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slicers/slicer1.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E:\"/>
    </mc:Choice>
  </mc:AlternateContent>
  <xr:revisionPtr revIDLastSave="0" documentId="13_ncr:1_{63FAD154-123D-4A1B-8A19-DE781FF510D3}" xr6:coauthVersionLast="47" xr6:coauthVersionMax="47" xr10:uidLastSave="{00000000-0000-0000-0000-000000000000}"/>
  <bookViews>
    <workbookView xWindow="-120" yWindow="-120" windowWidth="20730" windowHeight="11160" firstSheet="3" activeTab="3" xr2:uid="{CCFFCBFA-4CA7-47FA-B716-DE6E10415374}"/>
  </bookViews>
  <sheets>
    <sheet name="Customer Name" sheetId="1" r:id="rId1"/>
    <sheet name="Medical Examination" sheetId="2" r:id="rId2"/>
    <sheet name="Hospitalisation Details" sheetId="3" r:id="rId3"/>
    <sheet name="Healthacare" sheetId="4" r:id="rId4"/>
    <sheet name="Manual Dashboard" sheetId="5" r:id="rId5"/>
    <sheet name="Quick Analytics Healthcare" sheetId="6" r:id="rId6"/>
    <sheet name="AI Dashboard" sheetId="7" r:id="rId7"/>
  </sheets>
  <externalReferences>
    <externalReference r:id="rId8"/>
  </externalReferences>
  <definedNames>
    <definedName name="_xlnm._FilterDatabase" localSheetId="2" hidden="1">'Hospitalisation Details'!$L$1:$R$2344</definedName>
    <definedName name="_xlnm._FilterDatabase" localSheetId="1" hidden="1">'Medical Examination'!$J$1:$M$2336</definedName>
    <definedName name="Slicer_City_tier">#N/A</definedName>
    <definedName name="Slicer_City_tier1">#N/A</definedName>
    <definedName name="Slicer_Diabetes_Status">#N/A</definedName>
    <definedName name="Slicer_Hospital_tier">#N/A</definedName>
    <definedName name="Slicer_Weight_Status">#N/A</definedName>
  </definedNames>
  <calcPr calcId="191029"/>
  <pivotCaches>
    <pivotCache cacheId="8" r:id="rId9"/>
    <pivotCache cacheId="33" r:id="rId10"/>
    <pivotCache cacheId="37"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173" i="4" l="1"/>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Q117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1764" i="4"/>
  <c r="L1765" i="4"/>
  <c r="L1766" i="4"/>
  <c r="L1767" i="4"/>
  <c r="L1768" i="4"/>
  <c r="L1769" i="4"/>
  <c r="L1770" i="4"/>
  <c r="L1771" i="4"/>
  <c r="L1772" i="4"/>
  <c r="L1773" i="4"/>
  <c r="L1774" i="4"/>
  <c r="L1775" i="4"/>
  <c r="L1760" i="4"/>
  <c r="L1761" i="4"/>
  <c r="L1762" i="4"/>
  <c r="L1763" i="4"/>
  <c r="L1759" i="4"/>
  <c r="L1758" i="4"/>
  <c r="L1757"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L1756" i="4"/>
  <c r="L1755"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172" i="4"/>
  <c r="M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B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 i="4"/>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 i="2"/>
  <c r="O3" i="2"/>
  <c r="O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 i="2"/>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R98" i="3" s="1"/>
  <c r="Q99" i="3"/>
  <c r="Q100" i="3"/>
  <c r="Q101" i="3"/>
  <c r="Q102" i="3"/>
  <c r="R102" i="3" s="1"/>
  <c r="Q103" i="3"/>
  <c r="Q104" i="3"/>
  <c r="Q105" i="3"/>
  <c r="Q106" i="3"/>
  <c r="R106" i="3" s="1"/>
  <c r="Q107" i="3"/>
  <c r="Q108" i="3"/>
  <c r="Q109" i="3"/>
  <c r="Q110" i="3"/>
  <c r="R110" i="3" s="1"/>
  <c r="Q111" i="3"/>
  <c r="Q112" i="3"/>
  <c r="Q113" i="3"/>
  <c r="Q114" i="3"/>
  <c r="R114" i="3" s="1"/>
  <c r="Q115" i="3"/>
  <c r="Q116" i="3"/>
  <c r="Q117" i="3"/>
  <c r="Q118" i="3"/>
  <c r="R118" i="3" s="1"/>
  <c r="Q119" i="3"/>
  <c r="Q120" i="3"/>
  <c r="Q121" i="3"/>
  <c r="Q122" i="3"/>
  <c r="R122" i="3" s="1"/>
  <c r="Q123" i="3"/>
  <c r="Q124" i="3"/>
  <c r="Q125" i="3"/>
  <c r="Q126" i="3"/>
  <c r="R126" i="3" s="1"/>
  <c r="Q127" i="3"/>
  <c r="Q128" i="3"/>
  <c r="Q129" i="3"/>
  <c r="Q130" i="3"/>
  <c r="R130" i="3" s="1"/>
  <c r="Q131" i="3"/>
  <c r="Q132" i="3"/>
  <c r="Q133" i="3"/>
  <c r="Q134" i="3"/>
  <c r="R134" i="3" s="1"/>
  <c r="Q135" i="3"/>
  <c r="Q136" i="3"/>
  <c r="Q137" i="3"/>
  <c r="Q138" i="3"/>
  <c r="R138" i="3" s="1"/>
  <c r="Q139" i="3"/>
  <c r="Q140" i="3"/>
  <c r="Q141" i="3"/>
  <c r="Q142" i="3"/>
  <c r="R142" i="3" s="1"/>
  <c r="Q143" i="3"/>
  <c r="Q144" i="3"/>
  <c r="Q145" i="3"/>
  <c r="Q146" i="3"/>
  <c r="R146" i="3" s="1"/>
  <c r="Q147" i="3"/>
  <c r="Q148" i="3"/>
  <c r="Q149" i="3"/>
  <c r="Q150" i="3"/>
  <c r="R150" i="3" s="1"/>
  <c r="Q151" i="3"/>
  <c r="Q152" i="3"/>
  <c r="Q153" i="3"/>
  <c r="Q154" i="3"/>
  <c r="R154" i="3" s="1"/>
  <c r="Q155" i="3"/>
  <c r="Q156" i="3"/>
  <c r="Q157" i="3"/>
  <c r="Q158" i="3"/>
  <c r="R158" i="3" s="1"/>
  <c r="Q159" i="3"/>
  <c r="Q160" i="3"/>
  <c r="Q161" i="3"/>
  <c r="Q162" i="3"/>
  <c r="R162" i="3" s="1"/>
  <c r="Q163" i="3"/>
  <c r="Q164" i="3"/>
  <c r="Q165" i="3"/>
  <c r="Q166" i="3"/>
  <c r="R166" i="3" s="1"/>
  <c r="Q167" i="3"/>
  <c r="Q168" i="3"/>
  <c r="Q169" i="3"/>
  <c r="Q170" i="3"/>
  <c r="R170" i="3" s="1"/>
  <c r="Q171" i="3"/>
  <c r="Q172" i="3"/>
  <c r="Q173" i="3"/>
  <c r="Q174" i="3"/>
  <c r="R174" i="3" s="1"/>
  <c r="Q175" i="3"/>
  <c r="Q176" i="3"/>
  <c r="Q177" i="3"/>
  <c r="Q178" i="3"/>
  <c r="R178" i="3" s="1"/>
  <c r="Q179" i="3"/>
  <c r="Q180" i="3"/>
  <c r="Q181" i="3"/>
  <c r="Q182" i="3"/>
  <c r="R182" i="3" s="1"/>
  <c r="Q183" i="3"/>
  <c r="Q184" i="3"/>
  <c r="Q185" i="3"/>
  <c r="Q186" i="3"/>
  <c r="R186" i="3" s="1"/>
  <c r="Q187" i="3"/>
  <c r="Q188" i="3"/>
  <c r="Q189" i="3"/>
  <c r="Q190" i="3"/>
  <c r="R190" i="3" s="1"/>
  <c r="Q191" i="3"/>
  <c r="Q192" i="3"/>
  <c r="Q193" i="3"/>
  <c r="Q194" i="3"/>
  <c r="R194" i="3" s="1"/>
  <c r="Q195" i="3"/>
  <c r="Q196" i="3"/>
  <c r="Q197" i="3"/>
  <c r="Q198" i="3"/>
  <c r="R198" i="3" s="1"/>
  <c r="Q199" i="3"/>
  <c r="Q200" i="3"/>
  <c r="Q201" i="3"/>
  <c r="Q202" i="3"/>
  <c r="R202" i="3" s="1"/>
  <c r="Q203" i="3"/>
  <c r="Q204" i="3"/>
  <c r="Q205" i="3"/>
  <c r="Q206" i="3"/>
  <c r="R206" i="3" s="1"/>
  <c r="Q207" i="3"/>
  <c r="Q208" i="3"/>
  <c r="Q209" i="3"/>
  <c r="Q210" i="3"/>
  <c r="R210" i="3" s="1"/>
  <c r="Q211" i="3"/>
  <c r="Q212" i="3"/>
  <c r="Q213" i="3"/>
  <c r="Q214" i="3"/>
  <c r="R214" i="3" s="1"/>
  <c r="Q215" i="3"/>
  <c r="Q216" i="3"/>
  <c r="Q217" i="3"/>
  <c r="Q218" i="3"/>
  <c r="R218" i="3" s="1"/>
  <c r="Q219" i="3"/>
  <c r="Q220" i="3"/>
  <c r="Q221" i="3"/>
  <c r="Q222" i="3"/>
  <c r="R222" i="3" s="1"/>
  <c r="Q223" i="3"/>
  <c r="Q224" i="3"/>
  <c r="Q225" i="3"/>
  <c r="Q226" i="3"/>
  <c r="R226" i="3" s="1"/>
  <c r="Q227" i="3"/>
  <c r="Q228" i="3"/>
  <c r="Q229" i="3"/>
  <c r="Q230" i="3"/>
  <c r="R230" i="3" s="1"/>
  <c r="Q231" i="3"/>
  <c r="Q232" i="3"/>
  <c r="Q233" i="3"/>
  <c r="Q234" i="3"/>
  <c r="R234" i="3" s="1"/>
  <c r="Q235" i="3"/>
  <c r="Q236" i="3"/>
  <c r="Q237" i="3"/>
  <c r="Q238" i="3"/>
  <c r="R238" i="3" s="1"/>
  <c r="Q239" i="3"/>
  <c r="Q240" i="3"/>
  <c r="Q241" i="3"/>
  <c r="Q242" i="3"/>
  <c r="R242" i="3" s="1"/>
  <c r="Q243" i="3"/>
  <c r="Q244" i="3"/>
  <c r="Q245" i="3"/>
  <c r="Q246" i="3"/>
  <c r="R246" i="3" s="1"/>
  <c r="Q247" i="3"/>
  <c r="Q248" i="3"/>
  <c r="Q249" i="3"/>
  <c r="Q250" i="3"/>
  <c r="R250" i="3" s="1"/>
  <c r="Q251" i="3"/>
  <c r="Q252" i="3"/>
  <c r="Q253" i="3"/>
  <c r="Q254" i="3"/>
  <c r="R254" i="3" s="1"/>
  <c r="Q255" i="3"/>
  <c r="Q256" i="3"/>
  <c r="Q257" i="3"/>
  <c r="Q258" i="3"/>
  <c r="R258" i="3" s="1"/>
  <c r="Q259" i="3"/>
  <c r="Q260" i="3"/>
  <c r="Q261" i="3"/>
  <c r="Q262" i="3"/>
  <c r="R262" i="3" s="1"/>
  <c r="Q263" i="3"/>
  <c r="Q264" i="3"/>
  <c r="Q265" i="3"/>
  <c r="Q266" i="3"/>
  <c r="R266" i="3" s="1"/>
  <c r="Q267" i="3"/>
  <c r="Q268" i="3"/>
  <c r="Q269" i="3"/>
  <c r="Q270" i="3"/>
  <c r="R270" i="3" s="1"/>
  <c r="Q271" i="3"/>
  <c r="Q272" i="3"/>
  <c r="Q273" i="3"/>
  <c r="Q274" i="3"/>
  <c r="R274" i="3" s="1"/>
  <c r="Q275" i="3"/>
  <c r="Q276" i="3"/>
  <c r="Q277" i="3"/>
  <c r="Q278" i="3"/>
  <c r="R278" i="3" s="1"/>
  <c r="Q279" i="3"/>
  <c r="Q280" i="3"/>
  <c r="Q281" i="3"/>
  <c r="Q282" i="3"/>
  <c r="R282" i="3" s="1"/>
  <c r="Q283" i="3"/>
  <c r="Q284" i="3"/>
  <c r="Q285" i="3"/>
  <c r="Q286" i="3"/>
  <c r="R286" i="3" s="1"/>
  <c r="Q287" i="3"/>
  <c r="Q288" i="3"/>
  <c r="Q289" i="3"/>
  <c r="Q290" i="3"/>
  <c r="R290" i="3" s="1"/>
  <c r="Q291" i="3"/>
  <c r="Q292" i="3"/>
  <c r="Q293" i="3"/>
  <c r="Q294" i="3"/>
  <c r="R294" i="3" s="1"/>
  <c r="Q295" i="3"/>
  <c r="Q296" i="3"/>
  <c r="Q297" i="3"/>
  <c r="Q298" i="3"/>
  <c r="R298" i="3" s="1"/>
  <c r="Q299" i="3"/>
  <c r="Q300" i="3"/>
  <c r="Q301" i="3"/>
  <c r="Q302" i="3"/>
  <c r="R302" i="3" s="1"/>
  <c r="Q303" i="3"/>
  <c r="Q304" i="3"/>
  <c r="Q305" i="3"/>
  <c r="Q306" i="3"/>
  <c r="R306" i="3" s="1"/>
  <c r="Q307" i="3"/>
  <c r="Q308" i="3"/>
  <c r="Q309" i="3"/>
  <c r="Q310" i="3"/>
  <c r="R310" i="3" s="1"/>
  <c r="Q311" i="3"/>
  <c r="Q312" i="3"/>
  <c r="Q313" i="3"/>
  <c r="Q314" i="3"/>
  <c r="R314" i="3" s="1"/>
  <c r="Q315" i="3"/>
  <c r="Q316" i="3"/>
  <c r="Q317" i="3"/>
  <c r="Q318" i="3"/>
  <c r="R318" i="3" s="1"/>
  <c r="Q319" i="3"/>
  <c r="Q320" i="3"/>
  <c r="Q321" i="3"/>
  <c r="Q322" i="3"/>
  <c r="R322" i="3" s="1"/>
  <c r="Q323" i="3"/>
  <c r="Q324" i="3"/>
  <c r="Q325" i="3"/>
  <c r="Q326" i="3"/>
  <c r="R326" i="3" s="1"/>
  <c r="Q327" i="3"/>
  <c r="Q328" i="3"/>
  <c r="Q329" i="3"/>
  <c r="Q330" i="3"/>
  <c r="R330" i="3" s="1"/>
  <c r="Q331" i="3"/>
  <c r="Q332" i="3"/>
  <c r="Q333" i="3"/>
  <c r="Q334" i="3"/>
  <c r="R334" i="3" s="1"/>
  <c r="Q335" i="3"/>
  <c r="Q336" i="3"/>
  <c r="Q337" i="3"/>
  <c r="Q338" i="3"/>
  <c r="R338" i="3" s="1"/>
  <c r="Q339" i="3"/>
  <c r="Q340" i="3"/>
  <c r="Q341" i="3"/>
  <c r="Q342" i="3"/>
  <c r="R342" i="3" s="1"/>
  <c r="Q343" i="3"/>
  <c r="Q344" i="3"/>
  <c r="Q345" i="3"/>
  <c r="Q346" i="3"/>
  <c r="R346" i="3" s="1"/>
  <c r="Q347" i="3"/>
  <c r="Q348" i="3"/>
  <c r="Q349" i="3"/>
  <c r="Q350" i="3"/>
  <c r="R350" i="3" s="1"/>
  <c r="Q351" i="3"/>
  <c r="Q352" i="3"/>
  <c r="Q353" i="3"/>
  <c r="Q354" i="3"/>
  <c r="R354" i="3" s="1"/>
  <c r="Q355" i="3"/>
  <c r="Q356" i="3"/>
  <c r="Q357" i="3"/>
  <c r="Q358" i="3"/>
  <c r="R358" i="3" s="1"/>
  <c r="Q359" i="3"/>
  <c r="Q360" i="3"/>
  <c r="Q361" i="3"/>
  <c r="Q362" i="3"/>
  <c r="R362" i="3" s="1"/>
  <c r="Q363" i="3"/>
  <c r="Q364" i="3"/>
  <c r="Q365" i="3"/>
  <c r="Q366" i="3"/>
  <c r="R366" i="3" s="1"/>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R450" i="3" s="1"/>
  <c r="Q451" i="3"/>
  <c r="Q452" i="3"/>
  <c r="Q453" i="3"/>
  <c r="Q454" i="3"/>
  <c r="R454" i="3" s="1"/>
  <c r="Q455" i="3"/>
  <c r="Q456" i="3"/>
  <c r="Q457" i="3"/>
  <c r="Q458" i="3"/>
  <c r="R458" i="3" s="1"/>
  <c r="Q459" i="3"/>
  <c r="Q460" i="3"/>
  <c r="Q461" i="3"/>
  <c r="Q462" i="3"/>
  <c r="R462" i="3" s="1"/>
  <c r="Q463" i="3"/>
  <c r="Q464" i="3"/>
  <c r="Q465" i="3"/>
  <c r="Q466" i="3"/>
  <c r="R466" i="3" s="1"/>
  <c r="Q467" i="3"/>
  <c r="Q468" i="3"/>
  <c r="Q469" i="3"/>
  <c r="Q470" i="3"/>
  <c r="R470" i="3" s="1"/>
  <c r="Q471" i="3"/>
  <c r="Q472" i="3"/>
  <c r="Q473" i="3"/>
  <c r="Q474" i="3"/>
  <c r="R474" i="3" s="1"/>
  <c r="Q475" i="3"/>
  <c r="Q476" i="3"/>
  <c r="Q477" i="3"/>
  <c r="Q478" i="3"/>
  <c r="R478" i="3" s="1"/>
  <c r="Q479" i="3"/>
  <c r="Q480" i="3"/>
  <c r="Q481" i="3"/>
  <c r="Q482" i="3"/>
  <c r="R482" i="3" s="1"/>
  <c r="Q483" i="3"/>
  <c r="Q484" i="3"/>
  <c r="Q485" i="3"/>
  <c r="Q486" i="3"/>
  <c r="R486" i="3" s="1"/>
  <c r="Q487" i="3"/>
  <c r="Q488" i="3"/>
  <c r="Q489" i="3"/>
  <c r="Q490" i="3"/>
  <c r="R490" i="3" s="1"/>
  <c r="Q491" i="3"/>
  <c r="Q492" i="3"/>
  <c r="Q493" i="3"/>
  <c r="Q494" i="3"/>
  <c r="R494" i="3" s="1"/>
  <c r="Q495" i="3"/>
  <c r="Q496" i="3"/>
  <c r="Q497" i="3"/>
  <c r="Q498" i="3"/>
  <c r="R498" i="3" s="1"/>
  <c r="Q499" i="3"/>
  <c r="Q500" i="3"/>
  <c r="Q501" i="3"/>
  <c r="Q502" i="3"/>
  <c r="R502" i="3" s="1"/>
  <c r="Q503" i="3"/>
  <c r="Q504" i="3"/>
  <c r="Q505" i="3"/>
  <c r="Q506" i="3"/>
  <c r="R506" i="3" s="1"/>
  <c r="Q507" i="3"/>
  <c r="Q508" i="3"/>
  <c r="Q509" i="3"/>
  <c r="Q510" i="3"/>
  <c r="R510" i="3" s="1"/>
  <c r="Q511" i="3"/>
  <c r="Q512" i="3"/>
  <c r="Q513" i="3"/>
  <c r="Q514" i="3"/>
  <c r="R514" i="3" s="1"/>
  <c r="Q515" i="3"/>
  <c r="Q516" i="3"/>
  <c r="Q517" i="3"/>
  <c r="Q518" i="3"/>
  <c r="R518" i="3" s="1"/>
  <c r="Q519" i="3"/>
  <c r="Q520" i="3"/>
  <c r="Q521" i="3"/>
  <c r="Q522" i="3"/>
  <c r="R522" i="3" s="1"/>
  <c r="Q523" i="3"/>
  <c r="Q524" i="3"/>
  <c r="Q525" i="3"/>
  <c r="Q526" i="3"/>
  <c r="R526" i="3" s="1"/>
  <c r="Q527" i="3"/>
  <c r="Q528" i="3"/>
  <c r="Q529" i="3"/>
  <c r="Q530" i="3"/>
  <c r="R530" i="3" s="1"/>
  <c r="Q531" i="3"/>
  <c r="Q532" i="3"/>
  <c r="Q533" i="3"/>
  <c r="Q534" i="3"/>
  <c r="R534" i="3" s="1"/>
  <c r="Q535" i="3"/>
  <c r="Q536" i="3"/>
  <c r="Q537" i="3"/>
  <c r="Q538" i="3"/>
  <c r="R538" i="3" s="1"/>
  <c r="Q539" i="3"/>
  <c r="Q540" i="3"/>
  <c r="Q541" i="3"/>
  <c r="Q542" i="3"/>
  <c r="R542" i="3" s="1"/>
  <c r="Q543" i="3"/>
  <c r="Q544" i="3"/>
  <c r="Q545" i="3"/>
  <c r="Q546" i="3"/>
  <c r="R546" i="3" s="1"/>
  <c r="Q547" i="3"/>
  <c r="Q548" i="3"/>
  <c r="Q549" i="3"/>
  <c r="Q550" i="3"/>
  <c r="R550" i="3" s="1"/>
  <c r="Q551" i="3"/>
  <c r="Q552" i="3"/>
  <c r="Q553" i="3"/>
  <c r="Q554" i="3"/>
  <c r="R554" i="3" s="1"/>
  <c r="Q555" i="3"/>
  <c r="Q556" i="3"/>
  <c r="Q557" i="3"/>
  <c r="Q558" i="3"/>
  <c r="R558" i="3" s="1"/>
  <c r="Q559" i="3"/>
  <c r="Q560" i="3"/>
  <c r="Q561" i="3"/>
  <c r="Q562" i="3"/>
  <c r="R562" i="3" s="1"/>
  <c r="Q563" i="3"/>
  <c r="Q564" i="3"/>
  <c r="Q565" i="3"/>
  <c r="Q566" i="3"/>
  <c r="R566" i="3" s="1"/>
  <c r="Q567" i="3"/>
  <c r="Q568" i="3"/>
  <c r="Q569" i="3"/>
  <c r="Q570" i="3"/>
  <c r="R570" i="3" s="1"/>
  <c r="Q571" i="3"/>
  <c r="Q572" i="3"/>
  <c r="Q573" i="3"/>
  <c r="Q574" i="3"/>
  <c r="R574" i="3" s="1"/>
  <c r="Q575" i="3"/>
  <c r="Q576" i="3"/>
  <c r="Q577" i="3"/>
  <c r="Q578" i="3"/>
  <c r="R578" i="3" s="1"/>
  <c r="Q579" i="3"/>
  <c r="Q580" i="3"/>
  <c r="Q581" i="3"/>
  <c r="Q582" i="3"/>
  <c r="R582" i="3" s="1"/>
  <c r="Q583" i="3"/>
  <c r="Q584" i="3"/>
  <c r="Q585" i="3"/>
  <c r="Q586" i="3"/>
  <c r="R586" i="3" s="1"/>
  <c r="Q587" i="3"/>
  <c r="Q588" i="3"/>
  <c r="Q589" i="3"/>
  <c r="Q590" i="3"/>
  <c r="R590" i="3" s="1"/>
  <c r="Q591" i="3"/>
  <c r="Q592" i="3"/>
  <c r="Q593" i="3"/>
  <c r="Q594" i="3"/>
  <c r="R594" i="3" s="1"/>
  <c r="Q595" i="3"/>
  <c r="Q596" i="3"/>
  <c r="Q597" i="3"/>
  <c r="Q598" i="3"/>
  <c r="R598" i="3" s="1"/>
  <c r="Q599" i="3"/>
  <c r="Q600" i="3"/>
  <c r="Q601" i="3"/>
  <c r="Q602" i="3"/>
  <c r="R602" i="3" s="1"/>
  <c r="Q603" i="3"/>
  <c r="Q604" i="3"/>
  <c r="Q605" i="3"/>
  <c r="Q606" i="3"/>
  <c r="R606" i="3" s="1"/>
  <c r="Q607" i="3"/>
  <c r="Q608" i="3"/>
  <c r="Q609" i="3"/>
  <c r="Q610" i="3"/>
  <c r="R610" i="3" s="1"/>
  <c r="Q611" i="3"/>
  <c r="Q612" i="3"/>
  <c r="Q613" i="3"/>
  <c r="Q614" i="3"/>
  <c r="R614" i="3" s="1"/>
  <c r="Q615" i="3"/>
  <c r="Q616" i="3"/>
  <c r="Q617" i="3"/>
  <c r="Q618" i="3"/>
  <c r="R618" i="3" s="1"/>
  <c r="Q619" i="3"/>
  <c r="Q620" i="3"/>
  <c r="Q621" i="3"/>
  <c r="Q622" i="3"/>
  <c r="R622" i="3" s="1"/>
  <c r="Q623" i="3"/>
  <c r="Q624" i="3"/>
  <c r="Q625" i="3"/>
  <c r="Q626" i="3"/>
  <c r="R626" i="3" s="1"/>
  <c r="Q627" i="3"/>
  <c r="Q628" i="3"/>
  <c r="Q629" i="3"/>
  <c r="Q630" i="3"/>
  <c r="R630" i="3" s="1"/>
  <c r="Q631" i="3"/>
  <c r="Q632" i="3"/>
  <c r="Q633" i="3"/>
  <c r="Q634" i="3"/>
  <c r="R634" i="3" s="1"/>
  <c r="Q635" i="3"/>
  <c r="Q636" i="3"/>
  <c r="Q637" i="3"/>
  <c r="Q638" i="3"/>
  <c r="R638" i="3" s="1"/>
  <c r="Q639" i="3"/>
  <c r="Q640" i="3"/>
  <c r="Q641" i="3"/>
  <c r="Q642" i="3"/>
  <c r="R642" i="3" s="1"/>
  <c r="Q643" i="3"/>
  <c r="Q644" i="3"/>
  <c r="Q645" i="3"/>
  <c r="Q646" i="3"/>
  <c r="R646" i="3" s="1"/>
  <c r="Q647" i="3"/>
  <c r="Q648" i="3"/>
  <c r="Q649" i="3"/>
  <c r="Q650" i="3"/>
  <c r="R650" i="3" s="1"/>
  <c r="Q651" i="3"/>
  <c r="Q652" i="3"/>
  <c r="Q653" i="3"/>
  <c r="Q654" i="3"/>
  <c r="R654" i="3" s="1"/>
  <c r="Q655" i="3"/>
  <c r="Q656" i="3"/>
  <c r="Q657" i="3"/>
  <c r="Q658" i="3"/>
  <c r="R658" i="3" s="1"/>
  <c r="Q659" i="3"/>
  <c r="Q660" i="3"/>
  <c r="Q661" i="3"/>
  <c r="Q662" i="3"/>
  <c r="R662" i="3" s="1"/>
  <c r="Q663" i="3"/>
  <c r="Q664" i="3"/>
  <c r="Q665" i="3"/>
  <c r="Q666" i="3"/>
  <c r="R666" i="3" s="1"/>
  <c r="Q667" i="3"/>
  <c r="Q668" i="3"/>
  <c r="Q669" i="3"/>
  <c r="Q670" i="3"/>
  <c r="R670" i="3" s="1"/>
  <c r="Q671" i="3"/>
  <c r="Q672" i="3"/>
  <c r="Q673" i="3"/>
  <c r="Q674" i="3"/>
  <c r="R674" i="3" s="1"/>
  <c r="Q675" i="3"/>
  <c r="Q676" i="3"/>
  <c r="Q677" i="3"/>
  <c r="Q678" i="3"/>
  <c r="R678" i="3" s="1"/>
  <c r="Q679" i="3"/>
  <c r="Q680" i="3"/>
  <c r="Q681" i="3"/>
  <c r="Q682" i="3"/>
  <c r="R682" i="3" s="1"/>
  <c r="Q683" i="3"/>
  <c r="Q684" i="3"/>
  <c r="Q685" i="3"/>
  <c r="Q686" i="3"/>
  <c r="R686" i="3" s="1"/>
  <c r="Q687" i="3"/>
  <c r="Q688" i="3"/>
  <c r="Q689" i="3"/>
  <c r="Q690" i="3"/>
  <c r="R690" i="3" s="1"/>
  <c r="Q691" i="3"/>
  <c r="Q692" i="3"/>
  <c r="Q693" i="3"/>
  <c r="Q694" i="3"/>
  <c r="R694" i="3" s="1"/>
  <c r="Q695" i="3"/>
  <c r="Q696" i="3"/>
  <c r="Q697" i="3"/>
  <c r="Q698" i="3"/>
  <c r="R698" i="3" s="1"/>
  <c r="Q699" i="3"/>
  <c r="Q700" i="3"/>
  <c r="Q701" i="3"/>
  <c r="Q702" i="3"/>
  <c r="R702" i="3" s="1"/>
  <c r="Q703" i="3"/>
  <c r="Q704" i="3"/>
  <c r="Q705" i="3"/>
  <c r="Q706" i="3"/>
  <c r="R706" i="3" s="1"/>
  <c r="Q707" i="3"/>
  <c r="Q708" i="3"/>
  <c r="Q709" i="3"/>
  <c r="Q710" i="3"/>
  <c r="R710" i="3" s="1"/>
  <c r="Q711" i="3"/>
  <c r="Q712" i="3"/>
  <c r="Q713" i="3"/>
  <c r="Q714" i="3"/>
  <c r="R714" i="3" s="1"/>
  <c r="Q715" i="3"/>
  <c r="Q716" i="3"/>
  <c r="Q717" i="3"/>
  <c r="Q718" i="3"/>
  <c r="R718" i="3" s="1"/>
  <c r="Q719" i="3"/>
  <c r="Q720" i="3"/>
  <c r="Q721" i="3"/>
  <c r="Q722" i="3"/>
  <c r="R722" i="3" s="1"/>
  <c r="Q723" i="3"/>
  <c r="Q724" i="3"/>
  <c r="Q725" i="3"/>
  <c r="Q726" i="3"/>
  <c r="R726" i="3" s="1"/>
  <c r="Q727" i="3"/>
  <c r="Q728" i="3"/>
  <c r="Q729" i="3"/>
  <c r="Q730" i="3"/>
  <c r="R730" i="3" s="1"/>
  <c r="Q731" i="3"/>
  <c r="Q732" i="3"/>
  <c r="Q733" i="3"/>
  <c r="Q734" i="3"/>
  <c r="R734" i="3" s="1"/>
  <c r="Q735" i="3"/>
  <c r="Q736" i="3"/>
  <c r="Q737" i="3"/>
  <c r="Q738" i="3"/>
  <c r="R738" i="3" s="1"/>
  <c r="Q739" i="3"/>
  <c r="Q740" i="3"/>
  <c r="Q741" i="3"/>
  <c r="Q742" i="3"/>
  <c r="R742" i="3" s="1"/>
  <c r="Q743" i="3"/>
  <c r="Q744" i="3"/>
  <c r="Q745" i="3"/>
  <c r="Q746" i="3"/>
  <c r="R746" i="3" s="1"/>
  <c r="Q747" i="3"/>
  <c r="Q748" i="3"/>
  <c r="Q749" i="3"/>
  <c r="Q750" i="3"/>
  <c r="R750" i="3" s="1"/>
  <c r="Q751" i="3"/>
  <c r="Q752" i="3"/>
  <c r="Q753" i="3"/>
  <c r="Q754" i="3"/>
  <c r="R754" i="3" s="1"/>
  <c r="Q755" i="3"/>
  <c r="Q756" i="3"/>
  <c r="Q757" i="3"/>
  <c r="Q758" i="3"/>
  <c r="R758" i="3" s="1"/>
  <c r="Q759" i="3"/>
  <c r="Q760" i="3"/>
  <c r="Q761" i="3"/>
  <c r="Q762" i="3"/>
  <c r="R762" i="3" s="1"/>
  <c r="Q763" i="3"/>
  <c r="Q764" i="3"/>
  <c r="Q765" i="3"/>
  <c r="Q766" i="3"/>
  <c r="R766" i="3" s="1"/>
  <c r="Q767" i="3"/>
  <c r="Q768" i="3"/>
  <c r="Q769" i="3"/>
  <c r="Q770" i="3"/>
  <c r="R770" i="3" s="1"/>
  <c r="Q771" i="3"/>
  <c r="Q772" i="3"/>
  <c r="Q773" i="3"/>
  <c r="Q774" i="3"/>
  <c r="R774" i="3" s="1"/>
  <c r="Q775" i="3"/>
  <c r="Q776" i="3"/>
  <c r="Q777" i="3"/>
  <c r="Q778" i="3"/>
  <c r="R778" i="3" s="1"/>
  <c r="Q779" i="3"/>
  <c r="Q780" i="3"/>
  <c r="Q781" i="3"/>
  <c r="Q782" i="3"/>
  <c r="R782" i="3" s="1"/>
  <c r="Q783" i="3"/>
  <c r="Q784" i="3"/>
  <c r="Q785" i="3"/>
  <c r="Q786" i="3"/>
  <c r="R786" i="3" s="1"/>
  <c r="Q787" i="3"/>
  <c r="Q788" i="3"/>
  <c r="Q789" i="3"/>
  <c r="Q790" i="3"/>
  <c r="R790" i="3" s="1"/>
  <c r="Q791" i="3"/>
  <c r="Q792" i="3"/>
  <c r="Q793" i="3"/>
  <c r="Q794" i="3"/>
  <c r="R794" i="3" s="1"/>
  <c r="Q795" i="3"/>
  <c r="Q796" i="3"/>
  <c r="Q797" i="3"/>
  <c r="Q798" i="3"/>
  <c r="R798" i="3" s="1"/>
  <c r="Q799" i="3"/>
  <c r="Q800" i="3"/>
  <c r="Q801" i="3"/>
  <c r="Q802" i="3"/>
  <c r="R802" i="3" s="1"/>
  <c r="Q803" i="3"/>
  <c r="Q804" i="3"/>
  <c r="Q805" i="3"/>
  <c r="Q806" i="3"/>
  <c r="R806" i="3" s="1"/>
  <c r="Q807" i="3"/>
  <c r="Q808" i="3"/>
  <c r="Q809" i="3"/>
  <c r="Q810" i="3"/>
  <c r="R810" i="3" s="1"/>
  <c r="Q811" i="3"/>
  <c r="Q812" i="3"/>
  <c r="Q813" i="3"/>
  <c r="Q814" i="3"/>
  <c r="R814" i="3" s="1"/>
  <c r="Q815" i="3"/>
  <c r="Q816" i="3"/>
  <c r="Q817" i="3"/>
  <c r="Q818" i="3"/>
  <c r="R818" i="3" s="1"/>
  <c r="Q819" i="3"/>
  <c r="Q820" i="3"/>
  <c r="Q821" i="3"/>
  <c r="Q822" i="3"/>
  <c r="R822" i="3" s="1"/>
  <c r="Q823" i="3"/>
  <c r="Q824" i="3"/>
  <c r="Q825" i="3"/>
  <c r="Q826" i="3"/>
  <c r="R826" i="3" s="1"/>
  <c r="Q827" i="3"/>
  <c r="Q828" i="3"/>
  <c r="Q829" i="3"/>
  <c r="Q830" i="3"/>
  <c r="R830" i="3" s="1"/>
  <c r="Q831" i="3"/>
  <c r="Q832" i="3"/>
  <c r="Q833" i="3"/>
  <c r="Q834" i="3"/>
  <c r="R834" i="3" s="1"/>
  <c r="Q835" i="3"/>
  <c r="Q836" i="3"/>
  <c r="Q837" i="3"/>
  <c r="Q838" i="3"/>
  <c r="R838" i="3" s="1"/>
  <c r="Q839" i="3"/>
  <c r="Q840" i="3"/>
  <c r="Q841" i="3"/>
  <c r="Q842" i="3"/>
  <c r="R842" i="3" s="1"/>
  <c r="Q843" i="3"/>
  <c r="Q844" i="3"/>
  <c r="Q845" i="3"/>
  <c r="Q846" i="3"/>
  <c r="R846" i="3" s="1"/>
  <c r="Q847" i="3"/>
  <c r="Q848" i="3"/>
  <c r="Q849" i="3"/>
  <c r="Q850" i="3"/>
  <c r="R850" i="3" s="1"/>
  <c r="Q851" i="3"/>
  <c r="Q852" i="3"/>
  <c r="Q853" i="3"/>
  <c r="Q854" i="3"/>
  <c r="R854" i="3" s="1"/>
  <c r="Q855" i="3"/>
  <c r="Q856" i="3"/>
  <c r="Q857" i="3"/>
  <c r="Q858" i="3"/>
  <c r="R858" i="3" s="1"/>
  <c r="Q859" i="3"/>
  <c r="Q860" i="3"/>
  <c r="Q861" i="3"/>
  <c r="Q862" i="3"/>
  <c r="R862" i="3" s="1"/>
  <c r="Q863" i="3"/>
  <c r="Q864" i="3"/>
  <c r="Q865" i="3"/>
  <c r="Q866" i="3"/>
  <c r="R866" i="3" s="1"/>
  <c r="Q867" i="3"/>
  <c r="Q868" i="3"/>
  <c r="Q869" i="3"/>
  <c r="Q870" i="3"/>
  <c r="R870" i="3" s="1"/>
  <c r="Q871" i="3"/>
  <c r="Q872" i="3"/>
  <c r="Q873" i="3"/>
  <c r="Q874" i="3"/>
  <c r="R874" i="3" s="1"/>
  <c r="Q875" i="3"/>
  <c r="Q876" i="3"/>
  <c r="Q877" i="3"/>
  <c r="Q878" i="3"/>
  <c r="R878" i="3" s="1"/>
  <c r="Q879" i="3"/>
  <c r="Q880" i="3"/>
  <c r="Q881" i="3"/>
  <c r="Q882" i="3"/>
  <c r="R882" i="3" s="1"/>
  <c r="Q883" i="3"/>
  <c r="Q884" i="3"/>
  <c r="Q885" i="3"/>
  <c r="Q886" i="3"/>
  <c r="R886" i="3" s="1"/>
  <c r="Q887" i="3"/>
  <c r="Q888" i="3"/>
  <c r="Q889" i="3"/>
  <c r="Q890" i="3"/>
  <c r="Q891" i="3"/>
  <c r="Q892" i="3"/>
  <c r="Q893" i="3"/>
  <c r="Q894" i="3"/>
  <c r="Q895" i="3"/>
  <c r="Q896" i="3"/>
  <c r="Q897" i="3"/>
  <c r="Q898" i="3"/>
  <c r="Q899" i="3"/>
  <c r="Q900" i="3"/>
  <c r="Q901" i="3"/>
  <c r="Q902" i="3"/>
  <c r="Q903" i="3"/>
  <c r="Q904" i="3"/>
  <c r="Q905" i="3"/>
  <c r="Q906" i="3"/>
  <c r="Q907" i="3"/>
  <c r="Q908" i="3"/>
  <c r="Q909" i="3"/>
  <c r="Q910" i="3"/>
  <c r="Q911" i="3"/>
  <c r="Q912" i="3"/>
  <c r="Q913" i="3"/>
  <c r="Q914" i="3"/>
  <c r="Q915" i="3"/>
  <c r="Q916" i="3"/>
  <c r="Q917" i="3"/>
  <c r="Q918" i="3"/>
  <c r="Q919" i="3"/>
  <c r="Q920" i="3"/>
  <c r="Q921" i="3"/>
  <c r="Q922" i="3"/>
  <c r="R922" i="3" s="1"/>
  <c r="Q923" i="3"/>
  <c r="Q924" i="3"/>
  <c r="Q925" i="3"/>
  <c r="Q926" i="3"/>
  <c r="R926" i="3" s="1"/>
  <c r="Q927" i="3"/>
  <c r="Q928" i="3"/>
  <c r="Q929" i="3"/>
  <c r="Q930" i="3"/>
  <c r="R930" i="3" s="1"/>
  <c r="Q931" i="3"/>
  <c r="Q932" i="3"/>
  <c r="Q933" i="3"/>
  <c r="Q934" i="3"/>
  <c r="R934" i="3" s="1"/>
  <c r="Q935" i="3"/>
  <c r="Q936" i="3"/>
  <c r="Q937" i="3"/>
  <c r="Q938" i="3"/>
  <c r="R938" i="3" s="1"/>
  <c r="Q939" i="3"/>
  <c r="Q940" i="3"/>
  <c r="Q941" i="3"/>
  <c r="Q942" i="3"/>
  <c r="R942" i="3" s="1"/>
  <c r="Q943" i="3"/>
  <c r="Q944" i="3"/>
  <c r="Q945" i="3"/>
  <c r="Q946" i="3"/>
  <c r="R946" i="3" s="1"/>
  <c r="Q947" i="3"/>
  <c r="Q948" i="3"/>
  <c r="Q949" i="3"/>
  <c r="Q950" i="3"/>
  <c r="R950" i="3" s="1"/>
  <c r="Q951" i="3"/>
  <c r="Q952" i="3"/>
  <c r="Q953" i="3"/>
  <c r="Q954" i="3"/>
  <c r="R954" i="3" s="1"/>
  <c r="Q955" i="3"/>
  <c r="Q956" i="3"/>
  <c r="Q957" i="3"/>
  <c r="Q958" i="3"/>
  <c r="R958" i="3" s="1"/>
  <c r="Q959" i="3"/>
  <c r="Q960" i="3"/>
  <c r="Q961" i="3"/>
  <c r="Q962" i="3"/>
  <c r="R962" i="3" s="1"/>
  <c r="Q963" i="3"/>
  <c r="Q964" i="3"/>
  <c r="Q965" i="3"/>
  <c r="Q966" i="3"/>
  <c r="R966" i="3" s="1"/>
  <c r="Q967" i="3"/>
  <c r="Q968" i="3"/>
  <c r="Q969" i="3"/>
  <c r="Q970" i="3"/>
  <c r="R970" i="3" s="1"/>
  <c r="Q971" i="3"/>
  <c r="Q972" i="3"/>
  <c r="Q973" i="3"/>
  <c r="Q974" i="3"/>
  <c r="R974" i="3" s="1"/>
  <c r="Q975" i="3"/>
  <c r="Q976" i="3"/>
  <c r="Q977" i="3"/>
  <c r="Q978" i="3"/>
  <c r="R978" i="3" s="1"/>
  <c r="Q979" i="3"/>
  <c r="Q980" i="3"/>
  <c r="Q981" i="3"/>
  <c r="Q982" i="3"/>
  <c r="R982" i="3" s="1"/>
  <c r="Q983" i="3"/>
  <c r="Q984" i="3"/>
  <c r="Q985" i="3"/>
  <c r="Q986" i="3"/>
  <c r="R986" i="3" s="1"/>
  <c r="Q987" i="3"/>
  <c r="Q988" i="3"/>
  <c r="Q989" i="3"/>
  <c r="Q990" i="3"/>
  <c r="R990" i="3" s="1"/>
  <c r="Q991" i="3"/>
  <c r="Q992" i="3"/>
  <c r="Q993" i="3"/>
  <c r="Q994" i="3"/>
  <c r="R994" i="3" s="1"/>
  <c r="Q995" i="3"/>
  <c r="Q996" i="3"/>
  <c r="Q997" i="3"/>
  <c r="Q998" i="3"/>
  <c r="R998" i="3" s="1"/>
  <c r="Q999" i="3"/>
  <c r="Q1000" i="3"/>
  <c r="Q1001" i="3"/>
  <c r="Q1002" i="3"/>
  <c r="R1002" i="3" s="1"/>
  <c r="Q1003" i="3"/>
  <c r="Q1004" i="3"/>
  <c r="Q1005" i="3"/>
  <c r="Q1006" i="3"/>
  <c r="R1006" i="3" s="1"/>
  <c r="Q1007" i="3"/>
  <c r="Q1008" i="3"/>
  <c r="Q1009" i="3"/>
  <c r="Q1010" i="3"/>
  <c r="R1010" i="3" s="1"/>
  <c r="Q1011" i="3"/>
  <c r="Q1012" i="3"/>
  <c r="Q1013" i="3"/>
  <c r="Q1014" i="3"/>
  <c r="R1014" i="3" s="1"/>
  <c r="Q1015" i="3"/>
  <c r="Q1016" i="3"/>
  <c r="Q1017" i="3"/>
  <c r="Q1018" i="3"/>
  <c r="R1018" i="3" s="1"/>
  <c r="Q1019" i="3"/>
  <c r="Q1020" i="3"/>
  <c r="Q1021" i="3"/>
  <c r="Q1022" i="3"/>
  <c r="R1022" i="3" s="1"/>
  <c r="Q1023" i="3"/>
  <c r="Q1024" i="3"/>
  <c r="Q1025" i="3"/>
  <c r="Q1026" i="3"/>
  <c r="R1026" i="3" s="1"/>
  <c r="Q1027" i="3"/>
  <c r="Q1028" i="3"/>
  <c r="Q1029" i="3"/>
  <c r="Q1030" i="3"/>
  <c r="R1030" i="3" s="1"/>
  <c r="Q1031" i="3"/>
  <c r="Q1032" i="3"/>
  <c r="Q1033" i="3"/>
  <c r="Q1034" i="3"/>
  <c r="R1034" i="3" s="1"/>
  <c r="Q1035" i="3"/>
  <c r="Q1036" i="3"/>
  <c r="Q1037" i="3"/>
  <c r="Q1038" i="3"/>
  <c r="R1038" i="3" s="1"/>
  <c r="Q1039" i="3"/>
  <c r="Q1040" i="3"/>
  <c r="Q1041" i="3"/>
  <c r="Q1042" i="3"/>
  <c r="R1042" i="3" s="1"/>
  <c r="Q1043" i="3"/>
  <c r="Q1044" i="3"/>
  <c r="Q1045" i="3"/>
  <c r="Q1046" i="3"/>
  <c r="R1046" i="3" s="1"/>
  <c r="Q1047" i="3"/>
  <c r="Q1048" i="3"/>
  <c r="Q1049" i="3"/>
  <c r="Q1050" i="3"/>
  <c r="Q1051" i="3"/>
  <c r="Q1052" i="3"/>
  <c r="Q1053" i="3"/>
  <c r="Q1054" i="3"/>
  <c r="Q1055" i="3"/>
  <c r="Q1056" i="3"/>
  <c r="Q1057" i="3"/>
  <c r="Q1058" i="3"/>
  <c r="Q1059" i="3"/>
  <c r="Q1060" i="3"/>
  <c r="Q1061" i="3"/>
  <c r="Q1062" i="3"/>
  <c r="Q1063" i="3"/>
  <c r="Q1064" i="3"/>
  <c r="Q1065" i="3"/>
  <c r="Q1066" i="3"/>
  <c r="Q1067" i="3"/>
  <c r="Q1068" i="3"/>
  <c r="Q1069" i="3"/>
  <c r="Q1070" i="3"/>
  <c r="Q1071" i="3"/>
  <c r="Q1072" i="3"/>
  <c r="Q1073" i="3"/>
  <c r="Q1074" i="3"/>
  <c r="Q1075" i="3"/>
  <c r="Q1076" i="3"/>
  <c r="Q1077" i="3"/>
  <c r="Q1078" i="3"/>
  <c r="Q1079" i="3"/>
  <c r="Q1080" i="3"/>
  <c r="Q1081" i="3"/>
  <c r="Q1082" i="3"/>
  <c r="Q1083" i="3"/>
  <c r="Q1084" i="3"/>
  <c r="Q1085" i="3"/>
  <c r="Q1086" i="3"/>
  <c r="Q1087" i="3"/>
  <c r="Q1088" i="3"/>
  <c r="Q1089" i="3"/>
  <c r="Q1090" i="3"/>
  <c r="Q1091" i="3"/>
  <c r="Q1092" i="3"/>
  <c r="Q1093" i="3"/>
  <c r="Q1094" i="3"/>
  <c r="R1094" i="3" s="1"/>
  <c r="Q1095" i="3"/>
  <c r="Q1096" i="3"/>
  <c r="Q1097" i="3"/>
  <c r="Q1098" i="3"/>
  <c r="R1098" i="3" s="1"/>
  <c r="Q1099" i="3"/>
  <c r="Q1100" i="3"/>
  <c r="Q1101" i="3"/>
  <c r="Q1102" i="3"/>
  <c r="R1102" i="3" s="1"/>
  <c r="Q1103" i="3"/>
  <c r="Q1104" i="3"/>
  <c r="Q1105" i="3"/>
  <c r="Q1106" i="3"/>
  <c r="R1106" i="3" s="1"/>
  <c r="Q1107" i="3"/>
  <c r="Q1108" i="3"/>
  <c r="Q1109" i="3"/>
  <c r="Q1110" i="3"/>
  <c r="R1110" i="3" s="1"/>
  <c r="Q1111" i="3"/>
  <c r="Q1112" i="3"/>
  <c r="Q1113" i="3"/>
  <c r="Q1114" i="3"/>
  <c r="R1114" i="3" s="1"/>
  <c r="Q1115" i="3"/>
  <c r="Q1116" i="3"/>
  <c r="Q1117" i="3"/>
  <c r="Q1118" i="3"/>
  <c r="R1118" i="3" s="1"/>
  <c r="Q1119" i="3"/>
  <c r="Q1120" i="3"/>
  <c r="Q1121" i="3"/>
  <c r="Q1122" i="3"/>
  <c r="R1122" i="3" s="1"/>
  <c r="Q1123" i="3"/>
  <c r="Q1124" i="3"/>
  <c r="Q1125" i="3"/>
  <c r="Q1126" i="3"/>
  <c r="R1126" i="3" s="1"/>
  <c r="Q1127" i="3"/>
  <c r="Q1128" i="3"/>
  <c r="Q1129" i="3"/>
  <c r="Q1130" i="3"/>
  <c r="R1130" i="3" s="1"/>
  <c r="Q1131" i="3"/>
  <c r="Q1132" i="3"/>
  <c r="Q1133" i="3"/>
  <c r="Q1134" i="3"/>
  <c r="R1134" i="3" s="1"/>
  <c r="Q1135" i="3"/>
  <c r="Q1136" i="3"/>
  <c r="Q1137" i="3"/>
  <c r="Q1138" i="3"/>
  <c r="R1138" i="3" s="1"/>
  <c r="Q1139" i="3"/>
  <c r="Q1140" i="3"/>
  <c r="Q1141" i="3"/>
  <c r="Q1142" i="3"/>
  <c r="R1142" i="3" s="1"/>
  <c r="Q1143" i="3"/>
  <c r="Q1144" i="3"/>
  <c r="Q1145" i="3"/>
  <c r="Q1146" i="3"/>
  <c r="R1146" i="3" s="1"/>
  <c r="Q1147" i="3"/>
  <c r="Q1148" i="3"/>
  <c r="Q1149" i="3"/>
  <c r="Q1150" i="3"/>
  <c r="R1150" i="3" s="1"/>
  <c r="Q1151" i="3"/>
  <c r="Q1152" i="3"/>
  <c r="Q1153" i="3"/>
  <c r="Q1154" i="3"/>
  <c r="R1154" i="3" s="1"/>
  <c r="Q1155" i="3"/>
  <c r="Q1156" i="3"/>
  <c r="Q1157" i="3"/>
  <c r="Q1158" i="3"/>
  <c r="R1158" i="3" s="1"/>
  <c r="Q1159" i="3"/>
  <c r="Q1160" i="3"/>
  <c r="Q1161" i="3"/>
  <c r="Q1162" i="3"/>
  <c r="R1162" i="3" s="1"/>
  <c r="Q1163" i="3"/>
  <c r="Q1164" i="3"/>
  <c r="Q1165" i="3"/>
  <c r="Q1166" i="3"/>
  <c r="R1166" i="3" s="1"/>
  <c r="Q1167" i="3"/>
  <c r="Q1168" i="3"/>
  <c r="Q1169" i="3"/>
  <c r="Q1170" i="3"/>
  <c r="R1170" i="3" s="1"/>
  <c r="Q1171" i="3"/>
  <c r="Q1172" i="3"/>
  <c r="Q1173" i="3"/>
  <c r="Q1174" i="3"/>
  <c r="R1174" i="3" s="1"/>
  <c r="Q1175" i="3"/>
  <c r="Q1176" i="3"/>
  <c r="Q1177" i="3"/>
  <c r="Q1178" i="3"/>
  <c r="R1178" i="3" s="1"/>
  <c r="Q1179" i="3"/>
  <c r="Q1180" i="3"/>
  <c r="Q1181" i="3"/>
  <c r="Q1182" i="3"/>
  <c r="R1182" i="3" s="1"/>
  <c r="Q1183" i="3"/>
  <c r="Q1184" i="3"/>
  <c r="Q1185" i="3"/>
  <c r="Q1186" i="3"/>
  <c r="R1186" i="3" s="1"/>
  <c r="Q1187" i="3"/>
  <c r="Q1188" i="3"/>
  <c r="Q1189" i="3"/>
  <c r="Q1190" i="3"/>
  <c r="R1190" i="3" s="1"/>
  <c r="Q1191" i="3"/>
  <c r="Q1192" i="3"/>
  <c r="Q1193" i="3"/>
  <c r="Q1194" i="3"/>
  <c r="R1194" i="3" s="1"/>
  <c r="Q1195" i="3"/>
  <c r="Q1196" i="3"/>
  <c r="Q1197" i="3"/>
  <c r="Q1198" i="3"/>
  <c r="R1198" i="3" s="1"/>
  <c r="Q1199" i="3"/>
  <c r="Q1200" i="3"/>
  <c r="Q1201" i="3"/>
  <c r="Q1202" i="3"/>
  <c r="R1202" i="3" s="1"/>
  <c r="Q1203" i="3"/>
  <c r="Q1204" i="3"/>
  <c r="Q1205" i="3"/>
  <c r="Q1206" i="3"/>
  <c r="R1206" i="3" s="1"/>
  <c r="Q1207" i="3"/>
  <c r="Q1208" i="3"/>
  <c r="Q1209" i="3"/>
  <c r="Q1210" i="3"/>
  <c r="R1210" i="3" s="1"/>
  <c r="Q1211" i="3"/>
  <c r="Q1212" i="3"/>
  <c r="Q1213" i="3"/>
  <c r="Q1214" i="3"/>
  <c r="R1214" i="3" s="1"/>
  <c r="Q1215" i="3"/>
  <c r="Q1216" i="3"/>
  <c r="Q1217" i="3"/>
  <c r="Q1218" i="3"/>
  <c r="R1218" i="3" s="1"/>
  <c r="Q1219" i="3"/>
  <c r="Q1220" i="3"/>
  <c r="Q1221" i="3"/>
  <c r="Q1222" i="3"/>
  <c r="Q1223" i="3"/>
  <c r="Q1224" i="3"/>
  <c r="Q1225" i="3"/>
  <c r="Q1226" i="3"/>
  <c r="Q1227" i="3"/>
  <c r="Q1228" i="3"/>
  <c r="Q1229" i="3"/>
  <c r="Q1230" i="3"/>
  <c r="Q1231" i="3"/>
  <c r="Q1232" i="3"/>
  <c r="Q1233" i="3"/>
  <c r="Q1234" i="3"/>
  <c r="Q1235" i="3"/>
  <c r="Q1236" i="3"/>
  <c r="Q1237" i="3"/>
  <c r="Q1238" i="3"/>
  <c r="Q1239" i="3"/>
  <c r="Q1240" i="3"/>
  <c r="Q1241" i="3"/>
  <c r="Q1242" i="3"/>
  <c r="Q1243" i="3"/>
  <c r="Q1244" i="3"/>
  <c r="Q1245" i="3"/>
  <c r="Q1246" i="3"/>
  <c r="Q1247" i="3"/>
  <c r="Q1248" i="3"/>
  <c r="Q1249" i="3"/>
  <c r="Q1250" i="3"/>
  <c r="Q1251" i="3"/>
  <c r="Q1252" i="3"/>
  <c r="Q1253" i="3"/>
  <c r="Q1254" i="3"/>
  <c r="Q1255" i="3"/>
  <c r="Q1256" i="3"/>
  <c r="Q1257" i="3"/>
  <c r="Q1258" i="3"/>
  <c r="Q1259" i="3"/>
  <c r="Q1260" i="3"/>
  <c r="Q1261" i="3"/>
  <c r="Q1262" i="3"/>
  <c r="Q1263" i="3"/>
  <c r="Q1264" i="3"/>
  <c r="Q1265" i="3"/>
  <c r="Q1266" i="3"/>
  <c r="R1266" i="3" s="1"/>
  <c r="Q1267" i="3"/>
  <c r="Q1268" i="3"/>
  <c r="Q1269" i="3"/>
  <c r="Q1270" i="3"/>
  <c r="R1270" i="3" s="1"/>
  <c r="Q1271" i="3"/>
  <c r="Q1272" i="3"/>
  <c r="Q1273" i="3"/>
  <c r="Q1274" i="3"/>
  <c r="R1274" i="3" s="1"/>
  <c r="Q1275" i="3"/>
  <c r="Q1276" i="3"/>
  <c r="Q1277" i="3"/>
  <c r="Q1278" i="3"/>
  <c r="R1278" i="3" s="1"/>
  <c r="Q1279" i="3"/>
  <c r="Q1280" i="3"/>
  <c r="Q1281" i="3"/>
  <c r="Q1282" i="3"/>
  <c r="R1282" i="3" s="1"/>
  <c r="Q1283" i="3"/>
  <c r="Q1284" i="3"/>
  <c r="Q1285" i="3"/>
  <c r="Q1286" i="3"/>
  <c r="R1286" i="3" s="1"/>
  <c r="Q1287" i="3"/>
  <c r="Q1288" i="3"/>
  <c r="Q1289" i="3"/>
  <c r="Q1290" i="3"/>
  <c r="R1290" i="3" s="1"/>
  <c r="Q1291" i="3"/>
  <c r="Q1292" i="3"/>
  <c r="Q1293" i="3"/>
  <c r="Q1294" i="3"/>
  <c r="R1294" i="3" s="1"/>
  <c r="Q1295" i="3"/>
  <c r="Q1296" i="3"/>
  <c r="Q1297" i="3"/>
  <c r="Q1298" i="3"/>
  <c r="R1298" i="3" s="1"/>
  <c r="Q1299" i="3"/>
  <c r="Q1300" i="3"/>
  <c r="Q1301" i="3"/>
  <c r="Q1302" i="3"/>
  <c r="R1302" i="3" s="1"/>
  <c r="Q1303" i="3"/>
  <c r="Q1304" i="3"/>
  <c r="Q1305" i="3"/>
  <c r="Q1306" i="3"/>
  <c r="R1306" i="3" s="1"/>
  <c r="Q1307" i="3"/>
  <c r="Q1308" i="3"/>
  <c r="Q1309" i="3"/>
  <c r="Q1310" i="3"/>
  <c r="R1310" i="3" s="1"/>
  <c r="Q1311" i="3"/>
  <c r="Q1312" i="3"/>
  <c r="Q1313" i="3"/>
  <c r="Q1314" i="3"/>
  <c r="R1314" i="3" s="1"/>
  <c r="Q1315" i="3"/>
  <c r="Q1316" i="3"/>
  <c r="Q1317" i="3"/>
  <c r="Q1318" i="3"/>
  <c r="R1318" i="3" s="1"/>
  <c r="Q1319" i="3"/>
  <c r="Q1320" i="3"/>
  <c r="Q1321" i="3"/>
  <c r="Q1322" i="3"/>
  <c r="R1322" i="3" s="1"/>
  <c r="Q1323" i="3"/>
  <c r="Q1324" i="3"/>
  <c r="Q1325" i="3"/>
  <c r="Q1326" i="3"/>
  <c r="R1326" i="3" s="1"/>
  <c r="Q1327" i="3"/>
  <c r="Q1328" i="3"/>
  <c r="Q1329" i="3"/>
  <c r="Q1330" i="3"/>
  <c r="R1330" i="3" s="1"/>
  <c r="Q1331" i="3"/>
  <c r="Q1332" i="3"/>
  <c r="Q1333" i="3"/>
  <c r="Q1334" i="3"/>
  <c r="R1334" i="3" s="1"/>
  <c r="Q1335" i="3"/>
  <c r="Q1336" i="3"/>
  <c r="Q1337" i="3"/>
  <c r="Q1338" i="3"/>
  <c r="R1338" i="3" s="1"/>
  <c r="Q1339" i="3"/>
  <c r="Q1340" i="3"/>
  <c r="Q1341" i="3"/>
  <c r="Q1342" i="3"/>
  <c r="R1342" i="3" s="1"/>
  <c r="Q1343" i="3"/>
  <c r="Q1344" i="3"/>
  <c r="Q1345" i="3"/>
  <c r="Q1346" i="3"/>
  <c r="R1346" i="3" s="1"/>
  <c r="Q1347" i="3"/>
  <c r="Q1348" i="3"/>
  <c r="Q1349" i="3"/>
  <c r="Q1350" i="3"/>
  <c r="R1350" i="3" s="1"/>
  <c r="Q1351" i="3"/>
  <c r="Q1352" i="3"/>
  <c r="Q1353" i="3"/>
  <c r="Q1354" i="3"/>
  <c r="R1354" i="3" s="1"/>
  <c r="Q1355" i="3"/>
  <c r="Q1356" i="3"/>
  <c r="Q1357" i="3"/>
  <c r="Q1358" i="3"/>
  <c r="R1358" i="3" s="1"/>
  <c r="Q1359" i="3"/>
  <c r="Q1360" i="3"/>
  <c r="Q1361" i="3"/>
  <c r="Q1362" i="3"/>
  <c r="R1362" i="3" s="1"/>
  <c r="Q1363" i="3"/>
  <c r="Q1364" i="3"/>
  <c r="Q1365" i="3"/>
  <c r="Q1366" i="3"/>
  <c r="R1366" i="3" s="1"/>
  <c r="Q1367" i="3"/>
  <c r="Q1368" i="3"/>
  <c r="Q1369" i="3"/>
  <c r="Q1370" i="3"/>
  <c r="R1370" i="3" s="1"/>
  <c r="Q1371" i="3"/>
  <c r="Q1372" i="3"/>
  <c r="Q1373" i="3"/>
  <c r="Q1374" i="3"/>
  <c r="R1374" i="3" s="1"/>
  <c r="Q1375" i="3"/>
  <c r="Q1376" i="3"/>
  <c r="Q1377" i="3"/>
  <c r="Q1378" i="3"/>
  <c r="R1378" i="3" s="1"/>
  <c r="Q1379" i="3"/>
  <c r="Q1380" i="3"/>
  <c r="Q1381" i="3"/>
  <c r="Q1382" i="3"/>
  <c r="R1382" i="3" s="1"/>
  <c r="Q1383" i="3"/>
  <c r="Q1384" i="3"/>
  <c r="Q1385" i="3"/>
  <c r="Q1386" i="3"/>
  <c r="R1386" i="3" s="1"/>
  <c r="Q1387" i="3"/>
  <c r="Q1388" i="3"/>
  <c r="Q1389" i="3"/>
  <c r="Q1390" i="3"/>
  <c r="R1390" i="3" s="1"/>
  <c r="Q1391" i="3"/>
  <c r="Q1392" i="3"/>
  <c r="Q1393" i="3"/>
  <c r="Q1394" i="3"/>
  <c r="Q1395" i="3"/>
  <c r="Q1396" i="3"/>
  <c r="Q1397" i="3"/>
  <c r="Q1398" i="3"/>
  <c r="Q1399" i="3"/>
  <c r="Q1400" i="3"/>
  <c r="Q1401" i="3"/>
  <c r="Q1402" i="3"/>
  <c r="Q1403" i="3"/>
  <c r="Q1404" i="3"/>
  <c r="Q1405" i="3"/>
  <c r="Q1406" i="3"/>
  <c r="Q1407" i="3"/>
  <c r="Q1408" i="3"/>
  <c r="Q1409" i="3"/>
  <c r="Q1410" i="3"/>
  <c r="Q1411" i="3"/>
  <c r="Q1412" i="3"/>
  <c r="Q1413" i="3"/>
  <c r="Q1414" i="3"/>
  <c r="Q1415" i="3"/>
  <c r="Q1416" i="3"/>
  <c r="Q1417" i="3"/>
  <c r="Q1418" i="3"/>
  <c r="Q1419" i="3"/>
  <c r="Q1420" i="3"/>
  <c r="Q1421" i="3"/>
  <c r="Q1422" i="3"/>
  <c r="Q1423" i="3"/>
  <c r="Q1424" i="3"/>
  <c r="Q1425" i="3"/>
  <c r="Q1426" i="3"/>
  <c r="Q1427" i="3"/>
  <c r="Q1428" i="3"/>
  <c r="Q1429" i="3"/>
  <c r="Q1430" i="3"/>
  <c r="Q1431" i="3"/>
  <c r="Q1432" i="3"/>
  <c r="Q1433" i="3"/>
  <c r="Q1434" i="3"/>
  <c r="R1434" i="3" s="1"/>
  <c r="Q1435" i="3"/>
  <c r="Q1436" i="3"/>
  <c r="Q1437" i="3"/>
  <c r="Q1438" i="3"/>
  <c r="R1438" i="3" s="1"/>
  <c r="Q1439" i="3"/>
  <c r="Q1440" i="3"/>
  <c r="Q1441" i="3"/>
  <c r="Q1442" i="3"/>
  <c r="R1442" i="3" s="1"/>
  <c r="Q1443" i="3"/>
  <c r="Q1444" i="3"/>
  <c r="Q1445" i="3"/>
  <c r="Q1446" i="3"/>
  <c r="R1446" i="3" s="1"/>
  <c r="Q1447" i="3"/>
  <c r="Q1448" i="3"/>
  <c r="Q1449" i="3"/>
  <c r="Q1450" i="3"/>
  <c r="R1450" i="3" s="1"/>
  <c r="Q1451" i="3"/>
  <c r="Q1452" i="3"/>
  <c r="Q1453" i="3"/>
  <c r="Q1454" i="3"/>
  <c r="R1454" i="3" s="1"/>
  <c r="Q1455" i="3"/>
  <c r="Q1456" i="3"/>
  <c r="Q1457" i="3"/>
  <c r="Q1458" i="3"/>
  <c r="R1458" i="3" s="1"/>
  <c r="Q1459" i="3"/>
  <c r="Q1460" i="3"/>
  <c r="Q1461" i="3"/>
  <c r="Q1462" i="3"/>
  <c r="R1462" i="3" s="1"/>
  <c r="Q1463" i="3"/>
  <c r="Q1464" i="3"/>
  <c r="Q1465" i="3"/>
  <c r="Q1466" i="3"/>
  <c r="R1466" i="3" s="1"/>
  <c r="Q1467" i="3"/>
  <c r="Q1468" i="3"/>
  <c r="Q1469" i="3"/>
  <c r="Q1470" i="3"/>
  <c r="R1470" i="3" s="1"/>
  <c r="Q1471" i="3"/>
  <c r="Q1472" i="3"/>
  <c r="Q1473" i="3"/>
  <c r="Q1474" i="3"/>
  <c r="R1474" i="3" s="1"/>
  <c r="Q1475" i="3"/>
  <c r="Q1476" i="3"/>
  <c r="Q1477" i="3"/>
  <c r="Q1478" i="3"/>
  <c r="R1478" i="3" s="1"/>
  <c r="Q1479" i="3"/>
  <c r="Q1480" i="3"/>
  <c r="Q1481" i="3"/>
  <c r="Q1482" i="3"/>
  <c r="R1482" i="3" s="1"/>
  <c r="Q1483" i="3"/>
  <c r="Q1484" i="3"/>
  <c r="Q1485" i="3"/>
  <c r="Q1486" i="3"/>
  <c r="R1486" i="3" s="1"/>
  <c r="Q1487" i="3"/>
  <c r="Q1488" i="3"/>
  <c r="Q1489" i="3"/>
  <c r="Q1490" i="3"/>
  <c r="R1490" i="3" s="1"/>
  <c r="Q1491" i="3"/>
  <c r="Q1492" i="3"/>
  <c r="Q1493" i="3"/>
  <c r="Q1494" i="3"/>
  <c r="R1494" i="3" s="1"/>
  <c r="Q1495" i="3"/>
  <c r="Q1496" i="3"/>
  <c r="Q1497" i="3"/>
  <c r="Q1498" i="3"/>
  <c r="R1498" i="3" s="1"/>
  <c r="Q1499" i="3"/>
  <c r="Q1500" i="3"/>
  <c r="Q1501" i="3"/>
  <c r="Q1502" i="3"/>
  <c r="R1502" i="3" s="1"/>
  <c r="Q1503" i="3"/>
  <c r="Q1504" i="3"/>
  <c r="Q1505" i="3"/>
  <c r="Q1506" i="3"/>
  <c r="R1506" i="3" s="1"/>
  <c r="Q1507" i="3"/>
  <c r="Q1508" i="3"/>
  <c r="Q1509" i="3"/>
  <c r="Q1510" i="3"/>
  <c r="R1510" i="3" s="1"/>
  <c r="Q1511" i="3"/>
  <c r="Q1512" i="3"/>
  <c r="Q1513" i="3"/>
  <c r="Q1514" i="3"/>
  <c r="R1514" i="3" s="1"/>
  <c r="Q1515" i="3"/>
  <c r="Q1516" i="3"/>
  <c r="Q1517" i="3"/>
  <c r="Q1518" i="3"/>
  <c r="R1518" i="3" s="1"/>
  <c r="Q1519" i="3"/>
  <c r="Q1520" i="3"/>
  <c r="Q1521" i="3"/>
  <c r="Q1522" i="3"/>
  <c r="R1522" i="3" s="1"/>
  <c r="Q1523" i="3"/>
  <c r="Q1524" i="3"/>
  <c r="Q1525" i="3"/>
  <c r="Q1526" i="3"/>
  <c r="R1526" i="3" s="1"/>
  <c r="Q1527" i="3"/>
  <c r="Q1528" i="3"/>
  <c r="Q1529" i="3"/>
  <c r="Q1530" i="3"/>
  <c r="R1530" i="3" s="1"/>
  <c r="Q1531" i="3"/>
  <c r="Q1532" i="3"/>
  <c r="Q1533" i="3"/>
  <c r="Q1534" i="3"/>
  <c r="R1534" i="3" s="1"/>
  <c r="Q1535" i="3"/>
  <c r="Q1536" i="3"/>
  <c r="Q1537" i="3"/>
  <c r="Q1538" i="3"/>
  <c r="R1538" i="3" s="1"/>
  <c r="Q1539" i="3"/>
  <c r="Q1540" i="3"/>
  <c r="Q1541" i="3"/>
  <c r="Q1542" i="3"/>
  <c r="R1542" i="3" s="1"/>
  <c r="Q1543" i="3"/>
  <c r="Q1544" i="3"/>
  <c r="Q1545" i="3"/>
  <c r="Q1546" i="3"/>
  <c r="R1546" i="3" s="1"/>
  <c r="Q1547" i="3"/>
  <c r="Q1548" i="3"/>
  <c r="Q1549" i="3"/>
  <c r="Q1550" i="3"/>
  <c r="R1550" i="3" s="1"/>
  <c r="Q1551" i="3"/>
  <c r="Q1552" i="3"/>
  <c r="Q1553" i="3"/>
  <c r="Q1554" i="3"/>
  <c r="R1554" i="3" s="1"/>
  <c r="Q1555" i="3"/>
  <c r="Q1556" i="3"/>
  <c r="Q1557" i="3"/>
  <c r="Q1558" i="3"/>
  <c r="R1558" i="3" s="1"/>
  <c r="Q1559" i="3"/>
  <c r="Q1560" i="3"/>
  <c r="Q1561" i="3"/>
  <c r="Q1562" i="3"/>
  <c r="Q1563" i="3"/>
  <c r="Q1564" i="3"/>
  <c r="Q1565" i="3"/>
  <c r="Q1566" i="3"/>
  <c r="Q1567" i="3"/>
  <c r="Q1568" i="3"/>
  <c r="Q1569" i="3"/>
  <c r="Q1570" i="3"/>
  <c r="Q1571" i="3"/>
  <c r="Q1572" i="3"/>
  <c r="Q1573" i="3"/>
  <c r="Q1574" i="3"/>
  <c r="Q1575" i="3"/>
  <c r="Q1576" i="3"/>
  <c r="Q1577" i="3"/>
  <c r="Q1578" i="3"/>
  <c r="Q1579" i="3"/>
  <c r="Q1580" i="3"/>
  <c r="Q1581" i="3"/>
  <c r="Q1582" i="3"/>
  <c r="Q1583" i="3"/>
  <c r="Q1584" i="3"/>
  <c r="Q1585" i="3"/>
  <c r="Q1586" i="3"/>
  <c r="Q1587" i="3"/>
  <c r="Q1588" i="3"/>
  <c r="Q1589" i="3"/>
  <c r="Q1590" i="3"/>
  <c r="Q1591" i="3"/>
  <c r="Q1592" i="3"/>
  <c r="Q1593" i="3"/>
  <c r="Q1594" i="3"/>
  <c r="Q1595" i="3"/>
  <c r="Q1596" i="3"/>
  <c r="Q1597" i="3"/>
  <c r="Q1598" i="3"/>
  <c r="Q1599" i="3"/>
  <c r="Q1600" i="3"/>
  <c r="Q1601" i="3"/>
  <c r="Q1602" i="3"/>
  <c r="Q1603" i="3"/>
  <c r="Q1604" i="3"/>
  <c r="Q1605" i="3"/>
  <c r="Q1606" i="3"/>
  <c r="R1606" i="3" s="1"/>
  <c r="Q1607" i="3"/>
  <c r="Q1608" i="3"/>
  <c r="Q1609" i="3"/>
  <c r="Q1610" i="3"/>
  <c r="R1610" i="3" s="1"/>
  <c r="Q1611" i="3"/>
  <c r="Q1612" i="3"/>
  <c r="Q1613" i="3"/>
  <c r="Q1614" i="3"/>
  <c r="R1614" i="3" s="1"/>
  <c r="Q1615" i="3"/>
  <c r="Q1616" i="3"/>
  <c r="Q1617" i="3"/>
  <c r="Q1618" i="3"/>
  <c r="R1618" i="3" s="1"/>
  <c r="Q1619" i="3"/>
  <c r="Q1620" i="3"/>
  <c r="Q1621" i="3"/>
  <c r="Q1622" i="3"/>
  <c r="R1622" i="3" s="1"/>
  <c r="Q1623" i="3"/>
  <c r="Q1624" i="3"/>
  <c r="Q1625" i="3"/>
  <c r="Q1626" i="3"/>
  <c r="R1626" i="3" s="1"/>
  <c r="Q1627" i="3"/>
  <c r="Q1628" i="3"/>
  <c r="Q1629" i="3"/>
  <c r="Q1630" i="3"/>
  <c r="R1630" i="3" s="1"/>
  <c r="Q1631" i="3"/>
  <c r="Q1632" i="3"/>
  <c r="Q1633" i="3"/>
  <c r="Q1634" i="3"/>
  <c r="R1634" i="3" s="1"/>
  <c r="Q1635" i="3"/>
  <c r="Q1636" i="3"/>
  <c r="Q1637" i="3"/>
  <c r="Q1638" i="3"/>
  <c r="R1638" i="3" s="1"/>
  <c r="Q1639" i="3"/>
  <c r="Q1640" i="3"/>
  <c r="Q1641" i="3"/>
  <c r="Q1642" i="3"/>
  <c r="R1642" i="3" s="1"/>
  <c r="Q1643" i="3"/>
  <c r="Q1644" i="3"/>
  <c r="Q1645" i="3"/>
  <c r="Q1646" i="3"/>
  <c r="R1646" i="3" s="1"/>
  <c r="Q1647" i="3"/>
  <c r="Q1648" i="3"/>
  <c r="Q1649" i="3"/>
  <c r="Q1650" i="3"/>
  <c r="R1650" i="3" s="1"/>
  <c r="Q1651" i="3"/>
  <c r="Q1652" i="3"/>
  <c r="Q1653" i="3"/>
  <c r="Q1654" i="3"/>
  <c r="R1654" i="3" s="1"/>
  <c r="Q1655" i="3"/>
  <c r="Q1656" i="3"/>
  <c r="Q1657" i="3"/>
  <c r="Q1658" i="3"/>
  <c r="R1658" i="3" s="1"/>
  <c r="Q1659" i="3"/>
  <c r="Q1660" i="3"/>
  <c r="Q1661" i="3"/>
  <c r="Q1662" i="3"/>
  <c r="R1662" i="3" s="1"/>
  <c r="Q1663" i="3"/>
  <c r="Q1664" i="3"/>
  <c r="Q1665" i="3"/>
  <c r="Q1666" i="3"/>
  <c r="R1666" i="3" s="1"/>
  <c r="Q1667" i="3"/>
  <c r="Q1668" i="3"/>
  <c r="Q1669" i="3"/>
  <c r="Q1670" i="3"/>
  <c r="R1670" i="3" s="1"/>
  <c r="Q1671" i="3"/>
  <c r="Q1672" i="3"/>
  <c r="Q1673" i="3"/>
  <c r="Q1674" i="3"/>
  <c r="R1674" i="3" s="1"/>
  <c r="Q1675" i="3"/>
  <c r="Q1676" i="3"/>
  <c r="Q1677" i="3"/>
  <c r="Q1678" i="3"/>
  <c r="R1678" i="3" s="1"/>
  <c r="Q1679" i="3"/>
  <c r="Q1680" i="3"/>
  <c r="Q1681" i="3"/>
  <c r="Q1682" i="3"/>
  <c r="R1682" i="3" s="1"/>
  <c r="Q1683" i="3"/>
  <c r="Q1684" i="3"/>
  <c r="Q1685" i="3"/>
  <c r="Q1686" i="3"/>
  <c r="R1686" i="3" s="1"/>
  <c r="Q1687" i="3"/>
  <c r="Q1688" i="3"/>
  <c r="Q1689" i="3"/>
  <c r="Q1690" i="3"/>
  <c r="R1690" i="3" s="1"/>
  <c r="Q1691" i="3"/>
  <c r="Q1692" i="3"/>
  <c r="Q1693" i="3"/>
  <c r="Q1694" i="3"/>
  <c r="R1694" i="3" s="1"/>
  <c r="Q1695" i="3"/>
  <c r="Q1696" i="3"/>
  <c r="Q1697" i="3"/>
  <c r="Q1698" i="3"/>
  <c r="R1698" i="3" s="1"/>
  <c r="Q1699" i="3"/>
  <c r="Q1700" i="3"/>
  <c r="Q1701" i="3"/>
  <c r="Q1702" i="3"/>
  <c r="R1702" i="3" s="1"/>
  <c r="Q1703" i="3"/>
  <c r="Q1704" i="3"/>
  <c r="Q1705" i="3"/>
  <c r="Q1706" i="3"/>
  <c r="R1706" i="3" s="1"/>
  <c r="Q1707" i="3"/>
  <c r="Q1708" i="3"/>
  <c r="Q1709" i="3"/>
  <c r="Q1710" i="3"/>
  <c r="R1710" i="3" s="1"/>
  <c r="Q1711" i="3"/>
  <c r="Q1712" i="3"/>
  <c r="Q1713" i="3"/>
  <c r="Q1714" i="3"/>
  <c r="R1714" i="3" s="1"/>
  <c r="Q1715" i="3"/>
  <c r="Q1716" i="3"/>
  <c r="Q1717" i="3"/>
  <c r="Q1718" i="3"/>
  <c r="R1718" i="3" s="1"/>
  <c r="Q1719" i="3"/>
  <c r="Q1720" i="3"/>
  <c r="Q1721" i="3"/>
  <c r="Q1722" i="3"/>
  <c r="R1722" i="3" s="1"/>
  <c r="Q1723" i="3"/>
  <c r="Q1724" i="3"/>
  <c r="Q1725" i="3"/>
  <c r="Q1726" i="3"/>
  <c r="R1726" i="3" s="1"/>
  <c r="Q1727" i="3"/>
  <c r="Q1728" i="3"/>
  <c r="Q1729" i="3"/>
  <c r="Q1730" i="3"/>
  <c r="R1730" i="3" s="1"/>
  <c r="Q1731" i="3"/>
  <c r="Q1732" i="3"/>
  <c r="Q1733" i="3"/>
  <c r="Q1734" i="3"/>
  <c r="Q1735" i="3"/>
  <c r="Q1736" i="3"/>
  <c r="Q1737" i="3"/>
  <c r="Q1738" i="3"/>
  <c r="Q1739" i="3"/>
  <c r="Q1740" i="3"/>
  <c r="Q1741" i="3"/>
  <c r="Q1742" i="3"/>
  <c r="Q1743" i="3"/>
  <c r="Q1744" i="3"/>
  <c r="Q1745" i="3"/>
  <c r="Q1746" i="3"/>
  <c r="Q1747" i="3"/>
  <c r="Q1748" i="3"/>
  <c r="Q1749" i="3"/>
  <c r="Q1750" i="3"/>
  <c r="Q1751" i="3"/>
  <c r="Q1752" i="3"/>
  <c r="Q1753" i="3"/>
  <c r="Q1754" i="3"/>
  <c r="Q1755" i="3"/>
  <c r="Q1756" i="3"/>
  <c r="Q1757" i="3"/>
  <c r="Q1758" i="3"/>
  <c r="Q1759" i="3"/>
  <c r="Q1760" i="3"/>
  <c r="Q1761" i="3"/>
  <c r="Q1762" i="3"/>
  <c r="Q1763" i="3"/>
  <c r="Q1764" i="3"/>
  <c r="Q1765" i="3"/>
  <c r="Q1766" i="3"/>
  <c r="Q1767" i="3"/>
  <c r="Q1768" i="3"/>
  <c r="Q1769" i="3"/>
  <c r="Q1770" i="3"/>
  <c r="R1770" i="3" s="1"/>
  <c r="Q1771" i="3"/>
  <c r="Q1772" i="3"/>
  <c r="Q1773" i="3"/>
  <c r="Q1774" i="3"/>
  <c r="R1774" i="3" s="1"/>
  <c r="Q1775" i="3"/>
  <c r="Q1776" i="3"/>
  <c r="Q1777" i="3"/>
  <c r="Q1778" i="3"/>
  <c r="R1778" i="3" s="1"/>
  <c r="Q1779" i="3"/>
  <c r="Q1780" i="3"/>
  <c r="Q1781" i="3"/>
  <c r="Q1782" i="3"/>
  <c r="R1782" i="3" s="1"/>
  <c r="Q1783" i="3"/>
  <c r="Q1784" i="3"/>
  <c r="Q1785" i="3"/>
  <c r="Q1786" i="3"/>
  <c r="R1786" i="3" s="1"/>
  <c r="Q1787" i="3"/>
  <c r="Q1788" i="3"/>
  <c r="Q1789" i="3"/>
  <c r="Q1790" i="3"/>
  <c r="R1790" i="3" s="1"/>
  <c r="Q1791" i="3"/>
  <c r="Q1792" i="3"/>
  <c r="Q1793" i="3"/>
  <c r="Q1794" i="3"/>
  <c r="R1794" i="3" s="1"/>
  <c r="Q1795" i="3"/>
  <c r="Q1796" i="3"/>
  <c r="Q1797" i="3"/>
  <c r="Q1798" i="3"/>
  <c r="R1798" i="3" s="1"/>
  <c r="Q1799" i="3"/>
  <c r="Q1800" i="3"/>
  <c r="Q1801" i="3"/>
  <c r="Q1802" i="3"/>
  <c r="R1802" i="3" s="1"/>
  <c r="Q1803" i="3"/>
  <c r="Q1804" i="3"/>
  <c r="Q1805" i="3"/>
  <c r="Q1806" i="3"/>
  <c r="R1806" i="3" s="1"/>
  <c r="Q1807" i="3"/>
  <c r="Q1808" i="3"/>
  <c r="Q1809" i="3"/>
  <c r="Q1810" i="3"/>
  <c r="R1810" i="3" s="1"/>
  <c r="Q1811" i="3"/>
  <c r="Q1812" i="3"/>
  <c r="Q1813" i="3"/>
  <c r="Q1814" i="3"/>
  <c r="R1814" i="3" s="1"/>
  <c r="Q1815" i="3"/>
  <c r="Q1816" i="3"/>
  <c r="Q1817" i="3"/>
  <c r="Q1818" i="3"/>
  <c r="R1818" i="3" s="1"/>
  <c r="Q1819" i="3"/>
  <c r="Q1820" i="3"/>
  <c r="Q1821" i="3"/>
  <c r="Q1822" i="3"/>
  <c r="R1822" i="3" s="1"/>
  <c r="Q1823" i="3"/>
  <c r="Q1824" i="3"/>
  <c r="Q1825" i="3"/>
  <c r="Q1826" i="3"/>
  <c r="R1826" i="3" s="1"/>
  <c r="Q1827" i="3"/>
  <c r="Q1828" i="3"/>
  <c r="Q1829" i="3"/>
  <c r="Q1830" i="3"/>
  <c r="R1830" i="3" s="1"/>
  <c r="Q1831" i="3"/>
  <c r="Q1832" i="3"/>
  <c r="Q1833" i="3"/>
  <c r="Q1834" i="3"/>
  <c r="R1834" i="3" s="1"/>
  <c r="Q1835" i="3"/>
  <c r="Q1836" i="3"/>
  <c r="Q1837" i="3"/>
  <c r="Q1838" i="3"/>
  <c r="R1838" i="3" s="1"/>
  <c r="Q1839" i="3"/>
  <c r="Q1840" i="3"/>
  <c r="Q1841" i="3"/>
  <c r="Q1842" i="3"/>
  <c r="R1842" i="3" s="1"/>
  <c r="Q1843" i="3"/>
  <c r="Q1844" i="3"/>
  <c r="Q1845" i="3"/>
  <c r="Q1846" i="3"/>
  <c r="R1846" i="3" s="1"/>
  <c r="Q1847" i="3"/>
  <c r="Q1848" i="3"/>
  <c r="Q1849" i="3"/>
  <c r="Q1850" i="3"/>
  <c r="R1850" i="3" s="1"/>
  <c r="Q1851" i="3"/>
  <c r="Q1852" i="3"/>
  <c r="Q1853" i="3"/>
  <c r="Q1854" i="3"/>
  <c r="R1854" i="3" s="1"/>
  <c r="Q1855" i="3"/>
  <c r="Q1856" i="3"/>
  <c r="Q1857" i="3"/>
  <c r="Q1858" i="3"/>
  <c r="R1858" i="3" s="1"/>
  <c r="Q1859" i="3"/>
  <c r="Q1860" i="3"/>
  <c r="Q1861" i="3"/>
  <c r="Q1862" i="3"/>
  <c r="R1862" i="3" s="1"/>
  <c r="Q1863" i="3"/>
  <c r="Q1864" i="3"/>
  <c r="Q1865" i="3"/>
  <c r="Q1866" i="3"/>
  <c r="R1866" i="3" s="1"/>
  <c r="Q1867" i="3"/>
  <c r="Q1868" i="3"/>
  <c r="Q1869" i="3"/>
  <c r="Q1870" i="3"/>
  <c r="R1870" i="3" s="1"/>
  <c r="Q1871" i="3"/>
  <c r="Q1872" i="3"/>
  <c r="Q1873" i="3"/>
  <c r="Q1874" i="3"/>
  <c r="R1874" i="3" s="1"/>
  <c r="Q1875" i="3"/>
  <c r="Q1876" i="3"/>
  <c r="Q1877" i="3"/>
  <c r="Q1878" i="3"/>
  <c r="R1878" i="3" s="1"/>
  <c r="Q1879" i="3"/>
  <c r="Q1880" i="3"/>
  <c r="Q1881" i="3"/>
  <c r="Q1882" i="3"/>
  <c r="R1882" i="3" s="1"/>
  <c r="Q1883" i="3"/>
  <c r="Q1884" i="3"/>
  <c r="Q1885" i="3"/>
  <c r="Q1886" i="3"/>
  <c r="R1886" i="3" s="1"/>
  <c r="Q1887" i="3"/>
  <c r="Q1888" i="3"/>
  <c r="Q1889" i="3"/>
  <c r="Q1890" i="3"/>
  <c r="R1890" i="3" s="1"/>
  <c r="Q1891" i="3"/>
  <c r="Q1892" i="3"/>
  <c r="Q1893" i="3"/>
  <c r="Q1894" i="3"/>
  <c r="R1894" i="3" s="1"/>
  <c r="Q1895" i="3"/>
  <c r="Q1896" i="3"/>
  <c r="Q1897" i="3"/>
  <c r="Q1898" i="3"/>
  <c r="R1898" i="3" s="1"/>
  <c r="Q1899" i="3"/>
  <c r="Q1900" i="3"/>
  <c r="Q1901" i="3"/>
  <c r="Q1902" i="3"/>
  <c r="R1902" i="3" s="1"/>
  <c r="Q1903" i="3"/>
  <c r="Q1904" i="3"/>
  <c r="Q1905" i="3"/>
  <c r="Q1906" i="3"/>
  <c r="R1906" i="3" s="1"/>
  <c r="Q1907" i="3"/>
  <c r="Q1908" i="3"/>
  <c r="Q1909" i="3"/>
  <c r="Q1910" i="3"/>
  <c r="R1910" i="3" s="1"/>
  <c r="Q1911" i="3"/>
  <c r="Q1912" i="3"/>
  <c r="Q1913" i="3"/>
  <c r="Q1914" i="3"/>
  <c r="R1914" i="3" s="1"/>
  <c r="Q1915" i="3"/>
  <c r="Q1916" i="3"/>
  <c r="Q1917" i="3"/>
  <c r="Q1918" i="3"/>
  <c r="R1918" i="3" s="1"/>
  <c r="Q1919" i="3"/>
  <c r="Q1920" i="3"/>
  <c r="Q1921" i="3"/>
  <c r="Q1922" i="3"/>
  <c r="R1922" i="3" s="1"/>
  <c r="Q1923" i="3"/>
  <c r="Q1924" i="3"/>
  <c r="Q1925" i="3"/>
  <c r="Q1926" i="3"/>
  <c r="R1926" i="3" s="1"/>
  <c r="Q1927" i="3"/>
  <c r="Q1928" i="3"/>
  <c r="Q1929" i="3"/>
  <c r="Q1930" i="3"/>
  <c r="R1930" i="3" s="1"/>
  <c r="Q1931" i="3"/>
  <c r="Q1932" i="3"/>
  <c r="Q1933" i="3"/>
  <c r="Q1934" i="3"/>
  <c r="R1934" i="3" s="1"/>
  <c r="Q1935" i="3"/>
  <c r="Q1936" i="3"/>
  <c r="Q1937" i="3"/>
  <c r="Q1938" i="3"/>
  <c r="R1938" i="3" s="1"/>
  <c r="Q1939" i="3"/>
  <c r="Q1940" i="3"/>
  <c r="Q1941" i="3"/>
  <c r="Q1942" i="3"/>
  <c r="R1942" i="3" s="1"/>
  <c r="Q1943" i="3"/>
  <c r="Q1944" i="3"/>
  <c r="Q1945" i="3"/>
  <c r="Q1946" i="3"/>
  <c r="R1946" i="3" s="1"/>
  <c r="Q1947" i="3"/>
  <c r="Q1948" i="3"/>
  <c r="Q1949" i="3"/>
  <c r="Q1950" i="3"/>
  <c r="R1950" i="3" s="1"/>
  <c r="Q1951" i="3"/>
  <c r="Q1952" i="3"/>
  <c r="Q1953" i="3"/>
  <c r="Q1954" i="3"/>
  <c r="R1954" i="3" s="1"/>
  <c r="Q1955" i="3"/>
  <c r="Q1956" i="3"/>
  <c r="Q1957" i="3"/>
  <c r="Q1958" i="3"/>
  <c r="R1958" i="3" s="1"/>
  <c r="Q1959" i="3"/>
  <c r="Q1960" i="3"/>
  <c r="Q1961" i="3"/>
  <c r="Q1962" i="3"/>
  <c r="R1962" i="3" s="1"/>
  <c r="Q1963" i="3"/>
  <c r="Q1964" i="3"/>
  <c r="Q1965" i="3"/>
  <c r="Q1966" i="3"/>
  <c r="R1966" i="3" s="1"/>
  <c r="Q1967" i="3"/>
  <c r="Q1968" i="3"/>
  <c r="Q1969" i="3"/>
  <c r="Q1970" i="3"/>
  <c r="R1970" i="3" s="1"/>
  <c r="Q1971" i="3"/>
  <c r="Q1972" i="3"/>
  <c r="Q1973" i="3"/>
  <c r="Q1974" i="3"/>
  <c r="R1974" i="3" s="1"/>
  <c r="Q1975" i="3"/>
  <c r="Q1976" i="3"/>
  <c r="Q1977" i="3"/>
  <c r="Q1978" i="3"/>
  <c r="R1978" i="3" s="1"/>
  <c r="Q1979" i="3"/>
  <c r="Q1980" i="3"/>
  <c r="Q1981" i="3"/>
  <c r="Q1982" i="3"/>
  <c r="R1982" i="3" s="1"/>
  <c r="Q1983" i="3"/>
  <c r="Q1984" i="3"/>
  <c r="Q1985" i="3"/>
  <c r="Q1986" i="3"/>
  <c r="R1986" i="3" s="1"/>
  <c r="Q1987" i="3"/>
  <c r="Q1988" i="3"/>
  <c r="Q1989" i="3"/>
  <c r="Q1990" i="3"/>
  <c r="R1990" i="3" s="1"/>
  <c r="Q1991" i="3"/>
  <c r="Q1992" i="3"/>
  <c r="Q1993" i="3"/>
  <c r="Q1994" i="3"/>
  <c r="R1994" i="3" s="1"/>
  <c r="Q1995" i="3"/>
  <c r="Q1996" i="3"/>
  <c r="Q1997" i="3"/>
  <c r="Q1998" i="3"/>
  <c r="R1998" i="3" s="1"/>
  <c r="Q1999" i="3"/>
  <c r="Q2000" i="3"/>
  <c r="Q2001" i="3"/>
  <c r="Q2002" i="3"/>
  <c r="R2002" i="3" s="1"/>
  <c r="Q2003" i="3"/>
  <c r="Q2004" i="3"/>
  <c r="Q2005" i="3"/>
  <c r="Q2006" i="3"/>
  <c r="R2006" i="3" s="1"/>
  <c r="Q2007" i="3"/>
  <c r="Q2008" i="3"/>
  <c r="Q2009" i="3"/>
  <c r="Q2010" i="3"/>
  <c r="R2010" i="3" s="1"/>
  <c r="Q2011" i="3"/>
  <c r="Q2012" i="3"/>
  <c r="Q2013" i="3"/>
  <c r="Q2014" i="3"/>
  <c r="R2014" i="3" s="1"/>
  <c r="Q2015" i="3"/>
  <c r="Q2016" i="3"/>
  <c r="Q2017" i="3"/>
  <c r="Q2018" i="3"/>
  <c r="R2018" i="3" s="1"/>
  <c r="Q2019" i="3"/>
  <c r="Q2020" i="3"/>
  <c r="Q2021" i="3"/>
  <c r="Q2022" i="3"/>
  <c r="R2022" i="3" s="1"/>
  <c r="Q2023" i="3"/>
  <c r="Q2024" i="3"/>
  <c r="Q2025" i="3"/>
  <c r="Q2026" i="3"/>
  <c r="R2026" i="3" s="1"/>
  <c r="Q2027" i="3"/>
  <c r="Q2028" i="3"/>
  <c r="Q2029" i="3"/>
  <c r="Q2030" i="3"/>
  <c r="R2030" i="3" s="1"/>
  <c r="Q2031" i="3"/>
  <c r="Q2032" i="3"/>
  <c r="Q2033" i="3"/>
  <c r="Q2034" i="3"/>
  <c r="R2034" i="3" s="1"/>
  <c r="Q2035" i="3"/>
  <c r="Q2036" i="3"/>
  <c r="Q2037" i="3"/>
  <c r="Q2038" i="3"/>
  <c r="R2038" i="3" s="1"/>
  <c r="Q2039" i="3"/>
  <c r="Q2040" i="3"/>
  <c r="Q2041" i="3"/>
  <c r="Q2042" i="3"/>
  <c r="R2042" i="3" s="1"/>
  <c r="Q2043" i="3"/>
  <c r="Q2044" i="3"/>
  <c r="Q2045" i="3"/>
  <c r="Q2046" i="3"/>
  <c r="R2046" i="3" s="1"/>
  <c r="Q2047" i="3"/>
  <c r="Q2048" i="3"/>
  <c r="Q2049" i="3"/>
  <c r="Q2050" i="3"/>
  <c r="R2050" i="3" s="1"/>
  <c r="Q2051" i="3"/>
  <c r="Q2052" i="3"/>
  <c r="Q2053" i="3"/>
  <c r="Q2054" i="3"/>
  <c r="R2054" i="3" s="1"/>
  <c r="Q2055" i="3"/>
  <c r="Q2056" i="3"/>
  <c r="Q2057" i="3"/>
  <c r="Q2058" i="3"/>
  <c r="R2058" i="3" s="1"/>
  <c r="Q2059" i="3"/>
  <c r="Q2060" i="3"/>
  <c r="Q2061" i="3"/>
  <c r="Q2062" i="3"/>
  <c r="R2062" i="3" s="1"/>
  <c r="Q2063" i="3"/>
  <c r="Q2064" i="3"/>
  <c r="Q2065" i="3"/>
  <c r="Q2066" i="3"/>
  <c r="R2066" i="3" s="1"/>
  <c r="Q2067" i="3"/>
  <c r="Q2068" i="3"/>
  <c r="Q2069" i="3"/>
  <c r="Q2070" i="3"/>
  <c r="R2070" i="3" s="1"/>
  <c r="Q2071" i="3"/>
  <c r="Q2072" i="3"/>
  <c r="Q2073" i="3"/>
  <c r="Q2074" i="3"/>
  <c r="R2074" i="3" s="1"/>
  <c r="Q2075" i="3"/>
  <c r="Q2076" i="3"/>
  <c r="Q2077" i="3"/>
  <c r="Q2078" i="3"/>
  <c r="R2078" i="3" s="1"/>
  <c r="Q2079" i="3"/>
  <c r="Q2080" i="3"/>
  <c r="Q2081" i="3"/>
  <c r="Q2082" i="3"/>
  <c r="R2082" i="3" s="1"/>
  <c r="Q2083" i="3"/>
  <c r="Q2084" i="3"/>
  <c r="Q2085" i="3"/>
  <c r="Q2086" i="3"/>
  <c r="R2086" i="3" s="1"/>
  <c r="Q2087" i="3"/>
  <c r="Q2088" i="3"/>
  <c r="Q2089" i="3"/>
  <c r="Q2090" i="3"/>
  <c r="R2090" i="3" s="1"/>
  <c r="Q2091" i="3"/>
  <c r="Q2092" i="3"/>
  <c r="Q2093" i="3"/>
  <c r="Q2094" i="3"/>
  <c r="R2094" i="3" s="1"/>
  <c r="Q2095" i="3"/>
  <c r="Q2096" i="3"/>
  <c r="Q2097" i="3"/>
  <c r="Q2098" i="3"/>
  <c r="R2098" i="3" s="1"/>
  <c r="Q2099" i="3"/>
  <c r="Q2100" i="3"/>
  <c r="Q2101" i="3"/>
  <c r="Q2102" i="3"/>
  <c r="R2102" i="3" s="1"/>
  <c r="Q2103" i="3"/>
  <c r="Q2104" i="3"/>
  <c r="Q2105" i="3"/>
  <c r="Q2106" i="3"/>
  <c r="R2106" i="3" s="1"/>
  <c r="Q2107" i="3"/>
  <c r="Q2108" i="3"/>
  <c r="Q2109" i="3"/>
  <c r="Q2110" i="3"/>
  <c r="R2110" i="3" s="1"/>
  <c r="Q2111" i="3"/>
  <c r="Q2112" i="3"/>
  <c r="Q2113" i="3"/>
  <c r="Q2114" i="3"/>
  <c r="R2114" i="3" s="1"/>
  <c r="Q2115" i="3"/>
  <c r="Q2116" i="3"/>
  <c r="Q2117" i="3"/>
  <c r="Q2118" i="3"/>
  <c r="R2118" i="3" s="1"/>
  <c r="Q2119" i="3"/>
  <c r="Q2120" i="3"/>
  <c r="Q2121" i="3"/>
  <c r="Q2122" i="3"/>
  <c r="R2122" i="3" s="1"/>
  <c r="Q2123" i="3"/>
  <c r="Q2124" i="3"/>
  <c r="Q2125" i="3"/>
  <c r="Q2126" i="3"/>
  <c r="R2126" i="3" s="1"/>
  <c r="Q2127" i="3"/>
  <c r="Q2128" i="3"/>
  <c r="Q2129" i="3"/>
  <c r="Q2130" i="3"/>
  <c r="R2130" i="3" s="1"/>
  <c r="Q2131" i="3"/>
  <c r="Q2132" i="3"/>
  <c r="Q2133" i="3"/>
  <c r="Q2134" i="3"/>
  <c r="R2134" i="3" s="1"/>
  <c r="Q2135" i="3"/>
  <c r="Q2136" i="3"/>
  <c r="Q2137" i="3"/>
  <c r="Q2138" i="3"/>
  <c r="R2138" i="3" s="1"/>
  <c r="Q2139" i="3"/>
  <c r="Q2140" i="3"/>
  <c r="Q2141" i="3"/>
  <c r="Q2142" i="3"/>
  <c r="R2142" i="3" s="1"/>
  <c r="Q2143" i="3"/>
  <c r="Q2144" i="3"/>
  <c r="Q2145" i="3"/>
  <c r="Q2146" i="3"/>
  <c r="R2146" i="3" s="1"/>
  <c r="Q2147" i="3"/>
  <c r="Q2148" i="3"/>
  <c r="Q2149" i="3"/>
  <c r="Q2150" i="3"/>
  <c r="R2150" i="3" s="1"/>
  <c r="Q2151" i="3"/>
  <c r="Q2152" i="3"/>
  <c r="Q2153" i="3"/>
  <c r="Q2154" i="3"/>
  <c r="R2154" i="3" s="1"/>
  <c r="Q2155" i="3"/>
  <c r="Q2156" i="3"/>
  <c r="Q2157" i="3"/>
  <c r="Q2158" i="3"/>
  <c r="R2158" i="3" s="1"/>
  <c r="Q2159" i="3"/>
  <c r="Q2160" i="3"/>
  <c r="Q2161" i="3"/>
  <c r="Q2162" i="3"/>
  <c r="R2162" i="3" s="1"/>
  <c r="Q2163" i="3"/>
  <c r="Q2164" i="3"/>
  <c r="Q2165" i="3"/>
  <c r="Q2166" i="3"/>
  <c r="R2166" i="3" s="1"/>
  <c r="Q2167" i="3"/>
  <c r="Q2168" i="3"/>
  <c r="Q2169" i="3"/>
  <c r="Q2170" i="3"/>
  <c r="R2170" i="3" s="1"/>
  <c r="Q2171" i="3"/>
  <c r="Q2172" i="3"/>
  <c r="Q2173" i="3"/>
  <c r="Q2174" i="3"/>
  <c r="R2174" i="3" s="1"/>
  <c r="Q2175" i="3"/>
  <c r="Q2176" i="3"/>
  <c r="Q2177" i="3"/>
  <c r="Q2178" i="3"/>
  <c r="R2178" i="3" s="1"/>
  <c r="Q2179" i="3"/>
  <c r="Q2180" i="3"/>
  <c r="Q2181" i="3"/>
  <c r="Q2182" i="3"/>
  <c r="R2182" i="3" s="1"/>
  <c r="Q2183" i="3"/>
  <c r="Q2184" i="3"/>
  <c r="Q2185" i="3"/>
  <c r="Q2186" i="3"/>
  <c r="R2186" i="3" s="1"/>
  <c r="Q2187" i="3"/>
  <c r="Q2188" i="3"/>
  <c r="Q2189" i="3"/>
  <c r="Q2190" i="3"/>
  <c r="R2190" i="3" s="1"/>
  <c r="Q2191" i="3"/>
  <c r="Q2192" i="3"/>
  <c r="Q2193" i="3"/>
  <c r="Q2194" i="3"/>
  <c r="R2194" i="3" s="1"/>
  <c r="Q2195" i="3"/>
  <c r="Q2196" i="3"/>
  <c r="Q2197" i="3"/>
  <c r="Q2198" i="3"/>
  <c r="R2198" i="3" s="1"/>
  <c r="Q2199" i="3"/>
  <c r="Q2200" i="3"/>
  <c r="Q2201" i="3"/>
  <c r="Q2202" i="3"/>
  <c r="R2202" i="3" s="1"/>
  <c r="Q2203" i="3"/>
  <c r="Q2204" i="3"/>
  <c r="Q2205" i="3"/>
  <c r="Q2206" i="3"/>
  <c r="R2206" i="3" s="1"/>
  <c r="Q2207" i="3"/>
  <c r="Q2208" i="3"/>
  <c r="Q2209" i="3"/>
  <c r="Q2210" i="3"/>
  <c r="R2210" i="3" s="1"/>
  <c r="Q2211" i="3"/>
  <c r="Q2212" i="3"/>
  <c r="Q2213" i="3"/>
  <c r="Q2214" i="3"/>
  <c r="R2214" i="3" s="1"/>
  <c r="Q2215" i="3"/>
  <c r="Q2216" i="3"/>
  <c r="Q2217" i="3"/>
  <c r="Q2218" i="3"/>
  <c r="R2218" i="3" s="1"/>
  <c r="Q2219" i="3"/>
  <c r="Q2220" i="3"/>
  <c r="Q2221" i="3"/>
  <c r="Q2222" i="3"/>
  <c r="R2222" i="3" s="1"/>
  <c r="Q2223" i="3"/>
  <c r="Q2224" i="3"/>
  <c r="Q2225" i="3"/>
  <c r="Q2226" i="3"/>
  <c r="R2226" i="3" s="1"/>
  <c r="Q2227" i="3"/>
  <c r="Q2228" i="3"/>
  <c r="Q2229" i="3"/>
  <c r="Q2230" i="3"/>
  <c r="R2230" i="3" s="1"/>
  <c r="Q2231" i="3"/>
  <c r="Q2232" i="3"/>
  <c r="Q2233" i="3"/>
  <c r="Q2234" i="3"/>
  <c r="R2234" i="3" s="1"/>
  <c r="Q2235" i="3"/>
  <c r="Q2236" i="3"/>
  <c r="Q2237" i="3"/>
  <c r="Q2238" i="3"/>
  <c r="R2238" i="3" s="1"/>
  <c r="Q2239" i="3"/>
  <c r="Q2240" i="3"/>
  <c r="Q2241" i="3"/>
  <c r="Q2242" i="3"/>
  <c r="R2242" i="3" s="1"/>
  <c r="Q2243" i="3"/>
  <c r="Q2244" i="3"/>
  <c r="Q2245" i="3"/>
  <c r="Q2246" i="3"/>
  <c r="R2246" i="3" s="1"/>
  <c r="Q2247" i="3"/>
  <c r="Q2248" i="3"/>
  <c r="Q2249" i="3"/>
  <c r="Q2250" i="3"/>
  <c r="R2250" i="3" s="1"/>
  <c r="Q2251" i="3"/>
  <c r="Q2252" i="3"/>
  <c r="Q2253" i="3"/>
  <c r="Q2254" i="3"/>
  <c r="R2254" i="3" s="1"/>
  <c r="Q2255" i="3"/>
  <c r="Q2256" i="3"/>
  <c r="Q2257" i="3"/>
  <c r="Q2258" i="3"/>
  <c r="R2258" i="3" s="1"/>
  <c r="Q2259" i="3"/>
  <c r="Q2260" i="3"/>
  <c r="Q2261" i="3"/>
  <c r="Q2262" i="3"/>
  <c r="R2262" i="3" s="1"/>
  <c r="Q2263" i="3"/>
  <c r="Q2264" i="3"/>
  <c r="Q2265" i="3"/>
  <c r="Q2266" i="3"/>
  <c r="R2266" i="3" s="1"/>
  <c r="Q2267" i="3"/>
  <c r="Q2268" i="3"/>
  <c r="Q2269" i="3"/>
  <c r="Q2270" i="3"/>
  <c r="R2270" i="3" s="1"/>
  <c r="Q2271" i="3"/>
  <c r="Q2272" i="3"/>
  <c r="Q2273" i="3"/>
  <c r="Q2274" i="3"/>
  <c r="R2274" i="3" s="1"/>
  <c r="Q2275" i="3"/>
  <c r="Q2276" i="3"/>
  <c r="Q2277" i="3"/>
  <c r="Q2278" i="3"/>
  <c r="R2278" i="3" s="1"/>
  <c r="Q2279" i="3"/>
  <c r="Q2280" i="3"/>
  <c r="Q2281" i="3"/>
  <c r="Q2282" i="3"/>
  <c r="R2282" i="3" s="1"/>
  <c r="Q2283" i="3"/>
  <c r="Q2284" i="3"/>
  <c r="Q2285" i="3"/>
  <c r="Q2286" i="3"/>
  <c r="R2286" i="3" s="1"/>
  <c r="Q2287" i="3"/>
  <c r="Q2288" i="3"/>
  <c r="Q2289" i="3"/>
  <c r="Q2290" i="3"/>
  <c r="R2290" i="3" s="1"/>
  <c r="Q2291" i="3"/>
  <c r="Q2292" i="3"/>
  <c r="Q2293" i="3"/>
  <c r="Q2294" i="3"/>
  <c r="R2294" i="3" s="1"/>
  <c r="Q2295" i="3"/>
  <c r="Q2296" i="3"/>
  <c r="Q2297" i="3"/>
  <c r="Q2298" i="3"/>
  <c r="R2298" i="3" s="1"/>
  <c r="Q2299" i="3"/>
  <c r="Q2300" i="3"/>
  <c r="Q2301" i="3"/>
  <c r="Q2302" i="3"/>
  <c r="R2302" i="3" s="1"/>
  <c r="Q2303" i="3"/>
  <c r="Q2304" i="3"/>
  <c r="Q2305" i="3"/>
  <c r="Q2306" i="3"/>
  <c r="R2306" i="3" s="1"/>
  <c r="Q2307" i="3"/>
  <c r="Q2308" i="3"/>
  <c r="Q2309" i="3"/>
  <c r="Q2310" i="3"/>
  <c r="R2310" i="3" s="1"/>
  <c r="Q2311" i="3"/>
  <c r="Q2312" i="3"/>
  <c r="Q2313" i="3"/>
  <c r="Q2314" i="3"/>
  <c r="R2314" i="3" s="1"/>
  <c r="Q2315" i="3"/>
  <c r="Q2316" i="3"/>
  <c r="Q2317" i="3"/>
  <c r="Q2318" i="3"/>
  <c r="R2318" i="3" s="1"/>
  <c r="Q2319" i="3"/>
  <c r="Q2320" i="3"/>
  <c r="Q2321" i="3"/>
  <c r="Q2322" i="3"/>
  <c r="R2322" i="3" s="1"/>
  <c r="Q2323" i="3"/>
  <c r="Q2324" i="3"/>
  <c r="Q2325" i="3"/>
  <c r="Q2326" i="3"/>
  <c r="R2326" i="3" s="1"/>
  <c r="Q2327" i="3"/>
  <c r="Q2328" i="3"/>
  <c r="Q2329" i="3"/>
  <c r="Q2330" i="3"/>
  <c r="R2330" i="3" s="1"/>
  <c r="Q2331" i="3"/>
  <c r="Q2332" i="3"/>
  <c r="Q2333" i="3"/>
  <c r="Q2334" i="3"/>
  <c r="R2334" i="3" s="1"/>
  <c r="Q2335" i="3"/>
  <c r="Q2336" i="3"/>
  <c r="Q2337" i="3"/>
  <c r="Q2338" i="3"/>
  <c r="R2338" i="3" s="1"/>
  <c r="Q2339" i="3"/>
  <c r="Q2340" i="3"/>
  <c r="Q2341" i="3"/>
  <c r="Q2342" i="3"/>
  <c r="R2342" i="3" s="1"/>
  <c r="Q2343" i="3"/>
  <c r="Q2344" i="3"/>
  <c r="Q2" i="3"/>
  <c r="R2" i="3" s="1"/>
  <c r="R97" i="3"/>
  <c r="R229" i="3"/>
  <c r="R305" i="3"/>
  <c r="R369" i="3"/>
  <c r="R449" i="3"/>
  <c r="R624" i="3"/>
  <c r="R921" i="3"/>
  <c r="R965" i="3"/>
  <c r="R1009" i="3"/>
  <c r="R1049" i="3"/>
  <c r="R1093" i="3"/>
  <c r="R1137" i="3"/>
  <c r="R1177" i="3"/>
  <c r="R1221" i="3"/>
  <c r="R1265" i="3"/>
  <c r="R1305" i="3"/>
  <c r="R1349" i="3"/>
  <c r="R1393" i="3"/>
  <c r="R1433" i="3"/>
  <c r="R1477" i="3"/>
  <c r="R1521" i="3"/>
  <c r="R1561" i="3"/>
  <c r="R1605" i="3"/>
  <c r="R1649" i="3"/>
  <c r="R1689" i="3"/>
  <c r="R1733" i="3"/>
  <c r="R1769" i="3"/>
  <c r="R1801" i="3"/>
  <c r="R1833" i="3"/>
  <c r="R1861" i="3"/>
  <c r="R1881" i="3"/>
  <c r="R1901" i="3"/>
  <c r="R1925" i="3"/>
  <c r="R1945" i="3"/>
  <c r="R1965" i="3"/>
  <c r="R1989" i="3"/>
  <c r="R2009" i="3"/>
  <c r="R2029" i="3"/>
  <c r="R2053" i="3"/>
  <c r="R2073" i="3"/>
  <c r="R2093" i="3"/>
  <c r="R2117" i="3"/>
  <c r="R2137" i="3"/>
  <c r="R2157" i="3"/>
  <c r="R2181" i="3"/>
  <c r="R2201" i="3"/>
  <c r="R2221" i="3"/>
  <c r="R2245" i="3"/>
  <c r="R2265" i="3"/>
  <c r="R2281" i="3"/>
  <c r="R2297" i="3"/>
  <c r="R2313" i="3"/>
  <c r="R2329"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9" i="3"/>
  <c r="R100" i="3"/>
  <c r="R101" i="3"/>
  <c r="R103" i="3"/>
  <c r="R104" i="3"/>
  <c r="R105" i="3"/>
  <c r="R107" i="3"/>
  <c r="R108" i="3"/>
  <c r="R109" i="3"/>
  <c r="R111" i="3"/>
  <c r="R112" i="3"/>
  <c r="R113" i="3"/>
  <c r="R115" i="3"/>
  <c r="R116" i="3"/>
  <c r="R117" i="3"/>
  <c r="R119" i="3"/>
  <c r="R120" i="3"/>
  <c r="R121" i="3"/>
  <c r="R123" i="3"/>
  <c r="R124" i="3"/>
  <c r="R125" i="3"/>
  <c r="R127" i="3"/>
  <c r="R128" i="3"/>
  <c r="R129" i="3"/>
  <c r="R131" i="3"/>
  <c r="R132" i="3"/>
  <c r="R133" i="3"/>
  <c r="R135" i="3"/>
  <c r="R136" i="3"/>
  <c r="R137" i="3"/>
  <c r="R139" i="3"/>
  <c r="R140" i="3"/>
  <c r="R141" i="3"/>
  <c r="R143" i="3"/>
  <c r="R144" i="3"/>
  <c r="R145" i="3"/>
  <c r="R147" i="3"/>
  <c r="R148" i="3"/>
  <c r="R149" i="3"/>
  <c r="R151" i="3"/>
  <c r="R152" i="3"/>
  <c r="R153" i="3"/>
  <c r="R155" i="3"/>
  <c r="R156" i="3"/>
  <c r="R157" i="3"/>
  <c r="R159" i="3"/>
  <c r="R160" i="3"/>
  <c r="R161" i="3"/>
  <c r="R163" i="3"/>
  <c r="R164" i="3"/>
  <c r="R165" i="3"/>
  <c r="R167" i="3"/>
  <c r="R168" i="3"/>
  <c r="R169" i="3"/>
  <c r="R171" i="3"/>
  <c r="R172" i="3"/>
  <c r="R173" i="3"/>
  <c r="R175" i="3"/>
  <c r="R176" i="3"/>
  <c r="R177" i="3"/>
  <c r="R179" i="3"/>
  <c r="R180" i="3"/>
  <c r="R181" i="3"/>
  <c r="R183" i="3"/>
  <c r="R184" i="3"/>
  <c r="R185" i="3"/>
  <c r="R187" i="3"/>
  <c r="R188" i="3"/>
  <c r="R189" i="3"/>
  <c r="R191" i="3"/>
  <c r="R192" i="3"/>
  <c r="R193" i="3"/>
  <c r="R195" i="3"/>
  <c r="R196" i="3"/>
  <c r="R197" i="3"/>
  <c r="R199" i="3"/>
  <c r="R200" i="3"/>
  <c r="R201" i="3"/>
  <c r="R203" i="3"/>
  <c r="R204" i="3"/>
  <c r="R205" i="3"/>
  <c r="R207" i="3"/>
  <c r="R208" i="3"/>
  <c r="R209" i="3"/>
  <c r="R211" i="3"/>
  <c r="R212" i="3"/>
  <c r="R213" i="3"/>
  <c r="R215" i="3"/>
  <c r="R216" i="3"/>
  <c r="R217" i="3"/>
  <c r="R219" i="3"/>
  <c r="R220" i="3"/>
  <c r="R221" i="3"/>
  <c r="R223" i="3"/>
  <c r="R224" i="3"/>
  <c r="R225" i="3"/>
  <c r="R227" i="3"/>
  <c r="R228" i="3"/>
  <c r="R231" i="3"/>
  <c r="R232" i="3"/>
  <c r="R233" i="3"/>
  <c r="R235" i="3"/>
  <c r="R236" i="3"/>
  <c r="R237" i="3"/>
  <c r="R239" i="3"/>
  <c r="R240" i="3"/>
  <c r="R241" i="3"/>
  <c r="R243" i="3"/>
  <c r="R244" i="3"/>
  <c r="R245" i="3"/>
  <c r="R247" i="3"/>
  <c r="R248" i="3"/>
  <c r="R249" i="3"/>
  <c r="R251" i="3"/>
  <c r="R252" i="3"/>
  <c r="R253" i="3"/>
  <c r="R255" i="3"/>
  <c r="R256" i="3"/>
  <c r="R257" i="3"/>
  <c r="R259" i="3"/>
  <c r="R260" i="3"/>
  <c r="R261" i="3"/>
  <c r="R263" i="3"/>
  <c r="R264" i="3"/>
  <c r="R265" i="3"/>
  <c r="R267" i="3"/>
  <c r="R268" i="3"/>
  <c r="R269" i="3"/>
  <c r="R271" i="3"/>
  <c r="R272" i="3"/>
  <c r="R273" i="3"/>
  <c r="R275" i="3"/>
  <c r="R276" i="3"/>
  <c r="R277" i="3"/>
  <c r="R279" i="3"/>
  <c r="R280" i="3"/>
  <c r="R281" i="3"/>
  <c r="R283" i="3"/>
  <c r="R284" i="3"/>
  <c r="R285" i="3"/>
  <c r="R287" i="3"/>
  <c r="R288" i="3"/>
  <c r="R289" i="3"/>
  <c r="R291" i="3"/>
  <c r="R292" i="3"/>
  <c r="R293" i="3"/>
  <c r="R295" i="3"/>
  <c r="R296" i="3"/>
  <c r="R297" i="3"/>
  <c r="R299" i="3"/>
  <c r="R300" i="3"/>
  <c r="R301" i="3"/>
  <c r="R303" i="3"/>
  <c r="R304" i="3"/>
  <c r="R307" i="3"/>
  <c r="R308" i="3"/>
  <c r="R309" i="3"/>
  <c r="R311" i="3"/>
  <c r="R312" i="3"/>
  <c r="R313" i="3"/>
  <c r="R315" i="3"/>
  <c r="R316" i="3"/>
  <c r="R317" i="3"/>
  <c r="R319" i="3"/>
  <c r="R320" i="3"/>
  <c r="R321" i="3"/>
  <c r="R323" i="3"/>
  <c r="R324" i="3"/>
  <c r="R325" i="3"/>
  <c r="R327" i="3"/>
  <c r="R328" i="3"/>
  <c r="R329" i="3"/>
  <c r="R331" i="3"/>
  <c r="R332" i="3"/>
  <c r="R333" i="3"/>
  <c r="R335" i="3"/>
  <c r="R336" i="3"/>
  <c r="R337" i="3"/>
  <c r="R339" i="3"/>
  <c r="R340" i="3"/>
  <c r="R341" i="3"/>
  <c r="R343" i="3"/>
  <c r="R344" i="3"/>
  <c r="R345" i="3"/>
  <c r="R347" i="3"/>
  <c r="R348" i="3"/>
  <c r="R349" i="3"/>
  <c r="R351" i="3"/>
  <c r="R352" i="3"/>
  <c r="R353" i="3"/>
  <c r="R355" i="3"/>
  <c r="R356" i="3"/>
  <c r="R357" i="3"/>
  <c r="R359" i="3"/>
  <c r="R360" i="3"/>
  <c r="R361" i="3"/>
  <c r="R363" i="3"/>
  <c r="R364" i="3"/>
  <c r="R365" i="3"/>
  <c r="R367" i="3"/>
  <c r="R368"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51" i="3"/>
  <c r="R452" i="3"/>
  <c r="R453" i="3"/>
  <c r="R455" i="3"/>
  <c r="R456" i="3"/>
  <c r="R457" i="3"/>
  <c r="R459" i="3"/>
  <c r="R460" i="3"/>
  <c r="R461" i="3"/>
  <c r="R463" i="3"/>
  <c r="R464" i="3"/>
  <c r="R465" i="3"/>
  <c r="R467" i="3"/>
  <c r="R468" i="3"/>
  <c r="R469" i="3"/>
  <c r="R471" i="3"/>
  <c r="R472" i="3"/>
  <c r="R473" i="3"/>
  <c r="R475" i="3"/>
  <c r="R476" i="3"/>
  <c r="R477" i="3"/>
  <c r="R479" i="3"/>
  <c r="R480" i="3"/>
  <c r="R481" i="3"/>
  <c r="R483" i="3"/>
  <c r="R484" i="3"/>
  <c r="R485" i="3"/>
  <c r="R487" i="3"/>
  <c r="R488" i="3"/>
  <c r="R489" i="3"/>
  <c r="R491" i="3"/>
  <c r="R492" i="3"/>
  <c r="R493" i="3"/>
  <c r="R495" i="3"/>
  <c r="R496" i="3"/>
  <c r="R497" i="3"/>
  <c r="R499" i="3"/>
  <c r="R500" i="3"/>
  <c r="R501" i="3"/>
  <c r="R503" i="3"/>
  <c r="R504" i="3"/>
  <c r="R505" i="3"/>
  <c r="R507" i="3"/>
  <c r="R508" i="3"/>
  <c r="R509" i="3"/>
  <c r="R511" i="3"/>
  <c r="R512" i="3"/>
  <c r="R513" i="3"/>
  <c r="R515" i="3"/>
  <c r="R516" i="3"/>
  <c r="R517" i="3"/>
  <c r="R519" i="3"/>
  <c r="R520" i="3"/>
  <c r="R521" i="3"/>
  <c r="R523" i="3"/>
  <c r="R524" i="3"/>
  <c r="R525" i="3"/>
  <c r="R527" i="3"/>
  <c r="R528" i="3"/>
  <c r="R529" i="3"/>
  <c r="R531" i="3"/>
  <c r="R532" i="3"/>
  <c r="R533" i="3"/>
  <c r="R535" i="3"/>
  <c r="R536" i="3"/>
  <c r="R537" i="3"/>
  <c r="R539" i="3"/>
  <c r="R540" i="3"/>
  <c r="R541" i="3"/>
  <c r="R543" i="3"/>
  <c r="R544" i="3"/>
  <c r="R545" i="3"/>
  <c r="R547" i="3"/>
  <c r="R548" i="3"/>
  <c r="R549" i="3"/>
  <c r="R551" i="3"/>
  <c r="R552" i="3"/>
  <c r="R553" i="3"/>
  <c r="R555" i="3"/>
  <c r="R556" i="3"/>
  <c r="R557" i="3"/>
  <c r="R559" i="3"/>
  <c r="R560" i="3"/>
  <c r="R561" i="3"/>
  <c r="R563" i="3"/>
  <c r="R564" i="3"/>
  <c r="R565" i="3"/>
  <c r="R567" i="3"/>
  <c r="R568" i="3"/>
  <c r="R569" i="3"/>
  <c r="R571" i="3"/>
  <c r="R572" i="3"/>
  <c r="R573" i="3"/>
  <c r="R575" i="3"/>
  <c r="R576" i="3"/>
  <c r="R577" i="3"/>
  <c r="R579" i="3"/>
  <c r="R580" i="3"/>
  <c r="R581" i="3"/>
  <c r="R583" i="3"/>
  <c r="R584" i="3"/>
  <c r="R585" i="3"/>
  <c r="R587" i="3"/>
  <c r="R588" i="3"/>
  <c r="R589" i="3"/>
  <c r="R591" i="3"/>
  <c r="R592" i="3"/>
  <c r="R593" i="3"/>
  <c r="R595" i="3"/>
  <c r="R596" i="3"/>
  <c r="R597" i="3"/>
  <c r="R599" i="3"/>
  <c r="R600" i="3"/>
  <c r="R601" i="3"/>
  <c r="R603" i="3"/>
  <c r="R604" i="3"/>
  <c r="R605" i="3"/>
  <c r="R607" i="3"/>
  <c r="R608" i="3"/>
  <c r="R609" i="3"/>
  <c r="R611" i="3"/>
  <c r="R612" i="3"/>
  <c r="R613" i="3"/>
  <c r="R615" i="3"/>
  <c r="R616" i="3"/>
  <c r="R617" i="3"/>
  <c r="R619" i="3"/>
  <c r="R620" i="3"/>
  <c r="R621" i="3"/>
  <c r="R623" i="3"/>
  <c r="R625" i="3"/>
  <c r="R627" i="3"/>
  <c r="R628" i="3"/>
  <c r="R629" i="3"/>
  <c r="R631" i="3"/>
  <c r="R632" i="3"/>
  <c r="R633" i="3"/>
  <c r="R635" i="3"/>
  <c r="R636" i="3"/>
  <c r="R637" i="3"/>
  <c r="R639" i="3"/>
  <c r="R640" i="3"/>
  <c r="R641" i="3"/>
  <c r="R643" i="3"/>
  <c r="R644" i="3"/>
  <c r="R645" i="3"/>
  <c r="R647" i="3"/>
  <c r="R648" i="3"/>
  <c r="R649" i="3"/>
  <c r="R651" i="3"/>
  <c r="R652" i="3"/>
  <c r="R653" i="3"/>
  <c r="R655" i="3"/>
  <c r="R656" i="3"/>
  <c r="R657" i="3"/>
  <c r="R659" i="3"/>
  <c r="R660" i="3"/>
  <c r="R661" i="3"/>
  <c r="R663" i="3"/>
  <c r="R664" i="3"/>
  <c r="R665" i="3"/>
  <c r="R667" i="3"/>
  <c r="R668" i="3"/>
  <c r="R669" i="3"/>
  <c r="R671" i="3"/>
  <c r="R672" i="3"/>
  <c r="R673" i="3"/>
  <c r="R675" i="3"/>
  <c r="R676" i="3"/>
  <c r="R677" i="3"/>
  <c r="R679" i="3"/>
  <c r="R680" i="3"/>
  <c r="R681" i="3"/>
  <c r="R683" i="3"/>
  <c r="R684" i="3"/>
  <c r="R685" i="3"/>
  <c r="R687" i="3"/>
  <c r="R688" i="3"/>
  <c r="R689" i="3"/>
  <c r="R691" i="3"/>
  <c r="R692" i="3"/>
  <c r="R693" i="3"/>
  <c r="R695" i="3"/>
  <c r="R696" i="3"/>
  <c r="R697" i="3"/>
  <c r="R699" i="3"/>
  <c r="R700" i="3"/>
  <c r="R701" i="3"/>
  <c r="R703" i="3"/>
  <c r="R704" i="3"/>
  <c r="R705" i="3"/>
  <c r="R707" i="3"/>
  <c r="R708" i="3"/>
  <c r="R709" i="3"/>
  <c r="R711" i="3"/>
  <c r="R712" i="3"/>
  <c r="R713" i="3"/>
  <c r="R715" i="3"/>
  <c r="R716" i="3"/>
  <c r="R717" i="3"/>
  <c r="R719" i="3"/>
  <c r="R720" i="3"/>
  <c r="R721" i="3"/>
  <c r="R723" i="3"/>
  <c r="R724" i="3"/>
  <c r="R725" i="3"/>
  <c r="R727" i="3"/>
  <c r="R728" i="3"/>
  <c r="R729" i="3"/>
  <c r="R731" i="3"/>
  <c r="R732" i="3"/>
  <c r="R733" i="3"/>
  <c r="R735" i="3"/>
  <c r="R736" i="3"/>
  <c r="R737" i="3"/>
  <c r="R739" i="3"/>
  <c r="R740" i="3"/>
  <c r="R741" i="3"/>
  <c r="R743" i="3"/>
  <c r="R744" i="3"/>
  <c r="R745" i="3"/>
  <c r="R747" i="3"/>
  <c r="R748" i="3"/>
  <c r="R749" i="3"/>
  <c r="R751" i="3"/>
  <c r="R752" i="3"/>
  <c r="R753" i="3"/>
  <c r="R755" i="3"/>
  <c r="R756" i="3"/>
  <c r="R757" i="3"/>
  <c r="R759" i="3"/>
  <c r="R760" i="3"/>
  <c r="R761" i="3"/>
  <c r="R763" i="3"/>
  <c r="R764" i="3"/>
  <c r="R765" i="3"/>
  <c r="R767" i="3"/>
  <c r="R768" i="3"/>
  <c r="R769" i="3"/>
  <c r="R771" i="3"/>
  <c r="R772" i="3"/>
  <c r="R773" i="3"/>
  <c r="R775" i="3"/>
  <c r="R776" i="3"/>
  <c r="R777" i="3"/>
  <c r="R779" i="3"/>
  <c r="R780" i="3"/>
  <c r="R781" i="3"/>
  <c r="R783" i="3"/>
  <c r="R784" i="3"/>
  <c r="R785" i="3"/>
  <c r="R787" i="3"/>
  <c r="R788" i="3"/>
  <c r="R789" i="3"/>
  <c r="R791" i="3"/>
  <c r="R792" i="3"/>
  <c r="R793" i="3"/>
  <c r="R795" i="3"/>
  <c r="R796" i="3"/>
  <c r="R797" i="3"/>
  <c r="R799" i="3"/>
  <c r="R800" i="3"/>
  <c r="R801" i="3"/>
  <c r="R803" i="3"/>
  <c r="R804" i="3"/>
  <c r="R805" i="3"/>
  <c r="R807" i="3"/>
  <c r="R808" i="3"/>
  <c r="R809" i="3"/>
  <c r="R811" i="3"/>
  <c r="R812" i="3"/>
  <c r="R813" i="3"/>
  <c r="R815" i="3"/>
  <c r="R816" i="3"/>
  <c r="R817" i="3"/>
  <c r="R819" i="3"/>
  <c r="R820" i="3"/>
  <c r="R821" i="3"/>
  <c r="R823" i="3"/>
  <c r="R824" i="3"/>
  <c r="R825" i="3"/>
  <c r="R827" i="3"/>
  <c r="R828" i="3"/>
  <c r="R829" i="3"/>
  <c r="R831" i="3"/>
  <c r="R832" i="3"/>
  <c r="R833" i="3"/>
  <c r="R835" i="3"/>
  <c r="R836" i="3"/>
  <c r="R837" i="3"/>
  <c r="R839" i="3"/>
  <c r="R840" i="3"/>
  <c r="R841" i="3"/>
  <c r="R843" i="3"/>
  <c r="R844" i="3"/>
  <c r="R845" i="3"/>
  <c r="R847" i="3"/>
  <c r="R848" i="3"/>
  <c r="R849" i="3"/>
  <c r="R851" i="3"/>
  <c r="R852" i="3"/>
  <c r="R853" i="3"/>
  <c r="R855" i="3"/>
  <c r="R856" i="3"/>
  <c r="R857" i="3"/>
  <c r="R859" i="3"/>
  <c r="R860" i="3"/>
  <c r="R861" i="3"/>
  <c r="R863" i="3"/>
  <c r="R864" i="3"/>
  <c r="R865" i="3"/>
  <c r="R867" i="3"/>
  <c r="R868" i="3"/>
  <c r="R869" i="3"/>
  <c r="R871" i="3"/>
  <c r="R872" i="3"/>
  <c r="R873" i="3"/>
  <c r="R875" i="3"/>
  <c r="R876" i="3"/>
  <c r="R877" i="3"/>
  <c r="R879" i="3"/>
  <c r="R880" i="3"/>
  <c r="R881" i="3"/>
  <c r="R883" i="3"/>
  <c r="R884" i="3"/>
  <c r="R885" i="3"/>
  <c r="R887" i="3"/>
  <c r="R888" i="3"/>
  <c r="R889" i="3"/>
  <c r="R890" i="3"/>
  <c r="R891" i="3"/>
  <c r="R892" i="3"/>
  <c r="R893" i="3"/>
  <c r="R894" i="3"/>
  <c r="R895" i="3"/>
  <c r="R896" i="3"/>
  <c r="R897" i="3"/>
  <c r="R898" i="3"/>
  <c r="R899" i="3"/>
  <c r="R900" i="3"/>
  <c r="R901" i="3"/>
  <c r="R902" i="3"/>
  <c r="R903" i="3"/>
  <c r="R904" i="3"/>
  <c r="R905" i="3"/>
  <c r="R906" i="3"/>
  <c r="R907" i="3"/>
  <c r="R908" i="3"/>
  <c r="R909" i="3"/>
  <c r="R910" i="3"/>
  <c r="R911" i="3"/>
  <c r="R912" i="3"/>
  <c r="R913" i="3"/>
  <c r="R914" i="3"/>
  <c r="R915" i="3"/>
  <c r="R916" i="3"/>
  <c r="R917" i="3"/>
  <c r="R918" i="3"/>
  <c r="R919" i="3"/>
  <c r="R920" i="3"/>
  <c r="R923" i="3"/>
  <c r="R924" i="3"/>
  <c r="R925" i="3"/>
  <c r="R927" i="3"/>
  <c r="R928" i="3"/>
  <c r="R929" i="3"/>
  <c r="R931" i="3"/>
  <c r="R932" i="3"/>
  <c r="R933" i="3"/>
  <c r="R935" i="3"/>
  <c r="R936" i="3"/>
  <c r="R937" i="3"/>
  <c r="R939" i="3"/>
  <c r="R940" i="3"/>
  <c r="R941" i="3"/>
  <c r="R943" i="3"/>
  <c r="R944" i="3"/>
  <c r="R945" i="3"/>
  <c r="R947" i="3"/>
  <c r="R948" i="3"/>
  <c r="R949" i="3"/>
  <c r="R951" i="3"/>
  <c r="R952" i="3"/>
  <c r="R953" i="3"/>
  <c r="R955" i="3"/>
  <c r="R956" i="3"/>
  <c r="R957" i="3"/>
  <c r="R959" i="3"/>
  <c r="R960" i="3"/>
  <c r="R961" i="3"/>
  <c r="R963" i="3"/>
  <c r="R964" i="3"/>
  <c r="R967" i="3"/>
  <c r="R968" i="3"/>
  <c r="R969" i="3"/>
  <c r="R971" i="3"/>
  <c r="R972" i="3"/>
  <c r="R973" i="3"/>
  <c r="R975" i="3"/>
  <c r="R976" i="3"/>
  <c r="R977" i="3"/>
  <c r="R979" i="3"/>
  <c r="R980" i="3"/>
  <c r="R981" i="3"/>
  <c r="R983" i="3"/>
  <c r="R984" i="3"/>
  <c r="R985" i="3"/>
  <c r="R987" i="3"/>
  <c r="R988" i="3"/>
  <c r="R989" i="3"/>
  <c r="R991" i="3"/>
  <c r="R992" i="3"/>
  <c r="R993" i="3"/>
  <c r="R995" i="3"/>
  <c r="R996" i="3"/>
  <c r="R997" i="3"/>
  <c r="R999" i="3"/>
  <c r="R1000" i="3"/>
  <c r="R1001" i="3"/>
  <c r="R1003" i="3"/>
  <c r="R1004" i="3"/>
  <c r="R1005" i="3"/>
  <c r="R1007" i="3"/>
  <c r="R1008" i="3"/>
  <c r="R1011" i="3"/>
  <c r="R1012" i="3"/>
  <c r="R1013" i="3"/>
  <c r="R1015" i="3"/>
  <c r="R1016" i="3"/>
  <c r="R1017" i="3"/>
  <c r="R1019" i="3"/>
  <c r="R1020" i="3"/>
  <c r="R1021" i="3"/>
  <c r="R1023" i="3"/>
  <c r="R1024" i="3"/>
  <c r="R1025" i="3"/>
  <c r="R1027" i="3"/>
  <c r="R1028" i="3"/>
  <c r="R1029" i="3"/>
  <c r="R1031" i="3"/>
  <c r="R1032" i="3"/>
  <c r="R1033" i="3"/>
  <c r="R1035" i="3"/>
  <c r="R1036" i="3"/>
  <c r="R1037" i="3"/>
  <c r="R1039" i="3"/>
  <c r="R1040" i="3"/>
  <c r="R1041" i="3"/>
  <c r="R1043" i="3"/>
  <c r="R1044" i="3"/>
  <c r="R1045" i="3"/>
  <c r="R1047" i="3"/>
  <c r="R1048" i="3"/>
  <c r="R1050" i="3"/>
  <c r="R1051" i="3"/>
  <c r="R1052" i="3"/>
  <c r="R1053" i="3"/>
  <c r="R1054" i="3"/>
  <c r="R1055" i="3"/>
  <c r="R1056" i="3"/>
  <c r="R1057" i="3"/>
  <c r="R1058" i="3"/>
  <c r="R1059" i="3"/>
  <c r="R1060" i="3"/>
  <c r="R1061" i="3"/>
  <c r="R1062" i="3"/>
  <c r="R1063" i="3"/>
  <c r="R1064" i="3"/>
  <c r="R1065" i="3"/>
  <c r="R1066" i="3"/>
  <c r="R1067" i="3"/>
  <c r="R1068" i="3"/>
  <c r="R1069" i="3"/>
  <c r="R1070" i="3"/>
  <c r="R1071" i="3"/>
  <c r="R1072" i="3"/>
  <c r="R1073" i="3"/>
  <c r="R1074" i="3"/>
  <c r="R1075" i="3"/>
  <c r="R1076" i="3"/>
  <c r="R1077" i="3"/>
  <c r="R1078" i="3"/>
  <c r="R1079" i="3"/>
  <c r="R1080" i="3"/>
  <c r="R1081" i="3"/>
  <c r="R1082" i="3"/>
  <c r="R1083" i="3"/>
  <c r="R1084" i="3"/>
  <c r="R1085" i="3"/>
  <c r="R1086" i="3"/>
  <c r="R1087" i="3"/>
  <c r="R1088" i="3"/>
  <c r="R1089" i="3"/>
  <c r="R1090" i="3"/>
  <c r="R1091" i="3"/>
  <c r="R1092" i="3"/>
  <c r="R1095" i="3"/>
  <c r="R1096" i="3"/>
  <c r="R1097" i="3"/>
  <c r="R1099" i="3"/>
  <c r="R1100" i="3"/>
  <c r="R1101" i="3"/>
  <c r="R1103" i="3"/>
  <c r="R1104" i="3"/>
  <c r="R1105" i="3"/>
  <c r="R1107" i="3"/>
  <c r="R1108" i="3"/>
  <c r="R1109" i="3"/>
  <c r="R1111" i="3"/>
  <c r="R1112" i="3"/>
  <c r="R1113" i="3"/>
  <c r="R1115" i="3"/>
  <c r="R1116" i="3"/>
  <c r="R1117" i="3"/>
  <c r="R1119" i="3"/>
  <c r="R1120" i="3"/>
  <c r="R1121" i="3"/>
  <c r="R1123" i="3"/>
  <c r="R1124" i="3"/>
  <c r="R1125" i="3"/>
  <c r="R1127" i="3"/>
  <c r="R1128" i="3"/>
  <c r="R1129" i="3"/>
  <c r="R1131" i="3"/>
  <c r="R1132" i="3"/>
  <c r="R1133" i="3"/>
  <c r="R1135" i="3"/>
  <c r="R1136" i="3"/>
  <c r="R1139" i="3"/>
  <c r="R1140" i="3"/>
  <c r="R1141" i="3"/>
  <c r="R1143" i="3"/>
  <c r="R1144" i="3"/>
  <c r="R1145" i="3"/>
  <c r="R1147" i="3"/>
  <c r="R1148" i="3"/>
  <c r="R1149" i="3"/>
  <c r="R1151" i="3"/>
  <c r="R1152" i="3"/>
  <c r="R1153" i="3"/>
  <c r="R1155" i="3"/>
  <c r="R1156" i="3"/>
  <c r="R1157" i="3"/>
  <c r="R1159" i="3"/>
  <c r="R1160" i="3"/>
  <c r="R1161" i="3"/>
  <c r="R1163" i="3"/>
  <c r="R1164" i="3"/>
  <c r="R1165" i="3"/>
  <c r="R1167" i="3"/>
  <c r="R1168" i="3"/>
  <c r="R1169" i="3"/>
  <c r="R1171" i="3"/>
  <c r="R1172" i="3"/>
  <c r="R1173" i="3"/>
  <c r="R1175" i="3"/>
  <c r="R1176" i="3"/>
  <c r="R1179" i="3"/>
  <c r="R1180" i="3"/>
  <c r="R1181" i="3"/>
  <c r="R1183" i="3"/>
  <c r="R1184" i="3"/>
  <c r="R1185" i="3"/>
  <c r="R1187" i="3"/>
  <c r="R1188" i="3"/>
  <c r="R1189" i="3"/>
  <c r="R1191" i="3"/>
  <c r="R1192" i="3"/>
  <c r="R1193" i="3"/>
  <c r="R1195" i="3"/>
  <c r="R1196" i="3"/>
  <c r="R1197" i="3"/>
  <c r="R1199" i="3"/>
  <c r="R1200" i="3"/>
  <c r="R1201" i="3"/>
  <c r="R1203" i="3"/>
  <c r="R1204" i="3"/>
  <c r="R1205" i="3"/>
  <c r="R1207" i="3"/>
  <c r="R1208" i="3"/>
  <c r="R1209" i="3"/>
  <c r="R1211" i="3"/>
  <c r="R1212" i="3"/>
  <c r="R1213" i="3"/>
  <c r="R1215" i="3"/>
  <c r="R1216" i="3"/>
  <c r="R1217" i="3"/>
  <c r="R1219" i="3"/>
  <c r="R1220" i="3"/>
  <c r="R1222" i="3"/>
  <c r="R1223" i="3"/>
  <c r="R1224" i="3"/>
  <c r="R1225" i="3"/>
  <c r="R1226" i="3"/>
  <c r="R1227" i="3"/>
  <c r="R1228" i="3"/>
  <c r="R1229" i="3"/>
  <c r="R1230" i="3"/>
  <c r="R1231" i="3"/>
  <c r="R1232" i="3"/>
  <c r="R1233" i="3"/>
  <c r="R1234" i="3"/>
  <c r="R1235" i="3"/>
  <c r="R1236" i="3"/>
  <c r="R1237" i="3"/>
  <c r="R1238" i="3"/>
  <c r="R1239" i="3"/>
  <c r="R1240" i="3"/>
  <c r="R1241" i="3"/>
  <c r="R1242" i="3"/>
  <c r="R1243" i="3"/>
  <c r="R1244" i="3"/>
  <c r="R1245" i="3"/>
  <c r="R1246" i="3"/>
  <c r="R1247" i="3"/>
  <c r="R1248" i="3"/>
  <c r="R1249" i="3"/>
  <c r="R1250" i="3"/>
  <c r="R1251" i="3"/>
  <c r="R1252" i="3"/>
  <c r="R1253" i="3"/>
  <c r="R1254" i="3"/>
  <c r="R1255" i="3"/>
  <c r="R1256" i="3"/>
  <c r="R1257" i="3"/>
  <c r="R1258" i="3"/>
  <c r="R1259" i="3"/>
  <c r="R1260" i="3"/>
  <c r="R1261" i="3"/>
  <c r="R1262" i="3"/>
  <c r="R1263" i="3"/>
  <c r="R1264" i="3"/>
  <c r="R1267" i="3"/>
  <c r="R1268" i="3"/>
  <c r="R1269" i="3"/>
  <c r="R1271" i="3"/>
  <c r="R1272" i="3"/>
  <c r="R1273" i="3"/>
  <c r="R1275" i="3"/>
  <c r="R1276" i="3"/>
  <c r="R1277" i="3"/>
  <c r="R1279" i="3"/>
  <c r="R1280" i="3"/>
  <c r="R1281" i="3"/>
  <c r="R1283" i="3"/>
  <c r="R1284" i="3"/>
  <c r="R1285" i="3"/>
  <c r="R1287" i="3"/>
  <c r="R1288" i="3"/>
  <c r="R1289" i="3"/>
  <c r="R1291" i="3"/>
  <c r="R1292" i="3"/>
  <c r="R1293" i="3"/>
  <c r="R1295" i="3"/>
  <c r="R1296" i="3"/>
  <c r="R1297" i="3"/>
  <c r="R1299" i="3"/>
  <c r="R1300" i="3"/>
  <c r="R1301" i="3"/>
  <c r="R1303" i="3"/>
  <c r="R1304" i="3"/>
  <c r="R1307" i="3"/>
  <c r="R1308" i="3"/>
  <c r="R1309" i="3"/>
  <c r="R1311" i="3"/>
  <c r="R1312" i="3"/>
  <c r="R1313" i="3"/>
  <c r="R1315" i="3"/>
  <c r="R1316" i="3"/>
  <c r="R1317" i="3"/>
  <c r="R1319" i="3"/>
  <c r="R1320" i="3"/>
  <c r="R1321" i="3"/>
  <c r="R1323" i="3"/>
  <c r="R1324" i="3"/>
  <c r="R1325" i="3"/>
  <c r="R1327" i="3"/>
  <c r="R1328" i="3"/>
  <c r="R1329" i="3"/>
  <c r="R1331" i="3"/>
  <c r="R1332" i="3"/>
  <c r="R1333" i="3"/>
  <c r="R1335" i="3"/>
  <c r="R1336" i="3"/>
  <c r="R1337" i="3"/>
  <c r="R1339" i="3"/>
  <c r="R1340" i="3"/>
  <c r="R1341" i="3"/>
  <c r="R1343" i="3"/>
  <c r="R1344" i="3"/>
  <c r="R1345" i="3"/>
  <c r="R1347" i="3"/>
  <c r="R1348" i="3"/>
  <c r="R1351" i="3"/>
  <c r="R1352" i="3"/>
  <c r="R1353" i="3"/>
  <c r="R1355" i="3"/>
  <c r="R1356" i="3"/>
  <c r="R1357" i="3"/>
  <c r="R1359" i="3"/>
  <c r="R1360" i="3"/>
  <c r="R1361" i="3"/>
  <c r="R1363" i="3"/>
  <c r="R1364" i="3"/>
  <c r="R1365" i="3"/>
  <c r="R1367" i="3"/>
  <c r="R1368" i="3"/>
  <c r="R1369" i="3"/>
  <c r="R1371" i="3"/>
  <c r="R1372" i="3"/>
  <c r="R1373" i="3"/>
  <c r="R1375" i="3"/>
  <c r="R1376" i="3"/>
  <c r="R1377" i="3"/>
  <c r="R1379" i="3"/>
  <c r="R1380" i="3"/>
  <c r="R1381" i="3"/>
  <c r="R1383" i="3"/>
  <c r="R1384" i="3"/>
  <c r="R1385" i="3"/>
  <c r="R1387" i="3"/>
  <c r="R1388" i="3"/>
  <c r="R1389" i="3"/>
  <c r="R1391" i="3"/>
  <c r="R1392" i="3"/>
  <c r="R1394" i="3"/>
  <c r="R1395" i="3"/>
  <c r="R1396" i="3"/>
  <c r="R1397" i="3"/>
  <c r="R1398" i="3"/>
  <c r="R1399" i="3"/>
  <c r="R1400" i="3"/>
  <c r="R1401" i="3"/>
  <c r="R1402" i="3"/>
  <c r="R1403" i="3"/>
  <c r="R1404" i="3"/>
  <c r="R1405" i="3"/>
  <c r="R1406" i="3"/>
  <c r="R1407" i="3"/>
  <c r="R1408" i="3"/>
  <c r="R1409" i="3"/>
  <c r="R1410" i="3"/>
  <c r="R1411" i="3"/>
  <c r="R1412" i="3"/>
  <c r="R1413" i="3"/>
  <c r="R1414" i="3"/>
  <c r="R1415" i="3"/>
  <c r="R1416" i="3"/>
  <c r="R1417" i="3"/>
  <c r="R1418" i="3"/>
  <c r="R1419" i="3"/>
  <c r="R1420" i="3"/>
  <c r="R1421" i="3"/>
  <c r="R1422" i="3"/>
  <c r="R1423" i="3"/>
  <c r="R1424" i="3"/>
  <c r="R1425" i="3"/>
  <c r="R1426" i="3"/>
  <c r="R1427" i="3"/>
  <c r="R1428" i="3"/>
  <c r="R1429" i="3"/>
  <c r="R1430" i="3"/>
  <c r="R1431" i="3"/>
  <c r="R1432" i="3"/>
  <c r="R1435" i="3"/>
  <c r="R1436" i="3"/>
  <c r="R1437" i="3"/>
  <c r="R1439" i="3"/>
  <c r="R1440" i="3"/>
  <c r="R1441" i="3"/>
  <c r="R1443" i="3"/>
  <c r="R1444" i="3"/>
  <c r="R1445" i="3"/>
  <c r="R1447" i="3"/>
  <c r="R1448" i="3"/>
  <c r="R1449" i="3"/>
  <c r="R1451" i="3"/>
  <c r="R1452" i="3"/>
  <c r="R1453" i="3"/>
  <c r="R1455" i="3"/>
  <c r="R1456" i="3"/>
  <c r="R1457" i="3"/>
  <c r="R1459" i="3"/>
  <c r="R1460" i="3"/>
  <c r="R1461" i="3"/>
  <c r="R1463" i="3"/>
  <c r="R1464" i="3"/>
  <c r="R1465" i="3"/>
  <c r="R1467" i="3"/>
  <c r="R1468" i="3"/>
  <c r="R1469" i="3"/>
  <c r="R1471" i="3"/>
  <c r="R1472" i="3"/>
  <c r="R1473" i="3"/>
  <c r="R1475" i="3"/>
  <c r="R1476" i="3"/>
  <c r="R1479" i="3"/>
  <c r="R1480" i="3"/>
  <c r="R1481" i="3"/>
  <c r="R1483" i="3"/>
  <c r="R1484" i="3"/>
  <c r="R1485" i="3"/>
  <c r="R1487" i="3"/>
  <c r="R1488" i="3"/>
  <c r="R1489" i="3"/>
  <c r="R1491" i="3"/>
  <c r="R1492" i="3"/>
  <c r="R1493" i="3"/>
  <c r="R1495" i="3"/>
  <c r="R1496" i="3"/>
  <c r="R1497" i="3"/>
  <c r="R1499" i="3"/>
  <c r="R1500" i="3"/>
  <c r="R1501" i="3"/>
  <c r="R1503" i="3"/>
  <c r="R1504" i="3"/>
  <c r="R1505" i="3"/>
  <c r="R1507" i="3"/>
  <c r="R1508" i="3"/>
  <c r="R1509" i="3"/>
  <c r="R1511" i="3"/>
  <c r="R1512" i="3"/>
  <c r="R1513" i="3"/>
  <c r="R1515" i="3"/>
  <c r="R1516" i="3"/>
  <c r="R1517" i="3"/>
  <c r="R1519" i="3"/>
  <c r="R1520" i="3"/>
  <c r="R1523" i="3"/>
  <c r="R1524" i="3"/>
  <c r="R1525" i="3"/>
  <c r="R1527" i="3"/>
  <c r="R1528" i="3"/>
  <c r="R1529" i="3"/>
  <c r="R1531" i="3"/>
  <c r="R1532" i="3"/>
  <c r="R1533" i="3"/>
  <c r="R1535" i="3"/>
  <c r="R1536" i="3"/>
  <c r="R1537" i="3"/>
  <c r="R1539" i="3"/>
  <c r="R1540" i="3"/>
  <c r="R1541" i="3"/>
  <c r="R1543" i="3"/>
  <c r="R1544" i="3"/>
  <c r="R1545" i="3"/>
  <c r="R1547" i="3"/>
  <c r="R1548" i="3"/>
  <c r="R1549" i="3"/>
  <c r="R1551" i="3"/>
  <c r="R1552" i="3"/>
  <c r="R1553" i="3"/>
  <c r="R1555" i="3"/>
  <c r="R1556" i="3"/>
  <c r="R1557" i="3"/>
  <c r="R1559" i="3"/>
  <c r="R1560" i="3"/>
  <c r="R1562" i="3"/>
  <c r="R1563" i="3"/>
  <c r="R1564" i="3"/>
  <c r="R1565" i="3"/>
  <c r="R1566" i="3"/>
  <c r="R1567" i="3"/>
  <c r="R1568" i="3"/>
  <c r="R1569" i="3"/>
  <c r="R1570" i="3"/>
  <c r="R1571" i="3"/>
  <c r="R1572" i="3"/>
  <c r="R1573" i="3"/>
  <c r="R1574" i="3"/>
  <c r="R1575" i="3"/>
  <c r="R1576" i="3"/>
  <c r="R1577" i="3"/>
  <c r="R1578" i="3"/>
  <c r="R1579" i="3"/>
  <c r="R1580" i="3"/>
  <c r="R1581" i="3"/>
  <c r="R1582" i="3"/>
  <c r="R1583" i="3"/>
  <c r="R1584" i="3"/>
  <c r="R1585" i="3"/>
  <c r="R1586" i="3"/>
  <c r="R1587" i="3"/>
  <c r="R1588" i="3"/>
  <c r="R1589" i="3"/>
  <c r="R1590" i="3"/>
  <c r="R1591" i="3"/>
  <c r="R1592" i="3"/>
  <c r="R1593" i="3"/>
  <c r="R1594" i="3"/>
  <c r="R1595" i="3"/>
  <c r="R1596" i="3"/>
  <c r="R1597" i="3"/>
  <c r="R1598" i="3"/>
  <c r="R1599" i="3"/>
  <c r="R1600" i="3"/>
  <c r="R1601" i="3"/>
  <c r="R1602" i="3"/>
  <c r="R1603" i="3"/>
  <c r="R1604" i="3"/>
  <c r="R1607" i="3"/>
  <c r="R1608" i="3"/>
  <c r="R1609" i="3"/>
  <c r="R1611" i="3"/>
  <c r="R1612" i="3"/>
  <c r="R1613" i="3"/>
  <c r="R1615" i="3"/>
  <c r="R1616" i="3"/>
  <c r="R1617" i="3"/>
  <c r="R1619" i="3"/>
  <c r="R1620" i="3"/>
  <c r="R1621" i="3"/>
  <c r="R1623" i="3"/>
  <c r="R1624" i="3"/>
  <c r="R1625" i="3"/>
  <c r="R1627" i="3"/>
  <c r="R1628" i="3"/>
  <c r="R1629" i="3"/>
  <c r="R1631" i="3"/>
  <c r="R1632" i="3"/>
  <c r="R1633" i="3"/>
  <c r="R1635" i="3"/>
  <c r="R1636" i="3"/>
  <c r="R1637" i="3"/>
  <c r="R1639" i="3"/>
  <c r="R1640" i="3"/>
  <c r="R1641" i="3"/>
  <c r="R1643" i="3"/>
  <c r="R1644" i="3"/>
  <c r="R1645" i="3"/>
  <c r="R1647" i="3"/>
  <c r="R1648" i="3"/>
  <c r="R1651" i="3"/>
  <c r="R1652" i="3"/>
  <c r="R1653" i="3"/>
  <c r="R1655" i="3"/>
  <c r="R1656" i="3"/>
  <c r="R1657" i="3"/>
  <c r="R1659" i="3"/>
  <c r="R1660" i="3"/>
  <c r="R1661" i="3"/>
  <c r="R1663" i="3"/>
  <c r="R1664" i="3"/>
  <c r="R1665" i="3"/>
  <c r="R1667" i="3"/>
  <c r="R1668" i="3"/>
  <c r="R1669" i="3"/>
  <c r="R1671" i="3"/>
  <c r="R1672" i="3"/>
  <c r="R1673" i="3"/>
  <c r="R1675" i="3"/>
  <c r="R1676" i="3"/>
  <c r="R1677" i="3"/>
  <c r="R1679" i="3"/>
  <c r="R1680" i="3"/>
  <c r="R1681" i="3"/>
  <c r="R1683" i="3"/>
  <c r="R1684" i="3"/>
  <c r="R1685" i="3"/>
  <c r="R1687" i="3"/>
  <c r="R1688" i="3"/>
  <c r="R1691" i="3"/>
  <c r="R1692" i="3"/>
  <c r="R1693" i="3"/>
  <c r="R1695" i="3"/>
  <c r="R1696" i="3"/>
  <c r="R1697" i="3"/>
  <c r="R1699" i="3"/>
  <c r="R1700" i="3"/>
  <c r="R1701" i="3"/>
  <c r="R1703" i="3"/>
  <c r="R1704" i="3"/>
  <c r="R1705" i="3"/>
  <c r="R1707" i="3"/>
  <c r="R1708" i="3"/>
  <c r="R1709" i="3"/>
  <c r="R1711" i="3"/>
  <c r="R1712" i="3"/>
  <c r="R1713" i="3"/>
  <c r="R1715" i="3"/>
  <c r="R1716" i="3"/>
  <c r="R1717" i="3"/>
  <c r="R1719" i="3"/>
  <c r="R1720" i="3"/>
  <c r="R1721" i="3"/>
  <c r="R1723" i="3"/>
  <c r="R1724" i="3"/>
  <c r="R1725" i="3"/>
  <c r="R1727" i="3"/>
  <c r="R1728" i="3"/>
  <c r="R1729" i="3"/>
  <c r="R1731" i="3"/>
  <c r="R1732" i="3"/>
  <c r="R1734" i="3"/>
  <c r="R1735" i="3"/>
  <c r="R1736" i="3"/>
  <c r="R1737" i="3"/>
  <c r="R1738" i="3"/>
  <c r="R1739" i="3"/>
  <c r="R1740" i="3"/>
  <c r="R1741" i="3"/>
  <c r="R1742" i="3"/>
  <c r="R1743" i="3"/>
  <c r="R1744" i="3"/>
  <c r="R1745" i="3"/>
  <c r="R1746" i="3"/>
  <c r="R1747" i="3"/>
  <c r="R1748" i="3"/>
  <c r="R1749" i="3"/>
  <c r="R1750" i="3"/>
  <c r="R1751" i="3"/>
  <c r="R1752" i="3"/>
  <c r="R1753" i="3"/>
  <c r="R1754" i="3"/>
  <c r="R1755" i="3"/>
  <c r="R1756" i="3"/>
  <c r="R1757" i="3"/>
  <c r="R1758" i="3"/>
  <c r="R1759" i="3"/>
  <c r="R1760" i="3"/>
  <c r="R1761" i="3"/>
  <c r="R1762" i="3"/>
  <c r="R1763" i="3"/>
  <c r="R1764" i="3"/>
  <c r="R1765" i="3"/>
  <c r="R1766" i="3"/>
  <c r="R1767" i="3"/>
  <c r="R1768" i="3"/>
  <c r="R1771" i="3"/>
  <c r="R1772" i="3"/>
  <c r="R1773" i="3"/>
  <c r="R1775" i="3"/>
  <c r="R1776" i="3"/>
  <c r="R1777" i="3"/>
  <c r="R1779" i="3"/>
  <c r="R1780" i="3"/>
  <c r="R1781" i="3"/>
  <c r="R1783" i="3"/>
  <c r="R1784" i="3"/>
  <c r="R1785" i="3"/>
  <c r="R1787" i="3"/>
  <c r="R1788" i="3"/>
  <c r="R1789" i="3"/>
  <c r="R1791" i="3"/>
  <c r="R1792" i="3"/>
  <c r="R1793" i="3"/>
  <c r="R1795" i="3"/>
  <c r="R1796" i="3"/>
  <c r="R1797" i="3"/>
  <c r="R1799" i="3"/>
  <c r="R1800" i="3"/>
  <c r="R1803" i="3"/>
  <c r="R1804" i="3"/>
  <c r="R1805" i="3"/>
  <c r="R1807" i="3"/>
  <c r="R1808" i="3"/>
  <c r="R1809" i="3"/>
  <c r="R1811" i="3"/>
  <c r="R1812" i="3"/>
  <c r="R1813" i="3"/>
  <c r="R1815" i="3"/>
  <c r="R1816" i="3"/>
  <c r="R1817" i="3"/>
  <c r="R1819" i="3"/>
  <c r="R1820" i="3"/>
  <c r="R1821" i="3"/>
  <c r="R1823" i="3"/>
  <c r="R1824" i="3"/>
  <c r="R1825" i="3"/>
  <c r="R1827" i="3"/>
  <c r="R1828" i="3"/>
  <c r="R1829" i="3"/>
  <c r="R1831" i="3"/>
  <c r="R1832" i="3"/>
  <c r="R1835" i="3"/>
  <c r="R1836" i="3"/>
  <c r="R1837" i="3"/>
  <c r="R1839" i="3"/>
  <c r="R1840" i="3"/>
  <c r="R1841" i="3"/>
  <c r="R1843" i="3"/>
  <c r="R1844" i="3"/>
  <c r="R1845" i="3"/>
  <c r="R1847" i="3"/>
  <c r="R1848" i="3"/>
  <c r="R1849" i="3"/>
  <c r="R1851" i="3"/>
  <c r="R1852" i="3"/>
  <c r="R1853" i="3"/>
  <c r="R1855" i="3"/>
  <c r="R1856" i="3"/>
  <c r="R1857" i="3"/>
  <c r="R1859" i="3"/>
  <c r="R1860" i="3"/>
  <c r="R1863" i="3"/>
  <c r="R1864" i="3"/>
  <c r="R1865" i="3"/>
  <c r="R1867" i="3"/>
  <c r="R1868" i="3"/>
  <c r="R1869" i="3"/>
  <c r="R1871" i="3"/>
  <c r="R1872" i="3"/>
  <c r="R1873" i="3"/>
  <c r="R1875" i="3"/>
  <c r="R1876" i="3"/>
  <c r="R1877" i="3"/>
  <c r="R1879" i="3"/>
  <c r="R1880" i="3"/>
  <c r="R1883" i="3"/>
  <c r="R1884" i="3"/>
  <c r="R1885" i="3"/>
  <c r="R1887" i="3"/>
  <c r="R1888" i="3"/>
  <c r="R1889" i="3"/>
  <c r="R1891" i="3"/>
  <c r="R1892" i="3"/>
  <c r="R1893" i="3"/>
  <c r="R1895" i="3"/>
  <c r="R1896" i="3"/>
  <c r="R1897" i="3"/>
  <c r="R1899" i="3"/>
  <c r="R1900" i="3"/>
  <c r="R1903" i="3"/>
  <c r="R1904" i="3"/>
  <c r="R1905" i="3"/>
  <c r="R1907" i="3"/>
  <c r="R1908" i="3"/>
  <c r="R1909" i="3"/>
  <c r="R1911" i="3"/>
  <c r="R1912" i="3"/>
  <c r="R1913" i="3"/>
  <c r="R1915" i="3"/>
  <c r="R1916" i="3"/>
  <c r="R1917" i="3"/>
  <c r="R1919" i="3"/>
  <c r="R1920" i="3"/>
  <c r="R1921" i="3"/>
  <c r="R1923" i="3"/>
  <c r="R1924" i="3"/>
  <c r="R1927" i="3"/>
  <c r="R1928" i="3"/>
  <c r="R1929" i="3"/>
  <c r="R1931" i="3"/>
  <c r="R1932" i="3"/>
  <c r="R1933" i="3"/>
  <c r="R1935" i="3"/>
  <c r="R1936" i="3"/>
  <c r="R1937" i="3"/>
  <c r="R1939" i="3"/>
  <c r="R1940" i="3"/>
  <c r="R1941" i="3"/>
  <c r="R1943" i="3"/>
  <c r="R1944" i="3"/>
  <c r="R1947" i="3"/>
  <c r="R1948" i="3"/>
  <c r="R1949" i="3"/>
  <c r="R1951" i="3"/>
  <c r="R1952" i="3"/>
  <c r="R1953" i="3"/>
  <c r="R1955" i="3"/>
  <c r="R1956" i="3"/>
  <c r="R1957" i="3"/>
  <c r="R1959" i="3"/>
  <c r="R1960" i="3"/>
  <c r="R1961" i="3"/>
  <c r="R1963" i="3"/>
  <c r="R1964" i="3"/>
  <c r="R1967" i="3"/>
  <c r="R1968" i="3"/>
  <c r="R1969" i="3"/>
  <c r="R1971" i="3"/>
  <c r="R1972" i="3"/>
  <c r="R1973" i="3"/>
  <c r="R1975" i="3"/>
  <c r="R1976" i="3"/>
  <c r="R1977" i="3"/>
  <c r="R1979" i="3"/>
  <c r="R1980" i="3"/>
  <c r="R1981" i="3"/>
  <c r="R1983" i="3"/>
  <c r="R1984" i="3"/>
  <c r="R1985" i="3"/>
  <c r="R1987" i="3"/>
  <c r="R1988" i="3"/>
  <c r="R1991" i="3"/>
  <c r="R1992" i="3"/>
  <c r="R1993" i="3"/>
  <c r="R1995" i="3"/>
  <c r="R1996" i="3"/>
  <c r="R1997" i="3"/>
  <c r="R1999" i="3"/>
  <c r="R2000" i="3"/>
  <c r="R2001" i="3"/>
  <c r="R2003" i="3"/>
  <c r="R2004" i="3"/>
  <c r="R2005" i="3"/>
  <c r="R2007" i="3"/>
  <c r="R2008" i="3"/>
  <c r="R2011" i="3"/>
  <c r="R2012" i="3"/>
  <c r="R2013" i="3"/>
  <c r="R2015" i="3"/>
  <c r="R2016" i="3"/>
  <c r="R2017" i="3"/>
  <c r="R2019" i="3"/>
  <c r="R2020" i="3"/>
  <c r="R2021" i="3"/>
  <c r="R2023" i="3"/>
  <c r="R2024" i="3"/>
  <c r="R2025" i="3"/>
  <c r="R2027" i="3"/>
  <c r="R2028" i="3"/>
  <c r="R2031" i="3"/>
  <c r="R2032" i="3"/>
  <c r="R2033" i="3"/>
  <c r="R2035" i="3"/>
  <c r="R2036" i="3"/>
  <c r="R2037" i="3"/>
  <c r="R2039" i="3"/>
  <c r="R2040" i="3"/>
  <c r="R2041" i="3"/>
  <c r="R2043" i="3"/>
  <c r="R2044" i="3"/>
  <c r="R2045" i="3"/>
  <c r="R2047" i="3"/>
  <c r="R2048" i="3"/>
  <c r="R2049" i="3"/>
  <c r="R2051" i="3"/>
  <c r="R2052" i="3"/>
  <c r="R2055" i="3"/>
  <c r="R2056" i="3"/>
  <c r="R2057" i="3"/>
  <c r="R2059" i="3"/>
  <c r="R2060" i="3"/>
  <c r="R2061" i="3"/>
  <c r="R2063" i="3"/>
  <c r="R2064" i="3"/>
  <c r="R2065" i="3"/>
  <c r="R2067" i="3"/>
  <c r="R2068" i="3"/>
  <c r="R2069" i="3"/>
  <c r="R2071" i="3"/>
  <c r="R2072" i="3"/>
  <c r="R2075" i="3"/>
  <c r="R2076" i="3"/>
  <c r="R2077" i="3"/>
  <c r="R2079" i="3"/>
  <c r="R2080" i="3"/>
  <c r="R2081" i="3"/>
  <c r="R2083" i="3"/>
  <c r="R2084" i="3"/>
  <c r="R2085" i="3"/>
  <c r="R2087" i="3"/>
  <c r="R2088" i="3"/>
  <c r="R2089" i="3"/>
  <c r="R2091" i="3"/>
  <c r="R2092" i="3"/>
  <c r="R2095" i="3"/>
  <c r="R2096" i="3"/>
  <c r="R2097" i="3"/>
  <c r="R2099" i="3"/>
  <c r="R2100" i="3"/>
  <c r="R2101" i="3"/>
  <c r="R2103" i="3"/>
  <c r="R2104" i="3"/>
  <c r="R2105" i="3"/>
  <c r="R2107" i="3"/>
  <c r="R2108" i="3"/>
  <c r="R2109" i="3"/>
  <c r="R2111" i="3"/>
  <c r="R2112" i="3"/>
  <c r="R2113" i="3"/>
  <c r="R2115" i="3"/>
  <c r="R2116" i="3"/>
  <c r="R2119" i="3"/>
  <c r="R2120" i="3"/>
  <c r="R2121" i="3"/>
  <c r="R2123" i="3"/>
  <c r="R2124" i="3"/>
  <c r="R2125" i="3"/>
  <c r="R2127" i="3"/>
  <c r="R2128" i="3"/>
  <c r="R2129" i="3"/>
  <c r="R2131" i="3"/>
  <c r="R2132" i="3"/>
  <c r="R2133" i="3"/>
  <c r="R2135" i="3"/>
  <c r="R2136" i="3"/>
  <c r="R2139" i="3"/>
  <c r="R2140" i="3"/>
  <c r="R2141" i="3"/>
  <c r="R2143" i="3"/>
  <c r="R2144" i="3"/>
  <c r="R2145" i="3"/>
  <c r="R2147" i="3"/>
  <c r="R2148" i="3"/>
  <c r="R2149" i="3"/>
  <c r="R2151" i="3"/>
  <c r="R2152" i="3"/>
  <c r="R2153" i="3"/>
  <c r="R2155" i="3"/>
  <c r="R2156" i="3"/>
  <c r="R2159" i="3"/>
  <c r="R2160" i="3"/>
  <c r="R2161" i="3"/>
  <c r="R2163" i="3"/>
  <c r="R2164" i="3"/>
  <c r="R2165" i="3"/>
  <c r="R2167" i="3"/>
  <c r="R2168" i="3"/>
  <c r="R2169" i="3"/>
  <c r="R2171" i="3"/>
  <c r="R2172" i="3"/>
  <c r="R2173" i="3"/>
  <c r="R2175" i="3"/>
  <c r="R2176" i="3"/>
  <c r="R2177" i="3"/>
  <c r="R2179" i="3"/>
  <c r="R2180" i="3"/>
  <c r="R2183" i="3"/>
  <c r="R2184" i="3"/>
  <c r="R2185" i="3"/>
  <c r="R2187" i="3"/>
  <c r="R2188" i="3"/>
  <c r="R2189" i="3"/>
  <c r="R2191" i="3"/>
  <c r="R2192" i="3"/>
  <c r="R2193" i="3"/>
  <c r="R2195" i="3"/>
  <c r="R2196" i="3"/>
  <c r="R2197" i="3"/>
  <c r="R2199" i="3"/>
  <c r="R2200" i="3"/>
  <c r="R2203" i="3"/>
  <c r="R2204" i="3"/>
  <c r="R2205" i="3"/>
  <c r="R2207" i="3"/>
  <c r="R2208" i="3"/>
  <c r="R2209" i="3"/>
  <c r="R2211" i="3"/>
  <c r="R2212" i="3"/>
  <c r="R2213" i="3"/>
  <c r="R2215" i="3"/>
  <c r="R2216" i="3"/>
  <c r="R2217" i="3"/>
  <c r="R2219" i="3"/>
  <c r="R2220" i="3"/>
  <c r="R2223" i="3"/>
  <c r="R2224" i="3"/>
  <c r="R2225" i="3"/>
  <c r="R2227" i="3"/>
  <c r="R2228" i="3"/>
  <c r="R2229" i="3"/>
  <c r="R2231" i="3"/>
  <c r="R2232" i="3"/>
  <c r="R2233" i="3"/>
  <c r="R2235" i="3"/>
  <c r="R2236" i="3"/>
  <c r="R2237" i="3"/>
  <c r="R2239" i="3"/>
  <c r="R2240" i="3"/>
  <c r="R2241" i="3"/>
  <c r="R2243" i="3"/>
  <c r="R2244" i="3"/>
  <c r="R2247" i="3"/>
  <c r="R2248" i="3"/>
  <c r="R2249" i="3"/>
  <c r="R2251" i="3"/>
  <c r="R2252" i="3"/>
  <c r="R2253" i="3"/>
  <c r="R2255" i="3"/>
  <c r="R2256" i="3"/>
  <c r="R2257" i="3"/>
  <c r="R2259" i="3"/>
  <c r="R2260" i="3"/>
  <c r="R2261" i="3"/>
  <c r="R2263" i="3"/>
  <c r="R2264" i="3"/>
  <c r="R2267" i="3"/>
  <c r="R2268" i="3"/>
  <c r="R2269" i="3"/>
  <c r="R2271" i="3"/>
  <c r="R2272" i="3"/>
  <c r="R2273" i="3"/>
  <c r="R2275" i="3"/>
  <c r="R2276" i="3"/>
  <c r="R2277" i="3"/>
  <c r="R2279" i="3"/>
  <c r="R2280" i="3"/>
  <c r="R2283" i="3"/>
  <c r="R2284" i="3"/>
  <c r="R2285" i="3"/>
  <c r="R2287" i="3"/>
  <c r="R2288" i="3"/>
  <c r="R2289" i="3"/>
  <c r="R2291" i="3"/>
  <c r="R2292" i="3"/>
  <c r="R2293" i="3"/>
  <c r="R2295" i="3"/>
  <c r="R2296" i="3"/>
  <c r="R2299" i="3"/>
  <c r="R2300" i="3"/>
  <c r="R2301" i="3"/>
  <c r="R2303" i="3"/>
  <c r="R2304" i="3"/>
  <c r="R2305" i="3"/>
  <c r="R2307" i="3"/>
  <c r="R2308" i="3"/>
  <c r="R2309" i="3"/>
  <c r="R2311" i="3"/>
  <c r="R2312" i="3"/>
  <c r="R2315" i="3"/>
  <c r="R2316" i="3"/>
  <c r="R2317" i="3"/>
  <c r="R2319" i="3"/>
  <c r="R2320" i="3"/>
  <c r="R2321" i="3"/>
  <c r="R2323" i="3"/>
  <c r="R2324" i="3"/>
  <c r="R2325" i="3"/>
  <c r="R2327" i="3"/>
  <c r="R2328" i="3"/>
  <c r="R2331" i="3"/>
  <c r="R2332" i="3"/>
  <c r="R2333" i="3"/>
  <c r="R2335" i="3"/>
  <c r="R2336" i="3"/>
  <c r="R2337" i="3"/>
  <c r="R2339" i="3"/>
  <c r="R2340" i="3"/>
  <c r="R2341" i="3"/>
  <c r="R2343" i="3"/>
  <c r="R2344" i="3"/>
  <c r="U2" i="3"/>
  <c r="M2336" i="2"/>
  <c r="L2336" i="2"/>
  <c r="M2335" i="2"/>
  <c r="L2335" i="2"/>
  <c r="M2334" i="2"/>
  <c r="L2334" i="2"/>
  <c r="M2333" i="2"/>
  <c r="L2333" i="2"/>
  <c r="M2332" i="2"/>
  <c r="L2332" i="2"/>
  <c r="M2331" i="2"/>
  <c r="L2331" i="2"/>
  <c r="M2330" i="2"/>
  <c r="L2330" i="2"/>
  <c r="M2329" i="2"/>
  <c r="L2329" i="2"/>
  <c r="M2328" i="2"/>
  <c r="L2328" i="2"/>
  <c r="M2327" i="2"/>
  <c r="L2327" i="2"/>
  <c r="M2326" i="2"/>
  <c r="L2326" i="2"/>
  <c r="M2325" i="2"/>
  <c r="L2325" i="2"/>
  <c r="M2324" i="2"/>
  <c r="L2324" i="2"/>
  <c r="M2323" i="2"/>
  <c r="L2323" i="2"/>
  <c r="M2322" i="2"/>
  <c r="L2322" i="2"/>
  <c r="M2321" i="2"/>
  <c r="L2321" i="2"/>
  <c r="M2320" i="2"/>
  <c r="L2320" i="2"/>
  <c r="M2319" i="2"/>
  <c r="L2319" i="2"/>
  <c r="M2318" i="2"/>
  <c r="L2318" i="2"/>
  <c r="M2317" i="2"/>
  <c r="L2317" i="2"/>
  <c r="M2316" i="2"/>
  <c r="L2316" i="2"/>
  <c r="M2315" i="2"/>
  <c r="L2315" i="2"/>
  <c r="M2314" i="2"/>
  <c r="L2314" i="2"/>
  <c r="M2313" i="2"/>
  <c r="L2313" i="2"/>
  <c r="M2312" i="2"/>
  <c r="L2312" i="2"/>
  <c r="M2311" i="2"/>
  <c r="L2311" i="2"/>
  <c r="M2310" i="2"/>
  <c r="L2310" i="2"/>
  <c r="M2309" i="2"/>
  <c r="L2309" i="2"/>
  <c r="M2308" i="2"/>
  <c r="L2308" i="2"/>
  <c r="M2307" i="2"/>
  <c r="L2307" i="2"/>
  <c r="M2306" i="2"/>
  <c r="L2306" i="2"/>
  <c r="M2305" i="2"/>
  <c r="L2305" i="2"/>
  <c r="M2304" i="2"/>
  <c r="L2304" i="2"/>
  <c r="M2303" i="2"/>
  <c r="L2303" i="2"/>
  <c r="M2302" i="2"/>
  <c r="L2302" i="2"/>
  <c r="M2301" i="2"/>
  <c r="L2301" i="2"/>
  <c r="M2300" i="2"/>
  <c r="L2300" i="2"/>
  <c r="M2299" i="2"/>
  <c r="L2299" i="2"/>
  <c r="M2298" i="2"/>
  <c r="L2298" i="2"/>
  <c r="M2297" i="2"/>
  <c r="L2297" i="2"/>
  <c r="M2296" i="2"/>
  <c r="L2296" i="2"/>
  <c r="M2295" i="2"/>
  <c r="L2295" i="2"/>
  <c r="M2294" i="2"/>
  <c r="L2294" i="2"/>
  <c r="M2293" i="2"/>
  <c r="L2293" i="2"/>
  <c r="M2292" i="2"/>
  <c r="L2292" i="2"/>
  <c r="M2291" i="2"/>
  <c r="L2291" i="2"/>
  <c r="M2290" i="2"/>
  <c r="L2290" i="2"/>
  <c r="M2289" i="2"/>
  <c r="L2289" i="2"/>
  <c r="M2288" i="2"/>
  <c r="L2288" i="2"/>
  <c r="M2287" i="2"/>
  <c r="L2287" i="2"/>
  <c r="M2286" i="2"/>
  <c r="L2286" i="2"/>
  <c r="M2285" i="2"/>
  <c r="L2285" i="2"/>
  <c r="M2284" i="2"/>
  <c r="L2284" i="2"/>
  <c r="M2283" i="2"/>
  <c r="L2283" i="2"/>
  <c r="M2282" i="2"/>
  <c r="L2282" i="2"/>
  <c r="M2281" i="2"/>
  <c r="L2281" i="2"/>
  <c r="M2280" i="2"/>
  <c r="L2280" i="2"/>
  <c r="M2279" i="2"/>
  <c r="L2279" i="2"/>
  <c r="M2278" i="2"/>
  <c r="L2278" i="2"/>
  <c r="M2277" i="2"/>
  <c r="L2277" i="2"/>
  <c r="M2276" i="2"/>
  <c r="L2276" i="2"/>
  <c r="M2275" i="2"/>
  <c r="L2275" i="2"/>
  <c r="M2274" i="2"/>
  <c r="L2274" i="2"/>
  <c r="M2273" i="2"/>
  <c r="L2273" i="2"/>
  <c r="M2272" i="2"/>
  <c r="L2272" i="2"/>
  <c r="M2271" i="2"/>
  <c r="L2271" i="2"/>
  <c r="M2270" i="2"/>
  <c r="L2270" i="2"/>
  <c r="M2269" i="2"/>
  <c r="L2269" i="2"/>
  <c r="M2268" i="2"/>
  <c r="L2268" i="2"/>
  <c r="M2267" i="2"/>
  <c r="L2267" i="2"/>
  <c r="M2266" i="2"/>
  <c r="L2266" i="2"/>
  <c r="M2265" i="2"/>
  <c r="L2265" i="2"/>
  <c r="M2264" i="2"/>
  <c r="L2264" i="2"/>
  <c r="M2263" i="2"/>
  <c r="L2263" i="2"/>
  <c r="M2262" i="2"/>
  <c r="L2262" i="2"/>
  <c r="M2261" i="2"/>
  <c r="L2261" i="2"/>
  <c r="M2260" i="2"/>
  <c r="L2260" i="2"/>
  <c r="M2259" i="2"/>
  <c r="L2259" i="2"/>
  <c r="M2258" i="2"/>
  <c r="L2258" i="2"/>
  <c r="M2257" i="2"/>
  <c r="L2257" i="2"/>
  <c r="M2256" i="2"/>
  <c r="L2256" i="2"/>
  <c r="M2255" i="2"/>
  <c r="L2255" i="2"/>
  <c r="M2254" i="2"/>
  <c r="L2254" i="2"/>
  <c r="M2253" i="2"/>
  <c r="L2253" i="2"/>
  <c r="M2252" i="2"/>
  <c r="L2252" i="2"/>
  <c r="M2251" i="2"/>
  <c r="L2251" i="2"/>
  <c r="M2250" i="2"/>
  <c r="L2250" i="2"/>
  <c r="M2249" i="2"/>
  <c r="L2249" i="2"/>
  <c r="M2248" i="2"/>
  <c r="L2248" i="2"/>
  <c r="M2247" i="2"/>
  <c r="L2247" i="2"/>
  <c r="M2246" i="2"/>
  <c r="L2246" i="2"/>
  <c r="M2245" i="2"/>
  <c r="L2245" i="2"/>
  <c r="M2244" i="2"/>
  <c r="L2244" i="2"/>
  <c r="M2243" i="2"/>
  <c r="L2243" i="2"/>
  <c r="M2242" i="2"/>
  <c r="L2242" i="2"/>
  <c r="M2241" i="2"/>
  <c r="L2241" i="2"/>
  <c r="M2240" i="2"/>
  <c r="L2240" i="2"/>
  <c r="M2239" i="2"/>
  <c r="L2239" i="2"/>
  <c r="M2238" i="2"/>
  <c r="L2238" i="2"/>
  <c r="M2237" i="2"/>
  <c r="L2237" i="2"/>
  <c r="M2236" i="2"/>
  <c r="L2236" i="2"/>
  <c r="M2235" i="2"/>
  <c r="L2235" i="2"/>
  <c r="M2234" i="2"/>
  <c r="L2234" i="2"/>
  <c r="M2233" i="2"/>
  <c r="L2233" i="2"/>
  <c r="M2232" i="2"/>
  <c r="L2232" i="2"/>
  <c r="M2231" i="2"/>
  <c r="L2231" i="2"/>
  <c r="M2230" i="2"/>
  <c r="L2230" i="2"/>
  <c r="M2229" i="2"/>
  <c r="L2229" i="2"/>
  <c r="M2228" i="2"/>
  <c r="L2228" i="2"/>
  <c r="M2227" i="2"/>
  <c r="L2227" i="2"/>
  <c r="M2226" i="2"/>
  <c r="L2226" i="2"/>
  <c r="M2225" i="2"/>
  <c r="L2225" i="2"/>
  <c r="M2224" i="2"/>
  <c r="L2224" i="2"/>
  <c r="M2223" i="2"/>
  <c r="L2223" i="2"/>
  <c r="M2222" i="2"/>
  <c r="L2222" i="2"/>
  <c r="M2221" i="2"/>
  <c r="L2221" i="2"/>
  <c r="M2220" i="2"/>
  <c r="L2220" i="2"/>
  <c r="M2219" i="2"/>
  <c r="L2219" i="2"/>
  <c r="M2218" i="2"/>
  <c r="L2218" i="2"/>
  <c r="M2217" i="2"/>
  <c r="L2217" i="2"/>
  <c r="M2216" i="2"/>
  <c r="L2216" i="2"/>
  <c r="M2215" i="2"/>
  <c r="L2215" i="2"/>
  <c r="M2214" i="2"/>
  <c r="L2214" i="2"/>
  <c r="M2213" i="2"/>
  <c r="L2213" i="2"/>
  <c r="M2212" i="2"/>
  <c r="L2212" i="2"/>
  <c r="M2211" i="2"/>
  <c r="L2211" i="2"/>
  <c r="M2210" i="2"/>
  <c r="L2210" i="2"/>
  <c r="M2209" i="2"/>
  <c r="L2209" i="2"/>
  <c r="M2208" i="2"/>
  <c r="L2208" i="2"/>
  <c r="M2207" i="2"/>
  <c r="L2207" i="2"/>
  <c r="M2206" i="2"/>
  <c r="L2206" i="2"/>
  <c r="M2205" i="2"/>
  <c r="L2205" i="2"/>
  <c r="M2204" i="2"/>
  <c r="L2204" i="2"/>
  <c r="M2203" i="2"/>
  <c r="L2203" i="2"/>
  <c r="M2202" i="2"/>
  <c r="L2202" i="2"/>
  <c r="M2201" i="2"/>
  <c r="L2201" i="2"/>
  <c r="M2200" i="2"/>
  <c r="L2200" i="2"/>
  <c r="M2199" i="2"/>
  <c r="L2199" i="2"/>
  <c r="M2198" i="2"/>
  <c r="L2198" i="2"/>
  <c r="M2197" i="2"/>
  <c r="L2197" i="2"/>
  <c r="M2196" i="2"/>
  <c r="L2196" i="2"/>
  <c r="M2195" i="2"/>
  <c r="L2195" i="2"/>
  <c r="M2194" i="2"/>
  <c r="L2194" i="2"/>
  <c r="M2193" i="2"/>
  <c r="L2193" i="2"/>
  <c r="M2192" i="2"/>
  <c r="L2192" i="2"/>
  <c r="M2191" i="2"/>
  <c r="L2191" i="2"/>
  <c r="M2190" i="2"/>
  <c r="L2190" i="2"/>
  <c r="M2189" i="2"/>
  <c r="L2189" i="2"/>
  <c r="M2188" i="2"/>
  <c r="L2188" i="2"/>
  <c r="M2187" i="2"/>
  <c r="L2187" i="2"/>
  <c r="M2186" i="2"/>
  <c r="L2186" i="2"/>
  <c r="M2185" i="2"/>
  <c r="L2185" i="2"/>
  <c r="M2184" i="2"/>
  <c r="L2184" i="2"/>
  <c r="M2183" i="2"/>
  <c r="L2183" i="2"/>
  <c r="M2182" i="2"/>
  <c r="L2182" i="2"/>
  <c r="M2181" i="2"/>
  <c r="L2181" i="2"/>
  <c r="M2180" i="2"/>
  <c r="L2180" i="2"/>
  <c r="M2179" i="2"/>
  <c r="L2179" i="2"/>
  <c r="M2178" i="2"/>
  <c r="L2178" i="2"/>
  <c r="M2177" i="2"/>
  <c r="L2177" i="2"/>
  <c r="M2176" i="2"/>
  <c r="L2176" i="2"/>
  <c r="M2175" i="2"/>
  <c r="L2175" i="2"/>
  <c r="M2174" i="2"/>
  <c r="L2174" i="2"/>
  <c r="M2173" i="2"/>
  <c r="L2173" i="2"/>
  <c r="M2172" i="2"/>
  <c r="L2172" i="2"/>
  <c r="M2171" i="2"/>
  <c r="L2171" i="2"/>
  <c r="M2170" i="2"/>
  <c r="L2170" i="2"/>
  <c r="M2169" i="2"/>
  <c r="L2169" i="2"/>
  <c r="M2168" i="2"/>
  <c r="L2168" i="2"/>
  <c r="M2167" i="2"/>
  <c r="L2167" i="2"/>
  <c r="M2166" i="2"/>
  <c r="L2166" i="2"/>
  <c r="M2165" i="2"/>
  <c r="L2165" i="2"/>
  <c r="M2164" i="2"/>
  <c r="L2164" i="2"/>
  <c r="M2163" i="2"/>
  <c r="L2163" i="2"/>
  <c r="M2162" i="2"/>
  <c r="L2162" i="2"/>
  <c r="M2161" i="2"/>
  <c r="L2161" i="2"/>
  <c r="M2160" i="2"/>
  <c r="L2160" i="2"/>
  <c r="M2159" i="2"/>
  <c r="L2159" i="2"/>
  <c r="M2158" i="2"/>
  <c r="L2158" i="2"/>
  <c r="M2157" i="2"/>
  <c r="L2157" i="2"/>
  <c r="M2156" i="2"/>
  <c r="L2156" i="2"/>
  <c r="M2155" i="2"/>
  <c r="L2155" i="2"/>
  <c r="M2154" i="2"/>
  <c r="L2154" i="2"/>
  <c r="M2153" i="2"/>
  <c r="L2153" i="2"/>
  <c r="M2152" i="2"/>
  <c r="L2152" i="2"/>
  <c r="M2151" i="2"/>
  <c r="L2151" i="2"/>
  <c r="M2150" i="2"/>
  <c r="L2150" i="2"/>
  <c r="M2149" i="2"/>
  <c r="L2149" i="2"/>
  <c r="M2148" i="2"/>
  <c r="L2148" i="2"/>
  <c r="M2147" i="2"/>
  <c r="L2147" i="2"/>
  <c r="M2146" i="2"/>
  <c r="L2146" i="2"/>
  <c r="M2145" i="2"/>
  <c r="L2145" i="2"/>
  <c r="M2144" i="2"/>
  <c r="L2144" i="2"/>
  <c r="M2143" i="2"/>
  <c r="L2143" i="2"/>
  <c r="M2142" i="2"/>
  <c r="L2142" i="2"/>
  <c r="M2141" i="2"/>
  <c r="L2141" i="2"/>
  <c r="M2140" i="2"/>
  <c r="L2140" i="2"/>
  <c r="M2139" i="2"/>
  <c r="L2139" i="2"/>
  <c r="M2138" i="2"/>
  <c r="L2138" i="2"/>
  <c r="M2137" i="2"/>
  <c r="L2137" i="2"/>
  <c r="M2136" i="2"/>
  <c r="L2136" i="2"/>
  <c r="M2135" i="2"/>
  <c r="L2135" i="2"/>
  <c r="M2134" i="2"/>
  <c r="L2134" i="2"/>
  <c r="M2133" i="2"/>
  <c r="L2133" i="2"/>
  <c r="M2132" i="2"/>
  <c r="L2132" i="2"/>
  <c r="M2131" i="2"/>
  <c r="L2131" i="2"/>
  <c r="M2130" i="2"/>
  <c r="L2130" i="2"/>
  <c r="M2129" i="2"/>
  <c r="L2129" i="2"/>
  <c r="M2128" i="2"/>
  <c r="L2128" i="2"/>
  <c r="M2127" i="2"/>
  <c r="L2127" i="2"/>
  <c r="M2126" i="2"/>
  <c r="L2126" i="2"/>
  <c r="M2125" i="2"/>
  <c r="L2125" i="2"/>
  <c r="M2124" i="2"/>
  <c r="L2124" i="2"/>
  <c r="M2123" i="2"/>
  <c r="L2123" i="2"/>
  <c r="M2122" i="2"/>
  <c r="L2122" i="2"/>
  <c r="M2121" i="2"/>
  <c r="L2121" i="2"/>
  <c r="M2120" i="2"/>
  <c r="L2120" i="2"/>
  <c r="M2119" i="2"/>
  <c r="L2119" i="2"/>
  <c r="M2118" i="2"/>
  <c r="L2118" i="2"/>
  <c r="M2117" i="2"/>
  <c r="L2117" i="2"/>
  <c r="M2116" i="2"/>
  <c r="L2116" i="2"/>
  <c r="M2115" i="2"/>
  <c r="L2115" i="2"/>
  <c r="M2114" i="2"/>
  <c r="L2114" i="2"/>
  <c r="M2113" i="2"/>
  <c r="L2113" i="2"/>
  <c r="M2112" i="2"/>
  <c r="L2112" i="2"/>
  <c r="M2111" i="2"/>
  <c r="L2111" i="2"/>
  <c r="M2110" i="2"/>
  <c r="L2110" i="2"/>
  <c r="M2109" i="2"/>
  <c r="L2109" i="2"/>
  <c r="M2108" i="2"/>
  <c r="L2108" i="2"/>
  <c r="M2107" i="2"/>
  <c r="L2107" i="2"/>
  <c r="M2106" i="2"/>
  <c r="L2106" i="2"/>
  <c r="M2105" i="2"/>
  <c r="L2105" i="2"/>
  <c r="M2104" i="2"/>
  <c r="L2104" i="2"/>
  <c r="M2103" i="2"/>
  <c r="L2103" i="2"/>
  <c r="M2102" i="2"/>
  <c r="L2102" i="2"/>
  <c r="M2101" i="2"/>
  <c r="L2101" i="2"/>
  <c r="M2100" i="2"/>
  <c r="L2100" i="2"/>
  <c r="M2099" i="2"/>
  <c r="L2099" i="2"/>
  <c r="M2098" i="2"/>
  <c r="L2098" i="2"/>
  <c r="M2097" i="2"/>
  <c r="L2097" i="2"/>
  <c r="M2096" i="2"/>
  <c r="L2096" i="2"/>
  <c r="M2095" i="2"/>
  <c r="L2095" i="2"/>
  <c r="M2094" i="2"/>
  <c r="L2094" i="2"/>
  <c r="M2093" i="2"/>
  <c r="L2093" i="2"/>
  <c r="M2092" i="2"/>
  <c r="L2092" i="2"/>
  <c r="M2091" i="2"/>
  <c r="L2091" i="2"/>
  <c r="M2090" i="2"/>
  <c r="L2090" i="2"/>
  <c r="M2089" i="2"/>
  <c r="L2089" i="2"/>
  <c r="M2088" i="2"/>
  <c r="L2088" i="2"/>
  <c r="M2087" i="2"/>
  <c r="L2087" i="2"/>
  <c r="M2086" i="2"/>
  <c r="L2086" i="2"/>
  <c r="M2085" i="2"/>
  <c r="L2085" i="2"/>
  <c r="M2084" i="2"/>
  <c r="L2084" i="2"/>
  <c r="M2083" i="2"/>
  <c r="L2083" i="2"/>
  <c r="M2082" i="2"/>
  <c r="L2082" i="2"/>
  <c r="M2081" i="2"/>
  <c r="L2081" i="2"/>
  <c r="M2080" i="2"/>
  <c r="L2080" i="2"/>
  <c r="M2079" i="2"/>
  <c r="L2079" i="2"/>
  <c r="M2078" i="2"/>
  <c r="L2078" i="2"/>
  <c r="M2077" i="2"/>
  <c r="L2077" i="2"/>
  <c r="M2076" i="2"/>
  <c r="L2076" i="2"/>
  <c r="M2075" i="2"/>
  <c r="L2075" i="2"/>
  <c r="M2074" i="2"/>
  <c r="L2074" i="2"/>
  <c r="M2073" i="2"/>
  <c r="L2073" i="2"/>
  <c r="M2072" i="2"/>
  <c r="L2072" i="2"/>
  <c r="M2071" i="2"/>
  <c r="L2071" i="2"/>
  <c r="M2070" i="2"/>
  <c r="L2070" i="2"/>
  <c r="M2069" i="2"/>
  <c r="L2069" i="2"/>
  <c r="M2068" i="2"/>
  <c r="L2068" i="2"/>
  <c r="M2067" i="2"/>
  <c r="L2067" i="2"/>
  <c r="M2066" i="2"/>
  <c r="L2066" i="2"/>
  <c r="M2065" i="2"/>
  <c r="L2065" i="2"/>
  <c r="M2064" i="2"/>
  <c r="L2064" i="2"/>
  <c r="M2063" i="2"/>
  <c r="L2063" i="2"/>
  <c r="M2062" i="2"/>
  <c r="L2062" i="2"/>
  <c r="M2061" i="2"/>
  <c r="L2061" i="2"/>
  <c r="M2060" i="2"/>
  <c r="L2060" i="2"/>
  <c r="M2059" i="2"/>
  <c r="L2059" i="2"/>
  <c r="M2058" i="2"/>
  <c r="L2058" i="2"/>
  <c r="M2057" i="2"/>
  <c r="L2057" i="2"/>
  <c r="M2056" i="2"/>
  <c r="L2056" i="2"/>
  <c r="M2055" i="2"/>
  <c r="L2055" i="2"/>
  <c r="M2054" i="2"/>
  <c r="L2054" i="2"/>
  <c r="M2053" i="2"/>
  <c r="L2053" i="2"/>
  <c r="M2052" i="2"/>
  <c r="L2052" i="2"/>
  <c r="M2051" i="2"/>
  <c r="L2051" i="2"/>
  <c r="M2050" i="2"/>
  <c r="L2050" i="2"/>
  <c r="M2049" i="2"/>
  <c r="L2049" i="2"/>
  <c r="M2048" i="2"/>
  <c r="L2048" i="2"/>
  <c r="M2047" i="2"/>
  <c r="L2047" i="2"/>
  <c r="M2046" i="2"/>
  <c r="L2046" i="2"/>
  <c r="M2045" i="2"/>
  <c r="L2045" i="2"/>
  <c r="M2044" i="2"/>
  <c r="L2044" i="2"/>
  <c r="M2043" i="2"/>
  <c r="L2043" i="2"/>
  <c r="M2042" i="2"/>
  <c r="L2042" i="2"/>
  <c r="M2041" i="2"/>
  <c r="L2041" i="2"/>
  <c r="M2040" i="2"/>
  <c r="L2040" i="2"/>
  <c r="M2039" i="2"/>
  <c r="L2039" i="2"/>
  <c r="M2038" i="2"/>
  <c r="L2038" i="2"/>
  <c r="M2037" i="2"/>
  <c r="L2037" i="2"/>
  <c r="M2036" i="2"/>
  <c r="L2036" i="2"/>
  <c r="M2035" i="2"/>
  <c r="L2035" i="2"/>
  <c r="M2034" i="2"/>
  <c r="L2034" i="2"/>
  <c r="M2033" i="2"/>
  <c r="L2033" i="2"/>
  <c r="M2032" i="2"/>
  <c r="L2032" i="2"/>
  <c r="M2031" i="2"/>
  <c r="L2031" i="2"/>
  <c r="M2030" i="2"/>
  <c r="L2030" i="2"/>
  <c r="M2029" i="2"/>
  <c r="L2029" i="2"/>
  <c r="M2028" i="2"/>
  <c r="L2028" i="2"/>
  <c r="M2027" i="2"/>
  <c r="L2027" i="2"/>
  <c r="M2026" i="2"/>
  <c r="L2026" i="2"/>
  <c r="M2025" i="2"/>
  <c r="L2025" i="2"/>
  <c r="M2024" i="2"/>
  <c r="L2024" i="2"/>
  <c r="M2023" i="2"/>
  <c r="L2023" i="2"/>
  <c r="M2022" i="2"/>
  <c r="L2022" i="2"/>
  <c r="M2021" i="2"/>
  <c r="L2021" i="2"/>
  <c r="M2020" i="2"/>
  <c r="L2020" i="2"/>
  <c r="M2019" i="2"/>
  <c r="L2019" i="2"/>
  <c r="M2018" i="2"/>
  <c r="L2018" i="2"/>
  <c r="M2017" i="2"/>
  <c r="L2017" i="2"/>
  <c r="M2016" i="2"/>
  <c r="L2016" i="2"/>
  <c r="M2015" i="2"/>
  <c r="L2015" i="2"/>
  <c r="M2014" i="2"/>
  <c r="L2014" i="2"/>
  <c r="M2013" i="2"/>
  <c r="L2013" i="2"/>
  <c r="M2012" i="2"/>
  <c r="L2012" i="2"/>
  <c r="M2011" i="2"/>
  <c r="L2011" i="2"/>
  <c r="M2010" i="2"/>
  <c r="L2010" i="2"/>
  <c r="M2009" i="2"/>
  <c r="L2009" i="2"/>
  <c r="M2008" i="2"/>
  <c r="L2008" i="2"/>
  <c r="M2007" i="2"/>
  <c r="L2007" i="2"/>
  <c r="M2006" i="2"/>
  <c r="L2006" i="2"/>
  <c r="M2005" i="2"/>
  <c r="L2005" i="2"/>
  <c r="M2004" i="2"/>
  <c r="L2004" i="2"/>
  <c r="M2003" i="2"/>
  <c r="L2003" i="2"/>
  <c r="M2002" i="2"/>
  <c r="L2002" i="2"/>
  <c r="M2001" i="2"/>
  <c r="L2001" i="2"/>
  <c r="M2000" i="2"/>
  <c r="L2000" i="2"/>
  <c r="M1999" i="2"/>
  <c r="L1999" i="2"/>
  <c r="M1998" i="2"/>
  <c r="L1998" i="2"/>
  <c r="M1997" i="2"/>
  <c r="L1997" i="2"/>
  <c r="M1996" i="2"/>
  <c r="L1996" i="2"/>
  <c r="M1995" i="2"/>
  <c r="L1995" i="2"/>
  <c r="M1994" i="2"/>
  <c r="L1994" i="2"/>
  <c r="M1993" i="2"/>
  <c r="L1993" i="2"/>
  <c r="M1992" i="2"/>
  <c r="L1992" i="2"/>
  <c r="M1991" i="2"/>
  <c r="L1991" i="2"/>
  <c r="M1990" i="2"/>
  <c r="L1990" i="2"/>
  <c r="M1989" i="2"/>
  <c r="L1989" i="2"/>
  <c r="M1988" i="2"/>
  <c r="L1988" i="2"/>
  <c r="M1987" i="2"/>
  <c r="L1987" i="2"/>
  <c r="M1986" i="2"/>
  <c r="L1986" i="2"/>
  <c r="M1985" i="2"/>
  <c r="L1985" i="2"/>
  <c r="M1984" i="2"/>
  <c r="L1984" i="2"/>
  <c r="M1983" i="2"/>
  <c r="L1983" i="2"/>
  <c r="M1982" i="2"/>
  <c r="L1982" i="2"/>
  <c r="M1981" i="2"/>
  <c r="L1981" i="2"/>
  <c r="M1980" i="2"/>
  <c r="L1980" i="2"/>
  <c r="M1979" i="2"/>
  <c r="L1979" i="2"/>
  <c r="M1978" i="2"/>
  <c r="L1978" i="2"/>
  <c r="M1977" i="2"/>
  <c r="L1977" i="2"/>
  <c r="M1976" i="2"/>
  <c r="L1976" i="2"/>
  <c r="M1975" i="2"/>
  <c r="L1975" i="2"/>
  <c r="M1974" i="2"/>
  <c r="L1974" i="2"/>
  <c r="M1973" i="2"/>
  <c r="L1973" i="2"/>
  <c r="M1972" i="2"/>
  <c r="L1972" i="2"/>
  <c r="M1971" i="2"/>
  <c r="L1971" i="2"/>
  <c r="M1970" i="2"/>
  <c r="L1970" i="2"/>
  <c r="M1969" i="2"/>
  <c r="L1969" i="2"/>
  <c r="M1968" i="2"/>
  <c r="L1968" i="2"/>
  <c r="M1967" i="2"/>
  <c r="L1967" i="2"/>
  <c r="M1966" i="2"/>
  <c r="L1966" i="2"/>
  <c r="M1965" i="2"/>
  <c r="L1965" i="2"/>
  <c r="M1964" i="2"/>
  <c r="L1964" i="2"/>
  <c r="M1963" i="2"/>
  <c r="L1963" i="2"/>
  <c r="M1962" i="2"/>
  <c r="L1962" i="2"/>
  <c r="M1961" i="2"/>
  <c r="L1961" i="2"/>
  <c r="M1960" i="2"/>
  <c r="L1960" i="2"/>
  <c r="M1959" i="2"/>
  <c r="L1959" i="2"/>
  <c r="M1958" i="2"/>
  <c r="L1958" i="2"/>
  <c r="M1957" i="2"/>
  <c r="L1957" i="2"/>
  <c r="M1956" i="2"/>
  <c r="L1956" i="2"/>
  <c r="M1955" i="2"/>
  <c r="L1955" i="2"/>
  <c r="M1954" i="2"/>
  <c r="L1954" i="2"/>
  <c r="M1953" i="2"/>
  <c r="L1953" i="2"/>
  <c r="M1952" i="2"/>
  <c r="L1952" i="2"/>
  <c r="M1951" i="2"/>
  <c r="L1951" i="2"/>
  <c r="M1950" i="2"/>
  <c r="L1950" i="2"/>
  <c r="M1949" i="2"/>
  <c r="L1949" i="2"/>
  <c r="M1948" i="2"/>
  <c r="L1948" i="2"/>
  <c r="M1947" i="2"/>
  <c r="L1947" i="2"/>
  <c r="M1946" i="2"/>
  <c r="L1946" i="2"/>
  <c r="M1945" i="2"/>
  <c r="L1945" i="2"/>
  <c r="M1944" i="2"/>
  <c r="L1944" i="2"/>
  <c r="M1943" i="2"/>
  <c r="L1943" i="2"/>
  <c r="M1942" i="2"/>
  <c r="L1942" i="2"/>
  <c r="M1941" i="2"/>
  <c r="L1941" i="2"/>
  <c r="M1940" i="2"/>
  <c r="L1940" i="2"/>
  <c r="M1939" i="2"/>
  <c r="L1939" i="2"/>
  <c r="M1938" i="2"/>
  <c r="L1938" i="2"/>
  <c r="M1937" i="2"/>
  <c r="L1937" i="2"/>
  <c r="M1936" i="2"/>
  <c r="L1936" i="2"/>
  <c r="M1935" i="2"/>
  <c r="L1935" i="2"/>
  <c r="M1934" i="2"/>
  <c r="L1934" i="2"/>
  <c r="M1933" i="2"/>
  <c r="L1933" i="2"/>
  <c r="M1932" i="2"/>
  <c r="L1932" i="2"/>
  <c r="M1931" i="2"/>
  <c r="L1931" i="2"/>
  <c r="M1930" i="2"/>
  <c r="L1930" i="2"/>
  <c r="M1929" i="2"/>
  <c r="L1929" i="2"/>
  <c r="M1928" i="2"/>
  <c r="L1928" i="2"/>
  <c r="M1927" i="2"/>
  <c r="L1927" i="2"/>
  <c r="M1926" i="2"/>
  <c r="L1926" i="2"/>
  <c r="M1925" i="2"/>
  <c r="L1925" i="2"/>
  <c r="M1924" i="2"/>
  <c r="L1924" i="2"/>
  <c r="M1923" i="2"/>
  <c r="L1923" i="2"/>
  <c r="M1922" i="2"/>
  <c r="L1922" i="2"/>
  <c r="M1921" i="2"/>
  <c r="L1921" i="2"/>
  <c r="M1920" i="2"/>
  <c r="L1920" i="2"/>
  <c r="M1919" i="2"/>
  <c r="L1919" i="2"/>
  <c r="M1918" i="2"/>
  <c r="L1918" i="2"/>
  <c r="M1917" i="2"/>
  <c r="L1917" i="2"/>
  <c r="M1916" i="2"/>
  <c r="L1916" i="2"/>
  <c r="M1915" i="2"/>
  <c r="L1915" i="2"/>
  <c r="M1914" i="2"/>
  <c r="L1914" i="2"/>
  <c r="M1913" i="2"/>
  <c r="L1913" i="2"/>
  <c r="M1912" i="2"/>
  <c r="L1912" i="2"/>
  <c r="M1911" i="2"/>
  <c r="L1911" i="2"/>
  <c r="M1910" i="2"/>
  <c r="L1910" i="2"/>
  <c r="M1909" i="2"/>
  <c r="L1909" i="2"/>
  <c r="M1908" i="2"/>
  <c r="L1908" i="2"/>
  <c r="M1907" i="2"/>
  <c r="L1907" i="2"/>
  <c r="M1906" i="2"/>
  <c r="L1906" i="2"/>
  <c r="M1905" i="2"/>
  <c r="L1905" i="2"/>
  <c r="M1904" i="2"/>
  <c r="L1904" i="2"/>
  <c r="M1903" i="2"/>
  <c r="L1903" i="2"/>
  <c r="M1902" i="2"/>
  <c r="L1902" i="2"/>
  <c r="M1901" i="2"/>
  <c r="L1901" i="2"/>
  <c r="M1900" i="2"/>
  <c r="L1900" i="2"/>
  <c r="M1899" i="2"/>
  <c r="L1899" i="2"/>
  <c r="M1898" i="2"/>
  <c r="L1898" i="2"/>
  <c r="M1897" i="2"/>
  <c r="L1897" i="2"/>
  <c r="M1896" i="2"/>
  <c r="L1896" i="2"/>
  <c r="M1895" i="2"/>
  <c r="L1895" i="2"/>
  <c r="M1894" i="2"/>
  <c r="L1894" i="2"/>
  <c r="M1893" i="2"/>
  <c r="L1893" i="2"/>
  <c r="M1892" i="2"/>
  <c r="L1892" i="2"/>
  <c r="M1891" i="2"/>
  <c r="L1891" i="2"/>
  <c r="M1890" i="2"/>
  <c r="L1890" i="2"/>
  <c r="M1889" i="2"/>
  <c r="L1889" i="2"/>
  <c r="M1888" i="2"/>
  <c r="L1888" i="2"/>
  <c r="M1887" i="2"/>
  <c r="L1887" i="2"/>
  <c r="M1886" i="2"/>
  <c r="L1886" i="2"/>
  <c r="M1885" i="2"/>
  <c r="L1885" i="2"/>
  <c r="M1884" i="2"/>
  <c r="L1884" i="2"/>
  <c r="M1883" i="2"/>
  <c r="L1883" i="2"/>
  <c r="M1882" i="2"/>
  <c r="L1882" i="2"/>
  <c r="M1881" i="2"/>
  <c r="L1881" i="2"/>
  <c r="M1880" i="2"/>
  <c r="L1880" i="2"/>
  <c r="M1879" i="2"/>
  <c r="L1879" i="2"/>
  <c r="M1878" i="2"/>
  <c r="L1878" i="2"/>
  <c r="M1877" i="2"/>
  <c r="L1877" i="2"/>
  <c r="M1876" i="2"/>
  <c r="L1876" i="2"/>
  <c r="M1875" i="2"/>
  <c r="L1875" i="2"/>
  <c r="M1874" i="2"/>
  <c r="L1874" i="2"/>
  <c r="M1873" i="2"/>
  <c r="L1873" i="2"/>
  <c r="M1872" i="2"/>
  <c r="L1872" i="2"/>
  <c r="M1871" i="2"/>
  <c r="L1871" i="2"/>
  <c r="M1870" i="2"/>
  <c r="L1870" i="2"/>
  <c r="M1869" i="2"/>
  <c r="L1869" i="2"/>
  <c r="M1868" i="2"/>
  <c r="L1868" i="2"/>
  <c r="M1867" i="2"/>
  <c r="L1867" i="2"/>
  <c r="M1866" i="2"/>
  <c r="L1866" i="2"/>
  <c r="M1865" i="2"/>
  <c r="L1865" i="2"/>
  <c r="M1864" i="2"/>
  <c r="L1864" i="2"/>
  <c r="M1863" i="2"/>
  <c r="L1863" i="2"/>
  <c r="M1862" i="2"/>
  <c r="L1862" i="2"/>
  <c r="M1861" i="2"/>
  <c r="L1861" i="2"/>
  <c r="M1860" i="2"/>
  <c r="L1860" i="2"/>
  <c r="M1859" i="2"/>
  <c r="L1859" i="2"/>
  <c r="M1858" i="2"/>
  <c r="L1858" i="2"/>
  <c r="M1857" i="2"/>
  <c r="L1857" i="2"/>
  <c r="M1856" i="2"/>
  <c r="L1856" i="2"/>
  <c r="M1855" i="2"/>
  <c r="L1855" i="2"/>
  <c r="M1854" i="2"/>
  <c r="L1854" i="2"/>
  <c r="M1853" i="2"/>
  <c r="L1853" i="2"/>
  <c r="M1852" i="2"/>
  <c r="L1852" i="2"/>
  <c r="M1851" i="2"/>
  <c r="L1851" i="2"/>
  <c r="M1850" i="2"/>
  <c r="L1850" i="2"/>
  <c r="M1849" i="2"/>
  <c r="L1849" i="2"/>
  <c r="M1848" i="2"/>
  <c r="L1848" i="2"/>
  <c r="M1847" i="2"/>
  <c r="L1847" i="2"/>
  <c r="M1846" i="2"/>
  <c r="L1846" i="2"/>
  <c r="M1845" i="2"/>
  <c r="L1845" i="2"/>
  <c r="M1844" i="2"/>
  <c r="L1844" i="2"/>
  <c r="M1843" i="2"/>
  <c r="L1843" i="2"/>
  <c r="M1842" i="2"/>
  <c r="L1842" i="2"/>
  <c r="M1841" i="2"/>
  <c r="L1841" i="2"/>
  <c r="M1840" i="2"/>
  <c r="L1840" i="2"/>
  <c r="M1839" i="2"/>
  <c r="L1839" i="2"/>
  <c r="M1838" i="2"/>
  <c r="L1838" i="2"/>
  <c r="M1837" i="2"/>
  <c r="L1837" i="2"/>
  <c r="M1836" i="2"/>
  <c r="L1836" i="2"/>
  <c r="M1835" i="2"/>
  <c r="L1835" i="2"/>
  <c r="M1834" i="2"/>
  <c r="L1834" i="2"/>
  <c r="M1833" i="2"/>
  <c r="L1833" i="2"/>
  <c r="M1832" i="2"/>
  <c r="L1832" i="2"/>
  <c r="M1831" i="2"/>
  <c r="L1831" i="2"/>
  <c r="M1830" i="2"/>
  <c r="L1830" i="2"/>
  <c r="M1829" i="2"/>
  <c r="L1829" i="2"/>
  <c r="M1828" i="2"/>
  <c r="L1828" i="2"/>
  <c r="M1827" i="2"/>
  <c r="L1827" i="2"/>
  <c r="M1826" i="2"/>
  <c r="L1826" i="2"/>
  <c r="M1825" i="2"/>
  <c r="L1825" i="2"/>
  <c r="M1824" i="2"/>
  <c r="L1824" i="2"/>
  <c r="M1823" i="2"/>
  <c r="L1823" i="2"/>
  <c r="M1822" i="2"/>
  <c r="L1822" i="2"/>
  <c r="M1821" i="2"/>
  <c r="L1821" i="2"/>
  <c r="M1820" i="2"/>
  <c r="L1820" i="2"/>
  <c r="M1819" i="2"/>
  <c r="L1819" i="2"/>
  <c r="M1818" i="2"/>
  <c r="L1818" i="2"/>
  <c r="M1817" i="2"/>
  <c r="L1817" i="2"/>
  <c r="M1816" i="2"/>
  <c r="L1816" i="2"/>
  <c r="M1815" i="2"/>
  <c r="L1815" i="2"/>
  <c r="M1814" i="2"/>
  <c r="L1814" i="2"/>
  <c r="M1813" i="2"/>
  <c r="L1813" i="2"/>
  <c r="M1812" i="2"/>
  <c r="L1812" i="2"/>
  <c r="M1811" i="2"/>
  <c r="L1811" i="2"/>
  <c r="M1810" i="2"/>
  <c r="L1810" i="2"/>
  <c r="M1809" i="2"/>
  <c r="L1809" i="2"/>
  <c r="M1808" i="2"/>
  <c r="L1808" i="2"/>
  <c r="M1807" i="2"/>
  <c r="L1807" i="2"/>
  <c r="M1806" i="2"/>
  <c r="L1806" i="2"/>
  <c r="M1805" i="2"/>
  <c r="L1805" i="2"/>
  <c r="M1804" i="2"/>
  <c r="L1804" i="2"/>
  <c r="M1803" i="2"/>
  <c r="L1803" i="2"/>
  <c r="M1802" i="2"/>
  <c r="L1802" i="2"/>
  <c r="M1801" i="2"/>
  <c r="L1801" i="2"/>
  <c r="M1800" i="2"/>
  <c r="L1800" i="2"/>
  <c r="M1799" i="2"/>
  <c r="L1799" i="2"/>
  <c r="M1798" i="2"/>
  <c r="L1798" i="2"/>
  <c r="M1797" i="2"/>
  <c r="L1797" i="2"/>
  <c r="M1796" i="2"/>
  <c r="L1796" i="2"/>
  <c r="M1795" i="2"/>
  <c r="L1795" i="2"/>
  <c r="M1794" i="2"/>
  <c r="L1794" i="2"/>
  <c r="M1793" i="2"/>
  <c r="L1793" i="2"/>
  <c r="M1792" i="2"/>
  <c r="L1792" i="2"/>
  <c r="M1791" i="2"/>
  <c r="L1791" i="2"/>
  <c r="M1790" i="2"/>
  <c r="L1790" i="2"/>
  <c r="M1789" i="2"/>
  <c r="L1789" i="2"/>
  <c r="M1788" i="2"/>
  <c r="L1788" i="2"/>
  <c r="M1787" i="2"/>
  <c r="L1787" i="2"/>
  <c r="M1786" i="2"/>
  <c r="L1786" i="2"/>
  <c r="M1785" i="2"/>
  <c r="L1785" i="2"/>
  <c r="M1784" i="2"/>
  <c r="L1784" i="2"/>
  <c r="M1783" i="2"/>
  <c r="L1783" i="2"/>
  <c r="M1782" i="2"/>
  <c r="L1782" i="2"/>
  <c r="M1781" i="2"/>
  <c r="L1781" i="2"/>
  <c r="M1780" i="2"/>
  <c r="L1780" i="2"/>
  <c r="M1779" i="2"/>
  <c r="L1779" i="2"/>
  <c r="M1778" i="2"/>
  <c r="L1778" i="2"/>
  <c r="M1777" i="2"/>
  <c r="L1777" i="2"/>
  <c r="M1776" i="2"/>
  <c r="L1776" i="2"/>
  <c r="M1775" i="2"/>
  <c r="L1775" i="2"/>
  <c r="M1774" i="2"/>
  <c r="L1774" i="2"/>
  <c r="M1773" i="2"/>
  <c r="L1773" i="2"/>
  <c r="M1772" i="2"/>
  <c r="L1772" i="2"/>
  <c r="M1771" i="2"/>
  <c r="L1771" i="2"/>
  <c r="M1770" i="2"/>
  <c r="L1770" i="2"/>
  <c r="M1769" i="2"/>
  <c r="L1769" i="2"/>
  <c r="M1768" i="2"/>
  <c r="L1768" i="2"/>
  <c r="M1767" i="2"/>
  <c r="L1767" i="2"/>
  <c r="M1766" i="2"/>
  <c r="L1766" i="2"/>
  <c r="M1765" i="2"/>
  <c r="L1765" i="2"/>
  <c r="M1764" i="2"/>
  <c r="L1764" i="2"/>
  <c r="M1763" i="2"/>
  <c r="L1763" i="2"/>
  <c r="M1762" i="2"/>
  <c r="L1762" i="2"/>
  <c r="M1761" i="2"/>
  <c r="L1761" i="2"/>
  <c r="M1760" i="2"/>
  <c r="L1760" i="2"/>
  <c r="M1759" i="2"/>
  <c r="L1759" i="2"/>
  <c r="M1758" i="2"/>
  <c r="L1758" i="2"/>
  <c r="M1757" i="2"/>
  <c r="L1757" i="2"/>
  <c r="M1756" i="2"/>
  <c r="L1756" i="2"/>
  <c r="M1755" i="2"/>
  <c r="L1755" i="2"/>
  <c r="M1754" i="2"/>
  <c r="L1754" i="2"/>
  <c r="M1753" i="2"/>
  <c r="L1753" i="2"/>
  <c r="M1752" i="2"/>
  <c r="L1752" i="2"/>
  <c r="M1751" i="2"/>
  <c r="L1751" i="2"/>
  <c r="M1750" i="2"/>
  <c r="L1750" i="2"/>
  <c r="M1749" i="2"/>
  <c r="L1749" i="2"/>
  <c r="M1748" i="2"/>
  <c r="L1748" i="2"/>
  <c r="M1747" i="2"/>
  <c r="L1747" i="2"/>
  <c r="M1746" i="2"/>
  <c r="L1746" i="2"/>
  <c r="M1745" i="2"/>
  <c r="L1745" i="2"/>
  <c r="M1744" i="2"/>
  <c r="L1744" i="2"/>
  <c r="M1743" i="2"/>
  <c r="L1743" i="2"/>
  <c r="M1742" i="2"/>
  <c r="L1742" i="2"/>
  <c r="M1741" i="2"/>
  <c r="L1741" i="2"/>
  <c r="M1740" i="2"/>
  <c r="L1740" i="2"/>
  <c r="M1739" i="2"/>
  <c r="L1739" i="2"/>
  <c r="M1738" i="2"/>
  <c r="L1738" i="2"/>
  <c r="M1737" i="2"/>
  <c r="L1737" i="2"/>
  <c r="M1736" i="2"/>
  <c r="L1736" i="2"/>
  <c r="M1735" i="2"/>
  <c r="L1735" i="2"/>
  <c r="M1734" i="2"/>
  <c r="L1734" i="2"/>
  <c r="M1733" i="2"/>
  <c r="L1733" i="2"/>
  <c r="M1732" i="2"/>
  <c r="L1732" i="2"/>
  <c r="M1731" i="2"/>
  <c r="L1731" i="2"/>
  <c r="M1730" i="2"/>
  <c r="L1730" i="2"/>
  <c r="M1729" i="2"/>
  <c r="L1729" i="2"/>
  <c r="M1728" i="2"/>
  <c r="L1728" i="2"/>
  <c r="M1727" i="2"/>
  <c r="L1727" i="2"/>
  <c r="M1726" i="2"/>
  <c r="L1726" i="2"/>
  <c r="M1725" i="2"/>
  <c r="L1725" i="2"/>
  <c r="M1724" i="2"/>
  <c r="L1724" i="2"/>
  <c r="M1723" i="2"/>
  <c r="L1723" i="2"/>
  <c r="M1722" i="2"/>
  <c r="L1722" i="2"/>
  <c r="M1721" i="2"/>
  <c r="L1721" i="2"/>
  <c r="M1720" i="2"/>
  <c r="L1720" i="2"/>
  <c r="M1719" i="2"/>
  <c r="L1719" i="2"/>
  <c r="M1718" i="2"/>
  <c r="L1718" i="2"/>
  <c r="M1717" i="2"/>
  <c r="L1717" i="2"/>
  <c r="M1716" i="2"/>
  <c r="L1716" i="2"/>
  <c r="M1715" i="2"/>
  <c r="L1715" i="2"/>
  <c r="M1714" i="2"/>
  <c r="L1714" i="2"/>
  <c r="M1713" i="2"/>
  <c r="L1713" i="2"/>
  <c r="M1712" i="2"/>
  <c r="L1712" i="2"/>
  <c r="M1711" i="2"/>
  <c r="L1711" i="2"/>
  <c r="M1710" i="2"/>
  <c r="L1710" i="2"/>
  <c r="M1709" i="2"/>
  <c r="L1709" i="2"/>
  <c r="M1708" i="2"/>
  <c r="L1708" i="2"/>
  <c r="M1707" i="2"/>
  <c r="L1707" i="2"/>
  <c r="M1706" i="2"/>
  <c r="L1706" i="2"/>
  <c r="M1705" i="2"/>
  <c r="L1705" i="2"/>
  <c r="M1704" i="2"/>
  <c r="L1704" i="2"/>
  <c r="M1703" i="2"/>
  <c r="L1703" i="2"/>
  <c r="M1702" i="2"/>
  <c r="L1702" i="2"/>
  <c r="M1701" i="2"/>
  <c r="L1701" i="2"/>
  <c r="M1700" i="2"/>
  <c r="L1700" i="2"/>
  <c r="M1699" i="2"/>
  <c r="L1699" i="2"/>
  <c r="M1698" i="2"/>
  <c r="L1698" i="2"/>
  <c r="M1697" i="2"/>
  <c r="L1697" i="2"/>
  <c r="M1696" i="2"/>
  <c r="L1696" i="2"/>
  <c r="M1695" i="2"/>
  <c r="L1695" i="2"/>
  <c r="M1694" i="2"/>
  <c r="L1694" i="2"/>
  <c r="M1693" i="2"/>
  <c r="L1693" i="2"/>
  <c r="M1692" i="2"/>
  <c r="L1692" i="2"/>
  <c r="M1691" i="2"/>
  <c r="L1691" i="2"/>
  <c r="M1690" i="2"/>
  <c r="L1690" i="2"/>
  <c r="M1689" i="2"/>
  <c r="L1689" i="2"/>
  <c r="M1688" i="2"/>
  <c r="L1688" i="2"/>
  <c r="M1687" i="2"/>
  <c r="L1687" i="2"/>
  <c r="M1686" i="2"/>
  <c r="L1686" i="2"/>
  <c r="M1685" i="2"/>
  <c r="L1685" i="2"/>
  <c r="M1684" i="2"/>
  <c r="L1684" i="2"/>
  <c r="M1683" i="2"/>
  <c r="L1683" i="2"/>
  <c r="M1682" i="2"/>
  <c r="L1682" i="2"/>
  <c r="M1681" i="2"/>
  <c r="L1681" i="2"/>
  <c r="M1680" i="2"/>
  <c r="L1680" i="2"/>
  <c r="M1679" i="2"/>
  <c r="L1679" i="2"/>
  <c r="M1678" i="2"/>
  <c r="L1678" i="2"/>
  <c r="M1677" i="2"/>
  <c r="L1677" i="2"/>
  <c r="M1676" i="2"/>
  <c r="L1676" i="2"/>
  <c r="M1675" i="2"/>
  <c r="L1675" i="2"/>
  <c r="M1674" i="2"/>
  <c r="L1674" i="2"/>
  <c r="M1673" i="2"/>
  <c r="L1673" i="2"/>
  <c r="M1672" i="2"/>
  <c r="L1672" i="2"/>
  <c r="M1671" i="2"/>
  <c r="L1671" i="2"/>
  <c r="M1670" i="2"/>
  <c r="L1670" i="2"/>
  <c r="M1669" i="2"/>
  <c r="L1669" i="2"/>
  <c r="M1668" i="2"/>
  <c r="L1668" i="2"/>
  <c r="M1667" i="2"/>
  <c r="L1667" i="2"/>
  <c r="M1666" i="2"/>
  <c r="L1666" i="2"/>
  <c r="M1665" i="2"/>
  <c r="L1665" i="2"/>
  <c r="M1664" i="2"/>
  <c r="L1664" i="2"/>
  <c r="M1663" i="2"/>
  <c r="L1663" i="2"/>
  <c r="M1662" i="2"/>
  <c r="L1662" i="2"/>
  <c r="M1661" i="2"/>
  <c r="L1661" i="2"/>
  <c r="M1660" i="2"/>
  <c r="L1660" i="2"/>
  <c r="M1659" i="2"/>
  <c r="L1659" i="2"/>
  <c r="M1658" i="2"/>
  <c r="L1658" i="2"/>
  <c r="M1657" i="2"/>
  <c r="L1657" i="2"/>
  <c r="M1656" i="2"/>
  <c r="L1656" i="2"/>
  <c r="M1655" i="2"/>
  <c r="L1655" i="2"/>
  <c r="M1654" i="2"/>
  <c r="L1654" i="2"/>
  <c r="M1653" i="2"/>
  <c r="L1653" i="2"/>
  <c r="M1652" i="2"/>
  <c r="L1652" i="2"/>
  <c r="M1651" i="2"/>
  <c r="L1651" i="2"/>
  <c r="M1650" i="2"/>
  <c r="L1650" i="2"/>
  <c r="M1649" i="2"/>
  <c r="L1649" i="2"/>
  <c r="M1648" i="2"/>
  <c r="L1648" i="2"/>
  <c r="M1647" i="2"/>
  <c r="L1647" i="2"/>
  <c r="M1646" i="2"/>
  <c r="L1646" i="2"/>
  <c r="M1645" i="2"/>
  <c r="L1645" i="2"/>
  <c r="M1644" i="2"/>
  <c r="L1644" i="2"/>
  <c r="M1643" i="2"/>
  <c r="L1643" i="2"/>
  <c r="M1642" i="2"/>
  <c r="L1642" i="2"/>
  <c r="M1641" i="2"/>
  <c r="L1641" i="2"/>
  <c r="M1640" i="2"/>
  <c r="L1640" i="2"/>
  <c r="M1639" i="2"/>
  <c r="L1639" i="2"/>
  <c r="M1638" i="2"/>
  <c r="L1638" i="2"/>
  <c r="M1637" i="2"/>
  <c r="L1637" i="2"/>
  <c r="M1636" i="2"/>
  <c r="L1636" i="2"/>
  <c r="M1635" i="2"/>
  <c r="L1635" i="2"/>
  <c r="M1634" i="2"/>
  <c r="L1634" i="2"/>
  <c r="M1633" i="2"/>
  <c r="L1633" i="2"/>
  <c r="M1632" i="2"/>
  <c r="L1632" i="2"/>
  <c r="M1631" i="2"/>
  <c r="L1631" i="2"/>
  <c r="M1630" i="2"/>
  <c r="L1630" i="2"/>
  <c r="M1629" i="2"/>
  <c r="L1629" i="2"/>
  <c r="M1628" i="2"/>
  <c r="L1628" i="2"/>
  <c r="M1627" i="2"/>
  <c r="L1627" i="2"/>
  <c r="M1626" i="2"/>
  <c r="L1626" i="2"/>
  <c r="M1625" i="2"/>
  <c r="L1625" i="2"/>
  <c r="M1624" i="2"/>
  <c r="L1624" i="2"/>
  <c r="M1623" i="2"/>
  <c r="L1623" i="2"/>
  <c r="M1622" i="2"/>
  <c r="L1622" i="2"/>
  <c r="M1621" i="2"/>
  <c r="L1621" i="2"/>
  <c r="M1620" i="2"/>
  <c r="L1620" i="2"/>
  <c r="M1619" i="2"/>
  <c r="L1619" i="2"/>
  <c r="M1618" i="2"/>
  <c r="L1618" i="2"/>
  <c r="M1617" i="2"/>
  <c r="L1617" i="2"/>
  <c r="M1616" i="2"/>
  <c r="L1616" i="2"/>
  <c r="M1615" i="2"/>
  <c r="L1615" i="2"/>
  <c r="M1614" i="2"/>
  <c r="L1614" i="2"/>
  <c r="M1613" i="2"/>
  <c r="L1613" i="2"/>
  <c r="M1612" i="2"/>
  <c r="L1612" i="2"/>
  <c r="M1611" i="2"/>
  <c r="L1611" i="2"/>
  <c r="M1610" i="2"/>
  <c r="L1610" i="2"/>
  <c r="M1609" i="2"/>
  <c r="L1609" i="2"/>
  <c r="M1608" i="2"/>
  <c r="L1608" i="2"/>
  <c r="M1607" i="2"/>
  <c r="L1607" i="2"/>
  <c r="M1606" i="2"/>
  <c r="L1606" i="2"/>
  <c r="M1605" i="2"/>
  <c r="L1605" i="2"/>
  <c r="M1604" i="2"/>
  <c r="L1604" i="2"/>
  <c r="M1603" i="2"/>
  <c r="L1603" i="2"/>
  <c r="M1602" i="2"/>
  <c r="L1602" i="2"/>
  <c r="M1601" i="2"/>
  <c r="L1601" i="2"/>
  <c r="M1600" i="2"/>
  <c r="L1600" i="2"/>
  <c r="M1599" i="2"/>
  <c r="L1599" i="2"/>
  <c r="M1598" i="2"/>
  <c r="L1598" i="2"/>
  <c r="M1597" i="2"/>
  <c r="L1597" i="2"/>
  <c r="M1596" i="2"/>
  <c r="L1596" i="2"/>
  <c r="M1595" i="2"/>
  <c r="L1595" i="2"/>
  <c r="M1594" i="2"/>
  <c r="L1594" i="2"/>
  <c r="M1593" i="2"/>
  <c r="L1593" i="2"/>
  <c r="M1592" i="2"/>
  <c r="L1592" i="2"/>
  <c r="M1591" i="2"/>
  <c r="L1591" i="2"/>
  <c r="M1590" i="2"/>
  <c r="L1590" i="2"/>
  <c r="M1589" i="2"/>
  <c r="L1589" i="2"/>
  <c r="M1588" i="2"/>
  <c r="L1588" i="2"/>
  <c r="M1587" i="2"/>
  <c r="L1587" i="2"/>
  <c r="M1586" i="2"/>
  <c r="L1586" i="2"/>
  <c r="M1585" i="2"/>
  <c r="L1585" i="2"/>
  <c r="M1584" i="2"/>
  <c r="L1584" i="2"/>
  <c r="M1583" i="2"/>
  <c r="L1583" i="2"/>
  <c r="M1582" i="2"/>
  <c r="L1582" i="2"/>
  <c r="M1581" i="2"/>
  <c r="L1581" i="2"/>
  <c r="M1580" i="2"/>
  <c r="L1580" i="2"/>
  <c r="M1579" i="2"/>
  <c r="L1579" i="2"/>
  <c r="M1578" i="2"/>
  <c r="L1578" i="2"/>
  <c r="M1577" i="2"/>
  <c r="L1577" i="2"/>
  <c r="M1576" i="2"/>
  <c r="L1576" i="2"/>
  <c r="M1575" i="2"/>
  <c r="L1575" i="2"/>
  <c r="M1574" i="2"/>
  <c r="L1574" i="2"/>
  <c r="M1573" i="2"/>
  <c r="L1573" i="2"/>
  <c r="M1572" i="2"/>
  <c r="L1572" i="2"/>
  <c r="M1571" i="2"/>
  <c r="L1571" i="2"/>
  <c r="M1570" i="2"/>
  <c r="L1570" i="2"/>
  <c r="M1569" i="2"/>
  <c r="L1569" i="2"/>
  <c r="M1568" i="2"/>
  <c r="L1568" i="2"/>
  <c r="M1567" i="2"/>
  <c r="L1567" i="2"/>
  <c r="M1566" i="2"/>
  <c r="L1566" i="2"/>
  <c r="M1565" i="2"/>
  <c r="L1565" i="2"/>
  <c r="M1564" i="2"/>
  <c r="L1564" i="2"/>
  <c r="M1563" i="2"/>
  <c r="L1563" i="2"/>
  <c r="M1562" i="2"/>
  <c r="L1562" i="2"/>
  <c r="M1561" i="2"/>
  <c r="L1561" i="2"/>
  <c r="M1560" i="2"/>
  <c r="L1560" i="2"/>
  <c r="M1559" i="2"/>
  <c r="L1559" i="2"/>
  <c r="M1558" i="2"/>
  <c r="L1558" i="2"/>
  <c r="M1557" i="2"/>
  <c r="L1557" i="2"/>
  <c r="M1556" i="2"/>
  <c r="L1556" i="2"/>
  <c r="M1555" i="2"/>
  <c r="L1555" i="2"/>
  <c r="M1554" i="2"/>
  <c r="L1554" i="2"/>
  <c r="M1553" i="2"/>
  <c r="L1553" i="2"/>
  <c r="M1552" i="2"/>
  <c r="L1552" i="2"/>
  <c r="M1551" i="2"/>
  <c r="L1551" i="2"/>
  <c r="M1550" i="2"/>
  <c r="L1550" i="2"/>
  <c r="M1549" i="2"/>
  <c r="L1549" i="2"/>
  <c r="M1548" i="2"/>
  <c r="L1548" i="2"/>
  <c r="M1547" i="2"/>
  <c r="L1547" i="2"/>
  <c r="M1546" i="2"/>
  <c r="L1546" i="2"/>
  <c r="M1545" i="2"/>
  <c r="L1545" i="2"/>
  <c r="M1544" i="2"/>
  <c r="L1544" i="2"/>
  <c r="M1543" i="2"/>
  <c r="L1543" i="2"/>
  <c r="M1542" i="2"/>
  <c r="L1542" i="2"/>
  <c r="M1541" i="2"/>
  <c r="L1541" i="2"/>
  <c r="M1540" i="2"/>
  <c r="L1540" i="2"/>
  <c r="M1539" i="2"/>
  <c r="L1539" i="2"/>
  <c r="M1538" i="2"/>
  <c r="L1538" i="2"/>
  <c r="M1537" i="2"/>
  <c r="L1537" i="2"/>
  <c r="M1536" i="2"/>
  <c r="L1536" i="2"/>
  <c r="M1535" i="2"/>
  <c r="L1535" i="2"/>
  <c r="M1534" i="2"/>
  <c r="L1534" i="2"/>
  <c r="M1533" i="2"/>
  <c r="L1533" i="2"/>
  <c r="M1532" i="2"/>
  <c r="L1532" i="2"/>
  <c r="M1531" i="2"/>
  <c r="L1531" i="2"/>
  <c r="M1530" i="2"/>
  <c r="L1530" i="2"/>
  <c r="M1529" i="2"/>
  <c r="L1529" i="2"/>
  <c r="M1528" i="2"/>
  <c r="L1528" i="2"/>
  <c r="M1527" i="2"/>
  <c r="L1527" i="2"/>
  <c r="M1526" i="2"/>
  <c r="L1526" i="2"/>
  <c r="M1525" i="2"/>
  <c r="L1525" i="2"/>
  <c r="M1524" i="2"/>
  <c r="L1524" i="2"/>
  <c r="M1523" i="2"/>
  <c r="L1523" i="2"/>
  <c r="M1522" i="2"/>
  <c r="L1522" i="2"/>
  <c r="M1521" i="2"/>
  <c r="L1521" i="2"/>
  <c r="M1520" i="2"/>
  <c r="L1520" i="2"/>
  <c r="M1519" i="2"/>
  <c r="L1519" i="2"/>
  <c r="M1518" i="2"/>
  <c r="L1518" i="2"/>
  <c r="M1517" i="2"/>
  <c r="L1517" i="2"/>
  <c r="M1516" i="2"/>
  <c r="L1516" i="2"/>
  <c r="M1515" i="2"/>
  <c r="L1515" i="2"/>
  <c r="M1514" i="2"/>
  <c r="L1514" i="2"/>
  <c r="M1513" i="2"/>
  <c r="L1513" i="2"/>
  <c r="M1512" i="2"/>
  <c r="L1512" i="2"/>
  <c r="M1511" i="2"/>
  <c r="L1511" i="2"/>
  <c r="M1510" i="2"/>
  <c r="L1510" i="2"/>
  <c r="M1509" i="2"/>
  <c r="L1509" i="2"/>
  <c r="M1508" i="2"/>
  <c r="L1508" i="2"/>
  <c r="M1507" i="2"/>
  <c r="L1507" i="2"/>
  <c r="M1506" i="2"/>
  <c r="L1506" i="2"/>
  <c r="M1505" i="2"/>
  <c r="L1505" i="2"/>
  <c r="M1504" i="2"/>
  <c r="L1504" i="2"/>
  <c r="M1503" i="2"/>
  <c r="L1503" i="2"/>
  <c r="M1502" i="2"/>
  <c r="L1502" i="2"/>
  <c r="M1501" i="2"/>
  <c r="L1501" i="2"/>
  <c r="M1500" i="2"/>
  <c r="L1500" i="2"/>
  <c r="M1499" i="2"/>
  <c r="L1499" i="2"/>
  <c r="M1498" i="2"/>
  <c r="L1498" i="2"/>
  <c r="M1497" i="2"/>
  <c r="L1497" i="2"/>
  <c r="M1496" i="2"/>
  <c r="L1496" i="2"/>
  <c r="M1495" i="2"/>
  <c r="L1495" i="2"/>
  <c r="M1494" i="2"/>
  <c r="L1494" i="2"/>
  <c r="M1493" i="2"/>
  <c r="L1493" i="2"/>
  <c r="M1492" i="2"/>
  <c r="L1492" i="2"/>
  <c r="M1491" i="2"/>
  <c r="L1491" i="2"/>
  <c r="M1490" i="2"/>
  <c r="L1490" i="2"/>
  <c r="M1489" i="2"/>
  <c r="L1489" i="2"/>
  <c r="M1488" i="2"/>
  <c r="L1488" i="2"/>
  <c r="M1487" i="2"/>
  <c r="L1487" i="2"/>
  <c r="M1486" i="2"/>
  <c r="L1486" i="2"/>
  <c r="M1485" i="2"/>
  <c r="L1485" i="2"/>
  <c r="M1484" i="2"/>
  <c r="L1484" i="2"/>
  <c r="M1483" i="2"/>
  <c r="L1483" i="2"/>
  <c r="M1482" i="2"/>
  <c r="L1482" i="2"/>
  <c r="M1481" i="2"/>
  <c r="L1481" i="2"/>
  <c r="M1480" i="2"/>
  <c r="L1480" i="2"/>
  <c r="M1479" i="2"/>
  <c r="L1479" i="2"/>
  <c r="M1478" i="2"/>
  <c r="L1478" i="2"/>
  <c r="M1477" i="2"/>
  <c r="L1477" i="2"/>
  <c r="M1476" i="2"/>
  <c r="L1476" i="2"/>
  <c r="M1475" i="2"/>
  <c r="L1475" i="2"/>
  <c r="M1474" i="2"/>
  <c r="L1474" i="2"/>
  <c r="M1473" i="2"/>
  <c r="L1473" i="2"/>
  <c r="M1472" i="2"/>
  <c r="L1472" i="2"/>
  <c r="M1471" i="2"/>
  <c r="L1471" i="2"/>
  <c r="M1470" i="2"/>
  <c r="L1470" i="2"/>
  <c r="M1469" i="2"/>
  <c r="L1469" i="2"/>
  <c r="M1468" i="2"/>
  <c r="L1468" i="2"/>
  <c r="M1467" i="2"/>
  <c r="L1467" i="2"/>
  <c r="M1466" i="2"/>
  <c r="L1466" i="2"/>
  <c r="M1465" i="2"/>
  <c r="L1465" i="2"/>
  <c r="M1464" i="2"/>
  <c r="L1464" i="2"/>
  <c r="M1463" i="2"/>
  <c r="L1463" i="2"/>
  <c r="M1462" i="2"/>
  <c r="L1462" i="2"/>
  <c r="M1461" i="2"/>
  <c r="L1461" i="2"/>
  <c r="M1460" i="2"/>
  <c r="L1460" i="2"/>
  <c r="M1459" i="2"/>
  <c r="L1459" i="2"/>
  <c r="M1458" i="2"/>
  <c r="L1458" i="2"/>
  <c r="M1457" i="2"/>
  <c r="L1457" i="2"/>
  <c r="M1456" i="2"/>
  <c r="L1456" i="2"/>
  <c r="M1455" i="2"/>
  <c r="L1455" i="2"/>
  <c r="M1454" i="2"/>
  <c r="L1454" i="2"/>
  <c r="M1453" i="2"/>
  <c r="L1453" i="2"/>
  <c r="M1452" i="2"/>
  <c r="L1452" i="2"/>
  <c r="M1451" i="2"/>
  <c r="L1451" i="2"/>
  <c r="M1450" i="2"/>
  <c r="L1450" i="2"/>
  <c r="M1449" i="2"/>
  <c r="L1449" i="2"/>
  <c r="M1448" i="2"/>
  <c r="L1448" i="2"/>
  <c r="M1447" i="2"/>
  <c r="L1447" i="2"/>
  <c r="M1446" i="2"/>
  <c r="L1446" i="2"/>
  <c r="M1445" i="2"/>
  <c r="L1445" i="2"/>
  <c r="M1444" i="2"/>
  <c r="L1444" i="2"/>
  <c r="M1443" i="2"/>
  <c r="L1443" i="2"/>
  <c r="M1442" i="2"/>
  <c r="L1442" i="2"/>
  <c r="M1441" i="2"/>
  <c r="L1441" i="2"/>
  <c r="M1440" i="2"/>
  <c r="L1440" i="2"/>
  <c r="M1439" i="2"/>
  <c r="L1439" i="2"/>
  <c r="M1438" i="2"/>
  <c r="L1438" i="2"/>
  <c r="M1437" i="2"/>
  <c r="L1437" i="2"/>
  <c r="M1436" i="2"/>
  <c r="L1436" i="2"/>
  <c r="M1435" i="2"/>
  <c r="L1435" i="2"/>
  <c r="M1434" i="2"/>
  <c r="L1434" i="2"/>
  <c r="M1433" i="2"/>
  <c r="L1433" i="2"/>
  <c r="M1432" i="2"/>
  <c r="L1432" i="2"/>
  <c r="M1431" i="2"/>
  <c r="L1431" i="2"/>
  <c r="M1430" i="2"/>
  <c r="L1430" i="2"/>
  <c r="M1429" i="2"/>
  <c r="L1429" i="2"/>
  <c r="M1428" i="2"/>
  <c r="L1428" i="2"/>
  <c r="M1427" i="2"/>
  <c r="L1427" i="2"/>
  <c r="M1426" i="2"/>
  <c r="L1426" i="2"/>
  <c r="M1425" i="2"/>
  <c r="L1425" i="2"/>
  <c r="M1424" i="2"/>
  <c r="L1424" i="2"/>
  <c r="M1423" i="2"/>
  <c r="L1423" i="2"/>
  <c r="M1422" i="2"/>
  <c r="L1422" i="2"/>
  <c r="M1421" i="2"/>
  <c r="L1421" i="2"/>
  <c r="M1420" i="2"/>
  <c r="L1420" i="2"/>
  <c r="M1419" i="2"/>
  <c r="L1419" i="2"/>
  <c r="M1418" i="2"/>
  <c r="L1418" i="2"/>
  <c r="M1417" i="2"/>
  <c r="L1417" i="2"/>
  <c r="M1416" i="2"/>
  <c r="L1416" i="2"/>
  <c r="M1415" i="2"/>
  <c r="L1415" i="2"/>
  <c r="M1414" i="2"/>
  <c r="L1414" i="2"/>
  <c r="M1413" i="2"/>
  <c r="L1413" i="2"/>
  <c r="M1412" i="2"/>
  <c r="L1412" i="2"/>
  <c r="M1411" i="2"/>
  <c r="L1411" i="2"/>
  <c r="M1410" i="2"/>
  <c r="L1410" i="2"/>
  <c r="M1409" i="2"/>
  <c r="L1409" i="2"/>
  <c r="M1408" i="2"/>
  <c r="L1408" i="2"/>
  <c r="M1407" i="2"/>
  <c r="L1407" i="2"/>
  <c r="M1406" i="2"/>
  <c r="L1406" i="2"/>
  <c r="M1405" i="2"/>
  <c r="L1405" i="2"/>
  <c r="M1404" i="2"/>
  <c r="L1404" i="2"/>
  <c r="M1403" i="2"/>
  <c r="L1403" i="2"/>
  <c r="M1402" i="2"/>
  <c r="L1402" i="2"/>
  <c r="M1401" i="2"/>
  <c r="L1401" i="2"/>
  <c r="M1400" i="2"/>
  <c r="L1400" i="2"/>
  <c r="M1399" i="2"/>
  <c r="L1399" i="2"/>
  <c r="M1398" i="2"/>
  <c r="L1398" i="2"/>
  <c r="M1397" i="2"/>
  <c r="L1397" i="2"/>
  <c r="M1396" i="2"/>
  <c r="L1396" i="2"/>
  <c r="M1395" i="2"/>
  <c r="L1395" i="2"/>
  <c r="M1394" i="2"/>
  <c r="L1394" i="2"/>
  <c r="M1393" i="2"/>
  <c r="L1393" i="2"/>
  <c r="M1392" i="2"/>
  <c r="L1392" i="2"/>
  <c r="M1391" i="2"/>
  <c r="L1391" i="2"/>
  <c r="M1390" i="2"/>
  <c r="L1390" i="2"/>
  <c r="M1389" i="2"/>
  <c r="L1389" i="2"/>
  <c r="M1388" i="2"/>
  <c r="L1388" i="2"/>
  <c r="M1387" i="2"/>
  <c r="L1387" i="2"/>
  <c r="M1386" i="2"/>
  <c r="L1386" i="2"/>
  <c r="M1385" i="2"/>
  <c r="L1385" i="2"/>
  <c r="M1384" i="2"/>
  <c r="L1384" i="2"/>
  <c r="M1383" i="2"/>
  <c r="L1383" i="2"/>
  <c r="M1382" i="2"/>
  <c r="L1382" i="2"/>
  <c r="M1381" i="2"/>
  <c r="L1381" i="2"/>
  <c r="M1380" i="2"/>
  <c r="L1380" i="2"/>
  <c r="M1379" i="2"/>
  <c r="L1379" i="2"/>
  <c r="M1378" i="2"/>
  <c r="L1378" i="2"/>
  <c r="M1377" i="2"/>
  <c r="L1377" i="2"/>
  <c r="M1376" i="2"/>
  <c r="L1376" i="2"/>
  <c r="M1375" i="2"/>
  <c r="L1375" i="2"/>
  <c r="M1374" i="2"/>
  <c r="L1374" i="2"/>
  <c r="M1373" i="2"/>
  <c r="L1373" i="2"/>
  <c r="M1372" i="2"/>
  <c r="L1372" i="2"/>
  <c r="M1371" i="2"/>
  <c r="L1371" i="2"/>
  <c r="M1370" i="2"/>
  <c r="L1370" i="2"/>
  <c r="M1369" i="2"/>
  <c r="L1369" i="2"/>
  <c r="M1368" i="2"/>
  <c r="L1368" i="2"/>
  <c r="M1367" i="2"/>
  <c r="L1367" i="2"/>
  <c r="M1366" i="2"/>
  <c r="L1366" i="2"/>
  <c r="M1365" i="2"/>
  <c r="L1365" i="2"/>
  <c r="M1364" i="2"/>
  <c r="L1364" i="2"/>
  <c r="M1363" i="2"/>
  <c r="L1363" i="2"/>
  <c r="M1362" i="2"/>
  <c r="L1362" i="2"/>
  <c r="M1361" i="2"/>
  <c r="L1361" i="2"/>
  <c r="M1360" i="2"/>
  <c r="L1360" i="2"/>
  <c r="M1359" i="2"/>
  <c r="L1359" i="2"/>
  <c r="M1358" i="2"/>
  <c r="L1358" i="2"/>
  <c r="M1357" i="2"/>
  <c r="L1357" i="2"/>
  <c r="M1356" i="2"/>
  <c r="L1356" i="2"/>
  <c r="M1355" i="2"/>
  <c r="L1355" i="2"/>
  <c r="M1354" i="2"/>
  <c r="L1354" i="2"/>
  <c r="M1353" i="2"/>
  <c r="L1353" i="2"/>
  <c r="M1352" i="2"/>
  <c r="L1352" i="2"/>
  <c r="M1351" i="2"/>
  <c r="L1351" i="2"/>
  <c r="M1350" i="2"/>
  <c r="L1350" i="2"/>
  <c r="M1349" i="2"/>
  <c r="L1349" i="2"/>
  <c r="M1348" i="2"/>
  <c r="L1348" i="2"/>
  <c r="M1347" i="2"/>
  <c r="L1347" i="2"/>
  <c r="M1346" i="2"/>
  <c r="L1346" i="2"/>
  <c r="M1345" i="2"/>
  <c r="L1345" i="2"/>
  <c r="M1344" i="2"/>
  <c r="L1344" i="2"/>
  <c r="M1343" i="2"/>
  <c r="L1343" i="2"/>
  <c r="M1342" i="2"/>
  <c r="L1342" i="2"/>
  <c r="M1341" i="2"/>
  <c r="L1341" i="2"/>
  <c r="M1340" i="2"/>
  <c r="L1340" i="2"/>
  <c r="M1339" i="2"/>
  <c r="L1339" i="2"/>
  <c r="M1338" i="2"/>
  <c r="L1338" i="2"/>
  <c r="M1337" i="2"/>
  <c r="L1337" i="2"/>
  <c r="M1336" i="2"/>
  <c r="L1336" i="2"/>
  <c r="M1335" i="2"/>
  <c r="L1335" i="2"/>
  <c r="M1334" i="2"/>
  <c r="L1334" i="2"/>
  <c r="M1333" i="2"/>
  <c r="L1333" i="2"/>
  <c r="M1332" i="2"/>
  <c r="L1332" i="2"/>
  <c r="M1331" i="2"/>
  <c r="L1331" i="2"/>
  <c r="M1330" i="2"/>
  <c r="L1330" i="2"/>
  <c r="M1329" i="2"/>
  <c r="L1329" i="2"/>
  <c r="M1328" i="2"/>
  <c r="L1328" i="2"/>
  <c r="M1327" i="2"/>
  <c r="L1327" i="2"/>
  <c r="M1326" i="2"/>
  <c r="L1326" i="2"/>
  <c r="M1325" i="2"/>
  <c r="L1325" i="2"/>
  <c r="M1324" i="2"/>
  <c r="L1324" i="2"/>
  <c r="M1323" i="2"/>
  <c r="L1323" i="2"/>
  <c r="M1322" i="2"/>
  <c r="L1322" i="2"/>
  <c r="M1321" i="2"/>
  <c r="L1321" i="2"/>
  <c r="M1320" i="2"/>
  <c r="L1320" i="2"/>
  <c r="M1319" i="2"/>
  <c r="L1319" i="2"/>
  <c r="M1318" i="2"/>
  <c r="L1318" i="2"/>
  <c r="M1317" i="2"/>
  <c r="L1317" i="2"/>
  <c r="M1316" i="2"/>
  <c r="L1316" i="2"/>
  <c r="M1315" i="2"/>
  <c r="L1315" i="2"/>
  <c r="M1314" i="2"/>
  <c r="L1314" i="2"/>
  <c r="M1313" i="2"/>
  <c r="L1313" i="2"/>
  <c r="M1312" i="2"/>
  <c r="L1312" i="2"/>
  <c r="M1311" i="2"/>
  <c r="L1311" i="2"/>
  <c r="M1310" i="2"/>
  <c r="L1310" i="2"/>
  <c r="M1309" i="2"/>
  <c r="L1309" i="2"/>
  <c r="M1308" i="2"/>
  <c r="L1308" i="2"/>
  <c r="M1307" i="2"/>
  <c r="L1307" i="2"/>
  <c r="M1306" i="2"/>
  <c r="L1306" i="2"/>
  <c r="M1305" i="2"/>
  <c r="L1305" i="2"/>
  <c r="M1304" i="2"/>
  <c r="L1304" i="2"/>
  <c r="M1303" i="2"/>
  <c r="L1303" i="2"/>
  <c r="M1302" i="2"/>
  <c r="L1302" i="2"/>
  <c r="M1301" i="2"/>
  <c r="L1301" i="2"/>
  <c r="M1300" i="2"/>
  <c r="L1300" i="2"/>
  <c r="M1299" i="2"/>
  <c r="L1299" i="2"/>
  <c r="M1298" i="2"/>
  <c r="L1298" i="2"/>
  <c r="M1297" i="2"/>
  <c r="L1297" i="2"/>
  <c r="M1296" i="2"/>
  <c r="L1296" i="2"/>
  <c r="M1295" i="2"/>
  <c r="L1295" i="2"/>
  <c r="M1294" i="2"/>
  <c r="L1294" i="2"/>
  <c r="M1293" i="2"/>
  <c r="L1293" i="2"/>
  <c r="M1292" i="2"/>
  <c r="L1292" i="2"/>
  <c r="M1291" i="2"/>
  <c r="L1291" i="2"/>
  <c r="M1290" i="2"/>
  <c r="L1290" i="2"/>
  <c r="M1289" i="2"/>
  <c r="L1289" i="2"/>
  <c r="M1288" i="2"/>
  <c r="L1288" i="2"/>
  <c r="M1287" i="2"/>
  <c r="L1287" i="2"/>
  <c r="M1286" i="2"/>
  <c r="L1286" i="2"/>
  <c r="M1285" i="2"/>
  <c r="L1285" i="2"/>
  <c r="M1284" i="2"/>
  <c r="L1284" i="2"/>
  <c r="M1283" i="2"/>
  <c r="L1283" i="2"/>
  <c r="M1282" i="2"/>
  <c r="L1282" i="2"/>
  <c r="M1281" i="2"/>
  <c r="L1281" i="2"/>
  <c r="M1280" i="2"/>
  <c r="L1280" i="2"/>
  <c r="M1279" i="2"/>
  <c r="L1279" i="2"/>
  <c r="M1278" i="2"/>
  <c r="L1278" i="2"/>
  <c r="M1277" i="2"/>
  <c r="L1277" i="2"/>
  <c r="M1276" i="2"/>
  <c r="L1276" i="2"/>
  <c r="M1275" i="2"/>
  <c r="L1275" i="2"/>
  <c r="M1274" i="2"/>
  <c r="L1274" i="2"/>
  <c r="M1273" i="2"/>
  <c r="L1273" i="2"/>
  <c r="M1272" i="2"/>
  <c r="L1272" i="2"/>
  <c r="M1271" i="2"/>
  <c r="L1271" i="2"/>
  <c r="M1270" i="2"/>
  <c r="L1270" i="2"/>
  <c r="M1269" i="2"/>
  <c r="L1269" i="2"/>
  <c r="M1268" i="2"/>
  <c r="L1268" i="2"/>
  <c r="M1267" i="2"/>
  <c r="L1267" i="2"/>
  <c r="M1266" i="2"/>
  <c r="L1266" i="2"/>
  <c r="M1265" i="2"/>
  <c r="L1265" i="2"/>
  <c r="M1264" i="2"/>
  <c r="L1264" i="2"/>
  <c r="M1263" i="2"/>
  <c r="L1263" i="2"/>
  <c r="M1262" i="2"/>
  <c r="L1262" i="2"/>
  <c r="M1261" i="2"/>
  <c r="L1261" i="2"/>
  <c r="M1260" i="2"/>
  <c r="L1260" i="2"/>
  <c r="M1259" i="2"/>
  <c r="L1259" i="2"/>
  <c r="M1258" i="2"/>
  <c r="L1258" i="2"/>
  <c r="M1257" i="2"/>
  <c r="L1257" i="2"/>
  <c r="M1256" i="2"/>
  <c r="L1256" i="2"/>
  <c r="M1255" i="2"/>
  <c r="L1255" i="2"/>
  <c r="M1254" i="2"/>
  <c r="L1254" i="2"/>
  <c r="M1253" i="2"/>
  <c r="L1253" i="2"/>
  <c r="M1252" i="2"/>
  <c r="L1252" i="2"/>
  <c r="M1251" i="2"/>
  <c r="L1251" i="2"/>
  <c r="M1250" i="2"/>
  <c r="L1250" i="2"/>
  <c r="M1249" i="2"/>
  <c r="L1249" i="2"/>
  <c r="M1248" i="2"/>
  <c r="L1248" i="2"/>
  <c r="M1247" i="2"/>
  <c r="L1247" i="2"/>
  <c r="M1246" i="2"/>
  <c r="L1246" i="2"/>
  <c r="M1245" i="2"/>
  <c r="L1245" i="2"/>
  <c r="M1244" i="2"/>
  <c r="L1244" i="2"/>
  <c r="M1243" i="2"/>
  <c r="L1243" i="2"/>
  <c r="M1242" i="2"/>
  <c r="L1242" i="2"/>
  <c r="M1241" i="2"/>
  <c r="L1241" i="2"/>
  <c r="M1240" i="2"/>
  <c r="L1240" i="2"/>
  <c r="M1239" i="2"/>
  <c r="L1239" i="2"/>
  <c r="M1238" i="2"/>
  <c r="L1238" i="2"/>
  <c r="M1237" i="2"/>
  <c r="L1237" i="2"/>
  <c r="M1236" i="2"/>
  <c r="L1236" i="2"/>
  <c r="M1235" i="2"/>
  <c r="L1235" i="2"/>
  <c r="M1234" i="2"/>
  <c r="L1234" i="2"/>
  <c r="M1233" i="2"/>
  <c r="L1233" i="2"/>
  <c r="M1232" i="2"/>
  <c r="L1232" i="2"/>
  <c r="M1231" i="2"/>
  <c r="L1231" i="2"/>
  <c r="M1230" i="2"/>
  <c r="L1230" i="2"/>
  <c r="M1229" i="2"/>
  <c r="L1229" i="2"/>
  <c r="M1228" i="2"/>
  <c r="L1228" i="2"/>
  <c r="M1227" i="2"/>
  <c r="L1227" i="2"/>
  <c r="M1226" i="2"/>
  <c r="L1226" i="2"/>
  <c r="M1225" i="2"/>
  <c r="L1225" i="2"/>
  <c r="M1224" i="2"/>
  <c r="L1224" i="2"/>
  <c r="M1223" i="2"/>
  <c r="L1223" i="2"/>
  <c r="M1222" i="2"/>
  <c r="L1222" i="2"/>
  <c r="M1221" i="2"/>
  <c r="L1221" i="2"/>
  <c r="M1220" i="2"/>
  <c r="L1220" i="2"/>
  <c r="M1219" i="2"/>
  <c r="L1219" i="2"/>
  <c r="M1218" i="2"/>
  <c r="L1218" i="2"/>
  <c r="M1217" i="2"/>
  <c r="L1217" i="2"/>
  <c r="M1216" i="2"/>
  <c r="L1216" i="2"/>
  <c r="M1215" i="2"/>
  <c r="L1215" i="2"/>
  <c r="M1214" i="2"/>
  <c r="L1214" i="2"/>
  <c r="M1213" i="2"/>
  <c r="L1213" i="2"/>
  <c r="M1212" i="2"/>
  <c r="L1212" i="2"/>
  <c r="M1211" i="2"/>
  <c r="L1211" i="2"/>
  <c r="M1210" i="2"/>
  <c r="L1210" i="2"/>
  <c r="M1209" i="2"/>
  <c r="L1209" i="2"/>
  <c r="M1208" i="2"/>
  <c r="L1208" i="2"/>
  <c r="M1207" i="2"/>
  <c r="L1207" i="2"/>
  <c r="M1206" i="2"/>
  <c r="L1206" i="2"/>
  <c r="M1205" i="2"/>
  <c r="L1205" i="2"/>
  <c r="M1204" i="2"/>
  <c r="L1204" i="2"/>
  <c r="M1203" i="2"/>
  <c r="L1203" i="2"/>
  <c r="M1202" i="2"/>
  <c r="L1202" i="2"/>
  <c r="M1201" i="2"/>
  <c r="L1201" i="2"/>
  <c r="M1200" i="2"/>
  <c r="L1200" i="2"/>
  <c r="M1199" i="2"/>
  <c r="L1199" i="2"/>
  <c r="M1198" i="2"/>
  <c r="L1198" i="2"/>
  <c r="M1197" i="2"/>
  <c r="L1197" i="2"/>
  <c r="M1196" i="2"/>
  <c r="L1196" i="2"/>
  <c r="M1195" i="2"/>
  <c r="L1195" i="2"/>
  <c r="M1194" i="2"/>
  <c r="L1194" i="2"/>
  <c r="M1193" i="2"/>
  <c r="L1193" i="2"/>
  <c r="M1192" i="2"/>
  <c r="L1192" i="2"/>
  <c r="M1191" i="2"/>
  <c r="L1191" i="2"/>
  <c r="M1190" i="2"/>
  <c r="L1190" i="2"/>
  <c r="M1189" i="2"/>
  <c r="L1189" i="2"/>
  <c r="M1188" i="2"/>
  <c r="L1188" i="2"/>
  <c r="M1187" i="2"/>
  <c r="L1187" i="2"/>
  <c r="M1186" i="2"/>
  <c r="L1186" i="2"/>
  <c r="M1185" i="2"/>
  <c r="L1185" i="2"/>
  <c r="M1184" i="2"/>
  <c r="L1184" i="2"/>
  <c r="M1183" i="2"/>
  <c r="L1183" i="2"/>
  <c r="M1182" i="2"/>
  <c r="L1182" i="2"/>
  <c r="M1181" i="2"/>
  <c r="L1181" i="2"/>
  <c r="M1180" i="2"/>
  <c r="L1180" i="2"/>
  <c r="M1179" i="2"/>
  <c r="L1179" i="2"/>
  <c r="M1178" i="2"/>
  <c r="L1178" i="2"/>
  <c r="M1177" i="2"/>
  <c r="L1177" i="2"/>
  <c r="M1176" i="2"/>
  <c r="L1176" i="2"/>
  <c r="M1175" i="2"/>
  <c r="L1175" i="2"/>
  <c r="M1174" i="2"/>
  <c r="L1174" i="2"/>
  <c r="M1173" i="2"/>
  <c r="L1173" i="2"/>
  <c r="M1172" i="2"/>
  <c r="L1172" i="2"/>
  <c r="M1171" i="2"/>
  <c r="L1171" i="2"/>
  <c r="M1170" i="2"/>
  <c r="L1170" i="2"/>
  <c r="M1169" i="2"/>
  <c r="L1169" i="2"/>
  <c r="M1168" i="2"/>
  <c r="L1168" i="2"/>
  <c r="M1167" i="2"/>
  <c r="L1167" i="2"/>
  <c r="M1166" i="2"/>
  <c r="L1166" i="2"/>
  <c r="M1165" i="2"/>
  <c r="L1165" i="2"/>
  <c r="M1164" i="2"/>
  <c r="L1164" i="2"/>
  <c r="M1163" i="2"/>
  <c r="L1163" i="2"/>
  <c r="M1162" i="2"/>
  <c r="L1162" i="2"/>
  <c r="M1161" i="2"/>
  <c r="L1161" i="2"/>
  <c r="M1160" i="2"/>
  <c r="L1160" i="2"/>
  <c r="M1159" i="2"/>
  <c r="L1159" i="2"/>
  <c r="M1158" i="2"/>
  <c r="L1158" i="2"/>
  <c r="M1157" i="2"/>
  <c r="L1157" i="2"/>
  <c r="M1156" i="2"/>
  <c r="L1156" i="2"/>
  <c r="M1155" i="2"/>
  <c r="L1155" i="2"/>
  <c r="M1154" i="2"/>
  <c r="L1154" i="2"/>
  <c r="M1153" i="2"/>
  <c r="L1153" i="2"/>
  <c r="M1152" i="2"/>
  <c r="L1152" i="2"/>
  <c r="M1151" i="2"/>
  <c r="L1151" i="2"/>
  <c r="M1150" i="2"/>
  <c r="L1150" i="2"/>
  <c r="M1149" i="2"/>
  <c r="L1149" i="2"/>
  <c r="M1148" i="2"/>
  <c r="L1148" i="2"/>
  <c r="M1147" i="2"/>
  <c r="L1147" i="2"/>
  <c r="M1146" i="2"/>
  <c r="L1146" i="2"/>
  <c r="M1145" i="2"/>
  <c r="L1145" i="2"/>
  <c r="M1144" i="2"/>
  <c r="L1144" i="2"/>
  <c r="M1143" i="2"/>
  <c r="L1143" i="2"/>
  <c r="M1142" i="2"/>
  <c r="L1142" i="2"/>
  <c r="M1141" i="2"/>
  <c r="L1141" i="2"/>
  <c r="M1140" i="2"/>
  <c r="L1140" i="2"/>
  <c r="M1139" i="2"/>
  <c r="L1139" i="2"/>
  <c r="M1138" i="2"/>
  <c r="L1138" i="2"/>
  <c r="M1137" i="2"/>
  <c r="L1137" i="2"/>
  <c r="M1136" i="2"/>
  <c r="L1136" i="2"/>
  <c r="M1135" i="2"/>
  <c r="L1135" i="2"/>
  <c r="M1134" i="2"/>
  <c r="L1134" i="2"/>
  <c r="M1133" i="2"/>
  <c r="L1133" i="2"/>
  <c r="M1132" i="2"/>
  <c r="L1132" i="2"/>
  <c r="M1131" i="2"/>
  <c r="L1131" i="2"/>
  <c r="M1130" i="2"/>
  <c r="L1130" i="2"/>
  <c r="M1129" i="2"/>
  <c r="L1129" i="2"/>
  <c r="M1128" i="2"/>
  <c r="L1128" i="2"/>
  <c r="M1127" i="2"/>
  <c r="L1127" i="2"/>
  <c r="M1126" i="2"/>
  <c r="L1126" i="2"/>
  <c r="M1125" i="2"/>
  <c r="L1125" i="2"/>
  <c r="M1124" i="2"/>
  <c r="L1124" i="2"/>
  <c r="M1123" i="2"/>
  <c r="L1123" i="2"/>
  <c r="M1122" i="2"/>
  <c r="L1122" i="2"/>
  <c r="M1121" i="2"/>
  <c r="L1121" i="2"/>
  <c r="M1120" i="2"/>
  <c r="L1120" i="2"/>
  <c r="M1119" i="2"/>
  <c r="L1119" i="2"/>
  <c r="M1118" i="2"/>
  <c r="L1118" i="2"/>
  <c r="M1117" i="2"/>
  <c r="L1117" i="2"/>
  <c r="M1116" i="2"/>
  <c r="L1116" i="2"/>
  <c r="M1115" i="2"/>
  <c r="L1115" i="2"/>
  <c r="M1114" i="2"/>
  <c r="L1114" i="2"/>
  <c r="M1113" i="2"/>
  <c r="L1113" i="2"/>
  <c r="M1112" i="2"/>
  <c r="L1112" i="2"/>
  <c r="M1111" i="2"/>
  <c r="L1111" i="2"/>
  <c r="M1110" i="2"/>
  <c r="L1110" i="2"/>
  <c r="M1109" i="2"/>
  <c r="L1109" i="2"/>
  <c r="M1108" i="2"/>
  <c r="L1108" i="2"/>
  <c r="M1107" i="2"/>
  <c r="L1107" i="2"/>
  <c r="M1106" i="2"/>
  <c r="L1106" i="2"/>
  <c r="M1105" i="2"/>
  <c r="L1105" i="2"/>
  <c r="M1104" i="2"/>
  <c r="L1104" i="2"/>
  <c r="M1103" i="2"/>
  <c r="L1103" i="2"/>
  <c r="M1102" i="2"/>
  <c r="L1102" i="2"/>
  <c r="M1101" i="2"/>
  <c r="L1101" i="2"/>
  <c r="M1100" i="2"/>
  <c r="L1100" i="2"/>
  <c r="M1099" i="2"/>
  <c r="L1099" i="2"/>
  <c r="M1098" i="2"/>
  <c r="L1098" i="2"/>
  <c r="M1097" i="2"/>
  <c r="L1097" i="2"/>
  <c r="M1096" i="2"/>
  <c r="L1096" i="2"/>
  <c r="M1095" i="2"/>
  <c r="L1095" i="2"/>
  <c r="M1094" i="2"/>
  <c r="L1094" i="2"/>
  <c r="M1093" i="2"/>
  <c r="L1093" i="2"/>
  <c r="M1092" i="2"/>
  <c r="L1092" i="2"/>
  <c r="M1091" i="2"/>
  <c r="L1091" i="2"/>
  <c r="M1090" i="2"/>
  <c r="L1090" i="2"/>
  <c r="M1089" i="2"/>
  <c r="L1089" i="2"/>
  <c r="M1088" i="2"/>
  <c r="L1088" i="2"/>
  <c r="M1087" i="2"/>
  <c r="L1087" i="2"/>
  <c r="M1086" i="2"/>
  <c r="L1086" i="2"/>
  <c r="M1085" i="2"/>
  <c r="L1085" i="2"/>
  <c r="M1084" i="2"/>
  <c r="L1084" i="2"/>
  <c r="M1083" i="2"/>
  <c r="L1083" i="2"/>
  <c r="M1082" i="2"/>
  <c r="L1082" i="2"/>
  <c r="M1081" i="2"/>
  <c r="L1081" i="2"/>
  <c r="M1080" i="2"/>
  <c r="L1080" i="2"/>
  <c r="M1079" i="2"/>
  <c r="L1079" i="2"/>
  <c r="M1078" i="2"/>
  <c r="L1078" i="2"/>
  <c r="M1077" i="2"/>
  <c r="L1077" i="2"/>
  <c r="M1076" i="2"/>
  <c r="L1076" i="2"/>
  <c r="M1075" i="2"/>
  <c r="L1075" i="2"/>
  <c r="M1074" i="2"/>
  <c r="L1074" i="2"/>
  <c r="M1073" i="2"/>
  <c r="L1073" i="2"/>
  <c r="M1072" i="2"/>
  <c r="L1072" i="2"/>
  <c r="M1071" i="2"/>
  <c r="L1071" i="2"/>
  <c r="M1070" i="2"/>
  <c r="L1070" i="2"/>
  <c r="M1069" i="2"/>
  <c r="L1069" i="2"/>
  <c r="M1068" i="2"/>
  <c r="L1068" i="2"/>
  <c r="M1067" i="2"/>
  <c r="L1067" i="2"/>
  <c r="M1066" i="2"/>
  <c r="L1066" i="2"/>
  <c r="M1065" i="2"/>
  <c r="L1065" i="2"/>
  <c r="M1064" i="2"/>
  <c r="L1064" i="2"/>
  <c r="M1063" i="2"/>
  <c r="L1063" i="2"/>
  <c r="M1062" i="2"/>
  <c r="L1062" i="2"/>
  <c r="M1061" i="2"/>
  <c r="L1061" i="2"/>
  <c r="M1060" i="2"/>
  <c r="L1060" i="2"/>
  <c r="M1059" i="2"/>
  <c r="L1059" i="2"/>
  <c r="M1058" i="2"/>
  <c r="L1058" i="2"/>
  <c r="M1057" i="2"/>
  <c r="L1057" i="2"/>
  <c r="M1056" i="2"/>
  <c r="L1056" i="2"/>
  <c r="M1055" i="2"/>
  <c r="L1055" i="2"/>
  <c r="M1054" i="2"/>
  <c r="L1054" i="2"/>
  <c r="M1053" i="2"/>
  <c r="L1053" i="2"/>
  <c r="M1052" i="2"/>
  <c r="L1052" i="2"/>
  <c r="M1051" i="2"/>
  <c r="L1051" i="2"/>
  <c r="M1050" i="2"/>
  <c r="L1050" i="2"/>
  <c r="M1049" i="2"/>
  <c r="L1049" i="2"/>
  <c r="M1048" i="2"/>
  <c r="L1048" i="2"/>
  <c r="M1047" i="2"/>
  <c r="L1047" i="2"/>
  <c r="M1046" i="2"/>
  <c r="L1046" i="2"/>
  <c r="M1045" i="2"/>
  <c r="L1045" i="2"/>
  <c r="M1044" i="2"/>
  <c r="L1044" i="2"/>
  <c r="M1043" i="2"/>
  <c r="L1043" i="2"/>
  <c r="M1042" i="2"/>
  <c r="L1042" i="2"/>
  <c r="M1041" i="2"/>
  <c r="L1041" i="2"/>
  <c r="M1040" i="2"/>
  <c r="L1040" i="2"/>
  <c r="M1039" i="2"/>
  <c r="L1039" i="2"/>
  <c r="M1038" i="2"/>
  <c r="L1038" i="2"/>
  <c r="M1037" i="2"/>
  <c r="L1037" i="2"/>
  <c r="M1036" i="2"/>
  <c r="L1036" i="2"/>
  <c r="M1035" i="2"/>
  <c r="L1035" i="2"/>
  <c r="M1034" i="2"/>
  <c r="L1034" i="2"/>
  <c r="M1033" i="2"/>
  <c r="L1033" i="2"/>
  <c r="M1032" i="2"/>
  <c r="L1032" i="2"/>
  <c r="M1031" i="2"/>
  <c r="L1031" i="2"/>
  <c r="M1030" i="2"/>
  <c r="L1030" i="2"/>
  <c r="M1029" i="2"/>
  <c r="L1029" i="2"/>
  <c r="M1028" i="2"/>
  <c r="L1028" i="2"/>
  <c r="M1027" i="2"/>
  <c r="L1027" i="2"/>
  <c r="M1026" i="2"/>
  <c r="L1026" i="2"/>
  <c r="M1025" i="2"/>
  <c r="L1025" i="2"/>
  <c r="M1024" i="2"/>
  <c r="L1024" i="2"/>
  <c r="M1023" i="2"/>
  <c r="L1023" i="2"/>
  <c r="M1022" i="2"/>
  <c r="L1022" i="2"/>
  <c r="M1021" i="2"/>
  <c r="L1021" i="2"/>
  <c r="M1020" i="2"/>
  <c r="L1020" i="2"/>
  <c r="M1019" i="2"/>
  <c r="L1019" i="2"/>
  <c r="M1018" i="2"/>
  <c r="L1018" i="2"/>
  <c r="M1017" i="2"/>
  <c r="L1017" i="2"/>
  <c r="M1016" i="2"/>
  <c r="L1016" i="2"/>
  <c r="M1015" i="2"/>
  <c r="L1015" i="2"/>
  <c r="M1014" i="2"/>
  <c r="L1014" i="2"/>
  <c r="M1013" i="2"/>
  <c r="L1013" i="2"/>
  <c r="M1012" i="2"/>
  <c r="L1012" i="2"/>
  <c r="M1011" i="2"/>
  <c r="L1011" i="2"/>
  <c r="M1010" i="2"/>
  <c r="L1010" i="2"/>
  <c r="M1009" i="2"/>
  <c r="L1009" i="2"/>
  <c r="M1008" i="2"/>
  <c r="L1008" i="2"/>
  <c r="M1007" i="2"/>
  <c r="L1007" i="2"/>
  <c r="M1006" i="2"/>
  <c r="L1006" i="2"/>
  <c r="M1005" i="2"/>
  <c r="L1005" i="2"/>
  <c r="M1004" i="2"/>
  <c r="L1004" i="2"/>
  <c r="M1003" i="2"/>
  <c r="L1003" i="2"/>
  <c r="M1002" i="2"/>
  <c r="L1002" i="2"/>
  <c r="M1001" i="2"/>
  <c r="L1001" i="2"/>
  <c r="M1000" i="2"/>
  <c r="L1000" i="2"/>
  <c r="M999" i="2"/>
  <c r="L999" i="2"/>
  <c r="M998" i="2"/>
  <c r="L998" i="2"/>
  <c r="M997" i="2"/>
  <c r="L997" i="2"/>
  <c r="M996" i="2"/>
  <c r="L996" i="2"/>
  <c r="M995" i="2"/>
  <c r="L995" i="2"/>
  <c r="M994" i="2"/>
  <c r="L994" i="2"/>
  <c r="M993" i="2"/>
  <c r="L993" i="2"/>
  <c r="M992" i="2"/>
  <c r="L992" i="2"/>
  <c r="M991" i="2"/>
  <c r="L991" i="2"/>
  <c r="M990" i="2"/>
  <c r="L990" i="2"/>
  <c r="M989" i="2"/>
  <c r="L989" i="2"/>
  <c r="M988" i="2"/>
  <c r="L988" i="2"/>
  <c r="M987" i="2"/>
  <c r="L987" i="2"/>
  <c r="M986" i="2"/>
  <c r="L986" i="2"/>
  <c r="M985" i="2"/>
  <c r="L985" i="2"/>
  <c r="M984" i="2"/>
  <c r="L984" i="2"/>
  <c r="M983" i="2"/>
  <c r="L983" i="2"/>
  <c r="M982" i="2"/>
  <c r="L982" i="2"/>
  <c r="M981" i="2"/>
  <c r="L981" i="2"/>
  <c r="M980" i="2"/>
  <c r="L980" i="2"/>
  <c r="M979" i="2"/>
  <c r="L979" i="2"/>
  <c r="M978" i="2"/>
  <c r="L978" i="2"/>
  <c r="M977" i="2"/>
  <c r="L977" i="2"/>
  <c r="M976" i="2"/>
  <c r="L976" i="2"/>
  <c r="M975" i="2"/>
  <c r="L975" i="2"/>
  <c r="M974" i="2"/>
  <c r="L974" i="2"/>
  <c r="M973" i="2"/>
  <c r="L973" i="2"/>
  <c r="M972" i="2"/>
  <c r="L972" i="2"/>
  <c r="M971" i="2"/>
  <c r="L971" i="2"/>
  <c r="M970" i="2"/>
  <c r="L970" i="2"/>
  <c r="M969" i="2"/>
  <c r="L969" i="2"/>
  <c r="M968" i="2"/>
  <c r="L968" i="2"/>
  <c r="M967" i="2"/>
  <c r="L967" i="2"/>
  <c r="M966" i="2"/>
  <c r="L966" i="2"/>
  <c r="M965" i="2"/>
  <c r="L965" i="2"/>
  <c r="M964" i="2"/>
  <c r="L964" i="2"/>
  <c r="M963" i="2"/>
  <c r="L963" i="2"/>
  <c r="M962" i="2"/>
  <c r="L962" i="2"/>
  <c r="M961" i="2"/>
  <c r="L961" i="2"/>
  <c r="M960" i="2"/>
  <c r="L960" i="2"/>
  <c r="M959" i="2"/>
  <c r="L959" i="2"/>
  <c r="M958" i="2"/>
  <c r="L958" i="2"/>
  <c r="M957" i="2"/>
  <c r="L957" i="2"/>
  <c r="M956" i="2"/>
  <c r="L956" i="2"/>
  <c r="M955" i="2"/>
  <c r="L955" i="2"/>
  <c r="M954" i="2"/>
  <c r="L954" i="2"/>
  <c r="M953" i="2"/>
  <c r="L953" i="2"/>
  <c r="M952" i="2"/>
  <c r="L952" i="2"/>
  <c r="M951" i="2"/>
  <c r="L951" i="2"/>
  <c r="M950" i="2"/>
  <c r="L950" i="2"/>
  <c r="M949" i="2"/>
  <c r="L949" i="2"/>
  <c r="M948" i="2"/>
  <c r="L948" i="2"/>
  <c r="M947" i="2"/>
  <c r="L947" i="2"/>
  <c r="M946" i="2"/>
  <c r="L946" i="2"/>
  <c r="M945" i="2"/>
  <c r="L945" i="2"/>
  <c r="M944" i="2"/>
  <c r="L944" i="2"/>
  <c r="M943" i="2"/>
  <c r="L943" i="2"/>
  <c r="M942" i="2"/>
  <c r="L942" i="2"/>
  <c r="M941" i="2"/>
  <c r="L941" i="2"/>
  <c r="M940" i="2"/>
  <c r="L940" i="2"/>
  <c r="M939" i="2"/>
  <c r="L939" i="2"/>
  <c r="M938" i="2"/>
  <c r="L938" i="2"/>
  <c r="M937" i="2"/>
  <c r="L937" i="2"/>
  <c r="M936" i="2"/>
  <c r="L936" i="2"/>
  <c r="M935" i="2"/>
  <c r="L935" i="2"/>
  <c r="M934" i="2"/>
  <c r="L934" i="2"/>
  <c r="M933" i="2"/>
  <c r="L933" i="2"/>
  <c r="M932" i="2"/>
  <c r="L932" i="2"/>
  <c r="M931" i="2"/>
  <c r="L931" i="2"/>
  <c r="M930" i="2"/>
  <c r="L930" i="2"/>
  <c r="M929" i="2"/>
  <c r="L929" i="2"/>
  <c r="M928" i="2"/>
  <c r="L928" i="2"/>
  <c r="M927" i="2"/>
  <c r="L927" i="2"/>
  <c r="M926" i="2"/>
  <c r="L926" i="2"/>
  <c r="M925" i="2"/>
  <c r="L925" i="2"/>
  <c r="M924" i="2"/>
  <c r="L924" i="2"/>
  <c r="M923" i="2"/>
  <c r="L923" i="2"/>
  <c r="M922" i="2"/>
  <c r="L922" i="2"/>
  <c r="M921" i="2"/>
  <c r="L921" i="2"/>
  <c r="M920" i="2"/>
  <c r="L920" i="2"/>
  <c r="M919" i="2"/>
  <c r="L919" i="2"/>
  <c r="M918" i="2"/>
  <c r="L918" i="2"/>
  <c r="M917" i="2"/>
  <c r="L917" i="2"/>
  <c r="M916" i="2"/>
  <c r="L916" i="2"/>
  <c r="M915" i="2"/>
  <c r="L915" i="2"/>
  <c r="M914" i="2"/>
  <c r="L914" i="2"/>
  <c r="M913" i="2"/>
  <c r="L913" i="2"/>
  <c r="M912" i="2"/>
  <c r="L912" i="2"/>
  <c r="M911" i="2"/>
  <c r="L911" i="2"/>
  <c r="M910" i="2"/>
  <c r="L910" i="2"/>
  <c r="M909" i="2"/>
  <c r="L909" i="2"/>
  <c r="M908" i="2"/>
  <c r="L908" i="2"/>
  <c r="M907" i="2"/>
  <c r="L907" i="2"/>
  <c r="M906" i="2"/>
  <c r="L906" i="2"/>
  <c r="M905" i="2"/>
  <c r="L905" i="2"/>
  <c r="M904" i="2"/>
  <c r="L904" i="2"/>
  <c r="M903" i="2"/>
  <c r="L903" i="2"/>
  <c r="M902" i="2"/>
  <c r="L902" i="2"/>
  <c r="M901" i="2"/>
  <c r="L901" i="2"/>
  <c r="M900" i="2"/>
  <c r="L900" i="2"/>
  <c r="M899" i="2"/>
  <c r="L899" i="2"/>
  <c r="M898" i="2"/>
  <c r="L898" i="2"/>
  <c r="M897" i="2"/>
  <c r="L897" i="2"/>
  <c r="M896" i="2"/>
  <c r="L896" i="2"/>
  <c r="M895" i="2"/>
  <c r="L895" i="2"/>
  <c r="M894" i="2"/>
  <c r="L894" i="2"/>
  <c r="M893" i="2"/>
  <c r="L893" i="2"/>
  <c r="M892" i="2"/>
  <c r="L892" i="2"/>
  <c r="M891" i="2"/>
  <c r="L891" i="2"/>
  <c r="M890" i="2"/>
  <c r="L890" i="2"/>
  <c r="M889" i="2"/>
  <c r="L889" i="2"/>
  <c r="M888" i="2"/>
  <c r="L888" i="2"/>
  <c r="M887" i="2"/>
  <c r="L887" i="2"/>
  <c r="M886" i="2"/>
  <c r="L886" i="2"/>
  <c r="M885" i="2"/>
  <c r="L885" i="2"/>
  <c r="M884" i="2"/>
  <c r="L884" i="2"/>
  <c r="M883" i="2"/>
  <c r="L883" i="2"/>
  <c r="M882" i="2"/>
  <c r="L882" i="2"/>
  <c r="M881" i="2"/>
  <c r="L881" i="2"/>
  <c r="M880" i="2"/>
  <c r="L880" i="2"/>
  <c r="M879" i="2"/>
  <c r="L879" i="2"/>
  <c r="M878" i="2"/>
  <c r="L878" i="2"/>
  <c r="M877" i="2"/>
  <c r="L877" i="2"/>
  <c r="M876" i="2"/>
  <c r="L876" i="2"/>
  <c r="M875" i="2"/>
  <c r="L875" i="2"/>
  <c r="M874" i="2"/>
  <c r="L874" i="2"/>
  <c r="M873" i="2"/>
  <c r="L873" i="2"/>
  <c r="M872" i="2"/>
  <c r="L872" i="2"/>
  <c r="M871" i="2"/>
  <c r="L871" i="2"/>
  <c r="M870" i="2"/>
  <c r="L870" i="2"/>
  <c r="M869" i="2"/>
  <c r="L869" i="2"/>
  <c r="M868" i="2"/>
  <c r="L868" i="2"/>
  <c r="M867" i="2"/>
  <c r="L867" i="2"/>
  <c r="M866" i="2"/>
  <c r="L866" i="2"/>
  <c r="M865" i="2"/>
  <c r="L865" i="2"/>
  <c r="M864" i="2"/>
  <c r="L864" i="2"/>
  <c r="M863" i="2"/>
  <c r="L863" i="2"/>
  <c r="M862" i="2"/>
  <c r="L862" i="2"/>
  <c r="M861" i="2"/>
  <c r="L861" i="2"/>
  <c r="M860" i="2"/>
  <c r="L860" i="2"/>
  <c r="M859" i="2"/>
  <c r="L859" i="2"/>
  <c r="M858" i="2"/>
  <c r="L858" i="2"/>
  <c r="M857" i="2"/>
  <c r="L857" i="2"/>
  <c r="M856" i="2"/>
  <c r="L856" i="2"/>
  <c r="M855" i="2"/>
  <c r="L855" i="2"/>
  <c r="M854" i="2"/>
  <c r="L854" i="2"/>
  <c r="M853" i="2"/>
  <c r="L853" i="2"/>
  <c r="M852" i="2"/>
  <c r="L852" i="2"/>
  <c r="M851" i="2"/>
  <c r="L851" i="2"/>
  <c r="M850" i="2"/>
  <c r="L850" i="2"/>
  <c r="M849" i="2"/>
  <c r="L849" i="2"/>
  <c r="M848" i="2"/>
  <c r="L848" i="2"/>
  <c r="M847" i="2"/>
  <c r="L847" i="2"/>
  <c r="M846" i="2"/>
  <c r="L846" i="2"/>
  <c r="M845" i="2"/>
  <c r="L845" i="2"/>
  <c r="M844" i="2"/>
  <c r="L844" i="2"/>
  <c r="M843" i="2"/>
  <c r="L843" i="2"/>
  <c r="M842" i="2"/>
  <c r="L842" i="2"/>
  <c r="M841" i="2"/>
  <c r="L841" i="2"/>
  <c r="M840" i="2"/>
  <c r="L840" i="2"/>
  <c r="M839" i="2"/>
  <c r="L839" i="2"/>
  <c r="M838" i="2"/>
  <c r="L838" i="2"/>
  <c r="M837" i="2"/>
  <c r="L837" i="2"/>
  <c r="M836" i="2"/>
  <c r="L836" i="2"/>
  <c r="M835" i="2"/>
  <c r="L835" i="2"/>
  <c r="M834" i="2"/>
  <c r="L834" i="2"/>
  <c r="M833" i="2"/>
  <c r="L833" i="2"/>
  <c r="M832" i="2"/>
  <c r="L832" i="2"/>
  <c r="M831" i="2"/>
  <c r="L831" i="2"/>
  <c r="M830" i="2"/>
  <c r="L830" i="2"/>
  <c r="M829" i="2"/>
  <c r="L829" i="2"/>
  <c r="M828" i="2"/>
  <c r="L828" i="2"/>
  <c r="M827" i="2"/>
  <c r="L827" i="2"/>
  <c r="M826" i="2"/>
  <c r="L826" i="2"/>
  <c r="M825" i="2"/>
  <c r="L825" i="2"/>
  <c r="M824" i="2"/>
  <c r="L824" i="2"/>
  <c r="M823" i="2"/>
  <c r="L823" i="2"/>
  <c r="M822" i="2"/>
  <c r="L822" i="2"/>
  <c r="M821" i="2"/>
  <c r="L821" i="2"/>
  <c r="M820" i="2"/>
  <c r="L820" i="2"/>
  <c r="M819" i="2"/>
  <c r="L819" i="2"/>
  <c r="M818" i="2"/>
  <c r="L818" i="2"/>
  <c r="M817" i="2"/>
  <c r="L817" i="2"/>
  <c r="M816" i="2"/>
  <c r="L816" i="2"/>
  <c r="M815" i="2"/>
  <c r="L815" i="2"/>
  <c r="M814" i="2"/>
  <c r="L814" i="2"/>
  <c r="M813" i="2"/>
  <c r="L813" i="2"/>
  <c r="M812" i="2"/>
  <c r="L812" i="2"/>
  <c r="M811" i="2"/>
  <c r="L811" i="2"/>
  <c r="M810" i="2"/>
  <c r="L810" i="2"/>
  <c r="M809" i="2"/>
  <c r="L809" i="2"/>
  <c r="M808" i="2"/>
  <c r="L808" i="2"/>
  <c r="M807" i="2"/>
  <c r="L807" i="2"/>
  <c r="M806" i="2"/>
  <c r="L806" i="2"/>
  <c r="M805" i="2"/>
  <c r="L805" i="2"/>
  <c r="M804" i="2"/>
  <c r="L804" i="2"/>
  <c r="M803" i="2"/>
  <c r="L803" i="2"/>
  <c r="M802" i="2"/>
  <c r="L802" i="2"/>
  <c r="M801" i="2"/>
  <c r="L801" i="2"/>
  <c r="M800" i="2"/>
  <c r="L800" i="2"/>
  <c r="M799" i="2"/>
  <c r="L799" i="2"/>
  <c r="M798" i="2"/>
  <c r="L798" i="2"/>
  <c r="M797" i="2"/>
  <c r="L797" i="2"/>
  <c r="M796" i="2"/>
  <c r="L796" i="2"/>
  <c r="M795" i="2"/>
  <c r="L795" i="2"/>
  <c r="M794" i="2"/>
  <c r="L794" i="2"/>
  <c r="M793" i="2"/>
  <c r="L793" i="2"/>
  <c r="M792" i="2"/>
  <c r="L792" i="2"/>
  <c r="M791" i="2"/>
  <c r="L791" i="2"/>
  <c r="M790" i="2"/>
  <c r="L790" i="2"/>
  <c r="M789" i="2"/>
  <c r="L789" i="2"/>
  <c r="M788" i="2"/>
  <c r="L788" i="2"/>
  <c r="M787" i="2"/>
  <c r="L787" i="2"/>
  <c r="M786" i="2"/>
  <c r="L786" i="2"/>
  <c r="M785" i="2"/>
  <c r="L785" i="2"/>
  <c r="M784" i="2"/>
  <c r="L784" i="2"/>
  <c r="M783" i="2"/>
  <c r="L783" i="2"/>
  <c r="M782" i="2"/>
  <c r="L782" i="2"/>
  <c r="M781" i="2"/>
  <c r="L781" i="2"/>
  <c r="M780" i="2"/>
  <c r="L780" i="2"/>
  <c r="M779" i="2"/>
  <c r="L779" i="2"/>
  <c r="M778" i="2"/>
  <c r="L778" i="2"/>
  <c r="M777" i="2"/>
  <c r="L777" i="2"/>
  <c r="M776" i="2"/>
  <c r="L776" i="2"/>
  <c r="M775" i="2"/>
  <c r="L775" i="2"/>
  <c r="M774" i="2"/>
  <c r="L774" i="2"/>
  <c r="M773" i="2"/>
  <c r="L773" i="2"/>
  <c r="M772" i="2"/>
  <c r="L772" i="2"/>
  <c r="M771" i="2"/>
  <c r="L771" i="2"/>
  <c r="M770" i="2"/>
  <c r="L770" i="2"/>
  <c r="M769" i="2"/>
  <c r="L769" i="2"/>
  <c r="M768" i="2"/>
  <c r="L768" i="2"/>
  <c r="M767" i="2"/>
  <c r="L767" i="2"/>
  <c r="M766" i="2"/>
  <c r="L766" i="2"/>
  <c r="M765" i="2"/>
  <c r="L765" i="2"/>
  <c r="M764" i="2"/>
  <c r="L764" i="2"/>
  <c r="M763" i="2"/>
  <c r="L763" i="2"/>
  <c r="M762" i="2"/>
  <c r="L762" i="2"/>
  <c r="M761" i="2"/>
  <c r="L761" i="2"/>
  <c r="M760" i="2"/>
  <c r="L760" i="2"/>
  <c r="M759" i="2"/>
  <c r="L759" i="2"/>
  <c r="M758" i="2"/>
  <c r="L758" i="2"/>
  <c r="M757" i="2"/>
  <c r="L757" i="2"/>
  <c r="M756" i="2"/>
  <c r="L756" i="2"/>
  <c r="M755" i="2"/>
  <c r="L755" i="2"/>
  <c r="M754" i="2"/>
  <c r="L754" i="2"/>
  <c r="M753" i="2"/>
  <c r="L753" i="2"/>
  <c r="M752" i="2"/>
  <c r="L752" i="2"/>
  <c r="M751" i="2"/>
  <c r="L751" i="2"/>
  <c r="M750" i="2"/>
  <c r="L750" i="2"/>
  <c r="M749" i="2"/>
  <c r="L749" i="2"/>
  <c r="M748" i="2"/>
  <c r="L748" i="2"/>
  <c r="M747" i="2"/>
  <c r="L747" i="2"/>
  <c r="M746" i="2"/>
  <c r="L746" i="2"/>
  <c r="M745" i="2"/>
  <c r="L745" i="2"/>
  <c r="M744" i="2"/>
  <c r="L744" i="2"/>
  <c r="M743" i="2"/>
  <c r="L743" i="2"/>
  <c r="M742" i="2"/>
  <c r="L742" i="2"/>
  <c r="M741" i="2"/>
  <c r="L741" i="2"/>
  <c r="M740" i="2"/>
  <c r="L740" i="2"/>
  <c r="M739" i="2"/>
  <c r="L739" i="2"/>
  <c r="M738" i="2"/>
  <c r="L738" i="2"/>
  <c r="M737" i="2"/>
  <c r="L737" i="2"/>
  <c r="M736" i="2"/>
  <c r="L736" i="2"/>
  <c r="M735" i="2"/>
  <c r="L735" i="2"/>
  <c r="M734" i="2"/>
  <c r="L734" i="2"/>
  <c r="M733" i="2"/>
  <c r="L733" i="2"/>
  <c r="M732" i="2"/>
  <c r="L732" i="2"/>
  <c r="M731" i="2"/>
  <c r="L731" i="2"/>
  <c r="M730" i="2"/>
  <c r="L730" i="2"/>
  <c r="M729" i="2"/>
  <c r="L729" i="2"/>
  <c r="M728" i="2"/>
  <c r="L728" i="2"/>
  <c r="M727" i="2"/>
  <c r="L727" i="2"/>
  <c r="M726" i="2"/>
  <c r="L726" i="2"/>
  <c r="M725" i="2"/>
  <c r="L725" i="2"/>
  <c r="M724" i="2"/>
  <c r="L724" i="2"/>
  <c r="M723" i="2"/>
  <c r="L723" i="2"/>
  <c r="M722" i="2"/>
  <c r="L722" i="2"/>
  <c r="M721" i="2"/>
  <c r="L721" i="2"/>
  <c r="M720" i="2"/>
  <c r="L720" i="2"/>
  <c r="M719" i="2"/>
  <c r="L719" i="2"/>
  <c r="M718" i="2"/>
  <c r="L718" i="2"/>
  <c r="M717" i="2"/>
  <c r="L717" i="2"/>
  <c r="M716" i="2"/>
  <c r="L716" i="2"/>
  <c r="M715" i="2"/>
  <c r="L715" i="2"/>
  <c r="M714" i="2"/>
  <c r="L714" i="2"/>
  <c r="M713" i="2"/>
  <c r="L713" i="2"/>
  <c r="M712" i="2"/>
  <c r="L712" i="2"/>
  <c r="M711" i="2"/>
  <c r="L711" i="2"/>
  <c r="M710" i="2"/>
  <c r="L710" i="2"/>
  <c r="M709" i="2"/>
  <c r="L709" i="2"/>
  <c r="M708" i="2"/>
  <c r="L708" i="2"/>
  <c r="M707" i="2"/>
  <c r="L707" i="2"/>
  <c r="M706" i="2"/>
  <c r="L706" i="2"/>
  <c r="M705" i="2"/>
  <c r="L705" i="2"/>
  <c r="M704" i="2"/>
  <c r="L704" i="2"/>
  <c r="M703" i="2"/>
  <c r="L703" i="2"/>
  <c r="M702" i="2"/>
  <c r="L702" i="2"/>
  <c r="M701" i="2"/>
  <c r="L701" i="2"/>
  <c r="M700" i="2"/>
  <c r="L700" i="2"/>
  <c r="M699" i="2"/>
  <c r="L699" i="2"/>
  <c r="M698" i="2"/>
  <c r="L698" i="2"/>
  <c r="M697" i="2"/>
  <c r="L697" i="2"/>
  <c r="M696" i="2"/>
  <c r="L696" i="2"/>
  <c r="M695" i="2"/>
  <c r="L695" i="2"/>
  <c r="M694" i="2"/>
  <c r="L694" i="2"/>
  <c r="M693" i="2"/>
  <c r="L693" i="2"/>
  <c r="M692" i="2"/>
  <c r="L692" i="2"/>
  <c r="M691" i="2"/>
  <c r="L691" i="2"/>
  <c r="M690" i="2"/>
  <c r="L690" i="2"/>
  <c r="M689" i="2"/>
  <c r="L689" i="2"/>
  <c r="M688" i="2"/>
  <c r="L688" i="2"/>
  <c r="M687" i="2"/>
  <c r="L687" i="2"/>
  <c r="M686" i="2"/>
  <c r="L686" i="2"/>
  <c r="M685" i="2"/>
  <c r="L685" i="2"/>
  <c r="M684" i="2"/>
  <c r="L684" i="2"/>
  <c r="M683" i="2"/>
  <c r="L683" i="2"/>
  <c r="M682" i="2"/>
  <c r="L682" i="2"/>
  <c r="M681" i="2"/>
  <c r="L681" i="2"/>
  <c r="M680" i="2"/>
  <c r="L680" i="2"/>
  <c r="M679" i="2"/>
  <c r="L679" i="2"/>
  <c r="M678" i="2"/>
  <c r="L678" i="2"/>
  <c r="M677" i="2"/>
  <c r="L677" i="2"/>
  <c r="M676" i="2"/>
  <c r="L676" i="2"/>
  <c r="M675" i="2"/>
  <c r="L675" i="2"/>
  <c r="M674" i="2"/>
  <c r="L674" i="2"/>
  <c r="M673" i="2"/>
  <c r="L673" i="2"/>
  <c r="M672" i="2"/>
  <c r="L672" i="2"/>
  <c r="M671" i="2"/>
  <c r="L671" i="2"/>
  <c r="M670" i="2"/>
  <c r="L670" i="2"/>
  <c r="M669" i="2"/>
  <c r="L669" i="2"/>
  <c r="M668" i="2"/>
  <c r="L668" i="2"/>
  <c r="M667" i="2"/>
  <c r="L667" i="2"/>
  <c r="M666" i="2"/>
  <c r="L666" i="2"/>
  <c r="M665" i="2"/>
  <c r="L665" i="2"/>
  <c r="M664" i="2"/>
  <c r="L664" i="2"/>
  <c r="M663" i="2"/>
  <c r="L663" i="2"/>
  <c r="M662" i="2"/>
  <c r="L662" i="2"/>
  <c r="M661" i="2"/>
  <c r="L661" i="2"/>
  <c r="M660" i="2"/>
  <c r="L660" i="2"/>
  <c r="M659" i="2"/>
  <c r="L659" i="2"/>
  <c r="M658" i="2"/>
  <c r="L658" i="2"/>
  <c r="M657" i="2"/>
  <c r="L657" i="2"/>
  <c r="M656" i="2"/>
  <c r="L656" i="2"/>
  <c r="M655" i="2"/>
  <c r="L655" i="2"/>
  <c r="M654" i="2"/>
  <c r="L654" i="2"/>
  <c r="M653" i="2"/>
  <c r="L653" i="2"/>
  <c r="M652" i="2"/>
  <c r="L652" i="2"/>
  <c r="M651" i="2"/>
  <c r="L651" i="2"/>
  <c r="M650" i="2"/>
  <c r="L650" i="2"/>
  <c r="M649" i="2"/>
  <c r="L649" i="2"/>
  <c r="M648" i="2"/>
  <c r="L648" i="2"/>
  <c r="M647" i="2"/>
  <c r="L647" i="2"/>
  <c r="M646" i="2"/>
  <c r="L646" i="2"/>
  <c r="M645" i="2"/>
  <c r="L645" i="2"/>
  <c r="M644" i="2"/>
  <c r="L644" i="2"/>
  <c r="M643" i="2"/>
  <c r="L643" i="2"/>
  <c r="M642" i="2"/>
  <c r="L642" i="2"/>
  <c r="M641" i="2"/>
  <c r="L641" i="2"/>
  <c r="M640" i="2"/>
  <c r="L640" i="2"/>
  <c r="M639" i="2"/>
  <c r="L639" i="2"/>
  <c r="M638" i="2"/>
  <c r="L638" i="2"/>
  <c r="M637" i="2"/>
  <c r="L637" i="2"/>
  <c r="M636" i="2"/>
  <c r="L636" i="2"/>
  <c r="M635" i="2"/>
  <c r="L635" i="2"/>
  <c r="M634" i="2"/>
  <c r="L634" i="2"/>
  <c r="M633" i="2"/>
  <c r="L633" i="2"/>
  <c r="M632" i="2"/>
  <c r="L632" i="2"/>
  <c r="M631" i="2"/>
  <c r="L631" i="2"/>
  <c r="M630" i="2"/>
  <c r="L630" i="2"/>
  <c r="M629" i="2"/>
  <c r="L629" i="2"/>
  <c r="M628" i="2"/>
  <c r="L628" i="2"/>
  <c r="M627" i="2"/>
  <c r="L627" i="2"/>
  <c r="M626" i="2"/>
  <c r="L626" i="2"/>
  <c r="M625" i="2"/>
  <c r="L625" i="2"/>
  <c r="M624" i="2"/>
  <c r="L624" i="2"/>
  <c r="M623" i="2"/>
  <c r="L623" i="2"/>
  <c r="M622" i="2"/>
  <c r="L622" i="2"/>
  <c r="M621" i="2"/>
  <c r="L621" i="2"/>
  <c r="M620" i="2"/>
  <c r="L620" i="2"/>
  <c r="M619" i="2"/>
  <c r="L619" i="2"/>
  <c r="M618" i="2"/>
  <c r="L618" i="2"/>
  <c r="M617" i="2"/>
  <c r="L617" i="2"/>
  <c r="M616" i="2"/>
  <c r="L616" i="2"/>
  <c r="M615" i="2"/>
  <c r="L615" i="2"/>
  <c r="M614" i="2"/>
  <c r="L614" i="2"/>
  <c r="M613" i="2"/>
  <c r="L613" i="2"/>
  <c r="M612" i="2"/>
  <c r="L612" i="2"/>
  <c r="M611" i="2"/>
  <c r="L611" i="2"/>
  <c r="M610" i="2"/>
  <c r="L610" i="2"/>
  <c r="M609" i="2"/>
  <c r="L609" i="2"/>
  <c r="M608" i="2"/>
  <c r="L608" i="2"/>
  <c r="M607" i="2"/>
  <c r="L607" i="2"/>
  <c r="M606" i="2"/>
  <c r="L606" i="2"/>
  <c r="M605" i="2"/>
  <c r="L605" i="2"/>
  <c r="M604" i="2"/>
  <c r="L604" i="2"/>
  <c r="M603" i="2"/>
  <c r="L603" i="2"/>
  <c r="M602" i="2"/>
  <c r="L602" i="2"/>
  <c r="M601" i="2"/>
  <c r="L601" i="2"/>
  <c r="M600" i="2"/>
  <c r="L600" i="2"/>
  <c r="M599" i="2"/>
  <c r="L599" i="2"/>
  <c r="M598" i="2"/>
  <c r="L598" i="2"/>
  <c r="M597" i="2"/>
  <c r="L597" i="2"/>
  <c r="M596" i="2"/>
  <c r="L596" i="2"/>
  <c r="M595" i="2"/>
  <c r="L595" i="2"/>
  <c r="M594" i="2"/>
  <c r="L594" i="2"/>
  <c r="M593" i="2"/>
  <c r="L593" i="2"/>
  <c r="M592" i="2"/>
  <c r="L592" i="2"/>
  <c r="M591" i="2"/>
  <c r="L591" i="2"/>
  <c r="M590" i="2"/>
  <c r="L590" i="2"/>
  <c r="M589" i="2"/>
  <c r="L589" i="2"/>
  <c r="M588" i="2"/>
  <c r="L588" i="2"/>
  <c r="M587" i="2"/>
  <c r="L587" i="2"/>
  <c r="M586" i="2"/>
  <c r="L586" i="2"/>
  <c r="M585" i="2"/>
  <c r="L585" i="2"/>
  <c r="M584" i="2"/>
  <c r="L584" i="2"/>
  <c r="M583" i="2"/>
  <c r="L583" i="2"/>
  <c r="M582" i="2"/>
  <c r="L582" i="2"/>
  <c r="M581" i="2"/>
  <c r="L581" i="2"/>
  <c r="M580" i="2"/>
  <c r="L580" i="2"/>
  <c r="M579" i="2"/>
  <c r="L579" i="2"/>
  <c r="M578" i="2"/>
  <c r="L578" i="2"/>
  <c r="M577" i="2"/>
  <c r="L577" i="2"/>
  <c r="M576" i="2"/>
  <c r="L576" i="2"/>
  <c r="M575" i="2"/>
  <c r="L575" i="2"/>
  <c r="M574" i="2"/>
  <c r="L574" i="2"/>
  <c r="M573" i="2"/>
  <c r="L573" i="2"/>
  <c r="M572" i="2"/>
  <c r="L572" i="2"/>
  <c r="M571" i="2"/>
  <c r="L571" i="2"/>
  <c r="M570" i="2"/>
  <c r="L570" i="2"/>
  <c r="M569" i="2"/>
  <c r="L569" i="2"/>
  <c r="M568" i="2"/>
  <c r="L568" i="2"/>
  <c r="M567" i="2"/>
  <c r="L567" i="2"/>
  <c r="M566" i="2"/>
  <c r="L566" i="2"/>
  <c r="M565" i="2"/>
  <c r="L565" i="2"/>
  <c r="M564" i="2"/>
  <c r="L564" i="2"/>
  <c r="M563" i="2"/>
  <c r="L563" i="2"/>
  <c r="M562" i="2"/>
  <c r="L562" i="2"/>
  <c r="M561" i="2"/>
  <c r="L561" i="2"/>
  <c r="M560" i="2"/>
  <c r="L560" i="2"/>
  <c r="M559" i="2"/>
  <c r="L559" i="2"/>
  <c r="M558" i="2"/>
  <c r="L558" i="2"/>
  <c r="M557" i="2"/>
  <c r="L557" i="2"/>
  <c r="M556" i="2"/>
  <c r="L556" i="2"/>
  <c r="M555" i="2"/>
  <c r="L555" i="2"/>
  <c r="M554" i="2"/>
  <c r="L554" i="2"/>
  <c r="M553" i="2"/>
  <c r="L553" i="2"/>
  <c r="M552" i="2"/>
  <c r="L552" i="2"/>
  <c r="M551" i="2"/>
  <c r="L551" i="2"/>
  <c r="M550" i="2"/>
  <c r="L550" i="2"/>
  <c r="M549" i="2"/>
  <c r="L549" i="2"/>
  <c r="M548" i="2"/>
  <c r="L548" i="2"/>
  <c r="M547" i="2"/>
  <c r="L547" i="2"/>
  <c r="M546" i="2"/>
  <c r="L546" i="2"/>
  <c r="M545" i="2"/>
  <c r="L545" i="2"/>
  <c r="M544" i="2"/>
  <c r="L544" i="2"/>
  <c r="M543" i="2"/>
  <c r="L543" i="2"/>
  <c r="M542" i="2"/>
  <c r="L542" i="2"/>
  <c r="M541" i="2"/>
  <c r="L541" i="2"/>
  <c r="M540" i="2"/>
  <c r="L540" i="2"/>
  <c r="M539" i="2"/>
  <c r="L539" i="2"/>
  <c r="M538" i="2"/>
  <c r="L538" i="2"/>
  <c r="M537" i="2"/>
  <c r="L537" i="2"/>
  <c r="M536" i="2"/>
  <c r="L536" i="2"/>
  <c r="M535" i="2"/>
  <c r="L535" i="2"/>
  <c r="M534" i="2"/>
  <c r="L534" i="2"/>
  <c r="M533" i="2"/>
  <c r="L533" i="2"/>
  <c r="M532" i="2"/>
  <c r="L532" i="2"/>
  <c r="M531" i="2"/>
  <c r="L531" i="2"/>
  <c r="M530" i="2"/>
  <c r="L530" i="2"/>
  <c r="M529" i="2"/>
  <c r="L529" i="2"/>
  <c r="M528" i="2"/>
  <c r="L528" i="2"/>
  <c r="M527" i="2"/>
  <c r="L527" i="2"/>
  <c r="M526" i="2"/>
  <c r="L526" i="2"/>
  <c r="M525" i="2"/>
  <c r="L525" i="2"/>
  <c r="M524" i="2"/>
  <c r="L524" i="2"/>
  <c r="M523" i="2"/>
  <c r="L523" i="2"/>
  <c r="M522" i="2"/>
  <c r="L522" i="2"/>
  <c r="M521" i="2"/>
  <c r="L521" i="2"/>
  <c r="M520" i="2"/>
  <c r="L520" i="2"/>
  <c r="M519" i="2"/>
  <c r="L519" i="2"/>
  <c r="M518" i="2"/>
  <c r="L518" i="2"/>
  <c r="M517" i="2"/>
  <c r="L517" i="2"/>
  <c r="M516" i="2"/>
  <c r="L516" i="2"/>
  <c r="M515" i="2"/>
  <c r="L515" i="2"/>
  <c r="M514" i="2"/>
  <c r="L514" i="2"/>
  <c r="M513" i="2"/>
  <c r="L513" i="2"/>
  <c r="M512" i="2"/>
  <c r="L512" i="2"/>
  <c r="M511" i="2"/>
  <c r="L511" i="2"/>
  <c r="M510" i="2"/>
  <c r="L510" i="2"/>
  <c r="M509" i="2"/>
  <c r="L509" i="2"/>
  <c r="M508" i="2"/>
  <c r="L508" i="2"/>
  <c r="M507" i="2"/>
  <c r="L507" i="2"/>
  <c r="M506" i="2"/>
  <c r="L506" i="2"/>
  <c r="M505" i="2"/>
  <c r="L505" i="2"/>
  <c r="M504" i="2"/>
  <c r="L504" i="2"/>
  <c r="M503" i="2"/>
  <c r="L503" i="2"/>
  <c r="M502" i="2"/>
  <c r="L502" i="2"/>
  <c r="M501" i="2"/>
  <c r="L501" i="2"/>
  <c r="M500" i="2"/>
  <c r="L500" i="2"/>
  <c r="M499" i="2"/>
  <c r="L499" i="2"/>
  <c r="M498" i="2"/>
  <c r="L498" i="2"/>
  <c r="M497" i="2"/>
  <c r="L497" i="2"/>
  <c r="M496" i="2"/>
  <c r="L496" i="2"/>
  <c r="M495" i="2"/>
  <c r="L495" i="2"/>
  <c r="M494" i="2"/>
  <c r="L494" i="2"/>
  <c r="M493" i="2"/>
  <c r="L493" i="2"/>
  <c r="M492" i="2"/>
  <c r="L492" i="2"/>
  <c r="M491" i="2"/>
  <c r="L491" i="2"/>
  <c r="M490" i="2"/>
  <c r="L490" i="2"/>
  <c r="M489" i="2"/>
  <c r="L489" i="2"/>
  <c r="M488" i="2"/>
  <c r="L488" i="2"/>
  <c r="M487" i="2"/>
  <c r="L487" i="2"/>
  <c r="M486" i="2"/>
  <c r="L486" i="2"/>
  <c r="M485" i="2"/>
  <c r="L485" i="2"/>
  <c r="M484" i="2"/>
  <c r="L484" i="2"/>
  <c r="M483" i="2"/>
  <c r="L483" i="2"/>
  <c r="M482" i="2"/>
  <c r="L482" i="2"/>
  <c r="M481" i="2"/>
  <c r="L481" i="2"/>
  <c r="M480" i="2"/>
  <c r="L480" i="2"/>
  <c r="M479" i="2"/>
  <c r="L479" i="2"/>
  <c r="M478" i="2"/>
  <c r="L478" i="2"/>
  <c r="M477" i="2"/>
  <c r="L477" i="2"/>
  <c r="M476" i="2"/>
  <c r="L476" i="2"/>
  <c r="M475" i="2"/>
  <c r="L475" i="2"/>
  <c r="M474" i="2"/>
  <c r="L474" i="2"/>
  <c r="M473" i="2"/>
  <c r="L473" i="2"/>
  <c r="M472" i="2"/>
  <c r="L472" i="2"/>
  <c r="M471" i="2"/>
  <c r="L471" i="2"/>
  <c r="M470" i="2"/>
  <c r="L470" i="2"/>
  <c r="M469" i="2"/>
  <c r="L469" i="2"/>
  <c r="M468" i="2"/>
  <c r="L468" i="2"/>
  <c r="M467" i="2"/>
  <c r="L467" i="2"/>
  <c r="M466" i="2"/>
  <c r="L466" i="2"/>
  <c r="M465" i="2"/>
  <c r="L465" i="2"/>
  <c r="M464" i="2"/>
  <c r="L464" i="2"/>
  <c r="M463" i="2"/>
  <c r="L463" i="2"/>
  <c r="M462" i="2"/>
  <c r="L462" i="2"/>
  <c r="M461" i="2"/>
  <c r="L461" i="2"/>
  <c r="M460" i="2"/>
  <c r="L460" i="2"/>
  <c r="M459" i="2"/>
  <c r="L459" i="2"/>
  <c r="M458" i="2"/>
  <c r="L458" i="2"/>
  <c r="M457" i="2"/>
  <c r="L457" i="2"/>
  <c r="M456" i="2"/>
  <c r="L456" i="2"/>
  <c r="M455" i="2"/>
  <c r="L455" i="2"/>
  <c r="M454" i="2"/>
  <c r="L454" i="2"/>
  <c r="M453" i="2"/>
  <c r="L453" i="2"/>
  <c r="M452" i="2"/>
  <c r="L452" i="2"/>
  <c r="M451" i="2"/>
  <c r="L451" i="2"/>
  <c r="M450" i="2"/>
  <c r="L450" i="2"/>
  <c r="M449" i="2"/>
  <c r="L449" i="2"/>
  <c r="M448" i="2"/>
  <c r="L448" i="2"/>
  <c r="M447" i="2"/>
  <c r="L447" i="2"/>
  <c r="M446" i="2"/>
  <c r="L446" i="2"/>
  <c r="M445" i="2"/>
  <c r="L445" i="2"/>
  <c r="M444" i="2"/>
  <c r="L444" i="2"/>
  <c r="M443" i="2"/>
  <c r="L443" i="2"/>
  <c r="M442" i="2"/>
  <c r="L442" i="2"/>
  <c r="M441" i="2"/>
  <c r="L441" i="2"/>
  <c r="M440" i="2"/>
  <c r="L440" i="2"/>
  <c r="M439" i="2"/>
  <c r="L439" i="2"/>
  <c r="M438" i="2"/>
  <c r="L438" i="2"/>
  <c r="M437" i="2"/>
  <c r="L437" i="2"/>
  <c r="M436" i="2"/>
  <c r="L436" i="2"/>
  <c r="M435" i="2"/>
  <c r="L435" i="2"/>
  <c r="M434" i="2"/>
  <c r="L434" i="2"/>
  <c r="M433" i="2"/>
  <c r="L433" i="2"/>
  <c r="M432" i="2"/>
  <c r="L432" i="2"/>
  <c r="M431" i="2"/>
  <c r="L431" i="2"/>
  <c r="M430" i="2"/>
  <c r="L430" i="2"/>
  <c r="M429" i="2"/>
  <c r="L429" i="2"/>
  <c r="M428" i="2"/>
  <c r="L428" i="2"/>
  <c r="M427" i="2"/>
  <c r="L427" i="2"/>
  <c r="M426" i="2"/>
  <c r="L426" i="2"/>
  <c r="M425" i="2"/>
  <c r="L425" i="2"/>
  <c r="M424" i="2"/>
  <c r="L424" i="2"/>
  <c r="M423" i="2"/>
  <c r="L423" i="2"/>
  <c r="M422" i="2"/>
  <c r="L422" i="2"/>
  <c r="M421" i="2"/>
  <c r="L421" i="2"/>
  <c r="M420" i="2"/>
  <c r="L420" i="2"/>
  <c r="M419" i="2"/>
  <c r="L419" i="2"/>
  <c r="M418" i="2"/>
  <c r="L418" i="2"/>
  <c r="M417" i="2"/>
  <c r="L417" i="2"/>
  <c r="M416" i="2"/>
  <c r="L416" i="2"/>
  <c r="M415" i="2"/>
  <c r="L415" i="2"/>
  <c r="M414" i="2"/>
  <c r="L414" i="2"/>
  <c r="M413" i="2"/>
  <c r="L413" i="2"/>
  <c r="M412" i="2"/>
  <c r="L412" i="2"/>
  <c r="M411" i="2"/>
  <c r="L411" i="2"/>
  <c r="M410" i="2"/>
  <c r="L410" i="2"/>
  <c r="M409" i="2"/>
  <c r="L409" i="2"/>
  <c r="M408" i="2"/>
  <c r="L408" i="2"/>
  <c r="M407" i="2"/>
  <c r="L407" i="2"/>
  <c r="M406" i="2"/>
  <c r="L406" i="2"/>
  <c r="M405" i="2"/>
  <c r="L405" i="2"/>
  <c r="M404" i="2"/>
  <c r="L404" i="2"/>
  <c r="M403" i="2"/>
  <c r="L403" i="2"/>
  <c r="M402" i="2"/>
  <c r="L402" i="2"/>
  <c r="M401" i="2"/>
  <c r="L401" i="2"/>
  <c r="M400" i="2"/>
  <c r="L400" i="2"/>
  <c r="M399" i="2"/>
  <c r="L399" i="2"/>
  <c r="M398" i="2"/>
  <c r="L398" i="2"/>
  <c r="M397" i="2"/>
  <c r="L397" i="2"/>
  <c r="M396" i="2"/>
  <c r="L396" i="2"/>
  <c r="M395" i="2"/>
  <c r="L395" i="2"/>
  <c r="M394" i="2"/>
  <c r="L394" i="2"/>
  <c r="M393" i="2"/>
  <c r="L393" i="2"/>
  <c r="M392" i="2"/>
  <c r="L392" i="2"/>
  <c r="M391" i="2"/>
  <c r="L391" i="2"/>
  <c r="M390" i="2"/>
  <c r="L390" i="2"/>
  <c r="M389" i="2"/>
  <c r="L389" i="2"/>
  <c r="M388" i="2"/>
  <c r="L388" i="2"/>
  <c r="M387" i="2"/>
  <c r="L387" i="2"/>
  <c r="M386" i="2"/>
  <c r="L386" i="2"/>
  <c r="M385" i="2"/>
  <c r="L385" i="2"/>
  <c r="M384" i="2"/>
  <c r="L384" i="2"/>
  <c r="M383" i="2"/>
  <c r="L383" i="2"/>
  <c r="M382" i="2"/>
  <c r="L382" i="2"/>
  <c r="M381" i="2"/>
  <c r="L381" i="2"/>
  <c r="M380" i="2"/>
  <c r="L380" i="2"/>
  <c r="M379" i="2"/>
  <c r="L379" i="2"/>
  <c r="M378" i="2"/>
  <c r="L378" i="2"/>
  <c r="M377" i="2"/>
  <c r="L377" i="2"/>
  <c r="M376" i="2"/>
  <c r="L376" i="2"/>
  <c r="M375" i="2"/>
  <c r="L375" i="2"/>
  <c r="M374" i="2"/>
  <c r="L374" i="2"/>
  <c r="M373" i="2"/>
  <c r="L373" i="2"/>
  <c r="M372" i="2"/>
  <c r="L372" i="2"/>
  <c r="M371" i="2"/>
  <c r="L371" i="2"/>
  <c r="M370" i="2"/>
  <c r="L370" i="2"/>
  <c r="M369" i="2"/>
  <c r="L369" i="2"/>
  <c r="M368" i="2"/>
  <c r="L368" i="2"/>
  <c r="M367" i="2"/>
  <c r="L367" i="2"/>
  <c r="M366" i="2"/>
  <c r="L366" i="2"/>
  <c r="M365" i="2"/>
  <c r="L365" i="2"/>
  <c r="M364" i="2"/>
  <c r="L364" i="2"/>
  <c r="M363" i="2"/>
  <c r="L363" i="2"/>
  <c r="M362" i="2"/>
  <c r="L362" i="2"/>
  <c r="M361" i="2"/>
  <c r="L361" i="2"/>
  <c r="M360" i="2"/>
  <c r="L360" i="2"/>
  <c r="M359" i="2"/>
  <c r="L359" i="2"/>
  <c r="M358" i="2"/>
  <c r="L358" i="2"/>
  <c r="M357" i="2"/>
  <c r="L357" i="2"/>
  <c r="M356" i="2"/>
  <c r="L356" i="2"/>
  <c r="M355" i="2"/>
  <c r="L355" i="2"/>
  <c r="M354" i="2"/>
  <c r="L354" i="2"/>
  <c r="M353" i="2"/>
  <c r="L353" i="2"/>
  <c r="M352" i="2"/>
  <c r="L352" i="2"/>
  <c r="M351" i="2"/>
  <c r="L351" i="2"/>
  <c r="M350" i="2"/>
  <c r="L350" i="2"/>
  <c r="M349" i="2"/>
  <c r="L349" i="2"/>
  <c r="M348" i="2"/>
  <c r="L348" i="2"/>
  <c r="M347" i="2"/>
  <c r="L347" i="2"/>
  <c r="M346" i="2"/>
  <c r="L346" i="2"/>
  <c r="M345" i="2"/>
  <c r="L345" i="2"/>
  <c r="M344" i="2"/>
  <c r="L344" i="2"/>
  <c r="M343" i="2"/>
  <c r="L343" i="2"/>
  <c r="M342" i="2"/>
  <c r="L342" i="2"/>
  <c r="M341" i="2"/>
  <c r="L341" i="2"/>
  <c r="M340" i="2"/>
  <c r="L340" i="2"/>
  <c r="M339" i="2"/>
  <c r="L339" i="2"/>
  <c r="M338" i="2"/>
  <c r="L338" i="2"/>
  <c r="M337" i="2"/>
  <c r="L337" i="2"/>
  <c r="M336" i="2"/>
  <c r="L336" i="2"/>
  <c r="M335" i="2"/>
  <c r="L335" i="2"/>
  <c r="M334" i="2"/>
  <c r="L334" i="2"/>
  <c r="M333" i="2"/>
  <c r="L333" i="2"/>
  <c r="M332" i="2"/>
  <c r="L332" i="2"/>
  <c r="M331" i="2"/>
  <c r="L331" i="2"/>
  <c r="M330" i="2"/>
  <c r="L330" i="2"/>
  <c r="M329" i="2"/>
  <c r="L329" i="2"/>
  <c r="M328" i="2"/>
  <c r="L328" i="2"/>
  <c r="M327" i="2"/>
  <c r="L327" i="2"/>
  <c r="M326" i="2"/>
  <c r="L326" i="2"/>
  <c r="M325" i="2"/>
  <c r="L325" i="2"/>
  <c r="M324" i="2"/>
  <c r="L324" i="2"/>
  <c r="M323" i="2"/>
  <c r="L323" i="2"/>
  <c r="M322" i="2"/>
  <c r="L322" i="2"/>
  <c r="M321" i="2"/>
  <c r="L321" i="2"/>
  <c r="M320" i="2"/>
  <c r="L320" i="2"/>
  <c r="M319" i="2"/>
  <c r="L319" i="2"/>
  <c r="M318" i="2"/>
  <c r="L318" i="2"/>
  <c r="M317" i="2"/>
  <c r="L317" i="2"/>
  <c r="M316" i="2"/>
  <c r="L316" i="2"/>
  <c r="M315" i="2"/>
  <c r="L315" i="2"/>
  <c r="M314" i="2"/>
  <c r="L314" i="2"/>
  <c r="M313" i="2"/>
  <c r="L313" i="2"/>
  <c r="M312" i="2"/>
  <c r="L312" i="2"/>
  <c r="M311" i="2"/>
  <c r="L311" i="2"/>
  <c r="M310" i="2"/>
  <c r="L310" i="2"/>
  <c r="M309" i="2"/>
  <c r="L309" i="2"/>
  <c r="M308" i="2"/>
  <c r="L308" i="2"/>
  <c r="M307" i="2"/>
  <c r="L307" i="2"/>
  <c r="M306" i="2"/>
  <c r="L306" i="2"/>
  <c r="M305" i="2"/>
  <c r="L305" i="2"/>
  <c r="M304" i="2"/>
  <c r="L304" i="2"/>
  <c r="M303" i="2"/>
  <c r="L303" i="2"/>
  <c r="M302" i="2"/>
  <c r="L302" i="2"/>
  <c r="M301" i="2"/>
  <c r="L301" i="2"/>
  <c r="M300" i="2"/>
  <c r="L300" i="2"/>
  <c r="M299" i="2"/>
  <c r="L299" i="2"/>
  <c r="M298" i="2"/>
  <c r="L298" i="2"/>
  <c r="M297" i="2"/>
  <c r="L297" i="2"/>
  <c r="M296" i="2"/>
  <c r="L296" i="2"/>
  <c r="M295" i="2"/>
  <c r="L295" i="2"/>
  <c r="M294" i="2"/>
  <c r="L294" i="2"/>
  <c r="M293" i="2"/>
  <c r="L293" i="2"/>
  <c r="M292" i="2"/>
  <c r="L292" i="2"/>
  <c r="M291" i="2"/>
  <c r="L291" i="2"/>
  <c r="M290" i="2"/>
  <c r="L290" i="2"/>
  <c r="M289" i="2"/>
  <c r="L289" i="2"/>
  <c r="M288" i="2"/>
  <c r="L288" i="2"/>
  <c r="M287" i="2"/>
  <c r="L287" i="2"/>
  <c r="M286" i="2"/>
  <c r="L286" i="2"/>
  <c r="M285" i="2"/>
  <c r="L285" i="2"/>
  <c r="M284" i="2"/>
  <c r="L284" i="2"/>
  <c r="M283" i="2"/>
  <c r="L283" i="2"/>
  <c r="M282" i="2"/>
  <c r="L282" i="2"/>
  <c r="M281" i="2"/>
  <c r="L281" i="2"/>
  <c r="M280" i="2"/>
  <c r="L280" i="2"/>
  <c r="M279" i="2"/>
  <c r="L279" i="2"/>
  <c r="M278" i="2"/>
  <c r="L278" i="2"/>
  <c r="M277" i="2"/>
  <c r="L277" i="2"/>
  <c r="M276" i="2"/>
  <c r="L276" i="2"/>
  <c r="M275" i="2"/>
  <c r="L275" i="2"/>
  <c r="M274" i="2"/>
  <c r="L274" i="2"/>
  <c r="M273" i="2"/>
  <c r="L273" i="2"/>
  <c r="M272" i="2"/>
  <c r="L272" i="2"/>
  <c r="M271" i="2"/>
  <c r="L271" i="2"/>
  <c r="M270" i="2"/>
  <c r="L270" i="2"/>
  <c r="M269" i="2"/>
  <c r="L269" i="2"/>
  <c r="M268" i="2"/>
  <c r="L268" i="2"/>
  <c r="M267" i="2"/>
  <c r="L267" i="2"/>
  <c r="M266" i="2"/>
  <c r="L266" i="2"/>
  <c r="M265" i="2"/>
  <c r="L265" i="2"/>
  <c r="M264" i="2"/>
  <c r="L264" i="2"/>
  <c r="M263" i="2"/>
  <c r="L263" i="2"/>
  <c r="M262" i="2"/>
  <c r="L262" i="2"/>
  <c r="M261" i="2"/>
  <c r="L261" i="2"/>
  <c r="M260" i="2"/>
  <c r="L260" i="2"/>
  <c r="M259" i="2"/>
  <c r="L259" i="2"/>
  <c r="M258" i="2"/>
  <c r="L258" i="2"/>
  <c r="M257" i="2"/>
  <c r="L257" i="2"/>
  <c r="M256" i="2"/>
  <c r="L256" i="2"/>
  <c r="M255" i="2"/>
  <c r="L255" i="2"/>
  <c r="M254" i="2"/>
  <c r="L254" i="2"/>
  <c r="M253" i="2"/>
  <c r="L253" i="2"/>
  <c r="M252" i="2"/>
  <c r="L252" i="2"/>
  <c r="M251" i="2"/>
  <c r="L251" i="2"/>
  <c r="M250" i="2"/>
  <c r="L250" i="2"/>
  <c r="M249" i="2"/>
  <c r="L249" i="2"/>
  <c r="M248" i="2"/>
  <c r="L248" i="2"/>
  <c r="M247" i="2"/>
  <c r="L247" i="2"/>
  <c r="M246" i="2"/>
  <c r="L246" i="2"/>
  <c r="M245" i="2"/>
  <c r="L245" i="2"/>
  <c r="M244" i="2"/>
  <c r="L244" i="2"/>
  <c r="M243" i="2"/>
  <c r="L243" i="2"/>
  <c r="M242" i="2"/>
  <c r="L242" i="2"/>
  <c r="M241" i="2"/>
  <c r="L241" i="2"/>
  <c r="M240" i="2"/>
  <c r="L240" i="2"/>
  <c r="M239" i="2"/>
  <c r="L239" i="2"/>
  <c r="M238" i="2"/>
  <c r="L238" i="2"/>
  <c r="M237" i="2"/>
  <c r="L237" i="2"/>
  <c r="M236" i="2"/>
  <c r="L236" i="2"/>
  <c r="M235" i="2"/>
  <c r="L235" i="2"/>
  <c r="M234" i="2"/>
  <c r="L234" i="2"/>
  <c r="M233" i="2"/>
  <c r="L233" i="2"/>
  <c r="M232" i="2"/>
  <c r="L232" i="2"/>
  <c r="M231" i="2"/>
  <c r="L231" i="2"/>
  <c r="M230" i="2"/>
  <c r="L230" i="2"/>
  <c r="M229" i="2"/>
  <c r="L229" i="2"/>
  <c r="M228" i="2"/>
  <c r="L228" i="2"/>
  <c r="M227" i="2"/>
  <c r="L227" i="2"/>
  <c r="M226" i="2"/>
  <c r="L226" i="2"/>
  <c r="M225" i="2"/>
  <c r="L225" i="2"/>
  <c r="M224" i="2"/>
  <c r="L224" i="2"/>
  <c r="M223" i="2"/>
  <c r="L223" i="2"/>
  <c r="M222" i="2"/>
  <c r="L222" i="2"/>
  <c r="M221" i="2"/>
  <c r="L221" i="2"/>
  <c r="M220" i="2"/>
  <c r="L220" i="2"/>
  <c r="M219" i="2"/>
  <c r="L219" i="2"/>
  <c r="M218" i="2"/>
  <c r="L218" i="2"/>
  <c r="M217" i="2"/>
  <c r="L217" i="2"/>
  <c r="M216" i="2"/>
  <c r="L216" i="2"/>
  <c r="M215" i="2"/>
  <c r="L215" i="2"/>
  <c r="M214" i="2"/>
  <c r="L214" i="2"/>
  <c r="M213" i="2"/>
  <c r="L213" i="2"/>
  <c r="M212" i="2"/>
  <c r="L212" i="2"/>
  <c r="M211" i="2"/>
  <c r="L211" i="2"/>
  <c r="M210" i="2"/>
  <c r="L210" i="2"/>
  <c r="M209" i="2"/>
  <c r="L209" i="2"/>
  <c r="M208" i="2"/>
  <c r="L208" i="2"/>
  <c r="M207" i="2"/>
  <c r="L207" i="2"/>
  <c r="M206" i="2"/>
  <c r="L206" i="2"/>
  <c r="M205" i="2"/>
  <c r="L205" i="2"/>
  <c r="M204" i="2"/>
  <c r="L204" i="2"/>
  <c r="M203" i="2"/>
  <c r="L203" i="2"/>
  <c r="M202" i="2"/>
  <c r="L202" i="2"/>
  <c r="M201" i="2"/>
  <c r="L201" i="2"/>
  <c r="M200" i="2"/>
  <c r="L200" i="2"/>
  <c r="M199" i="2"/>
  <c r="L199" i="2"/>
  <c r="M198" i="2"/>
  <c r="L198" i="2"/>
  <c r="M197" i="2"/>
  <c r="L197" i="2"/>
  <c r="M196" i="2"/>
  <c r="L196" i="2"/>
  <c r="M195" i="2"/>
  <c r="L195" i="2"/>
  <c r="M194" i="2"/>
  <c r="L194" i="2"/>
  <c r="M193" i="2"/>
  <c r="L193" i="2"/>
  <c r="M192" i="2"/>
  <c r="L192" i="2"/>
  <c r="M191" i="2"/>
  <c r="L191" i="2"/>
  <c r="M190" i="2"/>
  <c r="L190" i="2"/>
  <c r="M189" i="2"/>
  <c r="L189" i="2"/>
  <c r="M188" i="2"/>
  <c r="L188" i="2"/>
  <c r="M187" i="2"/>
  <c r="L187" i="2"/>
  <c r="M186" i="2"/>
  <c r="L186" i="2"/>
  <c r="M185" i="2"/>
  <c r="L185" i="2"/>
  <c r="M184" i="2"/>
  <c r="L184" i="2"/>
  <c r="M183" i="2"/>
  <c r="L183" i="2"/>
  <c r="M182" i="2"/>
  <c r="L182" i="2"/>
  <c r="M181" i="2"/>
  <c r="L181" i="2"/>
  <c r="M180" i="2"/>
  <c r="L180" i="2"/>
  <c r="M179" i="2"/>
  <c r="L179" i="2"/>
  <c r="M178" i="2"/>
  <c r="L178" i="2"/>
  <c r="M177" i="2"/>
  <c r="L177" i="2"/>
  <c r="M176" i="2"/>
  <c r="L176" i="2"/>
  <c r="M175" i="2"/>
  <c r="L175" i="2"/>
  <c r="M174" i="2"/>
  <c r="L174" i="2"/>
  <c r="M173" i="2"/>
  <c r="L173" i="2"/>
  <c r="M172" i="2"/>
  <c r="L172" i="2"/>
  <c r="M171" i="2"/>
  <c r="L171" i="2"/>
  <c r="M170" i="2"/>
  <c r="L170" i="2"/>
  <c r="M169" i="2"/>
  <c r="L169" i="2"/>
  <c r="M168" i="2"/>
  <c r="L168" i="2"/>
  <c r="M167" i="2"/>
  <c r="L167" i="2"/>
  <c r="M166" i="2"/>
  <c r="L166" i="2"/>
  <c r="M165" i="2"/>
  <c r="L165" i="2"/>
  <c r="M164" i="2"/>
  <c r="L164" i="2"/>
  <c r="M163" i="2"/>
  <c r="L163" i="2"/>
  <c r="M162" i="2"/>
  <c r="L162" i="2"/>
  <c r="M161" i="2"/>
  <c r="L161" i="2"/>
  <c r="M160" i="2"/>
  <c r="L160" i="2"/>
  <c r="M159" i="2"/>
  <c r="L159" i="2"/>
  <c r="M158" i="2"/>
  <c r="L158" i="2"/>
  <c r="M157" i="2"/>
  <c r="L157" i="2"/>
  <c r="M156" i="2"/>
  <c r="L156" i="2"/>
  <c r="M155" i="2"/>
  <c r="L155" i="2"/>
  <c r="M154" i="2"/>
  <c r="L154" i="2"/>
  <c r="M153" i="2"/>
  <c r="L153" i="2"/>
  <c r="M152" i="2"/>
  <c r="L152" i="2"/>
  <c r="M151" i="2"/>
  <c r="L151" i="2"/>
  <c r="M150" i="2"/>
  <c r="L150" i="2"/>
  <c r="M149" i="2"/>
  <c r="L149" i="2"/>
  <c r="M148" i="2"/>
  <c r="L148" i="2"/>
  <c r="M147" i="2"/>
  <c r="L147" i="2"/>
  <c r="M146" i="2"/>
  <c r="L146" i="2"/>
  <c r="M145" i="2"/>
  <c r="L145" i="2"/>
  <c r="M144" i="2"/>
  <c r="L144" i="2"/>
  <c r="M143" i="2"/>
  <c r="L143" i="2"/>
  <c r="M142" i="2"/>
  <c r="L142" i="2"/>
  <c r="M141" i="2"/>
  <c r="L141" i="2"/>
  <c r="M140" i="2"/>
  <c r="L140" i="2"/>
  <c r="M139" i="2"/>
  <c r="L139" i="2"/>
  <c r="M138" i="2"/>
  <c r="L138" i="2"/>
  <c r="M137" i="2"/>
  <c r="L137" i="2"/>
  <c r="M136" i="2"/>
  <c r="L136" i="2"/>
  <c r="M135" i="2"/>
  <c r="L135" i="2"/>
  <c r="M134" i="2"/>
  <c r="L134" i="2"/>
  <c r="M133" i="2"/>
  <c r="L133" i="2"/>
  <c r="M132" i="2"/>
  <c r="L132" i="2"/>
  <c r="M131" i="2"/>
  <c r="L131" i="2"/>
  <c r="M130" i="2"/>
  <c r="L130" i="2"/>
  <c r="M129" i="2"/>
  <c r="L129" i="2"/>
  <c r="M128" i="2"/>
  <c r="L128" i="2"/>
  <c r="M127" i="2"/>
  <c r="L127" i="2"/>
  <c r="M126" i="2"/>
  <c r="L126" i="2"/>
  <c r="M125" i="2"/>
  <c r="L125" i="2"/>
  <c r="M124" i="2"/>
  <c r="L124" i="2"/>
  <c r="M123" i="2"/>
  <c r="L123" i="2"/>
  <c r="M122" i="2"/>
  <c r="L122" i="2"/>
  <c r="M121" i="2"/>
  <c r="L121" i="2"/>
  <c r="M120" i="2"/>
  <c r="L120" i="2"/>
  <c r="M119" i="2"/>
  <c r="L119" i="2"/>
  <c r="M118" i="2"/>
  <c r="L118" i="2"/>
  <c r="M117" i="2"/>
  <c r="L117" i="2"/>
  <c r="M116" i="2"/>
  <c r="L116" i="2"/>
  <c r="M115" i="2"/>
  <c r="L115" i="2"/>
  <c r="M114" i="2"/>
  <c r="L114" i="2"/>
  <c r="M113" i="2"/>
  <c r="L113" i="2"/>
  <c r="M112" i="2"/>
  <c r="L112" i="2"/>
  <c r="M111" i="2"/>
  <c r="L111" i="2"/>
  <c r="M110" i="2"/>
  <c r="L110" i="2"/>
  <c r="M109" i="2"/>
  <c r="L109" i="2"/>
  <c r="M108" i="2"/>
  <c r="L108" i="2"/>
  <c r="M107" i="2"/>
  <c r="L107" i="2"/>
  <c r="M106" i="2"/>
  <c r="L106" i="2"/>
  <c r="M105" i="2"/>
  <c r="L105" i="2"/>
  <c r="M104" i="2"/>
  <c r="L104" i="2"/>
  <c r="M103" i="2"/>
  <c r="L103" i="2"/>
  <c r="M102" i="2"/>
  <c r="L102" i="2"/>
  <c r="M101" i="2"/>
  <c r="L101" i="2"/>
  <c r="M100" i="2"/>
  <c r="L100" i="2"/>
  <c r="M99" i="2"/>
  <c r="L99" i="2"/>
  <c r="M98" i="2"/>
  <c r="L98" i="2"/>
  <c r="M97" i="2"/>
  <c r="L97" i="2"/>
  <c r="M96" i="2"/>
  <c r="L96" i="2"/>
  <c r="M95" i="2"/>
  <c r="L95" i="2"/>
  <c r="M94" i="2"/>
  <c r="L94" i="2"/>
  <c r="M93" i="2"/>
  <c r="L93" i="2"/>
  <c r="M92" i="2"/>
  <c r="L92" i="2"/>
  <c r="M91" i="2"/>
  <c r="L91" i="2"/>
  <c r="M90" i="2"/>
  <c r="L90" i="2"/>
  <c r="M89" i="2"/>
  <c r="L89" i="2"/>
  <c r="M88" i="2"/>
  <c r="L88" i="2"/>
  <c r="M87" i="2"/>
  <c r="L87" i="2"/>
  <c r="M86" i="2"/>
  <c r="L86" i="2"/>
  <c r="M85" i="2"/>
  <c r="L85" i="2"/>
  <c r="M84" i="2"/>
  <c r="L84" i="2"/>
  <c r="M83" i="2"/>
  <c r="L83" i="2"/>
  <c r="M82" i="2"/>
  <c r="L82" i="2"/>
  <c r="M81" i="2"/>
  <c r="L81" i="2"/>
  <c r="M80" i="2"/>
  <c r="L80" i="2"/>
  <c r="M79" i="2"/>
  <c r="L79" i="2"/>
  <c r="M78" i="2"/>
  <c r="L78" i="2"/>
  <c r="M77" i="2"/>
  <c r="L77" i="2"/>
  <c r="M76" i="2"/>
  <c r="L76" i="2"/>
  <c r="M75" i="2"/>
  <c r="L75" i="2"/>
  <c r="M74" i="2"/>
  <c r="L74" i="2"/>
  <c r="M73" i="2"/>
  <c r="L73" i="2"/>
  <c r="M72" i="2"/>
  <c r="L72" i="2"/>
  <c r="M71" i="2"/>
  <c r="L71" i="2"/>
  <c r="M70" i="2"/>
  <c r="L70" i="2"/>
  <c r="M69" i="2"/>
  <c r="L69" i="2"/>
  <c r="M68" i="2"/>
  <c r="L68" i="2"/>
  <c r="M67" i="2"/>
  <c r="L67" i="2"/>
  <c r="M66" i="2"/>
  <c r="L66" i="2"/>
  <c r="M65" i="2"/>
  <c r="L65" i="2"/>
  <c r="M64" i="2"/>
  <c r="L64" i="2"/>
  <c r="M63" i="2"/>
  <c r="L63" i="2"/>
  <c r="M62" i="2"/>
  <c r="L62" i="2"/>
  <c r="M61" i="2"/>
  <c r="L61" i="2"/>
  <c r="M60" i="2"/>
  <c r="L60" i="2"/>
  <c r="M59" i="2"/>
  <c r="L59" i="2"/>
  <c r="M58" i="2"/>
  <c r="L58" i="2"/>
  <c r="M57" i="2"/>
  <c r="L57" i="2"/>
  <c r="M56" i="2"/>
  <c r="L56" i="2"/>
  <c r="M55" i="2"/>
  <c r="L55" i="2"/>
  <c r="M54" i="2"/>
  <c r="L54" i="2"/>
  <c r="M53" i="2"/>
  <c r="L53" i="2"/>
  <c r="M52" i="2"/>
  <c r="L52" i="2"/>
  <c r="M51" i="2"/>
  <c r="L51" i="2"/>
  <c r="M50" i="2"/>
  <c r="L50" i="2"/>
  <c r="M49" i="2"/>
  <c r="L49" i="2"/>
  <c r="M48" i="2"/>
  <c r="L48" i="2"/>
  <c r="M47" i="2"/>
  <c r="L47" i="2"/>
  <c r="M46" i="2"/>
  <c r="L46" i="2"/>
  <c r="M45" i="2"/>
  <c r="L45" i="2"/>
  <c r="M44" i="2"/>
  <c r="L44" i="2"/>
  <c r="M43" i="2"/>
  <c r="L43" i="2"/>
  <c r="M42" i="2"/>
  <c r="L42" i="2"/>
  <c r="M41" i="2"/>
  <c r="L41" i="2"/>
  <c r="M40" i="2"/>
  <c r="L40" i="2"/>
  <c r="M39" i="2"/>
  <c r="L39" i="2"/>
  <c r="M38" i="2"/>
  <c r="L38" i="2"/>
  <c r="M37" i="2"/>
  <c r="L37" i="2"/>
  <c r="M36" i="2"/>
  <c r="L36" i="2"/>
  <c r="M35" i="2"/>
  <c r="L35" i="2"/>
  <c r="M34" i="2"/>
  <c r="L34" i="2"/>
  <c r="M33" i="2"/>
  <c r="L33" i="2"/>
  <c r="M32" i="2"/>
  <c r="L32" i="2"/>
  <c r="M31" i="2"/>
  <c r="L31" i="2"/>
  <c r="M30" i="2"/>
  <c r="L30" i="2"/>
  <c r="M29" i="2"/>
  <c r="L29" i="2"/>
  <c r="M28" i="2"/>
  <c r="L28" i="2"/>
  <c r="M27" i="2"/>
  <c r="L27" i="2"/>
  <c r="M26" i="2"/>
  <c r="L26" i="2"/>
  <c r="M25" i="2"/>
  <c r="L25" i="2"/>
  <c r="M24" i="2"/>
  <c r="L24" i="2"/>
  <c r="M23" i="2"/>
  <c r="L23" i="2"/>
  <c r="M22" i="2"/>
  <c r="L22" i="2"/>
  <c r="M21" i="2"/>
  <c r="L21" i="2"/>
  <c r="M20" i="2"/>
  <c r="L20" i="2"/>
  <c r="M19" i="2"/>
  <c r="L19" i="2"/>
  <c r="M18" i="2"/>
  <c r="L18" i="2"/>
  <c r="M17" i="2"/>
  <c r="L17" i="2"/>
  <c r="M16" i="2"/>
  <c r="L16" i="2"/>
  <c r="M15" i="2"/>
  <c r="L15" i="2"/>
  <c r="M14" i="2"/>
  <c r="L14" i="2"/>
  <c r="M13" i="2"/>
  <c r="L13" i="2"/>
  <c r="M12" i="2"/>
  <c r="L12" i="2"/>
  <c r="M11" i="2"/>
  <c r="L11" i="2"/>
  <c r="M10" i="2"/>
  <c r="L10" i="2"/>
  <c r="M9" i="2"/>
  <c r="L9" i="2"/>
  <c r="M8" i="2"/>
  <c r="L8" i="2"/>
  <c r="M7" i="2"/>
  <c r="L7" i="2"/>
  <c r="M6" i="2"/>
  <c r="L6" i="2"/>
  <c r="M5" i="2"/>
  <c r="L5" i="2"/>
  <c r="M4" i="2"/>
  <c r="L4" i="2"/>
  <c r="M3" i="2"/>
  <c r="L3" i="2"/>
  <c r="M2" i="2"/>
  <c r="L2" i="2"/>
</calcChain>
</file>

<file path=xl/sharedStrings.xml><?xml version="1.0" encoding="utf-8"?>
<sst xmlns="http://schemas.openxmlformats.org/spreadsheetml/2006/main" count="48044" uniqueCount="8419">
  <si>
    <t>Customer ID</t>
  </si>
  <si>
    <t>name</t>
  </si>
  <si>
    <t>Id1</t>
  </si>
  <si>
    <t>Hawks, Ms.  Kelly</t>
  </si>
  <si>
    <t>Id2</t>
  </si>
  <si>
    <t>Lehner, Mr.  Matthew D</t>
  </si>
  <si>
    <t>Id3</t>
  </si>
  <si>
    <t>Lu, Mr.  Phil</t>
  </si>
  <si>
    <t>Id4</t>
  </si>
  <si>
    <t>Osborne, Ms.  Kelsey</t>
  </si>
  <si>
    <t>Id5</t>
  </si>
  <si>
    <t>Kadala, Ms.  Kristyn</t>
  </si>
  <si>
    <t>Id6</t>
  </si>
  <si>
    <t>Baker, Mr.  Russell B.</t>
  </si>
  <si>
    <t>Id7</t>
  </si>
  <si>
    <t>Macpherson, Mr.  Scott</t>
  </si>
  <si>
    <t>Id8</t>
  </si>
  <si>
    <t>Hallman, Mr.  Stephen</t>
  </si>
  <si>
    <t>Id9</t>
  </si>
  <si>
    <t>Moran, Mr.  Patrick R.</t>
  </si>
  <si>
    <t>Id10</t>
  </si>
  <si>
    <t>Benner, Ms.  Brooke N.</t>
  </si>
  <si>
    <t>Id11</t>
  </si>
  <si>
    <t>Fierro Vargas, Ms.  Paola Andrea</t>
  </si>
  <si>
    <t>Id12</t>
  </si>
  <si>
    <t>Franz, Mr.  David</t>
  </si>
  <si>
    <t>Id13</t>
  </si>
  <si>
    <t>Foster, Mr.  Wade</t>
  </si>
  <si>
    <t>Id14</t>
  </si>
  <si>
    <t>Tenorio, Mr.  Franklin</t>
  </si>
  <si>
    <t>Id15</t>
  </si>
  <si>
    <t>Rios, Ms.  Leilani M.</t>
  </si>
  <si>
    <t>Id16</t>
  </si>
  <si>
    <t>Viau-Dupuis, Mr.  Philippe</t>
  </si>
  <si>
    <t>Id17</t>
  </si>
  <si>
    <t>Cronin, Ms.  Jennifer A.</t>
  </si>
  <si>
    <t>Id18</t>
  </si>
  <si>
    <t>Noordstar, Ms.  Christina M.</t>
  </si>
  <si>
    <t>Id19</t>
  </si>
  <si>
    <t>Boudalia, Mr.  Said Sr.</t>
  </si>
  <si>
    <t>Id20</t>
  </si>
  <si>
    <t>Flor, Mr.  John</t>
  </si>
  <si>
    <t>Id21</t>
  </si>
  <si>
    <t>Fennon, Mr.  Myles</t>
  </si>
  <si>
    <t>Id22</t>
  </si>
  <si>
    <t>Hribar, Ms.  Madelyn C</t>
  </si>
  <si>
    <t>Id23</t>
  </si>
  <si>
    <t>Tassello, Ms.  Nicole</t>
  </si>
  <si>
    <t>Id24</t>
  </si>
  <si>
    <t>Mauricette, Mr.  Eric A.</t>
  </si>
  <si>
    <t>Id25</t>
  </si>
  <si>
    <t>Garcia, Mr.  Emiliano I.</t>
  </si>
  <si>
    <t>Id26</t>
  </si>
  <si>
    <t>Airoldi, Mr.  Adam</t>
  </si>
  <si>
    <t>Id27</t>
  </si>
  <si>
    <t>Cater-Cyker, Mr.  Zach</t>
  </si>
  <si>
    <t>Id28</t>
  </si>
  <si>
    <t>Hamm, Ms.  Stephanie W.</t>
  </si>
  <si>
    <t>Id29</t>
  </si>
  <si>
    <t>Cox, Mr.  Stephen</t>
  </si>
  <si>
    <t>Id30</t>
  </si>
  <si>
    <t>Sachrajda, Ms.  Natalie</t>
  </si>
  <si>
    <t>Id31</t>
  </si>
  <si>
    <t>Gareri, Ms.  Nicole J.</t>
  </si>
  <si>
    <t>Id32</t>
  </si>
  <si>
    <t>Welch, Mr.  Jefferson D</t>
  </si>
  <si>
    <t>Id33</t>
  </si>
  <si>
    <t>Prindiville, Mr.  Brendan D.</t>
  </si>
  <si>
    <t>Id34</t>
  </si>
  <si>
    <t>Kincaid, Ms.  Courtney</t>
  </si>
  <si>
    <t>Id35</t>
  </si>
  <si>
    <t>Bruestle, Ms.  Sydney L.</t>
  </si>
  <si>
    <t>Id36</t>
  </si>
  <si>
    <t>Lachance, Mr.  Julien</t>
  </si>
  <si>
    <t>Id37</t>
  </si>
  <si>
    <t>Eason, Mr.  Ryan M</t>
  </si>
  <si>
    <t>Id38</t>
  </si>
  <si>
    <t>Grummon, Ms.  Anna H.</t>
  </si>
  <si>
    <t>Id39</t>
  </si>
  <si>
    <t>Vanwechel, Ms.  Samantha</t>
  </si>
  <si>
    <t>Id40</t>
  </si>
  <si>
    <t>Fisher, Mr.  Robert</t>
  </si>
  <si>
    <t>Id41</t>
  </si>
  <si>
    <t>Jenkins, Mr.  James R.</t>
  </si>
  <si>
    <t>Id42</t>
  </si>
  <si>
    <t>Peters, Ms.  Roseann</t>
  </si>
  <si>
    <t>Id43</t>
  </si>
  <si>
    <t>Aha, Ms.  Nicole</t>
  </si>
  <si>
    <t>Id44</t>
  </si>
  <si>
    <t>McElwain, Mr.  Spencer</t>
  </si>
  <si>
    <t>Id45</t>
  </si>
  <si>
    <t>Januszewski, Mr.  Eric W</t>
  </si>
  <si>
    <t>Id46</t>
  </si>
  <si>
    <t>Rohne, Ms.  Brianna L</t>
  </si>
  <si>
    <t>Id47</t>
  </si>
  <si>
    <t>O'Grady, Mr.  Thomas J.</t>
  </si>
  <si>
    <t>Id48</t>
  </si>
  <si>
    <t>Peters, Ms.  Melissa L</t>
  </si>
  <si>
    <t>Id49</t>
  </si>
  <si>
    <t>De Simone, Mr.  Flavio</t>
  </si>
  <si>
    <t>Id50</t>
  </si>
  <si>
    <t>Beckett, Mr.  Ryan</t>
  </si>
  <si>
    <t>Id51</t>
  </si>
  <si>
    <t>Sobrilsky, Mr.  Anthony J.</t>
  </si>
  <si>
    <t>Id52</t>
  </si>
  <si>
    <t>Wang, Ms.  Alex</t>
  </si>
  <si>
    <t>Id53</t>
  </si>
  <si>
    <t>Campa, Mr.  David</t>
  </si>
  <si>
    <t>Id54</t>
  </si>
  <si>
    <t>Clifford, Mr.  Andrew B</t>
  </si>
  <si>
    <t>Id55</t>
  </si>
  <si>
    <t>Dalmata, Ms.  Dara E</t>
  </si>
  <si>
    <t>Id56</t>
  </si>
  <si>
    <t>Vishik, Ms.  Inna</t>
  </si>
  <si>
    <t>Id57</t>
  </si>
  <si>
    <t>Schorr, Mr.  Ari</t>
  </si>
  <si>
    <t>Id58</t>
  </si>
  <si>
    <t>Lusardi, Ms.  Lindsey</t>
  </si>
  <si>
    <t>Id59</t>
  </si>
  <si>
    <t>Rayner, Mr.  Kenny</t>
  </si>
  <si>
    <t>Id60</t>
  </si>
  <si>
    <t>Voghel, Ms.  Louise</t>
  </si>
  <si>
    <t>Id61</t>
  </si>
  <si>
    <t>Rieth, Mr.  Cameron</t>
  </si>
  <si>
    <t>Id62</t>
  </si>
  <si>
    <t>Gollotto, Ms.  Katie T.</t>
  </si>
  <si>
    <t>Id63</t>
  </si>
  <si>
    <t>Dunn, Ms.  Casey</t>
  </si>
  <si>
    <t>Id64</t>
  </si>
  <si>
    <t>Blitzer, Mr.  David</t>
  </si>
  <si>
    <t>Id65</t>
  </si>
  <si>
    <t>Smith, Mr.  Bryson C.</t>
  </si>
  <si>
    <t>Id66</t>
  </si>
  <si>
    <t>Hyland, Ms.  Megan</t>
  </si>
  <si>
    <t>Id67</t>
  </si>
  <si>
    <t>Ducharme, Mr.  Daniel</t>
  </si>
  <si>
    <t>Id68</t>
  </si>
  <si>
    <t>Johnson, Mr.  Steven M.</t>
  </si>
  <si>
    <t>Id69</t>
  </si>
  <si>
    <t>Mutz, Ms.  Jenna L.</t>
  </si>
  <si>
    <t>Id70</t>
  </si>
  <si>
    <t>Lee, Mr.  Freeman</t>
  </si>
  <si>
    <t>Id71</t>
  </si>
  <si>
    <t>Turner, Mr.  Jeff</t>
  </si>
  <si>
    <t>Id72</t>
  </si>
  <si>
    <t>Rangel, Mr.  Elenilton V. Sr.</t>
  </si>
  <si>
    <t>Id73</t>
  </si>
  <si>
    <t>Lacey, Ms.  Maurya</t>
  </si>
  <si>
    <t>Id74</t>
  </si>
  <si>
    <t>Stiger, Ms.  Samantha C</t>
  </si>
  <si>
    <t>Id75</t>
  </si>
  <si>
    <t>Caldwell, Ms.  Bethany A</t>
  </si>
  <si>
    <t>Id76</t>
  </si>
  <si>
    <t>Marmillod, Mr.  Yves</t>
  </si>
  <si>
    <t>Id77</t>
  </si>
  <si>
    <t>Cloutier-Simons, Ms.  Danielle</t>
  </si>
  <si>
    <t>Id78</t>
  </si>
  <si>
    <t>Vegas, Ms.  Julia</t>
  </si>
  <si>
    <t>Id79</t>
  </si>
  <si>
    <t>Cochran, Mr.  Joshua</t>
  </si>
  <si>
    <t>Id80</t>
  </si>
  <si>
    <t>Holtzapple, Ms.  Jennifer</t>
  </si>
  <si>
    <t>Id81</t>
  </si>
  <si>
    <t>Meyer, Ms.  Gwen M.</t>
  </si>
  <si>
    <t>Id82</t>
  </si>
  <si>
    <t>Brickley, Mr.  Patrick</t>
  </si>
  <si>
    <t>Id83</t>
  </si>
  <si>
    <t>Magee, Ms.  Kate</t>
  </si>
  <si>
    <t>Id84</t>
  </si>
  <si>
    <t>Thoma, Mr.  Kevin</t>
  </si>
  <si>
    <t>Id85</t>
  </si>
  <si>
    <t>Heagy, Mr.  Stephen II</t>
  </si>
  <si>
    <t>Id86</t>
  </si>
  <si>
    <t>Regnier, Mr.  Philip</t>
  </si>
  <si>
    <t>Id87</t>
  </si>
  <si>
    <t>Parendo, Mr.  Brett A</t>
  </si>
  <si>
    <t>Id88</t>
  </si>
  <si>
    <t>Schell, Ms.  Rebecca</t>
  </si>
  <si>
    <t>Id89</t>
  </si>
  <si>
    <t>Driscoll, Ms.  Kelley</t>
  </si>
  <si>
    <t>Id90</t>
  </si>
  <si>
    <t>Mitchell, Ms.  Abigail K</t>
  </si>
  <si>
    <t>Id91</t>
  </si>
  <si>
    <t>Cutler, Ms.  Hope</t>
  </si>
  <si>
    <t>Id92</t>
  </si>
  <si>
    <t>Derian, Ms.  Elyse M.</t>
  </si>
  <si>
    <t>Id93</t>
  </si>
  <si>
    <t>Farina, Mr.  Nicholas</t>
  </si>
  <si>
    <t>Id94</t>
  </si>
  <si>
    <t>Saunders, Mr.  David</t>
  </si>
  <si>
    <t>Id95</t>
  </si>
  <si>
    <t>Kratz, Ms.  Natalie</t>
  </si>
  <si>
    <t>Id96</t>
  </si>
  <si>
    <t>Boland, Mr.  Thomas</t>
  </si>
  <si>
    <t>Id97</t>
  </si>
  <si>
    <t>Van Hout, Ms.  Pamela J.</t>
  </si>
  <si>
    <t>Id98</t>
  </si>
  <si>
    <t>Ramsey, Ms.  Jessica</t>
  </si>
  <si>
    <t>Id99</t>
  </si>
  <si>
    <t>Gage, Mr.  Ron N</t>
  </si>
  <si>
    <t>Id100</t>
  </si>
  <si>
    <t>Gollins, Mr.  Daniel</t>
  </si>
  <si>
    <t>Id101</t>
  </si>
  <si>
    <t>Benestad, Mr.  Brian</t>
  </si>
  <si>
    <t>Id102</t>
  </si>
  <si>
    <t>Aviv, Ms.  Sari</t>
  </si>
  <si>
    <t>Id103</t>
  </si>
  <si>
    <t>Burns, Mr.  Robert M.</t>
  </si>
  <si>
    <t>Id104</t>
  </si>
  <si>
    <t>Maldonado, Mr.  Ricardo</t>
  </si>
  <si>
    <t>Id105</t>
  </si>
  <si>
    <t>Yitref, Mr.  Gedion</t>
  </si>
  <si>
    <t>Id106</t>
  </si>
  <si>
    <t>Loudon-Brown, Mr.  Mark</t>
  </si>
  <si>
    <t>Id107</t>
  </si>
  <si>
    <t>Sugathadasa, Mr.  Gamini P.</t>
  </si>
  <si>
    <t>Id108</t>
  </si>
  <si>
    <t>Ganley, Ms.  Emily J</t>
  </si>
  <si>
    <t>Id109</t>
  </si>
  <si>
    <t>Potter, Ms.  Amanda</t>
  </si>
  <si>
    <t>Id110</t>
  </si>
  <si>
    <t>Rasmussen, Mr.  Nicholas</t>
  </si>
  <si>
    <t>Id111</t>
  </si>
  <si>
    <t>Robinson, Mr.  Knox</t>
  </si>
  <si>
    <t>Id112</t>
  </si>
  <si>
    <t>Antonopoulos, Ms.  Yianna</t>
  </si>
  <si>
    <t>Id113</t>
  </si>
  <si>
    <t>Groner, Ms.  Roberta</t>
  </si>
  <si>
    <t>Id114</t>
  </si>
  <si>
    <t>Zywicki, Mr.  Benjamin P.</t>
  </si>
  <si>
    <t>Id115</t>
  </si>
  <si>
    <t>Cardinal, Mr.  Craig</t>
  </si>
  <si>
    <t>Id116</t>
  </si>
  <si>
    <t>Alleman, Ms.  Ann</t>
  </si>
  <si>
    <t>Id117</t>
  </si>
  <si>
    <t>Stroffolino, Mr.  Jamie P</t>
  </si>
  <si>
    <t>Id118</t>
  </si>
  <si>
    <t>Clubb, Mr.  John</t>
  </si>
  <si>
    <t>Id119</t>
  </si>
  <si>
    <t>McGoogan, Mr.  Charlie</t>
  </si>
  <si>
    <t>Id120</t>
  </si>
  <si>
    <t>Keflezighi, Mr.  Meb</t>
  </si>
  <si>
    <t>Id121</t>
  </si>
  <si>
    <t>Syed, Mr.  Aaqib L.</t>
  </si>
  <si>
    <t>Id122</t>
  </si>
  <si>
    <t>Segal, Mr.  Craig A.</t>
  </si>
  <si>
    <t>Id123</t>
  </si>
  <si>
    <t>Defranco, Ms.  Meredith</t>
  </si>
  <si>
    <t>Id124</t>
  </si>
  <si>
    <t>Kells, Mr.  Doug</t>
  </si>
  <si>
    <t>Id125</t>
  </si>
  <si>
    <t>Lawton, Ms.  Elizabeth J.</t>
  </si>
  <si>
    <t>Id126</t>
  </si>
  <si>
    <t>Bejar, Mr.  Matthew P</t>
  </si>
  <si>
    <t>Id127</t>
  </si>
  <si>
    <t>Navarro Castro, Mr.  Guillermo Sr.</t>
  </si>
  <si>
    <t>Id128</t>
  </si>
  <si>
    <t>Tice, Mr.  Ryan C</t>
  </si>
  <si>
    <t>Id129</t>
  </si>
  <si>
    <t>Wolf, Mr.  Dane</t>
  </si>
  <si>
    <t>Id130</t>
  </si>
  <si>
    <t>Oppedal, Mr.  Jonas</t>
  </si>
  <si>
    <t>Id131</t>
  </si>
  <si>
    <t>Wright, Mr.  George E</t>
  </si>
  <si>
    <t>Id132</t>
  </si>
  <si>
    <t>Ellis, Ms.  Sara S</t>
  </si>
  <si>
    <t>Id133</t>
  </si>
  <si>
    <t>Taormina, Mr.  Nick</t>
  </si>
  <si>
    <t>Id134</t>
  </si>
  <si>
    <t>Lynch, Mr.  Timothy</t>
  </si>
  <si>
    <t>Id135</t>
  </si>
  <si>
    <t>Tavella, Ms.  Becky L</t>
  </si>
  <si>
    <t>Id136</t>
  </si>
  <si>
    <t>Neufeld, Ms.  Steph K.</t>
  </si>
  <si>
    <t>Id137</t>
  </si>
  <si>
    <t>Walhovd, Ms.  Kristine B.</t>
  </si>
  <si>
    <t>Id138</t>
  </si>
  <si>
    <t>Washburn, Mr.  Taylor B</t>
  </si>
  <si>
    <t>Id139</t>
  </si>
  <si>
    <t>Mroz, Mr.  William</t>
  </si>
  <si>
    <t>Id140</t>
  </si>
  <si>
    <t>Canaday, Mr.  Sage</t>
  </si>
  <si>
    <t>Id141</t>
  </si>
  <si>
    <t>Atkins, Mr.  Cole</t>
  </si>
  <si>
    <t>Id142</t>
  </si>
  <si>
    <t>Kropelnicki, Mr.  Jesse</t>
  </si>
  <si>
    <t>Id143</t>
  </si>
  <si>
    <t>Braund, Ms.  Tammi J.</t>
  </si>
  <si>
    <t>Id144</t>
  </si>
  <si>
    <t>Anderson, Mr.  Matthew S.</t>
  </si>
  <si>
    <t>Id145</t>
  </si>
  <si>
    <t>Bilbrey, Mr.  Eric</t>
  </si>
  <si>
    <t>Id146</t>
  </si>
  <si>
    <t>Curtis, Ms.  Valeria R</t>
  </si>
  <si>
    <t>Id147</t>
  </si>
  <si>
    <t>Meyer, Mr.  Michael P</t>
  </si>
  <si>
    <t>Id148</t>
  </si>
  <si>
    <t>Bardeesy, Mr.  Rami</t>
  </si>
  <si>
    <t>Id149</t>
  </si>
  <si>
    <t>Shanahan, Mr.  Denis</t>
  </si>
  <si>
    <t>Id150</t>
  </si>
  <si>
    <t>Sutter, Mr.  Brian E</t>
  </si>
  <si>
    <t>Id151</t>
  </si>
  <si>
    <t>Yesian, Ms.  Bonnie</t>
  </si>
  <si>
    <t>Id152</t>
  </si>
  <si>
    <t>Meers, Mr.  Michael P</t>
  </si>
  <si>
    <t>Id153</t>
  </si>
  <si>
    <t>Conlon, Mr.  Paul</t>
  </si>
  <si>
    <t>Id154</t>
  </si>
  <si>
    <t>Arnstein, Mr.  Michael</t>
  </si>
  <si>
    <t>Id155</t>
  </si>
  <si>
    <t>Jurek, Mr.  Samuel</t>
  </si>
  <si>
    <t>Id156</t>
  </si>
  <si>
    <t>Thill, Mr.  Matthew</t>
  </si>
  <si>
    <t>Id157</t>
  </si>
  <si>
    <t>Glaz, Mr.  Daniel</t>
  </si>
  <si>
    <t>Id158</t>
  </si>
  <si>
    <t>Sampson, Ms.  Syndy</t>
  </si>
  <si>
    <t>Id159</t>
  </si>
  <si>
    <t>Duliba, Ms.  Aleksandra</t>
  </si>
  <si>
    <t>Id160</t>
  </si>
  <si>
    <t>Tanguay, Mr.  Steeve T Sr.</t>
  </si>
  <si>
    <t>Id161</t>
  </si>
  <si>
    <t>McClelland, Mr.  Richard</t>
  </si>
  <si>
    <t>Id162</t>
  </si>
  <si>
    <t>Gorman, Mr.  Aaron T</t>
  </si>
  <si>
    <t>Id163</t>
  </si>
  <si>
    <t>Nishimura, Mr.  Akira</t>
  </si>
  <si>
    <t>Id164</t>
  </si>
  <si>
    <t>Brimble, Mr.  Ben</t>
  </si>
  <si>
    <t>Id165</t>
  </si>
  <si>
    <t>Trenk, Ms.  Jana</t>
  </si>
  <si>
    <t>Id166</t>
  </si>
  <si>
    <t>Wittmann, Mr.  Jay T.</t>
  </si>
  <si>
    <t>Id167</t>
  </si>
  <si>
    <t>Tremblay, Ms.  Marie-Helene</t>
  </si>
  <si>
    <t>Id168</t>
  </si>
  <si>
    <t>Scofield, Ms.  Bret R</t>
  </si>
  <si>
    <t>Id169</t>
  </si>
  <si>
    <t>Yost, Mr.  Gardner L</t>
  </si>
  <si>
    <t>Id170</t>
  </si>
  <si>
    <t>Torphy, Mr.  Bobby</t>
  </si>
  <si>
    <t>Id171</t>
  </si>
  <si>
    <t>Busby, Ms.  Natalie</t>
  </si>
  <si>
    <t>Id172</t>
  </si>
  <si>
    <t>Nguyen, Ms.  Lina</t>
  </si>
  <si>
    <t>Id173</t>
  </si>
  <si>
    <t>Hanley, Mr.  Zebulon</t>
  </si>
  <si>
    <t>Id174</t>
  </si>
  <si>
    <t>Scheer, Ms.  Amanda</t>
  </si>
  <si>
    <t>Id175</t>
  </si>
  <si>
    <t>Rankin, Mr.  Greg</t>
  </si>
  <si>
    <t>Id176</t>
  </si>
  <si>
    <t>Ricardi, Mr.  John</t>
  </si>
  <si>
    <t>Id177</t>
  </si>
  <si>
    <t>Karkos, Ms.  Kelsey A.</t>
  </si>
  <si>
    <t>Id178</t>
  </si>
  <si>
    <t>Price-Dierksen, Ms.  Bronwen L</t>
  </si>
  <si>
    <t>Id179</t>
  </si>
  <si>
    <t>Knispel, Ms.  Manuela</t>
  </si>
  <si>
    <t>Id180</t>
  </si>
  <si>
    <t>King, Ms.  Jennifer L</t>
  </si>
  <si>
    <t>Id181</t>
  </si>
  <si>
    <t>Samuelson, Ms.  Abby W.</t>
  </si>
  <si>
    <t>Id182</t>
  </si>
  <si>
    <t>Fredsall, Mr.  Tyler</t>
  </si>
  <si>
    <t>Id183</t>
  </si>
  <si>
    <t>Eggleston, Mr.  Jeffrey</t>
  </si>
  <si>
    <t>Id184</t>
  </si>
  <si>
    <t>Palombaro, Mr.  Matthew F</t>
  </si>
  <si>
    <t>Id185</t>
  </si>
  <si>
    <t>Silva, Mr.  Ryan J.</t>
  </si>
  <si>
    <t>Id186</t>
  </si>
  <si>
    <t>Bugala, Ms.  Amy</t>
  </si>
  <si>
    <t>Id187</t>
  </si>
  <si>
    <t>Dublin, Mr.  Andrew P</t>
  </si>
  <si>
    <t>Id188</t>
  </si>
  <si>
    <t>Cleland, Mr.  George M. V</t>
  </si>
  <si>
    <t>Id189</t>
  </si>
  <si>
    <t>Evans, Ms.  Sarah</t>
  </si>
  <si>
    <t>Id190</t>
  </si>
  <si>
    <t>Boyd, Ms.  Lara</t>
  </si>
  <si>
    <t>Id191</t>
  </si>
  <si>
    <t>Roulier, Mr.  Sebastien</t>
  </si>
  <si>
    <t>Id192</t>
  </si>
  <si>
    <t>Mullins, Mr.  Padraig</t>
  </si>
  <si>
    <t>Id193</t>
  </si>
  <si>
    <t>Hofmann, Ms.  Heather</t>
  </si>
  <si>
    <t>Id194</t>
  </si>
  <si>
    <t>Garcia Garcia, Mr.  Jorge</t>
  </si>
  <si>
    <t>Id195</t>
  </si>
  <si>
    <t>Klecker, Mr.  Jack R</t>
  </si>
  <si>
    <t>Id196</t>
  </si>
  <si>
    <t>Cancre, Mr.  Felix</t>
  </si>
  <si>
    <t>Id197</t>
  </si>
  <si>
    <t>Denucci, Mr.  Christopher C</t>
  </si>
  <si>
    <t>Id198</t>
  </si>
  <si>
    <t>Saldana, Mr.  Jesse</t>
  </si>
  <si>
    <t>Id199</t>
  </si>
  <si>
    <t>Weinberg, Ms.  Jill</t>
  </si>
  <si>
    <t>Id200</t>
  </si>
  <si>
    <t>Walsh, Mr.  William</t>
  </si>
  <si>
    <t>Id201</t>
  </si>
  <si>
    <t>Pasten, Mr.  Alejandro</t>
  </si>
  <si>
    <t>Id202</t>
  </si>
  <si>
    <t>LaBelle, Mr.  Ian E.</t>
  </si>
  <si>
    <t>Id203</t>
  </si>
  <si>
    <t>Guzman, Mr.  Hector Sr.</t>
  </si>
  <si>
    <t>Id204</t>
  </si>
  <si>
    <t>Turnbull, Ms.  Rebecca</t>
  </si>
  <si>
    <t>Id205</t>
  </si>
  <si>
    <t>Aguero, Mr.  Matt</t>
  </si>
  <si>
    <t>Id206</t>
  </si>
  <si>
    <t>Woodward, Ms.  Elizabeth H</t>
  </si>
  <si>
    <t>Id207</t>
  </si>
  <si>
    <t>McElroy, Ms.  Grace</t>
  </si>
  <si>
    <t>Id208</t>
  </si>
  <si>
    <t>Lopez, Mr.  Jaime</t>
  </si>
  <si>
    <t>Id209</t>
  </si>
  <si>
    <t>Cardosi, Ms.  Calesse</t>
  </si>
  <si>
    <t>Id210</t>
  </si>
  <si>
    <t>Looney, Ms.  Kate L</t>
  </si>
  <si>
    <t>Id211</t>
  </si>
  <si>
    <t>Zyryanov, Mr.  Sergey</t>
  </si>
  <si>
    <t>Id212</t>
  </si>
  <si>
    <t>Gavin, Mr.  Timothy V</t>
  </si>
  <si>
    <t>Id213</t>
  </si>
  <si>
    <t>Littlefield, Mr.  Andrew S</t>
  </si>
  <si>
    <t>Id214</t>
  </si>
  <si>
    <t>Shearer, Mr.  Matthew D</t>
  </si>
  <si>
    <t>Id215</t>
  </si>
  <si>
    <t>Armstrong, Ms.  Jessica</t>
  </si>
  <si>
    <t>Id216</t>
  </si>
  <si>
    <t>Warriner, Mr.  Lawrence</t>
  </si>
  <si>
    <t>Id217</t>
  </si>
  <si>
    <t>White, Mr.  Alex</t>
  </si>
  <si>
    <t>Id218</t>
  </si>
  <si>
    <t>Cordaro, Mr.  Kevin</t>
  </si>
  <si>
    <t>Id219</t>
  </si>
  <si>
    <t>Hamilton, Mr.  Gavin M.</t>
  </si>
  <si>
    <t>Id220</t>
  </si>
  <si>
    <t>Meyer, Mr.  Rick E</t>
  </si>
  <si>
    <t>Id221</t>
  </si>
  <si>
    <t>Duke, Ms.  Andrea H.</t>
  </si>
  <si>
    <t>Id222</t>
  </si>
  <si>
    <t>Malatesta, Mr.  Anthony S</t>
  </si>
  <si>
    <t>Id223</t>
  </si>
  <si>
    <t>Hinrichsen, Mr.  Erik</t>
  </si>
  <si>
    <t>Id224</t>
  </si>
  <si>
    <t>Lucan, Ms.  Kiley D</t>
  </si>
  <si>
    <t>Id225</t>
  </si>
  <si>
    <t>Koch, Ms.  Jennifer</t>
  </si>
  <si>
    <t>Id226</t>
  </si>
  <si>
    <t>Smith, Mr.  Chris</t>
  </si>
  <si>
    <t>Id227</t>
  </si>
  <si>
    <t>O'Connor, Ms.  Marian M.</t>
  </si>
  <si>
    <t>Id228</t>
  </si>
  <si>
    <t>Kampwerth, Mr.  Jeremy</t>
  </si>
  <si>
    <t>Id229</t>
  </si>
  <si>
    <t>Federoff, Ms.  Allison H</t>
  </si>
  <si>
    <t>Id230</t>
  </si>
  <si>
    <t>Goya, Ms.  Elizabeth</t>
  </si>
  <si>
    <t>Id231</t>
  </si>
  <si>
    <t>Hodges, Mr.  Andrew</t>
  </si>
  <si>
    <t>Id232</t>
  </si>
  <si>
    <t>Erickson, Mr.  Anders J</t>
  </si>
  <si>
    <t>Id233</t>
  </si>
  <si>
    <t>Welleck, Mr.  Sean</t>
  </si>
  <si>
    <t>Id234</t>
  </si>
  <si>
    <t>Polen, Mr.  Brian M.</t>
  </si>
  <si>
    <t>Id235</t>
  </si>
  <si>
    <t>Lynch, Mr.  Jeremy</t>
  </si>
  <si>
    <t>Id236</t>
  </si>
  <si>
    <t>Hufstader, Ms.  Susannah</t>
  </si>
  <si>
    <t>Id237</t>
  </si>
  <si>
    <t>Doak, Mr.  Randy</t>
  </si>
  <si>
    <t>Id238</t>
  </si>
  <si>
    <t>Noya, Mr.  Leslie</t>
  </si>
  <si>
    <t>Id239</t>
  </si>
  <si>
    <t>Heninger, Ms.  Brittany L.</t>
  </si>
  <si>
    <t>Id240</t>
  </si>
  <si>
    <t>Richardson, Ms.  Cassie J.</t>
  </si>
  <si>
    <t>Id241</t>
  </si>
  <si>
    <t>Deucher, Mr.  Peter W</t>
  </si>
  <si>
    <t>Id242</t>
  </si>
  <si>
    <t>Wilson, Mr.  Douglas</t>
  </si>
  <si>
    <t>Id243</t>
  </si>
  <si>
    <t>Hall, Mr.  Dan</t>
  </si>
  <si>
    <t>Id244</t>
  </si>
  <si>
    <t>Reed, Mr.  Dan M.</t>
  </si>
  <si>
    <t>Id245</t>
  </si>
  <si>
    <t>Frome, Mr.  Eric L.</t>
  </si>
  <si>
    <t>Id246</t>
  </si>
  <si>
    <t>Creasy, Mr.  Les J</t>
  </si>
  <si>
    <t>Id247</t>
  </si>
  <si>
    <t>Latimer, Ms.  Stephanie</t>
  </si>
  <si>
    <t>Id248</t>
  </si>
  <si>
    <t>Wei, Ms.  Melissa Y</t>
  </si>
  <si>
    <t>Id249</t>
  </si>
  <si>
    <t>Hayes, Ms.  Ashley</t>
  </si>
  <si>
    <t>Id250</t>
  </si>
  <si>
    <t>Velardo, Ms.  Stephanie M.</t>
  </si>
  <si>
    <t>Id251</t>
  </si>
  <si>
    <t>Kastes, Ms.  Kylie</t>
  </si>
  <si>
    <t>Id252</t>
  </si>
  <si>
    <t>Escorcia, Ms.  Kelly</t>
  </si>
  <si>
    <t>Id253</t>
  </si>
  <si>
    <t>Larscheid, Ms.  Carrie</t>
  </si>
  <si>
    <t>Id254</t>
  </si>
  <si>
    <t>O'Bannon, Mr.  Alex</t>
  </si>
  <si>
    <t>Id255</t>
  </si>
  <si>
    <t>Ridgway, Mr.  Zach S</t>
  </si>
  <si>
    <t>Id256</t>
  </si>
  <si>
    <t>Black, Mr.  Alan</t>
  </si>
  <si>
    <t>Id257</t>
  </si>
  <si>
    <t>Canton, Mr.  Nate</t>
  </si>
  <si>
    <t>Id258</t>
  </si>
  <si>
    <t>Fine, Mr.  Jesse G.</t>
  </si>
  <si>
    <t>Id259</t>
  </si>
  <si>
    <t>Bui, Mr.  Jason</t>
  </si>
  <si>
    <t>Id260</t>
  </si>
  <si>
    <t>Riepma, Ms.  Megan A.</t>
  </si>
  <si>
    <t>Id261</t>
  </si>
  <si>
    <t>Inman, Mr.  Luke M</t>
  </si>
  <si>
    <t>Id262</t>
  </si>
  <si>
    <t>Kruzel, Ms.  Jacy D</t>
  </si>
  <si>
    <t>Id263</t>
  </si>
  <si>
    <t>Lindsay, Mr.  Simon G.</t>
  </si>
  <si>
    <t>Id264</t>
  </si>
  <si>
    <t>Land, Ms.  Ainsley E.</t>
  </si>
  <si>
    <t>Id265</t>
  </si>
  <si>
    <t>Brecher, Ms.  Erica A.</t>
  </si>
  <si>
    <t>Id266</t>
  </si>
  <si>
    <t>Debolt, Mr.  Erik</t>
  </si>
  <si>
    <t>Id267</t>
  </si>
  <si>
    <t>Oswalt, Ms.  Erin C.</t>
  </si>
  <si>
    <t>Id268</t>
  </si>
  <si>
    <t>Boyd, Ms.  Adrienne</t>
  </si>
  <si>
    <t>Id269</t>
  </si>
  <si>
    <t>Bulewich, Mr.  Adam</t>
  </si>
  <si>
    <t>Id270</t>
  </si>
  <si>
    <t>Fukuda, Mr.  Yutaka</t>
  </si>
  <si>
    <t>Id271</t>
  </si>
  <si>
    <t>Phillips, Mr.  Tyler M</t>
  </si>
  <si>
    <t>Id272</t>
  </si>
  <si>
    <t>Maddison, Mr.  Stephen</t>
  </si>
  <si>
    <t>Id273</t>
  </si>
  <si>
    <t>Lockwood, Mr.  Andrew B.</t>
  </si>
  <si>
    <t>Id274</t>
  </si>
  <si>
    <t>Defilippi, Mr.  James</t>
  </si>
  <si>
    <t>Id275</t>
  </si>
  <si>
    <t>Jackson, Mr.  Shawn P.</t>
  </si>
  <si>
    <t>Id276</t>
  </si>
  <si>
    <t>Ozahowski, Mr.  Matt</t>
  </si>
  <si>
    <t>Id277</t>
  </si>
  <si>
    <t>Guthals, Mr.  Nathaniel</t>
  </si>
  <si>
    <t>Id278</t>
  </si>
  <si>
    <t>Yates, Mr.  Kevin D.</t>
  </si>
  <si>
    <t>Id279</t>
  </si>
  <si>
    <t>Samuelson, Ms.  Joan</t>
  </si>
  <si>
    <t>Id280</t>
  </si>
  <si>
    <t>Lemos, Mr.  Christopher A</t>
  </si>
  <si>
    <t>Id281</t>
  </si>
  <si>
    <t>Seynders, Ms.  Kacy L.</t>
  </si>
  <si>
    <t>Id282</t>
  </si>
  <si>
    <t>Saunders, Mr.  Benjamin H.</t>
  </si>
  <si>
    <t>Id283</t>
  </si>
  <si>
    <t>Walker, Mr.  Xaviour J.</t>
  </si>
  <si>
    <t>Id284</t>
  </si>
  <si>
    <t>Lam, Mr.  Michael T.</t>
  </si>
  <si>
    <t>Id285</t>
  </si>
  <si>
    <t>Sweigart, Mr.  Bradley</t>
  </si>
  <si>
    <t>Id286</t>
  </si>
  <si>
    <t>Sieczkowski, Ms.  Andrea</t>
  </si>
  <si>
    <t>Id287</t>
  </si>
  <si>
    <t>Jurgens, Ms.  Nancy M</t>
  </si>
  <si>
    <t>Id288</t>
  </si>
  <si>
    <t>Hackman, Mr.  Matt</t>
  </si>
  <si>
    <t>Id289</t>
  </si>
  <si>
    <t>Klarich, Mr.  Lee</t>
  </si>
  <si>
    <t>Id290</t>
  </si>
  <si>
    <t>Schulten, Mr.  Chris</t>
  </si>
  <si>
    <t>Id291</t>
  </si>
  <si>
    <t>Fagerstrom, Mr.  Erik T.</t>
  </si>
  <si>
    <t>Id292</t>
  </si>
  <si>
    <t>Bien, Mr.  Rod W</t>
  </si>
  <si>
    <t>Id293</t>
  </si>
  <si>
    <t>Hess, Mr.  Joey</t>
  </si>
  <si>
    <t>Id294</t>
  </si>
  <si>
    <t>Shaw, Ms.  Hillary L.</t>
  </si>
  <si>
    <t>Id295</t>
  </si>
  <si>
    <t>Williams, Mr.  Eric J</t>
  </si>
  <si>
    <t>Id296</t>
  </si>
  <si>
    <t>Menzies, Mr.  Nicolas</t>
  </si>
  <si>
    <t>Id297</t>
  </si>
  <si>
    <t>Buehler, Mr.  Marcel</t>
  </si>
  <si>
    <t>Id298</t>
  </si>
  <si>
    <t>Degen, Ms.  Ashley N</t>
  </si>
  <si>
    <t>Id299</t>
  </si>
  <si>
    <t>Arsenault, Mr.  Evan D</t>
  </si>
  <si>
    <t>Id300</t>
  </si>
  <si>
    <t>Hoff, Ms.  Krisana</t>
  </si>
  <si>
    <t>Id301</t>
  </si>
  <si>
    <t>Hall, Mr.  Kyle</t>
  </si>
  <si>
    <t>Id302</t>
  </si>
  <si>
    <t>Ashley, Ms.  Kate</t>
  </si>
  <si>
    <t>Id303</t>
  </si>
  <si>
    <t>Rindahl, Mr.  Martin A.</t>
  </si>
  <si>
    <t>Id304</t>
  </si>
  <si>
    <t>Clark, Ms.  Stacey</t>
  </si>
  <si>
    <t>Id305</t>
  </si>
  <si>
    <t>Irish, Ms.  Christine</t>
  </si>
  <si>
    <t>Id306</t>
  </si>
  <si>
    <t>Richardson, Ms.  Sarah C.</t>
  </si>
  <si>
    <t>Id307</t>
  </si>
  <si>
    <t>Dewitt, Ms.  Megan</t>
  </si>
  <si>
    <t>Id308</t>
  </si>
  <si>
    <t>Hickman, Mr.  Jason W</t>
  </si>
  <si>
    <t>Id309</t>
  </si>
  <si>
    <t>Gonzalez, Ms.  Michele</t>
  </si>
  <si>
    <t>Id310</t>
  </si>
  <si>
    <t>Difani, Ms.  Nikki</t>
  </si>
  <si>
    <t>Id311</t>
  </si>
  <si>
    <t>Turner, Mr.  Philip J.</t>
  </si>
  <si>
    <t>Id312</t>
  </si>
  <si>
    <t>Widmann, Mr.  Bryan L</t>
  </si>
  <si>
    <t>Id313</t>
  </si>
  <si>
    <t>Tunney, Mr.  Timothy F</t>
  </si>
  <si>
    <t>Id314</t>
  </si>
  <si>
    <t>San Juan, Ms.  Angielyn M</t>
  </si>
  <si>
    <t>Id315</t>
  </si>
  <si>
    <t>Croll, Ms.  Jeanie M.</t>
  </si>
  <si>
    <t>Id316</t>
  </si>
  <si>
    <t>Rolfes, Mr.  Greg</t>
  </si>
  <si>
    <t>Id317</t>
  </si>
  <si>
    <t>Hinkle, Mr.  John</t>
  </si>
  <si>
    <t>Id318</t>
  </si>
  <si>
    <t>Leuchanka, Mr.  Aliaksandr</t>
  </si>
  <si>
    <t>Id319</t>
  </si>
  <si>
    <t>Ayr, Mr.  Jason M.</t>
  </si>
  <si>
    <t>Id320</t>
  </si>
  <si>
    <t>Siegel, Ms.  Sheera K</t>
  </si>
  <si>
    <t>Id321</t>
  </si>
  <si>
    <t>Penrose, Ms.  Janice</t>
  </si>
  <si>
    <t>Id322</t>
  </si>
  <si>
    <t>Schuler, Mr.  Timothy G.</t>
  </si>
  <si>
    <t>Id323</t>
  </si>
  <si>
    <t>Walker, Mr.  Alan R</t>
  </si>
  <si>
    <t>Id324</t>
  </si>
  <si>
    <t>Stange, Mr.  Michael</t>
  </si>
  <si>
    <t>Id325</t>
  </si>
  <si>
    <t>Roy, Ms.  Marie-France</t>
  </si>
  <si>
    <t>Id326</t>
  </si>
  <si>
    <t>Potere, Mr.  Erik F.</t>
  </si>
  <si>
    <t>Id327</t>
  </si>
  <si>
    <t>Podgurski, Mr.  Andrew</t>
  </si>
  <si>
    <t>Id328</t>
  </si>
  <si>
    <t>Diamond, Mr.  Anthony</t>
  </si>
  <si>
    <t>Id329</t>
  </si>
  <si>
    <t>Sallade, Mr.  Chris</t>
  </si>
  <si>
    <t>Id330</t>
  </si>
  <si>
    <t>Zhang, Mr.  Yu</t>
  </si>
  <si>
    <t>Id331</t>
  </si>
  <si>
    <t>Chatfield, Mr.  Caleb N</t>
  </si>
  <si>
    <t>Id332</t>
  </si>
  <si>
    <t>Bruns, Mr.  Jason M.</t>
  </si>
  <si>
    <t>Id333</t>
  </si>
  <si>
    <t>Yochum, Ms.  Angela R</t>
  </si>
  <si>
    <t>Id334</t>
  </si>
  <si>
    <t>Freeburn, Mr.  Keith J</t>
  </si>
  <si>
    <t>Id335</t>
  </si>
  <si>
    <t>Spencer, Ms.  Emma</t>
  </si>
  <si>
    <t>Id336</t>
  </si>
  <si>
    <t>Jarosik, Mr.  Nathan A</t>
  </si>
  <si>
    <t>Id337</t>
  </si>
  <si>
    <t>Heinzen, Ms.  Kathryn</t>
  </si>
  <si>
    <t>Id338</t>
  </si>
  <si>
    <t>Kelley, Ms.  Elizabeth H.</t>
  </si>
  <si>
    <t>Id339</t>
  </si>
  <si>
    <t>Thacker, Mr.  Ben</t>
  </si>
  <si>
    <t>Id340</t>
  </si>
  <si>
    <t>Jeseritz, Ms.  Cheryl A</t>
  </si>
  <si>
    <t>Id341</t>
  </si>
  <si>
    <t>Hohman, Ms.  Kimberly A</t>
  </si>
  <si>
    <t>Id342</t>
  </si>
  <si>
    <t>Hill, Ms.  Cynthia</t>
  </si>
  <si>
    <t>Id343</t>
  </si>
  <si>
    <t>Kuepfer, Ms.  Jessica</t>
  </si>
  <si>
    <t>Id344</t>
  </si>
  <si>
    <t>Kaczmarek, Mr.  Bruce</t>
  </si>
  <si>
    <t>Id345</t>
  </si>
  <si>
    <t>Pitt, Ms.  Allison</t>
  </si>
  <si>
    <t>Id346</t>
  </si>
  <si>
    <t>Lorton, Mr.  Alex</t>
  </si>
  <si>
    <t>Id347</t>
  </si>
  <si>
    <t>Castaneda, Ms.  Gabriela</t>
  </si>
  <si>
    <t>Id348</t>
  </si>
  <si>
    <t>Cherop, Ms.  Sharon</t>
  </si>
  <si>
    <t>Id349</t>
  </si>
  <si>
    <t>Howell, Mr.  Jason A</t>
  </si>
  <si>
    <t>Id350</t>
  </si>
  <si>
    <t>Palmer, Ms.  Chelsey C.</t>
  </si>
  <si>
    <t>Id351</t>
  </si>
  <si>
    <t>Olson, Mr.  Devon A.</t>
  </si>
  <si>
    <t>Id352</t>
  </si>
  <si>
    <t>Waldron, Ms.  Joni L</t>
  </si>
  <si>
    <t>Id353</t>
  </si>
  <si>
    <t>Meyer, Mr.  Colin</t>
  </si>
  <si>
    <t>Id354</t>
  </si>
  <si>
    <t>Stack, Ms.  Rachael</t>
  </si>
  <si>
    <t>Id355</t>
  </si>
  <si>
    <t>Sanchez Y Torres, Ms.  Maricela</t>
  </si>
  <si>
    <t>Id356</t>
  </si>
  <si>
    <t>Daniels, Ms.  Marie</t>
  </si>
  <si>
    <t>Id357</t>
  </si>
  <si>
    <t>Pepp, Mr.  Frank</t>
  </si>
  <si>
    <t>Id358</t>
  </si>
  <si>
    <t>Buechler, Mr.  Jeffry</t>
  </si>
  <si>
    <t>Id359</t>
  </si>
  <si>
    <t>Buenting, Mr.  Mike</t>
  </si>
  <si>
    <t>Id360</t>
  </si>
  <si>
    <t>Evans, Mr.  Rick</t>
  </si>
  <si>
    <t>Id361</t>
  </si>
  <si>
    <t>Arcand, Mr.  Pierre-Michel</t>
  </si>
  <si>
    <t>Id362</t>
  </si>
  <si>
    <t>Kesack, Mr.  Daniel</t>
  </si>
  <si>
    <t>Id363</t>
  </si>
  <si>
    <t>Post, Mr.  Brian L.</t>
  </si>
  <si>
    <t>Id364</t>
  </si>
  <si>
    <t>Dunne, Ms.  Morgan M.</t>
  </si>
  <si>
    <t>Id365</t>
  </si>
  <si>
    <t>Kilel, Ms.  Caroline</t>
  </si>
  <si>
    <t>Id366</t>
  </si>
  <si>
    <t>Nicholson, Mr.  Drew T.</t>
  </si>
  <si>
    <t>Id367</t>
  </si>
  <si>
    <t>Susmann, Mr.  Austin W</t>
  </si>
  <si>
    <t>Id368</t>
  </si>
  <si>
    <t>Harsh, Ms.  Berenice</t>
  </si>
  <si>
    <t>Id369</t>
  </si>
  <si>
    <t>Pocasangre, Mr.  Kenneth A</t>
  </si>
  <si>
    <t>Id370</t>
  </si>
  <si>
    <t>Martinez Lopez, Mr.  Miguel</t>
  </si>
  <si>
    <t>Id371</t>
  </si>
  <si>
    <t>Riegel, Ms.  Hadley T.</t>
  </si>
  <si>
    <t>Id372</t>
  </si>
  <si>
    <t>Monson, Mr.  Taylor</t>
  </si>
  <si>
    <t>Id373</t>
  </si>
  <si>
    <t>Klubben, Ms.  Tenielle M</t>
  </si>
  <si>
    <t>Id374</t>
  </si>
  <si>
    <t>Mascaro, Ms.  Andrea</t>
  </si>
  <si>
    <t>Id375</t>
  </si>
  <si>
    <t>Norvell, Ms.  Nora P</t>
  </si>
  <si>
    <t>Id376</t>
  </si>
  <si>
    <t>Ornelas, Mr.  Zachary</t>
  </si>
  <si>
    <t>Id377</t>
  </si>
  <si>
    <t>Fitzpatrick, Mr.  Michael</t>
  </si>
  <si>
    <t>Id378</t>
  </si>
  <si>
    <t>Bloomquist, Ms.  Alyssa K.</t>
  </si>
  <si>
    <t>Id379</t>
  </si>
  <si>
    <t>Wick, Ms.  Heather</t>
  </si>
  <si>
    <t>Id380</t>
  </si>
  <si>
    <t>Zappala, Mr.  Dante</t>
  </si>
  <si>
    <t>Id381</t>
  </si>
  <si>
    <t>Earle, Ms.  Sara E.</t>
  </si>
  <si>
    <t>Id382</t>
  </si>
  <si>
    <t>Majewski, Mr.  Scott</t>
  </si>
  <si>
    <t>Id383</t>
  </si>
  <si>
    <t>Apfelbaum, Mr.  Sean</t>
  </si>
  <si>
    <t>Id384</t>
  </si>
  <si>
    <t>Graham, Ms.  Danielle</t>
  </si>
  <si>
    <t>Id385</t>
  </si>
  <si>
    <t>Whitacre, Mr.  Andrew D.</t>
  </si>
  <si>
    <t>Id386</t>
  </si>
  <si>
    <t>Wegener, Mr.  Joel D</t>
  </si>
  <si>
    <t>Id387</t>
  </si>
  <si>
    <t>Collie, Ms.  Michelle</t>
  </si>
  <si>
    <t>Id388</t>
  </si>
  <si>
    <t>Murphy, Mr.  Michael J.</t>
  </si>
  <si>
    <t>Id389</t>
  </si>
  <si>
    <t>Butters, Ms.  Nikki</t>
  </si>
  <si>
    <t>Id390</t>
  </si>
  <si>
    <t>Cook, Ms.  Summer B.</t>
  </si>
  <si>
    <t>Id391</t>
  </si>
  <si>
    <t>Breen, Mr.  Edward</t>
  </si>
  <si>
    <t>Id392</t>
  </si>
  <si>
    <t>Fitzsimons, Mr.  Ryan</t>
  </si>
  <si>
    <t>Id393</t>
  </si>
  <si>
    <t>Houle, Ms.  Kacee</t>
  </si>
  <si>
    <t>Id394</t>
  </si>
  <si>
    <t>Woodward, Mr.  Dave</t>
  </si>
  <si>
    <t>Id395</t>
  </si>
  <si>
    <t>Ray, Ms.  Maryanna</t>
  </si>
  <si>
    <t>Id396</t>
  </si>
  <si>
    <t>Jennings, Ms.  Jessica H.</t>
  </si>
  <si>
    <t>Id397</t>
  </si>
  <si>
    <t>Fuller, Ms.  Deanna</t>
  </si>
  <si>
    <t>Id398</t>
  </si>
  <si>
    <t>Lovisek, Mr.  Peter</t>
  </si>
  <si>
    <t>Id399</t>
  </si>
  <si>
    <t>Painter, Ms.  Rebecca</t>
  </si>
  <si>
    <t>Id400</t>
  </si>
  <si>
    <t>Edwards, Ms.  Elizabeth M.</t>
  </si>
  <si>
    <t>Id401</t>
  </si>
  <si>
    <t>Liebl, Mr.  Gregory</t>
  </si>
  <si>
    <t>Id402</t>
  </si>
  <si>
    <t>Kasabian-Larson, Ms.  Sarah E.</t>
  </si>
  <si>
    <t>Id403</t>
  </si>
  <si>
    <t>Creamer, Ms.  Anne Elise</t>
  </si>
  <si>
    <t>Id404</t>
  </si>
  <si>
    <t>Kimbel, Mr.  Christopher R</t>
  </si>
  <si>
    <t>Id405</t>
  </si>
  <si>
    <t>Livensparger, Mr.  Elliot</t>
  </si>
  <si>
    <t>Id406</t>
  </si>
  <si>
    <t>Grange, Mr.  Christopher D.</t>
  </si>
  <si>
    <t>Id407</t>
  </si>
  <si>
    <t>Nunlist, Mr.  Corey</t>
  </si>
  <si>
    <t>Id408</t>
  </si>
  <si>
    <t>Cutter, Mr.  Patrick D.</t>
  </si>
  <si>
    <t>Id409</t>
  </si>
  <si>
    <t>Martin, Mr.  Anthony D.</t>
  </si>
  <si>
    <t>Id410</t>
  </si>
  <si>
    <t>Cooney, Ms.  Melissa</t>
  </si>
  <si>
    <t>Id411</t>
  </si>
  <si>
    <t>Bier, Ms.  Raven</t>
  </si>
  <si>
    <t>Id412</t>
  </si>
  <si>
    <t>Muskopf, Mr.  Christopher</t>
  </si>
  <si>
    <t>Id413</t>
  </si>
  <si>
    <t>Sirak, Ms.  Kendra A</t>
  </si>
  <si>
    <t>Id414</t>
  </si>
  <si>
    <t>Nelsen, Ms.  Jordan</t>
  </si>
  <si>
    <t>Id415</t>
  </si>
  <si>
    <t>Schallner, Mr.  Nils</t>
  </si>
  <si>
    <t>Id416</t>
  </si>
  <si>
    <t>Dunlap, Mr.  Scott</t>
  </si>
  <si>
    <t>Id417</t>
  </si>
  <si>
    <t>Messing, Ms.  Angela</t>
  </si>
  <si>
    <t>Id418</t>
  </si>
  <si>
    <t>Bondell, Ms.  Allison</t>
  </si>
  <si>
    <t>Id419</t>
  </si>
  <si>
    <t>Gaughan, Ms.  Caitlin O.</t>
  </si>
  <si>
    <t>Id420</t>
  </si>
  <si>
    <t>Gruman, Ms.  Tracy M</t>
  </si>
  <si>
    <t>Id421</t>
  </si>
  <si>
    <t>Whitlow, Mr.  Dustin M.</t>
  </si>
  <si>
    <t>Id422</t>
  </si>
  <si>
    <t>Robinson, Ms.  Jenny</t>
  </si>
  <si>
    <t>Id423</t>
  </si>
  <si>
    <t>Sabo, Ms.  Emily</t>
  </si>
  <si>
    <t>Id424</t>
  </si>
  <si>
    <t>Nazarian, Ms.  Fabienne</t>
  </si>
  <si>
    <t>Id425</t>
  </si>
  <si>
    <t>Lerma, Mr.  Jordan</t>
  </si>
  <si>
    <t>Id426</t>
  </si>
  <si>
    <t>Dahl, Mr.  Matt</t>
  </si>
  <si>
    <t>Id427</t>
  </si>
  <si>
    <t>Surtees, Ms.  Taryn L</t>
  </si>
  <si>
    <t>Id428</t>
  </si>
  <si>
    <t>Spetner, Ms.  Temima</t>
  </si>
  <si>
    <t>Id429</t>
  </si>
  <si>
    <t>Brandon, Ms.  Jennifer</t>
  </si>
  <si>
    <t>Id430</t>
  </si>
  <si>
    <t>Eley, Ms.  Serena M.</t>
  </si>
  <si>
    <t>Id431</t>
  </si>
  <si>
    <t>Sedicum, Ms.  Victoria M.</t>
  </si>
  <si>
    <t>Id432</t>
  </si>
  <si>
    <t>Markle, Ms.  Phoebe</t>
  </si>
  <si>
    <t>Id433</t>
  </si>
  <si>
    <t>Kunz, Mr.  Corey</t>
  </si>
  <si>
    <t>Id434</t>
  </si>
  <si>
    <t>Wimert, Ms.  Rebecca</t>
  </si>
  <si>
    <t>Id435</t>
  </si>
  <si>
    <t>Peterson, Mr.  Nicholas D</t>
  </si>
  <si>
    <t>Id436</t>
  </si>
  <si>
    <t>Mercier, Mr.  Christian</t>
  </si>
  <si>
    <t>Id437</t>
  </si>
  <si>
    <t>Laurie, Mr.  Jonathon S.</t>
  </si>
  <si>
    <t>Id438</t>
  </si>
  <si>
    <t>Sekaquaptewa, Ms.  Caroline</t>
  </si>
  <si>
    <t>Id439</t>
  </si>
  <si>
    <t>Frash, Mr.  Joshua D.</t>
  </si>
  <si>
    <t>Id440</t>
  </si>
  <si>
    <t>Bukowski, Ms.  Nichole</t>
  </si>
  <si>
    <t>Id441</t>
  </si>
  <si>
    <t>Sandahl, Ms.  Denise M</t>
  </si>
  <si>
    <t>Id442</t>
  </si>
  <si>
    <t>Speight, Mr.  Peter R.</t>
  </si>
  <si>
    <t>Id443</t>
  </si>
  <si>
    <t>Lee, Mr.  Johnson K</t>
  </si>
  <si>
    <t>Id444</t>
  </si>
  <si>
    <t>Nielsen, Ms.  Katherine</t>
  </si>
  <si>
    <t>Id445</t>
  </si>
  <si>
    <t>Zirdok, Ms.  Lynda</t>
  </si>
  <si>
    <t>Id446</t>
  </si>
  <si>
    <t>Crudale, Mr.  Anthony</t>
  </si>
  <si>
    <t>Id447</t>
  </si>
  <si>
    <t>Koopmans, Ms.  Linnea C.</t>
  </si>
  <si>
    <t>Id448</t>
  </si>
  <si>
    <t>Milani, Mr.  Massimiliano A.</t>
  </si>
  <si>
    <t>Id449</t>
  </si>
  <si>
    <t>Kelly, Mr.  James M.</t>
  </si>
  <si>
    <t>Id450</t>
  </si>
  <si>
    <t>Finelli, Ms.  Lauren</t>
  </si>
  <si>
    <t>Id451</t>
  </si>
  <si>
    <t>Palmer, Ms.  Michele V.</t>
  </si>
  <si>
    <t>Id452</t>
  </si>
  <si>
    <t>Wang, Mr.  Xiao</t>
  </si>
  <si>
    <t>Id453</t>
  </si>
  <si>
    <t>Beasley, Ms.  Harper L</t>
  </si>
  <si>
    <t>Id454</t>
  </si>
  <si>
    <t>Bedbury, Mr.  Nick</t>
  </si>
  <si>
    <t>Id455</t>
  </si>
  <si>
    <t>Stemberger, Mr.  Scott</t>
  </si>
  <si>
    <t>Id456</t>
  </si>
  <si>
    <t>Chebet, Mr.  Wilson</t>
  </si>
  <si>
    <t>Id457</t>
  </si>
  <si>
    <t>Muir, Mr.  Lee</t>
  </si>
  <si>
    <t>Id458</t>
  </si>
  <si>
    <t>Yang, Mr.  Shizhong</t>
  </si>
  <si>
    <t>Id459</t>
  </si>
  <si>
    <t>Gravel, Ms.  Marie-Claire</t>
  </si>
  <si>
    <t>Id460</t>
  </si>
  <si>
    <t>Smith, Mr.  Todd J.</t>
  </si>
  <si>
    <t>Id461</t>
  </si>
  <si>
    <t>Williams, Ms.  Carolyn</t>
  </si>
  <si>
    <t>Id462</t>
  </si>
  <si>
    <t>Meyer, Ms.  Lindsey</t>
  </si>
  <si>
    <t>Id463</t>
  </si>
  <si>
    <t>Jamieson, Ms.  Marissa D</t>
  </si>
  <si>
    <t>Id464</t>
  </si>
  <si>
    <t>Dufeal, Mr.  Jean Luc</t>
  </si>
  <si>
    <t>Id465</t>
  </si>
  <si>
    <t>Sansonetti, Ms.  Danielle</t>
  </si>
  <si>
    <t>Id466</t>
  </si>
  <si>
    <t>Koneazny, Mr.  Jim</t>
  </si>
  <si>
    <t>Id467</t>
  </si>
  <si>
    <t>Johnson, Mr.  Matthew T</t>
  </si>
  <si>
    <t>Id468</t>
  </si>
  <si>
    <t>Glasson, Ms.  Rachel L.</t>
  </si>
  <si>
    <t>Id469</t>
  </si>
  <si>
    <t>Canitz, Ms.  Corina</t>
  </si>
  <si>
    <t>Id470</t>
  </si>
  <si>
    <t>Li, Mr.  Guannan</t>
  </si>
  <si>
    <t>Id471</t>
  </si>
  <si>
    <t>Parsons, Mr.  Don</t>
  </si>
  <si>
    <t>Id472</t>
  </si>
  <si>
    <t>Raulli, Mr.  Chris</t>
  </si>
  <si>
    <t>Id473</t>
  </si>
  <si>
    <t>Frome, Mr.  Gavin V.</t>
  </si>
  <si>
    <t>Id474</t>
  </si>
  <si>
    <t>Sevcik, Mr.  David</t>
  </si>
  <si>
    <t>Id475</t>
  </si>
  <si>
    <t>Narang, Mr.  Jatin</t>
  </si>
  <si>
    <t>Id476</t>
  </si>
  <si>
    <t>Royston, Mr.  J P. II</t>
  </si>
  <si>
    <t>Id477</t>
  </si>
  <si>
    <t>Tieri, Ms.  Angela M.</t>
  </si>
  <si>
    <t>Id478</t>
  </si>
  <si>
    <t>Whitney, Mr.  Blake K.</t>
  </si>
  <si>
    <t>Id479</t>
  </si>
  <si>
    <t>Wandzilak, Mr.  Brian T.</t>
  </si>
  <si>
    <t>Id480</t>
  </si>
  <si>
    <t>Valenzona, Mr.  Damon</t>
  </si>
  <si>
    <t>Id481</t>
  </si>
  <si>
    <t>Young, Mr.  Jeffrey</t>
  </si>
  <si>
    <t>Id482</t>
  </si>
  <si>
    <t>Richards, Mr.  Malcolm J.</t>
  </si>
  <si>
    <t>Id483</t>
  </si>
  <si>
    <t>Alexson, Ms.  Margaret B.</t>
  </si>
  <si>
    <t>Id484</t>
  </si>
  <si>
    <t>Wright, Ms.  Helen</t>
  </si>
  <si>
    <t>Id485</t>
  </si>
  <si>
    <t>McKenna, Mr.  Matthew</t>
  </si>
  <si>
    <t>Id486</t>
  </si>
  <si>
    <t>Sallade, Mr.  Jeff</t>
  </si>
  <si>
    <t>Id487</t>
  </si>
  <si>
    <t>Argall, Mrs.  Tara R</t>
  </si>
  <si>
    <t>Id488</t>
  </si>
  <si>
    <t>Patchell, Ms.  Kristin</t>
  </si>
  <si>
    <t>Id489</t>
  </si>
  <si>
    <t>Catoggio, Mr.  Timothy</t>
  </si>
  <si>
    <t>Id490</t>
  </si>
  <si>
    <t>Adams, Mr.  Scott</t>
  </si>
  <si>
    <t>Id491</t>
  </si>
  <si>
    <t>Windt, Ms.  Carly E</t>
  </si>
  <si>
    <t>Id492</t>
  </si>
  <si>
    <t>Ryan, Ms.  Lisa</t>
  </si>
  <si>
    <t>Id493</t>
  </si>
  <si>
    <t>Marion, Ms.  Stacey</t>
  </si>
  <si>
    <t>Id494</t>
  </si>
  <si>
    <t>Raffetto, Mr.  Louis</t>
  </si>
  <si>
    <t>Id495</t>
  </si>
  <si>
    <t>Young, Mr.  Brian R.</t>
  </si>
  <si>
    <t>Id496</t>
  </si>
  <si>
    <t>Oehlke, Mrs.  Jessica</t>
  </si>
  <si>
    <t>Id497</t>
  </si>
  <si>
    <t>Sudol, Ms.  Dawn M.</t>
  </si>
  <si>
    <t>Id498</t>
  </si>
  <si>
    <t>Van Es, Mr.  Chris</t>
  </si>
  <si>
    <t>Id499</t>
  </si>
  <si>
    <t>Dolge, Ms.  Karen</t>
  </si>
  <si>
    <t>Id500</t>
  </si>
  <si>
    <t>Marlier, Ms.  Jessica</t>
  </si>
  <si>
    <t>Id501</t>
  </si>
  <si>
    <t>Girard, Mr.  Mathieu</t>
  </si>
  <si>
    <t>Id502</t>
  </si>
  <si>
    <t>Lee, Mr.  Kam S.</t>
  </si>
  <si>
    <t>Id503</t>
  </si>
  <si>
    <t>Hubbard, Ms.  Valerie A</t>
  </si>
  <si>
    <t>Id504</t>
  </si>
  <si>
    <t>Koester, Ms.  Freya R</t>
  </si>
  <si>
    <t>Id505</t>
  </si>
  <si>
    <t>Matthews, Ms.  Jennifer</t>
  </si>
  <si>
    <t>Id506</t>
  </si>
  <si>
    <t>Rubinich, Ms.  Kara</t>
  </si>
  <si>
    <t>Id507</t>
  </si>
  <si>
    <t>Alban, Mr.  Bradley A.</t>
  </si>
  <si>
    <t>Id508</t>
  </si>
  <si>
    <t>Corcoran, Mr.  Brendan</t>
  </si>
  <si>
    <t>Id509</t>
  </si>
  <si>
    <t>Sargent, Ms.  Amber R</t>
  </si>
  <si>
    <t>Id510</t>
  </si>
  <si>
    <t>Watson, Mr.  Sean K</t>
  </si>
  <si>
    <t>Id511</t>
  </si>
  <si>
    <t>Esponda, Mr.  Rick</t>
  </si>
  <si>
    <t>Id512</t>
  </si>
  <si>
    <t>Krall, Mr.  Matthew</t>
  </si>
  <si>
    <t>Id513</t>
  </si>
  <si>
    <t>Poskin, Mr.  Brady</t>
  </si>
  <si>
    <t>Id514</t>
  </si>
  <si>
    <t>Halfmann, Ms.  Kameko</t>
  </si>
  <si>
    <t>Id515</t>
  </si>
  <si>
    <t>Klapper, Mr.  Jeremy A</t>
  </si>
  <si>
    <t>Id516</t>
  </si>
  <si>
    <t>George, Mr.  Daniel</t>
  </si>
  <si>
    <t>Id517</t>
  </si>
  <si>
    <t>Hicks, Ms.  Amanda</t>
  </si>
  <si>
    <t>Id518</t>
  </si>
  <si>
    <t>Lockyer, Ms.  Karen</t>
  </si>
  <si>
    <t>Id519</t>
  </si>
  <si>
    <t>Byrnes, Mr.  Gregory</t>
  </si>
  <si>
    <t>Id520</t>
  </si>
  <si>
    <t>Norris, Ms.  Sabine</t>
  </si>
  <si>
    <t>Id521</t>
  </si>
  <si>
    <t>Darda, Mr.  Joseph</t>
  </si>
  <si>
    <t>Id522</t>
  </si>
  <si>
    <t>Otstot, Mr.  Adam</t>
  </si>
  <si>
    <t>Id523</t>
  </si>
  <si>
    <t>Bowley, Ms.  Karolyn A</t>
  </si>
  <si>
    <t>Id524</t>
  </si>
  <si>
    <t>Rogers, Mrs.  Anita L.</t>
  </si>
  <si>
    <t>Id525</t>
  </si>
  <si>
    <t>Mclaughlin, Ms.  Laura E.</t>
  </si>
  <si>
    <t>Id526</t>
  </si>
  <si>
    <t>Ziegler, Ms.  Sarah</t>
  </si>
  <si>
    <t>Id527</t>
  </si>
  <si>
    <t>Hughey, Mrs.  Ashley E</t>
  </si>
  <si>
    <t>Id528</t>
  </si>
  <si>
    <t>Knast, Ms.  Lindsey</t>
  </si>
  <si>
    <t>Id529</t>
  </si>
  <si>
    <t>Stob, Mr.  Alan</t>
  </si>
  <si>
    <t>Id530</t>
  </si>
  <si>
    <t>Jensen, Mr.  Dan R.</t>
  </si>
  <si>
    <t>Id531</t>
  </si>
  <si>
    <t>Mutter, Ms.  Katie</t>
  </si>
  <si>
    <t>Id532</t>
  </si>
  <si>
    <t>Ahern, Mr.  Eric</t>
  </si>
  <si>
    <t>Id533</t>
  </si>
  <si>
    <t>Chviruk, Ms.  Cathryn</t>
  </si>
  <si>
    <t>Id534</t>
  </si>
  <si>
    <t>Meehan, Mr.  Brendan</t>
  </si>
  <si>
    <t>Id535</t>
  </si>
  <si>
    <t>Gammon, Ms.  Shauna</t>
  </si>
  <si>
    <t>Id536</t>
  </si>
  <si>
    <t>Lee, Mr.  Terence</t>
  </si>
  <si>
    <t>Id537</t>
  </si>
  <si>
    <t>Franco, Ms.  Marisol</t>
  </si>
  <si>
    <t>Id538</t>
  </si>
  <si>
    <t>Patterson, Ms.  Lindsay</t>
  </si>
  <si>
    <t>Id539</t>
  </si>
  <si>
    <t>Valdes, Ms.  Katie</t>
  </si>
  <si>
    <t>Id540</t>
  </si>
  <si>
    <t>Craig, Mr.  Daniel</t>
  </si>
  <si>
    <t>Id541</t>
  </si>
  <si>
    <t>Whipple, Mr.  Brett W</t>
  </si>
  <si>
    <t>Id542</t>
  </si>
  <si>
    <t>Marton, Mr.  Dylan J</t>
  </si>
  <si>
    <t>Id543</t>
  </si>
  <si>
    <t>Hildebrandt, Ms.  Elizabeth</t>
  </si>
  <si>
    <t>Id544</t>
  </si>
  <si>
    <t>Biggs, Ms.  Brooke M.</t>
  </si>
  <si>
    <t>Id545</t>
  </si>
  <si>
    <t>Shigezumi, Mrs.  Teiko</t>
  </si>
  <si>
    <t>Id546</t>
  </si>
  <si>
    <t>Meineke, Mr.  Zachary</t>
  </si>
  <si>
    <t>Id547</t>
  </si>
  <si>
    <t>Ludington, Ms.  Johannah</t>
  </si>
  <si>
    <t>Id548</t>
  </si>
  <si>
    <t>Perrich, Mr.  Ryan A</t>
  </si>
  <si>
    <t>Id549</t>
  </si>
  <si>
    <t>Cervantes, Mr.  Andres Sr.</t>
  </si>
  <si>
    <t>Id550</t>
  </si>
  <si>
    <t>Andrews, Mr.  Bryan</t>
  </si>
  <si>
    <t>Id551</t>
  </si>
  <si>
    <t>Ruvalcaba, Ms.  Lizette</t>
  </si>
  <si>
    <t>Id552</t>
  </si>
  <si>
    <t>King, Mr.  Don</t>
  </si>
  <si>
    <t>Id553</t>
  </si>
  <si>
    <t>Stone, Mr.  Jeb</t>
  </si>
  <si>
    <t>Id554</t>
  </si>
  <si>
    <t>Campbell, Ms.  Amy R.</t>
  </si>
  <si>
    <t>Id555</t>
  </si>
  <si>
    <t>Asher, Mr.  Brian</t>
  </si>
  <si>
    <t>Id556</t>
  </si>
  <si>
    <t>Mazzotta, Mr.  Mike G</t>
  </si>
  <si>
    <t>Id557</t>
  </si>
  <si>
    <t>Huttl, Ms.  Simonezitrone Sr.</t>
  </si>
  <si>
    <t>Id558</t>
  </si>
  <si>
    <t>Ferron, Mr.  Nicholas</t>
  </si>
  <si>
    <t>Id559</t>
  </si>
  <si>
    <t>Colarusso, Ms.  Angela M</t>
  </si>
  <si>
    <t>Id560</t>
  </si>
  <si>
    <t>Pearlman, Mr.  Oz</t>
  </si>
  <si>
    <t>Id561</t>
  </si>
  <si>
    <t>O'Mara, Ms.  Erin M.</t>
  </si>
  <si>
    <t>Id562</t>
  </si>
  <si>
    <t>Niska, Mr.  Bobby E.</t>
  </si>
  <si>
    <t>Id563</t>
  </si>
  <si>
    <t>Schlich, Mr.  Daniel P.</t>
  </si>
  <si>
    <t>Id564</t>
  </si>
  <si>
    <t>Zidek, Ms.  Marie E.</t>
  </si>
  <si>
    <t>Id565</t>
  </si>
  <si>
    <t>Ellgass, Mrs.  Katie</t>
  </si>
  <si>
    <t>Id566</t>
  </si>
  <si>
    <t>Lowe, Mr.  Eric D</t>
  </si>
  <si>
    <t>Id567</t>
  </si>
  <si>
    <t>Malone, Ms.  Tara</t>
  </si>
  <si>
    <t>Id568</t>
  </si>
  <si>
    <t>Dumke, Ms.  Haley L</t>
  </si>
  <si>
    <t>Id569</t>
  </si>
  <si>
    <t>Strong, Ms.  Kayla B.</t>
  </si>
  <si>
    <t>Id570</t>
  </si>
  <si>
    <t>Ferguson, Mr.  Mark D.</t>
  </si>
  <si>
    <t>Id571</t>
  </si>
  <si>
    <t>Klein, Mr.  Patrick J.</t>
  </si>
  <si>
    <t>Id572</t>
  </si>
  <si>
    <t>Eusebio, Mr.  Alejandro</t>
  </si>
  <si>
    <t>Id573</t>
  </si>
  <si>
    <t>Szolosi, Mrs.  Beth A</t>
  </si>
  <si>
    <t>Id574</t>
  </si>
  <si>
    <t>Butler, Mr.  Jason R</t>
  </si>
  <si>
    <t>Id575</t>
  </si>
  <si>
    <t>Fukuchi, Mr.  Yoshinori</t>
  </si>
  <si>
    <t>Id576</t>
  </si>
  <si>
    <t>Drucker, Ms.  Adrienne G.</t>
  </si>
  <si>
    <t>Id577</t>
  </si>
  <si>
    <t>Aziz, Mrs.  Meredith</t>
  </si>
  <si>
    <t>Id578</t>
  </si>
  <si>
    <t>Pak, Mr.  Junyong</t>
  </si>
  <si>
    <t>Id579</t>
  </si>
  <si>
    <t>Kieta, Ms.  Kristen A.</t>
  </si>
  <si>
    <t>Id580</t>
  </si>
  <si>
    <t>Velez, Ms.  Maria I.</t>
  </si>
  <si>
    <t>Id581</t>
  </si>
  <si>
    <t>Bussiere, Mr.  Jonathan</t>
  </si>
  <si>
    <t>Id582</t>
  </si>
  <si>
    <t>McCartney, Mr.  Phil</t>
  </si>
  <si>
    <t>Id583</t>
  </si>
  <si>
    <t>Bambauer, Ms.  Benjamina C</t>
  </si>
  <si>
    <t>Id584</t>
  </si>
  <si>
    <t>Mertz, Mr.  Christopher</t>
  </si>
  <si>
    <t>Id585</t>
  </si>
  <si>
    <t>Mason, Ms.  Alison B</t>
  </si>
  <si>
    <t>Id586</t>
  </si>
  <si>
    <t>Rotich, Ms.  Caroline</t>
  </si>
  <si>
    <t>Id587</t>
  </si>
  <si>
    <t>Fetzer, Ms.  Alexis N</t>
  </si>
  <si>
    <t>Id588</t>
  </si>
  <si>
    <t>Mattis, Ms.  Shanda L</t>
  </si>
  <si>
    <t>Id589</t>
  </si>
  <si>
    <t>Cochran, Mrs.  Lacey</t>
  </si>
  <si>
    <t>Id590</t>
  </si>
  <si>
    <t>Balinsky, Ms.  Laurette</t>
  </si>
  <si>
    <t>Id591</t>
  </si>
  <si>
    <t>Reilly, Mr.  Jason</t>
  </si>
  <si>
    <t>Id592</t>
  </si>
  <si>
    <t>Johnson, Ms.  Mary</t>
  </si>
  <si>
    <t>Id593</t>
  </si>
  <si>
    <t>Petry, Ms.  Kati A</t>
  </si>
  <si>
    <t>Id594</t>
  </si>
  <si>
    <t>Laleman, Mrs.  Kelly J</t>
  </si>
  <si>
    <t>Id595</t>
  </si>
  <si>
    <t>Colby, Ms.  Greer D</t>
  </si>
  <si>
    <t>Id596</t>
  </si>
  <si>
    <t>Wathke, Mr.  Brent</t>
  </si>
  <si>
    <t>Id597</t>
  </si>
  <si>
    <t>Daly, Mr.  Eugene M</t>
  </si>
  <si>
    <t>Id598</t>
  </si>
  <si>
    <t>Dillon, Ms.  Erin D</t>
  </si>
  <si>
    <t>Id599</t>
  </si>
  <si>
    <t>Pontes, Ms.  Kamilla</t>
  </si>
  <si>
    <t>Id600</t>
  </si>
  <si>
    <t>Spies, Mr.  Wayne I.</t>
  </si>
  <si>
    <t>Id601</t>
  </si>
  <si>
    <t>Greig, Ms.  Tracy L</t>
  </si>
  <si>
    <t>Id602</t>
  </si>
  <si>
    <t>Scott, Mrs.  Heather</t>
  </si>
  <si>
    <t>Id603</t>
  </si>
  <si>
    <t>Erlandson, Mrs.  Megan C</t>
  </si>
  <si>
    <t>Id604</t>
  </si>
  <si>
    <t>Autrey, Mr.  Jonathan</t>
  </si>
  <si>
    <t>Id605</t>
  </si>
  <si>
    <t>Alleman, Mr.  Greg D.</t>
  </si>
  <si>
    <t>Id606</t>
  </si>
  <si>
    <t>Michalski, Mr.  Steven L.</t>
  </si>
  <si>
    <t>Id607</t>
  </si>
  <si>
    <t>Grillo, Mr.  Gianfilippo</t>
  </si>
  <si>
    <t>Id608</t>
  </si>
  <si>
    <t>Coronado, Mr.  Hector</t>
  </si>
  <si>
    <t>Id609</t>
  </si>
  <si>
    <t>Dewine, Mr.  Mark W.</t>
  </si>
  <si>
    <t>Id610</t>
  </si>
  <si>
    <t>Carman, Mrs.  Aubri</t>
  </si>
  <si>
    <t>Id611</t>
  </si>
  <si>
    <t>Neems, Mr.  Justin</t>
  </si>
  <si>
    <t>Id612</t>
  </si>
  <si>
    <t>Pesyna, Ms.  Megan A.</t>
  </si>
  <si>
    <t>Id613</t>
  </si>
  <si>
    <t>Meling, Ms.  Erika M.</t>
  </si>
  <si>
    <t>Id614</t>
  </si>
  <si>
    <t>Widlowski, Mr.  Daniel G.</t>
  </si>
  <si>
    <t>Id615</t>
  </si>
  <si>
    <t>Nadar, Ms.  Devin C.</t>
  </si>
  <si>
    <t>Id616</t>
  </si>
  <si>
    <t>Turner, Ms.  Louise A</t>
  </si>
  <si>
    <t>Id617</t>
  </si>
  <si>
    <t>Walker, Mrs.  Sarah</t>
  </si>
  <si>
    <t>Id618</t>
  </si>
  <si>
    <t>Leedham, Ms.  Amy</t>
  </si>
  <si>
    <t>Id619</t>
  </si>
  <si>
    <t>Haglund, Ms.  Brittany L.</t>
  </si>
  <si>
    <t>Id620</t>
  </si>
  <si>
    <t>Mills, Ms.  Jessica L</t>
  </si>
  <si>
    <t>Id621</t>
  </si>
  <si>
    <t>Drnjevich, Mrs.  Kristina K</t>
  </si>
  <si>
    <t>Id622</t>
  </si>
  <si>
    <t>Clay, Mr.  Brad</t>
  </si>
  <si>
    <t>Id623</t>
  </si>
  <si>
    <t>Marbury, Ms.  Margaret O</t>
  </si>
  <si>
    <t>Id624</t>
  </si>
  <si>
    <t>Coon, Mr.  Craig R.</t>
  </si>
  <si>
    <t>Id625</t>
  </si>
  <si>
    <t>Vanttinen, Mr.  Simo</t>
  </si>
  <si>
    <t>Id626</t>
  </si>
  <si>
    <t>Garges, Mr.  Christopher J</t>
  </si>
  <si>
    <t>Id627</t>
  </si>
  <si>
    <t>Rivel, Mr.  Mario Sr.</t>
  </si>
  <si>
    <t>Id628</t>
  </si>
  <si>
    <t>Lawson, Mrs.  Meghann R.</t>
  </si>
  <si>
    <t>Id629</t>
  </si>
  <si>
    <t>Cale, Mr.  Scott M</t>
  </si>
  <si>
    <t>Id630</t>
  </si>
  <si>
    <t>Phillips, Ms.  Caitlin E.</t>
  </si>
  <si>
    <t>Id631</t>
  </si>
  <si>
    <t>Stewart, Mrs.  Samantha A.</t>
  </si>
  <si>
    <t>Id632</t>
  </si>
  <si>
    <t>Drotz, Mr.  Erik</t>
  </si>
  <si>
    <t>Id633</t>
  </si>
  <si>
    <t>Mutai, Mr.  Christopher</t>
  </si>
  <si>
    <t>Id634</t>
  </si>
  <si>
    <t>Lovlien, Mrs.  Maya</t>
  </si>
  <si>
    <t>Id635</t>
  </si>
  <si>
    <t>Bruns, Mr.  Zachary T</t>
  </si>
  <si>
    <t>Id636</t>
  </si>
  <si>
    <t>Stoney, Mrs.  Hilda</t>
  </si>
  <si>
    <t>Id637</t>
  </si>
  <si>
    <t>Markert, Ms.  Stephanie</t>
  </si>
  <si>
    <t>Id638</t>
  </si>
  <si>
    <t>McLucas, Mr.  Doug</t>
  </si>
  <si>
    <t>Id639</t>
  </si>
  <si>
    <t>Erwin, Ms.  Bethany N.</t>
  </si>
  <si>
    <t>Id640</t>
  </si>
  <si>
    <t>Osborne, Mrs.  Sandra H</t>
  </si>
  <si>
    <t>Id641</t>
  </si>
  <si>
    <t>Otsuka, Mr.  Takuo</t>
  </si>
  <si>
    <t>Id642</t>
  </si>
  <si>
    <t>Smith, Ms.  Kelly A.</t>
  </si>
  <si>
    <t>Id643</t>
  </si>
  <si>
    <t>Myers, Mr.  Scott</t>
  </si>
  <si>
    <t>Id644</t>
  </si>
  <si>
    <t>Cote, Mr.  Benoit</t>
  </si>
  <si>
    <t>Id645</t>
  </si>
  <si>
    <t>Ehrhardt, Ms.  Elizabeth M.</t>
  </si>
  <si>
    <t>Id646</t>
  </si>
  <si>
    <t>Petersen, Ms.  Jessica A.</t>
  </si>
  <si>
    <t>Id647</t>
  </si>
  <si>
    <t>Ertel, Ms.  Monica K</t>
  </si>
  <si>
    <t>Id648</t>
  </si>
  <si>
    <t>Lanza, Mr.  Kevin L</t>
  </si>
  <si>
    <t>Id649</t>
  </si>
  <si>
    <t>Picklesimer, Mr.  Gregory</t>
  </si>
  <si>
    <t>Id650</t>
  </si>
  <si>
    <t>Giles, Ms.  Della</t>
  </si>
  <si>
    <t>Id651</t>
  </si>
  <si>
    <t>Harmon, Mr.  David</t>
  </si>
  <si>
    <t>Id652</t>
  </si>
  <si>
    <t>Pennings, Ms.  Victoria</t>
  </si>
  <si>
    <t>Id653</t>
  </si>
  <si>
    <t>Tseronis, Mr.  Tasos</t>
  </si>
  <si>
    <t>Id654</t>
  </si>
  <si>
    <t>Aliff, Mr.  Thomas</t>
  </si>
  <si>
    <t>Id655</t>
  </si>
  <si>
    <t>Willenberg, Mr.  Lukasz</t>
  </si>
  <si>
    <t>Id656</t>
  </si>
  <si>
    <t>Millett, Mr.  Matthew A.</t>
  </si>
  <si>
    <t>Id657</t>
  </si>
  <si>
    <t>Haley, Ms.  Meta</t>
  </si>
  <si>
    <t>Id658</t>
  </si>
  <si>
    <t>Ackerman, Ms.  Rachel E</t>
  </si>
  <si>
    <t>Id659</t>
  </si>
  <si>
    <t>Valdez, Ms.  Angelica</t>
  </si>
  <si>
    <t>Id660</t>
  </si>
  <si>
    <t>Michaud, Ms.  Kathleen</t>
  </si>
  <si>
    <t>Id661</t>
  </si>
  <si>
    <t>Gunnink, Mr.  Gabriel D.</t>
  </si>
  <si>
    <t>Id662</t>
  </si>
  <si>
    <t>Knight, Mr.  Jeff T</t>
  </si>
  <si>
    <t>Id663</t>
  </si>
  <si>
    <t>Grosscup, Mr.  Neil D</t>
  </si>
  <si>
    <t>Id664</t>
  </si>
  <si>
    <t>Koniuch, Ms.  Katherine L.</t>
  </si>
  <si>
    <t>Id665</t>
  </si>
  <si>
    <t>Heitzman, Ms.  Ariel E</t>
  </si>
  <si>
    <t>Id666</t>
  </si>
  <si>
    <t>Tatton, Mr.  Christopher P</t>
  </si>
  <si>
    <t>Id667</t>
  </si>
  <si>
    <t>Flanagan, Mrs.  Erin M.</t>
  </si>
  <si>
    <t>Id668</t>
  </si>
  <si>
    <t>Funk, Mrs.  Molly K.</t>
  </si>
  <si>
    <t>Id669</t>
  </si>
  <si>
    <t>Davenport, Mr.  Ryan J.</t>
  </si>
  <si>
    <t>Id670</t>
  </si>
  <si>
    <t>Nicholson, Mrs.  Jennifer</t>
  </si>
  <si>
    <t>Id671</t>
  </si>
  <si>
    <t>Lindbloom, Mr.  Daniel M</t>
  </si>
  <si>
    <t>Id672</t>
  </si>
  <si>
    <t>Wijayaratne, Ms.  Hiruni</t>
  </si>
  <si>
    <t>Id673</t>
  </si>
  <si>
    <t>Ainsworth, Ms.  Reina H.</t>
  </si>
  <si>
    <t>Id674</t>
  </si>
  <si>
    <t>Gayagoy, Ms.  Kristi</t>
  </si>
  <si>
    <t>Id675</t>
  </si>
  <si>
    <t>Fitzmaurice, Ms.  Meredith L.</t>
  </si>
  <si>
    <t>Id676</t>
  </si>
  <si>
    <t>Rodriguez, Ms.  Jocelyn</t>
  </si>
  <si>
    <t>Id677</t>
  </si>
  <si>
    <t>Tsoucas, Mrs.  Daphne</t>
  </si>
  <si>
    <t>Id678</t>
  </si>
  <si>
    <t>Muhly, Ms.  Margaret E</t>
  </si>
  <si>
    <t>Id679</t>
  </si>
  <si>
    <t>Lund, Mr.  Mario J.</t>
  </si>
  <si>
    <t>Id680</t>
  </si>
  <si>
    <t>Battaglino, Mr.  Peter</t>
  </si>
  <si>
    <t>Id681</t>
  </si>
  <si>
    <t>Pena, Ms.  Carolina</t>
  </si>
  <si>
    <t>Id682</t>
  </si>
  <si>
    <t>Thomason, Mrs.  Jenny K.</t>
  </si>
  <si>
    <t>Id683</t>
  </si>
  <si>
    <t>Hancox, Ms.  Jessica</t>
  </si>
  <si>
    <t>Id684</t>
  </si>
  <si>
    <t>Canarecci, Ms.  Kimberly D</t>
  </si>
  <si>
    <t>Id685</t>
  </si>
  <si>
    <t>Toupin, Mr.  Marc-Olivier</t>
  </si>
  <si>
    <t>Id686</t>
  </si>
  <si>
    <t>Mulley, Mr.  Russell J</t>
  </si>
  <si>
    <t>Id687</t>
  </si>
  <si>
    <t>Parry, Ms.  Karine</t>
  </si>
  <si>
    <t>Id688</t>
  </si>
  <si>
    <t>Mason Cox, Ms.  Cheryl</t>
  </si>
  <si>
    <t>Id689</t>
  </si>
  <si>
    <t>Thompson, Ms.  Allison M.</t>
  </si>
  <si>
    <t>Id690</t>
  </si>
  <si>
    <t>Nelson, Ms.  Adriana</t>
  </si>
  <si>
    <t>Id691</t>
  </si>
  <si>
    <t>Forte, Ms.  Miranda J</t>
  </si>
  <si>
    <t>Id692</t>
  </si>
  <si>
    <t>Corona Iturriaga, Mr.  Roberto</t>
  </si>
  <si>
    <t>Id693</t>
  </si>
  <si>
    <t>McCollum, Mrs.  Rebecca B.</t>
  </si>
  <si>
    <t>Id694</t>
  </si>
  <si>
    <t>Hevner, Ms.  Tiffany</t>
  </si>
  <si>
    <t>Id695</t>
  </si>
  <si>
    <t>Looi, Mr.  Alexander</t>
  </si>
  <si>
    <t>Id696</t>
  </si>
  <si>
    <t>Power, Mr.  Rich M</t>
  </si>
  <si>
    <t>Id697</t>
  </si>
  <si>
    <t>Routon, Mr.  Aaron C</t>
  </si>
  <si>
    <t>Id698</t>
  </si>
  <si>
    <t>Dochelli, Ms.  Kate</t>
  </si>
  <si>
    <t>Id699</t>
  </si>
  <si>
    <t>Gillespie, Ms.  Maria M</t>
  </si>
  <si>
    <t>Id700</t>
  </si>
  <si>
    <t>Oskvig, Mr.  Daven W</t>
  </si>
  <si>
    <t>Id701</t>
  </si>
  <si>
    <t>Holland-Stergar, Mrs.  Brianne</t>
  </si>
  <si>
    <t>Id702</t>
  </si>
  <si>
    <t>Arai, Mr.  Hiroki</t>
  </si>
  <si>
    <t>Id703</t>
  </si>
  <si>
    <t>Olausson, Mr.  Anders</t>
  </si>
  <si>
    <t>Id704</t>
  </si>
  <si>
    <t>Wagner, Ms.  Danielle</t>
  </si>
  <si>
    <t>Id705</t>
  </si>
  <si>
    <t>Delong, Ms.  Candace N</t>
  </si>
  <si>
    <t>Id706</t>
  </si>
  <si>
    <t>Mehech, Mr.  Bruno F.</t>
  </si>
  <si>
    <t>Id707</t>
  </si>
  <si>
    <t>Machiela, Ms.  Emily</t>
  </si>
  <si>
    <t>Id708</t>
  </si>
  <si>
    <t>Young, Mrs.  Katie</t>
  </si>
  <si>
    <t>Id709</t>
  </si>
  <si>
    <t>Dupere, Mrs.  Sally</t>
  </si>
  <si>
    <t>Id710</t>
  </si>
  <si>
    <t>Iandolo, Ms.  Meaghan J</t>
  </si>
  <si>
    <t>Id711</t>
  </si>
  <si>
    <t>Ito, Ms.  Rina</t>
  </si>
  <si>
    <t>Id712</t>
  </si>
  <si>
    <t>Barry, Ms.  Kristin P.</t>
  </si>
  <si>
    <t>Id713</t>
  </si>
  <si>
    <t>Boyce, Mr.  Albert</t>
  </si>
  <si>
    <t>Id714</t>
  </si>
  <si>
    <t>Lin, Mrs.  Ashley</t>
  </si>
  <si>
    <t>Id715</t>
  </si>
  <si>
    <t>Smith, Mrs.  Shannon L</t>
  </si>
  <si>
    <t>Id716</t>
  </si>
  <si>
    <t>Nalven, Ms.  Amy B</t>
  </si>
  <si>
    <t>Id717</t>
  </si>
  <si>
    <t>Bourgeois, Ms.  A Danielle</t>
  </si>
  <si>
    <t>Id718</t>
  </si>
  <si>
    <t>Orloff, Mr.  Conrad F</t>
  </si>
  <si>
    <t>Id719</t>
  </si>
  <si>
    <t>Ramirez, Mr.  Josh</t>
  </si>
  <si>
    <t>Id720</t>
  </si>
  <si>
    <t>Fouquet, Mr.  Maxime</t>
  </si>
  <si>
    <t>Id721</t>
  </si>
  <si>
    <t>McPhillips, Ms.  Natalie</t>
  </si>
  <si>
    <t>Id722</t>
  </si>
  <si>
    <t>Burgin, Ms.  Melissa</t>
  </si>
  <si>
    <t>Id723</t>
  </si>
  <si>
    <t>Roberts, Ms.  Laura P.</t>
  </si>
  <si>
    <t>Id724</t>
  </si>
  <si>
    <t>Nemec, Mrs.  Lisa</t>
  </si>
  <si>
    <t>Id725</t>
  </si>
  <si>
    <t>Appman, Mr.  William D. Jr.</t>
  </si>
  <si>
    <t>Id726</t>
  </si>
  <si>
    <t>Driscoll, Mr.  James</t>
  </si>
  <si>
    <t>Id727</t>
  </si>
  <si>
    <t>Glotzbach, Mr.  John</t>
  </si>
  <si>
    <t>Id728</t>
  </si>
  <si>
    <t>Tenforde, Mr.  Adam S</t>
  </si>
  <si>
    <t>Id729</t>
  </si>
  <si>
    <t>Ramirez, Mr.  Armando</t>
  </si>
  <si>
    <t>Id730</t>
  </si>
  <si>
    <t>Stanley Torres, Ms.  Dana</t>
  </si>
  <si>
    <t>Id731</t>
  </si>
  <si>
    <t>Vandongen, Ms.  Jennifer L</t>
  </si>
  <si>
    <t>Id732</t>
  </si>
  <si>
    <t>Liebald, Mr.  Benjamin</t>
  </si>
  <si>
    <t>Id733</t>
  </si>
  <si>
    <t>Holte, Ms.  Tanya</t>
  </si>
  <si>
    <t>Id734</t>
  </si>
  <si>
    <t>Johnson, Ms.  Tracy</t>
  </si>
  <si>
    <t>Id735</t>
  </si>
  <si>
    <t>Bartlett, Ms.  Emily S</t>
  </si>
  <si>
    <t>Id736</t>
  </si>
  <si>
    <t>Bergman, Ms.  Kelly R</t>
  </si>
  <si>
    <t>Id737</t>
  </si>
  <si>
    <t>Aitken, Mr.  Kyle</t>
  </si>
  <si>
    <t>Id738</t>
  </si>
  <si>
    <t>Berger, Mr.  Bruce A Jr.</t>
  </si>
  <si>
    <t>Id739</t>
  </si>
  <si>
    <t>Richey, Mr.  Cary J</t>
  </si>
  <si>
    <t>Id740</t>
  </si>
  <si>
    <t>Trotter, Mrs.  Jill M</t>
  </si>
  <si>
    <t>Id741</t>
  </si>
  <si>
    <t>Chavez, Mr.  Chris</t>
  </si>
  <si>
    <t>Id742</t>
  </si>
  <si>
    <t>Orifice, Mr.  Michael E.</t>
  </si>
  <si>
    <t>Id743</t>
  </si>
  <si>
    <t>Farkash, Mrs.  Lauren</t>
  </si>
  <si>
    <t>Id744</t>
  </si>
  <si>
    <t>Hribar, Mrs.  Kathryn E</t>
  </si>
  <si>
    <t>Id745</t>
  </si>
  <si>
    <t>Crawford, Ms.  Polly</t>
  </si>
  <si>
    <t>Id746</t>
  </si>
  <si>
    <t>Sittlington, Mr.  Mark H.</t>
  </si>
  <si>
    <t>Id747</t>
  </si>
  <si>
    <t>Silbert, Mrs.  Jessie M.</t>
  </si>
  <si>
    <t>Id748</t>
  </si>
  <si>
    <t>Carrique, Mr.  Chris</t>
  </si>
  <si>
    <t>Id749</t>
  </si>
  <si>
    <t>Kosla, Mr.  Daniel</t>
  </si>
  <si>
    <t>Id750</t>
  </si>
  <si>
    <t>Parker, Ms.  Megan</t>
  </si>
  <si>
    <t>Id751</t>
  </si>
  <si>
    <t>Horton, Mr.  Kevin</t>
  </si>
  <si>
    <t>Id752</t>
  </si>
  <si>
    <t>Boller, Ms.  Caroline S.</t>
  </si>
  <si>
    <t>Id753</t>
  </si>
  <si>
    <t>Olaru, Ms.  Nuta</t>
  </si>
  <si>
    <t>Id754</t>
  </si>
  <si>
    <t>Prescott, Ms.  Margie</t>
  </si>
  <si>
    <t>Id755</t>
  </si>
  <si>
    <t>Hines, Mrs.  Heidi</t>
  </si>
  <si>
    <t>Id756</t>
  </si>
  <si>
    <t>Blanton, Mr.  Diego J</t>
  </si>
  <si>
    <t>Id757</t>
  </si>
  <si>
    <t>Bustamante, Mr.  Enrique M Sr.</t>
  </si>
  <si>
    <t>Id758</t>
  </si>
  <si>
    <t>McCann, Mr.  Greg</t>
  </si>
  <si>
    <t>Id759</t>
  </si>
  <si>
    <t>Schmole, Mr.  Filip</t>
  </si>
  <si>
    <t>Id760</t>
  </si>
  <si>
    <t>Barber, Ms.  Rosemary E.</t>
  </si>
  <si>
    <t>Id761</t>
  </si>
  <si>
    <t>Reichmann, Ms.  Lisa</t>
  </si>
  <si>
    <t>Id762</t>
  </si>
  <si>
    <t>Cavatorta, Mr.  Jason</t>
  </si>
  <si>
    <t>Id763</t>
  </si>
  <si>
    <t>Yaeger, Ms.  Courtney</t>
  </si>
  <si>
    <t>Id764</t>
  </si>
  <si>
    <t>Hughes, Ms.  Jennifer R.</t>
  </si>
  <si>
    <t>Id765</t>
  </si>
  <si>
    <t>Donahue, Ms.  Lauren E</t>
  </si>
  <si>
    <t>Id766</t>
  </si>
  <si>
    <t>Greenwell, Ms.  Ashley M.</t>
  </si>
  <si>
    <t>Id767</t>
  </si>
  <si>
    <t>Steele, Ms.  Alison R.</t>
  </si>
  <si>
    <t>Id768</t>
  </si>
  <si>
    <t>Gunter, Ms.  Madeleine</t>
  </si>
  <si>
    <t>Id769</t>
  </si>
  <si>
    <t>McDonough, Ms.  Stacey</t>
  </si>
  <si>
    <t>Id770</t>
  </si>
  <si>
    <t>Sweetland, Ms.  Kimberly</t>
  </si>
  <si>
    <t>Id771</t>
  </si>
  <si>
    <t>Hammersmith, Mr.  Matthew D</t>
  </si>
  <si>
    <t>Id772</t>
  </si>
  <si>
    <t>French, Mr.  Michael</t>
  </si>
  <si>
    <t>Id773</t>
  </si>
  <si>
    <t>Garbe, Mr.  Ben</t>
  </si>
  <si>
    <t>Id774</t>
  </si>
  <si>
    <t>Duncan, Mr.  Chris</t>
  </si>
  <si>
    <t>Id775</t>
  </si>
  <si>
    <t>Wallace, Mr.  Jeremy J</t>
  </si>
  <si>
    <t>Id776</t>
  </si>
  <si>
    <t>Tillman, Mrs.  Amy L.</t>
  </si>
  <si>
    <t>Id777</t>
  </si>
  <si>
    <t>Lee, Mrs.  Karen L.</t>
  </si>
  <si>
    <t>Id778</t>
  </si>
  <si>
    <t>Taylor, Ms.  Tennille</t>
  </si>
  <si>
    <t>Id779</t>
  </si>
  <si>
    <t>McSween, Mr.  Matt</t>
  </si>
  <si>
    <t>Id780</t>
  </si>
  <si>
    <t>Schubert, Ms.  Emily</t>
  </si>
  <si>
    <t>Id781</t>
  </si>
  <si>
    <t>Lalanne, Mr.  Justin E</t>
  </si>
  <si>
    <t>Id782</t>
  </si>
  <si>
    <t>Flanagan, Ms.  Shalane</t>
  </si>
  <si>
    <t>Id783</t>
  </si>
  <si>
    <t>Arellano, Ms.  Jessica N.</t>
  </si>
  <si>
    <t>Id784</t>
  </si>
  <si>
    <t>Charette, Ms.  Melanie</t>
  </si>
  <si>
    <t>Id785</t>
  </si>
  <si>
    <t>Pena Reyes, Ms.  Ruth Angelica</t>
  </si>
  <si>
    <t>Id786</t>
  </si>
  <si>
    <t>Broderick, Ms.  Una M</t>
  </si>
  <si>
    <t>Id787</t>
  </si>
  <si>
    <t>Summers, Ms.  Taralyn</t>
  </si>
  <si>
    <t>Id788</t>
  </si>
  <si>
    <t>Fisher, Mr.  James A</t>
  </si>
  <si>
    <t>Id789</t>
  </si>
  <si>
    <t>Zhou, Mr.  Ning</t>
  </si>
  <si>
    <t>Id790</t>
  </si>
  <si>
    <t>Clarke-Ames, Mr.  Joel</t>
  </si>
  <si>
    <t>Id791</t>
  </si>
  <si>
    <t>Staton, Ms.  Pamela J.</t>
  </si>
  <si>
    <t>Id792</t>
  </si>
  <si>
    <t>Forster, Ms.  Brittney</t>
  </si>
  <si>
    <t>Id793</t>
  </si>
  <si>
    <t>Monaghan, Mrs.  Sheila</t>
  </si>
  <si>
    <t>Id794</t>
  </si>
  <si>
    <t>Kawamoto, Mr.  Koji</t>
  </si>
  <si>
    <t>Id795</t>
  </si>
  <si>
    <t>Dicharry, Ms.  Sarah</t>
  </si>
  <si>
    <t>Id796</t>
  </si>
  <si>
    <t>Berry, Mrs.  Colleen M</t>
  </si>
  <si>
    <t>Id797</t>
  </si>
  <si>
    <t>Porfirio, Ms.  Deedra G.</t>
  </si>
  <si>
    <t>Id798</t>
  </si>
  <si>
    <t>Thind, Mrs.  Kulwinder</t>
  </si>
  <si>
    <t>Id799</t>
  </si>
  <si>
    <t>Ryan, Ms.  Ann M.</t>
  </si>
  <si>
    <t>Id800</t>
  </si>
  <si>
    <t>Horn, Ms.  Sarah E</t>
  </si>
  <si>
    <t>Id801</t>
  </si>
  <si>
    <t>Sabadosa, Ms.  Apryl J.</t>
  </si>
  <si>
    <t>Id802</t>
  </si>
  <si>
    <t>Casady, Mrs.  Ilana</t>
  </si>
  <si>
    <t>Id803</t>
  </si>
  <si>
    <t>Phillips, Ms.  Katherine</t>
  </si>
  <si>
    <t>Id804</t>
  </si>
  <si>
    <t>Ahokas, Ms.  Katherine</t>
  </si>
  <si>
    <t>Id805</t>
  </si>
  <si>
    <t>Hebert, Mr.  Karl</t>
  </si>
  <si>
    <t>Id806</t>
  </si>
  <si>
    <t>Fair, Mr.  Stephen</t>
  </si>
  <si>
    <t>Id807</t>
  </si>
  <si>
    <t>Swenson, Mr.  Will</t>
  </si>
  <si>
    <t>Id808</t>
  </si>
  <si>
    <t>Revenis, Mr.  Bradley D</t>
  </si>
  <si>
    <t>Id809</t>
  </si>
  <si>
    <t>Engnes, Mrs.  Amy M</t>
  </si>
  <si>
    <t>Id810</t>
  </si>
  <si>
    <t>Wiltse, Mr.  Matthew W.</t>
  </si>
  <si>
    <t>Id811</t>
  </si>
  <si>
    <t>Fernandez, Mr.  Doug</t>
  </si>
  <si>
    <t>Id812</t>
  </si>
  <si>
    <t>Edwards, Mr.  Tom</t>
  </si>
  <si>
    <t>Id813</t>
  </si>
  <si>
    <t>Pinney, Mr.  Jonathan</t>
  </si>
  <si>
    <t>Id814</t>
  </si>
  <si>
    <t>Levy, Mr.  Wayne A.</t>
  </si>
  <si>
    <t>Id815</t>
  </si>
  <si>
    <t>Takeda, Mr.  Nobuyori</t>
  </si>
  <si>
    <t>Id816</t>
  </si>
  <si>
    <t>Burke, Mr.  Rich</t>
  </si>
  <si>
    <t>Id817</t>
  </si>
  <si>
    <t>Duarte, Mr.  Marcos S</t>
  </si>
  <si>
    <t>Id818</t>
  </si>
  <si>
    <t>Clark, Mr.  Dave</t>
  </si>
  <si>
    <t>Id819</t>
  </si>
  <si>
    <t>Nice, Mr.  Andy</t>
  </si>
  <si>
    <t>Id820</t>
  </si>
  <si>
    <t>Windler, Ms.  Mary</t>
  </si>
  <si>
    <t>Id821</t>
  </si>
  <si>
    <t>Jones, Mr.  Marcus B</t>
  </si>
  <si>
    <t>Id822</t>
  </si>
  <si>
    <t>Stevenson, Mr.  Thomas K.</t>
  </si>
  <si>
    <t>Id823</t>
  </si>
  <si>
    <t>Humphrey, Mr.  Robert</t>
  </si>
  <si>
    <t>Id824</t>
  </si>
  <si>
    <t>Nelson, Mr.  Geoff</t>
  </si>
  <si>
    <t>Id825</t>
  </si>
  <si>
    <t>Payne, Mr.  Chris J.</t>
  </si>
  <si>
    <t>Id826</t>
  </si>
  <si>
    <t>Hails, Ms.  Kate A.</t>
  </si>
  <si>
    <t>Id827</t>
  </si>
  <si>
    <t>Proctor, Ms.  Kelli</t>
  </si>
  <si>
    <t>Id828</t>
  </si>
  <si>
    <t>Ryan, Mrs.  Maggie M</t>
  </si>
  <si>
    <t>Id829</t>
  </si>
  <si>
    <t>Watson, Mrs.  Michelle L.</t>
  </si>
  <si>
    <t>Id830</t>
  </si>
  <si>
    <t>Gresh, Mrs.  Ashley K</t>
  </si>
  <si>
    <t>Id831</t>
  </si>
  <si>
    <t>Anis, Mr.  Michael</t>
  </si>
  <si>
    <t>Id832</t>
  </si>
  <si>
    <t>Swartz, Mr.  Ryan K.</t>
  </si>
  <si>
    <t>Id833</t>
  </si>
  <si>
    <t>Schluneker, Mr.  Matthew J</t>
  </si>
  <si>
    <t>Id834</t>
  </si>
  <si>
    <t>Bellemare, Mrs.  Karine</t>
  </si>
  <si>
    <t>Id835</t>
  </si>
  <si>
    <t>Vitalo, Ms.  Antonia G</t>
  </si>
  <si>
    <t>Id836</t>
  </si>
  <si>
    <t>Hamilton, Ms.  Casondra L</t>
  </si>
  <si>
    <t>Id837</t>
  </si>
  <si>
    <t>Marshall, Ms.  Wendy</t>
  </si>
  <si>
    <t>Id838</t>
  </si>
  <si>
    <t>Cale, Mr.  Eric D</t>
  </si>
  <si>
    <t>Id839</t>
  </si>
  <si>
    <t>Pittaway, Ms.  Elizabeth</t>
  </si>
  <si>
    <t>Id840</t>
  </si>
  <si>
    <t>Bill, Ms.  Laura F</t>
  </si>
  <si>
    <t>Id841</t>
  </si>
  <si>
    <t>Antrim, Ms.  Amelia F.</t>
  </si>
  <si>
    <t>Id842</t>
  </si>
  <si>
    <t>Doolittle-Crider, Ms.  Amy L.</t>
  </si>
  <si>
    <t>Id843</t>
  </si>
  <si>
    <t>Ruhlman, Ms.  Katie J</t>
  </si>
  <si>
    <t>Id844</t>
  </si>
  <si>
    <t>Anderson, Ms.  Laura E.</t>
  </si>
  <si>
    <t>Id845</t>
  </si>
  <si>
    <t>Uchiyama, Mrs.  Mayumi</t>
  </si>
  <si>
    <t>Id846</t>
  </si>
  <si>
    <t>Desota, Ms.  Vanessa</t>
  </si>
  <si>
    <t>Id847</t>
  </si>
  <si>
    <t>Edmonds, Ms.  Natali N</t>
  </si>
  <si>
    <t>Id848</t>
  </si>
  <si>
    <t>Otto, Ms.  Beth</t>
  </si>
  <si>
    <t>Id849</t>
  </si>
  <si>
    <t>Kurt, Mr.  Alex</t>
  </si>
  <si>
    <t>Id850</t>
  </si>
  <si>
    <t>Duhaime, Mr.  Spencer</t>
  </si>
  <si>
    <t>Id851</t>
  </si>
  <si>
    <t>Swann, Ms.  Andee W.</t>
  </si>
  <si>
    <t>Id852</t>
  </si>
  <si>
    <t>Burton, Mrs.  Amy</t>
  </si>
  <si>
    <t>Id853</t>
  </si>
  <si>
    <t>Ricardi, Mr.  Joshua</t>
  </si>
  <si>
    <t>Id854</t>
  </si>
  <si>
    <t>Joslyn, Mr.  C Fred</t>
  </si>
  <si>
    <t>Id855</t>
  </si>
  <si>
    <t>Bennie, Mr.  Jeremy</t>
  </si>
  <si>
    <t>Id856</t>
  </si>
  <si>
    <t>Kanyane, Mr.  Patrick Sr.</t>
  </si>
  <si>
    <t>Id857</t>
  </si>
  <si>
    <t>McFadden, Ms.  Kelly M.</t>
  </si>
  <si>
    <t>Id858</t>
  </si>
  <si>
    <t>Connolly, Ms.  Katherine</t>
  </si>
  <si>
    <t>Id859</t>
  </si>
  <si>
    <t>Merino, Ms.  Keila L</t>
  </si>
  <si>
    <t>Id860</t>
  </si>
  <si>
    <t>Baird, Ms.  Zanae E</t>
  </si>
  <si>
    <t>Id861</t>
  </si>
  <si>
    <t>Locatelli, Mr.  Alex</t>
  </si>
  <si>
    <t>Id862</t>
  </si>
  <si>
    <t>Brake, Ms.  Kathryn</t>
  </si>
  <si>
    <t>Id863</t>
  </si>
  <si>
    <t>Jacobs, Mr.  Jason L.</t>
  </si>
  <si>
    <t>Id864</t>
  </si>
  <si>
    <t>Vaught, Mr.  Benjamin J.</t>
  </si>
  <si>
    <t>Id865</t>
  </si>
  <si>
    <t>Monteleone, Mr.  Steven M.</t>
  </si>
  <si>
    <t>Id866</t>
  </si>
  <si>
    <t>Verdugo, Mrs.  Erika</t>
  </si>
  <si>
    <t>Id867</t>
  </si>
  <si>
    <t>Sellers, Mr.  Chad</t>
  </si>
  <si>
    <t>Id868</t>
  </si>
  <si>
    <t>Bowman, Mr.  Mark</t>
  </si>
  <si>
    <t>Id869</t>
  </si>
  <si>
    <t>Marley, Mr.  David</t>
  </si>
  <si>
    <t>Id870</t>
  </si>
  <si>
    <t>Grey, Mr.  Matthew R</t>
  </si>
  <si>
    <t>Id871</t>
  </si>
  <si>
    <t>O'Rourke, Mrs.  Orla</t>
  </si>
  <si>
    <t>Id872</t>
  </si>
  <si>
    <t>Fatehali, Ms.  Shaista S</t>
  </si>
  <si>
    <t>Id873</t>
  </si>
  <si>
    <t>Piza-Taylor, Mrs.  Emily</t>
  </si>
  <si>
    <t>Id874</t>
  </si>
  <si>
    <t>Cavanaugh, Ms.  Julie A.</t>
  </si>
  <si>
    <t>Id875</t>
  </si>
  <si>
    <t>Amako, Ms.  Megumi</t>
  </si>
  <si>
    <t>Id876</t>
  </si>
  <si>
    <t>Musa, Ms.  Skylar</t>
  </si>
  <si>
    <t>Id877</t>
  </si>
  <si>
    <t>Phillippi, Mrs.  Victoria</t>
  </si>
  <si>
    <t>Id878</t>
  </si>
  <si>
    <t>Hoskins, Mrs.  Amanda L</t>
  </si>
  <si>
    <t>Id879</t>
  </si>
  <si>
    <t>Imbalzano Zegar, Ms.  Renee</t>
  </si>
  <si>
    <t>Id880</t>
  </si>
  <si>
    <t>Triedman, Ms.  Nellie A.</t>
  </si>
  <si>
    <t>Id881</t>
  </si>
  <si>
    <t>Lovuolo, Ms.  Tamara</t>
  </si>
  <si>
    <t>Id882</t>
  </si>
  <si>
    <t>Chung, Ms.  Joan</t>
  </si>
  <si>
    <t>Id883</t>
  </si>
  <si>
    <t>Newsom, Ms.  Aimee J.</t>
  </si>
  <si>
    <t>Id884</t>
  </si>
  <si>
    <t>Harrington, Ms.  Suzanne</t>
  </si>
  <si>
    <t>Id885</t>
  </si>
  <si>
    <t>Hoffman, Ms.  Kristin A.</t>
  </si>
  <si>
    <t>Id886</t>
  </si>
  <si>
    <t>Van Vugt, Ms.  Bronwyn</t>
  </si>
  <si>
    <t>Id887</t>
  </si>
  <si>
    <t>Feehley, Ms.  Taylor J</t>
  </si>
  <si>
    <t>Id888</t>
  </si>
  <si>
    <t>Ashworth, Mrs.  Kimberly M.</t>
  </si>
  <si>
    <t>Id889</t>
  </si>
  <si>
    <t>Hansen, Mr.  Joshua E.</t>
  </si>
  <si>
    <t>Id890</t>
  </si>
  <si>
    <t>Czyz, Mr.  Jeffrey</t>
  </si>
  <si>
    <t>Id891</t>
  </si>
  <si>
    <t>Bauder, Mr.  Andrew R</t>
  </si>
  <si>
    <t>Id892</t>
  </si>
  <si>
    <t>Mendoza, Mr.  Francisco J. Sr.</t>
  </si>
  <si>
    <t>Id893</t>
  </si>
  <si>
    <t>Glass, Mrs.  Rhonda</t>
  </si>
  <si>
    <t>Id894</t>
  </si>
  <si>
    <t>Butcher, Mr.  John</t>
  </si>
  <si>
    <t>Id895</t>
  </si>
  <si>
    <t>Traiser, Mr.  Miles J.</t>
  </si>
  <si>
    <t>Id896</t>
  </si>
  <si>
    <t>Mudy-Mader, Ms.  Justyna I.</t>
  </si>
  <si>
    <t>Id897</t>
  </si>
  <si>
    <t>Rogers, Ms.  Lucille</t>
  </si>
  <si>
    <t>Id898</t>
  </si>
  <si>
    <t>Woo, Ms.  April</t>
  </si>
  <si>
    <t>Id899</t>
  </si>
  <si>
    <t>Walsh, Mr.  Robert</t>
  </si>
  <si>
    <t>Id900</t>
  </si>
  <si>
    <t>White, Mrs.  Alyssa</t>
  </si>
  <si>
    <t>Id901</t>
  </si>
  <si>
    <t>Sheppard, Ms.  Jessica E.</t>
  </si>
  <si>
    <t>Id902</t>
  </si>
  <si>
    <t>Doran, Mr.  Patrick J.</t>
  </si>
  <si>
    <t>Id903</t>
  </si>
  <si>
    <t>Labrosse, Ms.  Emilie</t>
  </si>
  <si>
    <t>Id904</t>
  </si>
  <si>
    <t>Thomas, Ms.  Caitlin B.</t>
  </si>
  <si>
    <t>Id905</t>
  </si>
  <si>
    <t>Lesniak, Mr.  Joseph W</t>
  </si>
  <si>
    <t>Id906</t>
  </si>
  <si>
    <t>Prowse, Ms.  Wendy</t>
  </si>
  <si>
    <t>Id907</t>
  </si>
  <si>
    <t>Seigel, Mrs.  Leah L.</t>
  </si>
  <si>
    <t>Id908</t>
  </si>
  <si>
    <t>Blas, Mr.  Wayne L.</t>
  </si>
  <si>
    <t>Id909</t>
  </si>
  <si>
    <t>Simpson, Mr.  Jason M.</t>
  </si>
  <si>
    <t>Id910</t>
  </si>
  <si>
    <t>Gierman, Mr.  Floris</t>
  </si>
  <si>
    <t>Id911</t>
  </si>
  <si>
    <t>Jeuland, Mr.  Marc</t>
  </si>
  <si>
    <t>Id912</t>
  </si>
  <si>
    <t>Chorney, Mr.  Christopher</t>
  </si>
  <si>
    <t>Id913</t>
  </si>
  <si>
    <t>Rook, Mr.  Kevin</t>
  </si>
  <si>
    <t>Id914</t>
  </si>
  <si>
    <t>Wright, Mr.  Aharon N</t>
  </si>
  <si>
    <t>Id915</t>
  </si>
  <si>
    <t>Chin, Mr.  Lawrence D.</t>
  </si>
  <si>
    <t>Id916</t>
  </si>
  <si>
    <t>White, Mr.  Malcolm</t>
  </si>
  <si>
    <t>Id917</t>
  </si>
  <si>
    <t>Savage, Ms.  Anna E.</t>
  </si>
  <si>
    <t>Id918</t>
  </si>
  <si>
    <t>Hitchings, Ms.  Jenny</t>
  </si>
  <si>
    <t>Id919</t>
  </si>
  <si>
    <t>Truitt, Ms.  Melissa L</t>
  </si>
  <si>
    <t>Id920</t>
  </si>
  <si>
    <t>Chang, Ms.  Chia J.</t>
  </si>
  <si>
    <t>Id921</t>
  </si>
  <si>
    <t>Frey, Ms.  Laura A</t>
  </si>
  <si>
    <t>Id922</t>
  </si>
  <si>
    <t>Krishna, Ms.  Aditi</t>
  </si>
  <si>
    <t>Id923</t>
  </si>
  <si>
    <t>Maher, Ms.  Leah A.</t>
  </si>
  <si>
    <t>Id924</t>
  </si>
  <si>
    <t>Boivin, Ms.  Marianne</t>
  </si>
  <si>
    <t>Id925</t>
  </si>
  <si>
    <t>McAlister, Ms.  Carla</t>
  </si>
  <si>
    <t>Id926</t>
  </si>
  <si>
    <t>Akhmedova, Ms.  Oksana</t>
  </si>
  <si>
    <t>Id927</t>
  </si>
  <si>
    <t>Tucker, Ms.  Rebecca B.</t>
  </si>
  <si>
    <t>Id928</t>
  </si>
  <si>
    <t>Gramelspacher, Ms.  Maria A.</t>
  </si>
  <si>
    <t>Id929</t>
  </si>
  <si>
    <t>Goldsmith, Mrs.  Lisa M</t>
  </si>
  <si>
    <t>Id930</t>
  </si>
  <si>
    <t>Tranter, Mr.  Steve Jr.</t>
  </si>
  <si>
    <t>Id931</t>
  </si>
  <si>
    <t>Tu, Mrs.  Tiffany</t>
  </si>
  <si>
    <t>Id932</t>
  </si>
  <si>
    <t>Kaczka, Mr.  Greg</t>
  </si>
  <si>
    <t>Id933</t>
  </si>
  <si>
    <t>Hunter, Mr.  Dale</t>
  </si>
  <si>
    <t>Id934</t>
  </si>
  <si>
    <t>Moran, Ms.  Brittany A.</t>
  </si>
  <si>
    <t>Id935</t>
  </si>
  <si>
    <t>Ashby, Mr.  Robert S</t>
  </si>
  <si>
    <t>Id936</t>
  </si>
  <si>
    <t>Ausen, Mr.  Cameron</t>
  </si>
  <si>
    <t>Id937</t>
  </si>
  <si>
    <t>Savage, Mrs.  Ulrike</t>
  </si>
  <si>
    <t>Id938</t>
  </si>
  <si>
    <t>O'Leary, Ms.  Katlyn A.</t>
  </si>
  <si>
    <t>Id939</t>
  </si>
  <si>
    <t>Scoville, Mr.  Morgan B.</t>
  </si>
  <si>
    <t>Id940</t>
  </si>
  <si>
    <t>Kaus, Mr.  Peter</t>
  </si>
  <si>
    <t>Id941</t>
  </si>
  <si>
    <t>Rainey, Ms.  Chandler</t>
  </si>
  <si>
    <t>Id942</t>
  </si>
  <si>
    <t>Rasch, Ms.  Silvana M.</t>
  </si>
  <si>
    <t>Id943</t>
  </si>
  <si>
    <t>Plunkett, Ms.  Natty</t>
  </si>
  <si>
    <t>Id944</t>
  </si>
  <si>
    <t>Murphy, Mr.  Nicholas T</t>
  </si>
  <si>
    <t>Id945</t>
  </si>
  <si>
    <t>Gusmer, Ms.  Rebecca</t>
  </si>
  <si>
    <t>Id946</t>
  </si>
  <si>
    <t>Loftus, Mr.  John</t>
  </si>
  <si>
    <t>Id947</t>
  </si>
  <si>
    <t>Scott, Mr.  Antony G</t>
  </si>
  <si>
    <t>Id948</t>
  </si>
  <si>
    <t>Alvarez, Mr.  Eric</t>
  </si>
  <si>
    <t>Id949</t>
  </si>
  <si>
    <t>Petersson, Mr.  Erik</t>
  </si>
  <si>
    <t>Id950</t>
  </si>
  <si>
    <t>Liaw, Mr.  Matthew T</t>
  </si>
  <si>
    <t>Id951</t>
  </si>
  <si>
    <t>Tripaldi, Ms.  Cassandra</t>
  </si>
  <si>
    <t>Id952</t>
  </si>
  <si>
    <t>Kelley, Ms.  Rosemary C</t>
  </si>
  <si>
    <t>Id953</t>
  </si>
  <si>
    <t>Endara, Ms.  Carrie A.</t>
  </si>
  <si>
    <t>Id954</t>
  </si>
  <si>
    <t>Valle, Mr.  Gerardo Sr.</t>
  </si>
  <si>
    <t>Id955</t>
  </si>
  <si>
    <t>Germain, Mr.  Matthew R.</t>
  </si>
  <si>
    <t>Id956</t>
  </si>
  <si>
    <t>Finecey, Mrs.  Meghan E</t>
  </si>
  <si>
    <t>Id957</t>
  </si>
  <si>
    <t>Mendoza, Mr.  Eric</t>
  </si>
  <si>
    <t>Id958</t>
  </si>
  <si>
    <t>Roe, Ms.  Lisa B</t>
  </si>
  <si>
    <t>Id959</t>
  </si>
  <si>
    <t>Webb, Mrs.  Jane R.</t>
  </si>
  <si>
    <t>Id960</t>
  </si>
  <si>
    <t>Stocker, Ms.  Allison M</t>
  </si>
  <si>
    <t>Id961</t>
  </si>
  <si>
    <t>Jacobson, Mrs.  Sarah E.</t>
  </si>
  <si>
    <t>Id962</t>
  </si>
  <si>
    <t>Shaw, Mr.  Philip J</t>
  </si>
  <si>
    <t>Id963</t>
  </si>
  <si>
    <t>Goodwin, Ms.  Jillian A.</t>
  </si>
  <si>
    <t>Id964</t>
  </si>
  <si>
    <t>Brock, Mrs.  Laura D</t>
  </si>
  <si>
    <t>Id965</t>
  </si>
  <si>
    <t>Papp, Ms.  Megan E.</t>
  </si>
  <si>
    <t>Id966</t>
  </si>
  <si>
    <t>Siragusa, Ms.  Shannon J.</t>
  </si>
  <si>
    <t>Id967</t>
  </si>
  <si>
    <t>Pizarro, Ms.  Rachelle M</t>
  </si>
  <si>
    <t>Id968</t>
  </si>
  <si>
    <t>Strange, Mr.  Casey</t>
  </si>
  <si>
    <t>Id969</t>
  </si>
  <si>
    <t>Eidinger, Ms.  Jessica L</t>
  </si>
  <si>
    <t>Id970</t>
  </si>
  <si>
    <t>Ginsburg, Mr.  Brandon F</t>
  </si>
  <si>
    <t>Id971</t>
  </si>
  <si>
    <t>Truex, Ms.  Melissa</t>
  </si>
  <si>
    <t>Id972</t>
  </si>
  <si>
    <t>Higgins, Ms.  Danielle N</t>
  </si>
  <si>
    <t>Id973</t>
  </si>
  <si>
    <t>McCurdy, Mr.  Matthew</t>
  </si>
  <si>
    <t>Id974</t>
  </si>
  <si>
    <t>Hughes, Mrs.  Bettina</t>
  </si>
  <si>
    <t>Id975</t>
  </si>
  <si>
    <t>Varner, Mr.  Alexander</t>
  </si>
  <si>
    <t>Id976</t>
  </si>
  <si>
    <t>Dahmen, Mrs.  Holli</t>
  </si>
  <si>
    <t>Id977</t>
  </si>
  <si>
    <t>Young, Mrs.  Heather C</t>
  </si>
  <si>
    <t>Id978</t>
  </si>
  <si>
    <t>Fraser, Mr.  Kyle</t>
  </si>
  <si>
    <t>Id979</t>
  </si>
  <si>
    <t>Deeg, Mr.  Thomas J</t>
  </si>
  <si>
    <t>Id980</t>
  </si>
  <si>
    <t>Robertson, Mr.  Chris</t>
  </si>
  <si>
    <t>Id981</t>
  </si>
  <si>
    <t>Peck, Mr.  Graham</t>
  </si>
  <si>
    <t>Id982</t>
  </si>
  <si>
    <t>Burger, Mr.  Garrett</t>
  </si>
  <si>
    <t>Id983</t>
  </si>
  <si>
    <t>Blain, Mr.  Andrew</t>
  </si>
  <si>
    <t>Id984</t>
  </si>
  <si>
    <t>Winters, Mrs.  Annabelle M</t>
  </si>
  <si>
    <t>Id985</t>
  </si>
  <si>
    <t>McCue, Mr.  Daniel T.</t>
  </si>
  <si>
    <t>Id986</t>
  </si>
  <si>
    <t>Webster, Ms.  Deanne</t>
  </si>
  <si>
    <t>Id987</t>
  </si>
  <si>
    <t>Anderson, Ms.  Carrie</t>
  </si>
  <si>
    <t>Id988</t>
  </si>
  <si>
    <t>Chiappone, Mrs.  Suzanne</t>
  </si>
  <si>
    <t>Id989</t>
  </si>
  <si>
    <t>Opie, Ms.  Jasmine P.</t>
  </si>
  <si>
    <t>Id990</t>
  </si>
  <si>
    <t>Donnelly, Ms.  Jennifer</t>
  </si>
  <si>
    <t>Id991</t>
  </si>
  <si>
    <t>Rall, Ms.  Tracie</t>
  </si>
  <si>
    <t>Id992</t>
  </si>
  <si>
    <t>Mitchell, Mr.  Tristan D.</t>
  </si>
  <si>
    <t>Id993</t>
  </si>
  <si>
    <t>Chen, Mr.  Peiweng</t>
  </si>
  <si>
    <t>Id994</t>
  </si>
  <si>
    <t>Tufaro, Ms.  Theresa M.</t>
  </si>
  <si>
    <t>Id995</t>
  </si>
  <si>
    <t>Peters, Mr.  Daniel J</t>
  </si>
  <si>
    <t>Id996</t>
  </si>
  <si>
    <t>Susedik, Mrs.  Courtney M.</t>
  </si>
  <si>
    <t>Id997</t>
  </si>
  <si>
    <t>Garcia, Mr.  Jose A.</t>
  </si>
  <si>
    <t>Id998</t>
  </si>
  <si>
    <t>Deady, Mrs.  Lauren</t>
  </si>
  <si>
    <t>Id999</t>
  </si>
  <si>
    <t>Campbell, Mr.  Jonathon M.</t>
  </si>
  <si>
    <t>Id1000</t>
  </si>
  <si>
    <t>Schaefer, Mrs.  Stephanie A</t>
  </si>
  <si>
    <t>Id1001</t>
  </si>
  <si>
    <t>D'Alessandro, Mr.  Patrick</t>
  </si>
  <si>
    <t>Id1002</t>
  </si>
  <si>
    <t>Wyss, Mrs.  Krista</t>
  </si>
  <si>
    <t>Id1003</t>
  </si>
  <si>
    <t>Rose, Ms.  Jenessa</t>
  </si>
  <si>
    <t>Id1004</t>
  </si>
  <si>
    <t>Hopper, Mr.  Ryan M.</t>
  </si>
  <si>
    <t>Id1005</t>
  </si>
  <si>
    <t>Finneran, Mr.  Thomas</t>
  </si>
  <si>
    <t>Id1006</t>
  </si>
  <si>
    <t>Basham, Ms.  Amanda N.</t>
  </si>
  <si>
    <t>Id1007</t>
  </si>
  <si>
    <t>Inman, Ms.  Teresa P.</t>
  </si>
  <si>
    <t>Id1008</t>
  </si>
  <si>
    <t>Oscal, Mr.  Dorian</t>
  </si>
  <si>
    <t>Id1009</t>
  </si>
  <si>
    <t>Craft, Ms.  Amy</t>
  </si>
  <si>
    <t>Id1010</t>
  </si>
  <si>
    <t>Kebede, Ms.  Aberu</t>
  </si>
  <si>
    <t>Id1011</t>
  </si>
  <si>
    <t>Strobel, Ms.  Ashley</t>
  </si>
  <si>
    <t>Id1012</t>
  </si>
  <si>
    <t>Dalton, Ms.  Anna E</t>
  </si>
  <si>
    <t>Id1013</t>
  </si>
  <si>
    <t>Morimoto, Ms.  Tania K.</t>
  </si>
  <si>
    <t>Id1014</t>
  </si>
  <si>
    <t>Manlove, Ms.  Ashley E</t>
  </si>
  <si>
    <t>Id1015</t>
  </si>
  <si>
    <t>Madzik, Ms.  Aleksandra</t>
  </si>
  <si>
    <t>Id1016</t>
  </si>
  <si>
    <t>Hobson, Ms.  Valery L</t>
  </si>
  <si>
    <t>Id1017</t>
  </si>
  <si>
    <t>Reyes, Mrs.  Joanna G.</t>
  </si>
  <si>
    <t>Id1018</t>
  </si>
  <si>
    <t>Tierney, Mrs.  Stefanie F.</t>
  </si>
  <si>
    <t>Id1019</t>
  </si>
  <si>
    <t>Gabris, Mr.  Stephen</t>
  </si>
  <si>
    <t>Id1020</t>
  </si>
  <si>
    <t>Howard, Ms.  Liza J.</t>
  </si>
  <si>
    <t>Id1021</t>
  </si>
  <si>
    <t>Kallay, Mr.  Ian M.</t>
  </si>
  <si>
    <t>Id1022</t>
  </si>
  <si>
    <t>Leguizamo, Ms.  Claudia L.</t>
  </si>
  <si>
    <t>Id1023</t>
  </si>
  <si>
    <t>Escartin, Ms.  Jessica M</t>
  </si>
  <si>
    <t>Id1024</t>
  </si>
  <si>
    <t>Chorey, Mr.  Billy Jr.</t>
  </si>
  <si>
    <t>Id1025</t>
  </si>
  <si>
    <t>McVay, Mr.  David</t>
  </si>
  <si>
    <t>Id1026</t>
  </si>
  <si>
    <t>Vinson, Mr.  Tim</t>
  </si>
  <si>
    <t>Id1027</t>
  </si>
  <si>
    <t>Astrike-Davis, Ms.  Emma M</t>
  </si>
  <si>
    <t>Id1028</t>
  </si>
  <si>
    <t>Harder, Mr.  Tim</t>
  </si>
  <si>
    <t>Id1029</t>
  </si>
  <si>
    <t>Bell, Mr.  Patrick</t>
  </si>
  <si>
    <t>Id1030</t>
  </si>
  <si>
    <t>Dawes, Ms.  Bridget K.</t>
  </si>
  <si>
    <t>Id1031</t>
  </si>
  <si>
    <t>Larios, Mr.  Gabriel</t>
  </si>
  <si>
    <t>Id1032</t>
  </si>
  <si>
    <t>Yaremczuk, Ms.  Natasha</t>
  </si>
  <si>
    <t>Id1033</t>
  </si>
  <si>
    <t>Knight, Ms.  Abby A.</t>
  </si>
  <si>
    <t>Id1034</t>
  </si>
  <si>
    <t>Eversman, Ms.  Michelle</t>
  </si>
  <si>
    <t>Id1035</t>
  </si>
  <si>
    <t>Hickory, Ms.  Mckendree</t>
  </si>
  <si>
    <t>Id1036</t>
  </si>
  <si>
    <t>Mooney, Ms.  Tara</t>
  </si>
  <si>
    <t>Id1037</t>
  </si>
  <si>
    <t>Craighead, Mr.  Daniel</t>
  </si>
  <si>
    <t>Id1038</t>
  </si>
  <si>
    <t>Gardner, Mr.  Joshua P</t>
  </si>
  <si>
    <t>Id1039</t>
  </si>
  <si>
    <t>Lohrenz, Ms.  Erin C</t>
  </si>
  <si>
    <t>Id1040</t>
  </si>
  <si>
    <t>Demise, Ms.  Shure</t>
  </si>
  <si>
    <t>Id1041</t>
  </si>
  <si>
    <t>Nelson, Mr.  Richard</t>
  </si>
  <si>
    <t>Id1042</t>
  </si>
  <si>
    <t>Guitard, Ms.  Brenda</t>
  </si>
  <si>
    <t>Id1043</t>
  </si>
  <si>
    <t>Navas, Mr.  Joseph M</t>
  </si>
  <si>
    <t>Id1044</t>
  </si>
  <si>
    <t>Ptucha, Mr.  Stephen J.</t>
  </si>
  <si>
    <t>Id1045</t>
  </si>
  <si>
    <t>Kirouac, Mrs.  Kathya</t>
  </si>
  <si>
    <t>Id1046</t>
  </si>
  <si>
    <t>Toews, Mr.  Wesley</t>
  </si>
  <si>
    <t>Id1047</t>
  </si>
  <si>
    <t>Perry, Mr.  Tim</t>
  </si>
  <si>
    <t>Id1048</t>
  </si>
  <si>
    <t>Kretz, Ms.  Jamie L.</t>
  </si>
  <si>
    <t>Id1049</t>
  </si>
  <si>
    <t>Hempel, Ms.  Alexandra</t>
  </si>
  <si>
    <t>Id1050</t>
  </si>
  <si>
    <t>McBroom, Ms.  Tiffany</t>
  </si>
  <si>
    <t>Id1051</t>
  </si>
  <si>
    <t>Yoo, Mrs.  Rebecca J</t>
  </si>
  <si>
    <t>Id1052</t>
  </si>
  <si>
    <t>Rand, Mr.  Austin T.</t>
  </si>
  <si>
    <t>Id1053</t>
  </si>
  <si>
    <t>Wolfe, Ms.  Jamie T</t>
  </si>
  <si>
    <t>Id1054</t>
  </si>
  <si>
    <t>Vance, Mr.  Matthew T.</t>
  </si>
  <si>
    <t>Id1055</t>
  </si>
  <si>
    <t>Burnett, Mrs.  Emily</t>
  </si>
  <si>
    <t>Id1056</t>
  </si>
  <si>
    <t>Clason, Ms.  Gillian</t>
  </si>
  <si>
    <t>Id1057</t>
  </si>
  <si>
    <t>Donnelly, Mrs.  Brenn E.</t>
  </si>
  <si>
    <t>Id1058</t>
  </si>
  <si>
    <t>Pietz, Ms.  Lisa M</t>
  </si>
  <si>
    <t>Id1059</t>
  </si>
  <si>
    <t>Tegenkamp, Mr.  Matt</t>
  </si>
  <si>
    <t>Id1060</t>
  </si>
  <si>
    <t>Dover, Mr.  Thomas A.</t>
  </si>
  <si>
    <t>Id1061</t>
  </si>
  <si>
    <t>Dockemeyer, Mr.  Kevin J</t>
  </si>
  <si>
    <t>Id1062</t>
  </si>
  <si>
    <t>Steele, Mr.  William H. III</t>
  </si>
  <si>
    <t>Id1063</t>
  </si>
  <si>
    <t>Harel, Mr.  Gal</t>
  </si>
  <si>
    <t>Id1064</t>
  </si>
  <si>
    <t>Aguila, Mr.  Anton</t>
  </si>
  <si>
    <t>Id1065</t>
  </si>
  <si>
    <t>Vallejo Sarmiento, Ms.  Yazmin</t>
  </si>
  <si>
    <t>Id1066</t>
  </si>
  <si>
    <t>Beisheim, Mr.  Florian</t>
  </si>
  <si>
    <t>Id1067</t>
  </si>
  <si>
    <t>Lenhoff, Ms.  Karen L</t>
  </si>
  <si>
    <t>Id1068</t>
  </si>
  <si>
    <t>Wehrwein, Mr.  Scott</t>
  </si>
  <si>
    <t>Id1069</t>
  </si>
  <si>
    <t>Wallace, Ms.  Claire</t>
  </si>
  <si>
    <t>Id1070</t>
  </si>
  <si>
    <t>Markowitz, Ms.  Lynn M.</t>
  </si>
  <si>
    <t>Id1071</t>
  </si>
  <si>
    <t>Vos, Ms.  Sharon</t>
  </si>
  <si>
    <t>Id1072</t>
  </si>
  <si>
    <t>McLeod, Mrs.  Candice</t>
  </si>
  <si>
    <t>Id1073</t>
  </si>
  <si>
    <t>Balcom, Ms.  Jennifer D</t>
  </si>
  <si>
    <t>Id1074</t>
  </si>
  <si>
    <t>Dirth, Mr.  Eric</t>
  </si>
  <si>
    <t>Id1075</t>
  </si>
  <si>
    <t>Inglish, Mr.  Bryan</t>
  </si>
  <si>
    <t>Id1076</t>
  </si>
  <si>
    <t>Matthews, Mr.  Devon R.</t>
  </si>
  <si>
    <t>Id1077</t>
  </si>
  <si>
    <t>Massa-Musiak, Ms.  Elena</t>
  </si>
  <si>
    <t>Id1078</t>
  </si>
  <si>
    <t>Bailey, Mr.  Chris</t>
  </si>
  <si>
    <t>Id1079</t>
  </si>
  <si>
    <t>Jacoby, Mr.  Bert</t>
  </si>
  <si>
    <t>Id1080</t>
  </si>
  <si>
    <t>Crimmings, Mr.  John P.</t>
  </si>
  <si>
    <t>Id1081</t>
  </si>
  <si>
    <t>Crane, Mr.  Daniel P</t>
  </si>
  <si>
    <t>Id1082</t>
  </si>
  <si>
    <t>Swartzfager, Mrs.  Lisa K.</t>
  </si>
  <si>
    <t>Id1083</t>
  </si>
  <si>
    <t>Clevenger, Mrs.  Kristine</t>
  </si>
  <si>
    <t>Id1084</t>
  </si>
  <si>
    <t>Reichardt, Mr.  Paul A</t>
  </si>
  <si>
    <t>Id1085</t>
  </si>
  <si>
    <t>Morton, Mr.  Bryan</t>
  </si>
  <si>
    <t>Id1086</t>
  </si>
  <si>
    <t>Sunstrum, Mr.  Chris</t>
  </si>
  <si>
    <t>Id1087</t>
  </si>
  <si>
    <t>Frownfelter, Ms.  Milah B</t>
  </si>
  <si>
    <t>Id1088</t>
  </si>
  <si>
    <t>Richter, Ms.  Annette M.</t>
  </si>
  <si>
    <t>Id1089</t>
  </si>
  <si>
    <t>England, Mrs.  Yoko</t>
  </si>
  <si>
    <t>Id1090</t>
  </si>
  <si>
    <t>McLean, Ms.  Laura</t>
  </si>
  <si>
    <t>Id1091</t>
  </si>
  <si>
    <t>Gardner, Ms.  Tess A.</t>
  </si>
  <si>
    <t>Id1092</t>
  </si>
  <si>
    <t>Lane, Mr.  William G.</t>
  </si>
  <si>
    <t>Id1093</t>
  </si>
  <si>
    <t>Vonachen, Ms.  Paige</t>
  </si>
  <si>
    <t>Id1094</t>
  </si>
  <si>
    <t>Smith, Mr.  Matthew J</t>
  </si>
  <si>
    <t>Id1095</t>
  </si>
  <si>
    <t>Kidwell, Mr.  Matthew</t>
  </si>
  <si>
    <t>Id1096</t>
  </si>
  <si>
    <t>Betancourth, Mrs.  Maria</t>
  </si>
  <si>
    <t>Id1097</t>
  </si>
  <si>
    <t>Henstrom, Ms.  Stephanie D</t>
  </si>
  <si>
    <t>Id1098</t>
  </si>
  <si>
    <t>Pereira, Ms.  Tiffany</t>
  </si>
  <si>
    <t>Id1099</t>
  </si>
  <si>
    <t>Black, Ms.  Sara M.</t>
  </si>
  <si>
    <t>Id1100</t>
  </si>
  <si>
    <t>Brown, Mr.  Scott A.</t>
  </si>
  <si>
    <t>Id1101</t>
  </si>
  <si>
    <t>Reasoner, Mrs.  Lauren</t>
  </si>
  <si>
    <t>Id1102</t>
  </si>
  <si>
    <t>Wandzilak, Mr.  Scott</t>
  </si>
  <si>
    <t>Id1103</t>
  </si>
  <si>
    <t>Carver, Mr.  Brian A.</t>
  </si>
  <si>
    <t>Id1104</t>
  </si>
  <si>
    <t>Borror, Ms.  Kaitlin R.</t>
  </si>
  <si>
    <t>Id1105</t>
  </si>
  <si>
    <t>Saad, Mr.  Mohammad</t>
  </si>
  <si>
    <t>Id1106</t>
  </si>
  <si>
    <t>Paul, Mr.  Charlie</t>
  </si>
  <si>
    <t>Id1107</t>
  </si>
  <si>
    <t>Trail, Mr.  Brent</t>
  </si>
  <si>
    <t>Id1108</t>
  </si>
  <si>
    <t>Benton, Ms.  Kelli M</t>
  </si>
  <si>
    <t>Id1109</t>
  </si>
  <si>
    <t>Bauman, Mrs.  Sheridan H</t>
  </si>
  <si>
    <t>Id1110</t>
  </si>
  <si>
    <t>Bakula, Mrs.  Sarah M.</t>
  </si>
  <si>
    <t>Id1111</t>
  </si>
  <si>
    <t>Edwards, Ms.  Jennifer</t>
  </si>
  <si>
    <t>Id1112</t>
  </si>
  <si>
    <t>Davis, Mrs.  Laura J</t>
  </si>
  <si>
    <t>Id1113</t>
  </si>
  <si>
    <t>Weiler, Mr.  Thomas</t>
  </si>
  <si>
    <t>Id1114</t>
  </si>
  <si>
    <t>Schaaf, Ms.  Gisele</t>
  </si>
  <si>
    <t>Id1115</t>
  </si>
  <si>
    <t>Sack, Ms.  Myra L</t>
  </si>
  <si>
    <t>Id1116</t>
  </si>
  <si>
    <t>Chenard, Ms.  Melissa M.</t>
  </si>
  <si>
    <t>Id1117</t>
  </si>
  <si>
    <t>Williamson, Ms.  Eleanor F.</t>
  </si>
  <si>
    <t>Id1118</t>
  </si>
  <si>
    <t>Dollas, Ms.  Elizabeth</t>
  </si>
  <si>
    <t>Id1119</t>
  </si>
  <si>
    <t>Sprague, Mr.  Kenneth</t>
  </si>
  <si>
    <t>Id1120</t>
  </si>
  <si>
    <t>Michell, Mr.  Robert G.</t>
  </si>
  <si>
    <t>Id1121</t>
  </si>
  <si>
    <t>Datwyler, Mr.  Thomas C.</t>
  </si>
  <si>
    <t>Id1122</t>
  </si>
  <si>
    <t>Mead, Mr.  Matthew J.</t>
  </si>
  <si>
    <t>Id1123</t>
  </si>
  <si>
    <t>Kennedy, Ms.  Mallory D.</t>
  </si>
  <si>
    <t>Id1124</t>
  </si>
  <si>
    <t>Czech, Mr.  Christopher D.</t>
  </si>
  <si>
    <t>Id1125</t>
  </si>
  <si>
    <t>O'Brien, Mrs.  Jamie</t>
  </si>
  <si>
    <t>Id1126</t>
  </si>
  <si>
    <t>Bachman, Ms.  Ariell</t>
  </si>
  <si>
    <t>Id1127</t>
  </si>
  <si>
    <t>Bednar, Mr.  Christopher</t>
  </si>
  <si>
    <t>Id1128</t>
  </si>
  <si>
    <t>Daye, Mr.  Ryan</t>
  </si>
  <si>
    <t>Id1129</t>
  </si>
  <si>
    <t>Clarke, Mr.  Thomas B.</t>
  </si>
  <si>
    <t>Id1130</t>
  </si>
  <si>
    <t>Koren, Ms.  Katie</t>
  </si>
  <si>
    <t>Id1131</t>
  </si>
  <si>
    <t>Kuramoto, Mrs.  Rachelle L</t>
  </si>
  <si>
    <t>Id1132</t>
  </si>
  <si>
    <t>Lynn, Ms.  Colleen</t>
  </si>
  <si>
    <t>Id1133</t>
  </si>
  <si>
    <t>Dierksen, Mr.  Gregory A</t>
  </si>
  <si>
    <t>Id1134</t>
  </si>
  <si>
    <t>Zoeller, Ms.  Lara</t>
  </si>
  <si>
    <t>Id1135</t>
  </si>
  <si>
    <t>Flesch, Ms.  Megan</t>
  </si>
  <si>
    <t>Id1136</t>
  </si>
  <si>
    <t>Maltby, Ms.  Sara</t>
  </si>
  <si>
    <t>Id1137</t>
  </si>
  <si>
    <t>Custance, Ms.  Lucie J.</t>
  </si>
  <si>
    <t>Id1138</t>
  </si>
  <si>
    <t>Choi, Ms.  Elizabeth S.</t>
  </si>
  <si>
    <t>Id1139</t>
  </si>
  <si>
    <t>Barnett, Ms.  Carma S</t>
  </si>
  <si>
    <t>Id1140</t>
  </si>
  <si>
    <t>Proulx, Mr.  Ryan</t>
  </si>
  <si>
    <t>Id1141</t>
  </si>
  <si>
    <t>Hamilton, Mr.  Daniel</t>
  </si>
  <si>
    <t>Id1142</t>
  </si>
  <si>
    <t>Lundine, Ms.  Sarah</t>
  </si>
  <si>
    <t>Id1143</t>
  </si>
  <si>
    <t>Paullin, Mr.  Matthew J</t>
  </si>
  <si>
    <t>Id1144</t>
  </si>
  <si>
    <t>Delucia, Ms.  Francesca</t>
  </si>
  <si>
    <t>Id1145</t>
  </si>
  <si>
    <t>Valentine, Ms.  Nicole</t>
  </si>
  <si>
    <t>Id1146</t>
  </si>
  <si>
    <t>Mohara, Mr.  Toshiyuki</t>
  </si>
  <si>
    <t>Id1147</t>
  </si>
  <si>
    <t>Fairbrother, Mr.  Tom L.</t>
  </si>
  <si>
    <t>Id1148</t>
  </si>
  <si>
    <t>Fagan, Mr.  Brian</t>
  </si>
  <si>
    <t>Id1149</t>
  </si>
  <si>
    <t>Toth, Mr.  Matthew</t>
  </si>
  <si>
    <t>Id1150</t>
  </si>
  <si>
    <t>Guinn, Ms.  Julee</t>
  </si>
  <si>
    <t>Id1151</t>
  </si>
  <si>
    <t>Rogers, Mr.  Christopher M.</t>
  </si>
  <si>
    <t>Id1152</t>
  </si>
  <si>
    <t>Diviney, Mr.  Ciaran</t>
  </si>
  <si>
    <t>Id1153</t>
  </si>
  <si>
    <t>Marlatt, Ms.  Kara</t>
  </si>
  <si>
    <t>Id1154</t>
  </si>
  <si>
    <t>Ohler, Ms.  Makie</t>
  </si>
  <si>
    <t>Id1155</t>
  </si>
  <si>
    <t>Mossler, Ms.  Emily E</t>
  </si>
  <si>
    <t>Id1156</t>
  </si>
  <si>
    <t>Segall, Mr.  Cary</t>
  </si>
  <si>
    <t>Id1157</t>
  </si>
  <si>
    <t>Sprieser, Mr.  Steven</t>
  </si>
  <si>
    <t>Id1158</t>
  </si>
  <si>
    <t>Blanco, Mr.  Jose Antonio Sr.</t>
  </si>
  <si>
    <t>Id1159</t>
  </si>
  <si>
    <t>Sheptock, Ms.  Tatiana</t>
  </si>
  <si>
    <t>Id1160</t>
  </si>
  <si>
    <t>Chruniak, Mr.  Dan T.</t>
  </si>
  <si>
    <t>Id1161</t>
  </si>
  <si>
    <t>Miller, Ms.  Liisa A.</t>
  </si>
  <si>
    <t>Id1162</t>
  </si>
  <si>
    <t>Theis, Ms.  Kathryn E.</t>
  </si>
  <si>
    <t>Id1163</t>
  </si>
  <si>
    <t>Sadler, Mr.  Maxwell</t>
  </si>
  <si>
    <t>Id1164</t>
  </si>
  <si>
    <t>Auger, Ms.  Pascale</t>
  </si>
  <si>
    <t>Id1165</t>
  </si>
  <si>
    <t>Steadman, Ms.  Becca</t>
  </si>
  <si>
    <t>Id1166</t>
  </si>
  <si>
    <t>McCarron, Ms.  Grace</t>
  </si>
  <si>
    <t>Id1167</t>
  </si>
  <si>
    <t>Roecker, Ms.  Samantha</t>
  </si>
  <si>
    <t>Id1168</t>
  </si>
  <si>
    <t>Giumarra, Mrs.  Nicole R.</t>
  </si>
  <si>
    <t>Id1169</t>
  </si>
  <si>
    <t>Peters, Mr.  David W</t>
  </si>
  <si>
    <t>Id1170</t>
  </si>
  <si>
    <t>Bower, Mr.  Grant</t>
  </si>
  <si>
    <t>Id1171</t>
  </si>
  <si>
    <t>Chen, Mrs.  Sophia</t>
  </si>
  <si>
    <t>Id1172</t>
  </si>
  <si>
    <t>Capriccioso, Ms.  Christina</t>
  </si>
  <si>
    <t>Id1173</t>
  </si>
  <si>
    <t>Starbuck, Mr.  Sam L.</t>
  </si>
  <si>
    <t>Id1174</t>
  </si>
  <si>
    <t>McMahon, Mrs.  Haley R.</t>
  </si>
  <si>
    <t>Id1175</t>
  </si>
  <si>
    <t>Rissell, Mr.  Ethan</t>
  </si>
  <si>
    <t>Id1176</t>
  </si>
  <si>
    <t>Kromroy, Mr.  Andrew W</t>
  </si>
  <si>
    <t>Id1177</t>
  </si>
  <si>
    <t>Manfredi, Mr.  Mark G</t>
  </si>
  <si>
    <t>Id1178</t>
  </si>
  <si>
    <t>Manwaring, Ms.  Kasey E.</t>
  </si>
  <si>
    <t>Id1179</t>
  </si>
  <si>
    <t>Tomaszewski, Mr.  Jeff</t>
  </si>
  <si>
    <t>Id1180</t>
  </si>
  <si>
    <t>Gannon, Ms.  Amy</t>
  </si>
  <si>
    <t>Id1181</t>
  </si>
  <si>
    <t>Frye, Mr.  Adam</t>
  </si>
  <si>
    <t>Id1182</t>
  </si>
  <si>
    <t>Jenkins, Ms.  Kristin M</t>
  </si>
  <si>
    <t>Id1183</t>
  </si>
  <si>
    <t>Currier, Ms.  Mary-Lynn B.</t>
  </si>
  <si>
    <t>Id1184</t>
  </si>
  <si>
    <t>Whittendale, Mrs.  Jamie A</t>
  </si>
  <si>
    <t>Id1185</t>
  </si>
  <si>
    <t>Rixe, Mr.  Jeffrey A.</t>
  </si>
  <si>
    <t>Id1186</t>
  </si>
  <si>
    <t>Ballon-Landa, Ms.  Nicole</t>
  </si>
  <si>
    <t>Id1187</t>
  </si>
  <si>
    <t>Zaferos, Ms.  Audrey</t>
  </si>
  <si>
    <t>Id1188</t>
  </si>
  <si>
    <t>Jackson, Mr.  Jacob</t>
  </si>
  <si>
    <t>Id1189</t>
  </si>
  <si>
    <t>Evans Marke, Mr.  Daniel S</t>
  </si>
  <si>
    <t>Id1190</t>
  </si>
  <si>
    <t>Samland, Mr.  Marc C.</t>
  </si>
  <si>
    <t>Id1191</t>
  </si>
  <si>
    <t>Shapiro, Mr.  Mark S</t>
  </si>
  <si>
    <t>Id1192</t>
  </si>
  <si>
    <t>Snitzer, Mr.  Dan</t>
  </si>
  <si>
    <t>Id1193</t>
  </si>
  <si>
    <t>Herra Arroyo, Ms.  Gabriela</t>
  </si>
  <si>
    <t>Id1194</t>
  </si>
  <si>
    <t>Watters, Ms.  Amanda</t>
  </si>
  <si>
    <t>Id1195</t>
  </si>
  <si>
    <t>Steele-Belkin, Ms.  Dara</t>
  </si>
  <si>
    <t>Id1196</t>
  </si>
  <si>
    <t>Christensen, Ms.  Rachelle R</t>
  </si>
  <si>
    <t>Id1197</t>
  </si>
  <si>
    <t>Hodge, Ms.  Brenda J</t>
  </si>
  <si>
    <t>Id1198</t>
  </si>
  <si>
    <t>Rusterholz, Mr.  Tim</t>
  </si>
  <si>
    <t>Id1199</t>
  </si>
  <si>
    <t>Lafrance, Mr.  Sylvain</t>
  </si>
  <si>
    <t>Id1200</t>
  </si>
  <si>
    <t>Hallis, Mrs.  Lisa M</t>
  </si>
  <si>
    <t>Id1201</t>
  </si>
  <si>
    <t>Marshall, Mr.  Ryan</t>
  </si>
  <si>
    <t>Id1202</t>
  </si>
  <si>
    <t>Salowitz, Mrs.  Kaitlin M</t>
  </si>
  <si>
    <t>Id1203</t>
  </si>
  <si>
    <t>Blake, Mr.  William R.</t>
  </si>
  <si>
    <t>Id1204</t>
  </si>
  <si>
    <t>Langerak, Mr.  Bruce</t>
  </si>
  <si>
    <t>Id1205</t>
  </si>
  <si>
    <t>Bonilla, Mrs.  Veronica</t>
  </si>
  <si>
    <t>Id1206</t>
  </si>
  <si>
    <t>Ciabattoni, Mr.  Warren</t>
  </si>
  <si>
    <t>Id1207</t>
  </si>
  <si>
    <t>Escanero Palmer, Mrs.  Daniela</t>
  </si>
  <si>
    <t>Id1208</t>
  </si>
  <si>
    <t>Lowe, Ms.  Deirdre A</t>
  </si>
  <si>
    <t>Id1209</t>
  </si>
  <si>
    <t>Osmark, Mr.  Mathias</t>
  </si>
  <si>
    <t>Id1210</t>
  </si>
  <si>
    <t>Lawson, Mr.  Matthew</t>
  </si>
  <si>
    <t>Id1211</t>
  </si>
  <si>
    <t>Warwick, Mr.  Kurt</t>
  </si>
  <si>
    <t>Id1212</t>
  </si>
  <si>
    <t>Magnuson, Mr.  Samuel</t>
  </si>
  <si>
    <t>Id1213</t>
  </si>
  <si>
    <t>Marsh, Mrs.  Emily</t>
  </si>
  <si>
    <t>Id1214</t>
  </si>
  <si>
    <t>Kari, Ms.  Tiffany</t>
  </si>
  <si>
    <t>Id1215</t>
  </si>
  <si>
    <t>Standiford, Mr.  Alex F</t>
  </si>
  <si>
    <t>Id1216</t>
  </si>
  <si>
    <t>Sherwin, Ms.  Alice</t>
  </si>
  <si>
    <t>Id1217</t>
  </si>
  <si>
    <t>Parker, Ms.  Allison M.</t>
  </si>
  <si>
    <t>Id1218</t>
  </si>
  <si>
    <t>Blekeli, Mr.  Johannes Fiskerstand</t>
  </si>
  <si>
    <t>Id1219</t>
  </si>
  <si>
    <t>Vangampleare, Mr.  Stephen</t>
  </si>
  <si>
    <t>Id1220</t>
  </si>
  <si>
    <t>Hiatt, Mr.  Jon M</t>
  </si>
  <si>
    <t>Id1221</t>
  </si>
  <si>
    <t>Tadesse, Mr.  Fasil</t>
  </si>
  <si>
    <t>Id1222</t>
  </si>
  <si>
    <t>Jaswell, Ms.  Megan C.</t>
  </si>
  <si>
    <t>Id1223</t>
  </si>
  <si>
    <t>Phillips-Cook, Ms.  Lisa J.</t>
  </si>
  <si>
    <t>Id1224</t>
  </si>
  <si>
    <t>Clark, Mr.  Doron P</t>
  </si>
  <si>
    <t>Id1225</t>
  </si>
  <si>
    <t>Wang, Ms.  Katharina</t>
  </si>
  <si>
    <t>Id1226</t>
  </si>
  <si>
    <t>Desruisseaux, Mr.  Carl</t>
  </si>
  <si>
    <t>Id1227</t>
  </si>
  <si>
    <t>Ripp, Ms.  Kelsey J.</t>
  </si>
  <si>
    <t>Id1228</t>
  </si>
  <si>
    <t>Harris, Mr.  Stephen A.</t>
  </si>
  <si>
    <t>Id1229</t>
  </si>
  <si>
    <t>Shafer, Mr.  Dan</t>
  </si>
  <si>
    <t>Id1230</t>
  </si>
  <si>
    <t>Hemesath, Ms.  Katie C</t>
  </si>
  <si>
    <t>Id1231</t>
  </si>
  <si>
    <t>Vinci, Ms.  Melissa K</t>
  </si>
  <si>
    <t>Id1232</t>
  </si>
  <si>
    <t>Diamond-Husmann, Ms.  Kara H</t>
  </si>
  <si>
    <t>Id1233</t>
  </si>
  <si>
    <t>Soto, Mr.  Juan Carlos</t>
  </si>
  <si>
    <t>Id1234</t>
  </si>
  <si>
    <t>Howard, Mr.  John III</t>
  </si>
  <si>
    <t>Id1235</t>
  </si>
  <si>
    <t>Patrick, Mrs.  Sarah M</t>
  </si>
  <si>
    <t>Id1236</t>
  </si>
  <si>
    <t>Dacko, Mrs.  Kristin C</t>
  </si>
  <si>
    <t>Id1237</t>
  </si>
  <si>
    <t>Glassey, Ms.  Casey M.</t>
  </si>
  <si>
    <t>Id1238</t>
  </si>
  <si>
    <t>Frechette, Mr.  Samuel</t>
  </si>
  <si>
    <t>Id1239</t>
  </si>
  <si>
    <t>Benitez, Mr.  Braulio</t>
  </si>
  <si>
    <t>Id1240</t>
  </si>
  <si>
    <t>Gauthier, Ms.  Anne-Marie</t>
  </si>
  <si>
    <t>Id1241</t>
  </si>
  <si>
    <t>Fazioli, Mr.  Samuel K.</t>
  </si>
  <si>
    <t>Id1242</t>
  </si>
  <si>
    <t>Chorney, Mrs.  Yuki</t>
  </si>
  <si>
    <t>Id1243</t>
  </si>
  <si>
    <t>Dannenhauer, Mr.  Rafer</t>
  </si>
  <si>
    <t>Id1244</t>
  </si>
  <si>
    <t>McComb, Ms.  Claire</t>
  </si>
  <si>
    <t>Id1245</t>
  </si>
  <si>
    <t>Blake, Ms.  Erynn J.</t>
  </si>
  <si>
    <t>Id1246</t>
  </si>
  <si>
    <t>Sambasivam, Mr.  Mahesh</t>
  </si>
  <si>
    <t>Id1247</t>
  </si>
  <si>
    <t>Maina, Mr.  Stanley</t>
  </si>
  <si>
    <t>Id1248</t>
  </si>
  <si>
    <t>Keshian, Mr.  Gregory</t>
  </si>
  <si>
    <t>Id1249</t>
  </si>
  <si>
    <t>Maas, Mr.  Eric</t>
  </si>
  <si>
    <t>Id1250</t>
  </si>
  <si>
    <t>Sinasac, Ms.  Rachel M</t>
  </si>
  <si>
    <t>Id1251</t>
  </si>
  <si>
    <t>Van De Kamp, Mr.  Fritz</t>
  </si>
  <si>
    <t>Id1252</t>
  </si>
  <si>
    <t>Ruffo, Mr.  Brad</t>
  </si>
  <si>
    <t>Id1253</t>
  </si>
  <si>
    <t>Long, Ms.  Claire M</t>
  </si>
  <si>
    <t>Id1254</t>
  </si>
  <si>
    <t>Rohde, Mrs.  Jennifer</t>
  </si>
  <si>
    <t>Id1255</t>
  </si>
  <si>
    <t>Bonzi, Ms.  Maria S.</t>
  </si>
  <si>
    <t>Id1256</t>
  </si>
  <si>
    <t>Moore, Ms.  Katherine E</t>
  </si>
  <si>
    <t>Id1257</t>
  </si>
  <si>
    <t>McGrane, Mr.  Michael</t>
  </si>
  <si>
    <t>Id1258</t>
  </si>
  <si>
    <t>Stepnowski, Ms.  Roxanne</t>
  </si>
  <si>
    <t>Id1259</t>
  </si>
  <si>
    <t>Merkle, Mr.  Israel</t>
  </si>
  <si>
    <t>Id1260</t>
  </si>
  <si>
    <t>Schaefer, Mr.  Samalya</t>
  </si>
  <si>
    <t>Id1261</t>
  </si>
  <si>
    <t>Vigneron, Mr.  Peter</t>
  </si>
  <si>
    <t>Id1262</t>
  </si>
  <si>
    <t>Mucci, Ms.  Alicia</t>
  </si>
  <si>
    <t>Id1263</t>
  </si>
  <si>
    <t>MacDonald, Ms.  Sarah K.</t>
  </si>
  <si>
    <t>Id1264</t>
  </si>
  <si>
    <t>Deng, Mr.  Guomin</t>
  </si>
  <si>
    <t>Id1265</t>
  </si>
  <si>
    <t>De Mata, Mr.  Javier</t>
  </si>
  <si>
    <t>Id1266</t>
  </si>
  <si>
    <t>Strickland, Mr.  Matt</t>
  </si>
  <si>
    <t>Id1267</t>
  </si>
  <si>
    <t>Cheney, Mr.  Thomas S</t>
  </si>
  <si>
    <t>Id1268</t>
  </si>
  <si>
    <t>Godoy, Ms.  Martha Patricia</t>
  </si>
  <si>
    <t>Id1269</t>
  </si>
  <si>
    <t>Rider, Ms.  Alicia</t>
  </si>
  <si>
    <t>Id1270</t>
  </si>
  <si>
    <t>Evans, Ms.  Jennifer V.</t>
  </si>
  <si>
    <t>Id1271</t>
  </si>
  <si>
    <t>Anderson, Mr.  Michael W.</t>
  </si>
  <si>
    <t>Id1272</t>
  </si>
  <si>
    <t>Walters, Mr.  Eddie C</t>
  </si>
  <si>
    <t>Id1273</t>
  </si>
  <si>
    <t>Leboeuf, Mr.  Maxime M</t>
  </si>
  <si>
    <t>Id1274</t>
  </si>
  <si>
    <t>Scheibel, Mr.  Mark D</t>
  </si>
  <si>
    <t>Id1275</t>
  </si>
  <si>
    <t>Ritter, Mr.  Adam</t>
  </si>
  <si>
    <t>Id1276</t>
  </si>
  <si>
    <t>Deeg, Mr.  Justin M</t>
  </si>
  <si>
    <t>Id1277</t>
  </si>
  <si>
    <t>Pretot, Ms.  Svetlana V.</t>
  </si>
  <si>
    <t>Id1278</t>
  </si>
  <si>
    <t>Willsey, Ms.  Jana L</t>
  </si>
  <si>
    <t>Id1279</t>
  </si>
  <si>
    <t>Roach, Ms.  Laura</t>
  </si>
  <si>
    <t>Id1280</t>
  </si>
  <si>
    <t>Jacobsen, Mr.  Torrey C III</t>
  </si>
  <si>
    <t>Id1281</t>
  </si>
  <si>
    <t>O'Hora, Mr.  Paul</t>
  </si>
  <si>
    <t>Id1282</t>
  </si>
  <si>
    <t>Amato, Ms.  Jennifer D.</t>
  </si>
  <si>
    <t>Id1283</t>
  </si>
  <si>
    <t>Reed, Mr.  Erik</t>
  </si>
  <si>
    <t>Id1284</t>
  </si>
  <si>
    <t>Wegner, Ms.  Lana J</t>
  </si>
  <si>
    <t>Id1285</t>
  </si>
  <si>
    <t>Bokun, Ms.  Rebecca E</t>
  </si>
  <si>
    <t>Id1286</t>
  </si>
  <si>
    <t>Ainsley, Ms.  Katie M.</t>
  </si>
  <si>
    <t>Id1287</t>
  </si>
  <si>
    <t>Foster, Ms.  Elizabeth A.</t>
  </si>
  <si>
    <t>Id1288</t>
  </si>
  <si>
    <t>Overpeck, Ms.  Sarah</t>
  </si>
  <si>
    <t>Id1289</t>
  </si>
  <si>
    <t>Levine, Ms.  Annie J.</t>
  </si>
  <si>
    <t>Id1290</t>
  </si>
  <si>
    <t>Jean, Ms.  Annie</t>
  </si>
  <si>
    <t>Id1291</t>
  </si>
  <si>
    <t>Wild, Ms.  Lindsey</t>
  </si>
  <si>
    <t>Id1292</t>
  </si>
  <si>
    <t>Tabor, Ms.  Laura</t>
  </si>
  <si>
    <t>Id1293</t>
  </si>
  <si>
    <t>Steffen, Ms.  Amy T</t>
  </si>
  <si>
    <t>Id1294</t>
  </si>
  <si>
    <t>Tadich, Ms.  Katarina D</t>
  </si>
  <si>
    <t>Id1295</t>
  </si>
  <si>
    <t>Christenson, Mr.  B.j.</t>
  </si>
  <si>
    <t>Id1296</t>
  </si>
  <si>
    <t>Shell, Ms.  Alison</t>
  </si>
  <si>
    <t>Id1297</t>
  </si>
  <si>
    <t>Rao, Mr.  Neil K.</t>
  </si>
  <si>
    <t>Id1298</t>
  </si>
  <si>
    <t>Myers, Mrs.  Anne Hunter</t>
  </si>
  <si>
    <t>Id1299</t>
  </si>
  <si>
    <t>McLean, Ms.  Sandra</t>
  </si>
  <si>
    <t>Id1300</t>
  </si>
  <si>
    <t>Gomez, Mr.  Robert</t>
  </si>
  <si>
    <t>Id1301</t>
  </si>
  <si>
    <t>Hemingway, Mr.  Rodney</t>
  </si>
  <si>
    <t>Id1302</t>
  </si>
  <si>
    <t>Pett, Mr.  Carl R</t>
  </si>
  <si>
    <t>Id1303</t>
  </si>
  <si>
    <t>Meingast, Mr.  Maximilian</t>
  </si>
  <si>
    <t>Id1304</t>
  </si>
  <si>
    <t>McCarthy, Mr.  Erik</t>
  </si>
  <si>
    <t>Id1305</t>
  </si>
  <si>
    <t>Boyle, Mr.  Christopher</t>
  </si>
  <si>
    <t>Id1306</t>
  </si>
  <si>
    <t>Gundersen, Mr.  Eirik</t>
  </si>
  <si>
    <t>Id1307</t>
  </si>
  <si>
    <t>Wolswinkel, Mr.  Rik</t>
  </si>
  <si>
    <t>Id1308</t>
  </si>
  <si>
    <t>Bomberger, Mr.  Matthew R</t>
  </si>
  <si>
    <t>Id1309</t>
  </si>
  <si>
    <t>Roy, Mr.  Daniel G</t>
  </si>
  <si>
    <t>Id1310</t>
  </si>
  <si>
    <t>Lapierre, Mr.  Yannick</t>
  </si>
  <si>
    <t>Id1311</t>
  </si>
  <si>
    <t>Beaty, Mr.  Sean R</t>
  </si>
  <si>
    <t>Id1312</t>
  </si>
  <si>
    <t>Hammer, Mr.  Peter</t>
  </si>
  <si>
    <t>Id1313</t>
  </si>
  <si>
    <t>Randolph, Ms.  Sara A.</t>
  </si>
  <si>
    <t>Id1314</t>
  </si>
  <si>
    <t>Masterson, Ms.  Erin C.</t>
  </si>
  <si>
    <t>Id1315</t>
  </si>
  <si>
    <t>Friess, Mr.  Thibaud</t>
  </si>
  <si>
    <t>Id1316</t>
  </si>
  <si>
    <t>Mantoni, Ms.  Lisa</t>
  </si>
  <si>
    <t>Id1317</t>
  </si>
  <si>
    <t>Bodeen, Ms.  Gretchen K.</t>
  </si>
  <si>
    <t>Id1318</t>
  </si>
  <si>
    <t>McPherson, Ms.  Martina</t>
  </si>
  <si>
    <t>Id1319</t>
  </si>
  <si>
    <t>Palko, Mr.  Dustin J</t>
  </si>
  <si>
    <t>Id1320</t>
  </si>
  <si>
    <t>Breathitt, Ms.  Kelsey</t>
  </si>
  <si>
    <t>Id1321</t>
  </si>
  <si>
    <t>Evora, Mr.  Daniel V.</t>
  </si>
  <si>
    <t>Id1322</t>
  </si>
  <si>
    <t>Fischer, Ms.  Saeger</t>
  </si>
  <si>
    <t>Id1323</t>
  </si>
  <si>
    <t>Deba, Ms.  Buzunesh</t>
  </si>
  <si>
    <t>Id1324</t>
  </si>
  <si>
    <t>Leloup, Ms.  Mirte</t>
  </si>
  <si>
    <t>Id1325</t>
  </si>
  <si>
    <t>Labare, Ms.  Megan</t>
  </si>
  <si>
    <t>Id1326</t>
  </si>
  <si>
    <t>Arouca, Ms.  Kerry A.</t>
  </si>
  <si>
    <t>Id1327</t>
  </si>
  <si>
    <t>Reese, Ms.  Kristin</t>
  </si>
  <si>
    <t>Id1328</t>
  </si>
  <si>
    <t>McCloskey, Mr.  Christopher R.</t>
  </si>
  <si>
    <t>Id1329</t>
  </si>
  <si>
    <t>Tedsen, Mrs.  Elizabeth A</t>
  </si>
  <si>
    <t>Id1330</t>
  </si>
  <si>
    <t>Koehlinger, Mr.  Andrew</t>
  </si>
  <si>
    <t>Id1331</t>
  </si>
  <si>
    <t>Pielechaty, Ms.  Dawn M.</t>
  </si>
  <si>
    <t>Id1332</t>
  </si>
  <si>
    <t>Korhonen, Mr.  Jonathan P</t>
  </si>
  <si>
    <t>Id1333</t>
  </si>
  <si>
    <t>Kehr, Mrs.  Gina</t>
  </si>
  <si>
    <t>Id1334</t>
  </si>
  <si>
    <t>Montagna, Mr.  Dino</t>
  </si>
  <si>
    <t>Id1335</t>
  </si>
  <si>
    <t>M√ºller, Mr.  Jan</t>
  </si>
  <si>
    <t>Id1336</t>
  </si>
  <si>
    <t>Baker, Mr.  Jonathan E.</t>
  </si>
  <si>
    <t>Id1337</t>
  </si>
  <si>
    <t>Sidebottom, Mr.  Mark A</t>
  </si>
  <si>
    <t>Id1338</t>
  </si>
  <si>
    <t>Johnson, Mrs.  Mary</t>
  </si>
  <si>
    <t>Id1339</t>
  </si>
  <si>
    <t>Morris, Mr.  Samuel</t>
  </si>
  <si>
    <t>Id1340</t>
  </si>
  <si>
    <t>Chaisson, Mr.  Stan J</t>
  </si>
  <si>
    <t>Id1341</t>
  </si>
  <si>
    <t>Pigott, Mrs.  Jessica L.</t>
  </si>
  <si>
    <t>Id1342</t>
  </si>
  <si>
    <t>Cochrane, Ms.  Krysta</t>
  </si>
  <si>
    <t>Id1343</t>
  </si>
  <si>
    <t>Armitage, Mrs.  Natascia</t>
  </si>
  <si>
    <t>Id1344</t>
  </si>
  <si>
    <t>Shen, Ms.  Jenny</t>
  </si>
  <si>
    <t>Id1345</t>
  </si>
  <si>
    <t>O'Kelly, Mr.  Brian</t>
  </si>
  <si>
    <t>Id1346</t>
  </si>
  <si>
    <t>Huff, Ms.  Monica</t>
  </si>
  <si>
    <t>Id1347</t>
  </si>
  <si>
    <t>Dye, Mr.  Tyler</t>
  </si>
  <si>
    <t>Id1348</t>
  </si>
  <si>
    <t>Willard, Ms.  Kelly C</t>
  </si>
  <si>
    <t>Id1349</t>
  </si>
  <si>
    <t>D'Addario, Mrs.  Emily</t>
  </si>
  <si>
    <t>Id1350</t>
  </si>
  <si>
    <t>Buchanan, Mr.  James V</t>
  </si>
  <si>
    <t>Id1351</t>
  </si>
  <si>
    <t>Clark, Ms.  Angie</t>
  </si>
  <si>
    <t>Id1352</t>
  </si>
  <si>
    <t>Waterson, Mr.  Michael J.</t>
  </si>
  <si>
    <t>Id1353</t>
  </si>
  <si>
    <t>Piras, Ms.  Sabina</t>
  </si>
  <si>
    <t>Id1354</t>
  </si>
  <si>
    <t>Olson, Ms.  Amy C</t>
  </si>
  <si>
    <t>Id1355</t>
  </si>
  <si>
    <t>Manfredi, Ms.  Victoria U</t>
  </si>
  <si>
    <t>Id1356</t>
  </si>
  <si>
    <t>Landberg, Ms.  Amelia B</t>
  </si>
  <si>
    <t>Id1357</t>
  </si>
  <si>
    <t>Flynn, Ms.  Jackie J</t>
  </si>
  <si>
    <t>Id1358</t>
  </si>
  <si>
    <t>Bishop, Mr.  Justin</t>
  </si>
  <si>
    <t>Id1359</t>
  </si>
  <si>
    <t>Devitt, Ms.  Kerry</t>
  </si>
  <si>
    <t>Id1360</t>
  </si>
  <si>
    <t>Lynch, Ms.  Cindy G.</t>
  </si>
  <si>
    <t>Id1361</t>
  </si>
  <si>
    <t>Tramontano, Mr.  Gennaro</t>
  </si>
  <si>
    <t>Id1362</t>
  </si>
  <si>
    <t>Davidson, Mr.  Terry</t>
  </si>
  <si>
    <t>Id1363</t>
  </si>
  <si>
    <t>Burke, Mr.  Patrick J</t>
  </si>
  <si>
    <t>Id1364</t>
  </si>
  <si>
    <t>McGraw, Ms.  Keara</t>
  </si>
  <si>
    <t>Id1365</t>
  </si>
  <si>
    <t>Fellure, Ms.  Nicole</t>
  </si>
  <si>
    <t>Id1366</t>
  </si>
  <si>
    <t>Sanford, Mrs.  Katena</t>
  </si>
  <si>
    <t>Id1367</t>
  </si>
  <si>
    <t>Wrenn, Ms.  Bean K.</t>
  </si>
  <si>
    <t>Id1368</t>
  </si>
  <si>
    <t>Lindsey, Mr.  Brian</t>
  </si>
  <si>
    <t>Id1369</t>
  </si>
  <si>
    <t>Krueger, Mr.  Jan-Patrick</t>
  </si>
  <si>
    <t>Id1370</t>
  </si>
  <si>
    <t>Babler, Mr.  Jesse J</t>
  </si>
  <si>
    <t>Id1371</t>
  </si>
  <si>
    <t>Brezenski, Ms.  Lindsey M</t>
  </si>
  <si>
    <t>Id1372</t>
  </si>
  <si>
    <t>Marschner, Ms.  Marguerite K.</t>
  </si>
  <si>
    <t>Id1373</t>
  </si>
  <si>
    <t>King, Mr.  Travis</t>
  </si>
  <si>
    <t>Id1374</t>
  </si>
  <si>
    <t>Montez, Mr.  Ricky</t>
  </si>
  <si>
    <t>Id1375</t>
  </si>
  <si>
    <t>Campbell, Mrs.  Colleen L.</t>
  </si>
  <si>
    <t>Id1376</t>
  </si>
  <si>
    <t>Hurt, Mr.  Charlie A</t>
  </si>
  <si>
    <t>Id1377</t>
  </si>
  <si>
    <t>Garey, Mr.  Rick</t>
  </si>
  <si>
    <t>Id1378</t>
  </si>
  <si>
    <t>Reddy, Ms.  Lauren C</t>
  </si>
  <si>
    <t>Id1379</t>
  </si>
  <si>
    <t>Mueller, Mr.  Daniel</t>
  </si>
  <si>
    <t>Id1380</t>
  </si>
  <si>
    <t>Julia, Mr.  Jaime</t>
  </si>
  <si>
    <t>Id1381</t>
  </si>
  <si>
    <t>Uribe, Mr.  Erik R</t>
  </si>
  <si>
    <t>Id1382</t>
  </si>
  <si>
    <t>Hand, Ms.  Katie</t>
  </si>
  <si>
    <t>Id1383</t>
  </si>
  <si>
    <t>Petersen, Mr.  Thomas A</t>
  </si>
  <si>
    <t>Id1384</t>
  </si>
  <si>
    <t>Mac-Thiong, Mr.  Jean-Marc</t>
  </si>
  <si>
    <t>Id1385</t>
  </si>
  <si>
    <t>Walker, Ms.  Kerry L</t>
  </si>
  <si>
    <t>Id1386</t>
  </si>
  <si>
    <t>Steidl, Mr.  Ulrich</t>
  </si>
  <si>
    <t>Id1387</t>
  </si>
  <si>
    <t>Rose, Mr.  Justin P</t>
  </si>
  <si>
    <t>Id1388</t>
  </si>
  <si>
    <t>Alderfer, Ms.  Hannah E.</t>
  </si>
  <si>
    <t>Id1389</t>
  </si>
  <si>
    <t>Ryland, Mr.  David</t>
  </si>
  <si>
    <t>Id1390</t>
  </si>
  <si>
    <t>Bethea, Mr.  Jim</t>
  </si>
  <si>
    <t>Id1391</t>
  </si>
  <si>
    <t>Kelly, Mr.  Joseph P</t>
  </si>
  <si>
    <t>Id1392</t>
  </si>
  <si>
    <t>Blois, Mr.  Michael</t>
  </si>
  <si>
    <t>Id1393</t>
  </si>
  <si>
    <t>Dayton, Ms.  Gina M</t>
  </si>
  <si>
    <t>Id1394</t>
  </si>
  <si>
    <t>Cloud, Ms.  Shantel C.</t>
  </si>
  <si>
    <t>Id1395</t>
  </si>
  <si>
    <t>Betournay, Mr.  Brian</t>
  </si>
  <si>
    <t>Id1396</t>
  </si>
  <si>
    <t>Temple, Mr.  Brian</t>
  </si>
  <si>
    <t>Id1397</t>
  </si>
  <si>
    <t>Rollie, Ms.  Jessica R</t>
  </si>
  <si>
    <t>Id1398</t>
  </si>
  <si>
    <t>Roybal, Mrs.  Robyn</t>
  </si>
  <si>
    <t>Id1399</t>
  </si>
  <si>
    <t>Turgeon, Ms.  Ashley</t>
  </si>
  <si>
    <t>Id1400</t>
  </si>
  <si>
    <t>Deingenis, Ms.  Dana</t>
  </si>
  <si>
    <t>Id1401</t>
  </si>
  <si>
    <t>Hodge, Ms.  Jessica F.</t>
  </si>
  <si>
    <t>Id1402</t>
  </si>
  <si>
    <t>Gibbs, Ms.  Lindsey</t>
  </si>
  <si>
    <t>Id1403</t>
  </si>
  <si>
    <t>Trom, Ms.  Kelly A</t>
  </si>
  <si>
    <t>Id1404</t>
  </si>
  <si>
    <t>Sizer, Ms.  Brooke E</t>
  </si>
  <si>
    <t>Id1405</t>
  </si>
  <si>
    <t>Ellison, Ms.  Katelyn E.</t>
  </si>
  <si>
    <t>Id1406</t>
  </si>
  <si>
    <t>Sulkowski, Mr.  Adam</t>
  </si>
  <si>
    <t>Id1407</t>
  </si>
  <si>
    <t>Maringo, Ms.  Dana</t>
  </si>
  <si>
    <t>Id1408</t>
  </si>
  <si>
    <t>Lattin, Mr.  Eric W</t>
  </si>
  <si>
    <t>Id1409</t>
  </si>
  <si>
    <t>Deblander, Mr.  Matthew D</t>
  </si>
  <si>
    <t>Id1410</t>
  </si>
  <si>
    <t>O'Neill, Mr.  Eoghan</t>
  </si>
  <si>
    <t>Id1411</t>
  </si>
  <si>
    <t>Davis, Ms.  Pamela W</t>
  </si>
  <si>
    <t>Id1412</t>
  </si>
  <si>
    <t>Stanek, Ms.  Lindsey M.</t>
  </si>
  <si>
    <t>Id1413</t>
  </si>
  <si>
    <t>Harris, Ms.  Kassie</t>
  </si>
  <si>
    <t>Id1414</t>
  </si>
  <si>
    <t>Manning, Mr.  Matthew</t>
  </si>
  <si>
    <t>Id1415</t>
  </si>
  <si>
    <t>Barrera Munoz, Mr.  Ruben Dario</t>
  </si>
  <si>
    <t>Id1416</t>
  </si>
  <si>
    <t>Schauwaers, Mr.  Kevin</t>
  </si>
  <si>
    <t>Id1417</t>
  </si>
  <si>
    <t>Hartman, Ms.  Lindsay M</t>
  </si>
  <si>
    <t>Id1418</t>
  </si>
  <si>
    <t>Fire, Mrs.  Amanda</t>
  </si>
  <si>
    <t>Id1419</t>
  </si>
  <si>
    <t>Waliaula, Mr.  James</t>
  </si>
  <si>
    <t>Id1420</t>
  </si>
  <si>
    <t>Blackshear, Mr.  Samuel H.</t>
  </si>
  <si>
    <t>Id1421</t>
  </si>
  <si>
    <t>Nettik, Ms.  Jenni</t>
  </si>
  <si>
    <t>Id1422</t>
  </si>
  <si>
    <t>Novales, Mr.  Estuardo F</t>
  </si>
  <si>
    <t>Id1423</t>
  </si>
  <si>
    <t>Rosauer, Mr.  Brett</t>
  </si>
  <si>
    <t>Id1424</t>
  </si>
  <si>
    <t>Ryder, Ms.  Sharon E.</t>
  </si>
  <si>
    <t>Id1425</t>
  </si>
  <si>
    <t>Larsen, Mr.  Jacob W√¶ver</t>
  </si>
  <si>
    <t>Id1426</t>
  </si>
  <si>
    <t>Keate, Mr.  Scott</t>
  </si>
  <si>
    <t>Id1427</t>
  </si>
  <si>
    <t>Williams, Ms.  Brooke S.</t>
  </si>
  <si>
    <t>Id1428</t>
  </si>
  <si>
    <t>Starosciak, Ms.  Kaye A.</t>
  </si>
  <si>
    <t>Id1429</t>
  </si>
  <si>
    <t>Smith, Ms.  Carolyn</t>
  </si>
  <si>
    <t>Id1430</t>
  </si>
  <si>
    <t>Henderson, Mr.  Daniel C.</t>
  </si>
  <si>
    <t>Id1431</t>
  </si>
  <si>
    <t>Winkelman, Mrs.  Laurie A</t>
  </si>
  <si>
    <t>Id1432</t>
  </si>
  <si>
    <t>Monette, Ms.  Nicole</t>
  </si>
  <si>
    <t>Id1433</t>
  </si>
  <si>
    <t>Kramer, Ms.  Shelby</t>
  </si>
  <si>
    <t>Id1434</t>
  </si>
  <si>
    <t>Goldstein, Ms.  Allison</t>
  </si>
  <si>
    <t>Id1435</t>
  </si>
  <si>
    <t>Gonzalez, Ms.  Leticia</t>
  </si>
  <si>
    <t>Id1436</t>
  </si>
  <si>
    <t>Barrett, Mr.  John S.</t>
  </si>
  <si>
    <t>Id1437</t>
  </si>
  <si>
    <t>Irwin, Ms.  April</t>
  </si>
  <si>
    <t>Id1438</t>
  </si>
  <si>
    <t>Glenn, Ms.  Ashley N.</t>
  </si>
  <si>
    <t>Id1439</t>
  </si>
  <si>
    <t>O'Meara, Ms.  Madeleine</t>
  </si>
  <si>
    <t>Id1440</t>
  </si>
  <si>
    <t>Budrow, Ms.  Nelly S</t>
  </si>
  <si>
    <t>Id1441</t>
  </si>
  <si>
    <t>Anderson, Ms.  Meredith S</t>
  </si>
  <si>
    <t>Id1442</t>
  </si>
  <si>
    <t>Douglas, Mr.  Kevin</t>
  </si>
  <si>
    <t>Id1443</t>
  </si>
  <si>
    <t>Tecklenburg, Ms.  Lisa</t>
  </si>
  <si>
    <t>Id1444</t>
  </si>
  <si>
    <t>Baker, Ms.  Katherine A</t>
  </si>
  <si>
    <t>Id1445</t>
  </si>
  <si>
    <t>Schenck, Mr.  Steve</t>
  </si>
  <si>
    <t>Id1446</t>
  </si>
  <si>
    <t>Johnson, Ms.  Kate L.</t>
  </si>
  <si>
    <t>Id1447</t>
  </si>
  <si>
    <t>Blendell, Ms.  Beth</t>
  </si>
  <si>
    <t>Id1448</t>
  </si>
  <si>
    <t>Parodi, Ms.  Katharine</t>
  </si>
  <si>
    <t>Id1449</t>
  </si>
  <si>
    <t>Morgan, Ms.  Heather L</t>
  </si>
  <si>
    <t>Id1450</t>
  </si>
  <si>
    <t>Linden, Ms.  Desiree</t>
  </si>
  <si>
    <t>Id1451</t>
  </si>
  <si>
    <t>Horning, Mr.  Peter B.</t>
  </si>
  <si>
    <t>Id1452</t>
  </si>
  <si>
    <t>Goode, Mr.  Adam</t>
  </si>
  <si>
    <t>Id1453</t>
  </si>
  <si>
    <t>Doden, Mr.  Jeremy J</t>
  </si>
  <si>
    <t>Id1454</t>
  </si>
  <si>
    <t>Groff, Mr.  Adam C</t>
  </si>
  <si>
    <t>Id1455</t>
  </si>
  <si>
    <t>Kuehler, Mr.  Jon</t>
  </si>
  <si>
    <t>Id1456</t>
  </si>
  <si>
    <t>Daniels, Mr.  Steven J</t>
  </si>
  <si>
    <t>Id1457</t>
  </si>
  <si>
    <t>Gibby, Ms.  Jessica P.</t>
  </si>
  <si>
    <t>Id1458</t>
  </si>
  <si>
    <t>Busa, Ms.  Ashley</t>
  </si>
  <si>
    <t>Id1459</t>
  </si>
  <si>
    <t>Moyo, Mr.  Arturo H.</t>
  </si>
  <si>
    <t>Id1460</t>
  </si>
  <si>
    <t>Horn, Mr.  Ketil</t>
  </si>
  <si>
    <t>Id1461</t>
  </si>
  <si>
    <t>Bien, Ms.  Katie</t>
  </si>
  <si>
    <t>Id1462</t>
  </si>
  <si>
    <t>O'Connor, Ms.  Christi</t>
  </si>
  <si>
    <t>Id1463</t>
  </si>
  <si>
    <t>Ash, Mr.  Alan</t>
  </si>
  <si>
    <t>Id1464</t>
  </si>
  <si>
    <t>Do Prado, Mr.  Edivaldo B. Sr.</t>
  </si>
  <si>
    <t>Id1465</t>
  </si>
  <si>
    <t>Phillips, Ms.  Eve</t>
  </si>
  <si>
    <t>Id1466</t>
  </si>
  <si>
    <t>Kelly, Mr.  Devin</t>
  </si>
  <si>
    <t>Id1467</t>
  </si>
  <si>
    <t>Dever, Mr.  Shaun R</t>
  </si>
  <si>
    <t>Id1468</t>
  </si>
  <si>
    <t>Horvath, Mr.  Adrian</t>
  </si>
  <si>
    <t>Id1469</t>
  </si>
  <si>
    <t>Danner, Mr.  Andrew</t>
  </si>
  <si>
    <t>Id1470</t>
  </si>
  <si>
    <t>Weiss, Ms.  Mallory</t>
  </si>
  <si>
    <t>Id1471</t>
  </si>
  <si>
    <t>D'Andrea, Mr.  Shawn E</t>
  </si>
  <si>
    <t>Id1472</t>
  </si>
  <si>
    <t>Olesky, Ms.  Sarah E</t>
  </si>
  <si>
    <t>Id1473</t>
  </si>
  <si>
    <t>Whitcraft, Mr.  Josh</t>
  </si>
  <si>
    <t>Id1474</t>
  </si>
  <si>
    <t>Salazar, Mr.  Johann A</t>
  </si>
  <si>
    <t>Id1475</t>
  </si>
  <si>
    <t>Todd, Ms.  Robin M.</t>
  </si>
  <si>
    <t>Id1476</t>
  </si>
  <si>
    <t>Pond, Mr.  Kyle K</t>
  </si>
  <si>
    <t>Id1477</t>
  </si>
  <si>
    <t>Egan, Ms.  Alison</t>
  </si>
  <si>
    <t>Id1478</t>
  </si>
  <si>
    <t>Bersani, Mr.  Michael A.</t>
  </si>
  <si>
    <t>Id1479</t>
  </si>
  <si>
    <t>Creech, Mr.  Byron A</t>
  </si>
  <si>
    <t>Id1480</t>
  </si>
  <si>
    <t>Sudres, Ms.  Carine A</t>
  </si>
  <si>
    <t>Id1481</t>
  </si>
  <si>
    <t>Couture, Mr.  Nathaniel</t>
  </si>
  <si>
    <t>Id1482</t>
  </si>
  <si>
    <t>Willard, Ms.  Lindsay A.</t>
  </si>
  <si>
    <t>Id1483</t>
  </si>
  <si>
    <t>Patronick, Mr.  Justin R</t>
  </si>
  <si>
    <t>Id1484</t>
  </si>
  <si>
    <t>Depasquale, Ms.  Casey</t>
  </si>
  <si>
    <t>Id1485</t>
  </si>
  <si>
    <t>Lavergne, Ms.  Amanda L</t>
  </si>
  <si>
    <t>Id1486</t>
  </si>
  <si>
    <t>Kawakami, Ms.  Ayako N.</t>
  </si>
  <si>
    <t>Id1487</t>
  </si>
  <si>
    <t>Gonsalves, Ms.  Emilee</t>
  </si>
  <si>
    <t>Id1488</t>
  </si>
  <si>
    <t>Peck, Mr.  Stephen M</t>
  </si>
  <si>
    <t>Id1489</t>
  </si>
  <si>
    <t>Aure, Ms.  Annemarie A</t>
  </si>
  <si>
    <t>Id1490</t>
  </si>
  <si>
    <t>Mattingly, Ms.  Ashley R</t>
  </si>
  <si>
    <t>Id1491</t>
  </si>
  <si>
    <t>Stelpflug, Ms.  Leslie A</t>
  </si>
  <si>
    <t>Id1492</t>
  </si>
  <si>
    <t>Sanchez Antognini, Mr.  Mauricio J. Sr.</t>
  </si>
  <si>
    <t>Id1493</t>
  </si>
  <si>
    <t>Condon, Mr.  Kieran</t>
  </si>
  <si>
    <t>Id1494</t>
  </si>
  <si>
    <t>Magato, Ms.  Elizabeth A</t>
  </si>
  <si>
    <t>Id1495</t>
  </si>
  <si>
    <t>Dombrowski, Mr.  Zeke M.</t>
  </si>
  <si>
    <t>Id1496</t>
  </si>
  <si>
    <t>Ohara, Mr.  Chip</t>
  </si>
  <si>
    <t>Id1497</t>
  </si>
  <si>
    <t>Cifuentes Fetiva, Mr.  Miguel Angel Sr.</t>
  </si>
  <si>
    <t>Id1498</t>
  </si>
  <si>
    <t>Keno, Mr.  Brian</t>
  </si>
  <si>
    <t>Id1499</t>
  </si>
  <si>
    <t>Bruce, Ms.  Meghan</t>
  </si>
  <si>
    <t>Id1500</t>
  </si>
  <si>
    <t>Lorch, Ms.  Meredith L.</t>
  </si>
  <si>
    <t>Id1501</t>
  </si>
  <si>
    <t>Sullivan, Mrs.  Millicent M</t>
  </si>
  <si>
    <t>Id1502</t>
  </si>
  <si>
    <t>Cave, Ms.  Kathleen</t>
  </si>
  <si>
    <t>Id1503</t>
  </si>
  <si>
    <t>Gudenkauf, Ms.  Kimberly K</t>
  </si>
  <si>
    <t>Id1504</t>
  </si>
  <si>
    <t>Thomas, Mr.  Justin C</t>
  </si>
  <si>
    <t>Id1505</t>
  </si>
  <si>
    <t>Holley, Mr.  Tristan P.</t>
  </si>
  <si>
    <t>Id1506</t>
  </si>
  <si>
    <t>Kemble, Ms.  Traci A</t>
  </si>
  <si>
    <t>Id1507</t>
  </si>
  <si>
    <t>Bentley, Mr.  Justin P</t>
  </si>
  <si>
    <t>Id1508</t>
  </si>
  <si>
    <t>Jones, Mr.  Logan M</t>
  </si>
  <si>
    <t>Id1509</t>
  </si>
  <si>
    <t>Tremblay, Mr.  Sebastien</t>
  </si>
  <si>
    <t>Id1510</t>
  </si>
  <si>
    <t>Bellucci, Ms.  Tiffany A</t>
  </si>
  <si>
    <t>Id1511</t>
  </si>
  <si>
    <t>Collins, Mr.  Matthew</t>
  </si>
  <si>
    <t>Id1512</t>
  </si>
  <si>
    <t>Gillman, Mr.  Luke</t>
  </si>
  <si>
    <t>Id1513</t>
  </si>
  <si>
    <t>West, Ms.  Leigh</t>
  </si>
  <si>
    <t>Id1514</t>
  </si>
  <si>
    <t>Chida, Mr.  Yosuke</t>
  </si>
  <si>
    <t>Id1515</t>
  </si>
  <si>
    <t>Reisenauer, Mr.  Matthew</t>
  </si>
  <si>
    <t>Id1516</t>
  </si>
  <si>
    <t>Rosenberg-Wohl, Mr.  Jacob</t>
  </si>
  <si>
    <t>Id1517</t>
  </si>
  <si>
    <t>Theriault, Ms.  Jodi</t>
  </si>
  <si>
    <t>Id1518</t>
  </si>
  <si>
    <t>Manuel, Ms.  Lauren</t>
  </si>
  <si>
    <t>Id1519</t>
  </si>
  <si>
    <t>Demko, Ms.  Misti C</t>
  </si>
  <si>
    <t>Id1520</t>
  </si>
  <si>
    <t>Battaglia, Ms.  Angela J</t>
  </si>
  <si>
    <t>Id1521</t>
  </si>
  <si>
    <t>Follo, Mr.  Jonathan D.</t>
  </si>
  <si>
    <t>Id1522</t>
  </si>
  <si>
    <t>Barana, Ms.  Victoria</t>
  </si>
  <si>
    <t>Id1523</t>
  </si>
  <si>
    <t>Lysaght, Mr.  Adrian R.</t>
  </si>
  <si>
    <t>Id1524</t>
  </si>
  <si>
    <t>Chalmers, Mr.  Andrew</t>
  </si>
  <si>
    <t>Id1525</t>
  </si>
  <si>
    <t>Phillippi, Mr.  Jason A.</t>
  </si>
  <si>
    <t>Id1526</t>
  </si>
  <si>
    <t>MacPherson, Ms.  Rachel</t>
  </si>
  <si>
    <t>Id1527</t>
  </si>
  <si>
    <t>Delfidio, Ms.  Susan</t>
  </si>
  <si>
    <t>Id1528</t>
  </si>
  <si>
    <t>Cummings, Mr.  Cameron M.</t>
  </si>
  <si>
    <t>Id1529</t>
  </si>
  <si>
    <t>Schroegel, Ms.  Claudia A.</t>
  </si>
  <si>
    <t>Id1530</t>
  </si>
  <si>
    <t>Williams, Ms.  Kate</t>
  </si>
  <si>
    <t>Id1531</t>
  </si>
  <si>
    <t>Casey, Ms.  Nicole M.</t>
  </si>
  <si>
    <t>Id1532</t>
  </si>
  <si>
    <t>Randall, Mr.  Jack</t>
  </si>
  <si>
    <t>Id1533</t>
  </si>
  <si>
    <t>Doyon, Mr.  Gregory</t>
  </si>
  <si>
    <t>Id1534</t>
  </si>
  <si>
    <t>Sankey, Ms.  Rebecca</t>
  </si>
  <si>
    <t>Id1535</t>
  </si>
  <si>
    <t>Stilgenbauer, Mr.  Adam</t>
  </si>
  <si>
    <t>Id1536</t>
  </si>
  <si>
    <t>Jaskiewicz, Mr.  Ryan</t>
  </si>
  <si>
    <t>Id1537</t>
  </si>
  <si>
    <t>Deppen, Ms.  Jackie K.</t>
  </si>
  <si>
    <t>Id1538</t>
  </si>
  <si>
    <t>Hine, Mr.  Chris</t>
  </si>
  <si>
    <t>Id1539</t>
  </si>
  <si>
    <t>Mathews, Mr.  Tyler C</t>
  </si>
  <si>
    <t>Id1540</t>
  </si>
  <si>
    <t>Yabu, Ms.  Yoshie</t>
  </si>
  <si>
    <t>Id1541</t>
  </si>
  <si>
    <t>Strang, Ms.  Lauren A</t>
  </si>
  <si>
    <t>Id1542</t>
  </si>
  <si>
    <t>Frank, Mr.  Mason D.</t>
  </si>
  <si>
    <t>Id1543</t>
  </si>
  <si>
    <t>Shanley, Mr.  Ryan</t>
  </si>
  <si>
    <t>Id1544</t>
  </si>
  <si>
    <t>Mancebo Garcia, Mr.  Arturo</t>
  </si>
  <si>
    <t>Id1545</t>
  </si>
  <si>
    <t>Keehan, Mr.  Jake</t>
  </si>
  <si>
    <t>Id1546</t>
  </si>
  <si>
    <t>Mahaney, Ms.  Sarah E</t>
  </si>
  <si>
    <t>Id1547</t>
  </si>
  <si>
    <t>Nolan, Ms.  Alison L.</t>
  </si>
  <si>
    <t>Id1548</t>
  </si>
  <si>
    <t>Sobrino, Ms.  Karen A.</t>
  </si>
  <si>
    <t>Id1549</t>
  </si>
  <si>
    <t>Gennaro, Mr.  Thomas R. Jr.</t>
  </si>
  <si>
    <t>Id1550</t>
  </si>
  <si>
    <t>Mayer, Ms.  Stephanie W.</t>
  </si>
  <si>
    <t>Id1551</t>
  </si>
  <si>
    <t>Becker, Mr.  Ezra</t>
  </si>
  <si>
    <t>Id1552</t>
  </si>
  <si>
    <t>Moore, Mr.  Jim</t>
  </si>
  <si>
    <t>Id1553</t>
  </si>
  <si>
    <t>Platt, Mr.  Ari L.</t>
  </si>
  <si>
    <t>Id1554</t>
  </si>
  <si>
    <t>Brodeur, Ms.  Fanny</t>
  </si>
  <si>
    <t>Id1555</t>
  </si>
  <si>
    <t>Knight Pech, Ms.  Heather</t>
  </si>
  <si>
    <t>Id1556</t>
  </si>
  <si>
    <t>Richter, Mr.  Peter W. Sr.</t>
  </si>
  <si>
    <t>Id1557</t>
  </si>
  <si>
    <t>Jubinski, Ms.  Catherine A</t>
  </si>
  <si>
    <t>Id1558</t>
  </si>
  <si>
    <t>Wall, Ms.  Kelly A</t>
  </si>
  <si>
    <t>Id1559</t>
  </si>
  <si>
    <t>McKay, Ms.  Janel N.</t>
  </si>
  <si>
    <t>Id1560</t>
  </si>
  <si>
    <t>Oh, Ms.  Yann Kai</t>
  </si>
  <si>
    <t>Id1561</t>
  </si>
  <si>
    <t>Kessell, Mr.  Zachary R.</t>
  </si>
  <si>
    <t>Id1562</t>
  </si>
  <si>
    <t>Hidalgo Zambrano, Mr.  Alejandro Sr.</t>
  </si>
  <si>
    <t>Id1563</t>
  </si>
  <si>
    <t>Caprario, Mr.  Nicholas R.</t>
  </si>
  <si>
    <t>Id1564</t>
  </si>
  <si>
    <t>Ryan, Mr.  Paul</t>
  </si>
  <si>
    <t>Id1565</t>
  </si>
  <si>
    <t>Hoffman, Mr.  Michael D</t>
  </si>
  <si>
    <t>Id1566</t>
  </si>
  <si>
    <t>Wong, Ms.  Marina</t>
  </si>
  <si>
    <t>Id1567</t>
  </si>
  <si>
    <t>Lea, Ms.  Caroline</t>
  </si>
  <si>
    <t>Id1568</t>
  </si>
  <si>
    <t>Patterson, Mr.  Ross P</t>
  </si>
  <si>
    <t>Id1569</t>
  </si>
  <si>
    <t>Quigley, Ms.  Aoife</t>
  </si>
  <si>
    <t>Id1570</t>
  </si>
  <si>
    <t>Korir, Mr.  Wesley</t>
  </si>
  <si>
    <t>Id1571</t>
  </si>
  <si>
    <t>Downs, Ms.  Rebecca J</t>
  </si>
  <si>
    <t>Id1572</t>
  </si>
  <si>
    <t>Young, Mr.  Barry P.</t>
  </si>
  <si>
    <t>Id1573</t>
  </si>
  <si>
    <t>Zywek, Mr.  Maciej</t>
  </si>
  <si>
    <t>Id1574</t>
  </si>
  <si>
    <t>Faulkner, Mr.  Jerry D.</t>
  </si>
  <si>
    <t>Id1575</t>
  </si>
  <si>
    <t>Erspamer, Mr.  Eric A.</t>
  </si>
  <si>
    <t>Id1576</t>
  </si>
  <si>
    <t>Campbell, Ms.  Cathi</t>
  </si>
  <si>
    <t>Id1577</t>
  </si>
  <si>
    <t>Addison, Mr.  Alex M</t>
  </si>
  <si>
    <t>Id1578</t>
  </si>
  <si>
    <t>Wu, Mr.  Liang</t>
  </si>
  <si>
    <t>Id1579</t>
  </si>
  <si>
    <t>Millett, Ms.  Lexy</t>
  </si>
  <si>
    <t>Id1580</t>
  </si>
  <si>
    <t>Bosl, Mr.  Michael</t>
  </si>
  <si>
    <t>Id1581</t>
  </si>
  <si>
    <t>Goldberg, Mr.  Samuel L</t>
  </si>
  <si>
    <t>Id1582</t>
  </si>
  <si>
    <t>Kelley, Mr.  Spencer A.</t>
  </si>
  <si>
    <t>Id1583</t>
  </si>
  <si>
    <t>Johnston, Mrs.  Rochelle</t>
  </si>
  <si>
    <t>Id1584</t>
  </si>
  <si>
    <t>Keating, Ms.  Paula</t>
  </si>
  <si>
    <t>Id1585</t>
  </si>
  <si>
    <t>Duhon, Mrs.  Madeline E.</t>
  </si>
  <si>
    <t>Id1586</t>
  </si>
  <si>
    <t>Briseno, Ms.  Maria Isabel</t>
  </si>
  <si>
    <t>Id1587</t>
  </si>
  <si>
    <t>Besse, Mr.  Arthur M.</t>
  </si>
  <si>
    <t>Id1588</t>
  </si>
  <si>
    <t>Shillings, Mr.  Joseph R.</t>
  </si>
  <si>
    <t>Id1589</t>
  </si>
  <si>
    <t>Tate, Ms.  Sachiko</t>
  </si>
  <si>
    <t>Id1590</t>
  </si>
  <si>
    <t>Arsenault, Mr.  Christopher</t>
  </si>
  <si>
    <t>Id1591</t>
  </si>
  <si>
    <t>Hengoed, Mr.  Joseph</t>
  </si>
  <si>
    <t>Id1592</t>
  </si>
  <si>
    <t>Aller, Mr.  Lawrence</t>
  </si>
  <si>
    <t>Id1593</t>
  </si>
  <si>
    <t>Pisano, Mrs.  Katie</t>
  </si>
  <si>
    <t>Id1594</t>
  </si>
  <si>
    <t>Sanca, Mr.  Ruben</t>
  </si>
  <si>
    <t>Id1595</t>
  </si>
  <si>
    <t>Bond, Ms.  Sarah</t>
  </si>
  <si>
    <t>Id1596</t>
  </si>
  <si>
    <t>Carron, Mrs.  Angela R.</t>
  </si>
  <si>
    <t>Id1597</t>
  </si>
  <si>
    <t>Ellwanger, Mr.  Chatham</t>
  </si>
  <si>
    <t>Id1598</t>
  </si>
  <si>
    <t>Hanson, Mr.  Derek</t>
  </si>
  <si>
    <t>Id1599</t>
  </si>
  <si>
    <t>Tucker, Mr.  Kalvin J.</t>
  </si>
  <si>
    <t>Id1600</t>
  </si>
  <si>
    <t>Counts, Mr.  Dave</t>
  </si>
  <si>
    <t>Id1601</t>
  </si>
  <si>
    <t>Carson, Ms.  Barbara G.</t>
  </si>
  <si>
    <t>Id1602</t>
  </si>
  <si>
    <t>Haines, Mr.  Skylar</t>
  </si>
  <si>
    <t>Id1603</t>
  </si>
  <si>
    <t>Schnabel, Mr.  Nick</t>
  </si>
  <si>
    <t>Id1604</t>
  </si>
  <si>
    <t>Thind, Mr.  Sunny S</t>
  </si>
  <si>
    <t>Id1605</t>
  </si>
  <si>
    <t>Simon, Mrs.  Anne-Marie</t>
  </si>
  <si>
    <t>Id1606</t>
  </si>
  <si>
    <t>Arciniaga, Mr.  Nicholas</t>
  </si>
  <si>
    <t>Id1607</t>
  </si>
  <si>
    <t>Ryan, Mr.  Scott M.</t>
  </si>
  <si>
    <t>Id1608</t>
  </si>
  <si>
    <t>Lizak, Ms.  Marisa A</t>
  </si>
  <si>
    <t>Id1609</t>
  </si>
  <si>
    <t>Howery, Ms.  Katie</t>
  </si>
  <si>
    <t>Id1610</t>
  </si>
  <si>
    <t>Crain, Ms.  Amy L</t>
  </si>
  <si>
    <t>Id1611</t>
  </si>
  <si>
    <t>Hotze, Ms.  Jenna M</t>
  </si>
  <si>
    <t>Id1612</t>
  </si>
  <si>
    <t>Chauhan, Ms.  Elizabeth M.</t>
  </si>
  <si>
    <t>Id1613</t>
  </si>
  <si>
    <t>Raab, Mr.  Lyazid</t>
  </si>
  <si>
    <t>Id1614</t>
  </si>
  <si>
    <t>McKown, Ms.  Lindsey A.</t>
  </si>
  <si>
    <t>Id1615</t>
  </si>
  <si>
    <t>Schiemann, Mr.  Chris</t>
  </si>
  <si>
    <t>Id1616</t>
  </si>
  <si>
    <t>Cress, Ms.  Jennifer A</t>
  </si>
  <si>
    <t>Id1617</t>
  </si>
  <si>
    <t>Mawson, Mr.  Leif S.</t>
  </si>
  <si>
    <t>Id1618</t>
  </si>
  <si>
    <t>Wigginton, Ms.  Stephanie A</t>
  </si>
  <si>
    <t>Id1619</t>
  </si>
  <si>
    <t>Wang, Mr.  Bo</t>
  </si>
  <si>
    <t>Id1620</t>
  </si>
  <si>
    <t>Schroeder, Ms.  Leah</t>
  </si>
  <si>
    <t>Id1621</t>
  </si>
  <si>
    <t>Leonard, Ms.  Kara Lynne</t>
  </si>
  <si>
    <t>Id1622</t>
  </si>
  <si>
    <t>Tissue, Mr.  Jeffrey</t>
  </si>
  <si>
    <t>Id1623</t>
  </si>
  <si>
    <t>Wood, Mr.  Justin</t>
  </si>
  <si>
    <t>Id1624</t>
  </si>
  <si>
    <t>Denny, Ms.  Emily</t>
  </si>
  <si>
    <t>Id1625</t>
  </si>
  <si>
    <t>Testa, Ms.  Rebecca</t>
  </si>
  <si>
    <t>Id1626</t>
  </si>
  <si>
    <t>Mooney, Mrs.  Allie</t>
  </si>
  <si>
    <t>Id1627</t>
  </si>
  <si>
    <t>Buchholtz, Ms.  Trasi</t>
  </si>
  <si>
    <t>Id1628</t>
  </si>
  <si>
    <t>Hoyt, Mr.  Kevin</t>
  </si>
  <si>
    <t>Id1629</t>
  </si>
  <si>
    <t>Cabada, Mr.  Fernando</t>
  </si>
  <si>
    <t>Id1630</t>
  </si>
  <si>
    <t>Lobaciute, Ms.  Ieva</t>
  </si>
  <si>
    <t>Id1631</t>
  </si>
  <si>
    <t>Dawes, Mr.  Chris</t>
  </si>
  <si>
    <t>Id1632</t>
  </si>
  <si>
    <t>Deppen, Mr.  Drew L.</t>
  </si>
  <si>
    <t>Id1633</t>
  </si>
  <si>
    <t>Oberndorfer, Ms.  Christina</t>
  </si>
  <si>
    <t>Id1634</t>
  </si>
  <si>
    <t>Hetherington, Mr.  Alexander G</t>
  </si>
  <si>
    <t>Id1635</t>
  </si>
  <si>
    <t>Murray, Ms.  Meaghan</t>
  </si>
  <si>
    <t>Id1636</t>
  </si>
  <si>
    <t>Higden, Ms.  Kristin</t>
  </si>
  <si>
    <t>Id1637</t>
  </si>
  <si>
    <t>Rediger, Ms.  Andrea K.</t>
  </si>
  <si>
    <t>Id1638</t>
  </si>
  <si>
    <t>Huff, Ms.  Kris</t>
  </si>
  <si>
    <t>Id1639</t>
  </si>
  <si>
    <t>Hall, Mr.  Alden W</t>
  </si>
  <si>
    <t>Id1640</t>
  </si>
  <si>
    <t>Grise, Ms.  Suzanne M</t>
  </si>
  <si>
    <t>Id1641</t>
  </si>
  <si>
    <t>Skildum, Ms.  Heidi Z.</t>
  </si>
  <si>
    <t>Id1642</t>
  </si>
  <si>
    <t>Yang, Ms.  Carolyn</t>
  </si>
  <si>
    <t>Id1643</t>
  </si>
  <si>
    <t>Fischer-Daly, Ms.  Sabine</t>
  </si>
  <si>
    <t>Id1644</t>
  </si>
  <si>
    <t>Asher, Mr.  Bobby</t>
  </si>
  <si>
    <t>Id1645</t>
  </si>
  <si>
    <t>Zhou, Mr.  Fan</t>
  </si>
  <si>
    <t>Id1646</t>
  </si>
  <si>
    <t>Rudder, Mrs.  Rachel M</t>
  </si>
  <si>
    <t>Id1647</t>
  </si>
  <si>
    <t>Cartmell, Mr.  Greg</t>
  </si>
  <si>
    <t>Id1648</t>
  </si>
  <si>
    <t>Troland, Mr.  Dan</t>
  </si>
  <si>
    <t>Id1649</t>
  </si>
  <si>
    <t>Hall, Ms.  Jennifer A</t>
  </si>
  <si>
    <t>Id1650</t>
  </si>
  <si>
    <t>Berg, Mrs.  Jessica</t>
  </si>
  <si>
    <t>Id1651</t>
  </si>
  <si>
    <t>Engtrakul, Mr.  Chaiwat</t>
  </si>
  <si>
    <t>Id1652</t>
  </si>
  <si>
    <t>Leonhardt, Ms.  Kerri</t>
  </si>
  <si>
    <t>Id1653</t>
  </si>
  <si>
    <t>Goetz, Ms.  Lisa</t>
  </si>
  <si>
    <t>Id1654</t>
  </si>
  <si>
    <t>Cacharelis, Mr.  Nicholas G</t>
  </si>
  <si>
    <t>Id1655</t>
  </si>
  <si>
    <t>Kariolis, Mr.  Vasilis S</t>
  </si>
  <si>
    <t>Id1656</t>
  </si>
  <si>
    <t>Zelwin, Mr.  Michael P</t>
  </si>
  <si>
    <t>Id1657</t>
  </si>
  <si>
    <t>Barry, Ms.  Colleen C.</t>
  </si>
  <si>
    <t>Id1658</t>
  </si>
  <si>
    <t>Bannon, Mrs.  Annika</t>
  </si>
  <si>
    <t>Id1659</t>
  </si>
  <si>
    <t>Chang, Ms.  Kelly</t>
  </si>
  <si>
    <t>Id1660</t>
  </si>
  <si>
    <t>Vetter, Mr.  Nicholas C.</t>
  </si>
  <si>
    <t>Id1661</t>
  </si>
  <si>
    <t>Jablonski, Mrs.  Kelly K</t>
  </si>
  <si>
    <t>Id1662</t>
  </si>
  <si>
    <t>Jakubowitch, Mr.  Andrew</t>
  </si>
  <si>
    <t>Id1663</t>
  </si>
  <si>
    <t>Altshuler, Ms.  Hannah</t>
  </si>
  <si>
    <t>Id1664</t>
  </si>
  <si>
    <t>Ugarte, Mr.  Patricio Sr.</t>
  </si>
  <si>
    <t>Id1665</t>
  </si>
  <si>
    <t>Tusso, Mr.  Robert B</t>
  </si>
  <si>
    <t>Id1666</t>
  </si>
  <si>
    <t>Johnson, Mr.  Benjamin M</t>
  </si>
  <si>
    <t>Id1667</t>
  </si>
  <si>
    <t>Landry, Mr.  Robert</t>
  </si>
  <si>
    <t>Id1668</t>
  </si>
  <si>
    <t>McDonald, Mr.  Eric R.</t>
  </si>
  <si>
    <t>Id1669</t>
  </si>
  <si>
    <t>Dunlap, Mr.  Matthew</t>
  </si>
  <si>
    <t>Id1670</t>
  </si>
  <si>
    <t>Larue, Mr.  Bob R</t>
  </si>
  <si>
    <t>Id1671</t>
  </si>
  <si>
    <t>Hodge, Ms.  Stephanie J.</t>
  </si>
  <si>
    <t>Id1672</t>
  </si>
  <si>
    <t>Marcus, Mr.  Jake</t>
  </si>
  <si>
    <t>Id1673</t>
  </si>
  <si>
    <t>Daubert, Ms.  Alison L.</t>
  </si>
  <si>
    <t>Id1674</t>
  </si>
  <si>
    <t>Close, Ms.  Lindsay M</t>
  </si>
  <si>
    <t>Id1675</t>
  </si>
  <si>
    <t>Roels, Mr.  Guillaume</t>
  </si>
  <si>
    <t>Id1676</t>
  </si>
  <si>
    <t>Venosky, Ms.  Kaylee</t>
  </si>
  <si>
    <t>Id1677</t>
  </si>
  <si>
    <t>Gosnell, Ms.  Theresa</t>
  </si>
  <si>
    <t>Id1678</t>
  </si>
  <si>
    <t>Chewning-Kulick, Mr.  Travis G.</t>
  </si>
  <si>
    <t>Id1679</t>
  </si>
  <si>
    <t>McCarron, Ms.  Emma L.</t>
  </si>
  <si>
    <t>Id1680</t>
  </si>
  <si>
    <t>Manion, Ms.  Linda</t>
  </si>
  <si>
    <t>Id1681</t>
  </si>
  <si>
    <t>Strong, Mr.  Owen R</t>
  </si>
  <si>
    <t>Id1682</t>
  </si>
  <si>
    <t>Leblanc, Mr.  Jacob</t>
  </si>
  <si>
    <t>Id1683</t>
  </si>
  <si>
    <t>Palmer, Ms.  Jacqueline</t>
  </si>
  <si>
    <t>Id1684</t>
  </si>
  <si>
    <t>Shen, Mr.  Yefeng</t>
  </si>
  <si>
    <t>Id1685</t>
  </si>
  <si>
    <t>Goldsby, Mr.  Thomas J</t>
  </si>
  <si>
    <t>Id1686</t>
  </si>
  <si>
    <t>Whitney, Mr.  Ken</t>
  </si>
  <si>
    <t>Id1687</t>
  </si>
  <si>
    <t>Mahoney, Ms.  Annie E</t>
  </si>
  <si>
    <t>Id1688</t>
  </si>
  <si>
    <t>McCracken, Mrs.  Noel K.</t>
  </si>
  <si>
    <t>Id1689</t>
  </si>
  <si>
    <t>Spewak, Mr.  Mark S</t>
  </si>
  <si>
    <t>Id1690</t>
  </si>
  <si>
    <t>Cottini, Ms.  Federica</t>
  </si>
  <si>
    <t>Id1691</t>
  </si>
  <si>
    <t>Findlay, Ms.  Pamela L</t>
  </si>
  <si>
    <t>Id1692</t>
  </si>
  <si>
    <t>Strasburg, Mr.  Andrew W.</t>
  </si>
  <si>
    <t>Id1693</t>
  </si>
  <si>
    <t>Adams, Mr.  Randall</t>
  </si>
  <si>
    <t>Id1694</t>
  </si>
  <si>
    <t>Deeter, Ms.  Tracy L</t>
  </si>
  <si>
    <t>Id1695</t>
  </si>
  <si>
    <t>Arpin, Ms.  Azelie</t>
  </si>
  <si>
    <t>Id1696</t>
  </si>
  <si>
    <t>Schoeneck, Ms.  Monica M.</t>
  </si>
  <si>
    <t>Id1697</t>
  </si>
  <si>
    <t>Mueller, Ms.  Katarina K.</t>
  </si>
  <si>
    <t>Id1698</t>
  </si>
  <si>
    <t>Willits, Ms.  Jamie L.</t>
  </si>
  <si>
    <t>Id1699</t>
  </si>
  <si>
    <t>Syring, Mr.  Brian</t>
  </si>
  <si>
    <t>Id1700</t>
  </si>
  <si>
    <t>Strike, Ms.  Stacey L.</t>
  </si>
  <si>
    <t>Id1701</t>
  </si>
  <si>
    <t>Hennigar, Mr.  Stephen</t>
  </si>
  <si>
    <t>Id1702</t>
  </si>
  <si>
    <t>May, Mr.  Joshua</t>
  </si>
  <si>
    <t>Id1703</t>
  </si>
  <si>
    <t>Metcalf, Mr.  Josh</t>
  </si>
  <si>
    <t>Id1704</t>
  </si>
  <si>
    <t>Tiska, Ms.  Heather</t>
  </si>
  <si>
    <t>Id1705</t>
  </si>
  <si>
    <t>McDonough, Mr.  James C.</t>
  </si>
  <si>
    <t>Id1706</t>
  </si>
  <si>
    <t>Fairley, Ms.  Kim</t>
  </si>
  <si>
    <t>Id1707</t>
  </si>
  <si>
    <t>Barnett, Ms.  Marie E.</t>
  </si>
  <si>
    <t>Id1708</t>
  </si>
  <si>
    <t>Piasta, Mr.  Dariusz</t>
  </si>
  <si>
    <t>Id1709</t>
  </si>
  <si>
    <t>Mueller, Ms.  Jessica E.</t>
  </si>
  <si>
    <t>Id1710</t>
  </si>
  <si>
    <t>Olsen, Ms.  Kristen</t>
  </si>
  <si>
    <t>Id1711</t>
  </si>
  <si>
    <t>De Jesus, Mr.  Jose Guadalupe P. Sr.</t>
  </si>
  <si>
    <t>Id1712</t>
  </si>
  <si>
    <t>Bartus, Ms.  Cynthia</t>
  </si>
  <si>
    <t>Id1713</t>
  </si>
  <si>
    <t>Stevens, Mr.  Tyler</t>
  </si>
  <si>
    <t>Id1714</t>
  </si>
  <si>
    <t>Rich, Ms.  Holly J</t>
  </si>
  <si>
    <t>Id1715</t>
  </si>
  <si>
    <t>Fayter, Ms.  Kristen</t>
  </si>
  <si>
    <t>Id1716</t>
  </si>
  <si>
    <t>Parise, Mr.  Thomas</t>
  </si>
  <si>
    <t>Id1717</t>
  </si>
  <si>
    <t>Andrew, Ms.  Tricity M</t>
  </si>
  <si>
    <t>Id1718</t>
  </si>
  <si>
    <t>Gryniewicz, Ms.  Sarah A</t>
  </si>
  <si>
    <t>Id1719</t>
  </si>
  <si>
    <t>Panora, Ms.  Lisa M.</t>
  </si>
  <si>
    <t>Id1720</t>
  </si>
  <si>
    <t>Woodward, Ms.  Tracy A.</t>
  </si>
  <si>
    <t>Id1721</t>
  </si>
  <si>
    <t>Lambe, Mr.  Patrick</t>
  </si>
  <si>
    <t>Id1722</t>
  </si>
  <si>
    <t>Casto, Mr.  Trent</t>
  </si>
  <si>
    <t>Id1723</t>
  </si>
  <si>
    <t>Martelli, Ms.  Julie</t>
  </si>
  <si>
    <t>Id1724</t>
  </si>
  <si>
    <t>Naskret, Mr.  Sawomir</t>
  </si>
  <si>
    <t>Id1725</t>
  </si>
  <si>
    <t>Morgan, Ms.  Micah</t>
  </si>
  <si>
    <t>Id1726</t>
  </si>
  <si>
    <t>Maloney, Ms.  Kelly H.</t>
  </si>
  <si>
    <t>Id1727</t>
  </si>
  <si>
    <t>Amherst, Ms.  Lindsay M.</t>
  </si>
  <si>
    <t>Id1728</t>
  </si>
  <si>
    <t>Davenport, Mr.  Austen G</t>
  </si>
  <si>
    <t>Id1729</t>
  </si>
  <si>
    <t>Johansen, Mr.  Tory J.</t>
  </si>
  <si>
    <t>Id1730</t>
  </si>
  <si>
    <t>Bond, Mr.  Robert J.</t>
  </si>
  <si>
    <t>Id1731</t>
  </si>
  <si>
    <t>Reilly, Ms.  Steph</t>
  </si>
  <si>
    <t>Id1732</t>
  </si>
  <si>
    <t>Chandler, Ms.  Kate</t>
  </si>
  <si>
    <t>Id1733</t>
  </si>
  <si>
    <t>Kaufmann, Ms.  Kristina</t>
  </si>
  <si>
    <t>Id1734</t>
  </si>
  <si>
    <t>Barnes-Zurkinden, Ms.  Flo</t>
  </si>
  <si>
    <t>Id1735</t>
  </si>
  <si>
    <t>Wolter, Mrs.  Sarah P.</t>
  </si>
  <si>
    <t>Id1736</t>
  </si>
  <si>
    <t>Pearson, Ms.  Anabel</t>
  </si>
  <si>
    <t>Id1737</t>
  </si>
  <si>
    <t>Thomas, Mr.  Ian</t>
  </si>
  <si>
    <t>Id1738</t>
  </si>
  <si>
    <t>Leon, Mr.  Alex</t>
  </si>
  <si>
    <t>Id1739</t>
  </si>
  <si>
    <t>Marriott, Mr.  Richard J</t>
  </si>
  <si>
    <t>Id1740</t>
  </si>
  <si>
    <t>Wilkins, Ms.  Jacqueline N.</t>
  </si>
  <si>
    <t>Id1741</t>
  </si>
  <si>
    <t>Saiter, Ms.  Cindy</t>
  </si>
  <si>
    <t>Id1742</t>
  </si>
  <si>
    <t>Winrow, Ms.  Marcia</t>
  </si>
  <si>
    <t>Id1743</t>
  </si>
  <si>
    <t>Gries, Ms.  Samantha R.</t>
  </si>
  <si>
    <t>Id1744</t>
  </si>
  <si>
    <t>Strohschein, Ms.  Katie</t>
  </si>
  <si>
    <t>Id1745</t>
  </si>
  <si>
    <t>Berger, Mr.  John P</t>
  </si>
  <si>
    <t>Id1746</t>
  </si>
  <si>
    <t>Coogan, Ms.  Rachel</t>
  </si>
  <si>
    <t>Id1747</t>
  </si>
  <si>
    <t>Gagnon, Ms.  Isabelle</t>
  </si>
  <si>
    <t>Id1748</t>
  </si>
  <si>
    <t>Pearson, Mr.  Neil</t>
  </si>
  <si>
    <t>Id1749</t>
  </si>
  <si>
    <t>Brian, Mr.  Tom</t>
  </si>
  <si>
    <t>Id1750</t>
  </si>
  <si>
    <t>Brown, Mr.  Nathan</t>
  </si>
  <si>
    <t>Id1751</t>
  </si>
  <si>
    <t>Fox, Mrs.  Kelli N</t>
  </si>
  <si>
    <t>Id1752</t>
  </si>
  <si>
    <t>Traver, Mr.  Scott M.</t>
  </si>
  <si>
    <t>Id1753</t>
  </si>
  <si>
    <t>Quick, Mr.  Grant A</t>
  </si>
  <si>
    <t>Id1754</t>
  </si>
  <si>
    <t>Scott, Mr.  Jonathan C</t>
  </si>
  <si>
    <t>Id1755</t>
  </si>
  <si>
    <t>Theriot, Ms.  Rachael M.</t>
  </si>
  <si>
    <t>Id1756</t>
  </si>
  <si>
    <t>Michalis, Ms.  Pilar</t>
  </si>
  <si>
    <t>Id1757</t>
  </si>
  <si>
    <t>Hall, Mr.  Kyle M</t>
  </si>
  <si>
    <t>Id1758</t>
  </si>
  <si>
    <t>Tjong Clemons, Mrs.  Christie</t>
  </si>
  <si>
    <t>Id1759</t>
  </si>
  <si>
    <t>Palma, Mr.  David A.</t>
  </si>
  <si>
    <t>Id1760</t>
  </si>
  <si>
    <t>Takaoka, Mr.  Masahiro</t>
  </si>
  <si>
    <t>Id1761</t>
  </si>
  <si>
    <t>Sherman, Mr.  Logan B.</t>
  </si>
  <si>
    <t>Id1762</t>
  </si>
  <si>
    <t>Andre, Ms.  Stephanie L.</t>
  </si>
  <si>
    <t>Id1763</t>
  </si>
  <si>
    <t>Switt, Ms.  Angela H</t>
  </si>
  <si>
    <t>Id1764</t>
  </si>
  <si>
    <t>Erickson, Ms.  Britt K</t>
  </si>
  <si>
    <t>Id1765</t>
  </si>
  <si>
    <t>Miller, Ms.  Joyce R.</t>
  </si>
  <si>
    <t>Id1766</t>
  </si>
  <si>
    <t>Whitbeck, Mr.  Ben</t>
  </si>
  <si>
    <t>Id1767</t>
  </si>
  <si>
    <t>Auer, Ms.  Sarah M.</t>
  </si>
  <si>
    <t>Id1768</t>
  </si>
  <si>
    <t>Attar, Ms.  Sarah</t>
  </si>
  <si>
    <t>Id1769</t>
  </si>
  <si>
    <t>Misuraca, Ms.  Katie</t>
  </si>
  <si>
    <t>Id1770</t>
  </si>
  <si>
    <t>Spannaus, Ms.  Michaela L</t>
  </si>
  <si>
    <t>Id1771</t>
  </si>
  <si>
    <t>Tarbiat, Ms.  Shalaleh</t>
  </si>
  <si>
    <t>Id1772</t>
  </si>
  <si>
    <t>Pulkkinen, Ms.  Karen</t>
  </si>
  <si>
    <t>Id1773</t>
  </si>
  <si>
    <t>Trnovcova, Ms.  Zuzana</t>
  </si>
  <si>
    <t>Id1774</t>
  </si>
  <si>
    <t>Anthony, Mr.  Daniel J.</t>
  </si>
  <si>
    <t>Id1775</t>
  </si>
  <si>
    <t>Hetrick, Ms.  Alexandra</t>
  </si>
  <si>
    <t>Id1776</t>
  </si>
  <si>
    <t>Stern, Ms.  Jessica</t>
  </si>
  <si>
    <t>Id1777</t>
  </si>
  <si>
    <t>Newman, Mr.  Matthew M</t>
  </si>
  <si>
    <t>Id1778</t>
  </si>
  <si>
    <t>Reasoner, Ms.  Nadine A.</t>
  </si>
  <si>
    <t>Id1779</t>
  </si>
  <si>
    <t>Mone, Mr.  Peter J. Jr.</t>
  </si>
  <si>
    <t>Id1780</t>
  </si>
  <si>
    <t>Powers, Ms.  Colleen M</t>
  </si>
  <si>
    <t>Id1781</t>
  </si>
  <si>
    <t>Ulery, Ms.  Julie A.</t>
  </si>
  <si>
    <t>Id1782</t>
  </si>
  <si>
    <t>Haines, Mr.  Douglas W</t>
  </si>
  <si>
    <t>Id1783</t>
  </si>
  <si>
    <t>Airoldi, Ms.  Catherine</t>
  </si>
  <si>
    <t>Id1784</t>
  </si>
  <si>
    <t>Mattis, Mr.  James A</t>
  </si>
  <si>
    <t>Id1785</t>
  </si>
  <si>
    <t>Cho, Mr.  Youngseong</t>
  </si>
  <si>
    <t>Id1786</t>
  </si>
  <si>
    <t>Reumann, Mr.  John</t>
  </si>
  <si>
    <t>Id1787</t>
  </si>
  <si>
    <t>Cooper, Mr.  Brandon S.</t>
  </si>
  <si>
    <t>Id1788</t>
  </si>
  <si>
    <t>Kennedy, Mr.  Sean P</t>
  </si>
  <si>
    <t>Id1789</t>
  </si>
  <si>
    <t>Cichon, Mr.  Scott</t>
  </si>
  <si>
    <t>Id1790</t>
  </si>
  <si>
    <t>Maroevic, Mr.  Janez</t>
  </si>
  <si>
    <t>Id1791</t>
  </si>
  <si>
    <t>Martin, Mr.  John I. Jr.</t>
  </si>
  <si>
    <t>Id1792</t>
  </si>
  <si>
    <t>Schulz, Ms.  Heather</t>
  </si>
  <si>
    <t>Id1793</t>
  </si>
  <si>
    <t>Capriolo, Mr.  Michael</t>
  </si>
  <si>
    <t>Id1794</t>
  </si>
  <si>
    <t>Borleis, Ms.  Kathleen</t>
  </si>
  <si>
    <t>Id1795</t>
  </si>
  <si>
    <t>Kramer, Mr.  Ryan M</t>
  </si>
  <si>
    <t>Id1796</t>
  </si>
  <si>
    <t>Conrad, Ms.  Sara</t>
  </si>
  <si>
    <t>Id1797</t>
  </si>
  <si>
    <t>Karakoyunlu, Mr.  Deniz</t>
  </si>
  <si>
    <t>Id1798</t>
  </si>
  <si>
    <t>Desrosiers, Ms.  Shannon L.</t>
  </si>
  <si>
    <t>Id1799</t>
  </si>
  <si>
    <t>O'Mara, Ms.  Kaitlin M.</t>
  </si>
  <si>
    <t>Id1800</t>
  </si>
  <si>
    <t>Shabot Marcos, Mr.  Alfredo</t>
  </si>
  <si>
    <t>Id1801</t>
  </si>
  <si>
    <t>Comment, Ms.  Kristen</t>
  </si>
  <si>
    <t>Id1802</t>
  </si>
  <si>
    <t>Moss, Mr.  Daniel</t>
  </si>
  <si>
    <t>Id1803</t>
  </si>
  <si>
    <t>Guzman, Mr.  Jonathan</t>
  </si>
  <si>
    <t>Id1804</t>
  </si>
  <si>
    <t>Cox, Mr.  Troy</t>
  </si>
  <si>
    <t>Id1805</t>
  </si>
  <si>
    <t>Clash, Mr.  Daniel C</t>
  </si>
  <si>
    <t>Id1806</t>
  </si>
  <si>
    <t>Blankenship, Ms.  Lauren</t>
  </si>
  <si>
    <t>Id1807</t>
  </si>
  <si>
    <t>Lloyd, Ms.  Jennefer</t>
  </si>
  <si>
    <t>Id1808</t>
  </si>
  <si>
    <t>Kong, Ms.  Tracey L.</t>
  </si>
  <si>
    <t>Id1809</t>
  </si>
  <si>
    <t>Benson, Ms.  Ashley</t>
  </si>
  <si>
    <t>Id1810</t>
  </si>
  <si>
    <t>Huntington, Ms.  Cindy</t>
  </si>
  <si>
    <t>Id1811</t>
  </si>
  <si>
    <t>Kendall, Ms.  Esther</t>
  </si>
  <si>
    <t>Id1812</t>
  </si>
  <si>
    <t>Gast, Ms.  Jackie</t>
  </si>
  <si>
    <t>Id1813</t>
  </si>
  <si>
    <t>Scanlin, Mr.  Timothy P.</t>
  </si>
  <si>
    <t>Id1814</t>
  </si>
  <si>
    <t>Philbrook, Ms.  Lauren</t>
  </si>
  <si>
    <t>Id1815</t>
  </si>
  <si>
    <t>Cowan, Mr.  Benjamin</t>
  </si>
  <si>
    <t>Id1816</t>
  </si>
  <si>
    <t>Sousa, Mr.  Hugo M</t>
  </si>
  <si>
    <t>Id1817</t>
  </si>
  <si>
    <t>Stanton, Mr.  Daniel J. Jr.</t>
  </si>
  <si>
    <t>Id1818</t>
  </si>
  <si>
    <t>Mollak, Mr.  Justin R</t>
  </si>
  <si>
    <t>Id1819</t>
  </si>
  <si>
    <t>Bell, Mr.  Colin</t>
  </si>
  <si>
    <t>Id1820</t>
  </si>
  <si>
    <t>Weston, Mr.  Rob</t>
  </si>
  <si>
    <t>Id1821</t>
  </si>
  <si>
    <t>Rabuzzi, Mr.  Patrick</t>
  </si>
  <si>
    <t>Id1822</t>
  </si>
  <si>
    <t>Hendrix, Mr.  Austin D</t>
  </si>
  <si>
    <t>Id1823</t>
  </si>
  <si>
    <t>Van Nielen, Ms.  Brittany</t>
  </si>
  <si>
    <t>Id1824</t>
  </si>
  <si>
    <t>Blanton, Mr.  Matthew T</t>
  </si>
  <si>
    <t>Id1825</t>
  </si>
  <si>
    <t>Schout, Ms.  Becky G.</t>
  </si>
  <si>
    <t>Id1826</t>
  </si>
  <si>
    <t>Schmaltz, Ms.  Virginie</t>
  </si>
  <si>
    <t>Id1827</t>
  </si>
  <si>
    <t>Eagen, Ms.  Allison A</t>
  </si>
  <si>
    <t>Id1828</t>
  </si>
  <si>
    <t>Rotramel, Ms.  Julie</t>
  </si>
  <si>
    <t>Id1829</t>
  </si>
  <si>
    <t>Prevost, Ms.  Katherine</t>
  </si>
  <si>
    <t>Id1830</t>
  </si>
  <si>
    <t>Boyd, Mr.  Caleb</t>
  </si>
  <si>
    <t>Id1831</t>
  </si>
  <si>
    <t>Dawes, Ms.  Jaime</t>
  </si>
  <si>
    <t>Id1832</t>
  </si>
  <si>
    <t>Jennings, Ms.  Hannah</t>
  </si>
  <si>
    <t>Id1833</t>
  </si>
  <si>
    <t>Nyambaso, Mr.  Zachariah</t>
  </si>
  <si>
    <t>Id1834</t>
  </si>
  <si>
    <t>Shaffer, Ms.  Patricia A</t>
  </si>
  <si>
    <t>Id1835</t>
  </si>
  <si>
    <t>Corkum, Mrs.  Elizabeth A.</t>
  </si>
  <si>
    <t>Id1836</t>
  </si>
  <si>
    <t>Pedersen, Mr.  Benjamin</t>
  </si>
  <si>
    <t>Id1837</t>
  </si>
  <si>
    <t>Melo, Mr.  Breno</t>
  </si>
  <si>
    <t>Id1838</t>
  </si>
  <si>
    <t>Sakamoto, Mr.  Takaya</t>
  </si>
  <si>
    <t>Id1839</t>
  </si>
  <si>
    <t>McMahon, Mr.  Thomas IV</t>
  </si>
  <si>
    <t>Id1840</t>
  </si>
  <si>
    <t>Harris, Mr.  Bradley E</t>
  </si>
  <si>
    <t>Id1841</t>
  </si>
  <si>
    <t>Lombardo, Ms.  Megan</t>
  </si>
  <si>
    <t>Id1842</t>
  </si>
  <si>
    <t>Bode, Ms.  Ruby J</t>
  </si>
  <si>
    <t>Id1843</t>
  </si>
  <si>
    <t>Johnson, Mr.  Bart</t>
  </si>
  <si>
    <t>Id1844</t>
  </si>
  <si>
    <t>Norcross, Mr.  Robert A.</t>
  </si>
  <si>
    <t>Id1845</t>
  </si>
  <si>
    <t>Lazrus, Mr.  Adam</t>
  </si>
  <si>
    <t>Id1846</t>
  </si>
  <si>
    <t>Tsegay, Mr.  Yemane Adhane</t>
  </si>
  <si>
    <t>Id1847</t>
  </si>
  <si>
    <t>Schneider, Mr.  Jesse A.</t>
  </si>
  <si>
    <t>Id1848</t>
  </si>
  <si>
    <t>Loreto, Mr.  Bird</t>
  </si>
  <si>
    <t>Id1849</t>
  </si>
  <si>
    <t>Callahan, Mr.  Patrick M.</t>
  </si>
  <si>
    <t>Id1850</t>
  </si>
  <si>
    <t>Timko, Mr.  Kyle</t>
  </si>
  <si>
    <t>Id1851</t>
  </si>
  <si>
    <t>Achatz, Mr.  Ryan</t>
  </si>
  <si>
    <t>Id1852</t>
  </si>
  <si>
    <t>Horwitz, Mr.  Yuri</t>
  </si>
  <si>
    <t>Id1853</t>
  </si>
  <si>
    <t>Gordyan, Mr.  Ryan</t>
  </si>
  <si>
    <t>Id1854</t>
  </si>
  <si>
    <t>Hetherington, Ms.  Debbie</t>
  </si>
  <si>
    <t>Id1855</t>
  </si>
  <si>
    <t>Thompson, Mr.  Mark D</t>
  </si>
  <si>
    <t>Id1856</t>
  </si>
  <si>
    <t>Battoo, Mr.  Christopher</t>
  </si>
  <si>
    <t>Id1857</t>
  </si>
  <si>
    <t>Barker, Ms.  Daniell L</t>
  </si>
  <si>
    <t>Id1858</t>
  </si>
  <si>
    <t>Saarnilehto, Mr.  Janne</t>
  </si>
  <si>
    <t>Id1859</t>
  </si>
  <si>
    <t>Morton, Ms.  Martina</t>
  </si>
  <si>
    <t>Id1860</t>
  </si>
  <si>
    <t>Thomas, Ms.  Elizabeth L</t>
  </si>
  <si>
    <t>Id1861</t>
  </si>
  <si>
    <t>Hillman, Ms.  Stephanie C.</t>
  </si>
  <si>
    <t>Id1862</t>
  </si>
  <si>
    <t>Edwards, Ms.  Katie</t>
  </si>
  <si>
    <t>Id1863</t>
  </si>
  <si>
    <t>Bartel, Ms.  Callie</t>
  </si>
  <si>
    <t>Id1864</t>
  </si>
  <si>
    <t>Potekhina, Ms.  Inna</t>
  </si>
  <si>
    <t>Id1865</t>
  </si>
  <si>
    <t>Kelly, Ms.  Mary K.</t>
  </si>
  <si>
    <t>Id1866</t>
  </si>
  <si>
    <t>Lapp, Mr.  Samuel M.</t>
  </si>
  <si>
    <t>Id1867</t>
  </si>
  <si>
    <t>Burke, Ms.  Kimberly</t>
  </si>
  <si>
    <t>Id1868</t>
  </si>
  <si>
    <t>Barry, Mr.  Tom J.</t>
  </si>
  <si>
    <t>Id1869</t>
  </si>
  <si>
    <t>McCormick, Mr.  Zachary</t>
  </si>
  <si>
    <t>Id1870</t>
  </si>
  <si>
    <t>McElroy, Mr.  Dane</t>
  </si>
  <si>
    <t>Id1871</t>
  </si>
  <si>
    <t>Coffed, Mr.  Dougie J</t>
  </si>
  <si>
    <t>Id1872</t>
  </si>
  <si>
    <t>Estes, Mr.  Jeremiah H</t>
  </si>
  <si>
    <t>Id1873</t>
  </si>
  <si>
    <t>Miles, Mr.  Ashley J.</t>
  </si>
  <si>
    <t>Id1874</t>
  </si>
  <si>
    <t>Zamore, Mr.  Turner J.</t>
  </si>
  <si>
    <t>Id1875</t>
  </si>
  <si>
    <t>Donaghy, Mr.  Roger</t>
  </si>
  <si>
    <t>Id1876</t>
  </si>
  <si>
    <t>Kennedy, Ms.  Pamela</t>
  </si>
  <si>
    <t>Id1877</t>
  </si>
  <si>
    <t>Fiorini, Ms.  Allison M.</t>
  </si>
  <si>
    <t>Id1878</t>
  </si>
  <si>
    <t>Alexander, Mrs.  Katherine H.</t>
  </si>
  <si>
    <t>Id1879</t>
  </si>
  <si>
    <t>Watkins, Ms.  Robin</t>
  </si>
  <si>
    <t>Id1880</t>
  </si>
  <si>
    <t>Cassel, Ms.  Terri</t>
  </si>
  <si>
    <t>Id1881</t>
  </si>
  <si>
    <t>Ferguson, Mr.  Eddie</t>
  </si>
  <si>
    <t>Id1882</t>
  </si>
  <si>
    <t>O'Sullivan, Ms.  Pamela</t>
  </si>
  <si>
    <t>Id1883</t>
  </si>
  <si>
    <t>Chepkirui, Ms.  Joyce</t>
  </si>
  <si>
    <t>Id1884</t>
  </si>
  <si>
    <t>Gurney, Ms.  Alison W.</t>
  </si>
  <si>
    <t>Id1885</t>
  </si>
  <si>
    <t>Francis, Ms.  Tammara C</t>
  </si>
  <si>
    <t>Id1886</t>
  </si>
  <si>
    <t>Gruca, Ms.  Dorota</t>
  </si>
  <si>
    <t>Id1887</t>
  </si>
  <si>
    <t>Rojas Alvarez, Mr.  Jose Norberto Sr.</t>
  </si>
  <si>
    <t>Id1888</t>
  </si>
  <si>
    <t>Denton, Mr.  Peter</t>
  </si>
  <si>
    <t>Id1889</t>
  </si>
  <si>
    <t>Mason, Mr.  Bryant</t>
  </si>
  <si>
    <t>Id1890</t>
  </si>
  <si>
    <t>Trout, Ms.  Christina</t>
  </si>
  <si>
    <t>Id1891</t>
  </si>
  <si>
    <t>Gilbert, Mr.  John</t>
  </si>
  <si>
    <t>Id1892</t>
  </si>
  <si>
    <t>Chong, Mr.  Eduardo</t>
  </si>
  <si>
    <t>Id1893</t>
  </si>
  <si>
    <t>Henry, Ms.  Laura M.</t>
  </si>
  <si>
    <t>Id1894</t>
  </si>
  <si>
    <t>Brenneman, Mr.  Charlie</t>
  </si>
  <si>
    <t>Id1895</t>
  </si>
  <si>
    <t>Kemp, Ms.  Melissa D.</t>
  </si>
  <si>
    <t>Id1896</t>
  </si>
  <si>
    <t>Wilson, Mr.  Dan C. Jr.</t>
  </si>
  <si>
    <t>Id1897</t>
  </si>
  <si>
    <t>Hillyard, Mr.  Matthew</t>
  </si>
  <si>
    <t>Id1898</t>
  </si>
  <si>
    <t>Turner, Mr.  Wesley C.</t>
  </si>
  <si>
    <t>Id1899</t>
  </si>
  <si>
    <t>Benestad, Mr.  Christopher</t>
  </si>
  <si>
    <t>Id1900</t>
  </si>
  <si>
    <t>Gonzales, Ms.  Jessica</t>
  </si>
  <si>
    <t>Id1901</t>
  </si>
  <si>
    <t>Newman, Ms.  Christin</t>
  </si>
  <si>
    <t>Id1902</t>
  </si>
  <si>
    <t>Sayre, Ms.  Sara</t>
  </si>
  <si>
    <t>Id1903</t>
  </si>
  <si>
    <t>Panke, Ms.  Elizabeth</t>
  </si>
  <si>
    <t>Id1904</t>
  </si>
  <si>
    <t>Brennan, Ms.  Margaret P.</t>
  </si>
  <si>
    <t>Id1905</t>
  </si>
  <si>
    <t>Ngo, Ms.  Tiffany K</t>
  </si>
  <si>
    <t>Id1906</t>
  </si>
  <si>
    <t>Guerdan, Mr.  David M.</t>
  </si>
  <si>
    <t>Id1907</t>
  </si>
  <si>
    <t>Shaw, Ms.  Christine E</t>
  </si>
  <si>
    <t>Id1908</t>
  </si>
  <si>
    <t>Mills-Honarvar, Ms.  Donna</t>
  </si>
  <si>
    <t>Id1909</t>
  </si>
  <si>
    <t>Farvard, Mr.  Rod</t>
  </si>
  <si>
    <t>Id1910</t>
  </si>
  <si>
    <t>Kelly, Mr.  Joe</t>
  </si>
  <si>
    <t>Id1911</t>
  </si>
  <si>
    <t>Skinner, Ms.  Kayleigh</t>
  </si>
  <si>
    <t>Id1912</t>
  </si>
  <si>
    <t>Murphy, Mr.  Lorcan A.</t>
  </si>
  <si>
    <t>Id1913</t>
  </si>
  <si>
    <t>Shue, Mr.  Billy</t>
  </si>
  <si>
    <t>Id1914</t>
  </si>
  <si>
    <t>Reilly, Mr.  Paul M.</t>
  </si>
  <si>
    <t>Id1915</t>
  </si>
  <si>
    <t>Blinn, Ms.  Brenda M.</t>
  </si>
  <si>
    <t>Id1916</t>
  </si>
  <si>
    <t>Duyn, Mr.  Jeff H</t>
  </si>
  <si>
    <t>Id1917</t>
  </si>
  <si>
    <t>Wardian, Mr.  Michael</t>
  </si>
  <si>
    <t>Id1918</t>
  </si>
  <si>
    <t>Heuninck, Mr.  Jan</t>
  </si>
  <si>
    <t>Id1919</t>
  </si>
  <si>
    <t>Kipyego, Mr.  Bernard</t>
  </si>
  <si>
    <t>Id1920</t>
  </si>
  <si>
    <t>Kuehl, Mr.  Craig</t>
  </si>
  <si>
    <t>Id1921</t>
  </si>
  <si>
    <t>Burkholder, Mrs.  Bryn</t>
  </si>
  <si>
    <t>Id1922</t>
  </si>
  <si>
    <t>Stadolnik, Mr.  Michael</t>
  </si>
  <si>
    <t>Id1923</t>
  </si>
  <si>
    <t>Shields, Mr.  Benjamin</t>
  </si>
  <si>
    <t>Id1924</t>
  </si>
  <si>
    <t>Margolis, Mr.  Jay</t>
  </si>
  <si>
    <t>Id1925</t>
  </si>
  <si>
    <t>Uffenbeck, Mr.  William</t>
  </si>
  <si>
    <t>Id1926</t>
  </si>
  <si>
    <t>Brake, Ms.  Shelley</t>
  </si>
  <si>
    <t>Id1927</t>
  </si>
  <si>
    <t>Stepanova, Ms.  Jekaterina</t>
  </si>
  <si>
    <t>Id1928</t>
  </si>
  <si>
    <t>Verdi, Mr.  Daniel</t>
  </si>
  <si>
    <t>Id1929</t>
  </si>
  <si>
    <t>McLean, Ms.  Pauline</t>
  </si>
  <si>
    <t>Id1930</t>
  </si>
  <si>
    <t>Ryan, Ms.  Colleen</t>
  </si>
  <si>
    <t>Id1931</t>
  </si>
  <si>
    <t>Mickelson, Ms.  Aleah K</t>
  </si>
  <si>
    <t>Id1932</t>
  </si>
  <si>
    <t>Dibaba, Ms.  Mare</t>
  </si>
  <si>
    <t>Id1933</t>
  </si>
  <si>
    <t>Shilling, Mr.  Kevin</t>
  </si>
  <si>
    <t>Id1934</t>
  </si>
  <si>
    <t>Bashaw, Ms.  Jessica</t>
  </si>
  <si>
    <t>Id1935</t>
  </si>
  <si>
    <t>Jacob, Ms.  Amanda R</t>
  </si>
  <si>
    <t>Id1936</t>
  </si>
  <si>
    <t>McCutcheon, Mr.  Murray W.</t>
  </si>
  <si>
    <t>Id1937</t>
  </si>
  <si>
    <t>Connor, Mrs.  Meghan P.</t>
  </si>
  <si>
    <t>Id1938</t>
  </si>
  <si>
    <t>May, Mr.  David</t>
  </si>
  <si>
    <t>Id1939</t>
  </si>
  <si>
    <t>Geoghegan, Mr.  Seth</t>
  </si>
  <si>
    <t>Id1940</t>
  </si>
  <si>
    <t>McGinn, Mr.  Michael P.</t>
  </si>
  <si>
    <t>Id1941</t>
  </si>
  <si>
    <t>Jones, Mr.  Russell M</t>
  </si>
  <si>
    <t>Id1942</t>
  </si>
  <si>
    <t>Quinteros, Mr.  Martin</t>
  </si>
  <si>
    <t>Id1943</t>
  </si>
  <si>
    <t>Loenser, Mr.  Michael</t>
  </si>
  <si>
    <t>Id1944</t>
  </si>
  <si>
    <t>Aitken, Mr.  Miles</t>
  </si>
  <si>
    <t>Id1945</t>
  </si>
  <si>
    <t>Furrer, Ms.  Amanda</t>
  </si>
  <si>
    <t>Id1946</t>
  </si>
  <si>
    <t>Konigs, Mr.  Roger</t>
  </si>
  <si>
    <t>Id1947</t>
  </si>
  <si>
    <t>Tesdahl, Mr.  Brock J</t>
  </si>
  <si>
    <t>Id1948</t>
  </si>
  <si>
    <t>Engel, Mr.  Stephen F.</t>
  </si>
  <si>
    <t>Id1949</t>
  </si>
  <si>
    <t>Kuck, Ms.  Missy</t>
  </si>
  <si>
    <t>Id1950</t>
  </si>
  <si>
    <t>Dillon, Mr.  William</t>
  </si>
  <si>
    <t>Id1951</t>
  </si>
  <si>
    <t>Neuschel, Ms.  Lauren M</t>
  </si>
  <si>
    <t>Id1952</t>
  </si>
  <si>
    <t>Rosales Ramirez, Mr.  Apolo U.</t>
  </si>
  <si>
    <t>Id1953</t>
  </si>
  <si>
    <t>Marquez, Mr.  Alfons</t>
  </si>
  <si>
    <t>Id1954</t>
  </si>
  <si>
    <t>Green, Ms.  Amber</t>
  </si>
  <si>
    <t>Id1955</t>
  </si>
  <si>
    <t>Schubel, Ms.  Leah C.</t>
  </si>
  <si>
    <t>Id1956</t>
  </si>
  <si>
    <t>Jimenez, Ms.  Lilia</t>
  </si>
  <si>
    <t>Id1957</t>
  </si>
  <si>
    <t>Zimny-Schmitt, Mr.  Danny</t>
  </si>
  <si>
    <t>Id1958</t>
  </si>
  <si>
    <t>Hill, Ms.  Lauren</t>
  </si>
  <si>
    <t>Id1959</t>
  </si>
  <si>
    <t>Brohart, Ms.  Courtney</t>
  </si>
  <si>
    <t>Id1960</t>
  </si>
  <si>
    <t>Ryan, Ms.  Elizabeth</t>
  </si>
  <si>
    <t>Id1961</t>
  </si>
  <si>
    <t>Oka, Ms.  Satomi</t>
  </si>
  <si>
    <t>Id1962</t>
  </si>
  <si>
    <t>Newman, Mr.  Matthew D</t>
  </si>
  <si>
    <t>Id1963</t>
  </si>
  <si>
    <t>Metzger, Mr.  Peter T II</t>
  </si>
  <si>
    <t>Id1964</t>
  </si>
  <si>
    <t>Gonzalez, Mr.  Manuel</t>
  </si>
  <si>
    <t>Id1965</t>
  </si>
  <si>
    <t>Vaughn, Ms.  Kindsey P.</t>
  </si>
  <si>
    <t>Id1966</t>
  </si>
  <si>
    <t>Clifford, Mr.  Thomas G.</t>
  </si>
  <si>
    <t>Id1967</t>
  </si>
  <si>
    <t>Petty, Mr.  Kyle S</t>
  </si>
  <si>
    <t>Id1968</t>
  </si>
  <si>
    <t>Sanford, Mr.  Alexander J.</t>
  </si>
  <si>
    <t>Id1969</t>
  </si>
  <si>
    <t>Sprague, Mr.  Dustin L</t>
  </si>
  <si>
    <t>Id1970</t>
  </si>
  <si>
    <t>Lasseron, Mrs.  Chloe</t>
  </si>
  <si>
    <t>Id1971</t>
  </si>
  <si>
    <t>Bushong, Ms.  Cailtlin</t>
  </si>
  <si>
    <t>Id1972</t>
  </si>
  <si>
    <t>Dennison, Mr.  Joshua</t>
  </si>
  <si>
    <t>Id1973</t>
  </si>
  <si>
    <t>Lira, Mr.  Chuy</t>
  </si>
  <si>
    <t>Id1974</t>
  </si>
  <si>
    <t>Nahigian, Ms.  Laurie B</t>
  </si>
  <si>
    <t>Id1975</t>
  </si>
  <si>
    <t>Cackett, Ms.  Rachel B.</t>
  </si>
  <si>
    <t>Id1976</t>
  </si>
  <si>
    <t>Hunter-Galvan, Ms.  Liza</t>
  </si>
  <si>
    <t>Id1977</t>
  </si>
  <si>
    <t>Pierret, Ms.  Lindsey</t>
  </si>
  <si>
    <t>Id1978</t>
  </si>
  <si>
    <t>White, Ms.  Lindsay E.</t>
  </si>
  <si>
    <t>Id1979</t>
  </si>
  <si>
    <t>O'Neil, Ms.  Kathleen M.</t>
  </si>
  <si>
    <t>Id1980</t>
  </si>
  <si>
    <t>Leitz, Ms.  Aya</t>
  </si>
  <si>
    <t>Id1981</t>
  </si>
  <si>
    <t>Durfee, Ms.  Carolyn R</t>
  </si>
  <si>
    <t>Id1982</t>
  </si>
  <si>
    <t>Maylone, Ms.  Bethany</t>
  </si>
  <si>
    <t>Id1983</t>
  </si>
  <si>
    <t>Reiland, Ms.  Holly A</t>
  </si>
  <si>
    <t>Id1984</t>
  </si>
  <si>
    <t>Hu, Mr.  Ping</t>
  </si>
  <si>
    <t>Id1985</t>
  </si>
  <si>
    <t>Lessek, Mr.  Tim</t>
  </si>
  <si>
    <t>Id1986</t>
  </si>
  <si>
    <t>Colavincenzo, Mr.  John</t>
  </si>
  <si>
    <t>Id1987</t>
  </si>
  <si>
    <t>Mendez-Karr, Mrs.  Cynthia</t>
  </si>
  <si>
    <t>Id1988</t>
  </si>
  <si>
    <t>Saulnier, Mr.  Emmett</t>
  </si>
  <si>
    <t>Id1989</t>
  </si>
  <si>
    <t>Schoonover, Ms.  Kate</t>
  </si>
  <si>
    <t>Id1990</t>
  </si>
  <si>
    <t>Hass, Mr.  Christopher L.</t>
  </si>
  <si>
    <t>Id1991</t>
  </si>
  <si>
    <t>Cadotte, Mr.  Christopher P.</t>
  </si>
  <si>
    <t>Id1992</t>
  </si>
  <si>
    <t>Cacciapaglia, Mr.  Christopher W</t>
  </si>
  <si>
    <t>Id1993</t>
  </si>
  <si>
    <t>Mininger, Mr.  Norman H.</t>
  </si>
  <si>
    <t>Id1994</t>
  </si>
  <si>
    <t>Mayo, Ms.  Susan</t>
  </si>
  <si>
    <t>Id1995</t>
  </si>
  <si>
    <t>Zicko, Ms.  Tatyana K</t>
  </si>
  <si>
    <t>Id1996</t>
  </si>
  <si>
    <t>Graham, Ms.  Chrissy</t>
  </si>
  <si>
    <t>Id1997</t>
  </si>
  <si>
    <t>Boland, Ms.  Carrie</t>
  </si>
  <si>
    <t>Id1998</t>
  </si>
  <si>
    <t>Cupp, Ms.  Halle</t>
  </si>
  <si>
    <t>Id1999</t>
  </si>
  <si>
    <t>Shaw, Ms.  Carolyn</t>
  </si>
  <si>
    <t>Id2000</t>
  </si>
  <si>
    <t>Klassen, Ms.  Tara D.</t>
  </si>
  <si>
    <t>Id2001</t>
  </si>
  <si>
    <t>Musal, Mr.  Rasim M</t>
  </si>
  <si>
    <t>Id2002</t>
  </si>
  <si>
    <t>Kitayama, Ms.  Dina</t>
  </si>
  <si>
    <t>Id2003</t>
  </si>
  <si>
    <t>Altman, Ms.  Lisa</t>
  </si>
  <si>
    <t>Id2004</t>
  </si>
  <si>
    <t>Demchko, Ms.  Caitrin</t>
  </si>
  <si>
    <t>Id2005</t>
  </si>
  <si>
    <t>Wild, Ms.  Adriana S</t>
  </si>
  <si>
    <t>Id2006</t>
  </si>
  <si>
    <t>Betts, Ms.  Megan</t>
  </si>
  <si>
    <t>Id2007</t>
  </si>
  <si>
    <t>Martin, Mrs.  Kristen M</t>
  </si>
  <si>
    <t>Id2008</t>
  </si>
  <si>
    <t>Vandeventer, Ms.  Alix</t>
  </si>
  <si>
    <t>Id2009</t>
  </si>
  <si>
    <t>Hirano, Mr.  Kakushin</t>
  </si>
  <si>
    <t>Id2010</t>
  </si>
  <si>
    <t>Davi, Mr.  Michael J</t>
  </si>
  <si>
    <t>Id2011</t>
  </si>
  <si>
    <t>Sloan, Mr.  Bradley</t>
  </si>
  <si>
    <t>Id2012</t>
  </si>
  <si>
    <t>Homich, Mr.  Matt</t>
  </si>
  <si>
    <t>Id2013</t>
  </si>
  <si>
    <t>Bell, Ms.  Amanda C.</t>
  </si>
  <si>
    <t>Id2014</t>
  </si>
  <si>
    <t>Kristjansson, Mr.  Valur</t>
  </si>
  <si>
    <t>Id2015</t>
  </si>
  <si>
    <t>Pitman, Ms.  Erica J</t>
  </si>
  <si>
    <t>Id2016</t>
  </si>
  <si>
    <t>Curley, Mr.  Stephen F.</t>
  </si>
  <si>
    <t>Id2017</t>
  </si>
  <si>
    <t>Zimmer, Ms.  Lissa</t>
  </si>
  <si>
    <t>Id2018</t>
  </si>
  <si>
    <t>Granski, Ms.  Megan</t>
  </si>
  <si>
    <t>Id2019</t>
  </si>
  <si>
    <t>Dunn, Ms.  Alyson</t>
  </si>
  <si>
    <t>Id2020</t>
  </si>
  <si>
    <t>Regina, Mr.  Chance B</t>
  </si>
  <si>
    <t>Id2021</t>
  </si>
  <si>
    <t>O'Connor, Mr.  Sean P</t>
  </si>
  <si>
    <t>Id2022</t>
  </si>
  <si>
    <t>Howe, Ms.  Therese</t>
  </si>
  <si>
    <t>Id2023</t>
  </si>
  <si>
    <t>Atwater, Mr.  Beau</t>
  </si>
  <si>
    <t>Id2024</t>
  </si>
  <si>
    <t>Gurganus, Ms.  Kelsey M</t>
  </si>
  <si>
    <t>Id2025</t>
  </si>
  <si>
    <t>Holden, Ms.  Gretchen</t>
  </si>
  <si>
    <t>Id2026</t>
  </si>
  <si>
    <t>Parton, Mr.  Nicholas E.</t>
  </si>
  <si>
    <t>Id2027</t>
  </si>
  <si>
    <t>Downs, Ms.  Deborah</t>
  </si>
  <si>
    <t>Id2028</t>
  </si>
  <si>
    <t>Dent, Mr.  Chuck W. Jr.</t>
  </si>
  <si>
    <t>Id2029</t>
  </si>
  <si>
    <t>Ranti, Mr.  Daniel</t>
  </si>
  <si>
    <t>Id2030</t>
  </si>
  <si>
    <t>Ishaq, Ms.  Amany</t>
  </si>
  <si>
    <t>Id2031</t>
  </si>
  <si>
    <t>Wiles, Ms.  Kipling</t>
  </si>
  <si>
    <t>Id2032</t>
  </si>
  <si>
    <t>Roberts, Mr.  Duncan</t>
  </si>
  <si>
    <t>Id2033</t>
  </si>
  <si>
    <t>Serafini, Mr.  Louis C.</t>
  </si>
  <si>
    <t>Id2034</t>
  </si>
  <si>
    <t>Button, Mr.  Daniel J</t>
  </si>
  <si>
    <t>Id2035</t>
  </si>
  <si>
    <t>Gaal, Ms.  Ildiko M.</t>
  </si>
  <si>
    <t>Id2036</t>
  </si>
  <si>
    <t>Liptak, Ms.  Melinda E.</t>
  </si>
  <si>
    <t>Id2037</t>
  </si>
  <si>
    <t>Kellam, Ms.  Ashley M</t>
  </si>
  <si>
    <t>Id2038</t>
  </si>
  <si>
    <t>Gordon, Ms.  Stephanie</t>
  </si>
  <si>
    <t>Id2039</t>
  </si>
  <si>
    <t>Hyland, Mr.  Sean P.</t>
  </si>
  <si>
    <t>Id2040</t>
  </si>
  <si>
    <t>Wagoner, Ms.  Emily G</t>
  </si>
  <si>
    <t>Id2041</t>
  </si>
  <si>
    <t>Thomas, Mr.  Malcolm</t>
  </si>
  <si>
    <t>Id2042</t>
  </si>
  <si>
    <t>Goffi, Mr.  Danilo</t>
  </si>
  <si>
    <t>Id2043</t>
  </si>
  <si>
    <t>Salovaara, Mr.  Mikko</t>
  </si>
  <si>
    <t>Id2044</t>
  </si>
  <si>
    <t>Reid, Ms.  Paula C.</t>
  </si>
  <si>
    <t>Id2045</t>
  </si>
  <si>
    <t>Allan, Ms.  Kirsten N.</t>
  </si>
  <si>
    <t>Id2046</t>
  </si>
  <si>
    <t>McLaughlin, Ms.  Christy</t>
  </si>
  <si>
    <t>Id2047</t>
  </si>
  <si>
    <t>Lee, Ms.  Jennifer</t>
  </si>
  <si>
    <t>Id2048</t>
  </si>
  <si>
    <t>Tang, Ms.  Jingjing</t>
  </si>
  <si>
    <t>Id2049</t>
  </si>
  <si>
    <t>Kennedy, Mr.  Morgan</t>
  </si>
  <si>
    <t>Id2050</t>
  </si>
  <si>
    <t>Condon, Mr.  Patrick J.</t>
  </si>
  <si>
    <t>Id2051</t>
  </si>
  <si>
    <t>Chepkwony, Mr.  Frankline</t>
  </si>
  <si>
    <t>Id2052</t>
  </si>
  <si>
    <t>Rodriguez, Ms.  Laura T.</t>
  </si>
  <si>
    <t>Id2053</t>
  </si>
  <si>
    <t>Szynkarczuk, Ms.  Natalia</t>
  </si>
  <si>
    <t>Id2054</t>
  </si>
  <si>
    <t>Brill, Ms.  Jennifer L.</t>
  </si>
  <si>
    <t>Id2055</t>
  </si>
  <si>
    <t>Adams, Ms.  Brooke</t>
  </si>
  <si>
    <t>Id2056</t>
  </si>
  <si>
    <t>Nunn, Mr.  Jeremy M</t>
  </si>
  <si>
    <t>Id2057</t>
  </si>
  <si>
    <t>Blair, Ms.  Megan L.</t>
  </si>
  <si>
    <t>Id2058</t>
  </si>
  <si>
    <t>Sharkey, Mr.  Bryan</t>
  </si>
  <si>
    <t>Id2059</t>
  </si>
  <si>
    <t>Scalard, Ms.  Marny</t>
  </si>
  <si>
    <t>Id2060</t>
  </si>
  <si>
    <t>Burget, Mr.  Marc</t>
  </si>
  <si>
    <t>Id2061</t>
  </si>
  <si>
    <t>English, Mr.  Benjamin L</t>
  </si>
  <si>
    <t>Id2062</t>
  </si>
  <si>
    <t>Hampton, Mr.  Rob G</t>
  </si>
  <si>
    <t>Id2063</t>
  </si>
  <si>
    <t>Flynn, Ms.  Stefanie A</t>
  </si>
  <si>
    <t>Id2064</t>
  </si>
  <si>
    <t>Knast, Ms.  Stephanie</t>
  </si>
  <si>
    <t>Id2065</t>
  </si>
  <si>
    <t>Lucas, Ms.  Caroline F.</t>
  </si>
  <si>
    <t>Id2066</t>
  </si>
  <si>
    <t>Thomas, Ms.  Julia J.</t>
  </si>
  <si>
    <t>Id2067</t>
  </si>
  <si>
    <t>Cherewatti, Mr.  Jack</t>
  </si>
  <si>
    <t>Id2068</t>
  </si>
  <si>
    <t>Olle, Mr.  Bernat</t>
  </si>
  <si>
    <t>Id2069</t>
  </si>
  <si>
    <t>Hamsi, Mr.  Hicham</t>
  </si>
  <si>
    <t>Id2070</t>
  </si>
  <si>
    <t>Finnegan, Ms.  Sarah</t>
  </si>
  <si>
    <t>Id2071</t>
  </si>
  <si>
    <t>Walsh, Mr.  Anthony S</t>
  </si>
  <si>
    <t>Id2072</t>
  </si>
  <si>
    <t>Villa, Ms.  Elisabetta</t>
  </si>
  <si>
    <t>Id2073</t>
  </si>
  <si>
    <t>Cable, Mr.  Trevor N.</t>
  </si>
  <si>
    <t>Id2074</t>
  </si>
  <si>
    <t>Eiring, Ms.  Nancy</t>
  </si>
  <si>
    <t>Id2075</t>
  </si>
  <si>
    <t>Connor, Ms.  Allison R.</t>
  </si>
  <si>
    <t>Id2076</t>
  </si>
  <si>
    <t>Friedman, Mr.  Robert J.</t>
  </si>
  <si>
    <t>Id2077</t>
  </si>
  <si>
    <t>Croker, Mr.  Nicholas</t>
  </si>
  <si>
    <t>Id2078</t>
  </si>
  <si>
    <t>Beganics, Mr.  Kevin L</t>
  </si>
  <si>
    <t>Id2079</t>
  </si>
  <si>
    <t>Huberty, Mr.  Bryan</t>
  </si>
  <si>
    <t>Id2080</t>
  </si>
  <si>
    <t>Jacobs, Ms.  Janae N.</t>
  </si>
  <si>
    <t>Id2081</t>
  </si>
  <si>
    <t>Hazlehurst, Ms.  Audrey</t>
  </si>
  <si>
    <t>Id2082</t>
  </si>
  <si>
    <t>Marin, Ms.  Laura</t>
  </si>
  <si>
    <t>Id2083</t>
  </si>
  <si>
    <t>Dear, Ms.  Nicole F</t>
  </si>
  <si>
    <t>Id2084</t>
  </si>
  <si>
    <t>Lederer, Ms.  Krista L</t>
  </si>
  <si>
    <t>Id2085</t>
  </si>
  <si>
    <t>Robson, Ms.  Denise</t>
  </si>
  <si>
    <t>Id2086</t>
  </si>
  <si>
    <t>Galvan, Mr.  Ariel</t>
  </si>
  <si>
    <t>Id2087</t>
  </si>
  <si>
    <t>Walsh, Mr.  Jeremy</t>
  </si>
  <si>
    <t>Id2088</t>
  </si>
  <si>
    <t>Teeuwen, Ms.  Rosalie</t>
  </si>
  <si>
    <t>Id2089</t>
  </si>
  <si>
    <t>List, Mr.  Jay</t>
  </si>
  <si>
    <t>Id2090</t>
  </si>
  <si>
    <t>Shafar, Mr.  Vitaliy</t>
  </si>
  <si>
    <t>Id2091</t>
  </si>
  <si>
    <t>Copenhaver, Mr.  Benjamin W.</t>
  </si>
  <si>
    <t>Id2092</t>
  </si>
  <si>
    <t>Stump, Mr.  Jesse</t>
  </si>
  <si>
    <t>Id2093</t>
  </si>
  <si>
    <t>Wehrman, Mr.  Mark</t>
  </si>
  <si>
    <t>Id2094</t>
  </si>
  <si>
    <t>Sischo, Ms.  Lauren</t>
  </si>
  <si>
    <t>Id2095</t>
  </si>
  <si>
    <t>Fonti, Mr.  Massimiliano</t>
  </si>
  <si>
    <t>Id2096</t>
  </si>
  <si>
    <t>Merlis, Mr.  Josh</t>
  </si>
  <si>
    <t>Id2097</t>
  </si>
  <si>
    <t>Hasegawa, Mr.  Kiyokatsu</t>
  </si>
  <si>
    <t>Id2098</t>
  </si>
  <si>
    <t>Haselden, Ms.  Amanda L</t>
  </si>
  <si>
    <t>Id2099</t>
  </si>
  <si>
    <t>Simonson, Mr.  Matthew</t>
  </si>
  <si>
    <t>Id2100</t>
  </si>
  <si>
    <t>Montag, Ms.  Julia M</t>
  </si>
  <si>
    <t>Id2101</t>
  </si>
  <si>
    <t>Deroian, Ms.  Rhea</t>
  </si>
  <si>
    <t>Id2102</t>
  </si>
  <si>
    <t>Goetz, Mr.  Justin</t>
  </si>
  <si>
    <t>Id2103</t>
  </si>
  <si>
    <t>Brady, Mr.  Shamus M.</t>
  </si>
  <si>
    <t>Id2104</t>
  </si>
  <si>
    <t>Moran, Mr.  Mike</t>
  </si>
  <si>
    <t>Id2105</t>
  </si>
  <si>
    <t>Strickler, Ms.  Mary Beth</t>
  </si>
  <si>
    <t>Id2106</t>
  </si>
  <si>
    <t>Simone, Ms.  Erin</t>
  </si>
  <si>
    <t>Id2107</t>
  </si>
  <si>
    <t>Von Rock, Ms.  Hallie</t>
  </si>
  <si>
    <t>Id2108</t>
  </si>
  <si>
    <t>Woodard, Ms.  Paige P</t>
  </si>
  <si>
    <t>Id2109</t>
  </si>
  <si>
    <t>Li, Ms.  Ji</t>
  </si>
  <si>
    <t>Id2110</t>
  </si>
  <si>
    <t>Sinda, Ms.  Carissa A</t>
  </si>
  <si>
    <t>Id2111</t>
  </si>
  <si>
    <t>Rydland, Ms.  Mona</t>
  </si>
  <si>
    <t>Id2112</t>
  </si>
  <si>
    <t>Vespa, Ms.  Kristin R.</t>
  </si>
  <si>
    <t>Id2113</t>
  </si>
  <si>
    <t>Meadows, Ms.  Beth</t>
  </si>
  <si>
    <t>Id2114</t>
  </si>
  <si>
    <t>Toppen, Ms.  Allison</t>
  </si>
  <si>
    <t>Id2115</t>
  </si>
  <si>
    <t>Ermer, Ms.  Ashley E</t>
  </si>
  <si>
    <t>Id2116</t>
  </si>
  <si>
    <t>Dionne, Ms.  Hilary K.</t>
  </si>
  <si>
    <t>Id2117</t>
  </si>
  <si>
    <t>Stasulli, Ms.  Dominique</t>
  </si>
  <si>
    <t>Id2118</t>
  </si>
  <si>
    <t>Duran, Mr.  Carlos I</t>
  </si>
  <si>
    <t>Id2119</t>
  </si>
  <si>
    <t>Klundt, Mr.  Matthew</t>
  </si>
  <si>
    <t>Id2120</t>
  </si>
  <si>
    <t>Waters, Ms.  Kara</t>
  </si>
  <si>
    <t>Id2121</t>
  </si>
  <si>
    <t>Rusk, Ms.  Sarah S</t>
  </si>
  <si>
    <t>Id2122</t>
  </si>
  <si>
    <t>Gersbach, Ms.  Shauna R.</t>
  </si>
  <si>
    <t>Id2123</t>
  </si>
  <si>
    <t>Taylor-Watson, Ms.  Lindsay J.</t>
  </si>
  <si>
    <t>Id2124</t>
  </si>
  <si>
    <t>Crawford, Ms.  Danya A.</t>
  </si>
  <si>
    <t>Id2125</t>
  </si>
  <si>
    <t>Levitsky, Ms.  Lorraine</t>
  </si>
  <si>
    <t>Id2126</t>
  </si>
  <si>
    <t>Carroll, Ms.  Jennifer L.</t>
  </si>
  <si>
    <t>Id2127</t>
  </si>
  <si>
    <t>Campos, Mr.  Jesus Sr.</t>
  </si>
  <si>
    <t>Id2128</t>
  </si>
  <si>
    <t>Flajslik, Ms.  Kristen</t>
  </si>
  <si>
    <t>Id2129</t>
  </si>
  <si>
    <t>Chua, Ms.  Catherine C.</t>
  </si>
  <si>
    <t>Id2130</t>
  </si>
  <si>
    <t>Wiltse, Ms.  Paula</t>
  </si>
  <si>
    <t>Id2131</t>
  </si>
  <si>
    <t>Fisher, Ms.  Evan</t>
  </si>
  <si>
    <t>Id2132</t>
  </si>
  <si>
    <t>Wilzbacher, Mr.  Nathan J</t>
  </si>
  <si>
    <t>Id2133</t>
  </si>
  <si>
    <t>Thayer, Ms.  Ashley M</t>
  </si>
  <si>
    <t>Id2134</t>
  </si>
  <si>
    <t>Brosseau, Mr.  Jason</t>
  </si>
  <si>
    <t>Id2135</t>
  </si>
  <si>
    <t>Phares, Mr.  Marshall</t>
  </si>
  <si>
    <t>Id2136</t>
  </si>
  <si>
    <t>Curley, Mr.  Lavar</t>
  </si>
  <si>
    <t>Id2137</t>
  </si>
  <si>
    <t>Johnston, Mr.  Charlie T.</t>
  </si>
  <si>
    <t>Id2138</t>
  </si>
  <si>
    <t>Padula, Mrs.  Lauren</t>
  </si>
  <si>
    <t>Id2139</t>
  </si>
  <si>
    <t>Gamirov, Mr.  Arthur</t>
  </si>
  <si>
    <t>Id2140</t>
  </si>
  <si>
    <t>Briot, Mr.  Thomas</t>
  </si>
  <si>
    <t>Id2141</t>
  </si>
  <si>
    <t>De Hueck, Ms.  Jennifer</t>
  </si>
  <si>
    <t>Id2142</t>
  </si>
  <si>
    <t>Putt, Ms.  Tammy</t>
  </si>
  <si>
    <t>Id2143</t>
  </si>
  <si>
    <t>Deiman, Ms.  Lena</t>
  </si>
  <si>
    <t>Id2144</t>
  </si>
  <si>
    <t>Bonanni, Ms.  Valentina</t>
  </si>
  <si>
    <t>Id2145</t>
  </si>
  <si>
    <t>Stein, Mr.  Russell N.</t>
  </si>
  <si>
    <t>Id2146</t>
  </si>
  <si>
    <t>Laumann, Mr.  Scott R.</t>
  </si>
  <si>
    <t>Id2147</t>
  </si>
  <si>
    <t>Galaviz, Mr.  Jose Francisco Sr.</t>
  </si>
  <si>
    <t>Id2148</t>
  </si>
  <si>
    <t>Piper, Mr.  Paul J</t>
  </si>
  <si>
    <t>Id2149</t>
  </si>
  <si>
    <t>Cantini, Mr.  Adam</t>
  </si>
  <si>
    <t>Id2150</t>
  </si>
  <si>
    <t>Hartman, Mr.  Edward J.</t>
  </si>
  <si>
    <t>Id2151</t>
  </si>
  <si>
    <t>Werhane, Mr.  Patrick A.</t>
  </si>
  <si>
    <t>Id2152</t>
  </si>
  <si>
    <t>Davies, Mr.  Geraint H</t>
  </si>
  <si>
    <t>Id2153</t>
  </si>
  <si>
    <t>Hummel, Mr.  Dj</t>
  </si>
  <si>
    <t>Id2154</t>
  </si>
  <si>
    <t>Lutz, Mr.  Zachary A</t>
  </si>
  <si>
    <t>Id2155</t>
  </si>
  <si>
    <t>Waters, Mr.  Brian W.</t>
  </si>
  <si>
    <t>Id2156</t>
  </si>
  <si>
    <t>Viglienzoni, Mr.  Joe</t>
  </si>
  <si>
    <t>Id2157</t>
  </si>
  <si>
    <t>Rathbun, Mr.  Stephen</t>
  </si>
  <si>
    <t>Id2158</t>
  </si>
  <si>
    <t>crane, Ms.  Ellen L.</t>
  </si>
  <si>
    <t>Id2159</t>
  </si>
  <si>
    <t>Conant, Ms.  Cindy</t>
  </si>
  <si>
    <t>Id2160</t>
  </si>
  <si>
    <t>Huyser-Wierenga, Ms.  Abigail R.</t>
  </si>
  <si>
    <t>Id2161</t>
  </si>
  <si>
    <t>Natalini, Ms.  Amy L.</t>
  </si>
  <si>
    <t>Id2162</t>
  </si>
  <si>
    <t>Robbins, Ms.  Amy</t>
  </si>
  <si>
    <t>Id2163</t>
  </si>
  <si>
    <t>Stanislav, Mrs.  Grace H</t>
  </si>
  <si>
    <t>Id2164</t>
  </si>
  <si>
    <t>Meyer, Ms.  Caitie J.</t>
  </si>
  <si>
    <t>Id2165</t>
  </si>
  <si>
    <t>Mears, Mr.  Benjamin</t>
  </si>
  <si>
    <t>Id2166</t>
  </si>
  <si>
    <t>Neill, Mr.  Ian T</t>
  </si>
  <si>
    <t>Id2167</t>
  </si>
  <si>
    <t>Tola, Mr.  Tadese</t>
  </si>
  <si>
    <t>Id2168</t>
  </si>
  <si>
    <t>Briskman, Mr.  Jonathan</t>
  </si>
  <si>
    <t>Id2169</t>
  </si>
  <si>
    <t>Ritzenhein, Mr.  Dathan</t>
  </si>
  <si>
    <t>Id2170</t>
  </si>
  <si>
    <t>Malkowski, Mr.  Eric</t>
  </si>
  <si>
    <t>Id2171</t>
  </si>
  <si>
    <t>Andreyko, Ms.  Allison M</t>
  </si>
  <si>
    <t>Id2172</t>
  </si>
  <si>
    <t>Landry, Mr.  Paul</t>
  </si>
  <si>
    <t>Id2173</t>
  </si>
  <si>
    <t>Lozier, Mr.  Aaron R</t>
  </si>
  <si>
    <t>Id2174</t>
  </si>
  <si>
    <t>O'Brien, Ms.  Caitlin H.</t>
  </si>
  <si>
    <t>Id2175</t>
  </si>
  <si>
    <t>Rodas, Mr.  Harald E.</t>
  </si>
  <si>
    <t>Id2176</t>
  </si>
  <si>
    <t>O'Connor, Ms.  Siobhan A.</t>
  </si>
  <si>
    <t>Id2177</t>
  </si>
  <si>
    <t>White, Ms.  Andrea J.</t>
  </si>
  <si>
    <t>Id2178</t>
  </si>
  <si>
    <t>Davenport, Ms.  Marie</t>
  </si>
  <si>
    <t>Id2179</t>
  </si>
  <si>
    <t>Karmen, Ms.  Rachel A.</t>
  </si>
  <si>
    <t>Id2180</t>
  </si>
  <si>
    <t>Miller, Ms.  Emma</t>
  </si>
  <si>
    <t>Id2181</t>
  </si>
  <si>
    <t>Lippmann, Ms.  Kiersten</t>
  </si>
  <si>
    <t>Id2182</t>
  </si>
  <si>
    <t>Klehm, Ms.  Rachael</t>
  </si>
  <si>
    <t>Id2183</t>
  </si>
  <si>
    <t>Murphy, Mr.  Timothy P.</t>
  </si>
  <si>
    <t>Id2184</t>
  </si>
  <si>
    <t>Desisa, Mr.  Lelisa</t>
  </si>
  <si>
    <t>Id2185</t>
  </si>
  <si>
    <t>Brooks, Mr.  Nate</t>
  </si>
  <si>
    <t>Id2186</t>
  </si>
  <si>
    <t>Stone, Mr.  Chris C.</t>
  </si>
  <si>
    <t>Id2187</t>
  </si>
  <si>
    <t>Weispfennig, Mr.  Scott</t>
  </si>
  <si>
    <t>Id2188</t>
  </si>
  <si>
    <t>Sorrell, Mr.  Kevin</t>
  </si>
  <si>
    <t>Id2189</t>
  </si>
  <si>
    <t>Morris, Mr.  Erik C.</t>
  </si>
  <si>
    <t>Id2190</t>
  </si>
  <si>
    <t>Marek, Mr.  Shawn C</t>
  </si>
  <si>
    <t>Id2191</t>
  </si>
  <si>
    <t>Armstrong, Mr.  Vajin L.</t>
  </si>
  <si>
    <t>Id2192</t>
  </si>
  <si>
    <t>Werner, Mr.  John K. Jr.</t>
  </si>
  <si>
    <t>Id2193</t>
  </si>
  <si>
    <t>Gries, Mr.  Kevin J.</t>
  </si>
  <si>
    <t>Id2194</t>
  </si>
  <si>
    <t>Mills, Mr.  Kirby W.</t>
  </si>
  <si>
    <t>Id2195</t>
  </si>
  <si>
    <t>Penny, Mr.  J A</t>
  </si>
  <si>
    <t>Id2196</t>
  </si>
  <si>
    <t>Hicks, Mr.  Dustin G.</t>
  </si>
  <si>
    <t>Id2197</t>
  </si>
  <si>
    <t>Masayesva, Mr.  Anthony G</t>
  </si>
  <si>
    <t>Id2198</t>
  </si>
  <si>
    <t>Paavola, Mr.  Ryan</t>
  </si>
  <si>
    <t>Id2199</t>
  </si>
  <si>
    <t>Gehlsen, Mr.  Eric N</t>
  </si>
  <si>
    <t>Id2200</t>
  </si>
  <si>
    <t>Roche, Mr.  Connor</t>
  </si>
  <si>
    <t>Id2201</t>
  </si>
  <si>
    <t>Hearn, Mr.  Patrick H.</t>
  </si>
  <si>
    <t>Id2202</t>
  </si>
  <si>
    <t>Dimson, Mr.  Tyler</t>
  </si>
  <si>
    <t>Id2203</t>
  </si>
  <si>
    <t>Slason, Ms.  Deborah L.</t>
  </si>
  <si>
    <t>Id2204</t>
  </si>
  <si>
    <t>Gibson, Ms.  Andrea K</t>
  </si>
  <si>
    <t>Id2205</t>
  </si>
  <si>
    <t>Erdos, Ms.  Elleree</t>
  </si>
  <si>
    <t>Id2206</t>
  </si>
  <si>
    <t>Cushman, Mr.  Brandon J</t>
  </si>
  <si>
    <t>Id2207</t>
  </si>
  <si>
    <t>Hammel, Mr.  Steve</t>
  </si>
  <si>
    <t>Id2208</t>
  </si>
  <si>
    <t>Ytterstad, Ms.  Nina Wavik Sr.</t>
  </si>
  <si>
    <t>Id2209</t>
  </si>
  <si>
    <t>Prince, Ms.  Dani</t>
  </si>
  <si>
    <t>Id2210</t>
  </si>
  <si>
    <t>Freeman, Ms.  Jennifer A.</t>
  </si>
  <si>
    <t>Id2211</t>
  </si>
  <si>
    <t>Petrulak, Mr.  Martin</t>
  </si>
  <si>
    <t>Id2212</t>
  </si>
  <si>
    <t>Lloyd, Mr.  Steve</t>
  </si>
  <si>
    <t>Id2213</t>
  </si>
  <si>
    <t>Zablocki, Mr.  Christopher</t>
  </si>
  <si>
    <t>Id2214</t>
  </si>
  <si>
    <t>Van Meter, Ms.  Kathryn M.</t>
  </si>
  <si>
    <t>Id2215</t>
  </si>
  <si>
    <t>Babay, Ms.  Emily</t>
  </si>
  <si>
    <t>Id2216</t>
  </si>
  <si>
    <t>Taylor, Mr.  Trent A</t>
  </si>
  <si>
    <t>Id2217</t>
  </si>
  <si>
    <t>Smith, Ms.  Jennifer E</t>
  </si>
  <si>
    <t>Id2218</t>
  </si>
  <si>
    <t>Moody, Ms.  Polly</t>
  </si>
  <si>
    <t>Id2219</t>
  </si>
  <si>
    <t>Swierzbinski, Ms.  Elizabeth</t>
  </si>
  <si>
    <t>Id2220</t>
  </si>
  <si>
    <t>Schwartz, Ms.  Tiffany A.</t>
  </si>
  <si>
    <t>Id2221</t>
  </si>
  <si>
    <t>Sanseverino, Mr.  Cole</t>
  </si>
  <si>
    <t>Id2222</t>
  </si>
  <si>
    <t>Lawder, Mr.  Matthew T.</t>
  </si>
  <si>
    <t>Id2223</t>
  </si>
  <si>
    <t>Young, Mr.  Zachary</t>
  </si>
  <si>
    <t>Id2224</t>
  </si>
  <si>
    <t>Hoerner, Mr.  Matthew T.</t>
  </si>
  <si>
    <t>Id2225</t>
  </si>
  <si>
    <t>Benson, Mr.  Pat</t>
  </si>
  <si>
    <t>Id2226</t>
  </si>
  <si>
    <t>Horton, Ms.  Ashley</t>
  </si>
  <si>
    <t>Id2227</t>
  </si>
  <si>
    <t>McGraw, Ms.  Elizabeth A.</t>
  </si>
  <si>
    <t>Id2228</t>
  </si>
  <si>
    <t>Beaulne, Ms.  Rebecca M.</t>
  </si>
  <si>
    <t>Id2229</t>
  </si>
  <si>
    <t>Lunz, Ms.  Ruth</t>
  </si>
  <si>
    <t>Id2230</t>
  </si>
  <si>
    <t>Kyle, Mr.  Gregory S</t>
  </si>
  <si>
    <t>Id2231</t>
  </si>
  <si>
    <t>Brackenwagen, Ms.  Alexandra S</t>
  </si>
  <si>
    <t>Id2232</t>
  </si>
  <si>
    <t>Schmitt, Ms.  Hillary</t>
  </si>
  <si>
    <t>Id2233</t>
  </si>
  <si>
    <t>Borden, Ms.  Amy K.</t>
  </si>
  <si>
    <t>Id2234</t>
  </si>
  <si>
    <t>McLean, Mr.  Scott</t>
  </si>
  <si>
    <t>Id2235</t>
  </si>
  <si>
    <t>Regan, Mr.  John</t>
  </si>
  <si>
    <t>Id2236</t>
  </si>
  <si>
    <t>Koenis, Mr.  Maaikel</t>
  </si>
  <si>
    <t>Id2237</t>
  </si>
  <si>
    <t>Kittaka, Mr.  Daniel C</t>
  </si>
  <si>
    <t>Id2238</t>
  </si>
  <si>
    <t>Concannon, Mr.  Christopher S.</t>
  </si>
  <si>
    <t>Id2239</t>
  </si>
  <si>
    <t>Johnson, Mr.  William R</t>
  </si>
  <si>
    <t>Id2240</t>
  </si>
  <si>
    <t>Schultz, Ms.  Lyndsy</t>
  </si>
  <si>
    <t>Id2241</t>
  </si>
  <si>
    <t>Brannigan, Ms.  Jessica</t>
  </si>
  <si>
    <t>Id2242</t>
  </si>
  <si>
    <t>Cavallo, Ms.  Anna</t>
  </si>
  <si>
    <t>Id2243</t>
  </si>
  <si>
    <t>Chang, Mr.  Jordan</t>
  </si>
  <si>
    <t>Id2244</t>
  </si>
  <si>
    <t>Axelrod, Mr.  Brian</t>
  </si>
  <si>
    <t>Id2245</t>
  </si>
  <si>
    <t>Davenport, Ms.  Katherine A</t>
  </si>
  <si>
    <t>Id2246</t>
  </si>
  <si>
    <t>Roberge, Ms.  Melanie</t>
  </si>
  <si>
    <t>Id2247</t>
  </si>
  <si>
    <t>Schmidt, Ms.  Jessica</t>
  </si>
  <si>
    <t>Id2248</t>
  </si>
  <si>
    <t>Kosters, Mr.  Eric S</t>
  </si>
  <si>
    <t>Id2249</t>
  </si>
  <si>
    <t>Dykes, Mr.  Joseph</t>
  </si>
  <si>
    <t>Id2250</t>
  </si>
  <si>
    <t>Velan, Ms.  Mary</t>
  </si>
  <si>
    <t>Id2251</t>
  </si>
  <si>
    <t>Goolik, Ms.  Natalie</t>
  </si>
  <si>
    <t>Id2252</t>
  </si>
  <si>
    <t>Bain, Mr.  Christopher</t>
  </si>
  <si>
    <t>Id2253</t>
  </si>
  <si>
    <t>Wieck, Ms.  Sonja</t>
  </si>
  <si>
    <t>Id2254</t>
  </si>
  <si>
    <t>Friel, Ms.  Alexandra</t>
  </si>
  <si>
    <t>Id2255</t>
  </si>
  <si>
    <t>Santandreu, Ms.  Martha L.</t>
  </si>
  <si>
    <t>Id2256</t>
  </si>
  <si>
    <t>Johnson, Mr.  Ryan C.</t>
  </si>
  <si>
    <t>Id2257</t>
  </si>
  <si>
    <t>Gerber, Mr.  Cliff</t>
  </si>
  <si>
    <t>Id2258</t>
  </si>
  <si>
    <t>Benadum, Mr.  Blue</t>
  </si>
  <si>
    <t>Id2259</t>
  </si>
  <si>
    <t>Ragazzini, Mr.  Jeffrey M</t>
  </si>
  <si>
    <t>Id2260</t>
  </si>
  <si>
    <t>Kessinger, Mr.  Andrew</t>
  </si>
  <si>
    <t>Id2261</t>
  </si>
  <si>
    <t>Bezgin, Ms.  Julia</t>
  </si>
  <si>
    <t>Id2262</t>
  </si>
  <si>
    <t>Woldesilassie, Mr.  Daniel</t>
  </si>
  <si>
    <t>Id2263</t>
  </si>
  <si>
    <t>Ruiz Herrero, Mr.  Jaime</t>
  </si>
  <si>
    <t>Id2264</t>
  </si>
  <si>
    <t>Bin Alias, Mr.  Mohd Syahidan</t>
  </si>
  <si>
    <t>Id2265</t>
  </si>
  <si>
    <t>Fischer-Daly, Mr.  Matthew</t>
  </si>
  <si>
    <t>Id2266</t>
  </si>
  <si>
    <t>Pulliam, Ms.  Elizabeth S.</t>
  </si>
  <si>
    <t>Id2267</t>
  </si>
  <si>
    <t>Guisinger, Ms.  Katie</t>
  </si>
  <si>
    <t>Id2268</t>
  </si>
  <si>
    <t>Arnerich, Ms.  Christi A.</t>
  </si>
  <si>
    <t>Id2269</t>
  </si>
  <si>
    <t>Lynch, Ms.  Sandra K.</t>
  </si>
  <si>
    <t>Id2270</t>
  </si>
  <si>
    <t>Reilly, Ms.  Katharine</t>
  </si>
  <si>
    <t>Id2271</t>
  </si>
  <si>
    <t>Nolette, Mr.  Jerome</t>
  </si>
  <si>
    <t>Id2272</t>
  </si>
  <si>
    <t>Chabrier, Ms.  Julia R</t>
  </si>
  <si>
    <t>Id2273</t>
  </si>
  <si>
    <t>Lee, Mr.  Sean Henry</t>
  </si>
  <si>
    <t>Id2274</t>
  </si>
  <si>
    <t>Knotts, Ms.  Rachel A.</t>
  </si>
  <si>
    <t>Id2275</t>
  </si>
  <si>
    <t>Pultorak, Mr.  Jim</t>
  </si>
  <si>
    <t>Id2276</t>
  </si>
  <si>
    <t>Maxon, Mr.  Tim</t>
  </si>
  <si>
    <t>Id2277</t>
  </si>
  <si>
    <t>Kraai, Ms.  Abby L.</t>
  </si>
  <si>
    <t>Id2278</t>
  </si>
  <si>
    <t>Larosa, Mr.  Mark</t>
  </si>
  <si>
    <t>Id2279</t>
  </si>
  <si>
    <t>King, Mr.  Ali</t>
  </si>
  <si>
    <t>Id2280</t>
  </si>
  <si>
    <t>Haney, Mr.  Joshua</t>
  </si>
  <si>
    <t>Id2281</t>
  </si>
  <si>
    <t>Boulay, Mr.  Pierre</t>
  </si>
  <si>
    <t>Id2282</t>
  </si>
  <si>
    <t>Peters, Ms.  Kate</t>
  </si>
  <si>
    <t>Id2283</t>
  </si>
  <si>
    <t>Luy, Mr.  David</t>
  </si>
  <si>
    <t>Id2284</t>
  </si>
  <si>
    <t>Fava, Ms.  Carla</t>
  </si>
  <si>
    <t>Id2285</t>
  </si>
  <si>
    <t>Montoya, Mr.  Alvaro Sr.</t>
  </si>
  <si>
    <t>Id2286</t>
  </si>
  <si>
    <t>Bain, Ms.  Hope</t>
  </si>
  <si>
    <t>Id2287</t>
  </si>
  <si>
    <t>Albertson, Mr.  Mark P.</t>
  </si>
  <si>
    <t>Id2288</t>
  </si>
  <si>
    <t>Barger, Ms.  Desiree</t>
  </si>
  <si>
    <t>Id2289</t>
  </si>
  <si>
    <t>Fraioli, Mr.  Mario Jr.</t>
  </si>
  <si>
    <t>Id2290</t>
  </si>
  <si>
    <t>April, Mr.  Lusapho</t>
  </si>
  <si>
    <t>Id2291</t>
  </si>
  <si>
    <t>King, Ms.  Erin C.</t>
  </si>
  <si>
    <t>Id2292</t>
  </si>
  <si>
    <t>Talhelm, Mr.  Alan F</t>
  </si>
  <si>
    <t>Id2293</t>
  </si>
  <si>
    <t>Regnier, Mr.  Ryan</t>
  </si>
  <si>
    <t>Id2294</t>
  </si>
  <si>
    <t>Treece, Ms.  Hope</t>
  </si>
  <si>
    <t>Id2295</t>
  </si>
  <si>
    <t>Beisel, Mr.  Josh</t>
  </si>
  <si>
    <t>Id2296</t>
  </si>
  <si>
    <t>Enke, Mr.  Jacob J</t>
  </si>
  <si>
    <t>Id2297</t>
  </si>
  <si>
    <t>Ruiz-Tagle Barros, Mr.  Jose Tomas</t>
  </si>
  <si>
    <t>Id2298</t>
  </si>
  <si>
    <t>Ferrell, Ms.  Mary Evan</t>
  </si>
  <si>
    <t>Id2299</t>
  </si>
  <si>
    <t>Gates, Mr.  Justin K.</t>
  </si>
  <si>
    <t>Id2300</t>
  </si>
  <si>
    <t>Jeffers, Mr.  Patrick</t>
  </si>
  <si>
    <t>Id2301</t>
  </si>
  <si>
    <t>Sulhanek, Mr.  Roman</t>
  </si>
  <si>
    <t>Id2302</t>
  </si>
  <si>
    <t>Ozahowski, Mr.  David</t>
  </si>
  <si>
    <t>Id2303</t>
  </si>
  <si>
    <t>Caron, Ms.  Evelyn L</t>
  </si>
  <si>
    <t>Id2304</t>
  </si>
  <si>
    <t>Fullarton, Mr.  Jim</t>
  </si>
  <si>
    <t>Id2305</t>
  </si>
  <si>
    <t>Lindgren, Mr.  Matthew S</t>
  </si>
  <si>
    <t>Id2306</t>
  </si>
  <si>
    <t>Akiha, Mr.  Kenneth</t>
  </si>
  <si>
    <t>Id2307</t>
  </si>
  <si>
    <t>Sweny, Ms.  Andrea</t>
  </si>
  <si>
    <t>Id2308</t>
  </si>
  <si>
    <t>Tobin, Ms.  Kristina</t>
  </si>
  <si>
    <t>Id2309</t>
  </si>
  <si>
    <t>Pedersen, Ms.  Kristen</t>
  </si>
  <si>
    <t>Id2310</t>
  </si>
  <si>
    <t>Lynch, Mr.  Matthew</t>
  </si>
  <si>
    <t>Id2311</t>
  </si>
  <si>
    <t>Keys, Mrs.  Kathleen</t>
  </si>
  <si>
    <t>Id2312</t>
  </si>
  <si>
    <t>Wilbur, Ms.  Lindsey</t>
  </si>
  <si>
    <t>Id2313</t>
  </si>
  <si>
    <t>Ditota, Mr.  Robert</t>
  </si>
  <si>
    <t>Id2314</t>
  </si>
  <si>
    <t>Horbol, Ms.  Sarah E.</t>
  </si>
  <si>
    <t>Id2315</t>
  </si>
  <si>
    <t>O'Rourke, Ms.  Flannery</t>
  </si>
  <si>
    <t>Id2316</t>
  </si>
  <si>
    <t>Williams, Mr.  John T</t>
  </si>
  <si>
    <t>Id2317</t>
  </si>
  <si>
    <t>Murakami, Mr.  Koji</t>
  </si>
  <si>
    <t>Id2318</t>
  </si>
  <si>
    <t>Gagnon, Ms.  Candice M</t>
  </si>
  <si>
    <t>Id2319</t>
  </si>
  <si>
    <t>Petermann, Mr.  Theodore A.</t>
  </si>
  <si>
    <t>Id2320</t>
  </si>
  <si>
    <t>Graves - Rostro, Ms.  Lindy</t>
  </si>
  <si>
    <t>Id2321</t>
  </si>
  <si>
    <t>Danielson, Mr.  Thomas</t>
  </si>
  <si>
    <t>Id2322</t>
  </si>
  <si>
    <t>Street, Ms.  Holly</t>
  </si>
  <si>
    <t>Id2323</t>
  </si>
  <si>
    <t>Buss, Mr.  Matthew</t>
  </si>
  <si>
    <t>Id2324</t>
  </si>
  <si>
    <t>Duffy, Ms.  Meghan K</t>
  </si>
  <si>
    <t>Id2325</t>
  </si>
  <si>
    <t>Hines, Mr.  Fred</t>
  </si>
  <si>
    <t>Id2326</t>
  </si>
  <si>
    <t>Castro, Mr.  Sebastian</t>
  </si>
  <si>
    <t>Id2327</t>
  </si>
  <si>
    <t>Howell, Ms.  Laura</t>
  </si>
  <si>
    <t>Id2328</t>
  </si>
  <si>
    <t>Avery, Ms.  Nicole</t>
  </si>
  <si>
    <t>Id2329</t>
  </si>
  <si>
    <t>Bohinski, Ms.  Susan E</t>
  </si>
  <si>
    <t>Id2330</t>
  </si>
  <si>
    <t>Kohls, Ms.  Katy</t>
  </si>
  <si>
    <t>Id2331</t>
  </si>
  <si>
    <t>Brietzke, Mr.  Jordan</t>
  </si>
  <si>
    <t>Id2332</t>
  </si>
  <si>
    <t>Riveros Gonzalez, Mr.  Juan D. Sr.</t>
  </si>
  <si>
    <t>Id2333</t>
  </si>
  <si>
    <t>Albano, Ms.  Julie</t>
  </si>
  <si>
    <t>Id2334</t>
  </si>
  <si>
    <t>Rosendahl, Mr.  Evan P</t>
  </si>
  <si>
    <t>Id2335</t>
  </si>
  <si>
    <t>German, Mr.  Aaron K</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</si>
  <si>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</si>
  <si>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</si>
  <si>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</si>
  <si>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</si>
  <si>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</si>
  <si>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</si>
  <si>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</si>
  <si>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</si>
  <si>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</si>
  <si>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</si>
  <si>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</si>
  <si>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</si>
  <si>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</si>
  <si>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</si>
  <si>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</si>
  <si>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</si>
  <si>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</si>
  <si>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</si>
  <si>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</si>
  <si>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</si>
  <si>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</si>
  <si>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</si>
  <si>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</si>
  <si>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</si>
  <si>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</si>
  <si>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</si>
  <si>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</si>
  <si>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</si>
  <si>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</si>
  <si>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</si>
  <si>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</si>
  <si>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</si>
  <si>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</si>
  <si>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</si>
  <si>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</si>
  <si>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</si>
  <si>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</si>
  <si>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</si>
  <si>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</si>
  <si>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</si>
  <si>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</si>
  <si>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</si>
  <si>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</si>
  <si>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</si>
  <si>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</si>
  <si>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</si>
  <si>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</si>
  <si>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</si>
  <si>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</si>
  <si>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</si>
  <si>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</si>
  <si>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</si>
  <si>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</si>
  <si>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</si>
  <si>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</si>
  <si>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</si>
  <si>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</si>
  <si>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</si>
  <si>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</si>
  <si>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</si>
  <si>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</si>
  <si>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</si>
  <si>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</si>
  <si>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</si>
  <si>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</si>
  <si>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</si>
  <si>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</si>
  <si>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</si>
  <si>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</si>
  <si>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</si>
  <si>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</si>
  <si>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</si>
  <si>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</si>
  <si>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</si>
  <si>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</si>
  <si>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</si>
  <si>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</si>
  <si>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</si>
  <si>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</si>
  <si>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</si>
  <si>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</si>
  <si>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</si>
  <si>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</si>
  <si>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</si>
  <si>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</si>
  <si>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</si>
  <si>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</si>
  <si>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</si>
  <si>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</si>
  <si>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</si>
  <si>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</si>
  <si>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</si>
  <si>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</si>
  <si>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</si>
  <si>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</si>
  <si>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</si>
  <si>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</si>
  <si>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</si>
  <si>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</si>
  <si>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</si>
  <si>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</si>
  <si>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</si>
  <si>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</si>
  <si>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</si>
  <si>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</si>
  <si>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</si>
  <si>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</si>
  <si>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</si>
  <si>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</si>
  <si>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</si>
  <si>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</si>
  <si>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</si>
  <si>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</si>
  <si>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</si>
  <si>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</si>
  <si>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</si>
  <si>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</si>
  <si>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</si>
  <si>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</si>
  <si>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</si>
  <si>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</si>
  <si>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</si>
  <si>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</si>
  <si>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</si>
  <si>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</si>
  <si>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</si>
  <si>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</si>
  <si>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</si>
  <si>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</si>
  <si>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</si>
  <si>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</si>
  <si>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</si>
  <si>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</si>
  <si>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</si>
  <si>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</si>
  <si>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</si>
  <si>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</si>
  <si>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</si>
  <si>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</si>
  <si>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</si>
  <si>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</si>
  <si>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</si>
  <si>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</si>
  <si>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</si>
  <si>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</si>
  <si>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</si>
  <si>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</si>
  <si>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</si>
  <si>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</si>
  <si>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</si>
  <si>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</si>
  <si>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</si>
  <si>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</si>
  <si>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</si>
  <si>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</si>
  <si>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</si>
  <si>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</si>
  <si>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</si>
  <si>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</si>
  <si>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</si>
  <si>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</si>
  <si>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</si>
  <si>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</si>
  <si>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</si>
  <si>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</si>
  <si>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</si>
  <si>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</si>
  <si>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</si>
  <si>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</si>
  <si>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</si>
  <si>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</si>
  <si>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</si>
  <si>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</si>
  <si>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</si>
  <si>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</si>
  <si>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</si>
  <si>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</si>
  <si>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</si>
  <si>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</si>
  <si>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</si>
  <si>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</si>
  <si>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</si>
  <si>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</si>
  <si>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</si>
  <si>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</si>
  <si>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</si>
  <si>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</si>
  <si>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</si>
  <si>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</si>
  <si>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</si>
  <si>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</si>
  <si>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</si>
  <si>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</si>
  <si>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</si>
  <si>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</si>
  <si>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</si>
  <si>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</si>
  <si>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</si>
  <si>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</si>
  <si>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</si>
  <si>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</si>
  <si>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</si>
  <si>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</si>
  <si>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</si>
  <si>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</si>
  <si>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</si>
  <si>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</si>
  <si>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</si>
  <si>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</si>
  <si>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</si>
  <si>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</si>
  <si>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</si>
  <si>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</si>
  <si>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</si>
  <si>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</si>
  <si>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</si>
  <si>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</si>
  <si>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</si>
  <si>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</si>
  <si>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</si>
  <si>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</si>
  <si>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</si>
  <si>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</si>
  <si>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</si>
  <si>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</si>
  <si>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</si>
  <si>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</si>
  <si>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</si>
  <si>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</si>
  <si>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</si>
  <si>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</si>
  <si>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</si>
  <si>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</si>
  <si>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</si>
  <si>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</si>
  <si>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</si>
  <si>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</si>
  <si>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</si>
  <si>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</si>
  <si>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</si>
  <si>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</si>
  <si>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</si>
  <si>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</si>
  <si>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</si>
  <si>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</si>
  <si>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</si>
  <si>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</si>
  <si>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</si>
  <si>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</si>
  <si>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</si>
  <si>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</si>
  <si>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</si>
  <si>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</si>
  <si>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</si>
  <si>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</si>
  <si>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</si>
  <si>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</si>
  <si>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</si>
  <si>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</si>
  <si>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</si>
  <si>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</si>
  <si>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</si>
  <si>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</si>
  <si>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</si>
  <si>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</si>
  <si>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</si>
  <si>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</si>
  <si>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</si>
  <si>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</si>
  <si>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</si>
  <si>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</si>
  <si>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</si>
  <si>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</si>
  <si>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</si>
  <si>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</si>
  <si>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</si>
  <si>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</si>
  <si>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</si>
  <si>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</si>
  <si>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</si>
  <si>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</si>
  <si>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</si>
  <si>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</si>
  <si>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</si>
  <si>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</si>
  <si>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</si>
  <si>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</si>
  <si>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</si>
  <si>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</si>
  <si>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</si>
  <si>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</si>
  <si>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</si>
  <si>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</si>
  <si>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</si>
  <si>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</si>
  <si>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</si>
  <si>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</si>
  <si>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</si>
  <si>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</si>
  <si>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</si>
  <si>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</si>
  <si>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</si>
  <si>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</si>
  <si>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</si>
  <si>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</si>
  <si>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</si>
  <si>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</si>
  <si>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</si>
  <si>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</si>
  <si>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</si>
  <si>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</si>
  <si>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</si>
  <si>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</si>
  <si>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</si>
  <si>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</si>
  <si>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</si>
  <si>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</si>
  <si>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</si>
  <si>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</si>
  <si>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</si>
  <si>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</si>
  <si>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</si>
  <si>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</si>
  <si>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</si>
  <si>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</si>
  <si>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</si>
  <si>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</si>
  <si>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</si>
  <si>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</si>
  <si>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</si>
  <si>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</si>
  <si>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</si>
  <si>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</si>
  <si>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</si>
  <si>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</si>
  <si>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</si>
  <si>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</si>
  <si>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</si>
  <si>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</si>
  <si>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</si>
  <si>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</si>
  <si>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</si>
  <si>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</si>
  <si>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</si>
  <si>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</si>
  <si>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</si>
  <si>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</si>
  <si>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</si>
  <si>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</si>
  <si>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</si>
  <si>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</si>
  <si>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</si>
  <si>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</si>
  <si>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</si>
  <si>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</si>
  <si>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</si>
  <si>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</si>
  <si>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</si>
  <si>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</si>
  <si>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</si>
  <si>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</si>
  <si>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</si>
  <si>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</si>
  <si>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</si>
  <si>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</si>
  <si>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</si>
  <si>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</si>
  <si>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</si>
  <si>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</si>
  <si>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</si>
  <si>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</si>
  <si>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</si>
  <si>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</si>
  <si>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</si>
  <si>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</si>
  <si>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</si>
  <si>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</si>
  <si>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</si>
  <si>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</si>
  <si>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</si>
  <si>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</si>
  <si>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</si>
  <si>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</si>
  <si>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</si>
  <si>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</si>
  <si>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</si>
  <si>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</si>
  <si>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</si>
  <si>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</si>
  <si>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</si>
  <si>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</si>
  <si>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</si>
  <si>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</si>
  <si>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</si>
  <si>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</si>
  <si>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</si>
  <si>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</si>
  <si>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</si>
  <si>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</si>
  <si>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</si>
  <si>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</si>
  <si>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</si>
  <si>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</si>
  <si>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</si>
  <si>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</si>
  <si>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</si>
  <si>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</si>
  <si>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</si>
  <si>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</si>
  <si>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</si>
  <si>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</si>
  <si>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</si>
  <si>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</si>
  <si>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</si>
  <si>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</si>
  <si>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</si>
  <si>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</si>
  <si>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</si>
  <si>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</si>
  <si>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</si>
  <si>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</si>
  <si>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</si>
  <si>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</si>
  <si>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</si>
  <si>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</si>
  <si>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</si>
  <si>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</si>
  <si>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</si>
  <si>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</si>
  <si>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</si>
  <si>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</si>
  <si>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</si>
  <si>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</si>
  <si>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</si>
  <si>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</si>
  <si>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</si>
  <si>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</si>
  <si>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</si>
  <si>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</si>
  <si>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</si>
  <si>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</si>
  <si>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</si>
  <si>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</si>
  <si>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</si>
  <si>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</si>
  <si>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</si>
  <si>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</si>
  <si>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</si>
  <si>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</si>
  <si>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</si>
  <si>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</si>
  <si>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</si>
  <si>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</si>
  <si>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</si>
  <si>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</si>
  <si>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</si>
  <si>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</si>
  <si>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</si>
  <si>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</si>
  <si>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</si>
  <si>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</si>
  <si>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</si>
  <si>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</si>
  <si>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</si>
  <si>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</si>
  <si>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</si>
  <si>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</si>
  <si>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</si>
  <si>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</si>
  <si>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</si>
  <si>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</si>
  <si>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</si>
  <si>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</si>
  <si>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</si>
  <si>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</si>
  <si>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</si>
  <si>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</si>
  <si>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</si>
  <si>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</si>
  <si>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</si>
  <si>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</si>
  <si>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</si>
  <si>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</si>
  <si>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</si>
  <si>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</si>
  <si>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</si>
  <si>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</si>
  <si>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</si>
  <si>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</si>
  <si>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</si>
  <si>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</si>
  <si>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</si>
  <si>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</si>
  <si>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</si>
  <si>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</si>
  <si>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</si>
  <si>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</si>
  <si>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</si>
  <si>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</si>
  <si>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</si>
  <si>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</si>
  <si>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</si>
  <si>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</si>
  <si>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</si>
  <si>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</si>
  <si>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</si>
  <si>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</si>
  <si>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</si>
  <si>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</si>
  <si>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</si>
  <si>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</si>
  <si>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</si>
  <si>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</si>
  <si>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</si>
  <si>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</si>
  <si>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</si>
  <si>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</si>
  <si>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</si>
  <si>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</si>
  <si>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</si>
  <si>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</si>
  <si>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</si>
  <si>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</si>
  <si>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</si>
  <si>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</si>
  <si>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</si>
  <si>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</si>
  <si>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</si>
  <si>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</si>
  <si>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</si>
  <si>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</si>
  <si>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</si>
  <si>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</si>
  <si>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</si>
  <si>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</si>
  <si>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</si>
  <si>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</si>
  <si>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</si>
  <si>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</si>
  <si>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</si>
  <si>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</si>
  <si>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</si>
  <si>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</si>
  <si>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</si>
  <si>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</si>
  <si>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</si>
  <si>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</si>
  <si>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</si>
  <si>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</si>
  <si>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</si>
  <si>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</si>
  <si>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</si>
  <si>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</si>
  <si>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</si>
  <si>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</si>
  <si>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</si>
  <si>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</si>
  <si>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</si>
  <si>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</si>
  <si>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</si>
  <si>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</si>
  <si>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</si>
  <si>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</si>
  <si>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</si>
  <si>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</si>
  <si>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</si>
  <si>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</si>
  <si>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</si>
  <si>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</si>
  <si>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</si>
  <si>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</si>
  <si>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</si>
  <si>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</si>
  <si>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</si>
  <si>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</si>
  <si>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</si>
  <si>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</si>
  <si>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</si>
  <si>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</si>
  <si>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</si>
  <si>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</si>
  <si>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</si>
  <si>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</si>
  <si>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</si>
  <si>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</si>
  <si>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</si>
  <si>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</si>
  <si>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</si>
  <si>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</si>
  <si>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</si>
  <si>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</si>
  <si>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</si>
  <si>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</si>
  <si>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</si>
  <si>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</si>
  <si>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</si>
  <si>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</si>
  <si>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</si>
  <si>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</si>
  <si>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</si>
  <si>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</si>
  <si>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</si>
  <si>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</si>
  <si>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</si>
  <si>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</si>
  <si>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</si>
  <si>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</si>
  <si>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</si>
  <si>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</si>
  <si>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</si>
  <si>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</si>
  <si>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</si>
  <si>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</si>
  <si>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</si>
  <si>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</si>
  <si>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</si>
  <si>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</si>
  <si>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</si>
  <si>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</si>
  <si>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</si>
  <si>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</si>
  <si>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</si>
  <si>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</si>
  <si>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</si>
  <si>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</si>
  <si>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</si>
  <si>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</si>
  <si>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</si>
  <si>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</si>
  <si>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</si>
  <si>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</si>
  <si>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</si>
  <si>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</si>
  <si>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</si>
  <si>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</si>
  <si>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</si>
  <si>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</si>
  <si>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</si>
  <si>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</si>
  <si>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</si>
  <si>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</si>
  <si>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</si>
  <si>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</si>
  <si>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</si>
  <si>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</si>
  <si>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</si>
  <si>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</si>
  <si>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</si>
  <si>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</si>
  <si>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</si>
  <si>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</si>
  <si>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</si>
  <si>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</si>
  <si>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</si>
  <si>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</si>
  <si>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</si>
  <si>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</si>
  <si>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</si>
  <si>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</si>
  <si>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</si>
  <si>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</si>
  <si>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</si>
  <si>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</si>
  <si>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</si>
  <si>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</si>
  <si>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</si>
  <si>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</si>
  <si>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</si>
  <si>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</si>
  <si>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</si>
  <si>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</si>
  <si>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</si>
  <si>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</si>
  <si>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</si>
  <si>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</si>
  <si>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</si>
  <si>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</si>
  <si>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</si>
  <si>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</si>
  <si>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</si>
  <si>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</si>
  <si>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</si>
  <si>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</si>
  <si>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</si>
  <si>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</si>
  <si>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</si>
  <si>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</si>
  <si>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</si>
  <si>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</si>
  <si>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</si>
  <si>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</si>
  <si>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</si>
  <si>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</si>
  <si>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</si>
  <si>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</si>
  <si>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</si>
  <si>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</si>
  <si>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</si>
  <si>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</si>
  <si>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</si>
  <si>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</si>
  <si>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</si>
  <si>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</si>
  <si>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</si>
  <si>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</si>
  <si>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</si>
  <si>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</si>
  <si>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</si>
  <si>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</si>
  <si>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</si>
  <si>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</si>
  <si>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</si>
  <si>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</si>
  <si>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</si>
  <si>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</si>
  <si>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</si>
  <si>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</si>
  <si>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</si>
  <si>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</si>
  <si>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</si>
  <si>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</si>
  <si>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</si>
  <si>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</si>
  <si>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</si>
  <si>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</si>
  <si>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</si>
  <si>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</si>
  <si>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</si>
  <si>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</si>
  <si>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</si>
  <si>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</si>
  <si>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</si>
  <si>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</si>
  <si>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</si>
  <si>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</si>
  <si>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</si>
  <si>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</si>
  <si>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</si>
  <si>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</si>
  <si>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</si>
  <si>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</si>
  <si>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</si>
  <si>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</si>
  <si>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</si>
  <si>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</si>
  <si>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</si>
  <si>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</si>
  <si>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</si>
  <si>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</si>
  <si>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</si>
  <si>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</si>
  <si>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</si>
  <si>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</si>
  <si>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</si>
  <si>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</si>
  <si>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</si>
  <si>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</si>
  <si>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</si>
  <si>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</si>
  <si>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</si>
  <si>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</si>
  <si>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</si>
  <si>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</si>
  <si>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</si>
  <si>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</si>
  <si>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</si>
  <si>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</si>
  <si>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</si>
  <si>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</si>
  <si>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</si>
  <si>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</si>
  <si>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</si>
  <si>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</si>
  <si>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</si>
  <si>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</si>
  <si>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</si>
  <si>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</si>
  <si>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</si>
  <si>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</si>
  <si>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</si>
  <si>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</si>
  <si>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</si>
  <si>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</si>
  <si>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</si>
  <si>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</si>
  <si>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</si>
  <si>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</si>
  <si>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</si>
  <si>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</si>
  <si>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</si>
  <si>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</si>
  <si>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</si>
  <si>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</si>
  <si>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</si>
  <si>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</si>
  <si>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</si>
  <si>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</si>
  <si>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</si>
  <si>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</si>
  <si>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</si>
  <si>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</si>
  <si>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</si>
  <si>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</si>
  <si>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</si>
  <si>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</si>
  <si>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</si>
  <si>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</si>
  <si>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</si>
  <si>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</si>
  <si>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</si>
  <si>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</si>
  <si>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</si>
  <si>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</si>
  <si>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</si>
  <si>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</si>
  <si>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</si>
  <si>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</si>
  <si>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</si>
  <si>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</si>
  <si>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</si>
  <si>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</si>
  <si>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</si>
  <si>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</si>
  <si>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</si>
  <si>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</si>
  <si>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</si>
  <si>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</si>
  <si>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</si>
  <si>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</si>
  <si>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</si>
  <si>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</si>
  <si>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</si>
  <si>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</si>
  <si>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</si>
  <si>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</si>
  <si>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</si>
  <si>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</si>
  <si>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</si>
  <si>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</si>
  <si>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</si>
  <si>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</si>
  <si>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</si>
  <si>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</si>
  <si>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</si>
  <si>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</si>
  <si>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</si>
  <si>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</si>
  <si>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</si>
  <si>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</si>
  <si>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</si>
  <si>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</si>
  <si>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</si>
  <si>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</si>
  <si>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</si>
  <si>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</si>
  <si>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</si>
  <si>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</si>
  <si>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</si>
  <si>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</si>
  <si>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</si>
  <si>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</si>
  <si>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</si>
  <si>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</si>
  <si>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</si>
  <si>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</si>
  <si>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</si>
  <si>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</si>
  <si>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</si>
  <si>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</si>
  <si>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</si>
  <si>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</si>
  <si>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</si>
  <si>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</si>
  <si>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</si>
  <si>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</si>
  <si>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</si>
  <si>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</si>
  <si>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</si>
  <si>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</si>
  <si>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</si>
  <si>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</si>
  <si>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</si>
  <si>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</si>
  <si>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</si>
  <si>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</si>
  <si>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</si>
  <si>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</si>
  <si>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</si>
  <si>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</si>
  <si>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</si>
  <si>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</si>
  <si>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</si>
  <si>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</si>
  <si>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</si>
  <si>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</si>
  <si>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</si>
  <si>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</si>
  <si>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</si>
  <si>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</si>
  <si>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</si>
  <si>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</si>
  <si>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</si>
  <si>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</si>
  <si>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</si>
  <si>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</si>
  <si>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</si>
  <si>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</si>
  <si>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</si>
  <si>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</si>
  <si>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</si>
  <si>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</si>
  <si>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</si>
  <si>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</si>
  <si>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</si>
  <si>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</si>
  <si>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</si>
  <si>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</si>
  <si>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</si>
  <si>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</si>
  <si>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</si>
  <si>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</si>
  <si>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</si>
  <si>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</si>
  <si>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</si>
  <si>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</si>
  <si>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</si>
  <si>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</si>
  <si>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</si>
  <si>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</si>
  <si>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</si>
  <si>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</si>
  <si>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</si>
  <si>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</si>
  <si>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</si>
  <si>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</si>
  <si>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</si>
  <si>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</si>
  <si>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</si>
  <si>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</si>
  <si>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</si>
  <si>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</si>
  <si>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</si>
  <si>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</si>
  <si>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</si>
  <si>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</si>
  <si>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</si>
  <si>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</si>
  <si>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</si>
  <si>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</si>
  <si>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</si>
  <si>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</si>
  <si>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</si>
  <si>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</si>
  <si>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</si>
  <si>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</si>
  <si>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</si>
  <si>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</si>
  <si>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</si>
  <si>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</si>
  <si>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</si>
  <si>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</si>
  <si>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</si>
  <si>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</si>
  <si>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</si>
  <si>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</si>
  <si>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</si>
  <si>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</si>
  <si>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</si>
  <si>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</si>
  <si>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</si>
  <si>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</si>
  <si>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</si>
  <si>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</si>
  <si>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</si>
  <si>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</si>
  <si>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</si>
  <si>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</si>
  <si>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</si>
  <si>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</si>
  <si>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</si>
  <si>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</si>
  <si>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</si>
  <si>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</si>
  <si>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</si>
  <si>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</si>
  <si>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</si>
  <si>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</si>
  <si>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</si>
  <si>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</si>
  <si>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</si>
  <si>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</si>
  <si>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</si>
  <si>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</si>
  <si>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</si>
  <si>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</si>
  <si>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</si>
  <si>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</si>
  <si>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</si>
  <si>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</si>
  <si>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</si>
  <si>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</si>
  <si>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</si>
  <si>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</si>
  <si>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</si>
  <si>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</si>
  <si>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</si>
  <si>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</si>
  <si>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</si>
  <si>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</si>
  <si>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</si>
  <si>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</si>
  <si>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</si>
  <si>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</si>
  <si>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</si>
  <si>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</si>
  <si>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</si>
  <si>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</si>
  <si>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</si>
  <si>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</si>
  <si>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</si>
  <si>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</si>
  <si>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</si>
  <si>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</si>
  <si>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</si>
  <si>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</si>
  <si>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</si>
  <si>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</si>
  <si>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</si>
  <si>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</si>
  <si>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</si>
  <si>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</si>
  <si>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</si>
  <si>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</si>
  <si>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</si>
  <si>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</si>
  <si>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</si>
  <si>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</si>
  <si>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</si>
  <si>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</si>
  <si>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</si>
  <si>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</si>
  <si>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</si>
  <si>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</si>
  <si>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</si>
  <si>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</si>
  <si>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</si>
  <si>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</si>
  <si>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</si>
  <si>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</si>
  <si>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</si>
  <si>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</si>
  <si>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</si>
  <si>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</si>
  <si>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</si>
  <si>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</si>
  <si>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</si>
  <si>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</si>
  <si>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</si>
  <si>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</si>
  <si>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</si>
  <si>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</si>
  <si>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</si>
  <si>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</si>
  <si>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</si>
  <si>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</si>
  <si>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</si>
  <si>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</si>
  <si>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</si>
  <si>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</si>
  <si>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</si>
  <si>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</si>
  <si>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</si>
  <si>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</si>
  <si>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</si>
  <si>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</si>
  <si>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</si>
  <si>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</si>
  <si>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</si>
  <si>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</si>
  <si>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</si>
  <si>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</si>
  <si>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</si>
  <si>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</si>
  <si>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</si>
  <si>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</si>
  <si>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</si>
  <si>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</si>
  <si>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</si>
  <si>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</si>
  <si>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</si>
  <si>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</si>
  <si>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</si>
  <si>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</si>
  <si>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</si>
  <si>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</si>
  <si>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</si>
  <si>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</si>
  <si>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</si>
  <si>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</si>
  <si>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</si>
  <si>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</si>
  <si>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</si>
  <si>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</si>
  <si>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</si>
  <si>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</si>
  <si>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</si>
  <si>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</si>
  <si>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</si>
  <si>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</si>
  <si>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</si>
  <si>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</si>
  <si>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</si>
  <si>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</si>
  <si>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</si>
  <si>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</si>
  <si>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</si>
  <si>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</si>
  <si>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</si>
  <si>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</si>
  <si>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</si>
  <si>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</si>
  <si>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</si>
  <si>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</si>
  <si>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</si>
  <si>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</si>
  <si>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</si>
  <si>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</si>
  <si>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</si>
  <si>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</si>
  <si>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</si>
  <si>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</si>
  <si>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</si>
  <si>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</si>
  <si>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</si>
  <si>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</si>
  <si>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</si>
  <si>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</si>
  <si>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</si>
  <si>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</si>
  <si>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</si>
  <si>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</si>
  <si>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</si>
  <si>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</si>
  <si>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</si>
  <si>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</si>
  <si>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</si>
  <si>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</si>
  <si>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</si>
  <si>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</si>
  <si>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</si>
  <si>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</si>
  <si>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</si>
  <si>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</si>
  <si>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</si>
  <si>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</si>
  <si>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</si>
  <si>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</si>
  <si>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</si>
  <si>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</si>
  <si>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</si>
  <si>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</si>
  <si>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</si>
  <si>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</si>
  <si>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</si>
  <si>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</si>
  <si>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</si>
  <si>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</si>
  <si>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</si>
  <si>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</si>
  <si>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</si>
  <si>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</si>
  <si>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</si>
  <si>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</si>
  <si>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</si>
  <si>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</si>
  <si>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</si>
  <si>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</si>
  <si>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</si>
  <si>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</si>
  <si>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</si>
  <si>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</si>
  <si>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</si>
  <si>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</si>
  <si>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</si>
  <si>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</si>
  <si>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</si>
  <si>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</si>
  <si>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</si>
  <si>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</si>
  <si>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</si>
  <si>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</si>
  <si>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</si>
  <si>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</si>
  <si>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</si>
  <si>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</si>
  <si>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</si>
  <si>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</si>
  <si>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</si>
  <si>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</si>
  <si>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</si>
  <si>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</si>
  <si>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</si>
  <si>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</si>
  <si>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</si>
  <si>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</si>
  <si>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</si>
  <si>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</si>
  <si>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</si>
  <si>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</si>
  <si>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</si>
  <si>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</si>
  <si>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</si>
  <si>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</si>
  <si>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</si>
  <si>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</si>
  <si>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</si>
  <si>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</si>
  <si>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</si>
  <si>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</si>
  <si>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</si>
  <si>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</si>
  <si>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</si>
  <si>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</si>
  <si>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</si>
  <si>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</si>
  <si>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</si>
  <si>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</si>
  <si>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</si>
  <si>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</si>
  <si>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</si>
  <si>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</si>
  <si>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</si>
  <si>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</si>
  <si>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</si>
  <si>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</si>
  <si>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</si>
  <si>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</si>
  <si>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</si>
  <si>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</si>
  <si>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</si>
  <si>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</si>
  <si>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</si>
  <si>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</si>
  <si>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</si>
  <si>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</si>
  <si>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</si>
  <si>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</si>
  <si>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</si>
  <si>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</si>
  <si>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</si>
  <si>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</si>
  <si>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</si>
  <si>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</si>
  <si>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</si>
  <si>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</si>
  <si>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</si>
  <si>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</si>
  <si>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</si>
  <si>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</si>
  <si>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</si>
  <si>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</si>
  <si>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</si>
  <si>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</si>
  <si>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</si>
  <si>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</si>
  <si>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</si>
  <si>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</si>
  <si>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</si>
  <si>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</si>
  <si>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</si>
  <si>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</si>
  <si>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</si>
  <si>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</si>
  <si>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</si>
  <si>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</si>
  <si>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</si>
  <si>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</si>
  <si>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</si>
  <si>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</si>
  <si>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</si>
  <si>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</si>
  <si>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</si>
  <si>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</si>
  <si>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</si>
  <si>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</si>
  <si>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</si>
  <si>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</si>
  <si>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</si>
  <si>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</si>
  <si>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</si>
  <si>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</si>
  <si>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</si>
  <si>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</si>
  <si>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</si>
  <si>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</si>
  <si>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</si>
  <si>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</si>
  <si>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</si>
  <si>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</si>
  <si>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</si>
  <si>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</si>
  <si>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</si>
  <si>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</si>
  <si>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</si>
  <si>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</si>
  <si>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</si>
  <si>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</si>
  <si>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</si>
  <si>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</si>
  <si>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</si>
  <si>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</si>
  <si>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</si>
  <si>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</si>
  <si>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</si>
  <si>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</si>
  <si>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</si>
  <si>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</si>
  <si>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</si>
  <si>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</si>
  <si>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</si>
  <si>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</si>
  <si>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</si>
  <si>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</si>
  <si>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</si>
  <si>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</si>
  <si>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</si>
  <si>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</si>
  <si>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</si>
  <si>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</si>
  <si>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</si>
  <si>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</si>
  <si>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</si>
  <si>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</si>
  <si>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</si>
  <si>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</si>
  <si>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</si>
  <si>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</si>
  <si>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</si>
  <si>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</si>
  <si>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</si>
  <si>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</si>
  <si>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</si>
  <si>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</si>
  <si>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</si>
  <si>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</si>
  <si>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</si>
  <si>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</si>
  <si>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</si>
  <si>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</si>
  <si>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</si>
  <si>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</si>
  <si>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</si>
  <si>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</si>
  <si>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</si>
  <si>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</si>
  <si>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</si>
  <si>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</si>
  <si>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</si>
  <si>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</si>
  <si>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</si>
  <si>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</si>
  <si>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</si>
  <si>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</si>
  <si>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</si>
  <si>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</si>
  <si>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</si>
  <si>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</si>
  <si>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</si>
  <si>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</si>
  <si>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</si>
  <si>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</si>
  <si>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</si>
  <si>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</si>
  <si>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</si>
  <si>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</si>
  <si>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</si>
  <si>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</si>
  <si>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</si>
  <si>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</si>
  <si>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</si>
  <si>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</si>
  <si>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</si>
  <si>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</si>
  <si>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</si>
  <si>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</si>
  <si>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</si>
  <si>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</si>
  <si>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</si>
  <si>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</si>
  <si>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</si>
  <si>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</si>
  <si>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</si>
  <si>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</si>
  <si>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</si>
  <si>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</si>
  <si>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</si>
  <si>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</si>
  <si>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</si>
  <si>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</si>
  <si>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</si>
  <si>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</si>
  <si>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</si>
  <si>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</si>
  <si>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</si>
  <si>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</si>
  <si>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</si>
  <si>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</si>
  <si>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</si>
  <si>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</si>
  <si>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</si>
  <si>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</si>
  <si>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</si>
  <si>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</si>
  <si>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</si>
  <si>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</si>
  <si>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</si>
  <si>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</si>
  <si>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</si>
  <si>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</si>
  <si>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</si>
  <si>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</si>
  <si>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</si>
  <si>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</si>
  <si>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</si>
  <si>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</si>
  <si>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</si>
  <si>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</si>
  <si>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</si>
  <si>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</si>
  <si>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</si>
  <si>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</si>
  <si>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</si>
  <si>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</si>
  <si>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</si>
  <si>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</si>
  <si>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</si>
  <si>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</si>
  <si>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</si>
  <si>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</si>
  <si>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</si>
  <si>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</si>
  <si>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</si>
  <si>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</si>
  <si>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</si>
  <si>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</si>
  <si>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</si>
  <si>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</si>
  <si>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</si>
  <si>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</si>
  <si>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</si>
  <si>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</si>
  <si>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</si>
  <si>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</si>
  <si>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</si>
  <si>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</si>
  <si>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</si>
  <si>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</si>
  <si>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</si>
  <si>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</si>
  <si>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</si>
  <si>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</si>
  <si>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</si>
  <si>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</si>
  <si>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</si>
  <si>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</si>
  <si>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</si>
  <si>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</si>
  <si>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</si>
  <si>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</si>
  <si>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</si>
  <si>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</si>
  <si>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</si>
  <si>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</si>
  <si>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</si>
  <si>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</si>
  <si>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</si>
  <si>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</si>
  <si>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</si>
  <si>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</si>
  <si>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</si>
  <si>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</si>
  <si>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</si>
  <si>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</si>
  <si>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</si>
  <si>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</si>
  <si>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</si>
  <si>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</si>
  <si>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</si>
  <si>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</si>
  <si>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</si>
  <si>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</si>
  <si>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</si>
  <si>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</si>
  <si>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</si>
  <si>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</si>
  <si>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</si>
  <si>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</si>
  <si>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</si>
  <si>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</si>
  <si>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</si>
  <si>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</si>
  <si>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</si>
  <si>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</si>
  <si>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</si>
  <si>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</si>
  <si>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</si>
  <si>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</si>
  <si>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</si>
  <si>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</si>
  <si>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</si>
  <si>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</si>
  <si>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</si>
  <si>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</si>
  <si>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</si>
  <si>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</si>
  <si>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</si>
  <si>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</si>
  <si>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</si>
  <si>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</si>
  <si>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</si>
  <si>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</si>
  <si>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</si>
  <si>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</si>
  <si>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</si>
  <si>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</si>
  <si>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</si>
  <si>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</si>
  <si>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</si>
  <si>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</si>
  <si>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</si>
  <si>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</si>
  <si>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</si>
  <si>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</si>
  <si>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</si>
  <si>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</si>
  <si>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</si>
  <si>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</si>
  <si>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</si>
  <si>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</si>
  <si>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</si>
  <si>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</si>
  <si>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</si>
  <si>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</si>
  <si>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</si>
  <si>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</si>
  <si>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</si>
  <si>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</si>
  <si>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</si>
  <si>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</si>
  <si>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</si>
  <si>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</si>
  <si>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</si>
  <si>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</si>
  <si>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</si>
  <si>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</si>
  <si>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</si>
  <si>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</si>
  <si>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</si>
  <si>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</si>
  <si>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</si>
  <si>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</si>
  <si>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</si>
  <si>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</si>
  <si>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</si>
  <si>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</si>
  <si>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</si>
  <si>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</si>
  <si>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</si>
  <si>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</si>
  <si>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</si>
  <si>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</si>
  <si>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</si>
  <si>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</si>
  <si>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</si>
  <si>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</si>
  <si>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</si>
  <si>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</si>
  <si>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</si>
  <si>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</si>
  <si>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</si>
  <si>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</si>
  <si>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</si>
  <si>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</si>
  <si>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</si>
  <si>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</si>
  <si>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</si>
  <si>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</si>
  <si>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</si>
  <si>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</si>
  <si>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</si>
  <si>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</si>
  <si>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</si>
  <si>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</si>
  <si>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</si>
  <si>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</si>
  <si>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</si>
  <si>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</si>
  <si>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</si>
  <si>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</si>
  <si>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</si>
  <si>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</si>
  <si>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</si>
  <si>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</si>
  <si>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</si>
  <si>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</si>
  <si>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</si>
  <si>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</si>
  <si>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</si>
  <si>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</si>
  <si>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</si>
  <si>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</si>
  <si>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</si>
  <si>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</si>
  <si>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</si>
  <si>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</si>
  <si>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</si>
  <si>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</si>
  <si>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</si>
  <si>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</si>
  <si>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</si>
  <si>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</si>
  <si>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</si>
  <si>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</si>
  <si>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</si>
  <si>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</si>
  <si>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</si>
  <si>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</si>
  <si>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</si>
  <si>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</si>
  <si>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</si>
  <si>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</si>
  <si>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</si>
  <si>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</si>
  <si>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</si>
  <si>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</si>
  <si>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</si>
  <si>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</si>
  <si>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</si>
  <si>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</si>
  <si>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</si>
  <si>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</si>
  <si>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</si>
  <si>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</si>
  <si>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</si>
  <si>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</si>
  <si>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</si>
  <si>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</si>
  <si>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</si>
  <si>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</si>
  <si>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</si>
  <si>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</si>
  <si>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</si>
  <si>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</si>
  <si>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</si>
  <si>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</si>
  <si>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</si>
  <si>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</si>
  <si>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</si>
  <si>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</si>
  <si>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</si>
  <si>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</si>
  <si>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</si>
  <si>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</si>
  <si>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</si>
  <si>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</si>
  <si>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</si>
  <si>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</si>
  <si>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</si>
  <si>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</si>
  <si>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</si>
  <si>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</si>
  <si>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</si>
  <si>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</si>
  <si>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</si>
  <si>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</si>
  <si>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</si>
  <si>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</si>
  <si>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</si>
  <si>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</si>
  <si>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</si>
  <si>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</si>
  <si>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</si>
  <si>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</si>
  <si>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</si>
  <si>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</si>
  <si>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</si>
  <si>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</si>
  <si>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</si>
  <si>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</si>
  <si>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</si>
  <si>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</si>
  <si>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</si>
  <si>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</si>
  <si>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</si>
  <si>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</si>
  <si>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</si>
  <si>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</si>
  <si>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</si>
  <si>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</si>
  <si>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</si>
  <si>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</si>
  <si>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</si>
  <si>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</si>
  <si>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</si>
  <si>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</si>
  <si>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</si>
  <si>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</si>
  <si>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</si>
  <si>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</si>
  <si>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</si>
  <si>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</si>
  <si>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</si>
  <si>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</si>
  <si>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</si>
  <si>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</si>
  <si>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</si>
  <si>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</si>
  <si>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</si>
  <si>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</si>
  <si>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</si>
  <si>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</si>
  <si>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</si>
  <si>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</si>
  <si>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</si>
  <si>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</si>
  <si>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</si>
  <si>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</si>
  <si>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</si>
  <si>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</si>
  <si>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</si>
  <si>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</si>
  <si>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</si>
  <si>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</si>
  <si>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</si>
  <si>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</si>
  <si>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</si>
  <si>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</si>
  <si>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</si>
  <si>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</si>
  <si>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</si>
  <si>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</si>
  <si>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</si>
  <si>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</si>
  <si>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</si>
  <si>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</si>
  <si>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</si>
  <si>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</si>
  <si>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</si>
  <si>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</si>
  <si>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</si>
  <si>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</si>
  <si>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</si>
  <si>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</si>
  <si>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</si>
  <si>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</si>
  <si>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</si>
  <si>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</si>
  <si>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</si>
  <si>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</si>
  <si>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</si>
  <si>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</si>
  <si>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</si>
  <si>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</si>
  <si>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</si>
  <si>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</si>
  <si>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</si>
  <si>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</si>
  <si>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</si>
  <si>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</si>
  <si>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</si>
  <si>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</si>
  <si>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</si>
  <si>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</si>
  <si>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</si>
  <si>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</si>
  <si>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</si>
  <si>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</si>
  <si>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</si>
  <si>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</si>
  <si>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</si>
  <si>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</si>
  <si>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</si>
  <si>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</si>
  <si>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</si>
  <si>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</si>
  <si>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</si>
  <si>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</si>
  <si>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</si>
  <si>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</si>
  <si>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</si>
  <si>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</si>
  <si>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</si>
  <si>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</si>
  <si>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</si>
  <si>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</si>
  <si>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</si>
  <si>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</si>
  <si>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</si>
  <si>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</si>
  <si>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</si>
  <si>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</si>
  <si>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</si>
  <si>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</si>
  <si>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</si>
  <si>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</si>
  <si>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</si>
  <si>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</si>
  <si>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</si>
  <si>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</si>
  <si>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</si>
  <si>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</si>
  <si>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</si>
  <si>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</si>
  <si>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</si>
  <si>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</si>
  <si>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</si>
  <si>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</si>
  <si>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</si>
  <si>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</si>
  <si>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</si>
  <si>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</si>
  <si>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</si>
  <si>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</si>
  <si>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</si>
  <si>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</si>
  <si>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</si>
  <si>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</si>
  <si>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</si>
  <si>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</si>
  <si>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</si>
  <si>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</si>
  <si>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</si>
  <si>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</si>
  <si>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</si>
  <si>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</si>
  <si>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</si>
  <si>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</si>
  <si>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</si>
  <si>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</si>
  <si>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</si>
  <si>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</si>
  <si>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</si>
  <si>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</si>
  <si>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</si>
  <si>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</si>
  <si>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</si>
  <si>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</si>
  <si>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</si>
  <si>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</si>
  <si>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</si>
  <si>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</si>
  <si>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</si>
  <si>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</si>
  <si>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</si>
  <si>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</si>
  <si>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</si>
  <si>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</si>
  <si>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</si>
  <si>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</si>
  <si>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</si>
  <si>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</si>
  <si>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</si>
  <si>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</si>
  <si>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</si>
  <si>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</si>
  <si>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</si>
  <si>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</si>
  <si>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</si>
  <si>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</si>
  <si>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</si>
  <si>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</si>
  <si>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</si>
  <si>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</si>
  <si>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</si>
  <si>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</si>
  <si>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</si>
  <si>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</si>
  <si>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</si>
  <si>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</si>
  <si>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</si>
  <si>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</si>
  <si>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</si>
  <si>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</si>
  <si>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</si>
  <si>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</si>
  <si>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</si>
  <si>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</si>
  <si>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</si>
  <si>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</si>
  <si>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</si>
  <si>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</si>
  <si>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</si>
  <si>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</si>
  <si>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</si>
  <si>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</si>
  <si>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</si>
  <si>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</si>
  <si>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</si>
  <si>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</si>
  <si>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</si>
  <si>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</si>
  <si>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</si>
  <si>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</si>
  <si>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</si>
  <si>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</si>
  <si>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</si>
  <si>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</si>
  <si>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</si>
  <si>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</si>
  <si>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</si>
  <si>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</si>
  <si>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</si>
  <si>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</si>
  <si>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</si>
  <si>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</si>
  <si>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</si>
  <si>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</si>
  <si>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</si>
  <si>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</si>
  <si>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</si>
  <si>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</si>
  <si>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</si>
  <si>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</si>
  <si>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</si>
  <si>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</si>
  <si>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</si>
  <si>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</si>
  <si>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</si>
  <si>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</si>
  <si>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</si>
  <si>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</si>
  <si>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</si>
  <si>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</si>
  <si>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</si>
  <si>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</si>
  <si>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</si>
  <si>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</si>
  <si>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</si>
  <si>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</si>
  <si>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</si>
  <si>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</si>
  <si>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</si>
  <si>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</si>
  <si>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</si>
  <si>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</si>
  <si>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</si>
  <si>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</si>
  <si>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</si>
  <si>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</si>
  <si>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</si>
  <si>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</si>
  <si>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</si>
  <si>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</si>
  <si>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</si>
  <si>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</si>
  <si>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</si>
  <si>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</si>
  <si>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</si>
  <si>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</si>
  <si>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</si>
  <si>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</si>
  <si>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</si>
  <si>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</si>
  <si>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</si>
  <si>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</si>
  <si>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</si>
  <si>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</si>
  <si>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</si>
  <si>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</si>
  <si>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</si>
  <si>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</si>
  <si>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</si>
  <si>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</si>
  <si>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</si>
  <si>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</si>
  <si>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</si>
  <si>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</si>
  <si>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</si>
  <si>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</si>
  <si>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</si>
  <si>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</si>
  <si>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</si>
  <si>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</si>
  <si>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</si>
  <si>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</si>
  <si>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</si>
  <si>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</si>
  <si>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</si>
  <si>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</si>
  <si>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</si>
  <si>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</si>
  <si>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</si>
  <si>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</si>
  <si>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</si>
  <si>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</si>
  <si>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</si>
  <si>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</si>
  <si>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</si>
  <si>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</si>
  <si>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</si>
  <si>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</si>
  <si>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</si>
  <si>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</si>
  <si>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</si>
  <si>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Last name</t>
  </si>
  <si>
    <t>Title</t>
  </si>
  <si>
    <t>First name</t>
  </si>
  <si>
    <t>Ms.</t>
  </si>
  <si>
    <t>Mr.</t>
  </si>
  <si>
    <t>Matthew D</t>
  </si>
  <si>
    <t>Phil</t>
  </si>
  <si>
    <t>Kelsey</t>
  </si>
  <si>
    <t>Kristyn</t>
  </si>
  <si>
    <t>Russell B.</t>
  </si>
  <si>
    <t>Stephen</t>
  </si>
  <si>
    <t>Patrick R.</t>
  </si>
  <si>
    <t>Brooke N.</t>
  </si>
  <si>
    <t>Paola Andrea</t>
  </si>
  <si>
    <t>David</t>
  </si>
  <si>
    <t>Wade</t>
  </si>
  <si>
    <t>Franklin</t>
  </si>
  <si>
    <t>Leilani M.</t>
  </si>
  <si>
    <t>Philippe</t>
  </si>
  <si>
    <t>Jennifer A.</t>
  </si>
  <si>
    <t>Christina M.</t>
  </si>
  <si>
    <t>Said Sr.</t>
  </si>
  <si>
    <t>John</t>
  </si>
  <si>
    <t>Myles</t>
  </si>
  <si>
    <t>Madelyn C</t>
  </si>
  <si>
    <t>Nicole</t>
  </si>
  <si>
    <t>Eric A.</t>
  </si>
  <si>
    <t>Emiliano I.</t>
  </si>
  <si>
    <t>Adam</t>
  </si>
  <si>
    <t>Zach</t>
  </si>
  <si>
    <t>Stephanie W.</t>
  </si>
  <si>
    <t>Natalie</t>
  </si>
  <si>
    <t>Nicole J.</t>
  </si>
  <si>
    <t>Jefferson D</t>
  </si>
  <si>
    <t>Brendan D.</t>
  </si>
  <si>
    <t>Courtney</t>
  </si>
  <si>
    <t>Sydney L.</t>
  </si>
  <si>
    <t>Julien</t>
  </si>
  <si>
    <t>Ryan M</t>
  </si>
  <si>
    <t>Anna H.</t>
  </si>
  <si>
    <t>Samantha</t>
  </si>
  <si>
    <t>Robert</t>
  </si>
  <si>
    <t>James R.</t>
  </si>
  <si>
    <t>Roseann</t>
  </si>
  <si>
    <t>Eric W</t>
  </si>
  <si>
    <t>Brianna L</t>
  </si>
  <si>
    <t>Thomas J.</t>
  </si>
  <si>
    <t>Melissa L</t>
  </si>
  <si>
    <t>Flavio</t>
  </si>
  <si>
    <t>Anthony J.</t>
  </si>
  <si>
    <t>Alex</t>
  </si>
  <si>
    <t>Andrew B</t>
  </si>
  <si>
    <t>Dara E</t>
  </si>
  <si>
    <t>Inna</t>
  </si>
  <si>
    <t>Ari</t>
  </si>
  <si>
    <t>Kenny</t>
  </si>
  <si>
    <t>Louise</t>
  </si>
  <si>
    <t>Cameron</t>
  </si>
  <si>
    <t>Katie T.</t>
  </si>
  <si>
    <t>Bryson C.</t>
  </si>
  <si>
    <t>Megan</t>
  </si>
  <si>
    <t>Daniel</t>
  </si>
  <si>
    <t>Steven M.</t>
  </si>
  <si>
    <t>Jenna L.</t>
  </si>
  <si>
    <t>Jeff</t>
  </si>
  <si>
    <t>Elenilton V. Sr.</t>
  </si>
  <si>
    <t>Maurya</t>
  </si>
  <si>
    <t>Samantha C</t>
  </si>
  <si>
    <t>Bethany A</t>
  </si>
  <si>
    <t>Yves</t>
  </si>
  <si>
    <t>Danielle</t>
  </si>
  <si>
    <t>Joshua</t>
  </si>
  <si>
    <t>Jennifer</t>
  </si>
  <si>
    <t>Gwen M.</t>
  </si>
  <si>
    <t>Kate</t>
  </si>
  <si>
    <t>Kevin</t>
  </si>
  <si>
    <t>Stephen II</t>
  </si>
  <si>
    <t>Philip</t>
  </si>
  <si>
    <t>Brett A</t>
  </si>
  <si>
    <t>Rebecca</t>
  </si>
  <si>
    <t>Abigail K</t>
  </si>
  <si>
    <t>Hope</t>
  </si>
  <si>
    <t>Elyse M.</t>
  </si>
  <si>
    <t>Nicholas</t>
  </si>
  <si>
    <t>Pamela J.</t>
  </si>
  <si>
    <t>Jessica</t>
  </si>
  <si>
    <t>Ron N</t>
  </si>
  <si>
    <t>Sari</t>
  </si>
  <si>
    <t>Robert M.</t>
  </si>
  <si>
    <t>Ricardo</t>
  </si>
  <si>
    <t>Gedion</t>
  </si>
  <si>
    <t>Mark</t>
  </si>
  <si>
    <t>Gamini P.</t>
  </si>
  <si>
    <t>Emily J</t>
  </si>
  <si>
    <t>Amanda</t>
  </si>
  <si>
    <t>Knox</t>
  </si>
  <si>
    <t>Yianna</t>
  </si>
  <si>
    <t>Roberta</t>
  </si>
  <si>
    <t>Benjamin P.</t>
  </si>
  <si>
    <t>Ann</t>
  </si>
  <si>
    <t>Jamie P</t>
  </si>
  <si>
    <t>Charlie</t>
  </si>
  <si>
    <t>Meb</t>
  </si>
  <si>
    <t>Aaqib L.</t>
  </si>
  <si>
    <t>Craig A.</t>
  </si>
  <si>
    <t>Meredith</t>
  </si>
  <si>
    <t>Doug</t>
  </si>
  <si>
    <t>Elizabeth J.</t>
  </si>
  <si>
    <t>Matthew P</t>
  </si>
  <si>
    <t>Guillermo Sr.</t>
  </si>
  <si>
    <t>Ryan C</t>
  </si>
  <si>
    <t>Dane</t>
  </si>
  <si>
    <t>Jonas</t>
  </si>
  <si>
    <t>George E</t>
  </si>
  <si>
    <t>Sara S</t>
  </si>
  <si>
    <t>Nick</t>
  </si>
  <si>
    <t>Timothy</t>
  </si>
  <si>
    <t>Becky L</t>
  </si>
  <si>
    <t>Steph K.</t>
  </si>
  <si>
    <t>Kristine B.</t>
  </si>
  <si>
    <t>Taylor B</t>
  </si>
  <si>
    <t>William</t>
  </si>
  <si>
    <t>Sage</t>
  </si>
  <si>
    <t>Cole</t>
  </si>
  <si>
    <t>Jesse</t>
  </si>
  <si>
    <t>Tammi J.</t>
  </si>
  <si>
    <t>Matthew S.</t>
  </si>
  <si>
    <t>Eric</t>
  </si>
  <si>
    <t>Valeria R</t>
  </si>
  <si>
    <t>Michael P</t>
  </si>
  <si>
    <t>Rami</t>
  </si>
  <si>
    <t>Denis</t>
  </si>
  <si>
    <t>Brian E</t>
  </si>
  <si>
    <t>Bonnie</t>
  </si>
  <si>
    <t>Michael</t>
  </si>
  <si>
    <t>Samuel</t>
  </si>
  <si>
    <t>Matthew</t>
  </si>
  <si>
    <t>Syndy</t>
  </si>
  <si>
    <t>Aleksandra</t>
  </si>
  <si>
    <t>Steeve T Sr.</t>
  </si>
  <si>
    <t>Richard</t>
  </si>
  <si>
    <t>Aaron T</t>
  </si>
  <si>
    <t>Akira</t>
  </si>
  <si>
    <t>Ben</t>
  </si>
  <si>
    <t>Jana</t>
  </si>
  <si>
    <t>Jay T.</t>
  </si>
  <si>
    <t>Marie-Helene</t>
  </si>
  <si>
    <t>Bret R</t>
  </si>
  <si>
    <t>Gardner L</t>
  </si>
  <si>
    <t>Bobby</t>
  </si>
  <si>
    <t>Lina</t>
  </si>
  <si>
    <t>Zebulon</t>
  </si>
  <si>
    <t>Greg</t>
  </si>
  <si>
    <t>Kelsey A.</t>
  </si>
  <si>
    <t>Bronwen L</t>
  </si>
  <si>
    <t>Manuela</t>
  </si>
  <si>
    <t>Jennifer L</t>
  </si>
  <si>
    <t>Abby W.</t>
  </si>
  <si>
    <t>Tyler</t>
  </si>
  <si>
    <t>Jeffrey</t>
  </si>
  <si>
    <t>Matthew F</t>
  </si>
  <si>
    <t>Ryan J.</t>
  </si>
  <si>
    <t>Amy</t>
  </si>
  <si>
    <t>Andrew P</t>
  </si>
  <si>
    <t>George M. V</t>
  </si>
  <si>
    <t>Sarah</t>
  </si>
  <si>
    <t>Lara</t>
  </si>
  <si>
    <t>Sebastien</t>
  </si>
  <si>
    <t>Padraig</t>
  </si>
  <si>
    <t>Heather</t>
  </si>
  <si>
    <t>Jorge</t>
  </si>
  <si>
    <t>Jack R</t>
  </si>
  <si>
    <t>Felix</t>
  </si>
  <si>
    <t>Christopher C</t>
  </si>
  <si>
    <t>Jill</t>
  </si>
  <si>
    <t>Alejandro</t>
  </si>
  <si>
    <t>Ian E.</t>
  </si>
  <si>
    <t>Hector Sr.</t>
  </si>
  <si>
    <t>Matt</t>
  </si>
  <si>
    <t>Elizabeth H</t>
  </si>
  <si>
    <t>Grace</t>
  </si>
  <si>
    <t>Jaime</t>
  </si>
  <si>
    <t>Calesse</t>
  </si>
  <si>
    <t>Kate L</t>
  </si>
  <si>
    <t>Sergey</t>
  </si>
  <si>
    <t>Timothy V</t>
  </si>
  <si>
    <t>Andrew S</t>
  </si>
  <si>
    <t>Lawrence</t>
  </si>
  <si>
    <t>Gavin M.</t>
  </si>
  <si>
    <t>Rick E</t>
  </si>
  <si>
    <t>Andrea H.</t>
  </si>
  <si>
    <t>Anthony S</t>
  </si>
  <si>
    <t>Erik</t>
  </si>
  <si>
    <t>Kiley D</t>
  </si>
  <si>
    <t>Chris</t>
  </si>
  <si>
    <t>Marian M.</t>
  </si>
  <si>
    <t>Jeremy</t>
  </si>
  <si>
    <t>Allison H</t>
  </si>
  <si>
    <t>Elizabeth</t>
  </si>
  <si>
    <t>Anders J</t>
  </si>
  <si>
    <t>Sean</t>
  </si>
  <si>
    <t>Brian M.</t>
  </si>
  <si>
    <t>Susannah</t>
  </si>
  <si>
    <t>Randy</t>
  </si>
  <si>
    <t>Leslie</t>
  </si>
  <si>
    <t>Brittany L.</t>
  </si>
  <si>
    <t>Cassie J.</t>
  </si>
  <si>
    <t>Peter W</t>
  </si>
  <si>
    <t>Dan</t>
  </si>
  <si>
    <t>Dan M.</t>
  </si>
  <si>
    <t>Eric L.</t>
  </si>
  <si>
    <t>Les J</t>
  </si>
  <si>
    <t>Stephanie</t>
  </si>
  <si>
    <t>Melissa Y</t>
  </si>
  <si>
    <t>Stephanie M.</t>
  </si>
  <si>
    <t>Kylie</t>
  </si>
  <si>
    <t>Carrie</t>
  </si>
  <si>
    <t>Zach S</t>
  </si>
  <si>
    <t>Alan</t>
  </si>
  <si>
    <t>Nate</t>
  </si>
  <si>
    <t>Jesse G.</t>
  </si>
  <si>
    <t>Jason</t>
  </si>
  <si>
    <t>Megan A.</t>
  </si>
  <si>
    <t>Luke M</t>
  </si>
  <si>
    <t>Jacy D</t>
  </si>
  <si>
    <t>Simon G.</t>
  </si>
  <si>
    <t>Ainsley E.</t>
  </si>
  <si>
    <t>Erica A.</t>
  </si>
  <si>
    <t>Erin C.</t>
  </si>
  <si>
    <t>Adrienne</t>
  </si>
  <si>
    <t>Yutaka</t>
  </si>
  <si>
    <t>Tyler M</t>
  </si>
  <si>
    <t>Andrew B.</t>
  </si>
  <si>
    <t>James</t>
  </si>
  <si>
    <t>Shawn P.</t>
  </si>
  <si>
    <t>Nathaniel</t>
  </si>
  <si>
    <t>Kevin D.</t>
  </si>
  <si>
    <t>Joan</t>
  </si>
  <si>
    <t>Christopher A</t>
  </si>
  <si>
    <t>Kacy L.</t>
  </si>
  <si>
    <t>Benjamin H.</t>
  </si>
  <si>
    <t>Xaviour J.</t>
  </si>
  <si>
    <t>Michael T.</t>
  </si>
  <si>
    <t>Bradley</t>
  </si>
  <si>
    <t>Andrea</t>
  </si>
  <si>
    <t>Nancy M</t>
  </si>
  <si>
    <t>Erik T.</t>
  </si>
  <si>
    <t>Rod W</t>
  </si>
  <si>
    <t>Joey</t>
  </si>
  <si>
    <t>Hillary L.</t>
  </si>
  <si>
    <t>Eric J</t>
  </si>
  <si>
    <t>Nicolas</t>
  </si>
  <si>
    <t>Marcel</t>
  </si>
  <si>
    <t>Ashley N</t>
  </si>
  <si>
    <t>Evan D</t>
  </si>
  <si>
    <t>Krisana</t>
  </si>
  <si>
    <t>Martin A.</t>
  </si>
  <si>
    <t>Stacey</t>
  </si>
  <si>
    <t>Christine</t>
  </si>
  <si>
    <t>Sarah C.</t>
  </si>
  <si>
    <t>Jason W</t>
  </si>
  <si>
    <t>Michele</t>
  </si>
  <si>
    <t>Nikki</t>
  </si>
  <si>
    <t>Philip J.</t>
  </si>
  <si>
    <t>Bryan L</t>
  </si>
  <si>
    <t>Timothy F</t>
  </si>
  <si>
    <t>Angielyn M</t>
  </si>
  <si>
    <t>Jeanie M.</t>
  </si>
  <si>
    <t>Aliaksandr</t>
  </si>
  <si>
    <t>Jason M.</t>
  </si>
  <si>
    <t>Sheera K</t>
  </si>
  <si>
    <t>Janice</t>
  </si>
  <si>
    <t>Timothy G.</t>
  </si>
  <si>
    <t>Alan R</t>
  </si>
  <si>
    <t>Marie-France</t>
  </si>
  <si>
    <t>Erik F.</t>
  </si>
  <si>
    <t>Yu</t>
  </si>
  <si>
    <t>Caleb N</t>
  </si>
  <si>
    <t>Angela R</t>
  </si>
  <si>
    <t>Keith J</t>
  </si>
  <si>
    <t>Emma</t>
  </si>
  <si>
    <t>Nathan A</t>
  </si>
  <si>
    <t>Kathryn</t>
  </si>
  <si>
    <t>Elizabeth H.</t>
  </si>
  <si>
    <t>Cheryl A</t>
  </si>
  <si>
    <t>Kimberly A</t>
  </si>
  <si>
    <t>Cynthia</t>
  </si>
  <si>
    <t>Allison</t>
  </si>
  <si>
    <t>Gabriela</t>
  </si>
  <si>
    <t>Sharon</t>
  </si>
  <si>
    <t>Jason A</t>
  </si>
  <si>
    <t>Chelsey C.</t>
  </si>
  <si>
    <t>Devon A.</t>
  </si>
  <si>
    <t>Joni L</t>
  </si>
  <si>
    <t>Colin</t>
  </si>
  <si>
    <t>Rachael</t>
  </si>
  <si>
    <t>Maricela</t>
  </si>
  <si>
    <t>Marie</t>
  </si>
  <si>
    <t>Jeffry</t>
  </si>
  <si>
    <t>Mike</t>
  </si>
  <si>
    <t>Rick</t>
  </si>
  <si>
    <t>Pierre-Michel</t>
  </si>
  <si>
    <t>Brian L.</t>
  </si>
  <si>
    <t>Morgan M.</t>
  </si>
  <si>
    <t>Caroline</t>
  </si>
  <si>
    <t>Drew T.</t>
  </si>
  <si>
    <t>Austin W</t>
  </si>
  <si>
    <t>Berenice</t>
  </si>
  <si>
    <t>Kenneth A</t>
  </si>
  <si>
    <t>Miguel</t>
  </si>
  <si>
    <t>Hadley T.</t>
  </si>
  <si>
    <t>Tenielle M</t>
  </si>
  <si>
    <t>Nora P</t>
  </si>
  <si>
    <t>Zachary</t>
  </si>
  <si>
    <t>Alyssa K.</t>
  </si>
  <si>
    <t>Dante</t>
  </si>
  <si>
    <t>Sara E.</t>
  </si>
  <si>
    <t>Andrew D.</t>
  </si>
  <si>
    <t>Joel D</t>
  </si>
  <si>
    <t>Michelle</t>
  </si>
  <si>
    <t>Michael J.</t>
  </si>
  <si>
    <t>Summer B.</t>
  </si>
  <si>
    <t>Edward</t>
  </si>
  <si>
    <t>Kacee</t>
  </si>
  <si>
    <t>Dave</t>
  </si>
  <si>
    <t>Maryanna</t>
  </si>
  <si>
    <t>Jessica H.</t>
  </si>
  <si>
    <t>Deanna</t>
  </si>
  <si>
    <t>Peter</t>
  </si>
  <si>
    <t>Elizabeth M.</t>
  </si>
  <si>
    <t>Gregory</t>
  </si>
  <si>
    <t>Sarah E.</t>
  </si>
  <si>
    <t>Anne Elise</t>
  </si>
  <si>
    <t>Christopher R</t>
  </si>
  <si>
    <t>Elliot</t>
  </si>
  <si>
    <t>Christopher D.</t>
  </si>
  <si>
    <t>Corey</t>
  </si>
  <si>
    <t>Patrick D.</t>
  </si>
  <si>
    <t>Anthony D.</t>
  </si>
  <si>
    <t>Melissa</t>
  </si>
  <si>
    <t>Raven</t>
  </si>
  <si>
    <t>Christopher</t>
  </si>
  <si>
    <t>Kendra A</t>
  </si>
  <si>
    <t>Jordan</t>
  </si>
  <si>
    <t>Nils</t>
  </si>
  <si>
    <t>Angela</t>
  </si>
  <si>
    <t>Caitlin O.</t>
  </si>
  <si>
    <t>Tracy M</t>
  </si>
  <si>
    <t>Dustin M.</t>
  </si>
  <si>
    <t>Jenny</t>
  </si>
  <si>
    <t>Emily</t>
  </si>
  <si>
    <t>Fabienne</t>
  </si>
  <si>
    <t>Taryn L</t>
  </si>
  <si>
    <t>Temima</t>
  </si>
  <si>
    <t>Serena M.</t>
  </si>
  <si>
    <t>Victoria M.</t>
  </si>
  <si>
    <t>Phoebe</t>
  </si>
  <si>
    <t>Nicholas D</t>
  </si>
  <si>
    <t>Christian</t>
  </si>
  <si>
    <t>Jonathon S.</t>
  </si>
  <si>
    <t>Joshua D.</t>
  </si>
  <si>
    <t>Nichole</t>
  </si>
  <si>
    <t>Denise M</t>
  </si>
  <si>
    <t>Peter R.</t>
  </si>
  <si>
    <t>Johnson K</t>
  </si>
  <si>
    <t>Katherine</t>
  </si>
  <si>
    <t>Lynda</t>
  </si>
  <si>
    <t>Linnea C.</t>
  </si>
  <si>
    <t>Massimiliano A.</t>
  </si>
  <si>
    <t>James M.</t>
  </si>
  <si>
    <t>Lauren</t>
  </si>
  <si>
    <t>Michele V.</t>
  </si>
  <si>
    <t>Xiao</t>
  </si>
  <si>
    <t>Harper L</t>
  </si>
  <si>
    <t>Shizhong</t>
  </si>
  <si>
    <t>Marie-Claire</t>
  </si>
  <si>
    <t>Todd J.</t>
  </si>
  <si>
    <t>Carolyn</t>
  </si>
  <si>
    <t>Marissa D</t>
  </si>
  <si>
    <t>Jean Luc</t>
  </si>
  <si>
    <t>Jim</t>
  </si>
  <si>
    <t>Matthew T</t>
  </si>
  <si>
    <t>Rachel L.</t>
  </si>
  <si>
    <t>Corina</t>
  </si>
  <si>
    <t>Guannan</t>
  </si>
  <si>
    <t>Don</t>
  </si>
  <si>
    <t>Gavin V.</t>
  </si>
  <si>
    <t>Jatin</t>
  </si>
  <si>
    <t>J P. II</t>
  </si>
  <si>
    <t>Angela M.</t>
  </si>
  <si>
    <t>Blake K.</t>
  </si>
  <si>
    <t>Brian T.</t>
  </si>
  <si>
    <t>Damon</t>
  </si>
  <si>
    <t>Malcolm J.</t>
  </si>
  <si>
    <t>Margaret B.</t>
  </si>
  <si>
    <t>Helen</t>
  </si>
  <si>
    <t>Mrs</t>
  </si>
  <si>
    <t>.  Tara R</t>
  </si>
  <si>
    <t>Kristin</t>
  </si>
  <si>
    <t>Carly E</t>
  </si>
  <si>
    <t>Lisa</t>
  </si>
  <si>
    <t>Louis</t>
  </si>
  <si>
    <t>Brian R.</t>
  </si>
  <si>
    <t>.  Jessica</t>
  </si>
  <si>
    <t>Dawn M.</t>
  </si>
  <si>
    <t>Karen</t>
  </si>
  <si>
    <t>Mathieu</t>
  </si>
  <si>
    <t>Kam S.</t>
  </si>
  <si>
    <t>Valerie A</t>
  </si>
  <si>
    <t>Freya R</t>
  </si>
  <si>
    <t>Kara</t>
  </si>
  <si>
    <t>Bradley A.</t>
  </si>
  <si>
    <t>Brendan</t>
  </si>
  <si>
    <t>Amber R</t>
  </si>
  <si>
    <t>Sean K</t>
  </si>
  <si>
    <t>Kameko</t>
  </si>
  <si>
    <t>Jeremy A</t>
  </si>
  <si>
    <t>Sabine</t>
  </si>
  <si>
    <t>Joseph</t>
  </si>
  <si>
    <t>Karolyn A</t>
  </si>
  <si>
    <t>.  Anita L.</t>
  </si>
  <si>
    <t>Laura E.</t>
  </si>
  <si>
    <t>.  Ashley E</t>
  </si>
  <si>
    <t>Dan R.</t>
  </si>
  <si>
    <t>Katie</t>
  </si>
  <si>
    <t>Cathryn</t>
  </si>
  <si>
    <t>Shauna</t>
  </si>
  <si>
    <t>Terence</t>
  </si>
  <si>
    <t>Marisol</t>
  </si>
  <si>
    <t>Brett W</t>
  </si>
  <si>
    <t>Dylan J</t>
  </si>
  <si>
    <t>Brooke M.</t>
  </si>
  <si>
    <t>.  Teiko</t>
  </si>
  <si>
    <t>Johannah</t>
  </si>
  <si>
    <t>Ryan A</t>
  </si>
  <si>
    <t>Andres Sr.</t>
  </si>
  <si>
    <t>Bryan</t>
  </si>
  <si>
    <t>Lizette</t>
  </si>
  <si>
    <t>Jeb</t>
  </si>
  <si>
    <t>Amy R.</t>
  </si>
  <si>
    <t>Mike G</t>
  </si>
  <si>
    <t>Simonezitrone Sr.</t>
  </si>
  <si>
    <t>Angela M</t>
  </si>
  <si>
    <t>Oz</t>
  </si>
  <si>
    <t>Erin M.</t>
  </si>
  <si>
    <t>Bobby E.</t>
  </si>
  <si>
    <t>Daniel P.</t>
  </si>
  <si>
    <t>Marie E.</t>
  </si>
  <si>
    <t>.  Katie</t>
  </si>
  <si>
    <t>Eric D</t>
  </si>
  <si>
    <t>Tara</t>
  </si>
  <si>
    <t>Haley L</t>
  </si>
  <si>
    <t>Kayla B.</t>
  </si>
  <si>
    <t>Mark D.</t>
  </si>
  <si>
    <t>Patrick J.</t>
  </si>
  <si>
    <t>.  Beth A</t>
  </si>
  <si>
    <t>Jason R</t>
  </si>
  <si>
    <t>Yoshinori</t>
  </si>
  <si>
    <t>Adrienne G.</t>
  </si>
  <si>
    <t>.  Meredith</t>
  </si>
  <si>
    <t>Junyong</t>
  </si>
  <si>
    <t>Kristen A.</t>
  </si>
  <si>
    <t>Maria I.</t>
  </si>
  <si>
    <t>Jonathan</t>
  </si>
  <si>
    <t>Benjamina C</t>
  </si>
  <si>
    <t>Alison B</t>
  </si>
  <si>
    <t>Alexis N</t>
  </si>
  <si>
    <t>Shanda L</t>
  </si>
  <si>
    <t>.  Lacey</t>
  </si>
  <si>
    <t>Laurette</t>
  </si>
  <si>
    <t>Mary</t>
  </si>
  <si>
    <t>Kati A</t>
  </si>
  <si>
    <t>.  Kelly J</t>
  </si>
  <si>
    <t>Greer D</t>
  </si>
  <si>
    <t>Brent</t>
  </si>
  <si>
    <t>Eugene M</t>
  </si>
  <si>
    <t>Erin D</t>
  </si>
  <si>
    <t>Kamilla</t>
  </si>
  <si>
    <t>Wayne I.</t>
  </si>
  <si>
    <t>Tracy L</t>
  </si>
  <si>
    <t>.  Heather</t>
  </si>
  <si>
    <t>.  Megan C</t>
  </si>
  <si>
    <t>Greg D.</t>
  </si>
  <si>
    <t>Steven L.</t>
  </si>
  <si>
    <t>Gianfilippo</t>
  </si>
  <si>
    <t>Hector</t>
  </si>
  <si>
    <t>Mark W.</t>
  </si>
  <si>
    <t>.  Aubri</t>
  </si>
  <si>
    <t>Justin</t>
  </si>
  <si>
    <t>Erika M.</t>
  </si>
  <si>
    <t>Daniel G.</t>
  </si>
  <si>
    <t>Devin C.</t>
  </si>
  <si>
    <t>Louise A</t>
  </si>
  <si>
    <t>.  Sarah</t>
  </si>
  <si>
    <t>Jessica L</t>
  </si>
  <si>
    <t>.  Kristina K</t>
  </si>
  <si>
    <t>Brad</t>
  </si>
  <si>
    <t>Margaret O</t>
  </si>
  <si>
    <t>Craig R.</t>
  </si>
  <si>
    <t>Simo</t>
  </si>
  <si>
    <t>Christopher J</t>
  </si>
  <si>
    <t>Mario Sr.</t>
  </si>
  <si>
    <t>.  Meghann R.</t>
  </si>
  <si>
    <t>Scott M</t>
  </si>
  <si>
    <t>Caitlin E.</t>
  </si>
  <si>
    <t>.  Samantha A.</t>
  </si>
  <si>
    <t>.  Maya</t>
  </si>
  <si>
    <t>Zachary T</t>
  </si>
  <si>
    <t>.  Hilda</t>
  </si>
  <si>
    <t>Bethany N.</t>
  </si>
  <si>
    <t>.  Sandra H</t>
  </si>
  <si>
    <t>Takuo</t>
  </si>
  <si>
    <t>Kelly A.</t>
  </si>
  <si>
    <t>Benoit</t>
  </si>
  <si>
    <t>Jessica A.</t>
  </si>
  <si>
    <t>Monica K</t>
  </si>
  <si>
    <t>Kevin L</t>
  </si>
  <si>
    <t>Della</t>
  </si>
  <si>
    <t>Victoria</t>
  </si>
  <si>
    <t>Tasos</t>
  </si>
  <si>
    <t>Lukasz</t>
  </si>
  <si>
    <t>Matthew A.</t>
  </si>
  <si>
    <t>Meta</t>
  </si>
  <si>
    <t>Rachel E</t>
  </si>
  <si>
    <t>Angelica</t>
  </si>
  <si>
    <t>Kathleen</t>
  </si>
  <si>
    <t>Gabriel D.</t>
  </si>
  <si>
    <t>Jeff T</t>
  </si>
  <si>
    <t>Neil D</t>
  </si>
  <si>
    <t>Katherine L.</t>
  </si>
  <si>
    <t>Ariel E</t>
  </si>
  <si>
    <t>Christopher P</t>
  </si>
  <si>
    <t>.  Erin M.</t>
  </si>
  <si>
    <t>.  Molly K.</t>
  </si>
  <si>
    <t>.  Jennifer</t>
  </si>
  <si>
    <t>Daniel M</t>
  </si>
  <si>
    <t>Hiruni</t>
  </si>
  <si>
    <t>Reina H.</t>
  </si>
  <si>
    <t>Kristi</t>
  </si>
  <si>
    <t>Meredith L.</t>
  </si>
  <si>
    <t>Jocelyn</t>
  </si>
  <si>
    <t>.  Daphne</t>
  </si>
  <si>
    <t>Margaret E</t>
  </si>
  <si>
    <t>Mario J.</t>
  </si>
  <si>
    <t>Carolina</t>
  </si>
  <si>
    <t>.  Jenny K.</t>
  </si>
  <si>
    <t>Kimberly D</t>
  </si>
  <si>
    <t>Marc-Olivier</t>
  </si>
  <si>
    <t>Russell J</t>
  </si>
  <si>
    <t>Karine</t>
  </si>
  <si>
    <t>Cheryl</t>
  </si>
  <si>
    <t>Allison M.</t>
  </si>
  <si>
    <t>Adriana</t>
  </si>
  <si>
    <t>Miranda J</t>
  </si>
  <si>
    <t>Roberto</t>
  </si>
  <si>
    <t>.  Rebecca B.</t>
  </si>
  <si>
    <t>Tiffany</t>
  </si>
  <si>
    <t>Rich M</t>
  </si>
  <si>
    <t>Aaron C</t>
  </si>
  <si>
    <t>Maria M</t>
  </si>
  <si>
    <t>Daven W</t>
  </si>
  <si>
    <t>.  Brianne</t>
  </si>
  <si>
    <t>Hiroki</t>
  </si>
  <si>
    <t>Anders</t>
  </si>
  <si>
    <t>Candace N</t>
  </si>
  <si>
    <t>Bruno F.</t>
  </si>
  <si>
    <t>.  Sally</t>
  </si>
  <si>
    <t>Meaghan J</t>
  </si>
  <si>
    <t>Rina</t>
  </si>
  <si>
    <t>Kristin P.</t>
  </si>
  <si>
    <t>Albert</t>
  </si>
  <si>
    <t>.  Ashley</t>
  </si>
  <si>
    <t>.  Shannon L</t>
  </si>
  <si>
    <t>Amy B</t>
  </si>
  <si>
    <t>A Danielle</t>
  </si>
  <si>
    <t>Conrad F</t>
  </si>
  <si>
    <t>Josh</t>
  </si>
  <si>
    <t>Maxime</t>
  </si>
  <si>
    <t>Laura P.</t>
  </si>
  <si>
    <t>.  Lisa</t>
  </si>
  <si>
    <t>William D. Jr.</t>
  </si>
  <si>
    <t>Adam S</t>
  </si>
  <si>
    <t>Armando</t>
  </si>
  <si>
    <t>Dana</t>
  </si>
  <si>
    <t>Benjamin</t>
  </si>
  <si>
    <t>Tanya</t>
  </si>
  <si>
    <t>Tracy</t>
  </si>
  <si>
    <t>Emily S</t>
  </si>
  <si>
    <t>Kelly R</t>
  </si>
  <si>
    <t>Bruce A Jr.</t>
  </si>
  <si>
    <t>Cary J</t>
  </si>
  <si>
    <t>.  Jill M</t>
  </si>
  <si>
    <t>Michael E.</t>
  </si>
  <si>
    <t>.  Lauren</t>
  </si>
  <si>
    <t>.  Kathryn E</t>
  </si>
  <si>
    <t>Polly</t>
  </si>
  <si>
    <t>Mark H.</t>
  </si>
  <si>
    <t>.  Jessie M.</t>
  </si>
  <si>
    <t>Caroline S.</t>
  </si>
  <si>
    <t>Nuta</t>
  </si>
  <si>
    <t>Margie</t>
  </si>
  <si>
    <t>.  Heidi</t>
  </si>
  <si>
    <t>Diego J</t>
  </si>
  <si>
    <t>Enrique M Sr.</t>
  </si>
  <si>
    <t>Filip</t>
  </si>
  <si>
    <t>Rosemary E.</t>
  </si>
  <si>
    <t>Jennifer R.</t>
  </si>
  <si>
    <t>Lauren E</t>
  </si>
  <si>
    <t>Ashley M.</t>
  </si>
  <si>
    <t>Alison R.</t>
  </si>
  <si>
    <t>Madeleine</t>
  </si>
  <si>
    <t>Kimberly</t>
  </si>
  <si>
    <t>Jeremy J</t>
  </si>
  <si>
    <t>.  Amy L.</t>
  </si>
  <si>
    <t>.  Karen L.</t>
  </si>
  <si>
    <t>Tennille</t>
  </si>
  <si>
    <t>Justin E</t>
  </si>
  <si>
    <t>Shalane</t>
  </si>
  <si>
    <t>Jessica N.</t>
  </si>
  <si>
    <t>Melanie</t>
  </si>
  <si>
    <t>Ruth Angelica</t>
  </si>
  <si>
    <t>Una M</t>
  </si>
  <si>
    <t>Taralyn</t>
  </si>
  <si>
    <t>James A</t>
  </si>
  <si>
    <t>Ning</t>
  </si>
  <si>
    <t>Joel</t>
  </si>
  <si>
    <t>Brittney</t>
  </si>
  <si>
    <t>.  Sheila</t>
  </si>
  <si>
    <t>Koji</t>
  </si>
  <si>
    <t>.  Colleen M</t>
  </si>
  <si>
    <t>Deedra G.</t>
  </si>
  <si>
    <t>.  Kulwinder</t>
  </si>
  <si>
    <t>Ann M.</t>
  </si>
  <si>
    <t>Sarah E</t>
  </si>
  <si>
    <t>Apryl J.</t>
  </si>
  <si>
    <t>.  Ilana</t>
  </si>
  <si>
    <t>Karl</t>
  </si>
  <si>
    <t>Will</t>
  </si>
  <si>
    <t>Bradley D</t>
  </si>
  <si>
    <t>.  Amy M</t>
  </si>
  <si>
    <t>Matthew W.</t>
  </si>
  <si>
    <t>Tom</t>
  </si>
  <si>
    <t>Wayne A.</t>
  </si>
  <si>
    <t>Nobuyori</t>
  </si>
  <si>
    <t>Marcos S</t>
  </si>
  <si>
    <t>Andy</t>
  </si>
  <si>
    <t>Marcus B</t>
  </si>
  <si>
    <t>Thomas K.</t>
  </si>
  <si>
    <t>Geoff</t>
  </si>
  <si>
    <t>Chris J.</t>
  </si>
  <si>
    <t>Kate A.</t>
  </si>
  <si>
    <t>Kelli</t>
  </si>
  <si>
    <t>.  Maggie M</t>
  </si>
  <si>
    <t>.  Michelle L.</t>
  </si>
  <si>
    <t>.  Ashley K</t>
  </si>
  <si>
    <t>Ryan K.</t>
  </si>
  <si>
    <t>Matthew J</t>
  </si>
  <si>
    <t>.  Karine</t>
  </si>
  <si>
    <t>Antonia G</t>
  </si>
  <si>
    <t>Casondra L</t>
  </si>
  <si>
    <t>Wendy</t>
  </si>
  <si>
    <t>Laura F</t>
  </si>
  <si>
    <t>Amelia F.</t>
  </si>
  <si>
    <t>Amy L.</t>
  </si>
  <si>
    <t>Katie J</t>
  </si>
  <si>
    <t>.  Mayumi</t>
  </si>
  <si>
    <t>Vanessa</t>
  </si>
  <si>
    <t>Natali N</t>
  </si>
  <si>
    <t>Beth</t>
  </si>
  <si>
    <t>Andee W.</t>
  </si>
  <si>
    <t>.  Amy</t>
  </si>
  <si>
    <t>C Fred</t>
  </si>
  <si>
    <t>Patrick Sr.</t>
  </si>
  <si>
    <t>Kelly M.</t>
  </si>
  <si>
    <t>Keila L</t>
  </si>
  <si>
    <t>Zanae E</t>
  </si>
  <si>
    <t>Jason L.</t>
  </si>
  <si>
    <t>Benjamin J.</t>
  </si>
  <si>
    <t>.  Erika</t>
  </si>
  <si>
    <t>Chad</t>
  </si>
  <si>
    <t>Matthew R</t>
  </si>
  <si>
    <t>.  Orla</t>
  </si>
  <si>
    <t>Shaista S</t>
  </si>
  <si>
    <t>.  Emily</t>
  </si>
  <si>
    <t>Julie A.</t>
  </si>
  <si>
    <t>Megumi</t>
  </si>
  <si>
    <t>Skylar</t>
  </si>
  <si>
    <t>.  Victoria</t>
  </si>
  <si>
    <t>.  Amanda L</t>
  </si>
  <si>
    <t>Renee</t>
  </si>
  <si>
    <t>Nellie A.</t>
  </si>
  <si>
    <t>Tamara</t>
  </si>
  <si>
    <t>Aimee J.</t>
  </si>
  <si>
    <t>Suzanne</t>
  </si>
  <si>
    <t>Kristin A.</t>
  </si>
  <si>
    <t>Bronwyn</t>
  </si>
  <si>
    <t>Taylor J</t>
  </si>
  <si>
    <t>.  Kimberly M.</t>
  </si>
  <si>
    <t>Joshua E.</t>
  </si>
  <si>
    <t>Andrew R</t>
  </si>
  <si>
    <t>Francisco J. Sr.</t>
  </si>
  <si>
    <t>.  Rhonda</t>
  </si>
  <si>
    <t>Miles J.</t>
  </si>
  <si>
    <t>Justyna I.</t>
  </si>
  <si>
    <t>Lucille</t>
  </si>
  <si>
    <t>.  Alyssa</t>
  </si>
  <si>
    <t>Jessica E.</t>
  </si>
  <si>
    <t>Emilie</t>
  </si>
  <si>
    <t>Caitlin B.</t>
  </si>
  <si>
    <t>Joseph W</t>
  </si>
  <si>
    <t>.  Leah L.</t>
  </si>
  <si>
    <t>Wayne L.</t>
  </si>
  <si>
    <t>Floris</t>
  </si>
  <si>
    <t>Marc</t>
  </si>
  <si>
    <t>Aharon N</t>
  </si>
  <si>
    <t>Lawrence D.</t>
  </si>
  <si>
    <t>Malcolm</t>
  </si>
  <si>
    <t>Anna E.</t>
  </si>
  <si>
    <t>Chia J.</t>
  </si>
  <si>
    <t>Laura A</t>
  </si>
  <si>
    <t>Aditi</t>
  </si>
  <si>
    <t>Leah A.</t>
  </si>
  <si>
    <t>Marianne</t>
  </si>
  <si>
    <t>Carla</t>
  </si>
  <si>
    <t>Oksana</t>
  </si>
  <si>
    <t>Rebecca B.</t>
  </si>
  <si>
    <t>Maria A.</t>
  </si>
  <si>
    <t>.  Lisa M</t>
  </si>
  <si>
    <t>Steve Jr.</t>
  </si>
  <si>
    <t>.  Tiffany</t>
  </si>
  <si>
    <t>Dale</t>
  </si>
  <si>
    <t>Brittany A.</t>
  </si>
  <si>
    <t>Robert S</t>
  </si>
  <si>
    <t>.  Ulrike</t>
  </si>
  <si>
    <t>Katlyn A.</t>
  </si>
  <si>
    <t>Morgan B.</t>
  </si>
  <si>
    <t>Silvana M.</t>
  </si>
  <si>
    <t>Natty</t>
  </si>
  <si>
    <t>Nicholas T</t>
  </si>
  <si>
    <t>Antony G</t>
  </si>
  <si>
    <t>Cassandra</t>
  </si>
  <si>
    <t>Rosemary C</t>
  </si>
  <si>
    <t>Carrie A.</t>
  </si>
  <si>
    <t>Gerardo Sr.</t>
  </si>
  <si>
    <t>Matthew R.</t>
  </si>
  <si>
    <t>.  Meghan E</t>
  </si>
  <si>
    <t>Lisa B</t>
  </si>
  <si>
    <t>.  Jane R.</t>
  </si>
  <si>
    <t>Allison M</t>
  </si>
  <si>
    <t>.  Sarah E.</t>
  </si>
  <si>
    <t>Philip J</t>
  </si>
  <si>
    <t>Jillian A.</t>
  </si>
  <si>
    <t>.  Laura D</t>
  </si>
  <si>
    <t>Megan E.</t>
  </si>
  <si>
    <t>Shannon J.</t>
  </si>
  <si>
    <t>Rachelle M</t>
  </si>
  <si>
    <t>Brandon F</t>
  </si>
  <si>
    <t>Danielle N</t>
  </si>
  <si>
    <t>.  Bettina</t>
  </si>
  <si>
    <t>.  Holli</t>
  </si>
  <si>
    <t>.  Heather C</t>
  </si>
  <si>
    <t>Thomas J</t>
  </si>
  <si>
    <t>Garrett</t>
  </si>
  <si>
    <t>.  Annabelle M</t>
  </si>
  <si>
    <t>Daniel T.</t>
  </si>
  <si>
    <t>Deanne</t>
  </si>
  <si>
    <t>.  Suzanne</t>
  </si>
  <si>
    <t>Jasmine P.</t>
  </si>
  <si>
    <t>Tracie</t>
  </si>
  <si>
    <t>Tristan D.</t>
  </si>
  <si>
    <t>Peiweng</t>
  </si>
  <si>
    <t>Theresa M.</t>
  </si>
  <si>
    <t>Daniel J</t>
  </si>
  <si>
    <t>.  Courtney M.</t>
  </si>
  <si>
    <t>Jose A.</t>
  </si>
  <si>
    <t>Jonathon M.</t>
  </si>
  <si>
    <t>.  Stephanie A</t>
  </si>
  <si>
    <t>.  Krista</t>
  </si>
  <si>
    <t>Jenessa</t>
  </si>
  <si>
    <t>Ryan M.</t>
  </si>
  <si>
    <t>Amanda N.</t>
  </si>
  <si>
    <t>Teresa P.</t>
  </si>
  <si>
    <t>Dorian</t>
  </si>
  <si>
    <t>Aberu</t>
  </si>
  <si>
    <t>Anna E</t>
  </si>
  <si>
    <t>Tania K.</t>
  </si>
  <si>
    <t>Ashley E</t>
  </si>
  <si>
    <t>Valery L</t>
  </si>
  <si>
    <t>.  Joanna G.</t>
  </si>
  <si>
    <t>.  Stefanie F.</t>
  </si>
  <si>
    <t>Liza J.</t>
  </si>
  <si>
    <t>Ian M.</t>
  </si>
  <si>
    <t>Claudia L.</t>
  </si>
  <si>
    <t>Jessica M</t>
  </si>
  <si>
    <t>Billy Jr.</t>
  </si>
  <si>
    <t>Tim</t>
  </si>
  <si>
    <t>Emma M</t>
  </si>
  <si>
    <t>Bridget K.</t>
  </si>
  <si>
    <t>Gabriel</t>
  </si>
  <si>
    <t>Natasha</t>
  </si>
  <si>
    <t>Abby A.</t>
  </si>
  <si>
    <t>Mckendree</t>
  </si>
  <si>
    <t>Joshua P</t>
  </si>
  <si>
    <t>Erin C</t>
  </si>
  <si>
    <t>Shure</t>
  </si>
  <si>
    <t>Brenda</t>
  </si>
  <si>
    <t>Joseph M</t>
  </si>
  <si>
    <t>Stephen J.</t>
  </si>
  <si>
    <t>.  Kathya</t>
  </si>
  <si>
    <t>Wesley</t>
  </si>
  <si>
    <t>Jamie L.</t>
  </si>
  <si>
    <t>Alexandra</t>
  </si>
  <si>
    <t>.  Rebecca J</t>
  </si>
  <si>
    <t>Austin T.</t>
  </si>
  <si>
    <t>Jamie T</t>
  </si>
  <si>
    <t>Matthew T.</t>
  </si>
  <si>
    <t>Gillian</t>
  </si>
  <si>
    <t>.  Brenn E.</t>
  </si>
  <si>
    <t>Lisa M</t>
  </si>
  <si>
    <t>Thomas A.</t>
  </si>
  <si>
    <t>Kevin J</t>
  </si>
  <si>
    <t>William H. III</t>
  </si>
  <si>
    <t>Gal</t>
  </si>
  <si>
    <t>Anton</t>
  </si>
  <si>
    <t>Yazmin</t>
  </si>
  <si>
    <t>Florian</t>
  </si>
  <si>
    <t>Karen L</t>
  </si>
  <si>
    <t>Claire</t>
  </si>
  <si>
    <t>Lynn M.</t>
  </si>
  <si>
    <t>.  Candice</t>
  </si>
  <si>
    <t>Jennifer D</t>
  </si>
  <si>
    <t>Devon R.</t>
  </si>
  <si>
    <t>Elena</t>
  </si>
  <si>
    <t>Bert</t>
  </si>
  <si>
    <t>John P.</t>
  </si>
  <si>
    <t>Daniel P</t>
  </si>
  <si>
    <t>.  Lisa K.</t>
  </si>
  <si>
    <t>.  Kristine</t>
  </si>
  <si>
    <t>Paul A</t>
  </si>
  <si>
    <t>Milah B</t>
  </si>
  <si>
    <t>Annette M.</t>
  </si>
  <si>
    <t>.  Yoko</t>
  </si>
  <si>
    <t>Laura</t>
  </si>
  <si>
    <t>Tess A.</t>
  </si>
  <si>
    <t>William G.</t>
  </si>
  <si>
    <t>Paige</t>
  </si>
  <si>
    <t>.  Maria</t>
  </si>
  <si>
    <t>Stephanie D</t>
  </si>
  <si>
    <t>Sara M.</t>
  </si>
  <si>
    <t>Scott A.</t>
  </si>
  <si>
    <t>Brian A.</t>
  </si>
  <si>
    <t>Kaitlin R.</t>
  </si>
  <si>
    <t>Mohammad</t>
  </si>
  <si>
    <t>Kelli M</t>
  </si>
  <si>
    <t>.  Sheridan H</t>
  </si>
  <si>
    <t>.  Sarah M.</t>
  </si>
  <si>
    <t>.  Laura J</t>
  </si>
  <si>
    <t>Gisele</t>
  </si>
  <si>
    <t>Myra L</t>
  </si>
  <si>
    <t>Melissa M.</t>
  </si>
  <si>
    <t>Eleanor F.</t>
  </si>
  <si>
    <t>Kenneth</t>
  </si>
  <si>
    <t>Robert G.</t>
  </si>
  <si>
    <t>Thomas C.</t>
  </si>
  <si>
    <t>Matthew J.</t>
  </si>
  <si>
    <t>Mallory D.</t>
  </si>
  <si>
    <t>.  Jamie</t>
  </si>
  <si>
    <t>Ariell</t>
  </si>
  <si>
    <t>Thomas B.</t>
  </si>
  <si>
    <t>.  Rachelle L</t>
  </si>
  <si>
    <t>Colleen</t>
  </si>
  <si>
    <t>Gregory A</t>
  </si>
  <si>
    <t>Sara</t>
  </si>
  <si>
    <t>Lucie J.</t>
  </si>
  <si>
    <t>Elizabeth S.</t>
  </si>
  <si>
    <t>Carma S</t>
  </si>
  <si>
    <t>Francesca</t>
  </si>
  <si>
    <t>Toshiyuki</t>
  </si>
  <si>
    <t>Tom L.</t>
  </si>
  <si>
    <t>Julee</t>
  </si>
  <si>
    <t>Christopher M.</t>
  </si>
  <si>
    <t>Ciaran</t>
  </si>
  <si>
    <t>Makie</t>
  </si>
  <si>
    <t>Emily E</t>
  </si>
  <si>
    <t>Cary</t>
  </si>
  <si>
    <t>Steven</t>
  </si>
  <si>
    <t>Jose Antonio Sr.</t>
  </si>
  <si>
    <t>Tatiana</t>
  </si>
  <si>
    <t>Dan T.</t>
  </si>
  <si>
    <t>Liisa A.</t>
  </si>
  <si>
    <t>Kathryn E.</t>
  </si>
  <si>
    <t>Maxwell</t>
  </si>
  <si>
    <t>Pascale</t>
  </si>
  <si>
    <t>Becca</t>
  </si>
  <si>
    <t>.  Nicole R.</t>
  </si>
  <si>
    <t>David W</t>
  </si>
  <si>
    <t>Grant</t>
  </si>
  <si>
    <t>.  Sophia</t>
  </si>
  <si>
    <t>Christina</t>
  </si>
  <si>
    <t>Sam L.</t>
  </si>
  <si>
    <t>.  Haley R.</t>
  </si>
  <si>
    <t>Ethan</t>
  </si>
  <si>
    <t>Andrew W</t>
  </si>
  <si>
    <t>Mark G</t>
  </si>
  <si>
    <t>Kasey E.</t>
  </si>
  <si>
    <t>Kristin M</t>
  </si>
  <si>
    <t>Mary-Lynn B.</t>
  </si>
  <si>
    <t>.  Jamie A</t>
  </si>
  <si>
    <t>Jeffrey A.</t>
  </si>
  <si>
    <t>Audrey</t>
  </si>
  <si>
    <t>Daniel S</t>
  </si>
  <si>
    <t>Marc C.</t>
  </si>
  <si>
    <t>Mark S</t>
  </si>
  <si>
    <t>Dara</t>
  </si>
  <si>
    <t>Rachelle R</t>
  </si>
  <si>
    <t>Brenda J</t>
  </si>
  <si>
    <t>Sylvain</t>
  </si>
  <si>
    <t>.  Kaitlin M</t>
  </si>
  <si>
    <t>William R.</t>
  </si>
  <si>
    <t>.  Veronica</t>
  </si>
  <si>
    <t>Warren</t>
  </si>
  <si>
    <t>.  Daniela</t>
  </si>
  <si>
    <t>Deirdre A</t>
  </si>
  <si>
    <t>Mathias</t>
  </si>
  <si>
    <t>Alex F</t>
  </si>
  <si>
    <t>Alice</t>
  </si>
  <si>
    <t>Johannes Fiskerstand</t>
  </si>
  <si>
    <t>Jon M</t>
  </si>
  <si>
    <t>Fasil</t>
  </si>
  <si>
    <t>Megan C.</t>
  </si>
  <si>
    <t>Lisa J.</t>
  </si>
  <si>
    <t>Doron P</t>
  </si>
  <si>
    <t>Katharina</t>
  </si>
  <si>
    <t>Carl</t>
  </si>
  <si>
    <t>Kelsey J.</t>
  </si>
  <si>
    <t>Stephen A.</t>
  </si>
  <si>
    <t>Katie C</t>
  </si>
  <si>
    <t>Melissa K</t>
  </si>
  <si>
    <t>Kara H</t>
  </si>
  <si>
    <t>Juan Carlos</t>
  </si>
  <si>
    <t>John III</t>
  </si>
  <si>
    <t>.  Sarah M</t>
  </si>
  <si>
    <t>.  Kristin C</t>
  </si>
  <si>
    <t>Casey M.</t>
  </si>
  <si>
    <t>Braulio</t>
  </si>
  <si>
    <t>Anne-Marie</t>
  </si>
  <si>
    <t>Samuel K.</t>
  </si>
  <si>
    <t>.  Yuki</t>
  </si>
  <si>
    <t>Rafer</t>
  </si>
  <si>
    <t>Erynn J.</t>
  </si>
  <si>
    <t>Mahesh</t>
  </si>
  <si>
    <t>Stanley</t>
  </si>
  <si>
    <t>Rachel M</t>
  </si>
  <si>
    <t>Fritz</t>
  </si>
  <si>
    <t>Claire M</t>
  </si>
  <si>
    <t>Maria S.</t>
  </si>
  <si>
    <t>Katherine E</t>
  </si>
  <si>
    <t>Roxanne</t>
  </si>
  <si>
    <t>Israel</t>
  </si>
  <si>
    <t>Samalya</t>
  </si>
  <si>
    <t>Alicia</t>
  </si>
  <si>
    <t>Sarah K.</t>
  </si>
  <si>
    <t>Guomin</t>
  </si>
  <si>
    <t>Javier</t>
  </si>
  <si>
    <t>Thomas S</t>
  </si>
  <si>
    <t>Martha Patricia</t>
  </si>
  <si>
    <t>Jennifer V.</t>
  </si>
  <si>
    <t>Michael W.</t>
  </si>
  <si>
    <t>Eddie C</t>
  </si>
  <si>
    <t>Maxime M</t>
  </si>
  <si>
    <t>Mark D</t>
  </si>
  <si>
    <t>Justin M</t>
  </si>
  <si>
    <t>Svetlana V.</t>
  </si>
  <si>
    <t>Jana L</t>
  </si>
  <si>
    <t>Torrey C III</t>
  </si>
  <si>
    <t>Jennifer D.</t>
  </si>
  <si>
    <t>Lana J</t>
  </si>
  <si>
    <t>Rebecca E</t>
  </si>
  <si>
    <t>Katie M.</t>
  </si>
  <si>
    <t>Elizabeth A.</t>
  </si>
  <si>
    <t>Annie J.</t>
  </si>
  <si>
    <t>Annie</t>
  </si>
  <si>
    <t>Amy T</t>
  </si>
  <si>
    <t>Katarina D</t>
  </si>
  <si>
    <t>B.j.</t>
  </si>
  <si>
    <t>Alison</t>
  </si>
  <si>
    <t>Neil K.</t>
  </si>
  <si>
    <t>.  Anne Hunter</t>
  </si>
  <si>
    <t>Sandra</t>
  </si>
  <si>
    <t>Rodney</t>
  </si>
  <si>
    <t>Carl R</t>
  </si>
  <si>
    <t>Maximilian</t>
  </si>
  <si>
    <t>Eirik</t>
  </si>
  <si>
    <t>Rik</t>
  </si>
  <si>
    <t>Daniel G</t>
  </si>
  <si>
    <t>Yannick</t>
  </si>
  <si>
    <t>Sean R</t>
  </si>
  <si>
    <t>Sara A.</t>
  </si>
  <si>
    <t>Thibaud</t>
  </si>
  <si>
    <t>Gretchen K.</t>
  </si>
  <si>
    <t>Martina</t>
  </si>
  <si>
    <t>Dustin J</t>
  </si>
  <si>
    <t>Daniel V.</t>
  </si>
  <si>
    <t>Saeger</t>
  </si>
  <si>
    <t>Buzunesh</t>
  </si>
  <si>
    <t>Mirte</t>
  </si>
  <si>
    <t>Kerry A.</t>
  </si>
  <si>
    <t>Christopher R.</t>
  </si>
  <si>
    <t>.  Elizabeth A</t>
  </si>
  <si>
    <t>Jonathan P</t>
  </si>
  <si>
    <t>.  Gina</t>
  </si>
  <si>
    <t>Dino</t>
  </si>
  <si>
    <t>Jan</t>
  </si>
  <si>
    <t>Jonathan E.</t>
  </si>
  <si>
    <t>Mark A</t>
  </si>
  <si>
    <t>.  Mary</t>
  </si>
  <si>
    <t>Stan J</t>
  </si>
  <si>
    <t>.  Jessica L.</t>
  </si>
  <si>
    <t>Krysta</t>
  </si>
  <si>
    <t>.  Natascia</t>
  </si>
  <si>
    <t>Monica</t>
  </si>
  <si>
    <t>Kelly C</t>
  </si>
  <si>
    <t>James V</t>
  </si>
  <si>
    <t>Angie</t>
  </si>
  <si>
    <t>Sabina</t>
  </si>
  <si>
    <t>Amy C</t>
  </si>
  <si>
    <t>Victoria U</t>
  </si>
  <si>
    <t>Amelia B</t>
  </si>
  <si>
    <t>Jackie J</t>
  </si>
  <si>
    <t>Kerry</t>
  </si>
  <si>
    <t>Cindy G.</t>
  </si>
  <si>
    <t>Terry</t>
  </si>
  <si>
    <t>Patrick J</t>
  </si>
  <si>
    <t>Keara</t>
  </si>
  <si>
    <t>.  Katena</t>
  </si>
  <si>
    <t>Bean K.</t>
  </si>
  <si>
    <t>Jan-Patrick</t>
  </si>
  <si>
    <t>Jesse J</t>
  </si>
  <si>
    <t>Lindsey M</t>
  </si>
  <si>
    <t>Marguerite K.</t>
  </si>
  <si>
    <t>Travis</t>
  </si>
  <si>
    <t>Ricky</t>
  </si>
  <si>
    <t>.  Colleen L.</t>
  </si>
  <si>
    <t>Charlie A</t>
  </si>
  <si>
    <t>Lauren C</t>
  </si>
  <si>
    <t>Erik R</t>
  </si>
  <si>
    <t>Thomas A</t>
  </si>
  <si>
    <t>Jean-Marc</t>
  </si>
  <si>
    <t>Kerry L</t>
  </si>
  <si>
    <t>Ulrich</t>
  </si>
  <si>
    <t>Justin P</t>
  </si>
  <si>
    <t>Hannah E.</t>
  </si>
  <si>
    <t>Joseph P</t>
  </si>
  <si>
    <t>Gina M</t>
  </si>
  <si>
    <t>Shantel C.</t>
  </si>
  <si>
    <t>Jessica R</t>
  </si>
  <si>
    <t>.  Robyn</t>
  </si>
  <si>
    <t>Jessica F.</t>
  </si>
  <si>
    <t>Kelly A</t>
  </si>
  <si>
    <t>Brooke E</t>
  </si>
  <si>
    <t>Katelyn E.</t>
  </si>
  <si>
    <t>Eoghan</t>
  </si>
  <si>
    <t>Pamela W</t>
  </si>
  <si>
    <t>Lindsey M.</t>
  </si>
  <si>
    <t>Kassie</t>
  </si>
  <si>
    <t>Ruben Dario</t>
  </si>
  <si>
    <t>Lindsay M</t>
  </si>
  <si>
    <t>.  Amanda</t>
  </si>
  <si>
    <t>Samuel H.</t>
  </si>
  <si>
    <t>Jenni</t>
  </si>
  <si>
    <t>Estuardo F</t>
  </si>
  <si>
    <t>Brett</t>
  </si>
  <si>
    <t>Sharon E.</t>
  </si>
  <si>
    <t>Jacob W√¶ver</t>
  </si>
  <si>
    <t>Brooke S.</t>
  </si>
  <si>
    <t>Kaye A.</t>
  </si>
  <si>
    <t>Daniel C.</t>
  </si>
  <si>
    <t>.  Laurie A</t>
  </si>
  <si>
    <t>Shelby</t>
  </si>
  <si>
    <t>Leticia</t>
  </si>
  <si>
    <t>John S.</t>
  </si>
  <si>
    <t>Ashley N.</t>
  </si>
  <si>
    <t>Nelly S</t>
  </si>
  <si>
    <t>Meredith S</t>
  </si>
  <si>
    <t>Katherine A</t>
  </si>
  <si>
    <t>Steve</t>
  </si>
  <si>
    <t>Kate L.</t>
  </si>
  <si>
    <t>Katharine</t>
  </si>
  <si>
    <t>Heather L</t>
  </si>
  <si>
    <t>Desiree</t>
  </si>
  <si>
    <t>Peter B.</t>
  </si>
  <si>
    <t>Adam C</t>
  </si>
  <si>
    <t>Jon</t>
  </si>
  <si>
    <t>Steven J</t>
  </si>
  <si>
    <t>Jessica P.</t>
  </si>
  <si>
    <t>Arturo H.</t>
  </si>
  <si>
    <t>Ketil</t>
  </si>
  <si>
    <t>Christi</t>
  </si>
  <si>
    <t>Edivaldo B. Sr.</t>
  </si>
  <si>
    <t>Eve</t>
  </si>
  <si>
    <t>Devin</t>
  </si>
  <si>
    <t>Shaun R</t>
  </si>
  <si>
    <t>Adrian</t>
  </si>
  <si>
    <t>Mallory</t>
  </si>
  <si>
    <t>Shawn E</t>
  </si>
  <si>
    <t>Johann A</t>
  </si>
  <si>
    <t>Robin M.</t>
  </si>
  <si>
    <t>Kyle K</t>
  </si>
  <si>
    <t>Michael A.</t>
  </si>
  <si>
    <t>Byron A</t>
  </si>
  <si>
    <t>Carine A</t>
  </si>
  <si>
    <t>Lindsay A.</t>
  </si>
  <si>
    <t>Justin R</t>
  </si>
  <si>
    <t>Amanda L</t>
  </si>
  <si>
    <t>Ayako N.</t>
  </si>
  <si>
    <t>Emilee</t>
  </si>
  <si>
    <t>Stephen M</t>
  </si>
  <si>
    <t>Annemarie A</t>
  </si>
  <si>
    <t>Ashley R</t>
  </si>
  <si>
    <t>Leslie A</t>
  </si>
  <si>
    <t>Mauricio J. Sr.</t>
  </si>
  <si>
    <t>Kieran</t>
  </si>
  <si>
    <t>Elizabeth A</t>
  </si>
  <si>
    <t>Zeke M.</t>
  </si>
  <si>
    <t>Chip</t>
  </si>
  <si>
    <t>Miguel Angel Sr.</t>
  </si>
  <si>
    <t>Meghan</t>
  </si>
  <si>
    <t>.  Millicent M</t>
  </si>
  <si>
    <t>Kimberly K</t>
  </si>
  <si>
    <t>Justin C</t>
  </si>
  <si>
    <t>Tristan P.</t>
  </si>
  <si>
    <t>Traci A</t>
  </si>
  <si>
    <t>Logan M</t>
  </si>
  <si>
    <t>Tiffany A</t>
  </si>
  <si>
    <t>Luke</t>
  </si>
  <si>
    <t>Leigh</t>
  </si>
  <si>
    <t>Yosuke</t>
  </si>
  <si>
    <t>Jodi</t>
  </si>
  <si>
    <t>Misti C</t>
  </si>
  <si>
    <t>Angela J</t>
  </si>
  <si>
    <t>Jonathan D.</t>
  </si>
  <si>
    <t>Adrian R.</t>
  </si>
  <si>
    <t>Jason A.</t>
  </si>
  <si>
    <t>Rachel</t>
  </si>
  <si>
    <t>Susan</t>
  </si>
  <si>
    <t>Cameron M.</t>
  </si>
  <si>
    <t>Claudia A.</t>
  </si>
  <si>
    <t>Nicole M.</t>
  </si>
  <si>
    <t>Jack</t>
  </si>
  <si>
    <t>Jackie K.</t>
  </si>
  <si>
    <t>Tyler C</t>
  </si>
  <si>
    <t>Yoshie</t>
  </si>
  <si>
    <t>Lauren A</t>
  </si>
  <si>
    <t>Mason D.</t>
  </si>
  <si>
    <t>Arturo</t>
  </si>
  <si>
    <t>Jake</t>
  </si>
  <si>
    <t>Alison L.</t>
  </si>
  <si>
    <t>Karen A.</t>
  </si>
  <si>
    <t>Thomas R. Jr.</t>
  </si>
  <si>
    <t>Ezra</t>
  </si>
  <si>
    <t>Ari L.</t>
  </si>
  <si>
    <t>Fanny</t>
  </si>
  <si>
    <t>Peter W. Sr.</t>
  </si>
  <si>
    <t>Catherine A</t>
  </si>
  <si>
    <t>Janel N.</t>
  </si>
  <si>
    <t>Yann Kai</t>
  </si>
  <si>
    <t>Zachary R.</t>
  </si>
  <si>
    <t>Alejandro Sr.</t>
  </si>
  <si>
    <t>Nicholas R.</t>
  </si>
  <si>
    <t>Michael D</t>
  </si>
  <si>
    <t>Marina</t>
  </si>
  <si>
    <t>Ross P</t>
  </si>
  <si>
    <t>Aoife</t>
  </si>
  <si>
    <t>Rebecca J</t>
  </si>
  <si>
    <t>Barry P.</t>
  </si>
  <si>
    <t>Maciej</t>
  </si>
  <si>
    <t>Jerry D.</t>
  </si>
  <si>
    <t>Cathi</t>
  </si>
  <si>
    <t>Alex M</t>
  </si>
  <si>
    <t>Liang</t>
  </si>
  <si>
    <t>Lexy</t>
  </si>
  <si>
    <t>Samuel L</t>
  </si>
  <si>
    <t>Spencer A.</t>
  </si>
  <si>
    <t>.  Rochelle</t>
  </si>
  <si>
    <t>Paula</t>
  </si>
  <si>
    <t>.  Madeline E.</t>
  </si>
  <si>
    <t>Maria Isabel</t>
  </si>
  <si>
    <t>Arthur M.</t>
  </si>
  <si>
    <t>Joseph R.</t>
  </si>
  <si>
    <t>Sachiko</t>
  </si>
  <si>
    <t>Ruben</t>
  </si>
  <si>
    <t>.  Angela R.</t>
  </si>
  <si>
    <t>Chatham</t>
  </si>
  <si>
    <t>Derek</t>
  </si>
  <si>
    <t>Kalvin J.</t>
  </si>
  <si>
    <t>Barbara G.</t>
  </si>
  <si>
    <t>Sunny S</t>
  </si>
  <si>
    <t>.  Anne-Marie</t>
  </si>
  <si>
    <t>Scott M.</t>
  </si>
  <si>
    <t>Marisa A</t>
  </si>
  <si>
    <t>Amy L</t>
  </si>
  <si>
    <t>Jenna M</t>
  </si>
  <si>
    <t>Lyazid</t>
  </si>
  <si>
    <t>Lindsey A.</t>
  </si>
  <si>
    <t>Jennifer A</t>
  </si>
  <si>
    <t>Leif S.</t>
  </si>
  <si>
    <t>Stephanie A</t>
  </si>
  <si>
    <t>Bo</t>
  </si>
  <si>
    <t>Leah</t>
  </si>
  <si>
    <t>Kara Lynne</t>
  </si>
  <si>
    <t>.  Allie</t>
  </si>
  <si>
    <t>Trasi</t>
  </si>
  <si>
    <t>Fernando</t>
  </si>
  <si>
    <t>Ieva</t>
  </si>
  <si>
    <t>Drew L.</t>
  </si>
  <si>
    <t>Alexander G</t>
  </si>
  <si>
    <t>Meaghan</t>
  </si>
  <si>
    <t>Andrea K.</t>
  </si>
  <si>
    <t>Kris</t>
  </si>
  <si>
    <t>Alden W</t>
  </si>
  <si>
    <t>Suzanne M</t>
  </si>
  <si>
    <t>Heidi Z.</t>
  </si>
  <si>
    <t>Fan</t>
  </si>
  <si>
    <t>.  Rachel M</t>
  </si>
  <si>
    <t>Chaiwat</t>
  </si>
  <si>
    <t>Kerri</t>
  </si>
  <si>
    <t>Nicholas G</t>
  </si>
  <si>
    <t>Vasilis S</t>
  </si>
  <si>
    <t>Colleen C.</t>
  </si>
  <si>
    <t>.  Annika</t>
  </si>
  <si>
    <t>Nicholas C.</t>
  </si>
  <si>
    <t>.  Kelly K</t>
  </si>
  <si>
    <t>Hannah</t>
  </si>
  <si>
    <t>Patricio Sr.</t>
  </si>
  <si>
    <t>Robert B</t>
  </si>
  <si>
    <t>Benjamin M</t>
  </si>
  <si>
    <t>Eric R.</t>
  </si>
  <si>
    <t>Bob R</t>
  </si>
  <si>
    <t>Stephanie J.</t>
  </si>
  <si>
    <t>Guillaume</t>
  </si>
  <si>
    <t>Kaylee</t>
  </si>
  <si>
    <t>Theresa</t>
  </si>
  <si>
    <t>Travis G.</t>
  </si>
  <si>
    <t>Emma L.</t>
  </si>
  <si>
    <t>Linda</t>
  </si>
  <si>
    <t>Owen R</t>
  </si>
  <si>
    <t>Jacqueline</t>
  </si>
  <si>
    <t>Yefeng</t>
  </si>
  <si>
    <t>Ken</t>
  </si>
  <si>
    <t>Annie E</t>
  </si>
  <si>
    <t>.  Noel K.</t>
  </si>
  <si>
    <t>Federica</t>
  </si>
  <si>
    <t>Pamela L</t>
  </si>
  <si>
    <t>Andrew W.</t>
  </si>
  <si>
    <t>Azelie</t>
  </si>
  <si>
    <t>Monica M.</t>
  </si>
  <si>
    <t>Katarina K.</t>
  </si>
  <si>
    <t>Stacey L.</t>
  </si>
  <si>
    <t>James C.</t>
  </si>
  <si>
    <t>Kim</t>
  </si>
  <si>
    <t>Dariusz</t>
  </si>
  <si>
    <t>Kristen</t>
  </si>
  <si>
    <t>Jose Guadalupe P. Sr.</t>
  </si>
  <si>
    <t>Holly J</t>
  </si>
  <si>
    <t>Tricity M</t>
  </si>
  <si>
    <t>Sarah A</t>
  </si>
  <si>
    <t>Lisa M.</t>
  </si>
  <si>
    <t>Tracy A.</t>
  </si>
  <si>
    <t>Trent</t>
  </si>
  <si>
    <t>Julie</t>
  </si>
  <si>
    <t>Sawomir</t>
  </si>
  <si>
    <t>Micah</t>
  </si>
  <si>
    <t>Kelly H.</t>
  </si>
  <si>
    <t>Lindsay M.</t>
  </si>
  <si>
    <t>Austen G</t>
  </si>
  <si>
    <t>Tory J.</t>
  </si>
  <si>
    <t>Robert J.</t>
  </si>
  <si>
    <t>Steph</t>
  </si>
  <si>
    <t>Kristina</t>
  </si>
  <si>
    <t>Flo</t>
  </si>
  <si>
    <t>.  Sarah P.</t>
  </si>
  <si>
    <t>Anabel</t>
  </si>
  <si>
    <t>Ian</t>
  </si>
  <si>
    <t>Richard J</t>
  </si>
  <si>
    <t>Jacqueline N.</t>
  </si>
  <si>
    <t>Cindy</t>
  </si>
  <si>
    <t>Marcia</t>
  </si>
  <si>
    <t>Samantha R.</t>
  </si>
  <si>
    <t>John P</t>
  </si>
  <si>
    <t>Isabelle</t>
  </si>
  <si>
    <t>Neil</t>
  </si>
  <si>
    <t>Nathan</t>
  </si>
  <si>
    <t>.  Kelli N</t>
  </si>
  <si>
    <t>Grant A</t>
  </si>
  <si>
    <t>Jonathan C</t>
  </si>
  <si>
    <t>Rachael M.</t>
  </si>
  <si>
    <t>Pilar</t>
  </si>
  <si>
    <t>Kyle M</t>
  </si>
  <si>
    <t>.  Christie</t>
  </si>
  <si>
    <t>David A.</t>
  </si>
  <si>
    <t>Masahiro</t>
  </si>
  <si>
    <t>Logan B.</t>
  </si>
  <si>
    <t>Stephanie L.</t>
  </si>
  <si>
    <t>Angela H</t>
  </si>
  <si>
    <t>Britt K</t>
  </si>
  <si>
    <t>Joyce R.</t>
  </si>
  <si>
    <t>Sarah M.</t>
  </si>
  <si>
    <t>Michaela L</t>
  </si>
  <si>
    <t>Shalaleh</t>
  </si>
  <si>
    <t>Zuzana</t>
  </si>
  <si>
    <t>Daniel J.</t>
  </si>
  <si>
    <t>Matthew M</t>
  </si>
  <si>
    <t>Nadine A.</t>
  </si>
  <si>
    <t>Peter J. Jr.</t>
  </si>
  <si>
    <t>Colleen M</t>
  </si>
  <si>
    <t>Douglas W</t>
  </si>
  <si>
    <t>Catherine</t>
  </si>
  <si>
    <t>Youngseong</t>
  </si>
  <si>
    <t>Brandon S.</t>
  </si>
  <si>
    <t>Sean P</t>
  </si>
  <si>
    <t>Janez</t>
  </si>
  <si>
    <t>John I. Jr.</t>
  </si>
  <si>
    <t>Deniz</t>
  </si>
  <si>
    <t>Shannon L.</t>
  </si>
  <si>
    <t>Kaitlin M.</t>
  </si>
  <si>
    <t>Alfredo</t>
  </si>
  <si>
    <t>Troy</t>
  </si>
  <si>
    <t>Daniel C</t>
  </si>
  <si>
    <t>Jennefer</t>
  </si>
  <si>
    <t>Tracey L.</t>
  </si>
  <si>
    <t>Esther</t>
  </si>
  <si>
    <t>Jackie</t>
  </si>
  <si>
    <t>Timothy P.</t>
  </si>
  <si>
    <t>Hugo M</t>
  </si>
  <si>
    <t>Daniel J. Jr.</t>
  </si>
  <si>
    <t>Rob</t>
  </si>
  <si>
    <t>Austin D</t>
  </si>
  <si>
    <t>Brittany</t>
  </si>
  <si>
    <t>Becky G.</t>
  </si>
  <si>
    <t>Virginie</t>
  </si>
  <si>
    <t>Allison A</t>
  </si>
  <si>
    <t>Caleb</t>
  </si>
  <si>
    <t>Zachariah</t>
  </si>
  <si>
    <t>Patricia A</t>
  </si>
  <si>
    <t>.  Elizabeth A.</t>
  </si>
  <si>
    <t>Breno</t>
  </si>
  <si>
    <t>Takaya</t>
  </si>
  <si>
    <t>Thomas IV</t>
  </si>
  <si>
    <t>Bradley E</t>
  </si>
  <si>
    <t>Ruby J</t>
  </si>
  <si>
    <t>Bart</t>
  </si>
  <si>
    <t>Robert A.</t>
  </si>
  <si>
    <t>Yemane Adhane</t>
  </si>
  <si>
    <t>Jesse A.</t>
  </si>
  <si>
    <t>Bird</t>
  </si>
  <si>
    <t>Patrick M.</t>
  </si>
  <si>
    <t>Yuri</t>
  </si>
  <si>
    <t>Debbie</t>
  </si>
  <si>
    <t>Daniell L</t>
  </si>
  <si>
    <t>Janne</t>
  </si>
  <si>
    <t>Elizabeth L</t>
  </si>
  <si>
    <t>Stephanie C.</t>
  </si>
  <si>
    <t>Callie</t>
  </si>
  <si>
    <t>Mary K.</t>
  </si>
  <si>
    <t>Samuel M.</t>
  </si>
  <si>
    <t>Tom J.</t>
  </si>
  <si>
    <t>Dougie J</t>
  </si>
  <si>
    <t>Jeremiah H</t>
  </si>
  <si>
    <t>Ashley J.</t>
  </si>
  <si>
    <t>Turner J.</t>
  </si>
  <si>
    <t>Roger</t>
  </si>
  <si>
    <t>Pamela</t>
  </si>
  <si>
    <t>.  Katherine H.</t>
  </si>
  <si>
    <t>Robin</t>
  </si>
  <si>
    <t>Terri</t>
  </si>
  <si>
    <t>Eddie</t>
  </si>
  <si>
    <t>Joyce</t>
  </si>
  <si>
    <t>Alison W.</t>
  </si>
  <si>
    <t>Tammara C</t>
  </si>
  <si>
    <t>Dorota</t>
  </si>
  <si>
    <t>Jose Norberto Sr.</t>
  </si>
  <si>
    <t>Bryant</t>
  </si>
  <si>
    <t>Eduardo</t>
  </si>
  <si>
    <t>Laura M.</t>
  </si>
  <si>
    <t>Melissa D.</t>
  </si>
  <si>
    <t>Dan C. Jr.</t>
  </si>
  <si>
    <t>Wesley C.</t>
  </si>
  <si>
    <t>Christin</t>
  </si>
  <si>
    <t>Margaret P.</t>
  </si>
  <si>
    <t>Tiffany K</t>
  </si>
  <si>
    <t>David M.</t>
  </si>
  <si>
    <t>Christine E</t>
  </si>
  <si>
    <t>Donna</t>
  </si>
  <si>
    <t>Rod</t>
  </si>
  <si>
    <t>Joe</t>
  </si>
  <si>
    <t>Kayleigh</t>
  </si>
  <si>
    <t>Lorcan A.</t>
  </si>
  <si>
    <t>Billy</t>
  </si>
  <si>
    <t>Paul M.</t>
  </si>
  <si>
    <t>Brenda M.</t>
  </si>
  <si>
    <t>Jeff H</t>
  </si>
  <si>
    <t>Bernard</t>
  </si>
  <si>
    <t>.  Bryn</t>
  </si>
  <si>
    <t>Jay</t>
  </si>
  <si>
    <t>Shelley</t>
  </si>
  <si>
    <t>Jekaterina</t>
  </si>
  <si>
    <t>Pauline</t>
  </si>
  <si>
    <t>Aleah K</t>
  </si>
  <si>
    <t>Mare</t>
  </si>
  <si>
    <t>Amanda R</t>
  </si>
  <si>
    <t>Murray W.</t>
  </si>
  <si>
    <t>.  Meghan P.</t>
  </si>
  <si>
    <t>Seth</t>
  </si>
  <si>
    <t>Michael P.</t>
  </si>
  <si>
    <t>Russell M</t>
  </si>
  <si>
    <t>Brock J</t>
  </si>
  <si>
    <t>Stephen F.</t>
  </si>
  <si>
    <t>Missy</t>
  </si>
  <si>
    <t>Lauren M</t>
  </si>
  <si>
    <t>Apolo U.</t>
  </si>
  <si>
    <t>Alfons</t>
  </si>
  <si>
    <t>Amber</t>
  </si>
  <si>
    <t>Leah C.</t>
  </si>
  <si>
    <t>Lilia</t>
  </si>
  <si>
    <t>Danny</t>
  </si>
  <si>
    <t>Satomi</t>
  </si>
  <si>
    <t>Peter T II</t>
  </si>
  <si>
    <t>Kindsey P.</t>
  </si>
  <si>
    <t>Thomas G.</t>
  </si>
  <si>
    <t>Kyle S</t>
  </si>
  <si>
    <t>Alexander J.</t>
  </si>
  <si>
    <t>Dustin L</t>
  </si>
  <si>
    <t>.  Chloe</t>
  </si>
  <si>
    <t>Cailtlin</t>
  </si>
  <si>
    <t>Chuy</t>
  </si>
  <si>
    <t>Laurie B</t>
  </si>
  <si>
    <t>Rachel B.</t>
  </si>
  <si>
    <t>Liza</t>
  </si>
  <si>
    <t>Lindsay E.</t>
  </si>
  <si>
    <t>Kathleen M.</t>
  </si>
  <si>
    <t>Aya</t>
  </si>
  <si>
    <t>Carolyn R</t>
  </si>
  <si>
    <t>Bethany</t>
  </si>
  <si>
    <t>Holly A</t>
  </si>
  <si>
    <t>Ping</t>
  </si>
  <si>
    <t>.  Cynthia</t>
  </si>
  <si>
    <t>Emmett</t>
  </si>
  <si>
    <t>Christopher L.</t>
  </si>
  <si>
    <t>Christopher P.</t>
  </si>
  <si>
    <t>Christopher W</t>
  </si>
  <si>
    <t>Norman H.</t>
  </si>
  <si>
    <t>Tatyana K</t>
  </si>
  <si>
    <t>Chrissy</t>
  </si>
  <si>
    <t>Halle</t>
  </si>
  <si>
    <t>Tara D.</t>
  </si>
  <si>
    <t>Rasim M</t>
  </si>
  <si>
    <t>Dina</t>
  </si>
  <si>
    <t>Caitrin</t>
  </si>
  <si>
    <t>Adriana S</t>
  </si>
  <si>
    <t>.  Kristen M</t>
  </si>
  <si>
    <t>Alix</t>
  </si>
  <si>
    <t>Kakushin</t>
  </si>
  <si>
    <t>Michael J</t>
  </si>
  <si>
    <t>Amanda C.</t>
  </si>
  <si>
    <t>Valur</t>
  </si>
  <si>
    <t>Erica J</t>
  </si>
  <si>
    <t>Lissa</t>
  </si>
  <si>
    <t>Alyson</t>
  </si>
  <si>
    <t>Chance B</t>
  </si>
  <si>
    <t>Therese</t>
  </si>
  <si>
    <t>Beau</t>
  </si>
  <si>
    <t>Kelsey M</t>
  </si>
  <si>
    <t>Gretchen</t>
  </si>
  <si>
    <t>Nicholas E.</t>
  </si>
  <si>
    <t>Deborah</t>
  </si>
  <si>
    <t>Chuck W. Jr.</t>
  </si>
  <si>
    <t>Amany</t>
  </si>
  <si>
    <t>Kipling</t>
  </si>
  <si>
    <t>Louis C.</t>
  </si>
  <si>
    <t>Ildiko M.</t>
  </si>
  <si>
    <t>Melinda E.</t>
  </si>
  <si>
    <t>Ashley M</t>
  </si>
  <si>
    <t>Sean P.</t>
  </si>
  <si>
    <t>Emily G</t>
  </si>
  <si>
    <t>Danilo</t>
  </si>
  <si>
    <t>Mikko</t>
  </si>
  <si>
    <t>Paula C.</t>
  </si>
  <si>
    <t>Kirsten N.</t>
  </si>
  <si>
    <t>Christy</t>
  </si>
  <si>
    <t>Jingjing</t>
  </si>
  <si>
    <t>Frankline</t>
  </si>
  <si>
    <t>Laura T.</t>
  </si>
  <si>
    <t>Natalia</t>
  </si>
  <si>
    <t>Jennifer L.</t>
  </si>
  <si>
    <t>Brooke</t>
  </si>
  <si>
    <t>Jeremy M</t>
  </si>
  <si>
    <t>Megan L.</t>
  </si>
  <si>
    <t>Marny</t>
  </si>
  <si>
    <t>Benjamin L</t>
  </si>
  <si>
    <t>Rob G</t>
  </si>
  <si>
    <t>Stefanie A</t>
  </si>
  <si>
    <t>Caroline F.</t>
  </si>
  <si>
    <t>Julia J.</t>
  </si>
  <si>
    <t>Bernat</t>
  </si>
  <si>
    <t>Hicham</t>
  </si>
  <si>
    <t>Elisabetta</t>
  </si>
  <si>
    <t>Trevor N.</t>
  </si>
  <si>
    <t>Nancy</t>
  </si>
  <si>
    <t>Allison R.</t>
  </si>
  <si>
    <t>Janae N.</t>
  </si>
  <si>
    <t>Nicole F</t>
  </si>
  <si>
    <t>Krista L</t>
  </si>
  <si>
    <t>Denise</t>
  </si>
  <si>
    <t>Ariel</t>
  </si>
  <si>
    <t>Rosalie</t>
  </si>
  <si>
    <t>Vitaliy</t>
  </si>
  <si>
    <t>Benjamin W.</t>
  </si>
  <si>
    <t>Massimiliano</t>
  </si>
  <si>
    <t>Kiyokatsu</t>
  </si>
  <si>
    <t>Julia M</t>
  </si>
  <si>
    <t>Rhea</t>
  </si>
  <si>
    <t>Shamus M.</t>
  </si>
  <si>
    <t>Mary Beth</t>
  </si>
  <si>
    <t>Erin</t>
  </si>
  <si>
    <t>Hallie</t>
  </si>
  <si>
    <t>Paige P</t>
  </si>
  <si>
    <t>Ji</t>
  </si>
  <si>
    <t>Carissa A</t>
  </si>
  <si>
    <t>Mona</t>
  </si>
  <si>
    <t>Kristin R.</t>
  </si>
  <si>
    <t>Hilary K.</t>
  </si>
  <si>
    <t>Dominique</t>
  </si>
  <si>
    <t>Carlos I</t>
  </si>
  <si>
    <t>Sarah S</t>
  </si>
  <si>
    <t>Shauna R.</t>
  </si>
  <si>
    <t>Lindsay J.</t>
  </si>
  <si>
    <t>Danya A.</t>
  </si>
  <si>
    <t>Lorraine</t>
  </si>
  <si>
    <t>Jesus Sr.</t>
  </si>
  <si>
    <t>Catherine C.</t>
  </si>
  <si>
    <t>Evan</t>
  </si>
  <si>
    <t>Nathan J</t>
  </si>
  <si>
    <t>Lavar</t>
  </si>
  <si>
    <t>Charlie T.</t>
  </si>
  <si>
    <t>Arthur</t>
  </si>
  <si>
    <t>Tammy</t>
  </si>
  <si>
    <t>Lena</t>
  </si>
  <si>
    <t>Valentina</t>
  </si>
  <si>
    <t>Russell N.</t>
  </si>
  <si>
    <t>Scott R.</t>
  </si>
  <si>
    <t>Jose Francisco Sr.</t>
  </si>
  <si>
    <t>Paul J</t>
  </si>
  <si>
    <t>Edward J.</t>
  </si>
  <si>
    <t>Patrick A.</t>
  </si>
  <si>
    <t>Geraint H</t>
  </si>
  <si>
    <t>Dj</t>
  </si>
  <si>
    <t>Zachary A</t>
  </si>
  <si>
    <t>Brian W.</t>
  </si>
  <si>
    <t>Ellen L.</t>
  </si>
  <si>
    <t>Abigail R.</t>
  </si>
  <si>
    <t>.  Grace H</t>
  </si>
  <si>
    <t>Caitie J.</t>
  </si>
  <si>
    <t>Ian T</t>
  </si>
  <si>
    <t>Tadese</t>
  </si>
  <si>
    <t>Dathan</t>
  </si>
  <si>
    <t>Aaron R</t>
  </si>
  <si>
    <t>Caitlin H.</t>
  </si>
  <si>
    <t>Harald E.</t>
  </si>
  <si>
    <t>Siobhan A.</t>
  </si>
  <si>
    <t>Andrea J.</t>
  </si>
  <si>
    <t>Rachel A.</t>
  </si>
  <si>
    <t>Kiersten</t>
  </si>
  <si>
    <t>Lelisa</t>
  </si>
  <si>
    <t>Chris C.</t>
  </si>
  <si>
    <t>Erik C.</t>
  </si>
  <si>
    <t>Shawn C</t>
  </si>
  <si>
    <t>Vajin L.</t>
  </si>
  <si>
    <t>John K. Jr.</t>
  </si>
  <si>
    <t>Kevin J.</t>
  </si>
  <si>
    <t>Kirby W.</t>
  </si>
  <si>
    <t>J A</t>
  </si>
  <si>
    <t>Dustin G.</t>
  </si>
  <si>
    <t>Anthony G</t>
  </si>
  <si>
    <t>Eric N</t>
  </si>
  <si>
    <t>Patrick H.</t>
  </si>
  <si>
    <t>Deborah L.</t>
  </si>
  <si>
    <t>Andrea K</t>
  </si>
  <si>
    <t>Elleree</t>
  </si>
  <si>
    <t>Brandon J</t>
  </si>
  <si>
    <t>Nina Wavik Sr.</t>
  </si>
  <si>
    <t>Dani</t>
  </si>
  <si>
    <t>Kathryn M.</t>
  </si>
  <si>
    <t>Trent A</t>
  </si>
  <si>
    <t>Jennifer E</t>
  </si>
  <si>
    <t>Tiffany A.</t>
  </si>
  <si>
    <t>Pat</t>
  </si>
  <si>
    <t>Rebecca M.</t>
  </si>
  <si>
    <t>Ruth</t>
  </si>
  <si>
    <t>Gregory S</t>
  </si>
  <si>
    <t>Alexandra S</t>
  </si>
  <si>
    <t>Hillary</t>
  </si>
  <si>
    <t>Amy K.</t>
  </si>
  <si>
    <t>Maaikel</t>
  </si>
  <si>
    <t>Christopher S.</t>
  </si>
  <si>
    <t>William R</t>
  </si>
  <si>
    <t>Lyndsy</t>
  </si>
  <si>
    <t>Anna</t>
  </si>
  <si>
    <t>Eric S</t>
  </si>
  <si>
    <t>Sonja</t>
  </si>
  <si>
    <t>Martha L.</t>
  </si>
  <si>
    <t>Ryan C.</t>
  </si>
  <si>
    <t>Cliff</t>
  </si>
  <si>
    <t>Blue</t>
  </si>
  <si>
    <t>Jeffrey M</t>
  </si>
  <si>
    <t>Mohd Syahidan</t>
  </si>
  <si>
    <t>Christi A.</t>
  </si>
  <si>
    <t>Sandra K.</t>
  </si>
  <si>
    <t>Jerome</t>
  </si>
  <si>
    <t>Julia R</t>
  </si>
  <si>
    <t>Sean Henry</t>
  </si>
  <si>
    <t>Abby L.</t>
  </si>
  <si>
    <t>Ali</t>
  </si>
  <si>
    <t>Pierre</t>
  </si>
  <si>
    <t>Alvaro Sr.</t>
  </si>
  <si>
    <t>Mark P.</t>
  </si>
  <si>
    <t>Mario Jr.</t>
  </si>
  <si>
    <t>Lusapho</t>
  </si>
  <si>
    <t>Alan F</t>
  </si>
  <si>
    <t>Jacob J</t>
  </si>
  <si>
    <t>Jose Tomas</t>
  </si>
  <si>
    <t>Mary Evan</t>
  </si>
  <si>
    <t>Justin K.</t>
  </si>
  <si>
    <t>Roman</t>
  </si>
  <si>
    <t>Evelyn L</t>
  </si>
  <si>
    <t>Matthew S</t>
  </si>
  <si>
    <t>.  Kathleen</t>
  </si>
  <si>
    <t>Flannery</t>
  </si>
  <si>
    <t>John T</t>
  </si>
  <si>
    <t>Candice M</t>
  </si>
  <si>
    <t>Theodore A.</t>
  </si>
  <si>
    <t>Lindy</t>
  </si>
  <si>
    <t>Holly</t>
  </si>
  <si>
    <t>Meghan K</t>
  </si>
  <si>
    <t>Fred</t>
  </si>
  <si>
    <t>Sebastian</t>
  </si>
  <si>
    <t>Susan E</t>
  </si>
  <si>
    <t>Katy</t>
  </si>
  <si>
    <t>Juan D. Sr.</t>
  </si>
  <si>
    <t>Evan P</t>
  </si>
  <si>
    <t>Aaron K</t>
  </si>
  <si>
    <t>BMI</t>
  </si>
  <si>
    <t>HBA1C</t>
  </si>
  <si>
    <t>Heart Issues</t>
  </si>
  <si>
    <t>Any Transplants</t>
  </si>
  <si>
    <t>Cancer history</t>
  </si>
  <si>
    <t>NumberOfMajorSurgeries</t>
  </si>
  <si>
    <t>smoker</t>
  </si>
  <si>
    <t>Weight Status</t>
  </si>
  <si>
    <t>Diabetes Status</t>
  </si>
  <si>
    <t>No</t>
  </si>
  <si>
    <t>yes</t>
  </si>
  <si>
    <t>Yes</t>
  </si>
  <si>
    <t>?</t>
  </si>
  <si>
    <t>No major surgery</t>
  </si>
  <si>
    <t>year</t>
  </si>
  <si>
    <t>month</t>
  </si>
  <si>
    <t>date</t>
  </si>
  <si>
    <t>children</t>
  </si>
  <si>
    <t>charges</t>
  </si>
  <si>
    <t>Hospital tier</t>
  </si>
  <si>
    <t>City tier</t>
  </si>
  <si>
    <t>State ID</t>
  </si>
  <si>
    <t>Jul</t>
  </si>
  <si>
    <t>tier - 2</t>
  </si>
  <si>
    <t>tier - 3</t>
  </si>
  <si>
    <t>R1013</t>
  </si>
  <si>
    <t>Nov</t>
  </si>
  <si>
    <t>tier - 1</t>
  </si>
  <si>
    <t>Jun</t>
  </si>
  <si>
    <t>Sep</t>
  </si>
  <si>
    <t>R1012</t>
  </si>
  <si>
    <t>Dec</t>
  </si>
  <si>
    <t>Aug</t>
  </si>
  <si>
    <t>Oct</t>
  </si>
  <si>
    <t>R1011</t>
  </si>
  <si>
    <t>R1015</t>
  </si>
  <si>
    <t>R1019</t>
  </si>
  <si>
    <t>R1016</t>
  </si>
  <si>
    <t>R1018</t>
  </si>
  <si>
    <t>R1025</t>
  </si>
  <si>
    <t>R1024</t>
  </si>
  <si>
    <t>R1023</t>
  </si>
  <si>
    <t>R1014</t>
  </si>
  <si>
    <t>R1021</t>
  </si>
  <si>
    <t>R1017</t>
  </si>
  <si>
    <t>R1020</t>
  </si>
  <si>
    <t>R1026</t>
  </si>
  <si>
    <t>R1022</t>
  </si>
  <si>
    <t>id2444</t>
  </si>
  <si>
    <t>id3444</t>
  </si>
  <si>
    <t>Year Imputed</t>
  </si>
  <si>
    <t>Month Imputed</t>
  </si>
  <si>
    <t>Hospital tier imputer</t>
  </si>
  <si>
    <t>City tier imputed</t>
  </si>
  <si>
    <t>State ID Imputed</t>
  </si>
  <si>
    <t>Date of Birth</t>
  </si>
  <si>
    <t>Age</t>
  </si>
  <si>
    <t xml:space="preserve">Year Average </t>
  </si>
  <si>
    <t>roundup</t>
  </si>
  <si>
    <t>1337 tier - 2</t>
  </si>
  <si>
    <t>1845 No</t>
  </si>
  <si>
    <t>Unknown</t>
  </si>
  <si>
    <t>Smoker Imputed</t>
  </si>
  <si>
    <t>NO</t>
  </si>
  <si>
    <t>Most Value repeated in smoker</t>
  </si>
  <si>
    <t>First Name</t>
  </si>
  <si>
    <t>Smoker</t>
  </si>
  <si>
    <t>Count of Cancer history</t>
  </si>
  <si>
    <t>Column Labels</t>
  </si>
  <si>
    <t>Row Labels</t>
  </si>
  <si>
    <t>Grand Total</t>
  </si>
  <si>
    <t>Smoker Distribution</t>
  </si>
  <si>
    <t>Smoker - cancer yes</t>
  </si>
  <si>
    <t>Smoker - cancer no</t>
  </si>
  <si>
    <t>Non - Smoker - Cancer Yes</t>
  </si>
  <si>
    <t>Non - Smoker - Cancer No</t>
  </si>
  <si>
    <t>Normal Weight</t>
  </si>
  <si>
    <t>Obesity</t>
  </si>
  <si>
    <t>Overweight</t>
  </si>
  <si>
    <t>Underweight</t>
  </si>
  <si>
    <t>Average of charges</t>
  </si>
  <si>
    <t>Combined Data</t>
  </si>
  <si>
    <t>Diabetes</t>
  </si>
  <si>
    <t>Normal</t>
  </si>
  <si>
    <t>Prediabetes</t>
  </si>
  <si>
    <t>Count of Customer ID</t>
  </si>
  <si>
    <t>Average of HBA1C</t>
  </si>
  <si>
    <t>Average of BMI</t>
  </si>
  <si>
    <t>Count of Diabetes Status</t>
  </si>
  <si>
    <t>Average of Age</t>
  </si>
  <si>
    <t>Count of Smoker</t>
  </si>
  <si>
    <t>Sum of NumberOfMajorSurgeries</t>
  </si>
  <si>
    <t>Healthcare AI -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</si>
</sst>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mmm\,\ yyyy"/>
    <numFmt numFmtId="165" formatCode="[$$-409]#,##0.00"/>
    <numFmt numFmtId="166" formatCode="_([$$-409]* #,##0.00_);_([$$-409]* \(#,##0.00\);_([$$-409]* &quot;-&quot;??_);_(@_)"/>
  </numFmts>
  <fonts count="9"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2"/>
      <color theme="0"/>
      <name val="Calibri"/>
      <family val="2"/>
      <scheme val="minor"/>
    </font>
    <font>
      <sz val="12"/>
      <color theme="1"/>
      <name val="Calibri"/>
      <family val="2"/>
      <scheme val="minor"/>
    </font>
    <font>
      <b/>
      <sz val="11"/>
      <color rgb="FF632D09"/>
      <name val="Calibri"/>
      <family val="2"/>
      <scheme val="minor"/>
    </font>
    <font>
      <b/>
      <sz val="12"/>
      <color rgb="FF002060"/>
      <name val="Calibri"/>
      <family val="2"/>
      <scheme val="minor"/>
    </font>
    <font>
      <sz val="48"/>
      <color theme="1"/>
      <name val="Times New Roman"/>
      <family val="1"/>
    </font>
  </fonts>
  <fills count="17">
    <fill>
      <patternFill patternType="none"/>
    </fill>
    <fill>
      <patternFill patternType="gray125"/>
    </fill>
    <fill>
      <patternFill patternType="solid">
        <fgColor rgb="FF7030A0"/>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0"/>
        <bgColor theme="4" tint="0.79998168889431442"/>
      </patternFill>
    </fill>
    <fill>
      <patternFill patternType="solid">
        <fgColor theme="0"/>
        <bgColor indexed="64"/>
      </patternFill>
    </fill>
    <fill>
      <patternFill patternType="solid">
        <fgColor rgb="FFFFC000"/>
        <bgColor indexed="64"/>
      </patternFill>
    </fill>
    <fill>
      <patternFill patternType="solid">
        <fgColor rgb="FF00B0F0"/>
        <bgColor indexed="64"/>
      </patternFill>
    </fill>
    <fill>
      <patternFill patternType="solid">
        <fgColor theme="5" tint="0.79998168889431442"/>
        <bgColor indexed="64"/>
      </patternFill>
    </fill>
    <fill>
      <patternFill patternType="solid">
        <fgColor theme="5" tint="0.79998168889431442"/>
        <bgColor theme="4" tint="0.79998168889431442"/>
      </patternFill>
    </fill>
    <fill>
      <patternFill patternType="solid">
        <fgColor theme="7"/>
        <bgColor indexed="64"/>
      </patternFill>
    </fill>
    <fill>
      <patternFill patternType="solid">
        <fgColor rgb="FFFF3399"/>
        <bgColor indexed="64"/>
      </patternFill>
    </fill>
    <fill>
      <patternFill patternType="solid">
        <fgColor rgb="FFFFFF99"/>
        <bgColor indexed="64"/>
      </patternFill>
    </fill>
    <fill>
      <patternFill patternType="solid">
        <fgColor rgb="FFFF9999"/>
        <bgColor indexed="64"/>
      </patternFill>
    </fill>
    <fill>
      <patternFill patternType="solid">
        <fgColor theme="9" tint="0.59999389629810485"/>
        <bgColor indexed="64"/>
      </patternFill>
    </fill>
    <fill>
      <patternFill patternType="solid">
        <fgColor rgb="FF33CCCC"/>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bottom style="thin">
        <color indexed="64"/>
      </bottom>
      <diagonal/>
    </border>
    <border>
      <left style="thin">
        <color indexed="64"/>
      </left>
      <right style="thin">
        <color indexed="64"/>
      </right>
      <top style="thin">
        <color theme="4" tint="0.39997558519241921"/>
      </top>
      <bottom style="thin">
        <color indexed="64"/>
      </bottom>
      <diagonal/>
    </border>
    <border>
      <left style="thin">
        <color indexed="64"/>
      </left>
      <right style="thin">
        <color indexed="64"/>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top/>
      <bottom style="thin">
        <color indexed="64"/>
      </bottom>
      <diagonal/>
    </border>
    <border>
      <left style="thin">
        <color indexed="64"/>
      </left>
      <right style="thin">
        <color indexed="64"/>
      </right>
      <top/>
      <bottom/>
      <diagonal/>
    </border>
  </borders>
  <cellStyleXfs count="3">
    <xf numFmtId="0" fontId="0" fillId="0" borderId="0"/>
    <xf numFmtId="43" fontId="1" fillId="0" borderId="0" applyFont="0" applyFill="0" applyBorder="0" applyAlignment="0" applyProtection="0"/>
    <xf numFmtId="0" fontId="5" fillId="0" borderId="0"/>
  </cellStyleXfs>
  <cellXfs count="44">
    <xf numFmtId="0" fontId="0" fillId="0" borderId="0" xfId="0"/>
    <xf numFmtId="164" fontId="4"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0" fontId="5" fillId="3" borderId="2" xfId="2" applyFill="1" applyBorder="1"/>
    <xf numFmtId="0" fontId="5" fillId="3" borderId="3" xfId="2" applyFill="1" applyBorder="1"/>
    <xf numFmtId="0" fontId="5" fillId="0" borderId="2" xfId="2" applyBorder="1"/>
    <xf numFmtId="0" fontId="5" fillId="0" borderId="3" xfId="2" applyBorder="1"/>
    <xf numFmtId="0" fontId="5" fillId="5" borderId="1" xfId="2" applyFill="1" applyBorder="1"/>
    <xf numFmtId="0" fontId="5" fillId="6" borderId="1" xfId="2" applyFill="1" applyBorder="1"/>
    <xf numFmtId="0" fontId="0" fillId="0" borderId="1" xfId="0" applyBorder="1"/>
    <xf numFmtId="0" fontId="0" fillId="0" borderId="1" xfId="0" applyBorder="1" applyAlignment="1">
      <alignment horizontal="center"/>
    </xf>
    <xf numFmtId="0" fontId="0" fillId="4" borderId="1" xfId="0" applyFill="1" applyBorder="1"/>
    <xf numFmtId="0" fontId="6" fillId="7" borderId="4" xfId="0" applyFont="1" applyFill="1" applyBorder="1" applyAlignment="1">
      <alignment horizontal="center" vertical="center"/>
    </xf>
    <xf numFmtId="0" fontId="0" fillId="0" borderId="0" xfId="0" applyAlignment="1">
      <alignment horizontal="center"/>
    </xf>
    <xf numFmtId="0" fontId="6" fillId="7" borderId="5" xfId="0" applyFont="1" applyFill="1" applyBorder="1" applyAlignment="1">
      <alignment horizontal="center" vertical="center"/>
    </xf>
    <xf numFmtId="0" fontId="7" fillId="8" borderId="4" xfId="0" applyFont="1" applyFill="1" applyBorder="1" applyAlignment="1">
      <alignment horizontal="center" vertical="center"/>
    </xf>
    <xf numFmtId="165" fontId="7" fillId="8" borderId="4" xfId="0" applyNumberFormat="1" applyFont="1" applyFill="1" applyBorder="1" applyAlignment="1">
      <alignment horizontal="center" vertical="center"/>
    </xf>
    <xf numFmtId="165" fontId="0" fillId="0" borderId="0" xfId="0" applyNumberFormat="1"/>
    <xf numFmtId="2" fontId="0" fillId="0" borderId="0" xfId="0" applyNumberFormat="1"/>
    <xf numFmtId="0" fontId="6" fillId="7" borderId="6" xfId="0" applyFont="1" applyFill="1" applyBorder="1" applyAlignment="1">
      <alignment horizontal="center" vertical="center"/>
    </xf>
    <xf numFmtId="0" fontId="0" fillId="9" borderId="1" xfId="0" applyFill="1" applyBorder="1" applyAlignment="1">
      <alignment horizontal="center"/>
    </xf>
    <xf numFmtId="0" fontId="2" fillId="7" borderId="7" xfId="0" applyFont="1" applyFill="1" applyBorder="1" applyAlignment="1">
      <alignment horizontal="center"/>
    </xf>
    <xf numFmtId="0" fontId="0" fillId="10" borderId="1" xfId="0" applyFill="1" applyBorder="1" applyAlignment="1">
      <alignment horizontal="center"/>
    </xf>
    <xf numFmtId="0" fontId="2" fillId="7" borderId="8" xfId="0" applyFont="1" applyFill="1" applyBorder="1" applyAlignment="1">
      <alignment horizontal="center"/>
    </xf>
    <xf numFmtId="1" fontId="0" fillId="9" borderId="1" xfId="0" applyNumberFormat="1" applyFill="1" applyBorder="1" applyAlignment="1">
      <alignment horizontal="center"/>
    </xf>
    <xf numFmtId="0" fontId="0" fillId="11" borderId="1" xfId="0" applyFill="1" applyBorder="1" applyAlignment="1">
      <alignment horizontal="center"/>
    </xf>
    <xf numFmtId="0" fontId="0" fillId="12" borderId="1" xfId="0" applyFill="1" applyBorder="1" applyAlignment="1">
      <alignment horizontal="center"/>
    </xf>
    <xf numFmtId="0" fontId="0" fillId="13" borderId="1" xfId="0" applyFill="1" applyBorder="1" applyAlignment="1">
      <alignment horizontal="center"/>
    </xf>
    <xf numFmtId="166" fontId="0" fillId="13" borderId="1" xfId="1" applyNumberFormat="1" applyFont="1" applyFill="1" applyBorder="1" applyAlignment="1">
      <alignment horizontal="center"/>
    </xf>
    <xf numFmtId="0" fontId="0" fillId="0" borderId="0" xfId="0" applyAlignment="1">
      <alignment horizontal="left"/>
    </xf>
    <xf numFmtId="0" fontId="0" fillId="0" borderId="0" xfId="0" pivotButton="1"/>
    <xf numFmtId="0" fontId="3" fillId="0" borderId="0" xfId="0" applyFont="1"/>
    <xf numFmtId="166" fontId="0" fillId="0" borderId="0" xfId="0" applyNumberFormat="1"/>
    <xf numFmtId="0" fontId="0" fillId="0" borderId="9" xfId="0" applyBorder="1" applyAlignment="1">
      <alignment horizontal="center"/>
    </xf>
    <xf numFmtId="0" fontId="3" fillId="0" borderId="9" xfId="0" applyFont="1" applyBorder="1" applyAlignment="1">
      <alignment horizontal="center"/>
    </xf>
    <xf numFmtId="0" fontId="0" fillId="0" borderId="0" xfId="0" applyNumberFormat="1"/>
    <xf numFmtId="0" fontId="0" fillId="12" borderId="10" xfId="0" applyFill="1" applyBorder="1" applyAlignment="1">
      <alignment horizontal="center"/>
    </xf>
    <xf numFmtId="1" fontId="0" fillId="13" borderId="1" xfId="0" applyNumberFormat="1" applyFill="1" applyBorder="1" applyAlignment="1">
      <alignment horizontal="center"/>
    </xf>
    <xf numFmtId="1" fontId="0" fillId="13" borderId="1" xfId="0" applyNumberFormat="1" applyFill="1" applyBorder="1"/>
    <xf numFmtId="1" fontId="0" fillId="0" borderId="0" xfId="0" applyNumberFormat="1"/>
    <xf numFmtId="0" fontId="0" fillId="14" borderId="0" xfId="0" applyFill="1"/>
    <xf numFmtId="0" fontId="0" fillId="15" borderId="0" xfId="0" applyFill="1"/>
    <xf numFmtId="0" fontId="0" fillId="16" borderId="0" xfId="0" applyFill="1"/>
    <xf numFmtId="0" fontId="8" fillId="15" borderId="0" xfId="0" applyFont="1" applyFill="1" applyAlignment="1">
      <alignment horizontal="center" vertical="center"/>
    </xf>
  </cellXfs>
  <cellStyles count="3">
    <cellStyle name="Comma" xfId="1" builtinId="3"/>
    <cellStyle name="Normal" xfId="0" builtinId="0"/>
    <cellStyle name="Normal 2" xfId="2" xr:uid="{5E260573-C72D-4A6B-99C6-CFC7292CCD4C}"/>
  </cellStyles>
  <dxfs count="27">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33CCCC"/>
      <color rgb="FF9966FF"/>
      <color rgb="FFFFFF00"/>
      <color rgb="FFFF9999"/>
      <color rgb="FFFFFF99"/>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Smoker vs Cancer history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A34-4792-A028-BCA225EA6AB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A34-4792-A028-BCA225EA6AB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A34-4792-A028-BCA225EA6AB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A34-4792-A028-BCA225EA6AB1}"/>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'[1]Donut chart'!$C$9:$C$12</c:f>
              <c:strCache>
                <c:ptCount val="4"/>
                <c:pt idx="0">
                  <c:v>Smoker - cancer yes</c:v>
                </c:pt>
                <c:pt idx="1">
                  <c:v>Smoker - cancer no</c:v>
                </c:pt>
                <c:pt idx="2">
                  <c:v>Non - Smoker - Cancer Yes</c:v>
                </c:pt>
                <c:pt idx="3">
                  <c:v>Non - Smoker - Cancer No</c:v>
                </c:pt>
              </c:strCache>
            </c:strRef>
          </c:cat>
          <c:val>
            <c:numRef>
              <c:f>'[1]Donut chart'!$D$9:$D$12</c:f>
              <c:numCache>
                <c:formatCode>General</c:formatCode>
                <c:ptCount val="4"/>
                <c:pt idx="0">
                  <c:v>84</c:v>
                </c:pt>
                <c:pt idx="1">
                  <c:v>404</c:v>
                </c:pt>
                <c:pt idx="2">
                  <c:v>307</c:v>
                </c:pt>
                <c:pt idx="3">
                  <c:v>1540</c:v>
                </c:pt>
              </c:numCache>
            </c:numRef>
          </c:val>
          <c:extLst>
            <c:ext xmlns:c16="http://schemas.microsoft.com/office/drawing/2014/chart" uri="{C3380CC4-5D6E-409C-BE32-E72D297353CC}">
              <c16:uniqueId val="{00000008-8A34-4792-A028-BCA225EA6AB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Charges vs Weight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Normal Weight</c:v>
              </c:pt>
              <c:pt idx="1">
                <c:v>Obesity</c:v>
              </c:pt>
              <c:pt idx="2">
                <c:v>Overweight</c:v>
              </c:pt>
              <c:pt idx="3">
                <c:v>Underweight</c:v>
              </c:pt>
            </c:strLit>
          </c:cat>
          <c:val>
            <c:numLit>
              <c:formatCode>General</c:formatCode>
              <c:ptCount val="4"/>
              <c:pt idx="0">
                <c:v>17284.969839816931</c:v>
              </c:pt>
              <c:pt idx="1">
                <c:v>10483.967002456997</c:v>
              </c:pt>
              <c:pt idx="2">
                <c:v>13662.615289421163</c:v>
              </c:pt>
              <c:pt idx="3">
                <c:v>23386.454602272737</c:v>
              </c:pt>
            </c:numLit>
          </c:val>
          <c:extLst>
            <c:ext xmlns:c16="http://schemas.microsoft.com/office/drawing/2014/chart" uri="{C3380CC4-5D6E-409C-BE32-E72D297353CC}">
              <c16:uniqueId val="{00000000-4676-4282-B25B-90492CC8DA80}"/>
            </c:ext>
          </c:extLst>
        </c:ser>
        <c:dLbls>
          <c:showLegendKey val="0"/>
          <c:showVal val="1"/>
          <c:showCatName val="0"/>
          <c:showSerName val="0"/>
          <c:showPercent val="0"/>
          <c:showBubbleSize val="0"/>
        </c:dLbls>
        <c:gapWidth val="65"/>
        <c:shape val="box"/>
        <c:axId val="493905392"/>
        <c:axId val="493899272"/>
        <c:axId val="0"/>
      </c:bar3DChart>
      <c:catAx>
        <c:axId val="4939053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93899272"/>
        <c:crosses val="autoZero"/>
        <c:auto val="1"/>
        <c:lblAlgn val="ctr"/>
        <c:lblOffset val="100"/>
        <c:noMultiLvlLbl val="0"/>
      </c:catAx>
      <c:valAx>
        <c:axId val="493899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9390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Charges vs Weight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Normal Weight</c:v>
              </c:pt>
              <c:pt idx="1">
                <c:v>Obesity</c:v>
              </c:pt>
              <c:pt idx="2">
                <c:v>Overweight</c:v>
              </c:pt>
              <c:pt idx="3">
                <c:v>Underweight</c:v>
              </c:pt>
            </c:strLit>
          </c:cat>
          <c:val>
            <c:numLit>
              <c:formatCode>General</c:formatCode>
              <c:ptCount val="4"/>
              <c:pt idx="0">
                <c:v>17284.969839816931</c:v>
              </c:pt>
              <c:pt idx="1">
                <c:v>10483.967002456997</c:v>
              </c:pt>
              <c:pt idx="2">
                <c:v>13662.615289421163</c:v>
              </c:pt>
              <c:pt idx="3">
                <c:v>23386.454602272737</c:v>
              </c:pt>
            </c:numLit>
          </c:val>
          <c:extLst>
            <c:ext xmlns:c16="http://schemas.microsoft.com/office/drawing/2014/chart" uri="{C3380CC4-5D6E-409C-BE32-E72D297353CC}">
              <c16:uniqueId val="{00000000-49B7-421C-9A73-3555816E936E}"/>
            </c:ext>
          </c:extLst>
        </c:ser>
        <c:dLbls>
          <c:showLegendKey val="0"/>
          <c:showVal val="1"/>
          <c:showCatName val="0"/>
          <c:showSerName val="0"/>
          <c:showPercent val="0"/>
          <c:showBubbleSize val="0"/>
        </c:dLbls>
        <c:gapWidth val="65"/>
        <c:shape val="box"/>
        <c:axId val="493905392"/>
        <c:axId val="493899272"/>
        <c:axId val="0"/>
      </c:bar3DChart>
      <c:catAx>
        <c:axId val="4939053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93899272"/>
        <c:crosses val="autoZero"/>
        <c:auto val="1"/>
        <c:lblAlgn val="ctr"/>
        <c:lblOffset val="100"/>
        <c:noMultiLvlLbl val="0"/>
      </c:catAx>
      <c:valAx>
        <c:axId val="493899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9390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[Mano Capstone Project.xlsx]Quick Analytics Healthcare!PivotTable4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Diabetes vs Charges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'Quick Analytics Healthcare'!$B$1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847-42E8-A8EE-194195A5DE7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847-42E8-A8EE-194195A5DE7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847-42E8-A8EE-194195A5DE7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'Quick Analytics Healthcare'!$A$2:$A$5</c:f>
              <c:strCache>
                <c:ptCount val="3"/>
                <c:pt idx="0">
                  <c:v>Diabetes</c:v>
                </c:pt>
                <c:pt idx="1">
                  <c:v>Normal</c:v>
                </c:pt>
                <c:pt idx="2">
                  <c:v>Prediabetes</c:v>
                </c:pt>
              </c:strCache>
            </c:strRef>
          </c:cat>
          <c:val>
            <c:numRef>
              <c:f>'Quick Analytics Healthcare'!$B$2:$B$5</c:f>
              <c:numCache>
                <c:formatCode>_([$$-409]* #,##0.00_);_([$$-409]* \(#,##0.00\);_([$$-409]* "-"??_);_(@_)</c:formatCode>
                <c:ptCount val="3"/>
                <c:pt idx="0">
                  <c:v>16120.287206632653</c:v>
                </c:pt>
                <c:pt idx="1">
                  <c:v>12090.722977168954</c:v>
                </c:pt>
                <c:pt idx="2">
                  <c:v>12532.262675438604</c:v>
                </c:pt>
              </c:numCache>
            </c:numRef>
          </c:val>
          <c:extLst>
            <c:ext xmlns:c16="http://schemas.microsoft.com/office/drawing/2014/chart" uri="{C3380CC4-5D6E-409C-BE32-E72D297353CC}">
              <c16:uniqueId val="{00000000-CDBB-443B-9416-B0F6FF93652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[Mano Capstone Project.xlsx]Quick Analytics Healthcare!PivotTable6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a:t>
            </a:r>
            <a:r>
              <a:rPr lang="en-US" baseline="0"/>
              <a:t> ID vs Average of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'Quick Analytics Healthcare'!$B$15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'Quick Analytics Healthcare'!$A$16:$A$33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'Quick Analytics Healthcare'!$B$16:$B$33</c:f>
              <c:numCache>
                <c:formatCode>_([$$-409]* #,##0.00_);_([$$-409]* \(#,##0.00\);_([$$-409]* "-"??_);_(@_)</c:formatCode>
                <c:ptCount val="17"/>
                <c:pt idx="0">
                  <c:v>19466.246114982561</c:v>
                </c:pt>
                <c:pt idx="1">
                  <c:v>12016.473913043483</c:v>
                </c:pt>
                <c:pt idx="2">
                  <c:v>10514.939803921558</c:v>
                </c:pt>
                <c:pt idx="3">
                  <c:v>13478.056923076925</c:v>
                </c:pt>
                <c:pt idx="4">
                  <c:v>13948.609999999995</c:v>
                </c:pt>
                <c:pt idx="5">
                  <c:v>13589.263437499996</c:v>
                </c:pt>
                <c:pt idx="6">
                  <c:v>14806.107777777781</c:v>
                </c:pt>
                <c:pt idx="7">
                  <c:v>13272.786666666667</c:v>
                </c:pt>
                <c:pt idx="8">
                  <c:v>13633.143461538459</c:v>
                </c:pt>
                <c:pt idx="9">
                  <c:v>9238.498333333333</c:v>
                </c:pt>
                <c:pt idx="10">
                  <c:v>8933.3781428571438</c:v>
                </c:pt>
                <c:pt idx="11">
                  <c:v>10650.521428571428</c:v>
                </c:pt>
                <c:pt idx="12">
                  <c:v>13786.149210526319</c:v>
                </c:pt>
                <c:pt idx="13">
                  <c:v>12865.149499999996</c:v>
                </c:pt>
                <c:pt idx="14">
                  <c:v>8788.7822499999984</c:v>
                </c:pt>
                <c:pt idx="15">
                  <c:v>12489.921071428573</c:v>
                </c:pt>
                <c:pt idx="16">
                  <c:v>20996.530000000002</c:v>
                </c:pt>
              </c:numCache>
            </c:numRef>
          </c:val>
          <c:smooth val="0"/>
          <c:extLst>
            <c:ext xmlns:c16="http://schemas.microsoft.com/office/drawing/2014/chart" uri="{C3380CC4-5D6E-409C-BE32-E72D297353CC}">
              <c16:uniqueId val="{00000000-7791-4D53-8743-0AD970C27DDD}"/>
            </c:ext>
          </c:extLst>
        </c:ser>
        <c:dLbls>
          <c:dLblPos val="ctr"/>
          <c:showLegendKey val="0"/>
          <c:showVal val="0"/>
          <c:showCatName val="0"/>
          <c:showSerName val="0"/>
          <c:showPercent val="0"/>
          <c:showBubbleSize val="0"/>
        </c:dLbls>
        <c:marker val="1"/>
        <c:smooth val="0"/>
        <c:axId val="1136988256"/>
        <c:axId val="1136991856"/>
      </c:lineChart>
      <c:catAx>
        <c:axId val="113698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991856"/>
        <c:crosses val="autoZero"/>
        <c:auto val="1"/>
        <c:lblAlgn val="ctr"/>
        <c:lblOffset val="100"/>
        <c:noMultiLvlLbl val="0"/>
      </c:catAx>
      <c:valAx>
        <c:axId val="1136991856"/>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988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[Mano Capstone Project.xlsx]Quick Analytics Healthcare!PivotTable7</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Hospital tier vs Averages of BMI, HB1C,</a:t>
            </a:r>
            <a:r>
              <a:rPr lang="en-US" baseline="0"/>
              <a:t> Charges, Count of Customer </a:t>
            </a:r>
          </a:p>
          <a:p>
            <a:pPr>
              <a:defRPr/>
            </a:pPr>
            <a:endParaRPr lang="en-US"/>
          </a:p>
        </c:rich>
      </c:tx>
      <c:layout>
        <c:manualLayout>
          <c:xMode val="edge"/>
          <c:yMode val="edge"/>
          <c:x val="6.8413793103448278E-2"/>
          <c:y val="2.8021010609740132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'Quick Analytics Healthcare'!$B$36</c:f>
              <c:strCache>
                <c:ptCount val="1"/>
                <c:pt idx="0">
                  <c:v>Average of charges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'Quick Analytics Healthcare'!$A$37:$A$40</c:f>
              <c:strCache>
                <c:ptCount val="3"/>
                <c:pt idx="0">
                  <c:v>tier - 1</c:v>
                </c:pt>
                <c:pt idx="1">
                  <c:v>tier - 2</c:v>
                </c:pt>
                <c:pt idx="2">
                  <c:v>tier - 3</c:v>
                </c:pt>
              </c:strCache>
            </c:strRef>
          </c:cat>
          <c:val>
            <c:numRef>
              <c:f>'Quick Analytics Healthcare'!$B$37:$B$40</c:f>
              <c:numCache>
                <c:formatCode>_([$$-409]* #,##0.00_);_([$$-409]* \(#,##0.00\);_([$$-409]* "-"??_);_(@_)</c:formatCode>
                <c:ptCount val="3"/>
                <c:pt idx="0">
                  <c:v>30129.198585526356</c:v>
                </c:pt>
                <c:pt idx="1">
                  <c:v>11865.268766816147</c:v>
                </c:pt>
                <c:pt idx="2">
                  <c:v>9462.2693073593055</c:v>
                </c:pt>
              </c:numCache>
            </c:numRef>
          </c:val>
          <c:extLst>
            <c:ext xmlns:c16="http://schemas.microsoft.com/office/drawing/2014/chart" uri="{C3380CC4-5D6E-409C-BE32-E72D297353CC}">
              <c16:uniqueId val="{00000000-31FB-40B4-8D53-17E248F17F80}"/>
            </c:ext>
          </c:extLst>
        </c:ser>
        <c:ser>
          <c:idx val="1"/>
          <c:order val="1"/>
          <c:tx>
            <c:strRef>
              <c:f>'Quick Analytics Healthcare'!$C$36</c:f>
              <c:strCache>
                <c:ptCount val="1"/>
                <c:pt idx="0">
                  <c:v>Count of Customer ID</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'Quick Analytics Healthcare'!$A$37:$A$40</c:f>
              <c:strCache>
                <c:ptCount val="3"/>
                <c:pt idx="0">
                  <c:v>tier - 1</c:v>
                </c:pt>
                <c:pt idx="1">
                  <c:v>tier - 2</c:v>
                </c:pt>
                <c:pt idx="2">
                  <c:v>tier - 3</c:v>
                </c:pt>
              </c:strCache>
            </c:strRef>
          </c:cat>
          <c:val>
            <c:numRef>
              <c:f>'Quick Analytics Healthcare'!$C$37:$C$40</c:f>
              <c:numCache>
                <c:formatCode>General</c:formatCode>
                <c:ptCount val="3"/>
                <c:pt idx="0">
                  <c:v>304</c:v>
                </c:pt>
                <c:pt idx="1">
                  <c:v>1338</c:v>
                </c:pt>
                <c:pt idx="2">
                  <c:v>693</c:v>
                </c:pt>
              </c:numCache>
            </c:numRef>
          </c:val>
          <c:extLst>
            <c:ext xmlns:c16="http://schemas.microsoft.com/office/drawing/2014/chart" uri="{C3380CC4-5D6E-409C-BE32-E72D297353CC}">
              <c16:uniqueId val="{00000001-31FB-40B4-8D53-17E248F17F80}"/>
            </c:ext>
          </c:extLst>
        </c:ser>
        <c:ser>
          <c:idx val="2"/>
          <c:order val="2"/>
          <c:tx>
            <c:strRef>
              <c:f>'Quick Analytics Healthcare'!$D$36</c:f>
              <c:strCache>
                <c:ptCount val="1"/>
                <c:pt idx="0">
                  <c:v>Average of HBA1C</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'Quick Analytics Healthcare'!$A$37:$A$40</c:f>
              <c:strCache>
                <c:ptCount val="3"/>
                <c:pt idx="0">
                  <c:v>tier - 1</c:v>
                </c:pt>
                <c:pt idx="1">
                  <c:v>tier - 2</c:v>
                </c:pt>
                <c:pt idx="2">
                  <c:v>tier - 3</c:v>
                </c:pt>
              </c:strCache>
            </c:strRef>
          </c:cat>
          <c:val>
            <c:numRef>
              <c:f>'Quick Analytics Healthcare'!$D$37:$D$40</c:f>
              <c:numCache>
                <c:formatCode>General</c:formatCode>
                <c:ptCount val="3"/>
                <c:pt idx="0">
                  <c:v>6.6087828947368381</c:v>
                </c:pt>
                <c:pt idx="1">
                  <c:v>6.4259192825112166</c:v>
                </c:pt>
                <c:pt idx="2">
                  <c:v>6.8614862914862815</c:v>
                </c:pt>
              </c:numCache>
            </c:numRef>
          </c:val>
          <c:extLst>
            <c:ext xmlns:c16="http://schemas.microsoft.com/office/drawing/2014/chart" uri="{C3380CC4-5D6E-409C-BE32-E72D297353CC}">
              <c16:uniqueId val="{00000002-31FB-40B4-8D53-17E248F17F80}"/>
            </c:ext>
          </c:extLst>
        </c:ser>
        <c:ser>
          <c:idx val="3"/>
          <c:order val="3"/>
          <c:tx>
            <c:strRef>
              <c:f>'Quick Analytics Healthcare'!$E$36</c:f>
              <c:strCache>
                <c:ptCount val="1"/>
                <c:pt idx="0">
                  <c:v>Average of BMI</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'Quick Analytics Healthcare'!$A$37:$A$40</c:f>
              <c:strCache>
                <c:ptCount val="3"/>
                <c:pt idx="0">
                  <c:v>tier - 1</c:v>
                </c:pt>
                <c:pt idx="1">
                  <c:v>tier - 2</c:v>
                </c:pt>
                <c:pt idx="2">
                  <c:v>tier - 3</c:v>
                </c:pt>
              </c:strCache>
            </c:strRef>
          </c:cat>
          <c:val>
            <c:numRef>
              <c:f>'Quick Analytics Healthcare'!$E$37:$E$40</c:f>
              <c:numCache>
                <c:formatCode>General</c:formatCode>
                <c:ptCount val="3"/>
                <c:pt idx="0">
                  <c:v>34.886184210526324</c:v>
                </c:pt>
                <c:pt idx="1">
                  <c:v>30.201315396113586</c:v>
                </c:pt>
                <c:pt idx="2">
                  <c:v>30.745129870129876</c:v>
                </c:pt>
              </c:numCache>
            </c:numRef>
          </c:val>
          <c:extLst>
            <c:ext xmlns:c16="http://schemas.microsoft.com/office/drawing/2014/chart" uri="{C3380CC4-5D6E-409C-BE32-E72D297353CC}">
              <c16:uniqueId val="{00000003-31FB-40B4-8D53-17E248F17F80}"/>
            </c:ext>
          </c:extLst>
        </c:ser>
        <c:dLbls>
          <c:dLblPos val="outEnd"/>
          <c:showLegendKey val="0"/>
          <c:showVal val="0"/>
          <c:showCatName val="0"/>
          <c:showSerName val="0"/>
          <c:showPercent val="0"/>
          <c:showBubbleSize val="0"/>
        </c:dLbls>
        <c:gapWidth val="315"/>
        <c:overlap val="-40"/>
        <c:axId val="1137000496"/>
        <c:axId val="1137004456"/>
      </c:barChart>
      <c:catAx>
        <c:axId val="113700049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7004456"/>
        <c:crosses val="autoZero"/>
        <c:auto val="1"/>
        <c:lblAlgn val="ctr"/>
        <c:lblOffset val="100"/>
        <c:noMultiLvlLbl val="0"/>
      </c:catAx>
      <c:valAx>
        <c:axId val="11370044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700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[Mano Capstone Project.xlsx]Quick Analytics Healthcare!PivotTable8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 of</a:t>
            </a:r>
            <a:r>
              <a:rPr lang="en-US" baseline="0"/>
              <a:t> Customer by State ID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'Quick Analytics Healthcare'!$B$43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'Quick Analytics Healthcare'!$A$44:$A$61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'Quick Analytics Healthcare'!$B$44:$B$61</c:f>
              <c:numCache>
                <c:formatCode>General</c:formatCode>
                <c:ptCount val="17"/>
                <c:pt idx="0">
                  <c:v>574</c:v>
                </c:pt>
                <c:pt idx="1">
                  <c:v>575</c:v>
                </c:pt>
                <c:pt idx="2">
                  <c:v>612</c:v>
                </c:pt>
                <c:pt idx="3">
                  <c:v>13</c:v>
                </c:pt>
                <c:pt idx="4">
                  <c:v>12</c:v>
                </c:pt>
                <c:pt idx="5">
                  <c:v>64</c:v>
                </c:pt>
                <c:pt idx="6">
                  <c:v>36</c:v>
                </c:pt>
                <c:pt idx="7">
                  <c:v>9</c:v>
                </c:pt>
                <c:pt idx="8">
                  <c:v>26</c:v>
                </c:pt>
                <c:pt idx="9">
                  <c:v>6</c:v>
                </c:pt>
                <c:pt idx="10">
                  <c:v>70</c:v>
                </c:pt>
                <c:pt idx="11">
                  <c:v>14</c:v>
                </c:pt>
                <c:pt idx="12">
                  <c:v>38</c:v>
                </c:pt>
                <c:pt idx="13">
                  <c:v>160</c:v>
                </c:pt>
                <c:pt idx="14">
                  <c:v>40</c:v>
                </c:pt>
                <c:pt idx="15">
                  <c:v>84</c:v>
                </c:pt>
                <c:pt idx="16">
                  <c:v>2</c:v>
                </c:pt>
              </c:numCache>
            </c:numRef>
          </c:val>
          <c:extLst>
            <c:ext xmlns:c16="http://schemas.microsoft.com/office/drawing/2014/chart" uri="{C3380CC4-5D6E-409C-BE32-E72D297353CC}">
              <c16:uniqueId val="{00000000-1960-436D-A8F8-8E9C57A4708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[Mano Capstone Project.xlsx]Quick Analytics Healthcare!PivotTable9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City tier vs Averages of Charges, BMI, HBA1C,</a:t>
            </a:r>
            <a:r>
              <a:rPr lang="en-US" baseline="0"/>
              <a:t> Count of Customer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'Quick Analytics Healthcare'!$B$64</c:f>
              <c:strCache>
                <c:ptCount val="1"/>
                <c:pt idx="0">
                  <c:v>Average of HBA1C</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'Quick Analytics Healthcare'!$A$65:$A$68</c:f>
              <c:strCache>
                <c:ptCount val="3"/>
                <c:pt idx="0">
                  <c:v>tier - 1</c:v>
                </c:pt>
                <c:pt idx="1">
                  <c:v>tier - 2</c:v>
                </c:pt>
                <c:pt idx="2">
                  <c:v>tier - 3</c:v>
                </c:pt>
              </c:strCache>
            </c:strRef>
          </c:cat>
          <c:val>
            <c:numRef>
              <c:f>'Quick Analytics Healthcare'!$B$65:$B$68</c:f>
              <c:numCache>
                <c:formatCode>General</c:formatCode>
                <c:ptCount val="3"/>
                <c:pt idx="0">
                  <c:v>6.6056010928961735</c:v>
                </c:pt>
                <c:pt idx="1">
                  <c:v>6.5691718170580939</c:v>
                </c:pt>
                <c:pt idx="2">
                  <c:v>6.5644836272040266</c:v>
                </c:pt>
              </c:numCache>
            </c:numRef>
          </c:val>
          <c:extLst>
            <c:ext xmlns:c16="http://schemas.microsoft.com/office/drawing/2014/chart" uri="{C3380CC4-5D6E-409C-BE32-E72D297353CC}">
              <c16:uniqueId val="{00000000-367D-4EE8-8872-207638E106ED}"/>
            </c:ext>
          </c:extLst>
        </c:ser>
        <c:ser>
          <c:idx val="1"/>
          <c:order val="1"/>
          <c:tx>
            <c:strRef>
              <c:f>'Quick Analytics Healthcare'!$C$64</c:f>
              <c:strCache>
                <c:ptCount val="1"/>
                <c:pt idx="0">
                  <c:v>Count of Customer 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'Quick Analytics Healthcare'!$A$65:$A$68</c:f>
              <c:strCache>
                <c:ptCount val="3"/>
                <c:pt idx="0">
                  <c:v>tier - 1</c:v>
                </c:pt>
                <c:pt idx="1">
                  <c:v>tier - 2</c:v>
                </c:pt>
                <c:pt idx="2">
                  <c:v>tier - 3</c:v>
                </c:pt>
              </c:strCache>
            </c:strRef>
          </c:cat>
          <c:val>
            <c:numRef>
              <c:f>'Quick Analytics Healthcare'!$C$65:$C$68</c:f>
              <c:numCache>
                <c:formatCode>General</c:formatCode>
                <c:ptCount val="3"/>
                <c:pt idx="0">
                  <c:v>732</c:v>
                </c:pt>
                <c:pt idx="1">
                  <c:v>809</c:v>
                </c:pt>
                <c:pt idx="2">
                  <c:v>794</c:v>
                </c:pt>
              </c:numCache>
            </c:numRef>
          </c:val>
          <c:extLst>
            <c:ext xmlns:c16="http://schemas.microsoft.com/office/drawing/2014/chart" uri="{C3380CC4-5D6E-409C-BE32-E72D297353CC}">
              <c16:uniqueId val="{00000001-367D-4EE8-8872-207638E106ED}"/>
            </c:ext>
          </c:extLst>
        </c:ser>
        <c:ser>
          <c:idx val="2"/>
          <c:order val="2"/>
          <c:tx>
            <c:strRef>
              <c:f>'Quick Analytics Healthcare'!$D$64</c:f>
              <c:strCache>
                <c:ptCount val="1"/>
                <c:pt idx="0">
                  <c:v>Average of BMI</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'Quick Analytics Healthcare'!$A$65:$A$68</c:f>
              <c:strCache>
                <c:ptCount val="3"/>
                <c:pt idx="0">
                  <c:v>tier - 1</c:v>
                </c:pt>
                <c:pt idx="1">
                  <c:v>tier - 2</c:v>
                </c:pt>
                <c:pt idx="2">
                  <c:v>tier - 3</c:v>
                </c:pt>
              </c:strCache>
            </c:strRef>
          </c:cat>
          <c:val>
            <c:numRef>
              <c:f>'Quick Analytics Healthcare'!$D$65:$D$68</c:f>
              <c:numCache>
                <c:formatCode>General</c:formatCode>
                <c:ptCount val="3"/>
                <c:pt idx="0">
                  <c:v>30.290703551912532</c:v>
                </c:pt>
                <c:pt idx="1">
                  <c:v>31.448522867737964</c:v>
                </c:pt>
                <c:pt idx="2">
                  <c:v>31.116479848866501</c:v>
                </c:pt>
              </c:numCache>
            </c:numRef>
          </c:val>
          <c:extLst>
            <c:ext xmlns:c16="http://schemas.microsoft.com/office/drawing/2014/chart" uri="{C3380CC4-5D6E-409C-BE32-E72D297353CC}">
              <c16:uniqueId val="{00000002-367D-4EE8-8872-207638E106ED}"/>
            </c:ext>
          </c:extLst>
        </c:ser>
        <c:ser>
          <c:idx val="3"/>
          <c:order val="3"/>
          <c:tx>
            <c:strRef>
              <c:f>'Quick Analytics Healthcare'!$E$64</c:f>
              <c:strCache>
                <c:ptCount val="1"/>
                <c:pt idx="0">
                  <c:v>Average of charges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'Quick Analytics Healthcare'!$A$65:$A$68</c:f>
              <c:strCache>
                <c:ptCount val="3"/>
                <c:pt idx="0">
                  <c:v>tier - 1</c:v>
                </c:pt>
                <c:pt idx="1">
                  <c:v>tier - 2</c:v>
                </c:pt>
                <c:pt idx="2">
                  <c:v>tier - 3</c:v>
                </c:pt>
              </c:strCache>
            </c:strRef>
          </c:cat>
          <c:val>
            <c:numRef>
              <c:f>'Quick Analytics Healthcare'!$E$65:$E$68</c:f>
              <c:numCache>
                <c:formatCode>_([$$-409]* #,##0.00_);_([$$-409]* \(#,##0.00\);_([$$-409]* "-"??_);_(@_)</c:formatCode>
                <c:ptCount val="3"/>
                <c:pt idx="0">
                  <c:v>13051.351229508191</c:v>
                </c:pt>
                <c:pt idx="1">
                  <c:v>13445.5341656366</c:v>
                </c:pt>
                <c:pt idx="2">
                  <c:v>14057.093664987402</c:v>
                </c:pt>
              </c:numCache>
            </c:numRef>
          </c:val>
          <c:extLst>
            <c:ext xmlns:c16="http://schemas.microsoft.com/office/drawing/2014/chart" uri="{C3380CC4-5D6E-409C-BE32-E72D297353CC}">
              <c16:uniqueId val="{00000003-367D-4EE8-8872-207638E106ED}"/>
            </c:ext>
          </c:extLst>
        </c:ser>
        <c:dLbls>
          <c:showLegendKey val="0"/>
          <c:showVal val="0"/>
          <c:showCatName val="0"/>
          <c:showSerName val="0"/>
          <c:showPercent val="0"/>
          <c:showBubbleSize val="0"/>
        </c:dLbls>
        <c:gapWidth val="100"/>
        <c:overlap val="-24"/>
        <c:axId val="1199078328"/>
        <c:axId val="1199081928"/>
      </c:barChart>
      <c:catAx>
        <c:axId val="11990783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9081928"/>
        <c:crosses val="autoZero"/>
        <c:auto val="1"/>
        <c:lblAlgn val="ctr"/>
        <c:lblOffset val="100"/>
        <c:noMultiLvlLbl val="0"/>
      </c:catAx>
      <c:valAx>
        <c:axId val="11990819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9078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[Mano Capstone Project.xlsx]Quick Analytics Healthcare!PivotTable10</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ID Count by City tier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'Quick Analytics Healthcare'!$B$75</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'Quick Analytics Healthcare'!$A$76:$A$79</c:f>
              <c:strCache>
                <c:ptCount val="3"/>
                <c:pt idx="0">
                  <c:v>tier - 1</c:v>
                </c:pt>
                <c:pt idx="1">
                  <c:v>tier - 2</c:v>
                </c:pt>
                <c:pt idx="2">
                  <c:v>tier - 3</c:v>
                </c:pt>
              </c:strCache>
            </c:strRef>
          </c:cat>
          <c:val>
            <c:numRef>
              <c:f>'Quick Analytics Healthcare'!$B$76:$B$79</c:f>
              <c:numCache>
                <c:formatCode>General</c:formatCode>
                <c:ptCount val="3"/>
                <c:pt idx="0">
                  <c:v>732</c:v>
                </c:pt>
                <c:pt idx="1">
                  <c:v>809</c:v>
                </c:pt>
                <c:pt idx="2">
                  <c:v>794</c:v>
                </c:pt>
              </c:numCache>
            </c:numRef>
          </c:val>
          <c:smooth val="0"/>
          <c:extLst>
            <c:ext xmlns:c16="http://schemas.microsoft.com/office/drawing/2014/chart" uri="{C3380CC4-5D6E-409C-BE32-E72D297353CC}">
              <c16:uniqueId val="{00000000-355F-40E0-B423-CF6545F5BAEA}"/>
            </c:ext>
          </c:extLst>
        </c:ser>
        <c:dLbls>
          <c:dLblPos val="ctr"/>
          <c:showLegendKey val="0"/>
          <c:showVal val="1"/>
          <c:showCatName val="0"/>
          <c:showSerName val="0"/>
          <c:showPercent val="0"/>
          <c:showBubbleSize val="0"/>
        </c:dLbls>
        <c:marker val="1"/>
        <c:smooth val="0"/>
        <c:axId val="1137009136"/>
        <c:axId val="1137010576"/>
      </c:lineChart>
      <c:catAx>
        <c:axId val="11370091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37010576"/>
        <c:crosses val="autoZero"/>
        <c:auto val="1"/>
        <c:lblAlgn val="ctr"/>
        <c:lblOffset val="100"/>
        <c:noMultiLvlLbl val="0"/>
      </c:catAx>
      <c:valAx>
        <c:axId val="11370105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370091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[Mano Capstone Project.xlsx]Quick Analytics Healthcare!PivotTable11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ID Count by Hospital tier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'Quick Analytics Healthcare'!$B$82</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'Quick Analytics Healthcare'!$A$83:$A$86</c:f>
              <c:strCache>
                <c:ptCount val="3"/>
                <c:pt idx="0">
                  <c:v>tier - 1</c:v>
                </c:pt>
                <c:pt idx="1">
                  <c:v>tier - 2</c:v>
                </c:pt>
                <c:pt idx="2">
                  <c:v>tier - 3</c:v>
                </c:pt>
              </c:strCache>
            </c:strRef>
          </c:cat>
          <c:val>
            <c:numRef>
              <c:f>'Quick Analytics Healthcare'!$B$83:$B$86</c:f>
              <c:numCache>
                <c:formatCode>General</c:formatCode>
                <c:ptCount val="3"/>
                <c:pt idx="0">
                  <c:v>304</c:v>
                </c:pt>
                <c:pt idx="1">
                  <c:v>1338</c:v>
                </c:pt>
                <c:pt idx="2">
                  <c:v>693</c:v>
                </c:pt>
              </c:numCache>
            </c:numRef>
          </c:val>
          <c:smooth val="0"/>
          <c:extLst>
            <c:ext xmlns:c16="http://schemas.microsoft.com/office/drawing/2014/chart" uri="{C3380CC4-5D6E-409C-BE32-E72D297353CC}">
              <c16:uniqueId val="{00000000-CDEF-4BD2-AA86-7FBECEAB869A}"/>
            </c:ext>
          </c:extLst>
        </c:ser>
        <c:dLbls>
          <c:dLblPos val="ctr"/>
          <c:showLegendKey val="0"/>
          <c:showVal val="1"/>
          <c:showCatName val="0"/>
          <c:showSerName val="0"/>
          <c:showPercent val="0"/>
          <c:showBubbleSize val="0"/>
        </c:dLbls>
        <c:marker val="1"/>
        <c:smooth val="0"/>
        <c:axId val="1199070768"/>
        <c:axId val="1199074008"/>
      </c:lineChart>
      <c:catAx>
        <c:axId val="11990707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99074008"/>
        <c:crosses val="autoZero"/>
        <c:auto val="1"/>
        <c:lblAlgn val="ctr"/>
        <c:lblOffset val="100"/>
        <c:noMultiLvlLbl val="0"/>
      </c:catAx>
      <c:valAx>
        <c:axId val="119907400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9907076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[Mano Capstone Project.xlsx]Quick Analytics Healthcare!PivotTable15</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City vs Weight Status</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'Quick Analytics Healthcare'!$B$98:$B$99</c:f>
              <c:strCache>
                <c:ptCount val="1"/>
                <c:pt idx="0">
                  <c:v>tier - 1</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E177-4799-B1B9-A98408C48C08}"/>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E177-4799-B1B9-A98408C48C08}"/>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E177-4799-B1B9-A98408C48C08}"/>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E177-4799-B1B9-A98408C48C0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'Quick Analytics Healthcare'!$A$100:$A$104</c:f>
              <c:strCache>
                <c:ptCount val="4"/>
                <c:pt idx="0">
                  <c:v>Normal Weight</c:v>
                </c:pt>
                <c:pt idx="1">
                  <c:v>Obesity</c:v>
                </c:pt>
                <c:pt idx="2">
                  <c:v>Overweight</c:v>
                </c:pt>
                <c:pt idx="3">
                  <c:v>Underweight</c:v>
                </c:pt>
              </c:strCache>
            </c:strRef>
          </c:cat>
          <c:val>
            <c:numRef>
              <c:f>'Quick Analytics Healthcare'!$B$100:$B$104</c:f>
              <c:numCache>
                <c:formatCode>0</c:formatCode>
                <c:ptCount val="4"/>
                <c:pt idx="0">
                  <c:v>39.306279337028037</c:v>
                </c:pt>
                <c:pt idx="1">
                  <c:v>40.54385002547798</c:v>
                </c:pt>
                <c:pt idx="2">
                  <c:v>41.358581313226495</c:v>
                </c:pt>
                <c:pt idx="3">
                  <c:v>38.120045427519976</c:v>
                </c:pt>
              </c:numCache>
            </c:numRef>
          </c:val>
          <c:extLst>
            <c:ext xmlns:c16="http://schemas.microsoft.com/office/drawing/2014/chart" uri="{C3380CC4-5D6E-409C-BE32-E72D297353CC}">
              <c16:uniqueId val="{00000000-E177-4799-B1B9-A98408C48C08}"/>
            </c:ext>
          </c:extLst>
        </c:ser>
        <c:ser>
          <c:idx val="1"/>
          <c:order val="1"/>
          <c:tx>
            <c:strRef>
              <c:f>'Quick Analytics Healthcare'!$C$98:$C$99</c:f>
              <c:strCache>
                <c:ptCount val="1"/>
                <c:pt idx="0">
                  <c:v>tier - 2</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'Quick Analytics Healthcare'!$A$100:$A$104</c:f>
              <c:strCache>
                <c:ptCount val="4"/>
                <c:pt idx="0">
                  <c:v>Normal Weight</c:v>
                </c:pt>
                <c:pt idx="1">
                  <c:v>Obesity</c:v>
                </c:pt>
                <c:pt idx="2">
                  <c:v>Overweight</c:v>
                </c:pt>
                <c:pt idx="3">
                  <c:v>Underweight</c:v>
                </c:pt>
              </c:strCache>
            </c:strRef>
          </c:cat>
          <c:val>
            <c:numRef>
              <c:f>'Quick Analytics Healthcare'!$C$100:$C$104</c:f>
              <c:numCache>
                <c:formatCode>0</c:formatCode>
                <c:ptCount val="4"/>
                <c:pt idx="0">
                  <c:v>36.975072385920072</c:v>
                </c:pt>
                <c:pt idx="1">
                  <c:v>40.265101826357203</c:v>
                </c:pt>
                <c:pt idx="2">
                  <c:v>40.071185847993583</c:v>
                </c:pt>
                <c:pt idx="3">
                  <c:v>39.08966165001771</c:v>
                </c:pt>
              </c:numCache>
            </c:numRef>
          </c:val>
          <c:extLst>
            <c:ext xmlns:c16="http://schemas.microsoft.com/office/drawing/2014/chart" uri="{C3380CC4-5D6E-409C-BE32-E72D297353CC}">
              <c16:uniqueId val="{00000017-E177-4799-B1B9-A98408C48C08}"/>
            </c:ext>
          </c:extLst>
        </c:ser>
        <c:ser>
          <c:idx val="2"/>
          <c:order val="2"/>
          <c:tx>
            <c:strRef>
              <c:f>'Quick Analytics Healthcare'!$D$98:$D$99</c:f>
              <c:strCache>
                <c:ptCount val="1"/>
                <c:pt idx="0">
                  <c:v>tier - 3</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'Quick Analytics Healthcare'!$A$100:$A$104</c:f>
              <c:strCache>
                <c:ptCount val="4"/>
                <c:pt idx="0">
                  <c:v>Normal Weight</c:v>
                </c:pt>
                <c:pt idx="1">
                  <c:v>Obesity</c:v>
                </c:pt>
                <c:pt idx="2">
                  <c:v>Overweight</c:v>
                </c:pt>
                <c:pt idx="3">
                  <c:v>Underweight</c:v>
                </c:pt>
              </c:strCache>
            </c:strRef>
          </c:cat>
          <c:val>
            <c:numRef>
              <c:f>'Quick Analytics Healthcare'!$D$100:$D$104</c:f>
              <c:numCache>
                <c:formatCode>0</c:formatCode>
                <c:ptCount val="4"/>
                <c:pt idx="0">
                  <c:v>39.663630781367068</c:v>
                </c:pt>
                <c:pt idx="1">
                  <c:v>40.631601516410271</c:v>
                </c:pt>
                <c:pt idx="2">
                  <c:v>38.579772930864422</c:v>
                </c:pt>
                <c:pt idx="3">
                  <c:v>39.529361091826452</c:v>
                </c:pt>
              </c:numCache>
            </c:numRef>
          </c:val>
          <c:extLst>
            <c:ext xmlns:c16="http://schemas.microsoft.com/office/drawing/2014/chart" uri="{C3380CC4-5D6E-409C-BE32-E72D297353CC}">
              <c16:uniqueId val="{00000018-E177-4799-B1B9-A98408C48C08}"/>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[Mano Capstone Project.xlsx]Quick Analytics Healthcare!PivotTable14</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City vs Average of Age Diabetes</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'Quick Analytics Healthcare'!$B$91</c:f>
              <c:strCache>
                <c:ptCount val="1"/>
                <c:pt idx="0">
                  <c:v>Average of Age</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C32B-469A-8E95-19F8795A40AA}"/>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C32B-469A-8E95-19F8795A40AA}"/>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C32B-469A-8E95-19F8795A40A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'Quick Analytics Healthcare'!$A$92:$A$95</c:f>
              <c:strCache>
                <c:ptCount val="3"/>
                <c:pt idx="0">
                  <c:v>tier - 1</c:v>
                </c:pt>
                <c:pt idx="1">
                  <c:v>tier - 2</c:v>
                </c:pt>
                <c:pt idx="2">
                  <c:v>tier - 3</c:v>
                </c:pt>
              </c:strCache>
            </c:strRef>
          </c:cat>
          <c:val>
            <c:numRef>
              <c:f>'Quick Analytics Healthcare'!$B$92:$B$95</c:f>
              <c:numCache>
                <c:formatCode>0</c:formatCode>
                <c:ptCount val="3"/>
                <c:pt idx="0">
                  <c:v>40.286919840498172</c:v>
                </c:pt>
                <c:pt idx="1">
                  <c:v>39.592226582944676</c:v>
                </c:pt>
                <c:pt idx="2">
                  <c:v>39.931932845763853</c:v>
                </c:pt>
              </c:numCache>
            </c:numRef>
          </c:val>
          <c:extLst>
            <c:ext xmlns:c16="http://schemas.microsoft.com/office/drawing/2014/chart" uri="{C3380CC4-5D6E-409C-BE32-E72D297353CC}">
              <c16:uniqueId val="{00000000-C32B-469A-8E95-19F8795A40AA}"/>
            </c:ext>
          </c:extLst>
        </c:ser>
        <c:ser>
          <c:idx val="1"/>
          <c:order val="1"/>
          <c:tx>
            <c:strRef>
              <c:f>'Quick Analytics Healthcare'!$C$91</c:f>
              <c:strCache>
                <c:ptCount val="1"/>
                <c:pt idx="0">
                  <c:v>Count of Diabetes Status</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C32B-469A-8E95-19F8795A40AA}"/>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C32B-469A-8E95-19F8795A40AA}"/>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C32B-469A-8E95-19F8795A40A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'Quick Analytics Healthcare'!$A$92:$A$95</c:f>
              <c:strCache>
                <c:ptCount val="3"/>
                <c:pt idx="0">
                  <c:v>tier - 1</c:v>
                </c:pt>
                <c:pt idx="1">
                  <c:v>tier - 2</c:v>
                </c:pt>
                <c:pt idx="2">
                  <c:v>tier - 3</c:v>
                </c:pt>
              </c:strCache>
            </c:strRef>
          </c:cat>
          <c:val>
            <c:numRef>
              <c:f>'Quick Analytics Healthcare'!$C$92:$C$95</c:f>
              <c:numCache>
                <c:formatCode>General</c:formatCode>
                <c:ptCount val="3"/>
                <c:pt idx="0">
                  <c:v>732</c:v>
                </c:pt>
                <c:pt idx="1">
                  <c:v>809</c:v>
                </c:pt>
                <c:pt idx="2">
                  <c:v>794</c:v>
                </c:pt>
              </c:numCache>
            </c:numRef>
          </c:val>
          <c:extLst>
            <c:ext xmlns:c16="http://schemas.microsoft.com/office/drawing/2014/chart" uri="{C3380CC4-5D6E-409C-BE32-E72D297353CC}">
              <c16:uniqueId val="{00000001-C32B-469A-8E95-19F8795A40AA}"/>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[Mano Capstone Project.xlsx]Quick Analytics Healthcare!PivotTable16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age with Medical</a:t>
            </a:r>
            <a:r>
              <a:rPr lang="en-US" baseline="0"/>
              <a:t> Problems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'Quick Analytics Healthcare'!$B$111</c:f>
              <c:strCache>
                <c:ptCount val="1"/>
                <c:pt idx="0">
                  <c:v>Average of Age</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'Quick Analytics Healthcare'!$A$112:$A$116</c:f>
              <c:strCache>
                <c:ptCount val="4"/>
                <c:pt idx="0">
                  <c:v>Normal Weight</c:v>
                </c:pt>
                <c:pt idx="1">
                  <c:v>Obesity</c:v>
                </c:pt>
                <c:pt idx="2">
                  <c:v>Overweight</c:v>
                </c:pt>
                <c:pt idx="3">
                  <c:v>Underweight</c:v>
                </c:pt>
              </c:strCache>
            </c:strRef>
          </c:cat>
          <c:val>
            <c:numRef>
              <c:f>'Quick Analytics Healthcare'!$B$112:$B$116</c:f>
              <c:numCache>
                <c:formatCode>0</c:formatCode>
                <c:ptCount val="4"/>
                <c:pt idx="0">
                  <c:v>38.719014105605638</c:v>
                </c:pt>
                <c:pt idx="1">
                  <c:v>40.472012325754143</c:v>
                </c:pt>
                <c:pt idx="2">
                  <c:v>40.001017599530435</c:v>
                </c:pt>
                <c:pt idx="3">
                  <c:v>38.915029983654286</c:v>
                </c:pt>
              </c:numCache>
            </c:numRef>
          </c:val>
          <c:extLst>
            <c:ext xmlns:c16="http://schemas.microsoft.com/office/drawing/2014/chart" uri="{C3380CC4-5D6E-409C-BE32-E72D297353CC}">
              <c16:uniqueId val="{00000000-6149-41E9-A374-1720BAF2C0BB}"/>
            </c:ext>
          </c:extLst>
        </c:ser>
        <c:ser>
          <c:idx val="1"/>
          <c:order val="1"/>
          <c:tx>
            <c:strRef>
              <c:f>'Quick Analytics Healthcare'!$C$111</c:f>
              <c:strCache>
                <c:ptCount val="1"/>
                <c:pt idx="0">
                  <c:v>Count of Cancer history</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'Quick Analytics Healthcare'!$A$112:$A$116</c:f>
              <c:strCache>
                <c:ptCount val="4"/>
                <c:pt idx="0">
                  <c:v>Normal Weight</c:v>
                </c:pt>
                <c:pt idx="1">
                  <c:v>Obesity</c:v>
                </c:pt>
                <c:pt idx="2">
                  <c:v>Overweight</c:v>
                </c:pt>
                <c:pt idx="3">
                  <c:v>Underweight</c:v>
                </c:pt>
              </c:strCache>
            </c:strRef>
          </c:cat>
          <c:val>
            <c:numRef>
              <c:f>'Quick Analytics Healthcare'!$C$112:$C$116</c:f>
              <c:numCache>
                <c:formatCode>General</c:formatCode>
                <c:ptCount val="4"/>
                <c:pt idx="0">
                  <c:v>437</c:v>
                </c:pt>
                <c:pt idx="1">
                  <c:v>1221</c:v>
                </c:pt>
                <c:pt idx="2">
                  <c:v>501</c:v>
                </c:pt>
                <c:pt idx="3">
                  <c:v>176</c:v>
                </c:pt>
              </c:numCache>
            </c:numRef>
          </c:val>
          <c:extLst>
            <c:ext xmlns:c16="http://schemas.microsoft.com/office/drawing/2014/chart" uri="{C3380CC4-5D6E-409C-BE32-E72D297353CC}">
              <c16:uniqueId val="{00000001-6149-41E9-A374-1720BAF2C0BB}"/>
            </c:ext>
          </c:extLst>
        </c:ser>
        <c:ser>
          <c:idx val="2"/>
          <c:order val="2"/>
          <c:tx>
            <c:strRef>
              <c:f>'Quick Analytics Healthcare'!$D$111</c:f>
              <c:strCache>
                <c:ptCount val="1"/>
                <c:pt idx="0">
                  <c:v>Count of Smoker</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'Quick Analytics Healthcare'!$A$112:$A$116</c:f>
              <c:strCache>
                <c:ptCount val="4"/>
                <c:pt idx="0">
                  <c:v>Normal Weight</c:v>
                </c:pt>
                <c:pt idx="1">
                  <c:v>Obesity</c:v>
                </c:pt>
                <c:pt idx="2">
                  <c:v>Overweight</c:v>
                </c:pt>
                <c:pt idx="3">
                  <c:v>Underweight</c:v>
                </c:pt>
              </c:strCache>
            </c:strRef>
          </c:cat>
          <c:val>
            <c:numRef>
              <c:f>'Quick Analytics Healthcare'!$D$112:$D$116</c:f>
              <c:numCache>
                <c:formatCode>General</c:formatCode>
                <c:ptCount val="4"/>
                <c:pt idx="0">
                  <c:v>437</c:v>
                </c:pt>
                <c:pt idx="1">
                  <c:v>1221</c:v>
                </c:pt>
                <c:pt idx="2">
                  <c:v>501</c:v>
                </c:pt>
                <c:pt idx="3">
                  <c:v>176</c:v>
                </c:pt>
              </c:numCache>
            </c:numRef>
          </c:val>
          <c:extLst>
            <c:ext xmlns:c16="http://schemas.microsoft.com/office/drawing/2014/chart" uri="{C3380CC4-5D6E-409C-BE32-E72D297353CC}">
              <c16:uniqueId val="{00000002-6149-41E9-A374-1720BAF2C0BB}"/>
            </c:ext>
          </c:extLst>
        </c:ser>
        <c:ser>
          <c:idx val="3"/>
          <c:order val="3"/>
          <c:tx>
            <c:strRef>
              <c:f>'Quick Analytics Healthcare'!$E$111</c:f>
              <c:strCache>
                <c:ptCount val="1"/>
                <c:pt idx="0">
                  <c:v>Sum of NumberOfMajorSurgeries</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'Quick Analytics Healthcare'!$A$112:$A$116</c:f>
              <c:strCache>
                <c:ptCount val="4"/>
                <c:pt idx="0">
                  <c:v>Normal Weight</c:v>
                </c:pt>
                <c:pt idx="1">
                  <c:v>Obesity</c:v>
                </c:pt>
                <c:pt idx="2">
                  <c:v>Overweight</c:v>
                </c:pt>
                <c:pt idx="3">
                  <c:v>Underweight</c:v>
                </c:pt>
              </c:strCache>
            </c:strRef>
          </c:cat>
          <c:val>
            <c:numRef>
              <c:f>'Quick Analytics Healthcare'!$E$112:$E$116</c:f>
              <c:numCache>
                <c:formatCode>General</c:formatCode>
                <c:ptCount val="4"/>
                <c:pt idx="0">
                  <c:v>265</c:v>
                </c:pt>
                <c:pt idx="1">
                  <c:v>840</c:v>
                </c:pt>
                <c:pt idx="2">
                  <c:v>365</c:v>
                </c:pt>
                <c:pt idx="3">
                  <c:v>109</c:v>
                </c:pt>
              </c:numCache>
            </c:numRef>
          </c:val>
          <c:extLst>
            <c:ext xmlns:c16="http://schemas.microsoft.com/office/drawing/2014/chart" uri="{C3380CC4-5D6E-409C-BE32-E72D297353CC}">
              <c16:uniqueId val="{00000003-6149-41E9-A374-1720BAF2C0BB}"/>
            </c:ext>
          </c:extLst>
        </c:ser>
        <c:dLbls>
          <c:showLegendKey val="0"/>
          <c:showVal val="0"/>
          <c:showCatName val="0"/>
          <c:showSerName val="0"/>
          <c:showPercent val="0"/>
          <c:showBubbleSize val="0"/>
        </c:dLbls>
        <c:gapWidth val="65"/>
        <c:shape val="box"/>
        <c:axId val="1331382496"/>
        <c:axId val="1331386816"/>
        <c:axId val="0"/>
      </c:bar3DChart>
      <c:catAx>
        <c:axId val="13313824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31386816"/>
        <c:crosses val="autoZero"/>
        <c:auto val="1"/>
        <c:lblAlgn val="ctr"/>
        <c:lblOffset val="100"/>
        <c:noMultiLvlLbl val="0"/>
      </c:catAx>
      <c:valAx>
        <c:axId val="133138681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3138249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Charges vs Weight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Normal Weight</c:v>
              </c:pt>
              <c:pt idx="1">
                <c:v>Obesity</c:v>
              </c:pt>
              <c:pt idx="2">
                <c:v>Overweight</c:v>
              </c:pt>
              <c:pt idx="3">
                <c:v>Underweight</c:v>
              </c:pt>
            </c:strLit>
          </c:cat>
          <c:val>
            <c:numLit>
              <c:formatCode>General</c:formatCode>
              <c:ptCount val="4"/>
              <c:pt idx="0">
                <c:v>17284.969839816931</c:v>
              </c:pt>
              <c:pt idx="1">
                <c:v>10483.967002456997</c:v>
              </c:pt>
              <c:pt idx="2">
                <c:v>13662.615289421163</c:v>
              </c:pt>
              <c:pt idx="3">
                <c:v>23386.454602272737</c:v>
              </c:pt>
            </c:numLit>
          </c:val>
          <c:extLst>
            <c:ext xmlns:c16="http://schemas.microsoft.com/office/drawing/2014/chart" uri="{C3380CC4-5D6E-409C-BE32-E72D297353CC}">
              <c16:uniqueId val="{00000000-1BE3-49C9-BA4A-5E1B621328E7}"/>
            </c:ext>
          </c:extLst>
        </c:ser>
        <c:dLbls>
          <c:showLegendKey val="0"/>
          <c:showVal val="1"/>
          <c:showCatName val="0"/>
          <c:showSerName val="0"/>
          <c:showPercent val="0"/>
          <c:showBubbleSize val="0"/>
        </c:dLbls>
        <c:gapWidth val="65"/>
        <c:shape val="box"/>
        <c:axId val="493905392"/>
        <c:axId val="493899272"/>
        <c:axId val="0"/>
      </c:bar3DChart>
      <c:catAx>
        <c:axId val="4939053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93899272"/>
        <c:crosses val="autoZero"/>
        <c:auto val="1"/>
        <c:lblAlgn val="ctr"/>
        <c:lblOffset val="100"/>
        <c:noMultiLvlLbl val="0"/>
      </c:catAx>
      <c:valAx>
        <c:axId val="493899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9390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[Mano Capstone Project.xlsx]Quick Analytics Healthcare!PivotTable4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Diabetes vs Charges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'Quick Analytics Healthcare'!$B$1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5D0-452E-9255-393C1C36827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5D0-452E-9255-393C1C36827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5D0-452E-9255-393C1C36827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'Quick Analytics Healthcare'!$A$2:$A$5</c:f>
              <c:strCache>
                <c:ptCount val="3"/>
                <c:pt idx="0">
                  <c:v>Diabetes</c:v>
                </c:pt>
                <c:pt idx="1">
                  <c:v>Normal</c:v>
                </c:pt>
                <c:pt idx="2">
                  <c:v>Prediabetes</c:v>
                </c:pt>
              </c:strCache>
            </c:strRef>
          </c:cat>
          <c:val>
            <c:numRef>
              <c:f>'Quick Analytics Healthcare'!$B$2:$B$5</c:f>
              <c:numCache>
                <c:formatCode>_([$$-409]* #,##0.00_);_([$$-409]* \(#,##0.00\);_([$$-409]* "-"??_);_(@_)</c:formatCode>
                <c:ptCount val="3"/>
                <c:pt idx="0">
                  <c:v>16120.287206632653</c:v>
                </c:pt>
                <c:pt idx="1">
                  <c:v>12090.722977168954</c:v>
                </c:pt>
                <c:pt idx="2">
                  <c:v>12532.262675438604</c:v>
                </c:pt>
              </c:numCache>
            </c:numRef>
          </c:val>
          <c:extLst>
            <c:ext xmlns:c16="http://schemas.microsoft.com/office/drawing/2014/chart" uri="{C3380CC4-5D6E-409C-BE32-E72D297353CC}">
              <c16:uniqueId val="{00000006-65D0-452E-9255-393C1C36827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[Mano Capstone Project.xlsx]Quick Analytics Healthcare!PivotTable6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a:t>
            </a:r>
            <a:r>
              <a:rPr lang="en-US" baseline="0"/>
              <a:t> ID vs Average of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'Quick Analytics Healthcare'!$B$15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'Quick Analytics Healthcare'!$A$16:$A$33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'Quick Analytics Healthcare'!$B$16:$B$33</c:f>
              <c:numCache>
                <c:formatCode>_([$$-409]* #,##0.00_);_([$$-409]* \(#,##0.00\);_([$$-409]* "-"??_);_(@_)</c:formatCode>
                <c:ptCount val="17"/>
                <c:pt idx="0">
                  <c:v>19466.246114982561</c:v>
                </c:pt>
                <c:pt idx="1">
                  <c:v>12016.473913043483</c:v>
                </c:pt>
                <c:pt idx="2">
                  <c:v>10514.939803921558</c:v>
                </c:pt>
                <c:pt idx="3">
                  <c:v>13478.056923076925</c:v>
                </c:pt>
                <c:pt idx="4">
                  <c:v>13948.609999999995</c:v>
                </c:pt>
                <c:pt idx="5">
                  <c:v>13589.263437499996</c:v>
                </c:pt>
                <c:pt idx="6">
                  <c:v>14806.107777777781</c:v>
                </c:pt>
                <c:pt idx="7">
                  <c:v>13272.786666666667</c:v>
                </c:pt>
                <c:pt idx="8">
                  <c:v>13633.143461538459</c:v>
                </c:pt>
                <c:pt idx="9">
                  <c:v>9238.498333333333</c:v>
                </c:pt>
                <c:pt idx="10">
                  <c:v>8933.3781428571438</c:v>
                </c:pt>
                <c:pt idx="11">
                  <c:v>10650.521428571428</c:v>
                </c:pt>
                <c:pt idx="12">
                  <c:v>13786.149210526319</c:v>
                </c:pt>
                <c:pt idx="13">
                  <c:v>12865.149499999996</c:v>
                </c:pt>
                <c:pt idx="14">
                  <c:v>8788.7822499999984</c:v>
                </c:pt>
                <c:pt idx="15">
                  <c:v>12489.921071428573</c:v>
                </c:pt>
                <c:pt idx="16">
                  <c:v>20996.530000000002</c:v>
                </c:pt>
              </c:numCache>
            </c:numRef>
          </c:val>
          <c:smooth val="0"/>
          <c:extLst>
            <c:ext xmlns:c16="http://schemas.microsoft.com/office/drawing/2014/chart" uri="{C3380CC4-5D6E-409C-BE32-E72D297353CC}">
              <c16:uniqueId val="{00000000-4482-4376-87E5-A0E489C16EE5}"/>
            </c:ext>
          </c:extLst>
        </c:ser>
        <c:dLbls>
          <c:showLegendKey val="0"/>
          <c:showVal val="0"/>
          <c:showCatName val="0"/>
          <c:showSerName val="0"/>
          <c:showPercent val="0"/>
          <c:showBubbleSize val="0"/>
        </c:dLbls>
        <c:marker val="1"/>
        <c:smooth val="0"/>
        <c:axId val="1136988256"/>
        <c:axId val="1136991856"/>
      </c:lineChart>
      <c:catAx>
        <c:axId val="113698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991856"/>
        <c:crosses val="autoZero"/>
        <c:auto val="1"/>
        <c:lblAlgn val="ctr"/>
        <c:lblOffset val="100"/>
        <c:noMultiLvlLbl val="0"/>
      </c:catAx>
      <c:valAx>
        <c:axId val="1136991856"/>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988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[Mano Capstone Project.xlsx]Quick Analytics Healthcare!PivotTable7</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Hospital tier vs Averages of BMI, HB1C,</a:t>
            </a:r>
            <a:r>
              <a:rPr lang="en-US" baseline="0"/>
              <a:t> Charges, Count of Customer </a:t>
            </a:r>
          </a:p>
          <a:p>
            <a:pPr>
              <a:defRPr/>
            </a:pPr>
            <a:endParaRPr lang="en-US"/>
          </a:p>
        </c:rich>
      </c:tx>
      <c:layout>
        <c:manualLayout>
          <c:xMode val="edge"/>
          <c:yMode val="edge"/>
          <c:x val="6.8413793103448278E-2"/>
          <c:y val="2.8021010609740132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'Quick Analytics Healthcare'!$B$36</c:f>
              <c:strCache>
                <c:ptCount val="1"/>
                <c:pt idx="0">
                  <c:v>Average of charges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'Quick Analytics Healthcare'!$A$37:$A$40</c:f>
              <c:strCache>
                <c:ptCount val="3"/>
                <c:pt idx="0">
                  <c:v>tier - 1</c:v>
                </c:pt>
                <c:pt idx="1">
                  <c:v>tier - 2</c:v>
                </c:pt>
                <c:pt idx="2">
                  <c:v>tier - 3</c:v>
                </c:pt>
              </c:strCache>
            </c:strRef>
          </c:cat>
          <c:val>
            <c:numRef>
              <c:f>'Quick Analytics Healthcare'!$B$37:$B$40</c:f>
              <c:numCache>
                <c:formatCode>_([$$-409]* #,##0.00_);_([$$-409]* \(#,##0.00\);_([$$-409]* "-"??_);_(@_)</c:formatCode>
                <c:ptCount val="3"/>
                <c:pt idx="0">
                  <c:v>30129.198585526356</c:v>
                </c:pt>
                <c:pt idx="1">
                  <c:v>11865.268766816147</c:v>
                </c:pt>
                <c:pt idx="2">
                  <c:v>9462.2693073593055</c:v>
                </c:pt>
              </c:numCache>
            </c:numRef>
          </c:val>
          <c:extLst>
            <c:ext xmlns:c16="http://schemas.microsoft.com/office/drawing/2014/chart" uri="{C3380CC4-5D6E-409C-BE32-E72D297353CC}">
              <c16:uniqueId val="{00000000-A7A5-4C6F-BF61-E4C0F3F1BA08}"/>
            </c:ext>
          </c:extLst>
        </c:ser>
        <c:ser>
          <c:idx val="1"/>
          <c:order val="1"/>
          <c:tx>
            <c:strRef>
              <c:f>'Quick Analytics Healthcare'!$C$36</c:f>
              <c:strCache>
                <c:ptCount val="1"/>
                <c:pt idx="0">
                  <c:v>Count of Customer ID</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'Quick Analytics Healthcare'!$A$37:$A$40</c:f>
              <c:strCache>
                <c:ptCount val="3"/>
                <c:pt idx="0">
                  <c:v>tier - 1</c:v>
                </c:pt>
                <c:pt idx="1">
                  <c:v>tier - 2</c:v>
                </c:pt>
                <c:pt idx="2">
                  <c:v>tier - 3</c:v>
                </c:pt>
              </c:strCache>
            </c:strRef>
          </c:cat>
          <c:val>
            <c:numRef>
              <c:f>'Quick Analytics Healthcare'!$C$37:$C$40</c:f>
              <c:numCache>
                <c:formatCode>General</c:formatCode>
                <c:ptCount val="3"/>
                <c:pt idx="0">
                  <c:v>304</c:v>
                </c:pt>
                <c:pt idx="1">
                  <c:v>1338</c:v>
                </c:pt>
                <c:pt idx="2">
                  <c:v>693</c:v>
                </c:pt>
              </c:numCache>
            </c:numRef>
          </c:val>
          <c:extLst>
            <c:ext xmlns:c16="http://schemas.microsoft.com/office/drawing/2014/chart" uri="{C3380CC4-5D6E-409C-BE32-E72D297353CC}">
              <c16:uniqueId val="{00000001-A7A5-4C6F-BF61-E4C0F3F1BA08}"/>
            </c:ext>
          </c:extLst>
        </c:ser>
        <c:ser>
          <c:idx val="2"/>
          <c:order val="2"/>
          <c:tx>
            <c:strRef>
              <c:f>'Quick Analytics Healthcare'!$D$36</c:f>
              <c:strCache>
                <c:ptCount val="1"/>
                <c:pt idx="0">
                  <c:v>Average of HBA1C</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'Quick Analytics Healthcare'!$A$37:$A$40</c:f>
              <c:strCache>
                <c:ptCount val="3"/>
                <c:pt idx="0">
                  <c:v>tier - 1</c:v>
                </c:pt>
                <c:pt idx="1">
                  <c:v>tier - 2</c:v>
                </c:pt>
                <c:pt idx="2">
                  <c:v>tier - 3</c:v>
                </c:pt>
              </c:strCache>
            </c:strRef>
          </c:cat>
          <c:val>
            <c:numRef>
              <c:f>'Quick Analytics Healthcare'!$D$37:$D$40</c:f>
              <c:numCache>
                <c:formatCode>General</c:formatCode>
                <c:ptCount val="3"/>
                <c:pt idx="0">
                  <c:v>6.6087828947368381</c:v>
                </c:pt>
                <c:pt idx="1">
                  <c:v>6.4259192825112166</c:v>
                </c:pt>
                <c:pt idx="2">
                  <c:v>6.8614862914862815</c:v>
                </c:pt>
              </c:numCache>
            </c:numRef>
          </c:val>
          <c:extLst>
            <c:ext xmlns:c16="http://schemas.microsoft.com/office/drawing/2014/chart" uri="{C3380CC4-5D6E-409C-BE32-E72D297353CC}">
              <c16:uniqueId val="{00000002-A7A5-4C6F-BF61-E4C0F3F1BA08}"/>
            </c:ext>
          </c:extLst>
        </c:ser>
        <c:ser>
          <c:idx val="3"/>
          <c:order val="3"/>
          <c:tx>
            <c:strRef>
              <c:f>'Quick Analytics Healthcare'!$E$36</c:f>
              <c:strCache>
                <c:ptCount val="1"/>
                <c:pt idx="0">
                  <c:v>Average of BMI</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'Quick Analytics Healthcare'!$A$37:$A$40</c:f>
              <c:strCache>
                <c:ptCount val="3"/>
                <c:pt idx="0">
                  <c:v>tier - 1</c:v>
                </c:pt>
                <c:pt idx="1">
                  <c:v>tier - 2</c:v>
                </c:pt>
                <c:pt idx="2">
                  <c:v>tier - 3</c:v>
                </c:pt>
              </c:strCache>
            </c:strRef>
          </c:cat>
          <c:val>
            <c:numRef>
              <c:f>'Quick Analytics Healthcare'!$E$37:$E$40</c:f>
              <c:numCache>
                <c:formatCode>General</c:formatCode>
                <c:ptCount val="3"/>
                <c:pt idx="0">
                  <c:v>34.886184210526324</c:v>
                </c:pt>
                <c:pt idx="1">
                  <c:v>30.201315396113586</c:v>
                </c:pt>
                <c:pt idx="2">
                  <c:v>30.745129870129876</c:v>
                </c:pt>
              </c:numCache>
            </c:numRef>
          </c:val>
          <c:extLst>
            <c:ext xmlns:c16="http://schemas.microsoft.com/office/drawing/2014/chart" uri="{C3380CC4-5D6E-409C-BE32-E72D297353CC}">
              <c16:uniqueId val="{00000003-A7A5-4C6F-BF61-E4C0F3F1BA08}"/>
            </c:ext>
          </c:extLst>
        </c:ser>
        <c:dLbls>
          <c:showLegendKey val="0"/>
          <c:showVal val="0"/>
          <c:showCatName val="0"/>
          <c:showSerName val="0"/>
          <c:showPercent val="0"/>
          <c:showBubbleSize val="0"/>
        </c:dLbls>
        <c:gapWidth val="315"/>
        <c:overlap val="-40"/>
        <c:axId val="1137000496"/>
        <c:axId val="1137004456"/>
      </c:barChart>
      <c:catAx>
        <c:axId val="113700049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7004456"/>
        <c:crosses val="autoZero"/>
        <c:auto val="1"/>
        <c:lblAlgn val="ctr"/>
        <c:lblOffset val="100"/>
        <c:noMultiLvlLbl val="0"/>
      </c:catAx>
      <c:valAx>
        <c:axId val="11370044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700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[Mano Capstone Project.xlsx]Quick Analytics Healthcare!PivotTable8</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 of</a:t>
            </a:r>
            <a:r>
              <a:rPr lang="en-US" baseline="0"/>
              <a:t> Customer by State ID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'Quick Analytics Healthcare'!$B$43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D99-4806-BB6D-32D78532605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D99-4806-BB6D-32D78532605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D99-4806-BB6D-32D78532605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D99-4806-BB6D-32D78532605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D99-4806-BB6D-32D785326059}"/>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D99-4806-BB6D-32D785326059}"/>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D99-4806-BB6D-32D785326059}"/>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D99-4806-BB6D-32D785326059}"/>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D99-4806-BB6D-32D785326059}"/>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CD99-4806-BB6D-32D785326059}"/>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CD99-4806-BB6D-32D785326059}"/>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CD99-4806-BB6D-32D785326059}"/>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CD99-4806-BB6D-32D785326059}"/>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CD99-4806-BB6D-32D785326059}"/>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CD99-4806-BB6D-32D785326059}"/>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CD99-4806-BB6D-32D785326059}"/>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CD99-4806-BB6D-32D785326059}"/>
              </c:ext>
            </c:extLst>
          </c:dPt>
          <c:cat>
            <c:strRef>
              <c:f>'Quick Analytics Healthcare'!$A$44:$A$61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'Quick Analytics Healthcare'!$B$44:$B$61</c:f>
              <c:numCache>
                <c:formatCode>General</c:formatCode>
                <c:ptCount val="17"/>
                <c:pt idx="0">
                  <c:v>574</c:v>
                </c:pt>
                <c:pt idx="1">
                  <c:v>575</c:v>
                </c:pt>
                <c:pt idx="2">
                  <c:v>612</c:v>
                </c:pt>
                <c:pt idx="3">
                  <c:v>13</c:v>
                </c:pt>
                <c:pt idx="4">
                  <c:v>12</c:v>
                </c:pt>
                <c:pt idx="5">
                  <c:v>64</c:v>
                </c:pt>
                <c:pt idx="6">
                  <c:v>36</c:v>
                </c:pt>
                <c:pt idx="7">
                  <c:v>9</c:v>
                </c:pt>
                <c:pt idx="8">
                  <c:v>26</c:v>
                </c:pt>
                <c:pt idx="9">
                  <c:v>6</c:v>
                </c:pt>
                <c:pt idx="10">
                  <c:v>70</c:v>
                </c:pt>
                <c:pt idx="11">
                  <c:v>14</c:v>
                </c:pt>
                <c:pt idx="12">
                  <c:v>38</c:v>
                </c:pt>
                <c:pt idx="13">
                  <c:v>160</c:v>
                </c:pt>
                <c:pt idx="14">
                  <c:v>40</c:v>
                </c:pt>
                <c:pt idx="15">
                  <c:v>84</c:v>
                </c:pt>
                <c:pt idx="16">
                  <c:v>2</c:v>
                </c:pt>
              </c:numCache>
            </c:numRef>
          </c:val>
          <c:extLst>
            <c:ext xmlns:c16="http://schemas.microsoft.com/office/drawing/2014/chart" uri="{C3380CC4-5D6E-409C-BE32-E72D297353CC}">
              <c16:uniqueId val="{00000022-CD99-4806-BB6D-32D78532605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[Mano Capstone Project.xlsx]Quick Analytics Healthcare!PivotTable9</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City tier vs Averages of Charges, BMI, HBA1C,</a:t>
            </a:r>
            <a:r>
              <a:rPr lang="en-US" baseline="0"/>
              <a:t> Count of Customer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'Quick Analytics Healthcare'!$B$64</c:f>
              <c:strCache>
                <c:ptCount val="1"/>
                <c:pt idx="0">
                  <c:v>Average of HBA1C</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'Quick Analytics Healthcare'!$A$65:$A$68</c:f>
              <c:strCache>
                <c:ptCount val="3"/>
                <c:pt idx="0">
                  <c:v>tier - 1</c:v>
                </c:pt>
                <c:pt idx="1">
                  <c:v>tier - 2</c:v>
                </c:pt>
                <c:pt idx="2">
                  <c:v>tier - 3</c:v>
                </c:pt>
              </c:strCache>
            </c:strRef>
          </c:cat>
          <c:val>
            <c:numRef>
              <c:f>'Quick Analytics Healthcare'!$B$65:$B$68</c:f>
              <c:numCache>
                <c:formatCode>General</c:formatCode>
                <c:ptCount val="3"/>
                <c:pt idx="0">
                  <c:v>6.6056010928961735</c:v>
                </c:pt>
                <c:pt idx="1">
                  <c:v>6.5691718170580939</c:v>
                </c:pt>
                <c:pt idx="2">
                  <c:v>6.5644836272040266</c:v>
                </c:pt>
              </c:numCache>
            </c:numRef>
          </c:val>
          <c:extLst>
            <c:ext xmlns:c16="http://schemas.microsoft.com/office/drawing/2014/chart" uri="{C3380CC4-5D6E-409C-BE32-E72D297353CC}">
              <c16:uniqueId val="{00000000-9C6A-4BD8-BD18-DD26C53E4299}"/>
            </c:ext>
          </c:extLst>
        </c:ser>
        <c:ser>
          <c:idx val="1"/>
          <c:order val="1"/>
          <c:tx>
            <c:strRef>
              <c:f>'Quick Analytics Healthcare'!$C$64</c:f>
              <c:strCache>
                <c:ptCount val="1"/>
                <c:pt idx="0">
                  <c:v>Count of Customer 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'Quick Analytics Healthcare'!$A$65:$A$68</c:f>
              <c:strCache>
                <c:ptCount val="3"/>
                <c:pt idx="0">
                  <c:v>tier - 1</c:v>
                </c:pt>
                <c:pt idx="1">
                  <c:v>tier - 2</c:v>
                </c:pt>
                <c:pt idx="2">
                  <c:v>tier - 3</c:v>
                </c:pt>
              </c:strCache>
            </c:strRef>
          </c:cat>
          <c:val>
            <c:numRef>
              <c:f>'Quick Analytics Healthcare'!$C$65:$C$68</c:f>
              <c:numCache>
                <c:formatCode>General</c:formatCode>
                <c:ptCount val="3"/>
                <c:pt idx="0">
                  <c:v>732</c:v>
                </c:pt>
                <c:pt idx="1">
                  <c:v>809</c:v>
                </c:pt>
                <c:pt idx="2">
                  <c:v>794</c:v>
                </c:pt>
              </c:numCache>
            </c:numRef>
          </c:val>
          <c:extLst>
            <c:ext xmlns:c16="http://schemas.microsoft.com/office/drawing/2014/chart" uri="{C3380CC4-5D6E-409C-BE32-E72D297353CC}">
              <c16:uniqueId val="{00000001-9C6A-4BD8-BD18-DD26C53E4299}"/>
            </c:ext>
          </c:extLst>
        </c:ser>
        <c:ser>
          <c:idx val="2"/>
          <c:order val="2"/>
          <c:tx>
            <c:strRef>
              <c:f>'Quick Analytics Healthcare'!$D$64</c:f>
              <c:strCache>
                <c:ptCount val="1"/>
                <c:pt idx="0">
                  <c:v>Average of BMI</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'Quick Analytics Healthcare'!$A$65:$A$68</c:f>
              <c:strCache>
                <c:ptCount val="3"/>
                <c:pt idx="0">
                  <c:v>tier - 1</c:v>
                </c:pt>
                <c:pt idx="1">
                  <c:v>tier - 2</c:v>
                </c:pt>
                <c:pt idx="2">
                  <c:v>tier - 3</c:v>
                </c:pt>
              </c:strCache>
            </c:strRef>
          </c:cat>
          <c:val>
            <c:numRef>
              <c:f>'Quick Analytics Healthcare'!$D$65:$D$68</c:f>
              <c:numCache>
                <c:formatCode>General</c:formatCode>
                <c:ptCount val="3"/>
                <c:pt idx="0">
                  <c:v>30.290703551912532</c:v>
                </c:pt>
                <c:pt idx="1">
                  <c:v>31.448522867737964</c:v>
                </c:pt>
                <c:pt idx="2">
                  <c:v>31.116479848866501</c:v>
                </c:pt>
              </c:numCache>
            </c:numRef>
          </c:val>
          <c:extLst>
            <c:ext xmlns:c16="http://schemas.microsoft.com/office/drawing/2014/chart" uri="{C3380CC4-5D6E-409C-BE32-E72D297353CC}">
              <c16:uniqueId val="{00000002-9C6A-4BD8-BD18-DD26C53E4299}"/>
            </c:ext>
          </c:extLst>
        </c:ser>
        <c:ser>
          <c:idx val="3"/>
          <c:order val="3"/>
          <c:tx>
            <c:strRef>
              <c:f>'Quick Analytics Healthcare'!$E$64</c:f>
              <c:strCache>
                <c:ptCount val="1"/>
                <c:pt idx="0">
                  <c:v>Average of charges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'Quick Analytics Healthcare'!$A$65:$A$68</c:f>
              <c:strCache>
                <c:ptCount val="3"/>
                <c:pt idx="0">
                  <c:v>tier - 1</c:v>
                </c:pt>
                <c:pt idx="1">
                  <c:v>tier - 2</c:v>
                </c:pt>
                <c:pt idx="2">
                  <c:v>tier - 3</c:v>
                </c:pt>
              </c:strCache>
            </c:strRef>
          </c:cat>
          <c:val>
            <c:numRef>
              <c:f>'Quick Analytics Healthcare'!$E$65:$E$68</c:f>
              <c:numCache>
                <c:formatCode>_([$$-409]* #,##0.00_);_([$$-409]* \(#,##0.00\);_([$$-409]* "-"??_);_(@_)</c:formatCode>
                <c:ptCount val="3"/>
                <c:pt idx="0">
                  <c:v>13051.351229508191</c:v>
                </c:pt>
                <c:pt idx="1">
                  <c:v>13445.5341656366</c:v>
                </c:pt>
                <c:pt idx="2">
                  <c:v>14057.093664987402</c:v>
                </c:pt>
              </c:numCache>
            </c:numRef>
          </c:val>
          <c:extLst>
            <c:ext xmlns:c16="http://schemas.microsoft.com/office/drawing/2014/chart" uri="{C3380CC4-5D6E-409C-BE32-E72D297353CC}">
              <c16:uniqueId val="{00000003-9C6A-4BD8-BD18-DD26C53E4299}"/>
            </c:ext>
          </c:extLst>
        </c:ser>
        <c:dLbls>
          <c:showLegendKey val="0"/>
          <c:showVal val="0"/>
          <c:showCatName val="0"/>
          <c:showSerName val="0"/>
          <c:showPercent val="0"/>
          <c:showBubbleSize val="0"/>
        </c:dLbls>
        <c:gapWidth val="100"/>
        <c:overlap val="-24"/>
        <c:axId val="1199078328"/>
        <c:axId val="1199081928"/>
      </c:barChart>
      <c:catAx>
        <c:axId val="11990783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9081928"/>
        <c:crosses val="autoZero"/>
        <c:auto val="1"/>
        <c:lblAlgn val="ctr"/>
        <c:lblOffset val="100"/>
        <c:noMultiLvlLbl val="0"/>
      </c:catAx>
      <c:valAx>
        <c:axId val="11990819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9078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[Mano Capstone Project.xlsx]Quick Analytics Healthcare!PivotTable10</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ID Count by City tier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'Quick Analytics Healthcare'!$B$75</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'Quick Analytics Healthcare'!$A$76:$A$79</c:f>
              <c:strCache>
                <c:ptCount val="3"/>
                <c:pt idx="0">
                  <c:v>tier - 1</c:v>
                </c:pt>
                <c:pt idx="1">
                  <c:v>tier - 2</c:v>
                </c:pt>
                <c:pt idx="2">
                  <c:v>tier - 3</c:v>
                </c:pt>
              </c:strCache>
            </c:strRef>
          </c:cat>
          <c:val>
            <c:numRef>
              <c:f>'Quick Analytics Healthcare'!$B$76:$B$79</c:f>
              <c:numCache>
                <c:formatCode>General</c:formatCode>
                <c:ptCount val="3"/>
                <c:pt idx="0">
                  <c:v>732</c:v>
                </c:pt>
                <c:pt idx="1">
                  <c:v>809</c:v>
                </c:pt>
                <c:pt idx="2">
                  <c:v>794</c:v>
                </c:pt>
              </c:numCache>
            </c:numRef>
          </c:val>
          <c:smooth val="0"/>
          <c:extLst>
            <c:ext xmlns:c16="http://schemas.microsoft.com/office/drawing/2014/chart" uri="{C3380CC4-5D6E-409C-BE32-E72D297353CC}">
              <c16:uniqueId val="{00000000-BEC7-45F6-90E0-AA480177ECCA}"/>
            </c:ext>
          </c:extLst>
        </c:ser>
        <c:dLbls>
          <c:dLblPos val="ctr"/>
          <c:showLegendKey val="0"/>
          <c:showVal val="1"/>
          <c:showCatName val="0"/>
          <c:showSerName val="0"/>
          <c:showPercent val="0"/>
          <c:showBubbleSize val="0"/>
        </c:dLbls>
        <c:marker val="1"/>
        <c:smooth val="0"/>
        <c:axId val="1137009136"/>
        <c:axId val="1137010576"/>
      </c:lineChart>
      <c:catAx>
        <c:axId val="11370091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37010576"/>
        <c:crosses val="autoZero"/>
        <c:auto val="1"/>
        <c:lblAlgn val="ctr"/>
        <c:lblOffset val="100"/>
        <c:noMultiLvlLbl val="0"/>
      </c:catAx>
      <c:valAx>
        <c:axId val="11370105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370091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[Mano Capstone Project.xlsx]Quick Analytics Healthcare!PivotTable11</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ID Count by Hospital tier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'Quick Analytics Healthcare'!$B$82</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'Quick Analytics Healthcare'!$A$83:$A$86</c:f>
              <c:strCache>
                <c:ptCount val="3"/>
                <c:pt idx="0">
                  <c:v>tier - 1</c:v>
                </c:pt>
                <c:pt idx="1">
                  <c:v>tier - 2</c:v>
                </c:pt>
                <c:pt idx="2">
                  <c:v>tier - 3</c:v>
                </c:pt>
              </c:strCache>
            </c:strRef>
          </c:cat>
          <c:val>
            <c:numRef>
              <c:f>'Quick Analytics Healthcare'!$B$83:$B$86</c:f>
              <c:numCache>
                <c:formatCode>General</c:formatCode>
                <c:ptCount val="3"/>
                <c:pt idx="0">
                  <c:v>304</c:v>
                </c:pt>
                <c:pt idx="1">
                  <c:v>1338</c:v>
                </c:pt>
                <c:pt idx="2">
                  <c:v>693</c:v>
                </c:pt>
              </c:numCache>
            </c:numRef>
          </c:val>
          <c:smooth val="0"/>
          <c:extLst>
            <c:ext xmlns:c16="http://schemas.microsoft.com/office/drawing/2014/chart" uri="{C3380CC4-5D6E-409C-BE32-E72D297353CC}">
              <c16:uniqueId val="{00000000-181B-4CF8-BBDC-EAD207D3F8EC}"/>
            </c:ext>
          </c:extLst>
        </c:ser>
        <c:dLbls>
          <c:dLblPos val="ctr"/>
          <c:showLegendKey val="0"/>
          <c:showVal val="1"/>
          <c:showCatName val="0"/>
          <c:showSerName val="0"/>
          <c:showPercent val="0"/>
          <c:showBubbleSize val="0"/>
        </c:dLbls>
        <c:marker val="1"/>
        <c:smooth val="0"/>
        <c:axId val="1199070768"/>
        <c:axId val="1199074008"/>
      </c:lineChart>
      <c:catAx>
        <c:axId val="11990707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99074008"/>
        <c:crosses val="autoZero"/>
        <c:auto val="1"/>
        <c:lblAlgn val="ctr"/>
        <c:lblOffset val="100"/>
        <c:noMultiLvlLbl val="0"/>
      </c:catAx>
      <c:valAx>
        <c:axId val="119907400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9907076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[Mano Capstone Project.xlsx]Quick Analytics Healthcare!PivotTable15</c:name>
    <c:fmtId val="4"/>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City vs Weight Status</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9"/>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'Quick Analytics Healthcare'!$B$98:$B$99</c:f>
              <c:strCache>
                <c:ptCount val="1"/>
                <c:pt idx="0">
                  <c:v>tier - 1</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531-48D9-AAA9-3A330A620165}"/>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531-48D9-AAA9-3A330A620165}"/>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5531-48D9-AAA9-3A330A620165}"/>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5531-48D9-AAA9-3A330A620165}"/>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5531-48D9-AAA9-3A330A620165}"/>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5531-48D9-AAA9-3A330A620165}"/>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5531-48D9-AAA9-3A330A620165}"/>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7-5531-48D9-AAA9-3A330A62016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'Quick Analytics Healthcare'!$A$100:$A$104</c:f>
              <c:strCache>
                <c:ptCount val="4"/>
                <c:pt idx="0">
                  <c:v>Normal Weight</c:v>
                </c:pt>
                <c:pt idx="1">
                  <c:v>Obesity</c:v>
                </c:pt>
                <c:pt idx="2">
                  <c:v>Overweight</c:v>
                </c:pt>
                <c:pt idx="3">
                  <c:v>Underweight</c:v>
                </c:pt>
              </c:strCache>
            </c:strRef>
          </c:cat>
          <c:val>
            <c:numRef>
              <c:f>'Quick Analytics Healthcare'!$B$100:$B$104</c:f>
              <c:numCache>
                <c:formatCode>0</c:formatCode>
                <c:ptCount val="4"/>
                <c:pt idx="0">
                  <c:v>39.306279337028037</c:v>
                </c:pt>
                <c:pt idx="1">
                  <c:v>40.54385002547798</c:v>
                </c:pt>
                <c:pt idx="2">
                  <c:v>41.358581313226495</c:v>
                </c:pt>
                <c:pt idx="3">
                  <c:v>38.120045427519976</c:v>
                </c:pt>
              </c:numCache>
            </c:numRef>
          </c:val>
          <c:extLst>
            <c:ext xmlns:c16="http://schemas.microsoft.com/office/drawing/2014/chart" uri="{C3380CC4-5D6E-409C-BE32-E72D297353CC}">
              <c16:uniqueId val="{00000008-5531-48D9-AAA9-3A330A620165}"/>
            </c:ext>
          </c:extLst>
        </c:ser>
        <c:ser>
          <c:idx val="1"/>
          <c:order val="1"/>
          <c:tx>
            <c:strRef>
              <c:f>'Quick Analytics Healthcare'!$C$98:$C$99</c:f>
              <c:strCache>
                <c:ptCount val="1"/>
                <c:pt idx="0">
                  <c:v>tier - 2</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'Quick Analytics Healthcare'!$A$100:$A$104</c:f>
              <c:strCache>
                <c:ptCount val="4"/>
                <c:pt idx="0">
                  <c:v>Normal Weight</c:v>
                </c:pt>
                <c:pt idx="1">
                  <c:v>Obesity</c:v>
                </c:pt>
                <c:pt idx="2">
                  <c:v>Overweight</c:v>
                </c:pt>
                <c:pt idx="3">
                  <c:v>Underweight</c:v>
                </c:pt>
              </c:strCache>
            </c:strRef>
          </c:cat>
          <c:val>
            <c:numRef>
              <c:f>'Quick Analytics Healthcare'!$C$100:$C$104</c:f>
              <c:numCache>
                <c:formatCode>0</c:formatCode>
                <c:ptCount val="4"/>
                <c:pt idx="0">
                  <c:v>36.975072385920072</c:v>
                </c:pt>
                <c:pt idx="1">
                  <c:v>40.265101826357203</c:v>
                </c:pt>
                <c:pt idx="2">
                  <c:v>40.071185847993583</c:v>
                </c:pt>
                <c:pt idx="3">
                  <c:v>39.08966165001771</c:v>
                </c:pt>
              </c:numCache>
            </c:numRef>
          </c:val>
          <c:extLst>
            <c:ext xmlns:c16="http://schemas.microsoft.com/office/drawing/2014/chart" uri="{C3380CC4-5D6E-409C-BE32-E72D297353CC}">
              <c16:uniqueId val="{00000023-5531-48D9-AAA9-3A330A620165}"/>
            </c:ext>
          </c:extLst>
        </c:ser>
        <c:ser>
          <c:idx val="2"/>
          <c:order val="2"/>
          <c:tx>
            <c:strRef>
              <c:f>'Quick Analytics Healthcare'!$D$98:$D$99</c:f>
              <c:strCache>
                <c:ptCount val="1"/>
                <c:pt idx="0">
                  <c:v>tier - 3</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'Quick Analytics Healthcare'!$A$100:$A$104</c:f>
              <c:strCache>
                <c:ptCount val="4"/>
                <c:pt idx="0">
                  <c:v>Normal Weight</c:v>
                </c:pt>
                <c:pt idx="1">
                  <c:v>Obesity</c:v>
                </c:pt>
                <c:pt idx="2">
                  <c:v>Overweight</c:v>
                </c:pt>
                <c:pt idx="3">
                  <c:v>Underweight</c:v>
                </c:pt>
              </c:strCache>
            </c:strRef>
          </c:cat>
          <c:val>
            <c:numRef>
              <c:f>'Quick Analytics Healthcare'!$D$100:$D$104</c:f>
              <c:numCache>
                <c:formatCode>0</c:formatCode>
                <c:ptCount val="4"/>
                <c:pt idx="0">
                  <c:v>39.663630781367068</c:v>
                </c:pt>
                <c:pt idx="1">
                  <c:v>40.631601516410271</c:v>
                </c:pt>
                <c:pt idx="2">
                  <c:v>38.579772930864422</c:v>
                </c:pt>
                <c:pt idx="3">
                  <c:v>39.529361091826452</c:v>
                </c:pt>
              </c:numCache>
            </c:numRef>
          </c:val>
          <c:extLst>
            <c:ext xmlns:c16="http://schemas.microsoft.com/office/drawing/2014/chart" uri="{C3380CC4-5D6E-409C-BE32-E72D297353CC}">
              <c16:uniqueId val="{00000024-5531-48D9-AAA9-3A330A620165}"/>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[Mano Capstone Project.xlsx]Quick Analytics Healthcare!PivotTable14</c:name>
    <c:fmtId val="4"/>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City vs Average of Age Diabetes</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'Quick Analytics Healthcare'!$B$91</c:f>
              <c:strCache>
                <c:ptCount val="1"/>
                <c:pt idx="0">
                  <c:v>Average of Age</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71AF-4734-9FAC-D2AB2D359A6C}"/>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71AF-4734-9FAC-D2AB2D359A6C}"/>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71AF-4734-9FAC-D2AB2D359A6C}"/>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71AF-4734-9FAC-D2AB2D359A6C}"/>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71AF-4734-9FAC-D2AB2D359A6C}"/>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71AF-4734-9FAC-D2AB2D359A6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'Quick Analytics Healthcare'!$A$92:$A$95</c:f>
              <c:strCache>
                <c:ptCount val="3"/>
                <c:pt idx="0">
                  <c:v>tier - 1</c:v>
                </c:pt>
                <c:pt idx="1">
                  <c:v>tier - 2</c:v>
                </c:pt>
                <c:pt idx="2">
                  <c:v>tier - 3</c:v>
                </c:pt>
              </c:strCache>
            </c:strRef>
          </c:cat>
          <c:val>
            <c:numRef>
              <c:f>'Quick Analytics Healthcare'!$B$92:$B$95</c:f>
              <c:numCache>
                <c:formatCode>0</c:formatCode>
                <c:ptCount val="3"/>
                <c:pt idx="0">
                  <c:v>40.286919840498172</c:v>
                </c:pt>
                <c:pt idx="1">
                  <c:v>39.592226582944676</c:v>
                </c:pt>
                <c:pt idx="2">
                  <c:v>39.931932845763853</c:v>
                </c:pt>
              </c:numCache>
            </c:numRef>
          </c:val>
          <c:extLst>
            <c:ext xmlns:c16="http://schemas.microsoft.com/office/drawing/2014/chart" uri="{C3380CC4-5D6E-409C-BE32-E72D297353CC}">
              <c16:uniqueId val="{00000006-71AF-4734-9FAC-D2AB2D359A6C}"/>
            </c:ext>
          </c:extLst>
        </c:ser>
        <c:ser>
          <c:idx val="1"/>
          <c:order val="1"/>
          <c:tx>
            <c:strRef>
              <c:f>'Quick Analytics Healthcare'!$C$91</c:f>
              <c:strCache>
                <c:ptCount val="1"/>
                <c:pt idx="0">
                  <c:v>Count of Diabetes Status</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71AF-4734-9FAC-D2AB2D359A6C}"/>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71AF-4734-9FAC-D2AB2D359A6C}"/>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71AF-4734-9FAC-D2AB2D359A6C}"/>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8-71AF-4734-9FAC-D2AB2D359A6C}"/>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A-71AF-4734-9FAC-D2AB2D359A6C}"/>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C-71AF-4734-9FAC-D2AB2D359A6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'Quick Analytics Healthcare'!$A$92:$A$95</c:f>
              <c:strCache>
                <c:ptCount val="3"/>
                <c:pt idx="0">
                  <c:v>tier - 1</c:v>
                </c:pt>
                <c:pt idx="1">
                  <c:v>tier - 2</c:v>
                </c:pt>
                <c:pt idx="2">
                  <c:v>tier - 3</c:v>
                </c:pt>
              </c:strCache>
            </c:strRef>
          </c:cat>
          <c:val>
            <c:numRef>
              <c:f>'Quick Analytics Healthcare'!$C$92:$C$95</c:f>
              <c:numCache>
                <c:formatCode>General</c:formatCode>
                <c:ptCount val="3"/>
                <c:pt idx="0">
                  <c:v>732</c:v>
                </c:pt>
                <c:pt idx="1">
                  <c:v>809</c:v>
                </c:pt>
                <c:pt idx="2">
                  <c:v>794</c:v>
                </c:pt>
              </c:numCache>
            </c:numRef>
          </c:val>
          <c:extLst>
            <c:ext xmlns:c16="http://schemas.microsoft.com/office/drawing/2014/chart" uri="{C3380CC4-5D6E-409C-BE32-E72D297353CC}">
              <c16:uniqueId val="{0000000D-71AF-4734-9FAC-D2AB2D359A6C}"/>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[Mano Capstone Project.xlsx]Quick Analytics Healthcare!PivotTable16</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age with Medical</a:t>
            </a:r>
            <a:r>
              <a:rPr lang="en-US" baseline="0"/>
              <a:t> Problems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'Quick Analytics Healthcare'!$B$111</c:f>
              <c:strCache>
                <c:ptCount val="1"/>
                <c:pt idx="0">
                  <c:v>Average of Age</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'Quick Analytics Healthcare'!$A$112:$A$116</c:f>
              <c:strCache>
                <c:ptCount val="4"/>
                <c:pt idx="0">
                  <c:v>Normal Weight</c:v>
                </c:pt>
                <c:pt idx="1">
                  <c:v>Obesity</c:v>
                </c:pt>
                <c:pt idx="2">
                  <c:v>Overweight</c:v>
                </c:pt>
                <c:pt idx="3">
                  <c:v>Underweight</c:v>
                </c:pt>
              </c:strCache>
            </c:strRef>
          </c:cat>
          <c:val>
            <c:numRef>
              <c:f>'Quick Analytics Healthcare'!$B$112:$B$116</c:f>
              <c:numCache>
                <c:formatCode>0</c:formatCode>
                <c:ptCount val="4"/>
                <c:pt idx="0">
                  <c:v>38.719014105605638</c:v>
                </c:pt>
                <c:pt idx="1">
                  <c:v>40.472012325754143</c:v>
                </c:pt>
                <c:pt idx="2">
                  <c:v>40.001017599530435</c:v>
                </c:pt>
                <c:pt idx="3">
                  <c:v>38.915029983654286</c:v>
                </c:pt>
              </c:numCache>
            </c:numRef>
          </c:val>
          <c:extLst>
            <c:ext xmlns:c16="http://schemas.microsoft.com/office/drawing/2014/chart" uri="{C3380CC4-5D6E-409C-BE32-E72D297353CC}">
              <c16:uniqueId val="{00000000-1A05-4304-AC46-EFD63EB50BF2}"/>
            </c:ext>
          </c:extLst>
        </c:ser>
        <c:ser>
          <c:idx val="1"/>
          <c:order val="1"/>
          <c:tx>
            <c:strRef>
              <c:f>'Quick Analytics Healthcare'!$C$111</c:f>
              <c:strCache>
                <c:ptCount val="1"/>
                <c:pt idx="0">
                  <c:v>Count of Cancer history</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'Quick Analytics Healthcare'!$A$112:$A$116</c:f>
              <c:strCache>
                <c:ptCount val="4"/>
                <c:pt idx="0">
                  <c:v>Normal Weight</c:v>
                </c:pt>
                <c:pt idx="1">
                  <c:v>Obesity</c:v>
                </c:pt>
                <c:pt idx="2">
                  <c:v>Overweight</c:v>
                </c:pt>
                <c:pt idx="3">
                  <c:v>Underweight</c:v>
                </c:pt>
              </c:strCache>
            </c:strRef>
          </c:cat>
          <c:val>
            <c:numRef>
              <c:f>'Quick Analytics Healthcare'!$C$112:$C$116</c:f>
              <c:numCache>
                <c:formatCode>General</c:formatCode>
                <c:ptCount val="4"/>
                <c:pt idx="0">
                  <c:v>437</c:v>
                </c:pt>
                <c:pt idx="1">
                  <c:v>1221</c:v>
                </c:pt>
                <c:pt idx="2">
                  <c:v>501</c:v>
                </c:pt>
                <c:pt idx="3">
                  <c:v>176</c:v>
                </c:pt>
              </c:numCache>
            </c:numRef>
          </c:val>
          <c:extLst>
            <c:ext xmlns:c16="http://schemas.microsoft.com/office/drawing/2014/chart" uri="{C3380CC4-5D6E-409C-BE32-E72D297353CC}">
              <c16:uniqueId val="{00000001-1A05-4304-AC46-EFD63EB50BF2}"/>
            </c:ext>
          </c:extLst>
        </c:ser>
        <c:ser>
          <c:idx val="2"/>
          <c:order val="2"/>
          <c:tx>
            <c:strRef>
              <c:f>'Quick Analytics Healthcare'!$D$111</c:f>
              <c:strCache>
                <c:ptCount val="1"/>
                <c:pt idx="0">
                  <c:v>Count of Smoker</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'Quick Analytics Healthcare'!$A$112:$A$116</c:f>
              <c:strCache>
                <c:ptCount val="4"/>
                <c:pt idx="0">
                  <c:v>Normal Weight</c:v>
                </c:pt>
                <c:pt idx="1">
                  <c:v>Obesity</c:v>
                </c:pt>
                <c:pt idx="2">
                  <c:v>Overweight</c:v>
                </c:pt>
                <c:pt idx="3">
                  <c:v>Underweight</c:v>
                </c:pt>
              </c:strCache>
            </c:strRef>
          </c:cat>
          <c:val>
            <c:numRef>
              <c:f>'Quick Analytics Healthcare'!$D$112:$D$116</c:f>
              <c:numCache>
                <c:formatCode>General</c:formatCode>
                <c:ptCount val="4"/>
                <c:pt idx="0">
                  <c:v>437</c:v>
                </c:pt>
                <c:pt idx="1">
                  <c:v>1221</c:v>
                </c:pt>
                <c:pt idx="2">
                  <c:v>501</c:v>
                </c:pt>
                <c:pt idx="3">
                  <c:v>176</c:v>
                </c:pt>
              </c:numCache>
            </c:numRef>
          </c:val>
          <c:extLst>
            <c:ext xmlns:c16="http://schemas.microsoft.com/office/drawing/2014/chart" uri="{C3380CC4-5D6E-409C-BE32-E72D297353CC}">
              <c16:uniqueId val="{00000002-1A05-4304-AC46-EFD63EB50BF2}"/>
            </c:ext>
          </c:extLst>
        </c:ser>
        <c:ser>
          <c:idx val="3"/>
          <c:order val="3"/>
          <c:tx>
            <c:strRef>
              <c:f>'Quick Analytics Healthcare'!$E$111</c:f>
              <c:strCache>
                <c:ptCount val="1"/>
                <c:pt idx="0">
                  <c:v>Sum of NumberOfMajorSurgeries</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'Quick Analytics Healthcare'!$A$112:$A$116</c:f>
              <c:strCache>
                <c:ptCount val="4"/>
                <c:pt idx="0">
                  <c:v>Normal Weight</c:v>
                </c:pt>
                <c:pt idx="1">
                  <c:v>Obesity</c:v>
                </c:pt>
                <c:pt idx="2">
                  <c:v>Overweight</c:v>
                </c:pt>
                <c:pt idx="3">
                  <c:v>Underweight</c:v>
                </c:pt>
              </c:strCache>
            </c:strRef>
          </c:cat>
          <c:val>
            <c:numRef>
              <c:f>'Quick Analytics Healthcare'!$E$112:$E$116</c:f>
              <c:numCache>
                <c:formatCode>General</c:formatCode>
                <c:ptCount val="4"/>
                <c:pt idx="0">
                  <c:v>265</c:v>
                </c:pt>
                <c:pt idx="1">
                  <c:v>840</c:v>
                </c:pt>
                <c:pt idx="2">
                  <c:v>365</c:v>
                </c:pt>
                <c:pt idx="3">
                  <c:v>109</c:v>
                </c:pt>
              </c:numCache>
            </c:numRef>
          </c:val>
          <c:extLst>
            <c:ext xmlns:c16="http://schemas.microsoft.com/office/drawing/2014/chart" uri="{C3380CC4-5D6E-409C-BE32-E72D297353CC}">
              <c16:uniqueId val="{00000003-1A05-4304-AC46-EFD63EB50BF2}"/>
            </c:ext>
          </c:extLst>
        </c:ser>
        <c:dLbls>
          <c:showLegendKey val="0"/>
          <c:showVal val="0"/>
          <c:showCatName val="0"/>
          <c:showSerName val="0"/>
          <c:showPercent val="0"/>
          <c:showBubbleSize val="0"/>
        </c:dLbls>
        <c:gapWidth val="65"/>
        <c:shape val="box"/>
        <c:axId val="1331382496"/>
        <c:axId val="1331386816"/>
        <c:axId val="0"/>
      </c:bar3DChart>
      <c:catAx>
        <c:axId val="1331382496"/>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31386816"/>
        <c:crosses val="autoZero"/>
        <c:auto val="1"/>
        <c:lblAlgn val="ctr"/>
        <c:lblOffset val="100"/>
        <c:noMultiLvlLbl val="0"/>
      </c:catAx>
      <c:valAx>
        <c:axId val="1331386816"/>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31382496"/>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Entry>
      <c:layout>
        <c:manualLayout>
          <c:xMode val="edge"/>
          <c:yMode val="edge"/>
          <c:x val="0.72441243895146024"/>
          <c:y val="0.13042962867346494"/>
          <c:w val="0.25870992391773812"/>
          <c:h val="0.3210395421883739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chart" Target="../charts/chart16.xml"/><Relationship Id="rId7" Type="http://schemas.openxmlformats.org/officeDocument/2006/relationships/chart" Target="../charts/chart20.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11" Type="http://schemas.openxmlformats.org/officeDocument/2006/relationships/chart" Target="../charts/chart24.xml"/><Relationship Id="rId5" Type="http://schemas.openxmlformats.org/officeDocument/2006/relationships/chart" Target="../charts/chart18.xml"/><Relationship Id="rId10" Type="http://schemas.openxmlformats.org/officeDocument/2006/relationships/chart" Target="../charts/chart23.xml"/><Relationship Id="rId4" Type="http://schemas.openxmlformats.org/officeDocument/2006/relationships/chart" Target="../charts/chart17.xml"/><Relationship Id="rId9"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6</xdr:col>
      <xdr:colOff>0</xdr:colOff>
      <xdr:row>2</xdr:row>
      <xdr:rowOff>0</xdr:rowOff>
    </xdr:from>
    <xdr:to>
      <xdr:col>13</xdr:col>
      <xdr:colOff>304800</xdr:colOff>
      <xdr:row>16</xdr:row>
      <xdr:rowOff>76200</xdr:rowOff>
    </xdr:to>
    <xdr:graphicFrame macro="">
      <xdr:nvGraphicFramePr>
        <xdr:cNvPr id="2" name="Chart 1">
          <a:extLst>
            <a:ext uri="{FF2B5EF4-FFF2-40B4-BE49-F238E27FC236}">
              <a16:creationId xmlns:a16="http://schemas.microsoft.com/office/drawing/2014/main" id="{9D92493F-4C22-4543-A1FD-C794C8C81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19</xdr:row>
      <xdr:rowOff>0</xdr:rowOff>
    </xdr:from>
    <xdr:to>
      <xdr:col>14</xdr:col>
      <xdr:colOff>285750</xdr:colOff>
      <xdr:row>33</xdr:row>
      <xdr:rowOff>114300</xdr:rowOff>
    </xdr:to>
    <xdr:graphicFrame macro="">
      <xdr:nvGraphicFramePr>
        <xdr:cNvPr id="4" name="Chart 3">
          <a:extLst>
            <a:ext uri="{FF2B5EF4-FFF2-40B4-BE49-F238E27FC236}">
              <a16:creationId xmlns:a16="http://schemas.microsoft.com/office/drawing/2014/main" id="{04D862BF-E3B4-4C59-9A68-8A964AA14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95249</xdr:colOff>
      <xdr:row>2</xdr:row>
      <xdr:rowOff>27214</xdr:rowOff>
    </xdr:from>
    <xdr:to>
      <xdr:col>23</xdr:col>
      <xdr:colOff>585107</xdr:colOff>
      <xdr:row>9</xdr:row>
      <xdr:rowOff>108857</xdr:rowOff>
    </xdr:to>
    <xdr:sp macro="" textlink="">
      <xdr:nvSpPr>
        <xdr:cNvPr id="3" name="Rectangle 2">
          <a:extLst>
            <a:ext uri="{FF2B5EF4-FFF2-40B4-BE49-F238E27FC236}">
              <a16:creationId xmlns:a16="http://schemas.microsoft.com/office/drawing/2014/main" id="{8B8ABCA8-31A5-E280-67D5-F174F1DD3E1F}"/>
            </a:ext>
          </a:extLst>
        </xdr:cNvPr>
        <xdr:cNvSpPr/>
      </xdr:nvSpPr>
      <xdr:spPr>
        <a:xfrm>
          <a:off x="11375570" y="408214"/>
          <a:ext cx="5388430" cy="141514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b="1" u="sng"/>
            <a:t>Insights on Smoker vs cancer history Distribution</a:t>
          </a:r>
        </a:p>
        <a:p>
          <a:pPr algn="l"/>
          <a:r>
            <a:rPr lang="en-US" sz="1200" b="1"/>
            <a:t>greatest number of individuals with past or current cancer</a:t>
          </a:r>
          <a:r>
            <a:rPr lang="en-US" sz="1200"/>
            <a:t> compared to non-smokers.</a:t>
          </a:r>
        </a:p>
        <a:p>
          <a:pPr algn="l"/>
          <a:r>
            <a:rPr lang="en-US" sz="1200"/>
            <a:t>non-smokers experience significantly fewer cancer cases.</a:t>
          </a:r>
        </a:p>
        <a:p>
          <a:r>
            <a:rPr lang="en-US" sz="1200"/>
            <a:t>Smokers → </a:t>
          </a:r>
          <a:r>
            <a:rPr lang="en-US" sz="1200" b="1"/>
            <a:t>High cancer bar</a:t>
          </a:r>
          <a:endParaRPr lang="en-US" sz="1200"/>
        </a:p>
        <a:p>
          <a:r>
            <a:rPr lang="en-US" sz="1200"/>
            <a:t>Non-smokers → </a:t>
          </a:r>
          <a:r>
            <a:rPr lang="en-US" sz="1200" b="1"/>
            <a:t>Low cancer bar</a:t>
          </a:r>
          <a:endParaRPr lang="en-US" sz="1200"/>
        </a:p>
        <a:p>
          <a:pPr algn="l"/>
          <a:endParaRPr lang="en-US"/>
        </a:p>
        <a:p>
          <a:pPr algn="l"/>
          <a:endParaRPr lang="en-US" sz="1100"/>
        </a:p>
      </xdr:txBody>
    </xdr:sp>
    <xdr:clientData/>
  </xdr:twoCellAnchor>
  <xdr:twoCellAnchor>
    <xdr:from>
      <xdr:col>16</xdr:col>
      <xdr:colOff>0</xdr:colOff>
      <xdr:row>20</xdr:row>
      <xdr:rowOff>0</xdr:rowOff>
    </xdr:from>
    <xdr:to>
      <xdr:col>23</xdr:col>
      <xdr:colOff>204108</xdr:colOff>
      <xdr:row>29</xdr:row>
      <xdr:rowOff>54429</xdr:rowOff>
    </xdr:to>
    <xdr:sp macro="" textlink="">
      <xdr:nvSpPr>
        <xdr:cNvPr id="5" name="Rectangle 4">
          <a:extLst>
            <a:ext uri="{FF2B5EF4-FFF2-40B4-BE49-F238E27FC236}">
              <a16:creationId xmlns:a16="http://schemas.microsoft.com/office/drawing/2014/main" id="{B477A83B-9171-48E2-A1B6-B2F851A9D34A}"/>
            </a:ext>
          </a:extLst>
        </xdr:cNvPr>
        <xdr:cNvSpPr/>
      </xdr:nvSpPr>
      <xdr:spPr>
        <a:xfrm>
          <a:off x="11892643" y="3810000"/>
          <a:ext cx="4490358" cy="176892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b="1" u="sng"/>
            <a:t>Insights on Charges by Weight Status</a:t>
          </a:r>
        </a:p>
        <a:p>
          <a:pPr algn="l"/>
          <a:r>
            <a:rPr lang="en-US"/>
            <a:t>Lighter individuals usually incur </a:t>
          </a:r>
          <a:r>
            <a:rPr lang="en-US" b="1"/>
            <a:t>lower charges</a:t>
          </a:r>
          <a:r>
            <a:rPr lang="en-US"/>
            <a:t>, reflecting lower risk of weight-related conditions.</a:t>
          </a:r>
        </a:p>
        <a:p>
          <a:pPr algn="l"/>
          <a:r>
            <a:rPr lang="en-US"/>
            <a:t>Charges increase more sharply in </a:t>
          </a:r>
          <a:r>
            <a:rPr lang="en-US" b="1"/>
            <a:t>extreme weight ranges</a:t>
          </a:r>
          <a:r>
            <a:rPr lang="en-US"/>
            <a:t>, suggesting higher medical interventions.</a:t>
          </a:r>
        </a:p>
        <a:p>
          <a:pPr algn="l"/>
          <a:r>
            <a:rPr lang="en-US"/>
            <a:t>Most of the population clusters around </a:t>
          </a:r>
          <a:r>
            <a:rPr lang="en-US" b="1"/>
            <a:t>average weights with moderate charges</a:t>
          </a:r>
          <a:r>
            <a:rPr lang="en-US"/>
            <a:t>, forming the bulk of the data.</a:t>
          </a:r>
        </a:p>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247649</xdr:colOff>
      <xdr:row>0</xdr:row>
      <xdr:rowOff>85725</xdr:rowOff>
    </xdr:from>
    <xdr:to>
      <xdr:col>13</xdr:col>
      <xdr:colOff>428624</xdr:colOff>
      <xdr:row>11</xdr:row>
      <xdr:rowOff>0</xdr:rowOff>
    </xdr:to>
    <xdr:graphicFrame macro="">
      <xdr:nvGraphicFramePr>
        <xdr:cNvPr id="2" name="Chart 1">
          <a:extLst>
            <a:ext uri="{FF2B5EF4-FFF2-40B4-BE49-F238E27FC236}">
              <a16:creationId xmlns:a16="http://schemas.microsoft.com/office/drawing/2014/main" id="{F56D6884-C199-4F4D-9B3E-DDD858E5F8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66675</xdr:colOff>
      <xdr:row>0</xdr:row>
      <xdr:rowOff>90487</xdr:rowOff>
    </xdr:from>
    <xdr:to>
      <xdr:col>7</xdr:col>
      <xdr:colOff>161925</xdr:colOff>
      <xdr:row>11</xdr:row>
      <xdr:rowOff>9525</xdr:rowOff>
    </xdr:to>
    <xdr:graphicFrame macro="">
      <xdr:nvGraphicFramePr>
        <xdr:cNvPr id="3" name="Chart 2">
          <a:extLst>
            <a:ext uri="{FF2B5EF4-FFF2-40B4-BE49-F238E27FC236}">
              <a16:creationId xmlns:a16="http://schemas.microsoft.com/office/drawing/2014/main" id="{2A8BDEE7-9E60-4CD1-9842-3C23A04B8C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85725</xdr:colOff>
      <xdr:row>11</xdr:row>
      <xdr:rowOff>138112</xdr:rowOff>
    </xdr:from>
    <xdr:to>
      <xdr:col>6</xdr:col>
      <xdr:colOff>666750</xdr:colOff>
      <xdr:row>26</xdr:row>
      <xdr:rowOff>23812</xdr:rowOff>
    </xdr:to>
    <xdr:graphicFrame macro="">
      <xdr:nvGraphicFramePr>
        <xdr:cNvPr id="5" name="Chart 4">
          <a:extLst>
            <a:ext uri="{FF2B5EF4-FFF2-40B4-BE49-F238E27FC236}">
              <a16:creationId xmlns:a16="http://schemas.microsoft.com/office/drawing/2014/main" id="{2ACE75B4-8995-1165-DEA9-32DED9D578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152399</xdr:colOff>
      <xdr:row>11</xdr:row>
      <xdr:rowOff>133350</xdr:rowOff>
    </xdr:from>
    <xdr:to>
      <xdr:col>14</xdr:col>
      <xdr:colOff>419099</xdr:colOff>
      <xdr:row>26</xdr:row>
      <xdr:rowOff>114300</xdr:rowOff>
    </xdr:to>
    <xdr:graphicFrame macro="">
      <xdr:nvGraphicFramePr>
        <xdr:cNvPr id="6" name="Chart 5">
          <a:extLst>
            <a:ext uri="{FF2B5EF4-FFF2-40B4-BE49-F238E27FC236}">
              <a16:creationId xmlns:a16="http://schemas.microsoft.com/office/drawing/2014/main" id="{B0664DF6-2B2F-AAF8-3E24-A5CA2BD70D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361950</xdr:colOff>
      <xdr:row>42</xdr:row>
      <xdr:rowOff>52387</xdr:rowOff>
    </xdr:from>
    <xdr:to>
      <xdr:col>6</xdr:col>
      <xdr:colOff>704850</xdr:colOff>
      <xdr:row>56</xdr:row>
      <xdr:rowOff>128587</xdr:rowOff>
    </xdr:to>
    <xdr:graphicFrame macro="">
      <xdr:nvGraphicFramePr>
        <xdr:cNvPr id="7" name="Chart 6">
          <a:extLst>
            <a:ext uri="{FF2B5EF4-FFF2-40B4-BE49-F238E27FC236}">
              <a16:creationId xmlns:a16="http://schemas.microsoft.com/office/drawing/2014/main" id="{3759BC20-29BD-4BEC-4C76-6BB5AB4264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381000</xdr:colOff>
      <xdr:row>58</xdr:row>
      <xdr:rowOff>128587</xdr:rowOff>
    </xdr:from>
    <xdr:to>
      <xdr:col>13</xdr:col>
      <xdr:colOff>171450</xdr:colOff>
      <xdr:row>73</xdr:row>
      <xdr:rowOff>14287</xdr:rowOff>
    </xdr:to>
    <xdr:graphicFrame macro="">
      <xdr:nvGraphicFramePr>
        <xdr:cNvPr id="8" name="Chart 7">
          <a:extLst>
            <a:ext uri="{FF2B5EF4-FFF2-40B4-BE49-F238E27FC236}">
              <a16:creationId xmlns:a16="http://schemas.microsoft.com/office/drawing/2014/main" id="{740F1186-4E48-1328-9C32-4226469879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371475</xdr:colOff>
      <xdr:row>73</xdr:row>
      <xdr:rowOff>176212</xdr:rowOff>
    </xdr:from>
    <xdr:to>
      <xdr:col>6</xdr:col>
      <xdr:colOff>285750</xdr:colOff>
      <xdr:row>87</xdr:row>
      <xdr:rowOff>95250</xdr:rowOff>
    </xdr:to>
    <xdr:graphicFrame macro="">
      <xdr:nvGraphicFramePr>
        <xdr:cNvPr id="9" name="Chart 8">
          <a:extLst>
            <a:ext uri="{FF2B5EF4-FFF2-40B4-BE49-F238E27FC236}">
              <a16:creationId xmlns:a16="http://schemas.microsoft.com/office/drawing/2014/main" id="{9FFAFCA7-2F60-A756-30F1-A05D2755DA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619125</xdr:colOff>
      <xdr:row>74</xdr:row>
      <xdr:rowOff>33336</xdr:rowOff>
    </xdr:from>
    <xdr:to>
      <xdr:col>12</xdr:col>
      <xdr:colOff>600075</xdr:colOff>
      <xdr:row>87</xdr:row>
      <xdr:rowOff>95250</xdr:rowOff>
    </xdr:to>
    <xdr:graphicFrame macro="">
      <xdr:nvGraphicFramePr>
        <xdr:cNvPr id="10" name="Chart 9">
          <a:extLst>
            <a:ext uri="{FF2B5EF4-FFF2-40B4-BE49-F238E27FC236}">
              <a16:creationId xmlns:a16="http://schemas.microsoft.com/office/drawing/2014/main" id="{8E769285-E77C-707E-4EAF-D40338D1C3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566737</xdr:colOff>
      <xdr:row>98</xdr:row>
      <xdr:rowOff>128587</xdr:rowOff>
    </xdr:from>
    <xdr:to>
      <xdr:col>12</xdr:col>
      <xdr:colOff>209550</xdr:colOff>
      <xdr:row>110</xdr:row>
      <xdr:rowOff>47625</xdr:rowOff>
    </xdr:to>
    <xdr:graphicFrame macro="">
      <xdr:nvGraphicFramePr>
        <xdr:cNvPr id="11" name="Chart 10">
          <a:extLst>
            <a:ext uri="{FF2B5EF4-FFF2-40B4-BE49-F238E27FC236}">
              <a16:creationId xmlns:a16="http://schemas.microsoft.com/office/drawing/2014/main" id="{6977BA95-7D73-CCC8-047A-604477F656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547687</xdr:colOff>
      <xdr:row>88</xdr:row>
      <xdr:rowOff>90487</xdr:rowOff>
    </xdr:from>
    <xdr:to>
      <xdr:col>12</xdr:col>
      <xdr:colOff>200025</xdr:colOff>
      <xdr:row>98</xdr:row>
      <xdr:rowOff>9525</xdr:rowOff>
    </xdr:to>
    <xdr:graphicFrame macro="">
      <xdr:nvGraphicFramePr>
        <xdr:cNvPr id="12" name="Chart 11">
          <a:extLst>
            <a:ext uri="{FF2B5EF4-FFF2-40B4-BE49-F238E27FC236}">
              <a16:creationId xmlns:a16="http://schemas.microsoft.com/office/drawing/2014/main" id="{7E565BEC-CB3A-7D54-A602-2E081C9212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471486</xdr:colOff>
      <xdr:row>111</xdr:row>
      <xdr:rowOff>166686</xdr:rowOff>
    </xdr:from>
    <xdr:to>
      <xdr:col>14</xdr:col>
      <xdr:colOff>314324</xdr:colOff>
      <xdr:row>128</xdr:row>
      <xdr:rowOff>190499</xdr:rowOff>
    </xdr:to>
    <xdr:graphicFrame macro="">
      <xdr:nvGraphicFramePr>
        <xdr:cNvPr id="13" name="Chart 12">
          <a:extLst>
            <a:ext uri="{FF2B5EF4-FFF2-40B4-BE49-F238E27FC236}">
              <a16:creationId xmlns:a16="http://schemas.microsoft.com/office/drawing/2014/main" id="{C9030F16-A27E-48E5-5560-625D117D8A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13</xdr:col>
      <xdr:colOff>9524</xdr:colOff>
      <xdr:row>2</xdr:row>
      <xdr:rowOff>0</xdr:rowOff>
    </xdr:from>
    <xdr:to>
      <xdr:col>20</xdr:col>
      <xdr:colOff>133350</xdr:colOff>
      <xdr:row>14</xdr:row>
      <xdr:rowOff>38099</xdr:rowOff>
    </xdr:to>
    <xdr:graphicFrame macro="">
      <xdr:nvGraphicFramePr>
        <xdr:cNvPr id="2" name="Chart 1">
          <a:extLst>
            <a:ext uri="{FF2B5EF4-FFF2-40B4-BE49-F238E27FC236}">
              <a16:creationId xmlns:a16="http://schemas.microsoft.com/office/drawing/2014/main" id="{50180B8C-B722-4240-9A14-258C426B35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438150</xdr:colOff>
      <xdr:row>2</xdr:row>
      <xdr:rowOff>4762</xdr:rowOff>
    </xdr:from>
    <xdr:to>
      <xdr:col>12</xdr:col>
      <xdr:colOff>533400</xdr:colOff>
      <xdr:row>14</xdr:row>
      <xdr:rowOff>0</xdr:rowOff>
    </xdr:to>
    <xdr:graphicFrame macro="">
      <xdr:nvGraphicFramePr>
        <xdr:cNvPr id="3" name="Chart 2">
          <a:extLst>
            <a:ext uri="{FF2B5EF4-FFF2-40B4-BE49-F238E27FC236}">
              <a16:creationId xmlns:a16="http://schemas.microsoft.com/office/drawing/2014/main" id="{7F8A4F56-BD04-4597-B5D0-853FC3AEC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57150</xdr:colOff>
      <xdr:row>2</xdr:row>
      <xdr:rowOff>0</xdr:rowOff>
    </xdr:from>
    <xdr:to>
      <xdr:col>27</xdr:col>
      <xdr:colOff>304799</xdr:colOff>
      <xdr:row>14</xdr:row>
      <xdr:rowOff>0</xdr:rowOff>
    </xdr:to>
    <xdr:graphicFrame macro="">
      <xdr:nvGraphicFramePr>
        <xdr:cNvPr id="4" name="Chart 3">
          <a:extLst>
            <a:ext uri="{FF2B5EF4-FFF2-40B4-BE49-F238E27FC236}">
              <a16:creationId xmlns:a16="http://schemas.microsoft.com/office/drawing/2014/main" id="{3548984C-AB91-47D8-A734-C029866FBC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414337</xdr:colOff>
      <xdr:row>2</xdr:row>
      <xdr:rowOff>61912</xdr:rowOff>
    </xdr:from>
    <xdr:to>
      <xdr:col>35</xdr:col>
      <xdr:colOff>509587</xdr:colOff>
      <xdr:row>15</xdr:row>
      <xdr:rowOff>61912</xdr:rowOff>
    </xdr:to>
    <xdr:graphicFrame macro="">
      <xdr:nvGraphicFramePr>
        <xdr:cNvPr id="5" name="Chart 4">
          <a:extLst>
            <a:ext uri="{FF2B5EF4-FFF2-40B4-BE49-F238E27FC236}">
              <a16:creationId xmlns:a16="http://schemas.microsoft.com/office/drawing/2014/main" id="{7761AA66-69CD-4BEC-8116-394BCA33AA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566738</xdr:colOff>
      <xdr:row>14</xdr:row>
      <xdr:rowOff>95248</xdr:rowOff>
    </xdr:from>
    <xdr:to>
      <xdr:col>12</xdr:col>
      <xdr:colOff>590550</xdr:colOff>
      <xdr:row>28</xdr:row>
      <xdr:rowOff>-1</xdr:rowOff>
    </xdr:to>
    <xdr:graphicFrame macro="">
      <xdr:nvGraphicFramePr>
        <xdr:cNvPr id="6" name="Chart 5">
          <a:extLst>
            <a:ext uri="{FF2B5EF4-FFF2-40B4-BE49-F238E27FC236}">
              <a16:creationId xmlns:a16="http://schemas.microsoft.com/office/drawing/2014/main" id="{5E05CBCA-EA26-491A-9AA2-61BEF500C9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347663</xdr:colOff>
      <xdr:row>15</xdr:row>
      <xdr:rowOff>0</xdr:rowOff>
    </xdr:from>
    <xdr:to>
      <xdr:col>23</xdr:col>
      <xdr:colOff>228600</xdr:colOff>
      <xdr:row>27</xdr:row>
      <xdr:rowOff>133350</xdr:rowOff>
    </xdr:to>
    <xdr:graphicFrame macro="">
      <xdr:nvGraphicFramePr>
        <xdr:cNvPr id="7" name="Chart 6">
          <a:extLst>
            <a:ext uri="{FF2B5EF4-FFF2-40B4-BE49-F238E27FC236}">
              <a16:creationId xmlns:a16="http://schemas.microsoft.com/office/drawing/2014/main" id="{FE5E37E0-43D4-431A-BA63-E524C044C7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561974</xdr:colOff>
      <xdr:row>29</xdr:row>
      <xdr:rowOff>142874</xdr:rowOff>
    </xdr:from>
    <xdr:to>
      <xdr:col>14</xdr:col>
      <xdr:colOff>76200</xdr:colOff>
      <xdr:row>43</xdr:row>
      <xdr:rowOff>76199</xdr:rowOff>
    </xdr:to>
    <xdr:graphicFrame macro="">
      <xdr:nvGraphicFramePr>
        <xdr:cNvPr id="8" name="Chart 7">
          <a:extLst>
            <a:ext uri="{FF2B5EF4-FFF2-40B4-BE49-F238E27FC236}">
              <a16:creationId xmlns:a16="http://schemas.microsoft.com/office/drawing/2014/main" id="{8B4BAFA7-AB0F-4A28-A7EF-F3B294866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519112</xdr:colOff>
      <xdr:row>29</xdr:row>
      <xdr:rowOff>180974</xdr:rowOff>
    </xdr:from>
    <xdr:to>
      <xdr:col>23</xdr:col>
      <xdr:colOff>228599</xdr:colOff>
      <xdr:row>43</xdr:row>
      <xdr:rowOff>57150</xdr:rowOff>
    </xdr:to>
    <xdr:graphicFrame macro="">
      <xdr:nvGraphicFramePr>
        <xdr:cNvPr id="9" name="Chart 8">
          <a:extLst>
            <a:ext uri="{FF2B5EF4-FFF2-40B4-BE49-F238E27FC236}">
              <a16:creationId xmlns:a16="http://schemas.microsoft.com/office/drawing/2014/main" id="{CE0F97C4-1DCA-44D6-91F9-2B67FBA9DE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85044</xdr:colOff>
      <xdr:row>30</xdr:row>
      <xdr:rowOff>89127</xdr:rowOff>
    </xdr:from>
    <xdr:to>
      <xdr:col>31</xdr:col>
      <xdr:colOff>199343</xdr:colOff>
      <xdr:row>43</xdr:row>
      <xdr:rowOff>179615</xdr:rowOff>
    </xdr:to>
    <xdr:graphicFrame macro="">
      <xdr:nvGraphicFramePr>
        <xdr:cNvPr id="10" name="Chart 9">
          <a:extLst>
            <a:ext uri="{FF2B5EF4-FFF2-40B4-BE49-F238E27FC236}">
              <a16:creationId xmlns:a16="http://schemas.microsoft.com/office/drawing/2014/main" id="{206D6D76-874D-49A9-85A1-DB1EF78EC9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24</xdr:col>
      <xdr:colOff>125867</xdr:colOff>
      <xdr:row>15</xdr:row>
      <xdr:rowOff>144234</xdr:rowOff>
    </xdr:from>
    <xdr:to>
      <xdr:col>31</xdr:col>
      <xdr:colOff>295277</xdr:colOff>
      <xdr:row>28</xdr:row>
      <xdr:rowOff>148997</xdr:rowOff>
    </xdr:to>
    <xdr:graphicFrame macro="">
      <xdr:nvGraphicFramePr>
        <xdr:cNvPr id="11" name="Chart 10">
          <a:extLst>
            <a:ext uri="{FF2B5EF4-FFF2-40B4-BE49-F238E27FC236}">
              <a16:creationId xmlns:a16="http://schemas.microsoft.com/office/drawing/2014/main" id="{47B3EDED-3278-4E3E-809D-21649FEE7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299551</xdr:colOff>
      <xdr:row>2</xdr:row>
      <xdr:rowOff>160080</xdr:rowOff>
    </xdr:from>
    <xdr:to>
      <xdr:col>3</xdr:col>
      <xdr:colOff>585107</xdr:colOff>
      <xdr:row>9</xdr:row>
      <xdr:rowOff>40821</xdr:rowOff>
    </xdr:to>
    <mc:AlternateContent xmlns:mc="http://schemas.openxmlformats.org/markup-compatibility/2006">
      <mc:Choice xmlns:a14="http://schemas.microsoft.com/office/drawing/2010/main" Requires="a14">
        <xdr:graphicFrame macro="">
          <xdr:nvGraphicFramePr>
            <xdr:cNvPr id="12" name="Diabetes Status">
              <a:extLst>
                <a:ext uri="{FF2B5EF4-FFF2-40B4-BE49-F238E27FC236}">
                  <a16:creationId xmlns:a16="http://schemas.microsoft.com/office/drawing/2014/main" id="{C3955D34-3BEC-CE7E-85BC-82B9DE062900}"/>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299551" y="1131630"/>
              <a:ext cx="2114356" cy="12142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292553</xdr:colOff>
      <xdr:row>10</xdr:row>
      <xdr:rowOff>73480</xdr:rowOff>
    </xdr:from>
    <xdr:to>
      <xdr:col>3</xdr:col>
      <xdr:colOff>530679</xdr:colOff>
      <xdr:row>18</xdr:row>
      <xdr:rowOff>95250</xdr:rowOff>
    </xdr:to>
    <mc:AlternateContent xmlns:mc="http://schemas.openxmlformats.org/markup-compatibility/2006">
      <mc:Choice xmlns:a14="http://schemas.microsoft.com/office/drawing/2010/main" Requires="a14">
        <xdr:graphicFrame macro="">
          <xdr:nvGraphicFramePr>
            <xdr:cNvPr id="14" name="Weight Status">
              <a:extLst>
                <a:ext uri="{FF2B5EF4-FFF2-40B4-BE49-F238E27FC236}">
                  <a16:creationId xmlns:a16="http://schemas.microsoft.com/office/drawing/2014/main" id="{7075DB83-5F12-15D7-7222-68476455F31F}"/>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292553" y="2569030"/>
              <a:ext cx="2066926" cy="15457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346982</xdr:colOff>
      <xdr:row>20</xdr:row>
      <xdr:rowOff>19050</xdr:rowOff>
    </xdr:from>
    <xdr:to>
      <xdr:col>3</xdr:col>
      <xdr:colOff>517071</xdr:colOff>
      <xdr:row>26</xdr:row>
      <xdr:rowOff>81643</xdr:rowOff>
    </xdr:to>
    <mc:AlternateContent xmlns:mc="http://schemas.openxmlformats.org/markup-compatibility/2006">
      <mc:Choice xmlns:a14="http://schemas.microsoft.com/office/drawing/2010/main" Requires="a14">
        <xdr:graphicFrame macro="">
          <xdr:nvGraphicFramePr>
            <xdr:cNvPr id="16" name="Hospital tier">
              <a:extLst>
                <a:ext uri="{FF2B5EF4-FFF2-40B4-BE49-F238E27FC236}">
                  <a16:creationId xmlns:a16="http://schemas.microsoft.com/office/drawing/2014/main" id="{1FC5FDBD-A600-1200-2DCD-40CE5C76483A}"/>
                </a:ext>
              </a:extLst>
            </xdr:cNvPr>
            <xdr:cNvGraphicFramePr/>
          </xdr:nvGraphicFramePr>
          <xdr:xfrm>
            <a:off x="0" y="0"/>
            <a:ext cx="0" cy="0"/>
          </xdr:xfrm>
          <a:graphic>
            <a:graphicData uri="http://schemas.microsoft.com/office/drawing/2010/slicer">
              <sle:slicer xmlns:sle="http://schemas.microsoft.com/office/drawing/2010/slicer" name="Hospital tier"/>
            </a:graphicData>
          </a:graphic>
        </xdr:graphicFrame>
      </mc:Choice>
      <mc:Fallback>
        <xdr:sp macro="" textlink="">
          <xdr:nvSpPr>
            <xdr:cNvPr id="0" name=""/>
            <xdr:cNvSpPr>
              <a:spLocks noTextEdit="1"/>
            </xdr:cNvSpPr>
          </xdr:nvSpPr>
          <xdr:spPr>
            <a:xfrm>
              <a:off x="346982" y="4419600"/>
              <a:ext cx="1998889" cy="12055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360588</xdr:colOff>
      <xdr:row>27</xdr:row>
      <xdr:rowOff>59872</xdr:rowOff>
    </xdr:from>
    <xdr:to>
      <xdr:col>3</xdr:col>
      <xdr:colOff>503465</xdr:colOff>
      <xdr:row>33</xdr:row>
      <xdr:rowOff>163286</xdr:rowOff>
    </xdr:to>
    <mc:AlternateContent xmlns:mc="http://schemas.openxmlformats.org/markup-compatibility/2006">
      <mc:Choice xmlns:a14="http://schemas.microsoft.com/office/drawing/2010/main" Requires="a14">
        <xdr:graphicFrame macro="">
          <xdr:nvGraphicFramePr>
            <xdr:cNvPr id="17" name="City tier">
              <a:extLst>
                <a:ext uri="{FF2B5EF4-FFF2-40B4-BE49-F238E27FC236}">
                  <a16:creationId xmlns:a16="http://schemas.microsoft.com/office/drawing/2014/main" id="{5FDF1AEE-F74C-1CA9-5504-35D3FA5D3405}"/>
                </a:ext>
              </a:extLst>
            </xdr:cNvPr>
            <xdr:cNvGraphicFramePr/>
          </xdr:nvGraphicFramePr>
          <xdr:xfrm>
            <a:off x="0" y="0"/>
            <a:ext cx="0" cy="0"/>
          </xdr:xfrm>
          <a:graphic>
            <a:graphicData uri="http://schemas.microsoft.com/office/drawing/2010/slicer">
              <sle:slicer xmlns:sle="http://schemas.microsoft.com/office/drawing/2010/slicer" name="City tier"/>
            </a:graphicData>
          </a:graphic>
        </xdr:graphicFrame>
      </mc:Choice>
      <mc:Fallback>
        <xdr:sp macro="" textlink="">
          <xdr:nvSpPr>
            <xdr:cNvPr id="0" name=""/>
            <xdr:cNvSpPr>
              <a:spLocks noTextEdit="1"/>
            </xdr:cNvSpPr>
          </xdr:nvSpPr>
          <xdr:spPr>
            <a:xfrm>
              <a:off x="360588" y="5793922"/>
              <a:ext cx="1971677" cy="12464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381000</xdr:colOff>
      <xdr:row>35</xdr:row>
      <xdr:rowOff>9525</xdr:rowOff>
    </xdr:from>
    <xdr:to>
      <xdr:col>3</xdr:col>
      <xdr:colOff>533400</xdr:colOff>
      <xdr:row>42</xdr:row>
      <xdr:rowOff>57150</xdr:rowOff>
    </xdr:to>
    <mc:AlternateContent xmlns:mc="http://schemas.openxmlformats.org/markup-compatibility/2006">
      <mc:Choice xmlns:a14="http://schemas.microsoft.com/office/drawing/2010/main" Requires="a14">
        <xdr:graphicFrame macro="">
          <xdr:nvGraphicFramePr>
            <xdr:cNvPr id="22" name="City tier 1">
              <a:extLst>
                <a:ext uri="{FF2B5EF4-FFF2-40B4-BE49-F238E27FC236}">
                  <a16:creationId xmlns:a16="http://schemas.microsoft.com/office/drawing/2014/main" id="{42030A7A-F830-DDEA-2762-B5DC72C5AAA3}"/>
                </a:ext>
              </a:extLst>
            </xdr:cNvPr>
            <xdr:cNvGraphicFramePr/>
          </xdr:nvGraphicFramePr>
          <xdr:xfrm>
            <a:off x="0" y="0"/>
            <a:ext cx="0" cy="0"/>
          </xdr:xfrm>
          <a:graphic>
            <a:graphicData uri="http://schemas.microsoft.com/office/drawing/2010/slicer">
              <sle:slicer xmlns:sle="http://schemas.microsoft.com/office/drawing/2010/slicer" name="City tier 1"/>
            </a:graphicData>
          </a:graphic>
        </xdr:graphicFrame>
      </mc:Choice>
      <mc:Fallback>
        <xdr:sp macro="" textlink="">
          <xdr:nvSpPr>
            <xdr:cNvPr id="0" name=""/>
            <xdr:cNvSpPr>
              <a:spLocks noTextEdit="1"/>
            </xdr:cNvSpPr>
          </xdr:nvSpPr>
          <xdr:spPr>
            <a:xfrm>
              <a:off x="381000" y="7267575"/>
              <a:ext cx="1981200" cy="1381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552450</xdr:colOff>
      <xdr:row>45</xdr:row>
      <xdr:rowOff>19050</xdr:rowOff>
    </xdr:from>
    <xdr:to>
      <xdr:col>28</xdr:col>
      <xdr:colOff>552450</xdr:colOff>
      <xdr:row>71</xdr:row>
      <xdr:rowOff>0</xdr:rowOff>
    </xdr:to>
    <xdr:graphicFrame macro="">
      <xdr:nvGraphicFramePr>
        <xdr:cNvPr id="23" name="Chart 22">
          <a:extLst>
            <a:ext uri="{FF2B5EF4-FFF2-40B4-BE49-F238E27FC236}">
              <a16:creationId xmlns:a16="http://schemas.microsoft.com/office/drawing/2014/main" id="{1AD6C1DF-5CD0-4C42-BB05-E69DE4501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Downloads\healthcare%20(1)%20(1).xlsx" TargetMode="External"/><Relationship Id="rId1" Type="http://schemas.openxmlformats.org/officeDocument/2006/relationships/externalLinkPath" Target="file:///C:\Users\hp\Downloads\healthcare%20(1)%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ustomer Names"/>
      <sheetName val="Table7_1"/>
      <sheetName val="Table7"/>
      <sheetName val="Medical Examinations"/>
      <sheetName val="Table1_2"/>
      <sheetName val="Hospitalisation Details"/>
      <sheetName val="Healthcare"/>
      <sheetName val="Healthcare 1"/>
      <sheetName val="Donut chart"/>
      <sheetName val="Column Chart"/>
    </sheetNames>
    <sheetDataSet>
      <sheetData sheetId="0"/>
      <sheetData sheetId="1"/>
      <sheetData sheetId="2"/>
      <sheetData sheetId="3"/>
      <sheetData sheetId="4"/>
      <sheetData sheetId="5"/>
      <sheetData sheetId="6"/>
      <sheetData sheetId="7"/>
      <sheetData sheetId="8">
        <row r="9">
          <cell r="C9" t="str">
            <v>Smoker - cancer yes</v>
          </cell>
          <cell r="D9">
            <v>84</v>
          </cell>
        </row>
        <row r="10">
          <cell r="C10" t="str">
            <v>Smoker - cancer no</v>
          </cell>
          <cell r="D10">
            <v>404</v>
          </cell>
        </row>
        <row r="11">
          <cell r="C11" t="str">
            <v>Non - Smoker - Cancer Yes</v>
          </cell>
          <cell r="D11">
            <v>307</v>
          </cell>
        </row>
        <row r="12">
          <cell r="C12" t="str">
            <v>Non - Smoker - Cancer No</v>
          </cell>
          <cell r="D12">
            <v>1540</v>
          </cell>
        </row>
      </sheetData>
      <sheetData sheetId="9"/>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hp\Downloads\healthcare%20(1)%20(1).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84.55761747685" createdVersion="8" refreshedVersion="8" minRefreshableVersion="3" recordCount="2335" xr:uid="{AE72A523-66D6-4653-AF08-A419D28F7E6F}">
  <cacheSource type="worksheet">
    <worksheetSource name="Table4" r:id="rId2"/>
  </cacheSource>
  <cacheFields count="17">
    <cacheField name="Customer ID" numFmtId="0">
      <sharedItems/>
    </cacheField>
    <cacheField name="Customer Name" numFmtId="0">
      <sharedItems/>
    </cacheField>
    <cacheField name="Date Merged" numFmtId="0">
      <sharedItems/>
    </cacheField>
    <cacheField name="AGES" numFmtId="1">
      <sharedItems containsSemiMixedTypes="0" containsString="0" containsNumber="1" minValue="2.1277777777777778" maxValue="65.00833333333334"/>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acheField>
    <cacheField name="charges" numFmtId="165">
      <sharedItems containsSemiMixedTypes="0" containsString="0" containsNumber="1" minValue="563.84" maxValue="48970.25"/>
    </cacheField>
    <cacheField name="Hospital tier" numFmtId="0">
      <sharedItems/>
    </cacheField>
    <cacheField name="City tier" numFmtId="0">
      <sharedItems/>
    </cacheField>
    <cacheField name="State ID"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85.609205208333" createdVersion="8" refreshedVersion="8" minRefreshableVersion="3" recordCount="2335" xr:uid="{F32EFEED-BC8B-4ACA-ACA8-8BAEDB32D8D4}">
  <cacheSource type="worksheet">
    <worksheetSource ref="A1:P2336" sheet="Healthacare"/>
  </cacheSource>
  <cacheFields count="16">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0">
      <sharedItems/>
    </cacheField>
    <cacheField name="charges" numFmtId="166">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ount="3">
        <s v="tier - 1"/>
        <s v="tier - 2"/>
        <s v="tier - 3"/>
      </sharedItems>
    </cacheField>
    <cacheField name="City tier" numFmtId="0">
      <sharedItems count="3">
        <s v="tier - 3"/>
        <s v="tier - 1"/>
        <s v="tier - 2"/>
      </sharedItems>
    </cacheField>
    <cacheField name="State ID" numFmtId="0">
      <sharedItems count="17">
        <s v="R1013"/>
        <s v="R1012"/>
        <s v="R1024"/>
        <s v="R1011"/>
        <s v="R1016"/>
        <s v="R1015"/>
        <s v="R1017"/>
        <s v="R1014"/>
        <s v="R1023"/>
        <s v="R1019"/>
        <s v="Unknown"/>
        <s v="R1018"/>
        <s v="R1026"/>
        <s v="R1022"/>
        <s v="R1021"/>
        <s v="R1025"/>
        <s v="R1020"/>
      </sharedItems>
    </cacheField>
  </cacheFields>
  <extLst>
    <ext xmlns:x14="http://schemas.microsoft.com/office/spreadsheetml/2009/9/main" uri="{725AE2AE-9491-48be-B2B4-4EB974FC3084}">
      <x14:pivotCacheDefinition pivotCacheId="44723588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85.638758217596" createdVersion="8" refreshedVersion="8" minRefreshableVersion="3" recordCount="2335" xr:uid="{4975656D-B8B9-40DA-97A1-5F176781351B}">
  <cacheSource type="worksheet">
    <worksheetSource ref="A1:Q2336" sheet="Healtha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0">
      <sharedItems/>
    </cacheField>
    <cacheField name="charges" numFmtId="166">
      <sharedItems containsSemiMixedTypes="0" containsString="0" containsNumber="1" minValue="563.84" maxValue="63770.43"/>
    </cacheField>
    <cacheField name="Hospital tier" numFmtId="0">
      <sharedItems/>
    </cacheField>
    <cacheField name="City tier" numFmtId="0">
      <sharedItems count="3">
        <s v="tier - 3"/>
        <s v="tier - 1"/>
        <s v="tier - 2"/>
      </sharedItems>
    </cacheField>
    <cacheField name="State ID" numFmtId="0">
      <sharedItems/>
    </cacheField>
    <cacheField name="Age" numFmtId="1">
      <sharedItems containsSemiMixedTypes="0" containsString="0" containsNumber="1" minValue="18.444900752908968" maxValue="65.0088774578943" count="2071">
        <n v="54.652977412731005"/>
        <n v="46.000640801584524"/>
        <n v="52.740556710439584"/>
        <n v="32.006139550319425"/>
        <n v="33.970507705546424"/>
        <n v="60.844601457275338"/>
        <n v="28.614584284019347"/>
        <n v="64.948643491246997"/>
        <n v="59.759739676840219"/>
        <n v="44.4421165406821"/>
        <n v="63.880207236426436"/>
        <n v="57.614599285349662"/>
        <n v="60.658423493044822"/>
        <n v="54.516084873374403"/>
        <n v="61.464015645371575"/>
        <n v="60.781629498785605"/>
        <n v="64.559860615614369"/>
        <n v="59.841876122082589"/>
        <n v="58.581793292265573"/>
        <n v="51.696766194854838"/>
        <n v="61.986962190352017"/>
        <n v="63.677604144728527"/>
        <n v="64.76246577615531"/>
        <n v="52.444861329412355"/>
        <n v="63.902110273366752"/>
        <n v="64.729610885256776"/>
        <n v="62.554414784394254"/>
        <n v="53.95957785742732"/>
        <n v="61.833637548891787"/>
        <n v="51.505114164686432"/>
        <n v="44.808999464317601"/>
        <n v="46.513347022587268"/>
        <n v="60.510576286155882"/>
        <n v="37.688500421229989"/>
        <n v="43.822706254563151"/>
        <n v="62.461327857631758"/>
        <n v="48.830905705837253"/>
        <n v="60.474983440052988"/>
        <n v="51.81997107139167"/>
        <n v="29.65836424659954"/>
        <n v="22.847364818617386"/>
        <n v="55.732359863586147"/>
        <n v="51.609153838206424"/>
        <n v="54.535249828884325"/>
        <n v="48.019835726658101"/>
        <n v="34.893908281998634"/>
        <n v="56.674848942598189"/>
        <n v="42.573579739904176"/>
        <n v="56.934950906344412"/>
        <n v="56.620090634441091"/>
        <n v="36.44210678002738"/>
        <n v="57.795303726391012"/>
        <n v="53.513291517323772"/>
        <n v="57.524247064828991"/>
        <n v="44.592702815308613"/>
        <n v="47.625579706095991"/>
        <n v="50.740588637919231"/>
        <n v="57.609123393196896"/>
        <n v="45.631014796691133"/>
        <n v="51.595464407480108"/>
        <n v="43.447614991482112"/>
        <n v="55.948652673039049"/>
        <n v="54.844626967830251"/>
        <n v="55.945914789375088"/>
        <n v="47.814494049282004"/>
        <n v="49.721372201642772"/>
        <n v="43.932221951813091"/>
        <n v="25.496805597809551"/>
        <n v="46.5242984257358"/>
        <n v="54.466803559206021"/>
        <n v="38.573579739904176"/>
        <n v="50.997946611909654"/>
        <n v="56.713179758308158"/>
        <n v="60.710443806579818"/>
        <n v="47.691289042856347"/>
        <n v="47.565346147399005"/>
        <n v="46.606433949349757"/>
        <n v="48.537947650859707"/>
        <n v="55.461309380854026"/>
        <n v="51.644746358094842"/>
        <n v="58.666666666666664"/>
        <n v="45.78160316905511"/>
        <n v="59.003422313483917"/>
        <n v="53.833632019115889"/>
        <n v="50.751540041067763"/>
        <n v="50.819986310746067"/>
        <n v="43.658432708688245"/>
        <n v="49.00887087942175"/>
        <n v="39.748781302170286"/>
        <n v="43.726880019469455"/>
        <n v="30.84188911704312"/>
        <n v="23.9349468842405"/>
        <n v="50.992470910335385"/>
        <n v="46.447638603696099"/>
        <n v="52.702225827713832"/>
        <n v="47.913058054422528"/>
        <n v="37.595408593091825"/>
        <n v="56.82269637462236"/>
        <n v="60.759726208876131"/>
        <n v="45.948619363858789"/>
        <n v="41.677554918815666"/>
        <n v="41.863737663164599"/>
        <n v="43.806278899975659"/>
        <n v="37.631002527379948"/>
        <n v="39.650217028380631"/>
        <n v="44.466757931075527"/>
        <n v="40.453063885267277"/>
        <n v="35.833653988456419"/>
        <n v="47.516064144828739"/>
        <n v="37.795282224094358"/>
        <n v="40.019833055091816"/>
        <n v="37.893850042122999"/>
        <n v="35.874722509989645"/>
        <n v="49.474955709454015"/>
        <n v="45.822672725154376"/>
        <n v="19.896610169491524"/>
        <n v="54.688569472963721"/>
        <n v="45.474950483513922"/>
        <n v="27.836385951661633"/>
        <n v="41.926711238459092"/>
        <n v="44.907565025891316"/>
        <n v="56.956854229607252"/>
        <n v="44.841854651508839"/>
        <n v="40.811734028683183"/>
        <n v="30.518822724161534"/>
        <n v="60.921262971958491"/>
        <n v="40.844589308996092"/>
        <n v="37.715880370682392"/>
        <n v="44.655675257425152"/>
        <n v="42.702258726899387"/>
        <n v="46.477754962354553"/>
        <n v="35.978762764540477"/>
        <n v="55.85830251212834"/>
        <n v="43.513324409832073"/>
        <n v="18.505133470225871"/>
        <n v="31.58176387621339"/>
        <n v="46.978781656399725"/>
        <n v="31.598191321662657"/>
        <n v="36.885654586065279"/>
        <n v="32.904815590272186"/>
        <n v="23.570802759829153"/>
        <n v="36.965055119244902"/>
        <n v="51.45857010021696"/>
        <n v="52.795315114333519"/>
        <n v="20.724082140634721"/>
        <n v="42.986995208761122"/>
        <n v="33.606352186497688"/>
        <n v="42.809034907597535"/>
        <n v="58.976043805612591"/>
        <n v="33.748728780411483"/>
        <n v="50.548939082819984"/>
        <n v="24.860994102780118"/>
        <n v="43.746045266488196"/>
        <n v="39.86924874791319"/>
        <n v="36.814467901145612"/>
        <n v="46.718685831622174"/>
        <n v="34.658453114305267"/>
        <n v="52.611874461288849"/>
        <n v="40.967796610169493"/>
        <n v="32.559832501207921"/>
        <n v="22.652977412731005"/>
        <n v="20.69670192906036"/>
        <n v="43.847347286444389"/>
        <n v="53.606381919553961"/>
        <n v="47.57903559255741"/>
        <n v="37.557076663858467"/>
        <n v="32.641971331937512"/>
        <n v="22.754277891854894"/>
        <n v="27.606401057401811"/>
        <n v="33.9951498083392"/>
        <n v="34.47227926078029"/>
        <n v="31.600929229237533"/>
        <n v="30.732375085557837"/>
        <n v="30.784394250513348"/>
        <n v="45.819934754747756"/>
        <n v="54.625598904859686"/>
        <n v="31.995187920019912"/>
        <n v="59.874730700179533"/>
        <n v="19.965058670143417"/>
        <n v="50.505133470225871"/>
        <n v="30.926762491444215"/>
        <n v="57.444846628613853"/>
        <n v="52.902094001926685"/>
        <n v="61.861016949152543"/>
        <n v="30.661190965092402"/>
        <n v="49.830890642615557"/>
        <n v="60.55164495473614"/>
        <n v="19.496870925684483"/>
        <n v="48.008884170531374"/>
        <n v="55.639271819011476"/>
        <n v="30.976043805612594"/>
        <n v="18.45037645448323"/>
        <n v="19.756975228161668"/>
        <n v="29.444797738915383"/>
        <n v="23.68579564122221"/>
        <n v="48.505092541890264"/>
        <n v="18.770704996577688"/>
        <n v="25.989656221478551"/>
        <n v="43.592723290338277"/>
        <n v="26.798083504449007"/>
        <n v="59.880206463195691"/>
        <n v="23.75971963640346"/>
        <n v="41.543393823623049"/>
        <n v="30.970568104038328"/>
        <n v="46.674880219028061"/>
        <n v="48.8993538495236"/>
        <n v="44.469495863341464"/>
        <n v="22.472279260780287"/>
        <n v="22.548939082819988"/>
        <n v="51.828184729827456"/>
        <n v="58.773442847364819"/>
        <n v="49.61459172169431"/>
        <n v="49.477693670478338"/>
        <n v="34.546201232032857"/>
        <n v="51.710455625581154"/>
        <n v="34.715947980835047"/>
        <n v="25.915728627928203"/>
        <n v="55.439406311542342"/>
        <n v="24.461246840775065"/>
        <n v="45.943143423045555"/>
        <n v="47.776163602838466"/>
        <n v="40.92672750977836"/>
        <n v="25.795254031031334"/>
        <n v="24.795282224094358"/>
        <n v="55.669388539315051"/>
        <n v="39.861035058430716"/>
        <n v="27.641993957703928"/>
        <n v="19.724119947848763"/>
        <n v="27.447601963746223"/>
        <n v="19.932203389830509"/>
        <n v="28.921237565026921"/>
        <n v="18.661190965092402"/>
        <n v="46.53251197809719"/>
        <n v="24.956823925863521"/>
        <n v="32.704944435496856"/>
        <n v="19.6748370273794"/>
        <n v="38.683093771389458"/>
        <n v="39.683071786310514"/>
        <n v="36.658404784206354"/>
        <n v="24.992417860151644"/>
        <n v="60.926738794435856"/>
        <n v="47.882941275074032"/>
        <n v="51.787116437648514"/>
        <n v="23.587230314313874"/>
        <n v="20.4502800248911"/>
        <n v="50.866529774127308"/>
        <n v="28.702199507164369"/>
        <n v="22.444900752908968"/>
        <n v="25.830848798296319"/>
        <n v="22.614647501711158"/>
        <n v="60.491410907485097"/>
        <n v="19.737809647979141"/>
        <n v="18.598220396988363"/>
        <n v="29.526938703409289"/>
        <n v="19.746023468057366"/>
        <n v="38.87748117727584"/>
        <n v="20.787056627255755"/>
        <n v="52.973279926988795"/>
        <n v="37.502316764953662"/>
        <n v="50.75427789185489"/>
        <n v="19.526988265971315"/>
        <n v="32.655661137059106"/>
        <n v="37.899326032013477"/>
        <n v="60.937690439390593"/>
        <n v="28.863740074838002"/>
        <n v="55.913060185407559"/>
        <n v="27.91852341389728"/>
        <n v="51.789854323793776"/>
        <n v="41.557083731295762"/>
        <n v="27.510574018126889"/>
        <n v="42.48596851471595"/>
        <n v="50.581793292265573"/>
        <n v="32.915767434369464"/>
        <n v="32.688516669350939"/>
        <n v="54.598220396988367"/>
        <n v="19.666623207301175"/>
        <n v="46.715947980835047"/>
        <n v="41.696720789557467"/>
        <n v="46.828199863107457"/>
        <n v="50.633812457221083"/>
        <n v="36.516031414367028"/>
        <n v="47.474995809353523"/>
        <n v="28.748745094460162"/>
        <n v="53.7405416168857"/>
        <n v="44.57627522171299"/>
        <n v="29.735029146793853"/>
        <n v="50.710472279260777"/>
        <n v="47.702240598983067"/>
        <n v="38.740588637919231"/>
        <n v="45.650180589537456"/>
        <n v="62.483230663928815"/>
        <n v="47.609152371905907"/>
        <n v="48.666630160990032"/>
        <n v="27.696752265861026"/>
        <n v="54.913073237508556"/>
        <n v="22.87748117727584"/>
        <n v="18.576317590691307"/>
        <n v="61.746023468057366"/>
        <n v="34.75427789185489"/>
        <n v="39.464040066777962"/>
        <n v="23.713174898696746"/>
        <n v="52.573543578563097"/>
        <n v="36.828157648245551"/>
        <n v="39.762470784641067"/>
        <n v="24.611836562763269"/>
        <n v="46.75975359342916"/>
        <n v="53.858273596176822"/>
        <n v="19.017111567419576"/>
        <n v="50.872005475701577"/>
        <n v="60.729609185250609"/>
        <n v="59.735098743267507"/>
        <n v="64.825437650377495"/>
        <n v="51.453094327926436"/>
        <n v="43.765210513506936"/>
        <n v="55.978769393342617"/>
        <n v="41.844571792422798"/>
        <n v="31.674852733759231"/>
        <n v="46.986995208761122"/>
        <n v="34.436687200547567"/>
        <n v="47.803542493155277"/>
        <n v="33.439333489791125"/>
        <n v="40.609126466753587"/>
        <n v="41.819929958611908"/>
        <n v="24.967775905644483"/>
        <n v="49.792559188275085"/>
        <n v="29.866454689984099"/>
        <n v="47.595462926747501"/>
        <n v="63.633798070847902"/>
        <n v="35.896625721474031"/>
        <n v="37.58445661331087"/>
        <n v="65.0088774578943"/>
        <n v="44.882923635497882"/>
        <n v="53.915770609318997"/>
        <n v="46.579055441478438"/>
        <n v="61.455801825293349"/>
        <n v="44.524254508660199"/>
        <n v="42.899383983572896"/>
        <n v="30.918548939082822"/>
        <n v="19.76792698826597"/>
        <n v="63.507855608441091"/>
        <n v="60.871980569662178"/>
        <n v="61.847327249022165"/>
        <n v="32.507811241745848"/>
        <n v="37.696714406065709"/>
        <n v="40.491395045632331"/>
        <n v="48.726864527434017"/>
        <n v="45.516020039613188"/>
        <n v="32.455789982283783"/>
        <n v="59.535233393177741"/>
        <n v="23.754243784908553"/>
        <n v="62.540725530458587"/>
        <n v="37.524220724515587"/>
        <n v="23.464023655678456"/>
        <n v="61.863754889178615"/>
        <n v="32.011615365469176"/>
        <n v="33.546115935226467"/>
        <n v="37.510530749789389"/>
        <n v="62.921286789869953"/>
        <n v="20.505040448039825"/>
        <n v="30.92950034223135"/>
        <n v="25.669303316093703"/>
        <n v="25.745968968664435"/>
        <n v="30.989733059548254"/>
        <n v="37.587194608256105"/>
        <n v="57.636502853960735"/>
        <n v="41.680292900350203"/>
        <n v="37.507792754844147"/>
        <n v="34.726899383983572"/>
        <n v="53.644713261648747"/>
        <n v="55.003422313483917"/>
        <n v="23.516044244880078"/>
        <n v="57.464012251148539"/>
        <n v="52.683060386350959"/>
        <n v="32.485907553551293"/>
        <n v="28.934927443643332"/>
        <n v="64.940429768522364"/>
        <n v="62.913073237508556"/>
        <n v="22.576317590691307"/>
        <n v="20.975980087118852"/>
        <n v="64.453082220194148"/>
        <n v="31.795320667053844"/>
        <n v="34.87748117727584"/>
        <n v="18.754277891854894"/>
        <n v="52.781625513360034"/>
        <n v="48.713174898696749"/>
        <n v="48.011622059563052"/>
        <n v="49.921243356418103"/>
        <n v="20.658369632856253"/>
        <n v="56.915785498489427"/>
        <n v="22.447638603696099"/>
        <n v="22.008809523809525"/>
        <n v="52.513309334279775"/>
        <n v="59.798070017953322"/>
        <n v="50.891170431211499"/>
        <n v="21.85"/>
        <n v="54.488706365503077"/>
        <n v="54.792607802874741"/>
        <n v="50.696783025325118"/>
        <n v="47.483209476448565"/>
        <n v="24.537910699241785"/>
        <n v="24.984203875315924"/>
        <n v="35.984238567411573"/>
        <n v="53.877439267224212"/>
        <n v="52.532474775642648"/>
        <n v="27.995185045317221"/>
        <n v="28.74600711873688"/>
        <n v="30.65571526351814"/>
        <n v="26.776180698151951"/>
        <n v="52.98970744815697"/>
        <n v="46.652977412731005"/>
        <n v="47.986981058277927"/>
        <n v="50.729637234770706"/>
        <n v="61.63102998696219"/>
        <n v="54.921286789869953"/>
        <n v="52.521523094863859"/>
        <n v="23.669368086737489"/>
        <n v="18.844626967830255"/>
        <n v="58.475017111567418"/>
        <n v="48.743292081918739"/>
        <n v="49.986954421001769"/>
        <n v="19.439374185136899"/>
        <n v="51.913059200330608"/>
        <n v="52.833645997059271"/>
        <n v="49.948622966661297"/>
        <n v="49.01708465666411"/>
        <n v="39.784373956594322"/>
        <n v="47.568084036430683"/>
        <n v="49.628281526815911"/>
        <n v="28.680295701378114"/>
        <n v="53.56531262445241"/>
        <n v="25.836324916337084"/>
        <n v="19.483181225554105"/>
        <n v="47.746046823489969"/>
        <n v="52.579019418952491"/>
        <n v="19.871968709256844"/>
        <n v="43.565344366025791"/>
        <n v="56.806268882175225"/>
        <n v="23.784360968130542"/>
        <n v="40.447588005215124"/>
        <n v="51.97876846781692"/>
        <n v="57.789827834238245"/>
        <n v="42.735112936344969"/>
        <n v="21.778809523809525"/>
        <n v="33.650160369240396"/>
        <n v="47.469520031290159"/>
        <n v="19.694002607561931"/>
        <n v="43.809016792406908"/>
        <n v="59.781642728904849"/>
        <n v="43.694025310294471"/>
        <n v="43.71592844974446"/>
        <n v="46.888432580424364"/>
        <n v="60.559858688452195"/>
        <n v="39.453088480801334"/>
        <n v="23.989705399189575"/>
        <n v="32.546142696086328"/>
        <n v="42.757015742642025"/>
        <n v="18.84188911704312"/>
        <n v="42.491444216290212"/>
        <n v="48.762457562150914"/>
        <n v="48.65020260650531"/>
        <n v="53.784348864994023"/>
        <n v="45.540661773272745"/>
        <n v="39.934958263772955"/>
        <n v="58.548939082819984"/>
        <n v="47.499636810638656"/>
        <n v="55.748787165569908"/>
        <n v="36.84458534476547"/>
        <n v="30.729637234770706"/>
        <n v="57.852800593995077"/>
        <n v="55.474998799173832"/>
        <n v="53.652927120669055"/>
        <n v="60.63925811437403"/>
        <n v="37.907540016849197"/>
        <n v="60.934952528151911"/>
        <n v="37.724094355518112"/>
        <n v="29.751457339692632"/>
        <n v="56.795317220543808"/>
        <n v="35.642000887968038"/>
        <n v="29.000638861002098"/>
        <n v="20.915743621655256"/>
        <n v="39.672120200333886"/>
        <n v="34.869267624914443"/>
        <n v="56.828172205438065"/>
        <n v="42.661190965092402"/>
        <n v="25.639184666869486"/>
        <n v="43.606412752494521"/>
        <n v="50.98151950718686"/>
        <n v="32.833628603639873"/>
        <n v="28.781600803139543"/>
        <n v="44.704958038212013"/>
        <n v="59.902109515260328"/>
        <n v="30.800821355236138"/>
        <n v="42.579055441478438"/>
        <n v="35.52153322480391"/>
        <n v="40.480443285528033"/>
        <n v="29.754195371842428"/>
        <n v="35.940432144442802"/>
        <n v="31.789844851904089"/>
        <n v="56.56259441087613"/>
        <n v="55.861040395792301"/>
        <n v="37.444818871103621"/>
        <n v="31.726872977681904"/>
        <n v="43.934959844244339"/>
        <n v="29.693958664546898"/>
        <n v="34.008839865446291"/>
        <n v="39.469515859766275"/>
        <n v="34.620123203285424"/>
        <n v="24.839090143218197"/>
        <n v="59.633797127468583"/>
        <n v="53.847321784149742"/>
        <n v="59.505116696588871"/>
        <n v="19.874706649282921"/>
        <n v="60.472245528814305"/>
        <n v="43.647481138963251"/>
        <n v="27.527001510574017"/>
        <n v="43.551654903869554"/>
        <n v="30.444900752908968"/>
        <n v="55.77342811854556"/>
        <n v="52.64199158343051"/>
        <n v="24.707666385846672"/>
        <n v="36.822681749405575"/>
        <n v="58.696783025325118"/>
        <n v="23.480451210163181"/>
        <n v="27.9294750755287"/>
        <n v="30.45037645448323"/>
        <n v="27.847337613293053"/>
        <n v="18.740588637919235"/>
        <n v="25.981442044417403"/>
        <n v="59.929488330341115"/>
        <n v="29.907525172231054"/>
        <n v="23.622823349030774"/>
        <n v="57.641978746113502"/>
        <n v="47.948650611834388"/>
        <n v="21.693928571428572"/>
        <n v="45.641966678317601"/>
        <n v="33.510521786748022"/>
        <n v="43.570820150888288"/>
        <n v="25.784301794949801"/>
        <n v="46.48596851471595"/>
        <n v="59.499640933572714"/>
        <n v="43.661170601119494"/>
        <n v="56.965067975830813"/>
        <n v="19.902086049543676"/>
        <n v="28.937665419366613"/>
        <n v="32.620067643742949"/>
        <n v="52.869238959590326"/>
        <n v="59.559874326750453"/>
        <n v="54.904859685147159"/>
        <n v="57.978746113508741"/>
        <n v="32.442100177162182"/>
        <n v="52.000671556979022"/>
        <n v="19.598174706649282"/>
        <n v="30.636550308008214"/>
        <n v="19.600912646675358"/>
        <n v="59.907585278276485"/>
        <n v="47.787115158965193"/>
        <n v="40.628292046936117"/>
        <n v="18.803559206023273"/>
        <n v="59.000684462696782"/>
        <n v="57.726855074481414"/>
        <n v="25.014321819713565"/>
        <n v="20.945861854387054"/>
        <n v="19.4503259452412"/>
        <n v="26.992470910335388"/>
        <n v="51.795330096084299"/>
        <n v="42.893908281998634"/>
        <n v="45.787079109868344"/>
        <n v="54.628336755646821"/>
        <n v="19.74328552803129"/>
        <n v="48.833643631584707"/>
        <n v="27.636518126888216"/>
        <n v="60.861028924707441"/>
        <n v="33.707658609090196"/>
        <n v="48.778885116635635"/>
        <n v="29.589913442854616"/>
        <n v="45.702202027263191"/>
        <n v="47.87472760797899"/>
        <n v="52.913045682705466"/>
        <n v="59.954129263913828"/>
        <n v="21.954047619047621"/>
        <n v="27.458553625377643"/>
        <n v="64.661163195884839"/>
        <n v="19.466753585397655"/>
        <n v="27.694014350453173"/>
        <n v="57.507819388370685"/>
        <n v="19.789830508474576"/>
        <n v="50.855578370978783"/>
        <n v="20.748724331051648"/>
        <n v="34.795345653661876"/>
        <n v="34.836413415468854"/>
        <n v="48.740554156171285"/>
        <n v="40.92398956975228"/>
        <n v="29.488606253312135"/>
        <n v="35.672117803759065"/>
        <n v="29.833598304186538"/>
        <n v="37.781592249368153"/>
        <n v="64.96507093669625"/>
        <n v="64.628308304986305"/>
        <n v="44.726861496339502"/>
        <n v="34.505133470225871"/>
        <n v="42.715947980835047"/>
        <n v="40.874706649282921"/>
        <n v="42.652977412731005"/>
        <n v="60.453080150143521"/>
        <n v="40.573533246414605"/>
        <n v="38.948665297741272"/>
        <n v="25.663827198052935"/>
        <n v="48.776147190888182"/>
        <n v="46.713210130047912"/>
        <n v="49.951360927685613"/>
        <n v="34.458590006844624"/>
        <n v="63.003422313483917"/>
        <n v="57.611861339273283"/>
        <n v="48.858284963311796"/>
        <n v="63.683079903963609"/>
        <n v="48.94589858723031"/>
        <n v="18.891170431211499"/>
        <n v="46.882956878850102"/>
        <n v="58.757015742642025"/>
        <n v="60.754250386398759"/>
        <n v="54.888432580424364"/>
        <n v="21.902023809523811"/>
        <n v="59.485951526032316"/>
        <n v="53.726851851851848"/>
        <n v="62.869267624914443"/>
        <n v="44.540682102255815"/>
        <n v="60.976021196732169"/>
        <n v="63.513331367676173"/>
        <n v="64.011625458068323"/>
        <n v="60.620092735703246"/>
        <n v="51.535230912284327"/>
        <n v="44.756978751264803"/>
        <n v="47.617366039000949"/>
        <n v="54.986995208761122"/>
        <n v="51.814495299101146"/>
        <n v="43.535227549282062"/>
        <n v="62.830937713894592"/>
        <n v="27.850075528700906"/>
        <n v="64.861030448850912"/>
        <n v="60.524265842349301"/>
        <n v="54.579055441478438"/>
        <n v="41.929449219993629"/>
        <n v="64.641997842860704"/>
        <n v="42.008850684495386"/>
        <n v="43.639267461669505"/>
        <n v="47.494161032575292"/>
        <n v="57.866490324376997"/>
        <n v="20.704915992532669"/>
        <n v="40.759713168187744"/>
        <n v="64.877457894300179"/>
        <n v="53.633761449621666"/>
        <n v="41.568035657433938"/>
        <n v="55.767952351217637"/>
        <n v="31.798058574628723"/>
        <n v="57.581743932433056"/>
        <n v="55.891157116095876"/>
        <n v="59.650224416517055"/>
        <n v="60.513314197394564"/>
        <n v="24.737784330244313"/>
        <n v="33.902057420010948"/>
        <n v="33.880153328639594"/>
        <n v="43.633791676807007"/>
        <n v="63.548923802704181"/>
        <n v="46.527036276522928"/>
        <n v="26.573579739904176"/>
        <n v="63.847352681015963"/>
        <n v="63.943178467629842"/>
        <n v="55.592727796724148"/>
        <n v="55.814496373504973"/>
        <n v="23.828167780089803"/>
        <n v="64.715921347382391"/>
        <n v="64.732348792831658"/>
        <n v="57.962318437050442"/>
        <n v="59.896633752244163"/>
        <n v="34.557152635181382"/>
        <n v="55.661174888323167"/>
        <n v="63.45583589570785"/>
        <n v="53.69947232178415"/>
        <n v="64.913050692773581"/>
        <n v="64.647473658010455"/>
        <n v="54.477754962354553"/>
        <n v="18.751540041067763"/>
        <n v="50.902121834360024"/>
        <n v="48.450334026941185"/>
        <n v="63.581778358114654"/>
        <n v="63.661176867023293"/>
        <n v="61.702216427640153"/>
        <n v="64.713183439807509"/>
        <n v="39.557128547579296"/>
        <n v="54.450376454483234"/>
        <n v="38.918548939082818"/>
        <n v="18.921286789869953"/>
        <n v="61.984224250325944"/>
        <n v="46.696783025325118"/>
        <n v="31.737824607981416"/>
        <n v="62.579055441478438"/>
        <n v="59.9185368043088"/>
        <n v="59.924012567324958"/>
        <n v="59.458572710951529"/>
        <n v="63.754264774019632"/>
        <n v="63.77616781095994"/>
        <n v="62.970568104038328"/>
        <n v="60.866504747184806"/>
        <n v="63.921275430689526"/>
        <n v="63.442146497620151"/>
        <n v="37.702190395956194"/>
        <n v="63.674866265110992"/>
        <n v="62.880219028062967"/>
        <n v="20.003389830508475"/>
        <n v="64.494150833817301"/>
        <n v="64.535219447440468"/>
        <n v="36.499603717847108"/>
        <n v="56.57628398791541"/>
        <n v="63.839139042163346"/>
        <n v="18.89390828199863"/>
        <n v="53.62554759060135"/>
        <n v="37.776116259477675"/>
        <n v="41.850047755491879"/>
        <n v="36.537935009726922"/>
        <n v="37.732308340353832"/>
        <n v="59.844614003590664"/>
        <n v="38.882956878850102"/>
        <n v="53.869225408203903"/>
        <n v="61.554367666232075"/>
        <n v="58.740588637919231"/>
        <n v="30.814510609171801"/>
        <n v="54.896646132785762"/>
        <n v="62.907597535934293"/>
        <n v="32.773393461104845"/>
        <n v="47.836397161535452"/>
        <n v="62.872005475701577"/>
        <n v="62.861054072553046"/>
        <n v="37.803496208930078"/>
        <n v="62.475017111567418"/>
        <n v="62.817248459958932"/>
        <n v="47.943174833771025"/>
        <n v="56.565332326283986"/>
        <n v="61.595436766623209"/>
        <n v="28.975997079492561"/>
        <n v="61.880182529335073"/>
        <n v="30.466803559206024"/>
        <n v="63.466787414178008"/>
        <n v="63.535234404616489"/>
        <n v="63.49690408997094"/>
        <n v="39.003422313483917"/>
        <n v="43.688549525431974"/>
        <n v="58.702258726899387"/>
        <n v="32.6830407473023"/>
        <n v="62.570841889117041"/>
        <n v="46.789869952087614"/>
        <n v="60.537955398542721"/>
        <n v="57.568054202051137"/>
        <n v="60.502362552439834"/>
        <n v="40.647457627118641"/>
        <n v="60.841863546036649"/>
        <n v="61.505084745762709"/>
        <n v="61.751499348109519"/>
        <n v="23.811740225605082"/>
        <n v="59.732360861759425"/>
        <n v="30.819986310746064"/>
        <n v="60.850077279752703"/>
        <n v="51.606415952061162"/>
        <n v="44.89387536456163"/>
        <n v="61.587222946544983"/>
        <n v="37.61731255265375"/>
        <n v="55.839137326480618"/>
        <n v="53.707686180804458"/>
        <n v="61.579009126466751"/>
        <n v="57.592695716738589"/>
        <n v="58.704996577686515"/>
        <n v="60.885670125855597"/>
        <n v="50.69404517453799"/>
        <n v="53.485911987256074"/>
        <n v="60.956855818061378"/>
        <n v="41.606367398917541"/>
        <n v="43.529751764419565"/>
        <n v="62.5242984257358"/>
        <n v="62.704996577686515"/>
        <n v="62.959616700889804"/>
        <n v="62.59000684462697"/>
        <n v="61.800782268578878"/>
        <n v="56.461291540785496"/>
        <n v="59.817235188509876"/>
        <n v="59.767953321364452"/>
        <n v="59.811759425493719"/>
        <n v="18.913073237508556"/>
        <n v="38.836413415468854"/>
        <n v="59.696768402154397"/>
        <n v="49.710420357545495"/>
        <n v="29.696696696696694"/>
        <n v="55.70224314328258"/>
        <n v="59.885682226211848"/>
        <n v="44.874709838700078"/>
        <n v="39.609148580968281"/>
        <n v="59.507854578096946"/>
        <n v="50.666666666666664"/>
        <n v="60.685802605431661"/>
        <n v="60.765202031353496"/>
        <n v="34.891170431211499"/>
        <n v="52.91852152309486"/>
        <n v="58.5242984257358"/>
        <n v="48.704961121454382"/>
        <n v="57.73233096663418"/>
        <n v="60.910311327003754"/>
        <n v="56.474981117824775"/>
        <n v="60.880194303378225"/>
        <n v="60.543431221020093"/>
        <n v="57.677572045106494"/>
        <n v="59.803545780969479"/>
        <n v="24.554338668913228"/>
        <n v="34.822724161533195"/>
        <n v="53.532457188371168"/>
        <n v="61.526988265971319"/>
        <n v="60.644733936851402"/>
        <n v="56.907571752265859"/>
        <n v="54.510609171800134"/>
        <n v="54.568104038329913"/>
        <n v="54.529774127310063"/>
        <n v="27.830910120845921"/>
        <n v="58.841889117043124"/>
        <n v="43.902105135069355"/>
        <n v="50.795345653661876"/>
        <n v="33.442071501212546"/>
        <n v="60.699492161625081"/>
        <n v="56.442126132930511"/>
        <n v="59.710457809694795"/>
        <n v="59.850089766606821"/>
        <n v="59.776166965888692"/>
        <n v="59.611894075403953"/>
        <n v="32.609115799645672"/>
        <n v="56.559856495468281"/>
        <n v="55.778903885873483"/>
        <n v="56.505098187311177"/>
        <n v="36.819943799985587"/>
        <n v="33.540639912383632"/>
        <n v="48.959588215967585"/>
        <n v="59.893895870736088"/>
        <n v="56.861027190332329"/>
        <n v="58.644763860369608"/>
        <n v="59.888420107719931"/>
        <n v="58.954140999315534"/>
        <n v="58.932238193018478"/>
        <n v="58.882956878850102"/>
        <n v="45.817196784341135"/>
        <n v="31.776155314029701"/>
        <n v="35.674855705194616"/>
        <n v="60.592713623316406"/>
        <n v="31.587239691363145"/>
        <n v="60.011624775583485"/>
        <n v="54.617385352498289"/>
        <n v="54.494182067077347"/>
        <n v="54.962354551676931"/>
        <n v="38.762491444216288"/>
        <n v="36.751495064485908"/>
        <n v="56.537953172205441"/>
        <n v="43.644743246532002"/>
        <n v="57.997911736043434"/>
        <n v="40.641981747066495"/>
        <n v="39.929482470784642"/>
        <n v="58.688569472963721"/>
        <n v="57.600909554967743"/>
        <n v="58.450376454483234"/>
        <n v="31.636522027710942"/>
        <n v="58.847364818617386"/>
        <n v="58.464065708418893"/>
        <n v="19.014373716632445"/>
        <n v="55.609155098707909"/>
        <n v="55.902108650751714"/>
        <n v="55.789855420529321"/>
        <n v="48.921257255503228"/>
        <n v="58.945927446954144"/>
        <n v="57.57626804028029"/>
        <n v="58.907597535934293"/>
        <n v="57.702213559793954"/>
        <n v="58.737850787132103"/>
        <n v="57.680309991182881"/>
        <n v="40.548891786179922"/>
        <n v="56.871978851963746"/>
        <n v="43.58724750547578"/>
        <n v="58.513347022587268"/>
        <n v="59.997935368043088"/>
        <n v="53.570788530465947"/>
        <n v="58.57631759069131"/>
        <n v="38.529774127310063"/>
        <n v="53.655665073675827"/>
        <n v="40.63102998696219"/>
        <n v="52.518785174669162"/>
        <n v="56.579021903323266"/>
        <n v="56.792579305135952"/>
        <n v="56.923999244712988"/>
        <n v="28.885643880624258"/>
        <n v="56.677586858006045"/>
        <n v="36.893868434325235"/>
        <n v="58.965092402464066"/>
        <n v="57.587219824585823"/>
        <n v="57.453060466843006"/>
        <n v="49.877435980028991"/>
        <n v="51.518803595412749"/>
        <n v="54.562628336755644"/>
        <n v="52.877452720174411"/>
        <n v="34.986995208761122"/>
        <n v="51.469521644798014"/>
        <n v="54.954140999315534"/>
        <n v="33.67206446061175"/>
        <n v="53.82541816009558"/>
        <n v="40.003405676126874"/>
        <n v="52.652943264209298"/>
        <n v="56.751510574018127"/>
        <n v="57.959580490974055"/>
        <n v="56.984233383685797"/>
        <n v="51.73783448703378"/>
        <n v="42.891170431211499"/>
        <n v="37.997893850042125"/>
        <n v="39.625575959933222"/>
        <n v="52.669370785377474"/>
        <n v="55.46952303184591"/>
        <n v="25.863705506540917"/>
        <n v="58.984257357973988"/>
        <n v="50.502395619438744"/>
        <n v="44.003407155025549"/>
        <n v="58.483230663928815"/>
        <n v="58.92950034223135"/>
        <n v="58.926762491444215"/>
        <n v="57.699475613717567"/>
        <n v="58.904859685147159"/>
        <n v="54.595482546201232"/>
        <n v="33.803489008839861"/>
        <n v="20.715868077162412"/>
        <n v="59.910323159784561"/>
        <n v="27.49414652567976"/>
        <n v="59.543447037701974"/>
        <n v="54.669404517453799"/>
        <n v="50.699520876112253"/>
        <n v="34.562628336755644"/>
        <n v="52.962328246210006"/>
        <n v="55.98424516067054"/>
        <n v="18.674880219028061"/>
        <n v="51.450356441781175"/>
        <n v="53.658403026682592"/>
        <n v="41.683030881884747"/>
        <n v="53.800776583034647"/>
        <n v="33.474927638269577"/>
        <n v="53.43936678614098"/>
        <n v="46.943189596167009"/>
        <n v="52.984231607767576"/>
        <n v="50.75975359342916"/>
        <n v="56.839123867069489"/>
        <n v="53.954101951413776"/>
        <n v="53.521505376344081"/>
        <n v="42.798083504449011"/>
        <n v="56.926737160120844"/>
        <n v="56.746034743202415"/>
        <n v="55.759738700225753"/>
        <n v="56.548904833836858"/>
        <n v="56.584497734138971"/>
        <n v="51.57903709060853"/>
        <n v="22.718685831622178"/>
        <n v="21.474880952380953"/>
        <n v="48.773409265140728"/>
        <n v="33.620042243604786"/>
        <n v="48.494140838900449"/>
        <n v="26.880219028062971"/>
        <n v="31.951381398821869"/>
        <n v="48.480451210163181"/>
        <n v="54.620123203285424"/>
        <n v="22.721423682409309"/>
        <n v="57.472226089377692"/>
        <n v="49.631019487840227"/>
        <n v="57.970532275279588"/>
        <n v="53.817204301075265"/>
        <n v="57.510557334447071"/>
        <n v="53.576264436479491"/>
        <n v="54.565366187542779"/>
        <n v="28.754221045906725"/>
        <n v="51.466783758652753"/>
        <n v="54.861054072553046"/>
        <n v="55.68307795763485"/>
        <n v="52.472240531359326"/>
        <n v="55.625582400691677"/>
        <n v="23.455809878436096"/>
        <n v="55.573562611076419"/>
        <n v="33.535163889540797"/>
        <n v="36.776136609265798"/>
        <n v="48.496878764647903"/>
        <n v="30.951403148528406"/>
        <n v="55.674864306642966"/>
        <n v="50.620123203285424"/>
        <n v="46.685831622176593"/>
        <n v="45.850052429220554"/>
        <n v="60.751512475160077"/>
        <n v="46.540725530458587"/>
        <n v="58.830937713894592"/>
        <n v="32.923981317442419"/>
        <n v="30.874743326488705"/>
        <n v="57.948628706668522"/>
        <n v="55.959604207694895"/>
        <n v="56.885668429003019"/>
        <n v="50.480492813141687"/>
        <n v="55.524280705125122"/>
        <n v="56.595449395770395"/>
        <n v="53.453056551174832"/>
        <n v="56.491408610271904"/>
        <n v="53.893866985264836"/>
        <n v="51.943175947928502"/>
        <n v="51.6995040810001"/>
        <n v="45.620062915064665"/>
        <n v="44.798047735253853"/>
        <n v="35.945907947313898"/>
        <n v="53.71042413381123"/>
        <n v="58.86379192334018"/>
        <n v="46.844626967830251"/>
        <n v="58.647501711156742"/>
        <n v="54.773442847364819"/>
        <n v="54.789869952087614"/>
        <n v="54.444900752908964"/>
        <n v="49.658399098083429"/>
        <n v="42.620123203285424"/>
        <n v="53.921246515332534"/>
        <n v="49.718634240618456"/>
        <n v="49.691254630375262"/>
        <n v="51.754261803905358"/>
        <n v="53.976005575467937"/>
        <n v="48.691271492717114"/>
        <n v="49.833628603639873"/>
        <n v="54.885694729637237"/>
        <n v="40.882920469361146"/>
        <n v="31.557122708039493"/>
        <n v="60.907573415765071"/>
        <n v="59.704982046678637"/>
        <n v="34.729637234770706"/>
        <n v="52.965066166404704"/>
        <n v="49.529714929940404"/>
        <n v="49.756965694958929"/>
        <n v="54.704996577686515"/>
        <n v="55.699505259618618"/>
        <n v="52.455813010191143"/>
        <n v="37.644692502106153"/>
        <n v="50.910335386721421"/>
        <n v="49.65292317603479"/>
        <n v="41.989684813753584"/>
        <n v="48.439382323951371"/>
        <n v="25.756921204745968"/>
        <n v="50.557152635181382"/>
        <n v="47.934961166675976"/>
        <n v="50.830937713894592"/>
        <n v="46.466803559206021"/>
        <n v="53.932198327359615"/>
        <n v="53.61459577857427"/>
        <n v="53.795300677021103"/>
        <n v="43.444877099050863"/>
        <n v="34.92950034223135"/>
        <n v="52.82543223647518"/>
        <n v="51.672125219547468"/>
        <n v="39.513322203672786"/>
        <n v="60.809008611172445"/>
        <n v="26.915811088295687"/>
        <n v="56.589973564954683"/>
        <n v="51.581774976753792"/>
        <n v="51.68033887798326"/>
        <n v="51.932224403347448"/>
        <n v="51.461307986362222"/>
        <n v="24.92396798652064"/>
        <n v="53.819942254082036"/>
        <n v="51.893893997313768"/>
        <n v="51.625581155078002"/>
        <n v="54.59000684462697"/>
        <n v="30.817248459958932"/>
        <n v="50.943189596167009"/>
        <n v="49.724110162667095"/>
        <n v="46.003378771991144"/>
        <n v="26.830937713894592"/>
        <n v="57.756972481321633"/>
        <n v="52.929473203873648"/>
        <n v="52.8062667951123"/>
        <n v="52.737818790244887"/>
        <n v="45.7186298497029"/>
        <n v="56.72686933534743"/>
        <n v="41.833619866284621"/>
        <n v="48.918519329755775"/>
        <n v="51.888418225023244"/>
        <n v="52.688536226740354"/>
        <n v="54.959616700889804"/>
        <n v="50.622861054072551"/>
        <n v="43.469518130932094"/>
        <n v="24.959561920808763"/>
        <n v="52.47771637174872"/>
        <n v="40.776140808344195"/>
        <n v="50.444900752908964"/>
        <n v="58.477754962354553"/>
        <n v="41.639223177332056"/>
        <n v="49.526976968916088"/>
        <n v="56.510574018126889"/>
        <n v="49.518763085843126"/>
        <n v="48.817216077099985"/>
        <n v="50.70773442847365"/>
        <n v="47.863776051852263"/>
        <n v="49.464003865356737"/>
        <n v="51.524279367703272"/>
        <n v="30.792607802874745"/>
        <n v="53.789824771007567"/>
        <n v="54.011598964555951"/>
        <n v="43.893891457775609"/>
        <n v="35.565339647772682"/>
        <n v="49.000657102179389"/>
        <n v="48.529733873617346"/>
        <n v="46.592744695414098"/>
        <n v="46.603696098562629"/>
        <n v="46.639288158795345"/>
        <n v="51.633794813513788"/>
        <n v="51.442142783345382"/>
        <n v="51.532493026139058"/>
        <n v="53.537933094384705"/>
        <n v="51.666649447256944"/>
        <n v="34.934976043805612"/>
        <n v="26.652977412731005"/>
        <n v="34.913073237508556"/>
        <n v="45.65565653035069"/>
        <n v="60.00067324955117"/>
        <n v="49.644709292961828"/>
        <n v="51.934962289492709"/>
        <n v="51.83913627440851"/>
        <n v="48.79805059686781"/>
        <n v="42.672142368240934"/>
        <n v="47.505112588702019"/>
        <n v="41.50780006367399"/>
        <n v="36.453058577707324"/>
        <n v="46.740588637919231"/>
        <n v="49.45305202125946"/>
        <n v="52.62282614206763"/>
        <n v="32.792559188275085"/>
        <n v="40.499608865710563"/>
        <n v="52.639253663235813"/>
        <n v="52.822694316280483"/>
        <n v="57.57900598635667"/>
        <n v="45.592683210998487"/>
        <n v="50.513347022587268"/>
        <n v="50.499657768651609"/>
        <n v="29.5187246069599"/>
        <n v="43.47773180822584"/>
        <n v="48.882926295038878"/>
        <n v="48.748767933413646"/>
        <n v="39.899365609348912"/>
        <n v="48.809002299857625"/>
        <n v="30.694045174537987"/>
        <n v="46.450376454483234"/>
        <n v="51.003422313483917"/>
        <n v="47.92127172151757"/>
        <n v="55.754262932897831"/>
        <n v="25.526924247033769"/>
        <n v="44.477709660139276"/>
        <n v="49.746013850861651"/>
        <n v="48.973277844704853"/>
        <n v="50.540725530458587"/>
        <n v="50.562628336755644"/>
        <n v="46.899383983572896"/>
        <n v="34.792607802874741"/>
        <n v="46.633812457221083"/>
        <n v="46.98151950718686"/>
        <n v="21.584404761904764"/>
        <n v="57.776138103856326"/>
        <n v="51.973292695526396"/>
        <n v="51.792592209939038"/>
        <n v="48.754243784908553"/>
        <n v="53.746017522899244"/>
        <n v="23.792574745372907"/>
        <n v="46.973305954825463"/>
        <n v="49.954098888709936"/>
        <n v="42.609171800136892"/>
        <n v="48.811740225605078"/>
        <n v="53.828156113102345"/>
        <n v="57.631026961807969"/>
        <n v="47.847348717662179"/>
        <n v="45.765175346615401"/>
        <n v="45.647442619130835"/>
        <n v="45.570779447745544"/>
        <n v="45.704939997669811"/>
        <n v="49.910291512320825"/>
        <n v="39.871986644407343"/>
        <n v="39.439398998330553"/>
        <n v="35.57355335207933"/>
        <n v="40.505084745762709"/>
        <n v="47.699502709951389"/>
        <n v="34.710472279260777"/>
        <n v="47.798066715091913"/>
        <n v="47.839135050567137"/>
        <n v="39.488681135225377"/>
        <n v="47.587249259652452"/>
        <n v="41.447564469914042"/>
        <n v="39.874724540901504"/>
        <n v="45.869218222066877"/>
        <n v="43.819968362131902"/>
        <n v="45.44209483863451"/>
        <n v="45.965047186298499"/>
        <n v="45.450308749854365"/>
        <n v="29.576223282105634"/>
        <n v="30.743326488706366"/>
        <n v="50.447638603696099"/>
        <n v="38.967830253251201"/>
        <n v="56.989709214501509"/>
        <n v="50.757015742642025"/>
        <n v="50.743326488706366"/>
        <n v="47.694026931888025"/>
        <n v="45.759699405802166"/>
        <n v="43.992455585300554"/>
        <n v="51.721407170162202"/>
        <n v="51.759737576195882"/>
        <n v="59.713195691202877"/>
        <n v="46.918548939082818"/>
        <n v="46.904859685147159"/>
        <n v="29.962285815226991"/>
        <n v="43.836395716719394"/>
        <n v="44.951371942146302"/>
        <n v="49.006132953674296"/>
        <n v="48.461285729931006"/>
        <n v="48.699485269959474"/>
        <n v="22.524298425735797"/>
        <n v="48.841857408827074"/>
        <n v="58.75427789185489"/>
        <n v="40.696740547588007"/>
        <n v="46.762491444216288"/>
        <n v="46.937713894592747"/>
        <n v="44.940420213082554"/>
        <n v="44.622820070233914"/>
        <n v="60.54069330978141"/>
        <n v="25.630970489808334"/>
        <n v="40.000667779632721"/>
        <n v="59.589991023339316"/>
        <n v="40.945893089960883"/>
        <n v="32.965050732807214"/>
        <n v="49.762441617007568"/>
        <n v="49.773393461104845"/>
        <n v="44.767930480328552"/>
        <n v="55.995196695326385"/>
        <n v="47.464044253226795"/>
        <n v="28.655653919868577"/>
        <n v="29.584437378555023"/>
        <n v="47.480471587416886"/>
        <n v="57.825421133231238"/>
        <n v="47.945912722802703"/>
        <n v="52.488668052527501"/>
        <n v="37.526958719460829"/>
        <n v="19.488657105606258"/>
        <n v="45.587207270185246"/>
        <n v="46.464065708418893"/>
        <n v="33.595400140812011"/>
        <n v="27.721393504531722"/>
        <n v="60.795319054979025"/>
        <n v="39.800801335559264"/>
        <n v="39.778898163606009"/>
        <n v="50.53798767967146"/>
        <n v="47.82818349444041"/>
        <n v="52.970542006794098"/>
        <n v="41.444826488379498"/>
        <n v="35.609146070741453"/>
        <n v="45.885646044506579"/>
        <n v="60.661161404283504"/>
        <n v="28.557086793830425"/>
        <n v="21.674761904761905"/>
        <n v="33.655636392083231"/>
        <n v="31.464033850493653"/>
        <n v="48.57901653707151"/>
        <n v="25.515972010952236"/>
        <n v="23.453071952688642"/>
        <n v="25.463948889564954"/>
        <n v="41.940401146131805"/>
        <n v="44.759716683530741"/>
        <n v="57.891131839064457"/>
        <n v="45.776127228241869"/>
        <n v="44.510564847330514"/>
        <n v="42.740588637919231"/>
        <n v="44.017096617181792"/>
        <n v="35.907577327216224"/>
        <n v="40.472229465449807"/>
        <n v="41.469468322190387"/>
        <n v="51.658435788821158"/>
        <n v="27.735083081570998"/>
        <n v="26.535249828884325"/>
        <n v="46.661190965092402"/>
        <n v="57.447584574690239"/>
        <n v="24.688500421229993"/>
        <n v="29.828122239886945"/>
        <n v="42.64202600958248"/>
        <n v="23.981491621947214"/>
        <n v="42.872005475701577"/>
        <n v="42.965092402464066"/>
        <n v="21.485833333333336"/>
        <n v="44.789833938456042"/>
        <n v="44.587226950776738"/>
        <n v="44.526992440926136"/>
        <n v="26.721423682409309"/>
        <n v="54.92950034223135"/>
        <n v="25.688469729236385"/>
        <n v="55.893894999759837"/>
        <n v="28.81719448754221"/>
        <n v="34.477754962354553"/>
        <n v="38.792607802874741"/>
        <n v="44.48318552467115"/>
        <n v="46.658453114305267"/>
        <n v="44.639247663829529"/>
        <n v="39.9130550918197"/>
        <n v="25.611804076665653"/>
        <n v="26.981519507186857"/>
        <n v="55.84461309380854"/>
        <n v="22.019761904761907"/>
        <n v="45.688512175230102"/>
        <n v="42.918548939082818"/>
        <n v="43.767948405938185"/>
        <n v="44.516040711862388"/>
        <n v="44.570799357181116"/>
        <n v="39.718664440734557"/>
        <n v="29.880144850733085"/>
        <n v="41.537917860553961"/>
        <n v="57.496867604065152"/>
        <n v="41.896593441579114"/>
        <n v="39.965075125208678"/>
        <n v="29.674792439498319"/>
        <n v="45.518758010019802"/>
        <n v="43.951387198831831"/>
        <n v="45.472212513107301"/>
        <n v="36.981482815764821"/>
        <n v="43.718666342175709"/>
        <n v="38.869267624914443"/>
        <n v="43.970552445850572"/>
        <n v="18.559890485968516"/>
        <n v="57.910297461599143"/>
        <n v="50.822724161533195"/>
        <n v="57.954104598821289"/>
        <n v="58.006125574272581"/>
        <n v="56.450339879154079"/>
        <n v="37.598146588037068"/>
        <n v="46.469541409993155"/>
        <n v="49.620067643742949"/>
        <n v="41.98694683221904"/>
        <n v="41.817191977077364"/>
        <n v="36.765184811585847"/>
        <n v="36.904820232005186"/>
        <n v="45.729581731329368"/>
        <n v="31.945905583672115"/>
        <n v="39.546176961602669"/>
        <n v="39.825442404006679"/>
        <n v="40.732333767926988"/>
        <n v="54.781656399726216"/>
        <n v="47.888417053137395"/>
        <n v="42.685831622176593"/>
        <n v="42.666666666666664"/>
        <n v="42.959616700889804"/>
        <n v="41.89385546004457"/>
        <n v="44.754240818998866"/>
        <n v="38.940451745379875"/>
        <n v="44.858282245104455"/>
        <n v="46.954140999315534"/>
        <n v="38.543463381245722"/>
        <n v="23.83364363158471"/>
        <n v="29.852764529235117"/>
        <n v="54.940451745379875"/>
        <n v="35.825440284149771"/>
        <n v="40.672099087353324"/>
        <n v="44.956847806678169"/>
        <n v="42.943189596167009"/>
        <n v="42.880219028062967"/>
        <n v="42.625598904859686"/>
        <n v="42.866529774127308"/>
        <n v="27.609138972809667"/>
        <n v="45.017082316528779"/>
        <n v="53.923984468339306"/>
        <n v="40.76792698826597"/>
        <n v="40.639243807040415"/>
        <n v="37.494102780117942"/>
        <n v="48.014359948594738"/>
        <n v="42.803559206023273"/>
        <n v="44.480447592405213"/>
        <n v="42.770704996577685"/>
        <n v="38.75427789185489"/>
        <n v="33.4639755925839"/>
        <n v="37.743260320134794"/>
        <n v="18.453114305270361"/>
        <n v="41.959567016873606"/>
        <n v="41.970518943011783"/>
        <n v="45.981475008738201"/>
        <n v="22.518822724161534"/>
        <n v="43.899367242638107"/>
        <n v="28.918499589303639"/>
        <n v="47.80901827121864"/>
        <n v="31.943167676097236"/>
        <n v="37.455770850884583"/>
        <n v="42.53798767967146"/>
        <n v="41.66660299267749"/>
        <n v="41.762432346386504"/>
        <n v="41.713148678764725"/>
        <n v="56.496884441087616"/>
        <n v="52.976017847183485"/>
        <n v="37.008862309964691"/>
        <n v="36.836371496505507"/>
        <n v="44.631033867031725"/>
        <n v="28.986948982385687"/>
        <n v="39.989716193656093"/>
        <n v="51.488686847814854"/>
        <n v="54.902121834360024"/>
        <n v="37.915754001684924"/>
        <n v="33.633732300711877"/>
        <n v="41.724100604902894"/>
        <n v="33.551591958069309"/>
        <n v="38.934976043805612"/>
        <n v="52.581757339147188"/>
        <n v="38.496919917864474"/>
        <n v="33.006120148172009"/>
        <n v="19.759713168187744"/>
        <n v="49.776131422129168"/>
        <n v="40.778878748370275"/>
        <n v="40.584485006518904"/>
        <n v="40.442112125162971"/>
        <n v="40.54341590612777"/>
        <n v="38.672142368240934"/>
        <n v="41.885641515440945"/>
        <n v="38.713210130047912"/>
        <n v="33.839083157318314"/>
        <n v="36.472224223647238"/>
        <n v="40.683050847457629"/>
        <n v="40.822685788787481"/>
        <n v="46.622861054072551"/>
        <n v="40.663885267275099"/>
        <n v="42.997946611909654"/>
        <n v="41.866475644699143"/>
        <n v="38.598220396988367"/>
        <n v="38.781656399726216"/>
        <n v="37.880160067396801"/>
        <n v="47.841872939598815"/>
        <n v="46.436687200547567"/>
        <n v="35.759730649696614"/>
        <n v="52.800790954722906"/>
        <n v="35.74604114251887"/>
        <n v="40.611864406779659"/>
        <n v="25.811682385153635"/>
        <n v="40.839113428943939"/>
        <n v="46.551676933607119"/>
        <n v="38.817248459958932"/>
        <n v="26.918548939082822"/>
        <n v="33.956817648439333"/>
        <n v="42.603696098562629"/>
        <n v="39.803539232053424"/>
        <n v="39.631051752921536"/>
        <n v="36.702211974926144"/>
        <n v="32.81993879851828"/>
        <n v="37.480412805391744"/>
        <n v="37.55160067396799"/>
        <n v="18.863791923340177"/>
        <n v="53.75970728793309"/>
        <n v="48.724126601686564"/>
        <n v="26.926762491444215"/>
        <n v="41.784336198662842"/>
        <n v="29.644674085850554"/>
        <n v="38.699520876112253"/>
        <n v="52.658419104598686"/>
        <n v="50.7460643394935"/>
        <n v="50.570841889117041"/>
        <n v="44.718647699541691"/>
        <n v="50.940451745379875"/>
        <n v="23.743292081918739"/>
        <n v="37.710404380791914"/>
        <n v="34.622861054072551"/>
        <n v="41.685768863419291"/>
        <n v="34.598220396988367"/>
        <n v="52.674846625766868"/>
        <n v="37.83087615838248"/>
        <n v="38.669404517453799"/>
        <n v="37.647430497051388"/>
        <n v="49.587212111451116"/>
        <n v="52.650205344014601"/>
        <n v="53.579002389486256"/>
        <n v="32.806248993396679"/>
        <n v="39.559866444073457"/>
        <n v="31.871982079150417"/>
        <n v="37.882898062342036"/>
        <n v="27.746034743202419"/>
        <n v="52.997921208741062"/>
        <n v="38.647501711156742"/>
        <n v="43.833657824288146"/>
        <n v="38.710472279260777"/>
        <n v="28.581728575339962"/>
        <n v="26.861054072553046"/>
        <n v="33.811703043104117"/>
        <n v="42.830937713894592"/>
        <n v="34.992470910335385"/>
        <n v="48.658416383747671"/>
        <n v="42.658453114305267"/>
        <n v="52.954114485625915"/>
        <n v="38.570841889117041"/>
        <n v="38.715947980835047"/>
        <n v="42.839151266255989"/>
        <n v="18.896646132785762"/>
        <n v="19.819947848761409"/>
        <n v="35.902101524345127"/>
        <n v="28.858264123391439"/>
        <n v="29.819908143437555"/>
        <n v="35.861033002811901"/>
        <n v="40.464015645371575"/>
        <n v="40.918513689700127"/>
        <n v="29.636459989401164"/>
        <n v="38.540725530458587"/>
        <n v="37.973251895534965"/>
        <n v="35.688545212372354"/>
        <n v="27.800793051359516"/>
        <n v="35.866508805682997"/>
        <n v="20.880149346608587"/>
        <n v="50.595482546201232"/>
        <n v="42.718685831622174"/>
        <n v="39.773422370617695"/>
        <n v="29.995142201024553"/>
        <n v="35.636525085096935"/>
        <n v="51.472259530943276"/>
        <n v="41.773384272524673"/>
        <n v="29.595389507154213"/>
        <n v="41.981470869149952"/>
        <n v="48.923995181250682"/>
        <n v="30.592744695414101"/>
        <n v="50.609171800136892"/>
        <n v="38.819986310746067"/>
        <n v="44.696744241414201"/>
        <n v="35.496892111883973"/>
        <n v="28.562562745276992"/>
        <n v="44.740551157669188"/>
        <n v="34.551676933607119"/>
        <n v="39.68033388981636"/>
        <n v="36.546148857986886"/>
        <n v="37.756950294860992"/>
        <n v="48.72138867593911"/>
        <n v="23.710436972949292"/>
        <n v="42.499657768651609"/>
        <n v="41.584463546641196"/>
        <n v="34.858316221765911"/>
        <n v="38.806297056810401"/>
        <n v="36.688522227826212"/>
        <n v="36.907558181425173"/>
        <n v="49.622805604767272"/>
        <n v="40.7870925684485"/>
        <n v="45.000654722933156"/>
        <n v="30.721423682409309"/>
        <n v="31.924002323073093"/>
        <n v="47.696764820919704"/>
        <n v="37.458508845829826"/>
        <n v="38.850102669404521"/>
        <n v="38.75975359342916"/>
        <n v="33.587186106547755"/>
        <n v="34.830937713894592"/>
        <n v="39.017111567419576"/>
        <n v="36.880178687225303"/>
        <n v="33.55432996949073"/>
        <n v="37.019814107644642"/>
        <n v="28.502327279364788"/>
        <n v="33.584448095126341"/>
        <n v="50.477754962354553"/>
        <n v="31.77889322160458"/>
        <n v="48.765195487898367"/>
        <n v="28.568038696723555"/>
        <n v="22.743326488706366"/>
        <n v="18.792607802874745"/>
        <n v="48.570802759829149"/>
        <n v="35.767944354003255"/>
        <n v="36.633763239426472"/>
        <n v="36.715901722026082"/>
        <n v="36.620073492326533"/>
        <n v="33.888367362903857"/>
        <n v="35.926742637265058"/>
        <n v="35.45034778747965"/>
        <n v="35.943170045878347"/>
        <n v="28.006136706948642"/>
        <n v="23.518782170627532"/>
        <n v="29.975975975975974"/>
        <n v="39.622838063439062"/>
        <n v="19.003422313483917"/>
        <n v="43.73783158919445"/>
        <n v="38.64202600958248"/>
        <n v="32.663875020132068"/>
        <n v="32.795297149299401"/>
        <n v="29.494082317611728"/>
        <n v="35.735089536776677"/>
        <n v="35.554388042030489"/>
        <n v="23.970539918957396"/>
        <n v="25.902038332826287"/>
        <n v="44.543420034521752"/>
        <n v="29.992404168874756"/>
        <n v="42.748802190280628"/>
        <n v="25.860967447520537"/>
        <n v="21.644642857142859"/>
        <n v="25.510495892911468"/>
        <n v="36.943151523885007"/>
        <n v="31.743300423131171"/>
        <n v="34.57631759069131"/>
        <n v="34.91581108829569"/>
        <n v="45.99790283117791"/>
        <n v="34.757015742642025"/>
        <n v="34.954140999315534"/>
        <n v="49.5844741504268"/>
        <n v="31.773417406454826"/>
        <n v="48.951374438725217"/>
        <n v="31.529743632290714"/>
        <n v="31.792582759478968"/>
        <n v="20.798008711885501"/>
        <n v="29.913001236530647"/>
        <n v="34.704996577686515"/>
        <n v="32.526976968916088"/>
        <n v="33.913009465696625"/>
        <n v="36.614597593486558"/>
        <n v="36.4585344765473"/>
        <n v="25.691207788256769"/>
        <n v="33.767894860361416"/>
        <n v="22.003333333333334"/>
        <n v="43.485945485519586"/>
        <n v="27.691276435045317"/>
        <n v="38.644763860369608"/>
        <n v="30.740588637919235"/>
        <n v="22.488706365503081"/>
        <n v="20.948599875544492"/>
        <n v="27.518787764350453"/>
        <n v="41.932187201528173"/>
        <n v="44.680316647818579"/>
        <n v="33.477665649690991"/>
        <n v="35.962335355927188"/>
        <n v="33.496831729640924"/>
        <n v="33.852773214425405"/>
        <n v="35.696758916679002"/>
        <n v="30.809034907597535"/>
        <n v="35.543436436288296"/>
        <n v="35.76520645256771"/>
        <n v="36.008879680331511"/>
        <n v="18.535249828884325"/>
        <n v="31.655687380735085"/>
        <n v="36.756970963325884"/>
        <n v="42.932238193018478"/>
        <n v="28.822670438988773"/>
        <n v="30.691307323750856"/>
        <n v="41.822667940146452"/>
        <n v="45.510544098799954"/>
        <n v="19.962320730117341"/>
        <n v="32.759703655983252"/>
        <n v="19.677574967405477"/>
        <n v="32.699468513448217"/>
        <n v="32.841842486712835"/>
        <n v="26.617385352498289"/>
        <n v="37.962299915754002"/>
        <n v="24.94313395113732"/>
        <n v="22.932238193018481"/>
        <n v="33.721348666197294"/>
        <n v="26.45037645448323"/>
        <n v="32.715896279594133"/>
        <n v="18.458590006844627"/>
        <n v="32.557094540183606"/>
        <n v="34.984257357973988"/>
        <n v="29.943119590178412"/>
        <n v="34.461327857631758"/>
        <n v="35.507843717626166"/>
        <n v="19.683050847457626"/>
        <n v="42.976043805612591"/>
        <n v="25.652874961971403"/>
        <n v="34.948665297741272"/>
        <n v="30.904859685147159"/>
        <n v="18.888432580424368"/>
        <n v="23.548899353849524"/>
        <n v="31.929478138222848"/>
        <n v="32.899339668223547"/>
        <n v="28.945879346536458"/>
        <n v="31.762465776155313"/>
        <n v="28.622798211189192"/>
        <n v="28.666605822761703"/>
        <n v="29.45848789966437"/>
        <n v="29.759671436142021"/>
        <n v="28.442091813452585"/>
        <n v="30.811772758384667"/>
        <n v="34.724161533196444"/>
        <n v="36.825419698825563"/>
        <n v="34.888432580424364"/>
        <n v="40.94315514993481"/>
        <n v="25.524186188013385"/>
        <n v="32.778869383153484"/>
        <n v="31.735086700406537"/>
        <n v="28.600894405402936"/>
        <n v="32.019829088193809"/>
        <n v="28.617322259742629"/>
        <n v="28.598156429679655"/>
        <n v="34.466803559206021"/>
        <n v="22.532511978097194"/>
        <n v="20.000651890482398"/>
        <n v="39.548914858096829"/>
        <n v="27.650207703927492"/>
        <n v="40.978748370273792"/>
        <n v="31.518792001991205"/>
        <n v="31.595453414087778"/>
        <n v="30.945927446954141"/>
        <n v="24.483150800336983"/>
        <n v="25.754183145725584"/>
        <n v="27.680324773413897"/>
        <n v="33.954079637017912"/>
        <n v="38.724161533196444"/>
        <n v="24.532434709351307"/>
        <n v="30.943189596167009"/>
        <n v="31.839127188251886"/>
        <n v="28.798028657479236"/>
        <n v="32.483169592526977"/>
        <n v="32.518763085843126"/>
        <n v="20.639203484754198"/>
        <n v="39.726878130217031"/>
        <n v="27.732345166163142"/>
        <n v="34.518822724161531"/>
        <n v="29.450273803214976"/>
        <n v="39.576293823038398"/>
        <n v="22.732375085557837"/>
        <n v="32.600901916572717"/>
        <n v="32.543404735062005"/>
        <n v="26.746064339493497"/>
        <n v="26.806297056810404"/>
        <n v="32.861008213883075"/>
        <n v="27.910309667673715"/>
        <n v="23.913043478260867"/>
        <n v="29.573485249955837"/>
        <n v="29.691220632397101"/>
        <n v="20.981456129433727"/>
        <n v="22.910335386721425"/>
        <n v="37.926705981465879"/>
        <n v="25.537876483115301"/>
        <n v="41.781598217128305"/>
        <n v="29.732291114644052"/>
        <n v="18.902121834360027"/>
        <n v="26.622861054072555"/>
        <n v="32.956836849734259"/>
        <n v="21.639166666666668"/>
        <n v="22.006071428571428"/>
        <n v="31.803534389778477"/>
        <n v="41.691244826488379"/>
        <n v="23.956850290220128"/>
        <n v="34.776180698151954"/>
        <n v="41.485896211397645"/>
        <n v="35.622835577919197"/>
        <n v="28.546134890937299"/>
        <n v="31.622832489836554"/>
        <n v="31.787106944329214"/>
        <n v="31.611880859537045"/>
        <n v="36.74601916564594"/>
        <n v="28.795290681755954"/>
        <n v="36.518769363787015"/>
        <n v="18.587268993839835"/>
        <n v="33.515997809590857"/>
        <n v="34.803559206023273"/>
        <n v="27.631042296072508"/>
        <n v="41.483158229863101"/>
        <n v="19.913037809647978"/>
        <n v="38.921286789869953"/>
        <n v="32.581736189402477"/>
        <n v="30.55441478439425"/>
        <n v="37.98420387531592"/>
        <n v="32.658399098083429"/>
        <n v="34.59000684462697"/>
        <n v="23.822691928594896"/>
        <n v="25.592637663522968"/>
        <n v="24.006132953674296"/>
        <n v="36.447582678867349"/>
        <n v="21.573452380952382"/>
        <n v="27.792579305135952"/>
        <n v="41.661127029608402"/>
        <n v="27.978757552870089"/>
        <n v="27.663897280966768"/>
        <n v="28.704937482887651"/>
        <n v="30.458590006844627"/>
        <n v="34.644763860369608"/>
        <n v="24.726832350463354"/>
        <n v="26.718685831622178"/>
        <n v="26.715947980835043"/>
        <n v="18.948665297741272"/>
        <n v="29.655626214449743"/>
        <n v="19.861016949152543"/>
        <n v="35.732351635341132"/>
        <n v="22.965092402464066"/>
        <n v="36.781612508105766"/>
        <n v="21.450238095238095"/>
        <n v="26.466803559206024"/>
        <n v="26.611909650924023"/>
        <n v="26.82546201232033"/>
        <n v="26.565366187542779"/>
        <n v="26.480492813141684"/>
        <n v="29.669316375198726"/>
        <n v="27.959592145015105"/>
        <n v="29.611817700052992"/>
        <n v="31.767941591305068"/>
        <n v="25.967751749315486"/>
        <n v="19.554367666232071"/>
        <n v="19.507822685788788"/>
        <n v="26.55441478439425"/>
        <n v="21.672023809523811"/>
        <n v="28.516017157981199"/>
        <n v="31.568074338339002"/>
        <n v="25.76513538180712"/>
        <n v="25.850015211439"/>
        <n v="25.923942804989352"/>
        <n v="25.461210830544569"/>
        <n v="25.926680864009736"/>
        <n v="26.65571526351814"/>
        <n v="21.765119047619049"/>
        <n v="22.704996577686515"/>
        <n v="26.92950034223135"/>
        <n v="26.814510609171801"/>
        <n v="28.923975540750202"/>
        <n v="28.62006023546591"/>
        <n v="21.776071428571431"/>
        <n v="29.702172760996287"/>
        <n v="28.913023637857076"/>
        <n v="23.954112364472675"/>
        <n v="35.852819298505253"/>
        <n v="21.652857142857144"/>
        <n v="27.743296827794563"/>
        <n v="33.685754517718841"/>
        <n v="28.699461531441088"/>
        <n v="20.96502800248911"/>
        <n v="24.830876158382477"/>
        <n v="24.729570345408593"/>
        <n v="25.469425007605718"/>
        <n v="34.691307323750856"/>
        <n v="20.480398257622898"/>
        <n v="31.54890898531486"/>
        <n v="35.97328696166938"/>
        <n v="27.704966012084594"/>
        <n v="20.688487865588051"/>
        <n v="26.937713894592743"/>
        <n v="20.008865710560627"/>
        <n v="26.984257357973991"/>
        <n v="26.62012320328542"/>
        <n v="23.600919943051142"/>
        <n v="22.899383983572896"/>
        <n v="26.962354551676935"/>
        <n v="29.822646175587352"/>
        <n v="29.600865571453806"/>
        <n v="24.759688289806235"/>
        <n v="24.975989890480204"/>
        <n v="24.562552653748948"/>
        <n v="22.683093771389458"/>
        <n v="19.707692307692309"/>
        <n v="23.776147190888182"/>
        <n v="18.562628336755647"/>
        <n v="25.828110739275935"/>
        <n v="22.65571526351814"/>
        <n v="22.677618069815196"/>
        <n v="19.513298565840937"/>
        <n v="25.672041375114084"/>
        <n v="34.798083504449011"/>
        <n v="25.606327958624885"/>
        <n v="19.839113428943936"/>
        <n v="19.51877444589309"/>
        <n v="19.546153846153846"/>
        <n v="19.893872229465451"/>
        <n v="23.992443324937028"/>
        <n v="28.683033677101395"/>
        <n v="28.724103312950625"/>
        <n v="26.839151266255989"/>
        <n v="22.494182067077343"/>
        <n v="22.954140999315538"/>
        <n v="21.784285714285716"/>
        <n v="21.863690476190477"/>
        <n v="21.647380952380953"/>
        <n v="20.885625388923458"/>
        <n v="32.685778708326623"/>
        <n v="22.784394250513348"/>
        <n v="25.598113781563736"/>
        <n v="31.841865095826765"/>
        <n v="27.647469788519636"/>
        <n v="27.915785498489427"/>
        <n v="27.587235649546827"/>
        <n v="24.934919966301599"/>
        <n v="24.808972198820555"/>
        <n v="20.910267579340385"/>
        <n v="24.551600673967986"/>
        <n v="20.860983198506531"/>
        <n v="23.546161428102071"/>
        <n v="22.014285714285716"/>
        <n v="23.474975358668271"/>
        <n v="34.48596851471595"/>
        <n v="20.589919103920348"/>
        <n v="24.631002527379948"/>
        <n v="26.472279260780287"/>
        <n v="26.524298425735797"/>
        <n v="33.674802472033164"/>
        <n v="31.978760474570645"/>
        <n v="20.570752955818293"/>
        <n v="20.899315494710638"/>
        <n v="22.937713894592743"/>
        <n v="19.49413298565841"/>
        <n v="18.48596851471595"/>
        <n v="18.699520876112253"/>
        <n v="18.984257357973991"/>
        <n v="18.836413415468858"/>
        <n v="18.565366187542779"/>
        <n v="18.609171800136892"/>
        <n v="18.735112936344969"/>
        <n v="18.759753593429156"/>
        <n v="18.499657768651609"/>
        <n v="31.477723388368041"/>
        <n v="28.696723555717806"/>
        <n v="22.78986995208761"/>
        <n v="22.491444216290212"/>
        <n v="22.521560574948666"/>
        <n v="22.625598904859686"/>
        <n v="19.803520208604954"/>
        <n v="25.762397322786736"/>
        <n v="19.69947848761408"/>
        <n v="19.461277705345502"/>
        <n v="19.773402868318122"/>
        <n v="18.590006844626966"/>
        <n v="19.688526727509778"/>
        <n v="33.882891340061015"/>
        <n v="21.526904761904763"/>
        <n v="21.962261904761906"/>
        <n v="21.817142857142859"/>
        <n v="18.986995208761122"/>
        <n v="22.866529774127311"/>
        <n v="22.762491444216291"/>
        <n v="21.84452380952381"/>
        <n v="21.754166666666666"/>
        <n v="21.937619047619048"/>
        <n v="24.732308340353832"/>
        <n v="20.691225886745489"/>
        <n v="24.442080876158382"/>
        <n v="20.896577473553204"/>
        <n v="24.691238416175231"/>
        <n v="24.674810446503791"/>
        <n v="24.693976411120474"/>
        <n v="20.751462352209085"/>
        <n v="21.496785714285714"/>
        <n v="21.847261904761904"/>
        <n v="28.672081774208266"/>
        <n v="21.828095238095237"/>
        <n v="20.776104542626008"/>
        <n v="20.6090852520224"/>
        <n v="20.710392034847541"/>
        <n v="26.932238193018481"/>
        <n v="18.444900752908968"/>
        <n v="28.50506525508807"/>
        <n v="19.885658409387222"/>
        <n v="23.488664987405542"/>
        <n v="19.844589308996088"/>
        <n v="19.825423728813558"/>
        <n v="23.557113131091885"/>
        <n v="18.800821355236138"/>
        <n v="23.702223195706932"/>
        <n v="20.48587429993777"/>
        <n v="19.551629726205999"/>
        <n v="24.66933445661331"/>
        <n v="19.863754889178619"/>
        <n v="19.565319426336377"/>
        <n v="19.579009126466755"/>
        <n v="18.743326488706366"/>
        <n v="18.628336755646817"/>
        <n v="18.7378507871321"/>
        <n v="18.992470910335388"/>
        <n v="18.710472279260781"/>
        <n v="18.715947980835043"/>
        <n v="18.639288158795345"/>
        <n v="18.50239561943874"/>
        <n v="18.480492813141684"/>
        <n v="18.581793292265573"/>
        <n v="18.491444216290212"/>
        <n v="18.55441478439425"/>
        <n v="22.628336755646817"/>
        <n v="22.992470910335388"/>
        <n v="22.622861054072555"/>
        <n v="19.798044328552802"/>
        <n v="19.726857887874836"/>
        <n v="18.830937713894592"/>
        <n v="18.483230663928815"/>
        <n v="19.680312907431553"/>
        <n v="19.510560625814865"/>
        <n v="18.869267624914443"/>
        <n v="18.795345653661876"/>
        <n v="19.732333767926988"/>
        <n v="27.841861782477341"/>
        <n v="18.87748117727584"/>
        <n v="18.548939082819988"/>
        <n v="30.70773442847365"/>
        <n v="21.507738095238096"/>
        <n v="22.01702380952381"/>
        <n v="21.921190476190478"/>
        <n v="21.787023809523809"/>
        <n v="24.970513900589722"/>
        <n v="27.669373111782477"/>
        <n v="25.9978703985397"/>
        <n v="24.502316764953665"/>
        <n v="19.96779661016949"/>
        <n v="25.970489808335866"/>
        <n v="22.765229295003422"/>
        <n v="25.507757833891084"/>
        <n v="21.7925"/>
        <n v="26.956878850102669"/>
        <n v="25.614542135686037"/>
        <n v="24.756950294860996"/>
        <n v="20.461232109520846"/>
        <n v="20.565276913503421"/>
        <n v="23.923995181250685"/>
        <n v="20.814436838830115"/>
        <n v="24.513268744734624"/>
        <n v="25.584423486461819"/>
        <n v="27.85828927492447"/>
        <n v="24.9075400168492"/>
        <n v="23.65020260650531"/>
        <n v="20.652893590541382"/>
        <n v="20.494088363410079"/>
        <n v="21.524166666666666"/>
        <n v="25.011583824768323"/>
        <n v="22.948665297741272"/>
        <n v="18.861054072553046"/>
        <n v="18.68583162217659"/>
        <n v="25.617280194706417"/>
        <n v="20.510516490354696"/>
        <n v="19.814471968709256"/>
        <n v="19.60638852672751"/>
        <n v="19.652933507170797"/>
        <n v="19.729595827900912"/>
        <n v="19.748761408083443"/>
        <n v="19.850065189048241"/>
        <n v="20.937647790914745"/>
        <n v="24.658382476832351"/>
        <n v="20.488612321095207"/>
        <n v="24.904802021903961"/>
        <n v="18.642026009582477"/>
        <n v="26.590006844626966"/>
        <n v="30.669404517453799"/>
        <n v="23.945898587230314"/>
        <n v="20.784318606098317"/>
        <n v="25.945847277152417"/>
        <n v="26.822724161533195"/>
        <n v="21.570714285714285"/>
        <n v="20.99240821406347"/>
        <n v="18.570841889117045"/>
        <n v="28.869216026284565"/>
        <n v="19.989700130378097"/>
        <n v="20.685749844430614"/>
        <n v="21.62"/>
        <n v="18.527036276522928"/>
        <n v="18.644763860369611"/>
        <n v="20.825388923459862"/>
        <n v="18.524298425735797"/>
        <n v="18.989733059548254"/>
        <n v="18.669404517453799"/>
        <n v="20.888363410080895"/>
        <n v="18.981519507186857"/>
        <n v="18.56810403832991"/>
        <n v="20.81991288114499"/>
        <n v="24.450294860994102"/>
        <n v="25.819896562214787"/>
        <n v="18.787132101300479"/>
        <n v="28.019826283987914"/>
        <n v="27.674848942598189"/>
        <n v="23.841857408827071"/>
        <n v="22.661190965092402"/>
        <n v="28.543396915214018"/>
        <n v="21.803452380952383"/>
        <n v="27.611876888217523"/>
        <n v="28.606370356849503"/>
        <n v="29.529676735559086"/>
        <n v="22.551676933607119"/>
        <n v="18.666666666666668"/>
        <n v="27.502360271903324"/>
        <n v="29.945857622328209"/>
        <n v="26.625598904859686"/>
        <n v="29.830860272036741"/>
        <n v="20.718606098319849"/>
        <n v="23.483189135910635"/>
        <n v="23.450334026941189"/>
        <n v="21.737738095238097"/>
        <n v="25.578947368421051"/>
        <n v="20.524206596141877"/>
        <n v="30.019784490372725"/>
        <n v="21.548809523809524"/>
        <n v="24.8664700926706"/>
        <n v="29.940381558028616"/>
        <n v="30.913073237508556"/>
      </sharedItems>
    </cacheField>
  </cacheFields>
  <extLst>
    <ext xmlns:x14="http://schemas.microsoft.com/office/spreadsheetml/2009/9/main" uri="{725AE2AE-9491-48be-B2B4-4EB974FC3084}">
      <x14:pivotCacheDefinition pivotCacheId="18227294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Ms.   Kelly Hawks"/>
    <s v="9 Jul 1992"/>
    <n v="30.913888888888888"/>
    <n v="47.41"/>
    <n v="7.47"/>
    <s v="No"/>
    <s v="No"/>
    <x v="0"/>
    <n v="0"/>
    <x v="0"/>
    <x v="0"/>
    <s v="Diabetes Status"/>
    <n v="563.84"/>
    <s v="tier - 2"/>
    <s v="tier - 3"/>
    <s v="R1013"/>
  </r>
  <r>
    <s v="Id2"/>
    <s v=" Mr.   Matthew D Lehner"/>
    <s v="30 Nov 1992"/>
    <n v="30.522222222222222"/>
    <n v="30.36"/>
    <n v="5.77"/>
    <s v="No"/>
    <s v="No"/>
    <x v="0"/>
    <n v="0"/>
    <x v="0"/>
    <x v="0"/>
    <s v="Diabetes (Uncontrolled)"/>
    <n v="570.62"/>
    <s v="tier - 2"/>
    <s v="tier - 1"/>
    <s v="R1013"/>
  </r>
  <r>
    <s v="Id3"/>
    <s v=" Mr.   Phil Lu"/>
    <s v="30 Jun 1993"/>
    <n v="29.93888888888889"/>
    <n v="34.484999999999999"/>
    <n v="11.87"/>
    <s v="Yes"/>
    <s v="No"/>
    <x v="0"/>
    <n v="2"/>
    <x v="0"/>
    <x v="0"/>
    <s v="Prediabetes"/>
    <n v="600"/>
    <s v="tier - 2"/>
    <s v="tier - 1"/>
    <s v="R1013"/>
  </r>
  <r>
    <s v="Id4"/>
    <s v=" Ms.   Kelsey Osborne"/>
    <s v="13 Sep 1992"/>
    <n v="30.736111111111111"/>
    <n v="38.094999999999999"/>
    <n v="6.05"/>
    <s v="No"/>
    <s v="No"/>
    <x v="0"/>
    <n v="0"/>
    <x v="0"/>
    <x v="0"/>
    <s v="Diabetes (Uncontrolled)"/>
    <n v="604.54"/>
    <s v="tier - 3"/>
    <s v="tier - 3"/>
    <s v="R1013"/>
  </r>
  <r>
    <s v="Id5"/>
    <s v=" Ms.   Kristyn Kadala"/>
    <s v="27 Jul 1998"/>
    <n v="24.863888888888887"/>
    <n v="35.53"/>
    <n v="5.45"/>
    <s v="No"/>
    <s v="No"/>
    <x v="0"/>
    <n v="0"/>
    <x v="0"/>
    <x v="0"/>
    <s v="Prediabetes"/>
    <n v="637.26"/>
    <s v="tier - 3"/>
    <s v="tier - 3"/>
    <s v="R1013"/>
  </r>
  <r>
    <s v="Id6"/>
    <s v=" Mr.   Russell B Baker"/>
    <s v="20 Nov 2001"/>
    <n v="21.55"/>
    <n v="32.799999999999997"/>
    <n v="6.59"/>
    <s v="No"/>
    <s v="No"/>
    <x v="0"/>
    <n v="0"/>
    <x v="0"/>
    <x v="0"/>
    <s v="Normal"/>
    <n v="646.14"/>
    <s v="tier - 3"/>
    <s v="tier - 3"/>
    <s v="R1012"/>
  </r>
  <r>
    <s v="Id7"/>
    <s v=" Mr.   Scott Macpherson"/>
    <s v="1 Jun 1993"/>
    <n v="30.019444444444446"/>
    <n v="36.4"/>
    <n v="6.07"/>
    <s v="No"/>
    <s v="No"/>
    <x v="0"/>
    <n v="0"/>
    <x v="0"/>
    <x v="0"/>
    <s v="Diabetes (Controlled)"/>
    <n v="650"/>
    <s v="tier - 3"/>
    <s v="tier - 3"/>
    <s v="R1013"/>
  </r>
  <r>
    <s v="Id8"/>
    <s v=" Mr.   Stephen Hallman"/>
    <s v="4 Jul 1995"/>
    <n v="27.927777777777777"/>
    <n v="36.96"/>
    <n v="7.93"/>
    <s v="No"/>
    <s v="No"/>
    <x v="0"/>
    <n v="3"/>
    <x v="0"/>
    <x v="0"/>
    <s v="Prediabetes"/>
    <n v="650"/>
    <s v="tier - 3"/>
    <s v="tier - 3"/>
    <s v="R1013"/>
  </r>
  <r>
    <s v="Id9"/>
    <s v=" Mr.   Patrick R Moran"/>
    <s v="29 Nov 2002"/>
    <n v="20.524999999999999"/>
    <n v="41.14"/>
    <n v="9.58"/>
    <s v="Yes"/>
    <s v="No"/>
    <x v="1"/>
    <n v="1"/>
    <x v="0"/>
    <x v="0"/>
    <s v="Diabetes (Uncontrolled)"/>
    <n v="668"/>
    <s v="tier - 3"/>
    <s v="tier - 2"/>
    <s v="R1012"/>
  </r>
  <r>
    <s v="Id10"/>
    <s v=" Ms.   Brooke N Benner"/>
    <s v="9 Nov 1997"/>
    <n v="25.580555555555556"/>
    <n v="38.06"/>
    <n v="10.79"/>
    <s v="No"/>
    <s v="No"/>
    <x v="0"/>
    <n v="0"/>
    <x v="0"/>
    <x v="0"/>
    <s v="Diabetes (Uncontrolled)"/>
    <n v="670"/>
    <s v="tier - 3"/>
    <s v="tier - 3"/>
    <s v="R1013"/>
  </r>
  <r>
    <s v="Id11"/>
    <s v=" Ms.   Paola Andrea Fierro Vargas"/>
    <s v="12 Sep 2001"/>
    <n v="21.738888888888887"/>
    <n v="37.700000000000003"/>
    <n v="5.96"/>
    <s v="Yes"/>
    <s v="No"/>
    <x v="0"/>
    <n v="2"/>
    <x v="0"/>
    <x v="0"/>
    <s v="Diabetes (Uncontrolled)"/>
    <n v="687.54"/>
    <s v="tier - 3"/>
    <s v="tier - 2"/>
    <s v="R1013"/>
  </r>
  <r>
    <s v="Id12"/>
    <s v=" Mr.   David Franz"/>
    <s v="26 Dec 1999"/>
    <n v="23.45"/>
    <n v="42.13"/>
    <n v="11.9"/>
    <s v="No"/>
    <s v="No"/>
    <x v="0"/>
    <n v="0"/>
    <x v="0"/>
    <x v="0"/>
    <s v="Prediabetes"/>
    <n v="700"/>
    <s v="tier - 2"/>
    <s v="tier - 3"/>
    <s v="R1013"/>
  </r>
  <r>
    <s v="Id13"/>
    <s v=" Mr.   Wade Foster"/>
    <s v="14 Dec 1999"/>
    <n v="23.483333333333334"/>
    <n v="40.92"/>
    <n v="8.41"/>
    <s v="No"/>
    <s v="No"/>
    <x v="0"/>
    <n v="0"/>
    <x v="0"/>
    <x v="0"/>
    <s v="Diabetes (Uncontrolled)"/>
    <n v="722.99"/>
    <s v="tier - 3"/>
    <s v="tier - 1"/>
    <s v="R1013"/>
  </r>
  <r>
    <s v="Id14"/>
    <s v=" Mr.   Franklin Tenorio"/>
    <s v="19 Sep 2002"/>
    <n v="20.719444444444445"/>
    <n v="40.564999999999998"/>
    <n v="7.02"/>
    <s v="No"/>
    <s v="No"/>
    <x v="0"/>
    <n v="0"/>
    <x v="0"/>
    <x v="0"/>
    <s v="Diabetes (Uncontrolled)"/>
    <n v="750"/>
    <s v="tier - 3"/>
    <s v="tier - 1"/>
    <s v="R1012"/>
  </r>
  <r>
    <s v="Id15"/>
    <s v=" Ms.   Leilani M Rios"/>
    <s v="9 Aug 1993"/>
    <n v="29.830555555555556"/>
    <n v="36.384999999999998"/>
    <n v="7.59"/>
    <s v="Yes"/>
    <s v="No"/>
    <x v="0"/>
    <n v="2"/>
    <x v="0"/>
    <x v="0"/>
    <s v="Diabetes (Uncontrolled)"/>
    <n v="760"/>
    <s v="tier - 3"/>
    <s v="tier - 1"/>
    <s v="R1013"/>
  </r>
  <r>
    <s v="Id16"/>
    <s v=" Mr.   Philippe Viau-Dupuis"/>
    <s v="22 Oct 1996"/>
    <n v="26.627777777777776"/>
    <n v="39.9"/>
    <n v="11.32"/>
    <s v="No"/>
    <s v="No"/>
    <x v="0"/>
    <n v="0"/>
    <x v="0"/>
    <x v="0"/>
    <s v="Diabetes (Uncontrolled)"/>
    <n v="760"/>
    <s v="tier - 3"/>
    <s v="tier - 3"/>
    <s v="R1013"/>
  </r>
  <r>
    <s v="Id17"/>
    <s v=" Ms.   Jennifer A Cronin"/>
    <s v="28 Jun 1993"/>
    <n v="29.944444444444443"/>
    <n v="33.799999999999997"/>
    <n v="7.67"/>
    <s v="No"/>
    <s v="No"/>
    <x v="0"/>
    <n v="3"/>
    <x v="0"/>
    <x v="0"/>
    <s v="Diabetes (Uncontrolled)"/>
    <n v="770"/>
    <s v="tier - 3"/>
    <s v="tier - 3"/>
    <s v="R1013"/>
  </r>
  <r>
    <s v="Id18"/>
    <s v=" Ms.   Christina M Noordstar"/>
    <s v="18 Sep 1996"/>
    <n v="26.722222222222221"/>
    <n v="36.765000000000001"/>
    <n v="7.29"/>
    <s v="Yes"/>
    <s v="No"/>
    <x v="1"/>
    <n v="1"/>
    <x v="0"/>
    <x v="0"/>
    <s v="Diabetes (Uncontrolled)"/>
    <n v="770.38"/>
    <s v="tier - 3"/>
    <s v="tier - 2"/>
    <s v="R1012"/>
  </r>
  <r>
    <s v="Id19"/>
    <s v=" Mr.   Said Sr Boudalia"/>
    <s v="7 Dec 1995"/>
    <n v="27.502777777777776"/>
    <n v="36.954999999999998"/>
    <n v="4.72"/>
    <s v="Yes"/>
    <s v="No"/>
    <x v="0"/>
    <n v="1"/>
    <x v="0"/>
    <x v="0"/>
    <s v="Diabetes (Uncontrolled)"/>
    <n v="773.54"/>
    <s v="tier - 3"/>
    <s v="tier - 2"/>
    <s v="R1013"/>
  </r>
  <r>
    <s v="Id20"/>
    <s v=" Mr.   John Flor"/>
    <s v="7 Oct 2004"/>
    <n v="18.669444444444444"/>
    <n v="42.9"/>
    <n v="11.41"/>
    <s v="No"/>
    <s v="No"/>
    <x v="0"/>
    <n v="0"/>
    <x v="0"/>
    <x v="0"/>
    <s v="Normal"/>
    <n v="830.52"/>
    <s v="tier - 3"/>
    <s v="tier - 2"/>
    <s v="R1011"/>
  </r>
  <r>
    <s v="Id21"/>
    <s v=" Mr.   Myles Fennon"/>
    <s v="18 Nov 2000"/>
    <n v="22.555555555555557"/>
    <n v="36.299999999999997"/>
    <n v="11.5"/>
    <s v="Yes"/>
    <s v="No"/>
    <x v="0"/>
    <n v="2"/>
    <x v="0"/>
    <x v="0"/>
    <s v="Diabetes (Uncontrolled)"/>
    <n v="865.41"/>
    <s v="tier - 3"/>
    <s v="tier - 1"/>
    <s v="R1013"/>
  </r>
  <r>
    <s v="Id22"/>
    <s v=" Ms.   Madelyn C Hribar"/>
    <s v="27 Nov 1993"/>
    <n v="29.530555555555555"/>
    <n v="32.200000000000003"/>
    <n v="6.22"/>
    <s v="Yes"/>
    <s v="No"/>
    <x v="0"/>
    <n v="2"/>
    <x v="0"/>
    <x v="0"/>
    <s v="Diabetes (Uncontrolled)"/>
    <n v="896.21"/>
    <s v="tier - 3"/>
    <s v="tier - 1"/>
    <s v="R1013"/>
  </r>
  <r>
    <s v="Id23"/>
    <s v=" Ms.   Nicole Tassello"/>
    <s v="30 Oct 1994"/>
    <n v="28.605555555555554"/>
    <n v="31.3"/>
    <n v="11.38"/>
    <s v="No"/>
    <s v="No"/>
    <x v="0"/>
    <n v="3"/>
    <x v="0"/>
    <x v="0"/>
    <s v="Prediabetes"/>
    <n v="915.07"/>
    <s v="tier - 3"/>
    <s v="tier - 1"/>
    <s v="R1013"/>
  </r>
  <r>
    <s v="Id24"/>
    <s v=" Mr.   Eric A Mauricette"/>
    <s v="28 Oct 1995"/>
    <n v="27.611111111111111"/>
    <n v="41.8"/>
    <n v="7.89"/>
    <s v="Yes"/>
    <s v="No"/>
    <x v="0"/>
    <n v="2"/>
    <x v="0"/>
    <x v="0"/>
    <s v="Diabetes (Uncontrolled)"/>
    <n v="928.59"/>
    <s v="tier - 3"/>
    <s v="tier - 1"/>
    <s v="R1013"/>
  </r>
  <r>
    <s v="Id25"/>
    <s v=" Mr.   Emiliano I Garcia"/>
    <s v="19 Aug 2001"/>
    <n v="21.802777777777777"/>
    <n v="35.090000000000003"/>
    <n v="4.38"/>
    <s v="Yes"/>
    <s v="No"/>
    <x v="0"/>
    <n v="2"/>
    <x v="0"/>
    <x v="0"/>
    <s v="Diabetes (Uncontrolled)"/>
    <n v="964.71"/>
    <s v="tier - 3"/>
    <s v="tier - 2"/>
    <s v="R1013"/>
  </r>
  <r>
    <s v="Id26"/>
    <s v=" Mr.   Adam Airoldi"/>
    <s v="22 Nov 1994"/>
    <n v="28.544444444444444"/>
    <n v="33.880000000000003"/>
    <n v="7.01"/>
    <s v="No"/>
    <s v="No"/>
    <x v="0"/>
    <n v="3"/>
    <x v="0"/>
    <x v="0"/>
    <s v="Normal"/>
    <n v="1006.65"/>
    <s v="tier - 3"/>
    <s v="tier - 2"/>
    <s v="R1013"/>
  </r>
  <r>
    <s v="Id27"/>
    <s v=" Mr.   Zach Cater-Cyker"/>
    <s v="9 Oct 2000"/>
    <n v="22.663888888888888"/>
    <n v="30.875"/>
    <n v="11.88"/>
    <s v="No"/>
    <s v="No"/>
    <x v="0"/>
    <n v="0"/>
    <x v="0"/>
    <x v="0"/>
    <s v="Diabetes (Uncontrolled)"/>
    <n v="1012"/>
    <s v="tier - 3"/>
    <s v="tier - 2"/>
    <s v="R1013"/>
  </r>
  <r>
    <s v="Id28"/>
    <s v=" Ms.   Stephanie W Hamm"/>
    <s v="5 Aug 1999"/>
    <n v="23.841666666666665"/>
    <n v="36.86"/>
    <n v="5.19"/>
    <s v="Yes"/>
    <s v="No"/>
    <x v="1"/>
    <n v="1"/>
    <x v="0"/>
    <x v="0"/>
    <s v="Diabetes (Uncontrolled)"/>
    <n v="1019"/>
    <s v="tier - 3"/>
    <s v="tier - 2"/>
    <s v="R1013"/>
  </r>
  <r>
    <s v="Id29"/>
    <s v=" Mr.   Stephen Cox"/>
    <s v="5 Oct 1995"/>
    <n v="27.675000000000001"/>
    <n v="35.86"/>
    <n v="6.74"/>
    <s v="Yes"/>
    <s v="No"/>
    <x v="0"/>
    <n v="2"/>
    <x v="0"/>
    <x v="0"/>
    <s v="Normal"/>
    <n v="1033.74"/>
    <s v="tier - 3"/>
    <s v="tier - 1"/>
    <s v="R1013"/>
  </r>
  <r>
    <s v="Id30"/>
    <s v=" Ms.   Natalie Sachrajda"/>
    <s v="17 Nov 1994"/>
    <n v="28.558333333333334"/>
    <n v="37.049999999999997"/>
    <n v="8.44"/>
    <s v="No"/>
    <s v="No"/>
    <x v="0"/>
    <n v="0"/>
    <x v="0"/>
    <x v="0"/>
    <s v="Diabetes (Controlled)"/>
    <n v="1044"/>
    <s v="tier - 3"/>
    <s v="tier - 2"/>
    <s v="R1013"/>
  </r>
  <r>
    <s v="Id31"/>
    <s v=" Ms.   Nicole J Gareri"/>
    <s v="20 Jul 2002"/>
    <n v="20.883333333333333"/>
    <n v="43.89"/>
    <n v="8.7100000000000009"/>
    <s v="No"/>
    <s v="No"/>
    <x v="0"/>
    <n v="0"/>
    <x v="0"/>
    <x v="0"/>
    <s v="Diabetes (Uncontrolled)"/>
    <n v="1047"/>
    <s v="tier - 3"/>
    <s v="tier - 1"/>
    <s v="R1013"/>
  </r>
  <r>
    <s v="Id32"/>
    <s v=" Mr.   Jefferson D Welch"/>
    <s v="1 Jul 2002"/>
    <n v="20.93611111111111"/>
    <n v="42.35"/>
    <n v="5.08"/>
    <s v="Yes"/>
    <s v="No"/>
    <x v="0"/>
    <n v="0"/>
    <x v="0"/>
    <x v="0"/>
    <s v="Diabetes (Uncontrolled)"/>
    <n v="1049"/>
    <s v="tier - 3"/>
    <s v="tier - 2"/>
    <s v="R1012"/>
  </r>
  <r>
    <s v="Id33"/>
    <s v=" Mr.   Brendan D Prindiville"/>
    <s v="1 Jun 1995"/>
    <n v="28.019444444444446"/>
    <n v="31.35"/>
    <n v="6.86"/>
    <s v="No"/>
    <s v="No"/>
    <x v="0"/>
    <n v="0"/>
    <x v="0"/>
    <x v="0"/>
    <s v="Normal"/>
    <n v="1056"/>
    <s v="tier - 3"/>
    <s v="tier - 2"/>
    <s v="R1013"/>
  </r>
  <r>
    <s v="Id34"/>
    <s v=" Ms.   Courtney Kincaid"/>
    <s v="28 Sep 1993"/>
    <n v="29.694444444444443"/>
    <n v="47.6"/>
    <n v="5.95"/>
    <s v="Yes"/>
    <s v="No"/>
    <x v="0"/>
    <n v="0"/>
    <x v="0"/>
    <x v="0"/>
    <s v="Diabetes (Controlled)"/>
    <n v="1068"/>
    <s v="tier - 3"/>
    <s v="tier - 1"/>
    <s v="R1013"/>
  </r>
  <r>
    <s v="Id35"/>
    <s v=" Ms.   Sydney L Bruestle"/>
    <s v="24 Aug 2004"/>
    <n v="18.788888888888888"/>
    <n v="46.2"/>
    <n v="6.09"/>
    <s v="No"/>
    <s v="No"/>
    <x v="1"/>
    <n v="1"/>
    <x v="0"/>
    <x v="0"/>
    <s v="Prediabetes"/>
    <n v="1070"/>
    <s v="tier - 3"/>
    <s v="tier - 3"/>
    <s v="R1013"/>
  </r>
  <r>
    <s v="Id36"/>
    <s v=" Mr.   Julien Lachance"/>
    <s v="13 Aug 1997"/>
    <n v="25.819444444444443"/>
    <n v="32.015000000000001"/>
    <n v="11.75"/>
    <s v="No"/>
    <s v="No"/>
    <x v="0"/>
    <n v="0"/>
    <x v="0"/>
    <x v="0"/>
    <s v="Prediabetes"/>
    <n v="1071"/>
    <s v="tier - 3"/>
    <s v="tier - 3"/>
    <s v="R1013"/>
  </r>
  <r>
    <s v="Id37"/>
    <s v=" Mr.   Ryan M Eason"/>
    <s v="26 Dec 1998"/>
    <n v="24.45"/>
    <n v="40.564999999999998"/>
    <n v="7.37"/>
    <s v="No"/>
    <s v="No"/>
    <x v="0"/>
    <n v="0"/>
    <x v="0"/>
    <x v="0"/>
    <s v="Diabetes (Uncontrolled)"/>
    <n v="1082"/>
    <s v="tier - 3"/>
    <s v="tier - 2"/>
    <s v="R1013"/>
  </r>
  <r>
    <s v="Id38"/>
    <s v=" Ms.   Anna H Grummon"/>
    <s v="13 Aug 2002"/>
    <n v="20.819444444444443"/>
    <n v="32.450000000000003"/>
    <n v="11.91"/>
    <s v="No"/>
    <s v="No"/>
    <x v="0"/>
    <n v="0"/>
    <x v="0"/>
    <x v="0"/>
    <s v="Diabetes (Uncontrolled)"/>
    <n v="1086"/>
    <s v="tier - 3"/>
    <s v="tier - 3"/>
    <s v="R1013"/>
  </r>
  <r>
    <s v="Id39"/>
    <s v=" Ms.   Samantha Vanwechel"/>
    <s v="12 Nov 2004"/>
    <n v="18.572222222222223"/>
    <n v="34.96"/>
    <n v="6.52"/>
    <s v="No"/>
    <s v="No"/>
    <x v="0"/>
    <n v="0"/>
    <x v="0"/>
    <x v="0"/>
    <s v="Diabetes (Uncontrolled)"/>
    <n v="1121.8699999999999"/>
    <s v="tier - 3"/>
    <s v="tier - 1"/>
    <s v="R1013"/>
  </r>
  <r>
    <s v="Id40"/>
    <s v=" Mr.   Robert Fisher"/>
    <s v="14 Jun 2004"/>
    <n v="18.983333333333334"/>
    <n v="35.5"/>
    <n v="5.14"/>
    <s v="No"/>
    <s v="No"/>
    <x v="1"/>
    <n v="1"/>
    <x v="0"/>
    <x v="0"/>
    <s v="Diabetes (Controlled)"/>
    <n v="1131.51"/>
    <s v="tier - 3"/>
    <s v="tier - 1"/>
    <s v="R1013"/>
  </r>
  <r>
    <s v="Id41"/>
    <s v=" Mr.   James R Jenkins"/>
    <s v="19 Jul 2002"/>
    <n v="20.886111111111113"/>
    <n v="52.58"/>
    <n v="4.1900000000000004"/>
    <s v="No"/>
    <s v="yes"/>
    <x v="0"/>
    <n v="1"/>
    <x v="0"/>
    <x v="0"/>
    <s v="Normal"/>
    <n v="1132"/>
    <s v="tier - 3"/>
    <s v="tier - 1"/>
    <s v="R1013"/>
  </r>
  <r>
    <s v="Id42"/>
    <s v=" Ms.   Roseann Peters"/>
    <s v="6 Oct 2004"/>
    <n v="18.672222222222221"/>
    <n v="35.200000000000003"/>
    <n v="11.68"/>
    <s v="Yes"/>
    <s v="No"/>
    <x v="0"/>
    <n v="0"/>
    <x v="0"/>
    <x v="0"/>
    <s v="Normal"/>
    <n v="1135"/>
    <s v="tier - 3"/>
    <s v="tier - 3"/>
    <s v="R1013"/>
  </r>
  <r>
    <s v="Id43"/>
    <s v=" Ms.   Nicole Aha"/>
    <s v="11 Jun 2004"/>
    <n v="18.991666666666667"/>
    <n v="38.06"/>
    <n v="6.98"/>
    <s v="No"/>
    <s v="No"/>
    <x v="0"/>
    <n v="0"/>
    <x v="0"/>
    <x v="0"/>
    <s v="Diabetes (Uncontrolled)"/>
    <n v="1135.94"/>
    <s v="tier - 3"/>
    <s v="tier - 3"/>
    <s v="R1013"/>
  </r>
  <r>
    <s v="Id44"/>
    <s v=" Mr.   Spencer McElwain"/>
    <s v="28 Nov 2004"/>
    <n v="18.527777777777779"/>
    <n v="34.21"/>
    <n v="8.34"/>
    <s v="No"/>
    <s v="No"/>
    <x v="0"/>
    <n v="0"/>
    <x v="0"/>
    <x v="0"/>
    <s v="Diabetes (Controlled)"/>
    <n v="1136.4000000000001"/>
    <s v="tier - 3"/>
    <s v="tier - 3"/>
    <s v="R1013"/>
  </r>
  <r>
    <s v="Id45"/>
    <s v=" Mr.   Eric W Januszewski"/>
    <s v="11 Aug 2002"/>
    <n v="20.824999999999999"/>
    <n v="38.94"/>
    <n v="8.49"/>
    <s v="Yes"/>
    <s v="No"/>
    <x v="0"/>
    <n v="1"/>
    <x v="0"/>
    <x v="0"/>
    <s v="Diabetes (Uncontrolled)"/>
    <n v="1137"/>
    <s v="tier - 3"/>
    <s v="tier - 1"/>
    <s v="R1013"/>
  </r>
  <r>
    <s v="Id46"/>
    <s v=" Ms.   Brianna L Rohne"/>
    <s v="6 Nov 2004"/>
    <n v="18.588888888888889"/>
    <n v="30.21"/>
    <n v="5.34"/>
    <s v="Yes"/>
    <s v="No"/>
    <x v="0"/>
    <n v="1"/>
    <x v="0"/>
    <x v="0"/>
    <s v="Diabetes (Uncontrolled)"/>
    <n v="1137.01"/>
    <s v="tier - 3"/>
    <s v="tier - 1"/>
    <s v="R1013"/>
  </r>
  <r>
    <s v="Id47"/>
    <s v=" Mr.   Thomas J O'Grady"/>
    <s v="15 Oct 2004"/>
    <n v="18.647222222222222"/>
    <n v="33.630000000000003"/>
    <n v="4.43"/>
    <s v="Yes"/>
    <s v="No"/>
    <x v="0"/>
    <n v="2"/>
    <x v="0"/>
    <x v="0"/>
    <s v="Normal"/>
    <n v="1137.01"/>
    <s v="tier - 3"/>
    <s v="tier - 1"/>
    <s v="R1013"/>
  </r>
  <r>
    <s v="Id48"/>
    <s v=" Ms.   Melissa L Peters"/>
    <s v="27 Nov 2004"/>
    <n v="18.530555555555555"/>
    <n v="40.369999999999997"/>
    <n v="4.47"/>
    <s v="No"/>
    <s v="No"/>
    <x v="0"/>
    <n v="0"/>
    <x v="0"/>
    <x v="0"/>
    <s v="Normal"/>
    <n v="1137.47"/>
    <s v="tier - 3"/>
    <s v="tier - 2"/>
    <s v="R1013"/>
  </r>
  <r>
    <s v="Id49"/>
    <s v=" Mr.   Flavio De Simone"/>
    <s v="25 Oct 2001"/>
    <n v="21.619444444444444"/>
    <n v="53.09"/>
    <n v="4.82"/>
    <s v="Yes"/>
    <s v="No"/>
    <x v="0"/>
    <n v="2"/>
    <x v="0"/>
    <x v="0"/>
    <s v="Normal"/>
    <n v="1141"/>
    <s v="tier - 3"/>
    <s v="tier - 1"/>
    <s v="R1013"/>
  </r>
  <r>
    <s v="Id50"/>
    <s v=" Mr.   Ryan Beckett"/>
    <s v="12 Sep 2004"/>
    <n v="18.738888888888887"/>
    <n v="31.79"/>
    <n v="5.51"/>
    <s v="Yes"/>
    <s v="No"/>
    <x v="0"/>
    <n v="2"/>
    <x v="0"/>
    <x v="0"/>
    <s v="Normal"/>
    <n v="1141.45"/>
    <s v="tier - 3"/>
    <s v="tier - 3"/>
    <s v="R1013"/>
  </r>
  <r>
    <s v="Id51"/>
    <s v=" Mr.   Anthony J Sobrilsky"/>
    <s v="1 Oct 2002"/>
    <n v="20.68611111111111"/>
    <n v="41.895000000000003"/>
    <n v="10.87"/>
    <s v="Yes"/>
    <s v="No"/>
    <x v="0"/>
    <n v="1"/>
    <x v="0"/>
    <x v="0"/>
    <s v="Normal"/>
    <n v="1142"/>
    <s v="tier - 3"/>
    <s v="tier - 2"/>
    <s v="R1011"/>
  </r>
  <r>
    <s v="Id52"/>
    <s v=" Ms.   Alex Wang"/>
    <s v="10 Jun 2004"/>
    <n v="18.994444444444444"/>
    <n v="31.16"/>
    <n v="9.34"/>
    <s v="No"/>
    <s v="No"/>
    <x v="0"/>
    <n v="0"/>
    <x v="0"/>
    <x v="0"/>
    <s v="Diabetes (Uncontrolled)"/>
    <n v="1146.8"/>
    <s v="tier - 2"/>
    <s v="tier - 2"/>
    <s v="R1013"/>
  </r>
  <r>
    <s v="Id53"/>
    <s v=" Mr.   David Campa"/>
    <s v="12 Jun 2003"/>
    <n v="19.988888888888887"/>
    <n v="34.104999999999997"/>
    <n v="5.03"/>
    <s v="Yes"/>
    <s v="No"/>
    <x v="1"/>
    <n v="1"/>
    <x v="0"/>
    <x v="0"/>
    <s v="Diabetes (Uncontrolled)"/>
    <n v="1149"/>
    <s v="tier - 2"/>
    <s v="tier - 1"/>
    <s v="R1012"/>
  </r>
  <r>
    <s v="Id54"/>
    <s v=" Mr.   Andrew B Clifford"/>
    <s v="18 Jul 2004"/>
    <n v="18.888888888888889"/>
    <n v="51.93"/>
    <n v="11.05"/>
    <s v="No"/>
    <s v="No"/>
    <x v="0"/>
    <n v="0"/>
    <x v="0"/>
    <x v="0"/>
    <s v="Normal"/>
    <n v="1149.4000000000001"/>
    <s v="tier - 2"/>
    <s v="tier - 2"/>
    <s v="R1013"/>
  </r>
  <r>
    <s v="Id55"/>
    <s v=" Ms.   Dara E Dalmata"/>
    <s v="26 Jul 1994"/>
    <n v="28.866666666666667"/>
    <n v="38.950000000000003"/>
    <n v="11.95"/>
    <s v="No"/>
    <s v="No"/>
    <x v="0"/>
    <n v="0"/>
    <x v="0"/>
    <x v="0"/>
    <s v="Diabetes (Uncontrolled)"/>
    <n v="1158.32"/>
    <s v="tier - 2"/>
    <s v="tier - 1"/>
    <s v="R1013"/>
  </r>
  <r>
    <s v="Id56"/>
    <s v=" Ms.   Inna Vishik"/>
    <s v="11 Nov 2004"/>
    <n v="18.574999999999999"/>
    <n v="36.630000000000003"/>
    <n v="7.72"/>
    <s v="Yes"/>
    <s v="No"/>
    <x v="0"/>
    <n v="1"/>
    <x v="0"/>
    <x v="0"/>
    <s v="Diabetes (Uncontrolled)"/>
    <n v="1163.46"/>
    <s v="tier - 2"/>
    <s v="tier - 3"/>
    <s v="R1013"/>
  </r>
  <r>
    <s v="Id57"/>
    <s v=" Mr.   Ari Schorr"/>
    <s v="11 Jun 2002"/>
    <n v="20.991666666666667"/>
    <n v="34.200000000000003"/>
    <n v="5.75"/>
    <s v="No"/>
    <s v="No"/>
    <x v="0"/>
    <n v="2"/>
    <x v="0"/>
    <x v="0"/>
    <s v="Diabetes (Uncontrolled)"/>
    <n v="1165"/>
    <s v="tier - 2"/>
    <s v="tier - 3"/>
    <s v="R1012"/>
  </r>
  <r>
    <s v="Id58"/>
    <s v=" Ms.   Lindsey Lusardi"/>
    <s v="12 Nov 2001"/>
    <n v="21.572222222222223"/>
    <n v="50.63"/>
    <n v="11.89"/>
    <s v="No"/>
    <s v="No"/>
    <x v="0"/>
    <n v="0"/>
    <x v="0"/>
    <x v="0"/>
    <s v="Prediabetes"/>
    <n v="1167"/>
    <s v="tier - 2"/>
    <s v="tier - 1"/>
    <s v="R1013"/>
  </r>
  <r>
    <s v="Id59"/>
    <s v=" Mr.   Kenny Rayner"/>
    <s v="11 Aug 1996"/>
    <n v="26.824999999999999"/>
    <n v="36.479999999999997"/>
    <n v="6.2"/>
    <s v="No"/>
    <s v="No"/>
    <x v="0"/>
    <n v="0"/>
    <x v="0"/>
    <x v="0"/>
    <s v="Diabetes (Uncontrolled)"/>
    <n v="1178"/>
    <s v="tier - 2"/>
    <s v="tier - 3"/>
    <s v="R1013"/>
  </r>
  <r>
    <s v="Id60"/>
    <s v=" Ms.   Louise Voghel"/>
    <s v="28 Jun 1997"/>
    <n v="25.944444444444443"/>
    <n v="54.82"/>
    <n v="10.61"/>
    <s v="No"/>
    <s v="No"/>
    <x v="0"/>
    <n v="0"/>
    <x v="0"/>
    <x v="0"/>
    <s v="Prediabetes"/>
    <n v="1178.07"/>
    <s v="tier - 2"/>
    <s v="tier - 2"/>
    <s v="R1013"/>
  </r>
  <r>
    <s v="Id61"/>
    <s v=" Mr.   Cameron Rieth"/>
    <s v="26 Aug 2002"/>
    <n v="20.783333333333335"/>
    <n v="38.06"/>
    <n v="6.04"/>
    <s v="No"/>
    <s v="No"/>
    <x v="1"/>
    <n v="1"/>
    <x v="0"/>
    <x v="0"/>
    <s v="Diabetes (Uncontrolled)"/>
    <n v="1191"/>
    <s v="tier - 2"/>
    <s v="tier - 1"/>
    <s v="R1013"/>
  </r>
  <r>
    <s v="Id62"/>
    <s v=" Ms.   Katie T Gollotto"/>
    <s v="28 Jun 1999"/>
    <n v="23.944444444444443"/>
    <n v="51.48"/>
    <n v="9.33"/>
    <s v="Yes"/>
    <s v="No"/>
    <x v="0"/>
    <n v="0"/>
    <x v="0"/>
    <x v="0"/>
    <s v="Prediabetes"/>
    <n v="1200"/>
    <s v="tier - 2"/>
    <s v="tier - 3"/>
    <s v="R1012"/>
  </r>
  <r>
    <s v="Id63"/>
    <s v=" Ms.   Casey Dunn"/>
    <s v="6 Oct 1992"/>
    <n v="30.672222222222221"/>
    <n v="52.06"/>
    <n v="11.47"/>
    <s v="No"/>
    <s v="No"/>
    <x v="0"/>
    <n v="0"/>
    <x v="0"/>
    <x v="0"/>
    <s v="Diabetes (Uncontrolled)"/>
    <n v="1200.55"/>
    <s v="tier - 2"/>
    <s v="tier - 3"/>
    <s v="R1013"/>
  </r>
  <r>
    <s v="Id64"/>
    <s v=" Mr.   David Blitzer"/>
    <s v="2 Jun 2004"/>
    <n v="19.016666666666666"/>
    <n v="30.684999999999999"/>
    <n v="7.02"/>
    <s v="Yes"/>
    <s v="No"/>
    <x v="0"/>
    <n v="0"/>
    <x v="0"/>
    <x v="0"/>
    <s v="Diabetes (Uncontrolled)"/>
    <n v="1210"/>
    <s v="tier - 2"/>
    <s v="tier - 1"/>
    <s v="R1013"/>
  </r>
  <r>
    <s v="Id65"/>
    <s v=" Mr.   Bryson C Smith"/>
    <s v="4 Nov 1996"/>
    <n v="26.594444444444445"/>
    <n v="36.08"/>
    <n v="8.8000000000000007"/>
    <s v="Yes"/>
    <s v="No"/>
    <x v="0"/>
    <n v="1"/>
    <x v="0"/>
    <x v="0"/>
    <s v="Diabetes (Uncontrolled)"/>
    <n v="1220"/>
    <s v="tier - 2"/>
    <s v="tier - 3"/>
    <s v="R1012"/>
  </r>
  <r>
    <s v="Id66"/>
    <s v=" Ms.   Megan Hyland"/>
    <s v="9 Jul 2004"/>
    <n v="18.913888888888888"/>
    <n v="54.99"/>
    <n v="8.68"/>
    <s v="No"/>
    <s v="No"/>
    <x v="0"/>
    <n v="2"/>
    <x v="0"/>
    <x v="0"/>
    <s v="Diabetes (Uncontrolled)"/>
    <n v="1224"/>
    <s v="tier - 2"/>
    <s v="tier - 1"/>
    <s v="R1013"/>
  </r>
  <r>
    <s v="Id67"/>
    <s v=" Mr.   Daniel Ducharme"/>
    <s v="16 Oct 2004"/>
    <n v="18.644444444444446"/>
    <n v="35.97"/>
    <n v="6.12"/>
    <s v="No"/>
    <s v="No"/>
    <x v="1"/>
    <n v="1"/>
    <x v="0"/>
    <x v="0"/>
    <s v="Diabetes (Uncontrolled)"/>
    <n v="1228"/>
    <s v="tier - 2"/>
    <s v="tier - 1"/>
    <s v="R1012"/>
  </r>
  <r>
    <s v="Id68"/>
    <s v=" Mr.   Steven M Johnson"/>
    <s v="13 Jul 1998"/>
    <n v="24.902777777777779"/>
    <n v="45.54"/>
    <n v="5.4"/>
    <s v="Yes"/>
    <s v="No"/>
    <x v="1"/>
    <n v="1"/>
    <x v="0"/>
    <x v="0"/>
    <s v="Prediabetes"/>
    <n v="1234"/>
    <s v="tier - 2"/>
    <s v="tier - 1"/>
    <s v="R1013"/>
  </r>
  <r>
    <s v="Id69"/>
    <s v=" Ms.   Jenna L Mutz"/>
    <s v="12 Dec 2002"/>
    <n v="20.488888888888887"/>
    <n v="35.53"/>
    <n v="4.3600000000000003"/>
    <s v="Yes"/>
    <s v="No"/>
    <x v="0"/>
    <n v="0"/>
    <x v="0"/>
    <x v="0"/>
    <s v="Normal"/>
    <n v="1237"/>
    <s v="tier - 2"/>
    <s v="tier - 2"/>
    <s v="R1013"/>
  </r>
  <r>
    <s v="Id70"/>
    <s v=" Mr.   Freeman Lee"/>
    <s v="11 Oct 1998"/>
    <n v="24.658333333333335"/>
    <n v="30.8"/>
    <n v="9.77"/>
    <s v="No"/>
    <s v="No"/>
    <x v="0"/>
    <n v="0"/>
    <x v="0"/>
    <x v="0"/>
    <s v="Normal"/>
    <n v="1240"/>
    <s v="tier - 2"/>
    <s v="tier - 1"/>
    <s v="R1012"/>
  </r>
  <r>
    <s v="Id71"/>
    <s v=" Mr.   Jeff Turner"/>
    <s v="1 Jul 2002"/>
    <n v="20.93611111111111"/>
    <n v="38.39"/>
    <n v="4.25"/>
    <s v="No"/>
    <s v="No"/>
    <x v="0"/>
    <n v="1"/>
    <x v="0"/>
    <x v="0"/>
    <s v="Diabetes (Uncontrolled)"/>
    <n v="1241"/>
    <s v="tier - 2"/>
    <s v="tier - 2"/>
    <s v="R1013"/>
  </r>
  <r>
    <s v="Id72"/>
    <s v=" Mr.   Elenilton V Sr Rangel"/>
    <s v="2 Aug 2003"/>
    <n v="19.850000000000001"/>
    <n v="32.299999999999997"/>
    <n v="4.76"/>
    <s v="No"/>
    <s v="No"/>
    <x v="0"/>
    <n v="2"/>
    <x v="0"/>
    <x v="0"/>
    <s v="Normal"/>
    <n v="1241.57"/>
    <s v="tier - 2"/>
    <s v="tier - 2"/>
    <s v="R1011"/>
  </r>
  <r>
    <s v="Id73"/>
    <s v=" Ms.   Maurya Lacey"/>
    <s v="15 Sep 2003"/>
    <n v="19.730555555555554"/>
    <n v="48.8"/>
    <n v="6.22"/>
    <s v="Yes"/>
    <s v="No"/>
    <x v="0"/>
    <n v="2"/>
    <x v="0"/>
    <x v="0"/>
    <s v="Normal"/>
    <n v="1242.26"/>
    <s v="tier - 2"/>
    <s v="tier - 1"/>
    <s v="R1011"/>
  </r>
  <r>
    <s v="Id74"/>
    <s v=" Ms.   Samantha C Stiger"/>
    <s v="8 Sep 2003"/>
    <n v="19.75"/>
    <n v="45.5"/>
    <n v="7.96"/>
    <s v="No"/>
    <s v="No"/>
    <x v="0"/>
    <n v="0"/>
    <x v="0"/>
    <x v="0"/>
    <s v="Prediabetes"/>
    <n v="1242.82"/>
    <s v="tier - 2"/>
    <s v="tier - 1"/>
    <s v="R1011"/>
  </r>
  <r>
    <s v="Id75"/>
    <s v=" Ms.   Bethany A Caldwell"/>
    <s v="15 Sep 2003"/>
    <n v="19.730555555555554"/>
    <n v="53.61"/>
    <n v="10.92"/>
    <s v="Yes"/>
    <s v="No"/>
    <x v="0"/>
    <n v="1"/>
    <x v="0"/>
    <x v="0"/>
    <s v="Diabetes (Uncontrolled)"/>
    <n v="1252.4100000000001"/>
    <s v="tier - 2"/>
    <s v="tier - 3"/>
    <s v="R1011"/>
  </r>
  <r>
    <s v="Id76"/>
    <s v=" Mr.   Yves Marmillod"/>
    <s v="4 Nov 1997"/>
    <n v="25.594444444444445"/>
    <n v="36.19"/>
    <n v="11.51"/>
    <s v="Yes"/>
    <s v="No"/>
    <x v="0"/>
    <n v="1"/>
    <x v="0"/>
    <x v="0"/>
    <s v="Diabetes (Uncontrolled)"/>
    <n v="1253"/>
    <s v="tier - 2"/>
    <s v="tier - 2"/>
    <s v="R1013"/>
  </r>
  <r>
    <s v="Id77"/>
    <s v=" Ms.   Danielle Cloutier-Simons"/>
    <s v="10 Dec 2003"/>
    <n v="19.494444444444444"/>
    <n v="34.6"/>
    <n v="5.99"/>
    <s v="Yes"/>
    <s v="No"/>
    <x v="0"/>
    <n v="0"/>
    <x v="0"/>
    <x v="0"/>
    <s v="Diabetes (Uncontrolled)"/>
    <n v="1253.94"/>
    <s v="tier - 2"/>
    <s v="tier - 2"/>
    <s v="R1011"/>
  </r>
  <r>
    <s v="Id78"/>
    <s v=" Ms.   Julia Vegas"/>
    <s v="13 Oct 2003"/>
    <n v="19.652777777777779"/>
    <n v="54.12"/>
    <n v="11.57"/>
    <s v="No"/>
    <s v="No"/>
    <x v="0"/>
    <n v="0"/>
    <x v="0"/>
    <x v="0"/>
    <s v="Prediabetes"/>
    <n v="1256.3"/>
    <s v="tier - 2"/>
    <s v="tier - 3"/>
    <s v="R1011"/>
  </r>
  <r>
    <s v="Id79"/>
    <s v=" Mr.   Joshua Cochran"/>
    <s v="30 Oct 2003"/>
    <n v="19.605555555555554"/>
    <n v="48.82"/>
    <n v="6.67"/>
    <s v="Yes"/>
    <s v="No"/>
    <x v="0"/>
    <n v="0"/>
    <x v="0"/>
    <x v="0"/>
    <s v="Diabetes (Uncontrolled)"/>
    <n v="1261.44"/>
    <s v="tier - 2"/>
    <s v="tier - 3"/>
    <s v="R1011"/>
  </r>
  <r>
    <s v="Id80"/>
    <s v=" Ms.   Jennifer Holtzapple"/>
    <s v="15 Aug 2003"/>
    <n v="19.81388888888889"/>
    <n v="51.01"/>
    <n v="9.1999999999999993"/>
    <s v="No"/>
    <s v="No"/>
    <x v="0"/>
    <n v="0"/>
    <x v="0"/>
    <x v="0"/>
    <s v="Diabetes (Controlled)"/>
    <n v="1261.8599999999999"/>
    <s v="tier - 2"/>
    <s v="tier - 3"/>
    <s v="R1011"/>
  </r>
  <r>
    <s v="Id81"/>
    <s v=" Ms.   Gwen M Meyer"/>
    <s v="21 Nov 2003"/>
    <n v="19.547222222222221"/>
    <n v="45.65"/>
    <n v="5.1100000000000003"/>
    <s v="Yes"/>
    <s v="No"/>
    <x v="0"/>
    <n v="1"/>
    <x v="0"/>
    <x v="0"/>
    <s v="Diabetes (Uncontrolled)"/>
    <n v="1263.25"/>
    <s v="tier - 2"/>
    <s v="tier - 3"/>
    <s v="R1011"/>
  </r>
  <r>
    <s v="Id82"/>
    <s v=" Mr.   Patrick Brickley"/>
    <s v="4 Dec 2002"/>
    <n v="20.511111111111113"/>
    <n v="52.9"/>
    <n v="5.34"/>
    <s v="No"/>
    <s v="No"/>
    <x v="0"/>
    <n v="0"/>
    <x v="0"/>
    <x v="0"/>
    <s v="Normal"/>
    <n v="1267"/>
    <s v="tier - 2"/>
    <s v="tier - 1"/>
    <s v="R1013"/>
  </r>
  <r>
    <s v="Id83"/>
    <s v=" Ms.   Kate Magee"/>
    <s v="26 Oct 1997"/>
    <n v="25.616666666666667"/>
    <n v="45.41"/>
    <n v="4.03"/>
    <s v="Yes"/>
    <s v="No"/>
    <x v="0"/>
    <n v="1"/>
    <x v="0"/>
    <x v="0"/>
    <s v="Normal"/>
    <n v="1276"/>
    <s v="tier - 2"/>
    <s v="tier - 2"/>
    <s v="R1012"/>
  </r>
  <r>
    <s v="Id84"/>
    <s v=" Mr.   Kevin Thoma"/>
    <s v="30 Sep 2004"/>
    <n v="18.68888888888889"/>
    <n v="49.41"/>
    <n v="4.2300000000000004"/>
    <s v="Yes"/>
    <s v="No"/>
    <x v="1"/>
    <n v="1"/>
    <x v="0"/>
    <x v="0"/>
    <s v="Normal"/>
    <n v="1283"/>
    <s v="tier - 2"/>
    <s v="tier - 1"/>
    <s v="R1013"/>
  </r>
  <r>
    <s v="Id85"/>
    <s v=" Mr.   Stephen II Heagy"/>
    <s v="28 Jul 2004"/>
    <n v="18.861111111111111"/>
    <n v="31.824999999999999"/>
    <n v="4.0599999999999996"/>
    <s v="No"/>
    <s v="No"/>
    <x v="0"/>
    <n v="2"/>
    <x v="0"/>
    <x v="0"/>
    <s v="Normal"/>
    <n v="1285"/>
    <s v="tier - 2"/>
    <s v="tier - 3"/>
    <s v="R1013"/>
  </r>
  <r>
    <s v="Id86"/>
    <s v=" Mr.   Philip Regnier"/>
    <s v="26 Jun 2000"/>
    <n v="22.95"/>
    <n v="51.28"/>
    <n v="4.68"/>
    <s v="No"/>
    <s v="No"/>
    <x v="0"/>
    <n v="2"/>
    <x v="0"/>
    <x v="0"/>
    <s v="Normal"/>
    <n v="1286"/>
    <s v="tier - 2"/>
    <s v="tier - 2"/>
    <s v="R1013"/>
  </r>
  <r>
    <s v="Id87"/>
    <s v=" Mr.   Brett A Parendo"/>
    <s v="4 Jun 1998"/>
    <n v="25.011111111111113"/>
    <n v="34.96"/>
    <n v="4.34"/>
    <s v="No"/>
    <s v="No"/>
    <x v="1"/>
    <n v="1"/>
    <x v="0"/>
    <x v="0"/>
    <s v="Normal"/>
    <n v="1290.93"/>
    <s v="tier - 2"/>
    <s v="tier - 2"/>
    <s v="R1013"/>
  </r>
  <r>
    <s v="Id88"/>
    <s v=" Ms.   Rebecca Schell"/>
    <s v="29 Nov 2001"/>
    <n v="21.524999999999999"/>
    <n v="33.11"/>
    <n v="10.51"/>
    <s v="No"/>
    <s v="No"/>
    <x v="0"/>
    <n v="0"/>
    <x v="0"/>
    <x v="0"/>
    <s v="Normal"/>
    <n v="1293"/>
    <s v="tier - 2"/>
    <s v="tier - 3"/>
    <s v="R1012"/>
  </r>
  <r>
    <s v="Id89"/>
    <s v=" Ms.   Kelley Driscoll"/>
    <s v="10 Dec 2002"/>
    <n v="20.494444444444444"/>
    <n v="54.74"/>
    <n v="5.84"/>
    <s v="Yes"/>
    <s v="No"/>
    <x v="1"/>
    <n v="1"/>
    <x v="0"/>
    <x v="0"/>
    <s v="Diabetes (Uncontrolled)"/>
    <n v="1304"/>
    <s v="tier - 2"/>
    <s v="tier - 2"/>
    <s v="R1012"/>
  </r>
  <r>
    <s v="Id90"/>
    <s v=" Ms.   Abigail K Mitchell"/>
    <s v="2 Dec 1999"/>
    <n v="23.516666666666666"/>
    <n v="32.56"/>
    <n v="5.41"/>
    <s v="No"/>
    <s v="No"/>
    <x v="1"/>
    <n v="1"/>
    <x v="0"/>
    <x v="0"/>
    <s v="Prediabetes"/>
    <n v="1304"/>
    <s v="tier - 2"/>
    <s v="tier - 2"/>
    <s v="R1013"/>
  </r>
  <r>
    <s v="Id91"/>
    <s v=" Ms.   Hope Cutler"/>
    <s v="13 Oct 2002"/>
    <n v="20.652777777777779"/>
    <n v="39.049999999999997"/>
    <n v="6.06"/>
    <s v="No"/>
    <s v="No"/>
    <x v="0"/>
    <n v="1"/>
    <x v="0"/>
    <x v="0"/>
    <s v="Normal"/>
    <n v="1315"/>
    <s v="tier - 2"/>
    <s v="tier - 2"/>
    <s v="R1013"/>
  </r>
  <r>
    <s v="Id92"/>
    <s v=" Ms.   Elyse M Derian"/>
    <s v="14 Oct 1999"/>
    <n v="23.65"/>
    <n v="42.75"/>
    <n v="4.22"/>
    <s v="No"/>
    <s v="No"/>
    <x v="0"/>
    <n v="0"/>
    <x v="0"/>
    <x v="0"/>
    <s v="Prediabetes"/>
    <n v="1329.17"/>
    <s v="tier - 2"/>
    <s v="tier - 3"/>
    <s v="R1013"/>
  </r>
  <r>
    <s v="Id93"/>
    <s v=" Mr.   Nicholas Farina"/>
    <s v="12 Jul 1998"/>
    <n v="24.905555555555555"/>
    <n v="50.58"/>
    <n v="5.12"/>
    <s v="No"/>
    <s v="No"/>
    <x v="0"/>
    <n v="2"/>
    <x v="0"/>
    <x v="0"/>
    <s v="Normal"/>
    <n v="1332.61"/>
    <s v="tier - 2"/>
    <s v="tier - 3"/>
    <s v="R1013"/>
  </r>
  <r>
    <s v="Id94"/>
    <s v=" Mr.   David Saunders"/>
    <s v="30 Jul 1995"/>
    <n v="27.855555555555554"/>
    <n v="30.495000000000001"/>
    <n v="4.57"/>
    <s v="Yes"/>
    <s v="No"/>
    <x v="0"/>
    <n v="0"/>
    <x v="0"/>
    <x v="0"/>
    <s v="Normal"/>
    <n v="1338"/>
    <s v="tier - 2"/>
    <s v="tier - 3"/>
    <s v="R1012"/>
  </r>
  <r>
    <s v="Id95"/>
    <s v=" Ms.   Natalie Kratz"/>
    <s v="7 Nov 1997"/>
    <n v="25.586111111111112"/>
    <n v="48.31"/>
    <n v="9.58"/>
    <s v="Yes"/>
    <s v="No"/>
    <x v="0"/>
    <n v="2"/>
    <x v="0"/>
    <x v="0"/>
    <s v="Normal"/>
    <n v="1341.16"/>
    <s v="tier - 2"/>
    <s v="tier - 2"/>
    <s v="R1012"/>
  </r>
  <r>
    <s v="Id96"/>
    <s v=" Mr.   Thomas Boland"/>
    <s v="3 Dec 1998"/>
    <n v="24.513888888888889"/>
    <n v="48.99"/>
    <n v="9.7799999999999994"/>
    <s v="Yes"/>
    <s v="No"/>
    <x v="0"/>
    <n v="1"/>
    <x v="0"/>
    <x v="0"/>
    <s v="Diabetes (Uncontrolled)"/>
    <n v="1359"/>
    <s v="tier - 2"/>
    <s v="tier - 1"/>
    <s v="R1013"/>
  </r>
  <r>
    <s v="Id97"/>
    <s v=" Ms.   Pamela J Van Hout"/>
    <s v="15 Aug 2002"/>
    <n v="20.81388888888889"/>
    <n v="38.39"/>
    <n v="4.1100000000000003"/>
    <s v="Yes"/>
    <s v="No"/>
    <x v="0"/>
    <n v="0"/>
    <x v="0"/>
    <x v="0"/>
    <s v="Diabetes (Uncontrolled)"/>
    <n v="1382"/>
    <s v="tier - 2"/>
    <s v="tier - 1"/>
    <s v="R1013"/>
  </r>
  <r>
    <s v="Id98"/>
    <s v=" Ms.   Jessica Ramsey"/>
    <s v="6 Jul 1999"/>
    <n v="23.922222222222221"/>
    <n v="44.34"/>
    <n v="4.0199999999999996"/>
    <s v="Yes"/>
    <s v="No"/>
    <x v="0"/>
    <n v="2"/>
    <x v="0"/>
    <x v="0"/>
    <s v="Normal"/>
    <n v="1389"/>
    <s v="tier - 2"/>
    <s v="tier - 2"/>
    <s v="R1013"/>
  </r>
  <r>
    <s v="Id99"/>
    <s v=" Mr.   Ron N Gage"/>
    <s v="14 Nov 2002"/>
    <n v="20.566666666666666"/>
    <n v="41.51"/>
    <n v="6.92"/>
    <s v="No"/>
    <s v="No"/>
    <x v="0"/>
    <n v="0"/>
    <x v="0"/>
    <x v="0"/>
    <s v="Normal"/>
    <n v="1390"/>
    <s v="tier - 2"/>
    <s v="tier - 2"/>
    <s v="R1013"/>
  </r>
  <r>
    <s v="Id100"/>
    <s v=" Mr.   Daniel Gollins"/>
    <s v="22 Dec 2002"/>
    <n v="20.461111111111112"/>
    <n v="48.2"/>
    <n v="4.84"/>
    <s v="No"/>
    <s v="No"/>
    <x v="0"/>
    <n v="0"/>
    <x v="0"/>
    <x v="0"/>
    <s v="Diabetes (Controlled)"/>
    <n v="1391.53"/>
    <s v="tier - 2"/>
    <s v="tier - 1"/>
    <s v="R1013"/>
  </r>
  <r>
    <s v="Id101"/>
    <s v=" Mr.   Brian Benestad"/>
    <s v="5 Sep 1998"/>
    <n v="24.758333333333333"/>
    <n v="35.75"/>
    <n v="8"/>
    <s v="Yes"/>
    <s v="No"/>
    <x v="0"/>
    <n v="0"/>
    <x v="0"/>
    <x v="0"/>
    <s v="Normal"/>
    <n v="1400.44"/>
    <s v="tier - 2"/>
    <s v="tier - 2"/>
    <s v="R1013"/>
  </r>
  <r>
    <s v="Id102"/>
    <s v=" Ms.   Sari Aviv"/>
    <s v="27 Oct 1997"/>
    <n v="25.613888888888887"/>
    <n v="53.81"/>
    <n v="8.77"/>
    <s v="Yes"/>
    <s v="No"/>
    <x v="0"/>
    <n v="0"/>
    <x v="0"/>
    <x v="0"/>
    <s v="Diabetes (Uncontrolled)"/>
    <n v="1402"/>
    <s v="tier - 2"/>
    <s v="tier - 3"/>
    <s v="R1011"/>
  </r>
  <r>
    <s v="Id103"/>
    <s v=" Mr.   Robert M Burns"/>
    <s v="23 Jun 1996"/>
    <n v="26.958333333333332"/>
    <n v="49.48"/>
    <n v="4.96"/>
    <s v="No"/>
    <s v="No"/>
    <x v="1"/>
    <n v="1"/>
    <x v="0"/>
    <x v="0"/>
    <s v="Diabetes (Uncontrolled)"/>
    <n v="1417"/>
    <s v="tier - 2"/>
    <s v="tier - 3"/>
    <s v="R1013"/>
  </r>
  <r>
    <s v="Id104"/>
    <s v=" Mr.   Ricardo Maldonado"/>
    <s v="23 Aug 2001"/>
    <n v="21.791666666666668"/>
    <n v="34.1"/>
    <n v="4.43"/>
    <s v="Yes"/>
    <s v="No"/>
    <x v="0"/>
    <n v="0"/>
    <x v="0"/>
    <x v="0"/>
    <s v="Normal"/>
    <n v="1421"/>
    <s v="tier - 2"/>
    <s v="tier - 2"/>
    <s v="R1013"/>
  </r>
  <r>
    <s v="Id105"/>
    <s v=" Mr.   Gedion Yitref"/>
    <s v="5 Dec 1997"/>
    <n v="25.508333333333333"/>
    <n v="35.299999999999997"/>
    <n v="5.82"/>
    <s v="Yes"/>
    <s v="No"/>
    <x v="1"/>
    <n v="1"/>
    <x v="0"/>
    <x v="0"/>
    <s v="Normal"/>
    <n v="1422"/>
    <s v="tier - 2"/>
    <s v="tier - 2"/>
    <s v="R1013"/>
  </r>
  <r>
    <s v="Id106"/>
    <s v=" Mr.   Mark Loudon-Brown"/>
    <s v="1 Sep 2000"/>
    <n v="22.769444444444446"/>
    <n v="43.83"/>
    <n v="6.03"/>
    <s v="Yes"/>
    <s v="No"/>
    <x v="0"/>
    <n v="2"/>
    <x v="0"/>
    <x v="0"/>
    <s v="Prediabetes"/>
    <n v="1438"/>
    <s v="tier - 2"/>
    <s v="tier - 2"/>
    <s v="R1013"/>
  </r>
  <r>
    <s v="Id107"/>
    <s v=" Mr.   Gamini P Sugathadasa"/>
    <s v="19 Jun 1997"/>
    <n v="25.969444444444445"/>
    <n v="50.07"/>
    <n v="9.27"/>
    <s v="No"/>
    <s v="No"/>
    <x v="0"/>
    <n v="0"/>
    <x v="0"/>
    <x v="0"/>
    <s v="Prediabetes"/>
    <n v="1445"/>
    <s v="tier - 2"/>
    <s v="tier - 1"/>
    <s v="R1013"/>
  </r>
  <r>
    <s v="Id108"/>
    <s v=" Ms.   Emily J Ganley"/>
    <s v="20 Jun 2003"/>
    <n v="19.966666666666665"/>
    <n v="32.774999999999999"/>
    <n v="5.53"/>
    <s v="No"/>
    <s v="No"/>
    <x v="0"/>
    <n v="0"/>
    <x v="0"/>
    <x v="0"/>
    <s v="Diabetes (Uncontrolled)"/>
    <n v="1467"/>
    <s v="tier - 2"/>
    <s v="tier - 2"/>
    <s v="R1013"/>
  </r>
  <r>
    <s v="Id109"/>
    <s v=" Ms.   Amanda Potter"/>
    <s v="7 Dec 1998"/>
    <n v="24.502777777777776"/>
    <n v="34.104999999999997"/>
    <n v="5.07"/>
    <s v="No"/>
    <s v="No"/>
    <x v="0"/>
    <n v="1"/>
    <x v="0"/>
    <x v="0"/>
    <s v="Normal"/>
    <n v="1477"/>
    <s v="tier - 2"/>
    <s v="tier - 1"/>
    <s v="R1013"/>
  </r>
  <r>
    <s v="Id110"/>
    <s v=" Mr.   Nicholas Rasmussen"/>
    <s v="9 Jun 1997"/>
    <n v="25.997222222222224"/>
    <n v="48.93"/>
    <n v="11.17"/>
    <s v="Yes"/>
    <s v="No"/>
    <x v="0"/>
    <n v="1"/>
    <x v="0"/>
    <x v="0"/>
    <s v="Normal"/>
    <n v="1481"/>
    <s v="tier - 2"/>
    <s v="tier - 1"/>
    <s v="R1012"/>
  </r>
  <r>
    <s v="Id111"/>
    <s v=" Mr.   Knox Robinson"/>
    <s v="7 Oct 1995"/>
    <n v="27.669444444444444"/>
    <n v="37.07"/>
    <n v="6.14"/>
    <s v="Yes"/>
    <s v="No"/>
    <x v="0"/>
    <n v="0"/>
    <x v="0"/>
    <x v="0"/>
    <s v="Diabetes (Uncontrolled)"/>
    <n v="1493"/>
    <s v="tier - 2"/>
    <s v="tier - 3"/>
    <s v="R1013"/>
  </r>
  <r>
    <s v="Id112"/>
    <s v=" Ms.   Yianna Antonopoulos"/>
    <s v="19 Jun 1998"/>
    <n v="24.969444444444445"/>
    <n v="51.51"/>
    <n v="6.26"/>
    <s v="Yes"/>
    <s v="No"/>
    <x v="1"/>
    <n v="1"/>
    <x v="0"/>
    <x v="0"/>
    <s v="Prediabetes"/>
    <n v="1497"/>
    <s v="tier - 2"/>
    <s v="tier - 2"/>
    <s v="R1013"/>
  </r>
  <r>
    <s v="Id113"/>
    <s v=" Ms.   Roberta Groner"/>
    <s v="25 Aug 2001"/>
    <n v="21.786111111111111"/>
    <n v="34.799999999999997"/>
    <n v="4.72"/>
    <s v="Yes"/>
    <s v="No"/>
    <x v="0"/>
    <n v="0"/>
    <x v="0"/>
    <x v="0"/>
    <s v="Prediabetes"/>
    <n v="1515.34"/>
    <s v="tier - 2"/>
    <s v="tier - 3"/>
    <s v="R1013"/>
  </r>
  <r>
    <s v="Id114"/>
    <s v=" Mr.   Benjamin P Zywicki"/>
    <s v="7 Jul 2001"/>
    <n v="21.919444444444444"/>
    <n v="36.67"/>
    <n v="5.18"/>
    <s v="No"/>
    <s v="No"/>
    <x v="0"/>
    <n v="1"/>
    <x v="0"/>
    <x v="0"/>
    <s v="Normal"/>
    <n v="1526.31"/>
    <s v="tier - 2"/>
    <s v="tier - 3"/>
    <s v="R1011"/>
  </r>
  <r>
    <s v="Id115"/>
    <s v=" Mr.   Craig Cardinal"/>
    <s v="2 Jun 2001"/>
    <n v="22.016666666666666"/>
    <n v="30.9"/>
    <n v="9.4"/>
    <s v="No"/>
    <s v="No"/>
    <x v="0"/>
    <n v="2"/>
    <x v="0"/>
    <x v="0"/>
    <s v="Normal"/>
    <n v="1532.47"/>
    <s v="tier - 2"/>
    <s v="tier - 2"/>
    <s v="R1013"/>
  </r>
  <r>
    <s v="Id116"/>
    <s v=" Ms.   Ann Alleman"/>
    <s v="5 Dec 2001"/>
    <n v="21.508333333333333"/>
    <n v="30.495000000000001"/>
    <n v="6.29"/>
    <s v="No"/>
    <s v="No"/>
    <x v="0"/>
    <n v="0"/>
    <x v="0"/>
    <x v="0"/>
    <s v="Diabetes (Uncontrolled)"/>
    <n v="1534.3"/>
    <s v="tier - 2"/>
    <s v="tier - 2"/>
    <s v="R1013"/>
  </r>
  <r>
    <s v="Id117"/>
    <s v=" Mr.   Jamie P Stroffolino"/>
    <s v="22 Sep 1992"/>
    <n v="30.711111111111112"/>
    <n v="44.88"/>
    <n v="6.04"/>
    <s v="No"/>
    <s v="No"/>
    <x v="1"/>
    <n v="1"/>
    <x v="0"/>
    <x v="0"/>
    <s v="Prediabetes"/>
    <n v="1566.88"/>
    <s v="tier - 2"/>
    <s v="tier - 1"/>
    <s v="R1013"/>
  </r>
  <r>
    <s v="Id118"/>
    <s v=" Mr.   John Clubb"/>
    <s v="19 Nov 2004"/>
    <n v="18.552777777777777"/>
    <n v="44.32"/>
    <n v="10.55"/>
    <s v="No"/>
    <s v="No"/>
    <x v="0"/>
    <n v="0"/>
    <x v="0"/>
    <x v="0"/>
    <s v="Prediabetes"/>
    <n v="1607.51"/>
    <s v="tier - 2"/>
    <s v="tier - 3"/>
    <s v="R1013"/>
  </r>
  <r>
    <s v="Id119"/>
    <s v=" Mr.   Charlie McGoogan"/>
    <s v="22 Jul 2004"/>
    <n v="18.877777777777776"/>
    <n v="46.39"/>
    <n v="5.09"/>
    <s v="No"/>
    <s v="No"/>
    <x v="0"/>
    <n v="0"/>
    <x v="0"/>
    <x v="0"/>
    <s v="Diabetes (Uncontrolled)"/>
    <n v="1615.77"/>
    <s v="tier - 2"/>
    <s v="tier - 1"/>
    <s v="R1013"/>
  </r>
  <r>
    <s v="Id120"/>
    <s v=" Mr.   Meb Keflezighi"/>
    <s v="5 Aug 1995"/>
    <n v="27.841666666666665"/>
    <n v="42.13"/>
    <n v="5.2"/>
    <s v="Yes"/>
    <s v="No"/>
    <x v="0"/>
    <n v="1"/>
    <x v="0"/>
    <x v="0"/>
    <s v="Normal"/>
    <n v="1617.16"/>
    <s v="tier - 2"/>
    <s v="tier - 1"/>
    <s v="R1013"/>
  </r>
  <r>
    <s v="Id121"/>
    <s v=" Mr.   Aaqib L Syed"/>
    <s v="14 Sep 2003"/>
    <n v="19.733333333333334"/>
    <n v="30.78"/>
    <n v="8.4499999999999993"/>
    <s v="Yes"/>
    <s v="No"/>
    <x v="0"/>
    <n v="0"/>
    <x v="0"/>
    <x v="0"/>
    <s v="Normal"/>
    <n v="1621.34"/>
    <s v="tier - 2"/>
    <s v="tier - 2"/>
    <s v="R1012"/>
  </r>
  <r>
    <s v="Id122"/>
    <s v=" Mr.   Craig A Segal"/>
    <s v="21 Aug 2004"/>
    <n v="18.797222222222221"/>
    <n v="31.35"/>
    <n v="9.5399999999999991"/>
    <s v="No"/>
    <s v="No"/>
    <x v="0"/>
    <n v="0"/>
    <x v="0"/>
    <x v="0"/>
    <s v="Diabetes (Uncontrolled)"/>
    <n v="1621.88"/>
    <s v="tier - 2"/>
    <s v="tier - 2"/>
    <s v="R1013"/>
  </r>
  <r>
    <s v="Id123"/>
    <s v=" Ms.   Meredith Defranco"/>
    <s v="25 Jul 2004"/>
    <n v="18.869444444444444"/>
    <n v="41.46"/>
    <n v="4.99"/>
    <s v="Yes"/>
    <s v="No"/>
    <x v="0"/>
    <n v="2"/>
    <x v="0"/>
    <x v="0"/>
    <s v="Diabetes (Uncontrolled)"/>
    <n v="1622.19"/>
    <s v="tier - 2"/>
    <s v="tier - 1"/>
    <s v="R1013"/>
  </r>
  <r>
    <s v="Id124"/>
    <s v=" Mr.   Doug Kells"/>
    <s v="9 Sep 2003"/>
    <n v="19.747222222222224"/>
    <n v="48"/>
    <n v="10.54"/>
    <s v="No"/>
    <s v="No"/>
    <x v="0"/>
    <n v="0"/>
    <x v="0"/>
    <x v="0"/>
    <s v="Normal"/>
    <n v="1625.43"/>
    <s v="tier - 2"/>
    <s v="tier - 3"/>
    <s v="R1012"/>
  </r>
  <r>
    <s v="Id125"/>
    <s v=" Ms.   Elizabeth J Lawton"/>
    <s v="4 Dec 2003"/>
    <n v="19.511111111111113"/>
    <n v="49.13"/>
    <n v="4.54"/>
    <s v="No"/>
    <s v="No"/>
    <x v="0"/>
    <n v="0"/>
    <x v="0"/>
    <x v="0"/>
    <s v="Diabetes (Uncontrolled)"/>
    <n v="1627.28"/>
    <s v="tier - 2"/>
    <s v="tier - 2"/>
    <s v="R1012"/>
  </r>
  <r>
    <s v="Id126"/>
    <s v=" Mr.   Matthew P Bejar"/>
    <s v="17 Jul 2003"/>
    <n v="19.891666666666666"/>
    <n v="37.799999999999997"/>
    <n v="6.29"/>
    <s v="No"/>
    <s v="No"/>
    <x v="0"/>
    <n v="1"/>
    <x v="0"/>
    <x v="0"/>
    <s v="Normal"/>
    <n v="1628.47"/>
    <s v="tier - 2"/>
    <s v="tier - 1"/>
    <s v="R1012"/>
  </r>
  <r>
    <s v="Id127"/>
    <s v=" Mr.   Guillermo Sr Navarro Castro"/>
    <s v="4 Oct 2004"/>
    <n v="18.677777777777777"/>
    <n v="38.299999999999997"/>
    <n v="9.51"/>
    <s v="No"/>
    <s v="No"/>
    <x v="0"/>
    <n v="0"/>
    <x v="0"/>
    <x v="0"/>
    <s v="Prediabetes"/>
    <n v="1629.83"/>
    <s v="tier - 2"/>
    <s v="tier - 2"/>
    <s v="R1013"/>
  </r>
  <r>
    <s v="Id128"/>
    <s v=" Mr.   Ryan C Tice"/>
    <s v="5 Dec 2004"/>
    <n v="18.508333333333333"/>
    <n v="32.774999999999999"/>
    <n v="4.72"/>
    <s v="No"/>
    <s v="No"/>
    <x v="0"/>
    <n v="0"/>
    <x v="0"/>
    <x v="0"/>
    <s v="Diabetes (Uncontrolled)"/>
    <n v="1631.67"/>
    <s v="tier - 2"/>
    <s v="tier - 3"/>
    <s v="R1013"/>
  </r>
  <r>
    <s v="Id129"/>
    <s v=" Mr.   Dane Wolf"/>
    <s v="9 Jul 2004"/>
    <n v="18.913888888888888"/>
    <n v="34.200000000000003"/>
    <n v="5.91"/>
    <s v="Yes"/>
    <s v="No"/>
    <x v="0"/>
    <n v="0"/>
    <x v="0"/>
    <x v="0"/>
    <s v="Normal"/>
    <n v="1631.82"/>
    <s v="tier - 2"/>
    <s v="tier - 1"/>
    <s v="R1013"/>
  </r>
  <r>
    <s v="Id130"/>
    <s v=" Mr.   Jonas Oppedal"/>
    <s v="3 Oct 2003"/>
    <n v="19.680555555555557"/>
    <n v="30.2"/>
    <n v="9.58"/>
    <s v="No"/>
    <s v="No"/>
    <x v="0"/>
    <n v="0"/>
    <x v="0"/>
    <x v="0"/>
    <s v="Prediabetes"/>
    <n v="1632.04"/>
    <s v="tier - 2"/>
    <s v="tier - 2"/>
    <s v="R1012"/>
  </r>
  <r>
    <s v="Id131"/>
    <s v=" Mr.   George E Wright"/>
    <s v="16 Sep 2003"/>
    <n v="19.727777777777778"/>
    <n v="48.32"/>
    <n v="5.77"/>
    <s v="No"/>
    <s v="No"/>
    <x v="0"/>
    <n v="0"/>
    <x v="0"/>
    <x v="0"/>
    <s v="Diabetes (Uncontrolled)"/>
    <n v="1632.56"/>
    <s v="tier - 2"/>
    <s v="tier - 2"/>
    <s v="R1012"/>
  </r>
  <r>
    <s v="Id132"/>
    <s v=" Ms.   Sara S Ellis"/>
    <s v="13 Dec 2004"/>
    <n v="18.486111111111111"/>
    <n v="44.86"/>
    <n v="4.38"/>
    <s v="Yes"/>
    <s v="No"/>
    <x v="0"/>
    <n v="0"/>
    <x v="0"/>
    <x v="0"/>
    <s v="Prediabetes"/>
    <n v="1633.04"/>
    <s v="tier - 2"/>
    <s v="tier - 2"/>
    <s v="R1013"/>
  </r>
  <r>
    <s v="Id133"/>
    <s v=" Mr.   Nick Taormina"/>
    <s v="8 Aug 2004"/>
    <n v="18.833333333333332"/>
    <n v="52.15"/>
    <n v="5.65"/>
    <s v="No"/>
    <s v="No"/>
    <x v="0"/>
    <n v="1"/>
    <x v="0"/>
    <x v="0"/>
    <s v="Normal"/>
    <n v="1633.96"/>
    <s v="tier - 2"/>
    <s v="tier - 1"/>
    <s v="R1013"/>
  </r>
  <r>
    <s v="Id134"/>
    <s v=" Mr.   Timothy Lynch"/>
    <s v="13 Jun 2004"/>
    <n v="18.986111111111111"/>
    <n v="41.12"/>
    <n v="7.54"/>
    <s v="Yes"/>
    <s v="No"/>
    <x v="0"/>
    <n v="0"/>
    <x v="0"/>
    <x v="0"/>
    <s v="Normal"/>
    <n v="1634.57"/>
    <s v="tier - 2"/>
    <s v="tier - 2"/>
    <s v="R1013"/>
  </r>
  <r>
    <s v="Id135"/>
    <s v=" Ms.   Becky L Tavella"/>
    <s v="30 Dec 2003"/>
    <n v="19.43888888888889"/>
    <n v="38.39"/>
    <n v="5.1100000000000003"/>
    <s v="Yes"/>
    <s v="No"/>
    <x v="0"/>
    <n v="1"/>
    <x v="0"/>
    <x v="0"/>
    <s v="Diabetes (Uncontrolled)"/>
    <n v="1635.73"/>
    <s v="tier - 2"/>
    <s v="tier - 3"/>
    <s v="R1012"/>
  </r>
  <r>
    <s v="Id136"/>
    <s v=" Ms.   Steph K Neufeld"/>
    <s v="16 Sep 2003"/>
    <n v="19.727777777777778"/>
    <n v="46.85"/>
    <n v="4.25"/>
    <s v="No"/>
    <s v="No"/>
    <x v="1"/>
    <n v="1"/>
    <x v="0"/>
    <x v="0"/>
    <s v="Normal"/>
    <n v="1639.56"/>
    <s v="tier - 2"/>
    <s v="tier - 2"/>
    <s v="R1012"/>
  </r>
  <r>
    <s v="Id137"/>
    <s v=" Ms.   Kristine B Walhovd"/>
    <s v="21 Aug 2003"/>
    <n v="19.797222222222221"/>
    <n v="42.24"/>
    <n v="5.55"/>
    <s v="No"/>
    <s v="yes"/>
    <x v="0"/>
    <n v="1"/>
    <x v="0"/>
    <x v="0"/>
    <s v="Normal"/>
    <n v="1639.56"/>
    <s v="tier - 2"/>
    <s v="tier - 2"/>
    <s v="R1012"/>
  </r>
  <r>
    <s v="Id138"/>
    <s v=" Mr.   Taylor B Washburn"/>
    <s v="30 Dec 2003"/>
    <n v="19.43888888888889"/>
    <n v="34.39"/>
    <n v="5.78"/>
    <s v="No"/>
    <s v="No"/>
    <x v="0"/>
    <n v="0"/>
    <x v="0"/>
    <x v="0"/>
    <s v="Normal"/>
    <n v="1646.43"/>
    <s v="tier - 2"/>
    <s v="tier - 1"/>
    <s v="R1012"/>
  </r>
  <r>
    <s v="Id139"/>
    <s v=" Mr.   William Mroz"/>
    <s v="23 Oct 2000"/>
    <n v="22.625"/>
    <n v="42.89"/>
    <n v="5.28"/>
    <s v="Yes"/>
    <s v="No"/>
    <x v="0"/>
    <n v="0"/>
    <x v="0"/>
    <x v="0"/>
    <s v="Prediabetes"/>
    <n v="1665"/>
    <s v="tier - 2"/>
    <s v="tier - 2"/>
    <s v="R1013"/>
  </r>
  <r>
    <s v="Id140"/>
    <s v=" Mr.   Sage Canaday"/>
    <s v="10 Jun 2000"/>
    <n v="22.994444444444444"/>
    <n v="36.299999999999997"/>
    <n v="5.39"/>
    <s v="No"/>
    <s v="No"/>
    <x v="0"/>
    <n v="0"/>
    <x v="0"/>
    <x v="0"/>
    <s v="Normal"/>
    <n v="1674.63"/>
    <s v="tier - 2"/>
    <s v="tier - 2"/>
    <s v="R1013"/>
  </r>
  <r>
    <s v="Id141"/>
    <s v=" Mr.   Cole Atkins"/>
    <s v="21 Oct 2000"/>
    <n v="22.630555555555556"/>
    <n v="35.200000000000003"/>
    <n v="8.01"/>
    <s v="Yes"/>
    <s v="No"/>
    <x v="0"/>
    <n v="1"/>
    <x v="0"/>
    <x v="0"/>
    <s v="Normal"/>
    <n v="1682.6"/>
    <s v="tier - 2"/>
    <s v="tier - 2"/>
    <s v="R1011"/>
  </r>
  <r>
    <s v="Id142"/>
    <s v=" Mr.   Jesse Kropelnicki"/>
    <s v="17 Nov 2004"/>
    <n v="18.558333333333334"/>
    <n v="53.62"/>
    <n v="5.21"/>
    <s v="No"/>
    <s v="No"/>
    <x v="0"/>
    <n v="0"/>
    <x v="0"/>
    <x v="0"/>
    <s v="Diabetes (Uncontrolled)"/>
    <n v="1694.8"/>
    <s v="tier - 2"/>
    <s v="tier - 2"/>
    <s v="R1015"/>
  </r>
  <r>
    <s v="Id143"/>
    <s v=" Ms.   Tammi J Braund"/>
    <s v="10 Dec 2004"/>
    <n v="18.494444444444444"/>
    <n v="36.67"/>
    <n v="6.27"/>
    <s v="No"/>
    <s v="No"/>
    <x v="0"/>
    <n v="0"/>
    <x v="0"/>
    <x v="0"/>
    <s v="Normal"/>
    <n v="1702.46"/>
    <s v="tier - 2"/>
    <s v="tier - 3"/>
    <s v="R1019"/>
  </r>
  <r>
    <s v="Id144"/>
    <s v=" Mr.   Matthew S Anderson"/>
    <s v="7 Nov 2004"/>
    <n v="18.586111111111112"/>
    <n v="33.4"/>
    <n v="10.73"/>
    <s v="Yes"/>
    <s v="No"/>
    <x v="0"/>
    <n v="1"/>
    <x v="0"/>
    <x v="0"/>
    <s v="Prediabetes"/>
    <n v="1704.57"/>
    <s v="tier - 2"/>
    <s v="tier - 1"/>
    <s v="R1016"/>
  </r>
  <r>
    <s v="Id145"/>
    <s v=" Mr.   Eric Bilbrey"/>
    <s v="14 Dec 2004"/>
    <n v="18.483333333333334"/>
    <n v="42.71"/>
    <n v="10.52"/>
    <s v="No"/>
    <s v="No"/>
    <x v="0"/>
    <n v="0"/>
    <x v="0"/>
    <x v="0"/>
    <s v="Diabetes (Uncontrolled)"/>
    <n v="1704.7"/>
    <s v="tier - 2"/>
    <s v="tier - 3"/>
    <s v="R1018"/>
  </r>
  <r>
    <s v="Id146"/>
    <s v=" Ms.   Valeria R Curtis"/>
    <s v="6 Dec 2004"/>
    <n v="18.505555555555556"/>
    <n v="41.52"/>
    <n v="11.82"/>
    <s v="Yes"/>
    <s v="No"/>
    <x v="0"/>
    <n v="2"/>
    <x v="0"/>
    <x v="0"/>
    <s v="Diabetes (Uncontrolled)"/>
    <n v="1705.62"/>
    <s v="tier - 2"/>
    <s v="tier - 2"/>
    <s v="R1015"/>
  </r>
  <r>
    <s v="Id147"/>
    <s v=" Mr.   Michael P Meyer"/>
    <s v="17 Oct 2004"/>
    <n v="18.641666666666666"/>
    <n v="39.4"/>
    <n v="6.76"/>
    <s v="No"/>
    <s v="No"/>
    <x v="0"/>
    <n v="0"/>
    <x v="0"/>
    <x v="0"/>
    <s v="Diabetes (Uncontrolled)"/>
    <n v="1708"/>
    <s v="tier - 3"/>
    <s v="tier - 2"/>
    <s v="R1016"/>
  </r>
  <r>
    <s v="Id148"/>
    <s v=" Mr.   Rami Bardeesy"/>
    <s v="12 Dec 2004"/>
    <n v="18.488888888888887"/>
    <n v="46.45"/>
    <n v="5.62"/>
    <s v="No"/>
    <s v="No"/>
    <x v="0"/>
    <n v="0"/>
    <x v="0"/>
    <x v="0"/>
    <s v="Diabetes (Controlled)"/>
    <n v="1708.93"/>
    <s v="tier - 3"/>
    <s v="tier - 1"/>
    <s v="R1019"/>
  </r>
  <r>
    <s v="Id149"/>
    <s v=" Mr.   Denis Shanahan"/>
    <s v="19 Sep 2004"/>
    <n v="18.719444444444445"/>
    <n v="35.75"/>
    <n v="4.1900000000000004"/>
    <s v="No"/>
    <s v="No"/>
    <x v="0"/>
    <n v="0"/>
    <x v="0"/>
    <x v="0"/>
    <s v="Normal"/>
    <n v="1711.03"/>
    <s v="tier - 3"/>
    <s v="tier - 3"/>
    <s v="R1013"/>
  </r>
  <r>
    <s v="Id150"/>
    <s v=" Mr.   Brian E Sutter"/>
    <s v="21 Sep 2004"/>
    <n v="18.713888888888889"/>
    <n v="26.07"/>
    <n v="5.32"/>
    <s v="No"/>
    <s v="No"/>
    <x v="0"/>
    <n v="0"/>
    <x v="0"/>
    <x v="1"/>
    <s v="Normal"/>
    <n v="1712.23"/>
    <s v="tier - 3"/>
    <s v="tier - 1"/>
    <s v="R1016"/>
  </r>
  <r>
    <s v="Id151"/>
    <s v=" Ms.   Bonnie Yesian"/>
    <s v="10 Jun 2004"/>
    <n v="18.994444444444444"/>
    <n v="36.54"/>
    <n v="4.46"/>
    <s v="Yes"/>
    <s v="No"/>
    <x v="0"/>
    <n v="1"/>
    <x v="0"/>
    <x v="0"/>
    <s v="Normal"/>
    <n v="1719.44"/>
    <s v="tier - 3"/>
    <s v="tier - 3"/>
    <s v="R1013"/>
  </r>
  <r>
    <s v="Id152"/>
    <s v=" Mr.   Michael P Meers"/>
    <s v="11 Sep 2004"/>
    <n v="18.741666666666667"/>
    <n v="51.64"/>
    <n v="5.65"/>
    <s v="No"/>
    <s v="No"/>
    <x v="0"/>
    <n v="0"/>
    <x v="0"/>
    <x v="0"/>
    <s v="Normal"/>
    <n v="1720.35"/>
    <s v="tier - 3"/>
    <s v="tier - 3"/>
    <s v="R1013"/>
  </r>
  <r>
    <s v="Id153"/>
    <s v=" Mr.   Paul Conlon"/>
    <s v="21 Oct 2004"/>
    <n v="18.630555555555556"/>
    <n v="42.83"/>
    <n v="6.04"/>
    <s v="No"/>
    <s v="No"/>
    <x v="0"/>
    <n v="2"/>
    <x v="0"/>
    <x v="0"/>
    <s v="Normal"/>
    <n v="1725.55"/>
    <s v="tier - 3"/>
    <s v="tier - 2"/>
    <s v="R1013"/>
  </r>
  <r>
    <s v="Id154"/>
    <s v=" Mr.   Michael Arnstein"/>
    <s v="9 Sep 2004"/>
    <n v="18.747222222222224"/>
    <n v="40.15"/>
    <n v="5.76"/>
    <s v="No"/>
    <s v="No"/>
    <x v="0"/>
    <n v="1"/>
    <x v="0"/>
    <x v="0"/>
    <s v="Prediabetes"/>
    <n v="1727.54"/>
    <s v="tier - 3"/>
    <s v="tier - 1"/>
    <s v="R1013"/>
  </r>
  <r>
    <s v="Id155"/>
    <s v=" Mr.   Samuel Jurek"/>
    <s v="21 Nov 2003"/>
    <n v="19.547222222222221"/>
    <n v="27.8"/>
    <n v="4.3600000000000003"/>
    <s v="No"/>
    <s v="No"/>
    <x v="1"/>
    <n v="1"/>
    <x v="0"/>
    <x v="1"/>
    <s v="Prediabetes"/>
    <n v="1727.79"/>
    <s v="tier - 3"/>
    <s v="tier - 3"/>
    <s v="R1011"/>
  </r>
  <r>
    <s v="Id156"/>
    <s v=" Mr.   Matthew Thill"/>
    <s v="1 Sep 2003"/>
    <n v="19.769444444444446"/>
    <n v="45.81"/>
    <n v="4.76"/>
    <s v="Yes"/>
    <s v="No"/>
    <x v="1"/>
    <n v="1"/>
    <x v="0"/>
    <x v="0"/>
    <s v="Normal"/>
    <n v="1728.9"/>
    <s v="tier - 3"/>
    <s v="tier - 2"/>
    <s v="R1011"/>
  </r>
  <r>
    <s v="Id157"/>
    <s v=" Mr.   Daniel Glaz"/>
    <s v="9 Nov 2003"/>
    <n v="19.580555555555556"/>
    <n v="34.43"/>
    <n v="10.82"/>
    <s v="Yes"/>
    <s v="No"/>
    <x v="0"/>
    <n v="1"/>
    <x v="0"/>
    <x v="0"/>
    <s v="Normal"/>
    <n v="1731.68"/>
    <s v="tier - 3"/>
    <s v="tier - 2"/>
    <s v="R1011"/>
  </r>
  <r>
    <s v="Id158"/>
    <s v=" Ms.   Syndy Sampson"/>
    <s v="14 Nov 2003"/>
    <n v="19.566666666666666"/>
    <n v="41.33"/>
    <n v="4.01"/>
    <s v="Yes"/>
    <s v="No"/>
    <x v="0"/>
    <n v="0"/>
    <x v="0"/>
    <x v="0"/>
    <s v="Diabetes (Uncontrolled)"/>
    <n v="1737.38"/>
    <s v="tier - 3"/>
    <s v="tier - 2"/>
    <s v="R1011"/>
  </r>
  <r>
    <s v="Id159"/>
    <s v=" Ms.   Aleksandra Duliba"/>
    <s v="25 Jul 2003"/>
    <n v="19.869444444444444"/>
    <n v="31.92"/>
    <n v="5.12"/>
    <s v="Yes"/>
    <s v="No"/>
    <x v="0"/>
    <n v="1"/>
    <x v="0"/>
    <x v="0"/>
    <s v="Normal"/>
    <n v="1743.21"/>
    <s v="tier - 3"/>
    <s v="tier - 1"/>
    <s v="R1011"/>
  </r>
  <r>
    <s v="Id160"/>
    <s v=" Mr.   Steeve T Sr Tanguay"/>
    <s v="28 Jul 2003"/>
    <n v="19.861111111111111"/>
    <n v="39.799999999999997"/>
    <n v="10.54"/>
    <s v="Yes"/>
    <s v="No"/>
    <x v="0"/>
    <n v="2"/>
    <x v="0"/>
    <x v="0"/>
    <s v="Normal"/>
    <n v="1744.47"/>
    <s v="tier - 3"/>
    <s v="tier - 1"/>
    <s v="R1011"/>
  </r>
  <r>
    <s v="Id161"/>
    <s v=" Mr.   Richard McClelland"/>
    <s v="26 Sep 2003"/>
    <n v="19.7"/>
    <n v="42.82"/>
    <n v="4.21"/>
    <s v="No"/>
    <s v="No"/>
    <x v="0"/>
    <n v="0"/>
    <x v="0"/>
    <x v="0"/>
    <s v="Diabetes (Uncontrolled)"/>
    <n v="1748.77"/>
    <s v="tier - 3"/>
    <s v="tier - 1"/>
    <s v="R1011"/>
  </r>
  <r>
    <s v="Id162"/>
    <s v=" Mr.   Aaron T Gorman"/>
    <s v="7 Oct 1998"/>
    <n v="24.669444444444444"/>
    <n v="33.630000000000003"/>
    <n v="5.42"/>
    <s v="No"/>
    <s v="No"/>
    <x v="0"/>
    <n v="0"/>
    <x v="0"/>
    <x v="0"/>
    <s v="Normal"/>
    <n v="1756.6"/>
    <s v="tier - 3"/>
    <s v="tier - 3"/>
    <s v="R1013"/>
  </r>
  <r>
    <s v="Id163"/>
    <s v=" Mr.   Akira Nishimura"/>
    <s v="19 Nov 2003"/>
    <n v="19.552777777777777"/>
    <n v="37.07"/>
    <n v="4.28"/>
    <s v="No"/>
    <s v="yes"/>
    <x v="0"/>
    <n v="1"/>
    <x v="0"/>
    <x v="0"/>
    <s v="Normal"/>
    <n v="1759.34"/>
    <s v="tier - 3"/>
    <s v="tier - 1"/>
    <s v="R1011"/>
  </r>
  <r>
    <s v="Id164"/>
    <s v=" Mr.   Ben Brimble"/>
    <s v="13 Dec 2002"/>
    <n v="20.486111111111111"/>
    <n v="35.625"/>
    <n v="8.9"/>
    <s v="No"/>
    <s v="No"/>
    <x v="0"/>
    <n v="0"/>
    <x v="0"/>
    <x v="0"/>
    <s v="Normal"/>
    <n v="1769.53"/>
    <s v="tier - 3"/>
    <s v="tier - 3"/>
    <s v="R1012"/>
  </r>
  <r>
    <s v="Id165"/>
    <s v=" Ms.   Jana Trenk"/>
    <s v="25 Sep 1999"/>
    <n v="23.702777777777779"/>
    <n v="42.69"/>
    <n v="4.8899999999999997"/>
    <s v="No"/>
    <s v="No"/>
    <x v="1"/>
    <n v="1"/>
    <x v="0"/>
    <x v="0"/>
    <s v="Diabetes (Uncontrolled)"/>
    <n v="1815.88"/>
    <s v="tier - 3"/>
    <s v="tier - 3"/>
    <s v="R1013"/>
  </r>
  <r>
    <s v="Id166"/>
    <s v=" Mr.   Jay T Wittmann"/>
    <s v="19 Aug 2004"/>
    <n v="18.802777777777777"/>
    <n v="37.869999999999997"/>
    <n v="4.29"/>
    <s v="Yes"/>
    <s v="No"/>
    <x v="1"/>
    <n v="1"/>
    <x v="0"/>
    <x v="0"/>
    <s v="Normal"/>
    <n v="1822.54"/>
    <s v="tier - 3"/>
    <s v="tier - 1"/>
    <s v="R1012"/>
  </r>
  <r>
    <s v="Id167"/>
    <s v=" Ms.   Marie-Helene Tremblay"/>
    <s v="17 Nov 1999"/>
    <n v="23.558333333333334"/>
    <n v="40.61"/>
    <n v="8"/>
    <s v="Yes"/>
    <s v="No"/>
    <x v="0"/>
    <n v="1"/>
    <x v="0"/>
    <x v="0"/>
    <s v="Normal"/>
    <n v="1824.29"/>
    <s v="tier - 3"/>
    <s v="tier - 3"/>
    <s v="R1013"/>
  </r>
  <r>
    <s v="Id168"/>
    <s v=" Ms.   Bret R Scofield"/>
    <s v="1 Oct 1999"/>
    <n v="23.68611111111111"/>
    <n v="30.78"/>
    <n v="4.67"/>
    <s v="Yes"/>
    <s v="No"/>
    <x v="0"/>
    <n v="0"/>
    <x v="0"/>
    <x v="0"/>
    <s v="Diabetes (Uncontrolled)"/>
    <n v="1826.84"/>
    <s v="tier - 3"/>
    <s v="tier - 2"/>
    <s v="R1011"/>
  </r>
  <r>
    <s v="Id169"/>
    <s v=" Mr.   Gardner L Yost"/>
    <s v="11 Aug 2003"/>
    <n v="19.824999999999999"/>
    <n v="49.49"/>
    <n v="4.5"/>
    <s v="No"/>
    <s v="No"/>
    <x v="0"/>
    <n v="0"/>
    <x v="0"/>
    <x v="0"/>
    <s v="Normal"/>
    <n v="1832.09"/>
    <s v="tier - 3"/>
    <s v="tier - 3"/>
    <s v="R1011"/>
  </r>
  <r>
    <s v="Id170"/>
    <s v=" Mr.   Bobby Torphy"/>
    <s v="4 Aug 2003"/>
    <n v="19.844444444444445"/>
    <n v="37.619999999999997"/>
    <n v="6.32"/>
    <s v="Yes"/>
    <s v="yes"/>
    <x v="0"/>
    <n v="2"/>
    <x v="0"/>
    <x v="0"/>
    <s v="Normal"/>
    <n v="1837.24"/>
    <s v="tier - 3"/>
    <s v="tier - 2"/>
    <s v="R1011"/>
  </r>
  <r>
    <s v="Id171"/>
    <s v=" Ms.   Natalie Busby"/>
    <s v="12 Dec 1999"/>
    <n v="23.488888888888887"/>
    <n v="36.08"/>
    <n v="6.1"/>
    <s v="Yes"/>
    <s v="No"/>
    <x v="0"/>
    <n v="1"/>
    <x v="0"/>
    <x v="0"/>
    <s v="Prediabetes"/>
    <n v="1837.28"/>
    <s v="tier - 3"/>
    <s v="tier - 2"/>
    <s v="R1013"/>
  </r>
  <r>
    <s v="Id172"/>
    <s v=" Ms.   Lina Nguyen"/>
    <s v="20 Jul 2003"/>
    <n v="19.883333333333333"/>
    <n v="33.5"/>
    <n v="5.4"/>
    <s v="No"/>
    <s v="No"/>
    <x v="0"/>
    <n v="0"/>
    <x v="0"/>
    <x v="0"/>
    <s v="Prediabetes"/>
    <n v="1842.52"/>
    <s v="tier - 3"/>
    <s v="tier - 2"/>
    <s v="R1011"/>
  </r>
  <r>
    <s v="Id173"/>
    <s v=" Mr.   Zebulon Hanley"/>
    <s v="6 Dec 1994"/>
    <n v="28.505555555555556"/>
    <n v="47.46"/>
    <n v="6.24"/>
    <s v="Yes"/>
    <s v="No"/>
    <x v="0"/>
    <n v="1"/>
    <x v="0"/>
    <x v="0"/>
    <s v="Normal"/>
    <n v="1850.55"/>
    <s v="tier - 3"/>
    <s v="tier - 2"/>
    <s v="R1012"/>
  </r>
  <r>
    <s v="Id174"/>
    <s v=" Ms.   Amanda Scheer"/>
    <s v="27 Dec 2004"/>
    <n v="18.447222222222223"/>
    <n v="49.24"/>
    <n v="4.45"/>
    <s v="No"/>
    <s v="No"/>
    <x v="0"/>
    <n v="0"/>
    <x v="0"/>
    <x v="0"/>
    <s v="Prediabetes"/>
    <n v="1863.45"/>
    <s v="tier - 3"/>
    <s v="tier - 1"/>
    <s v="R1025"/>
  </r>
  <r>
    <s v="Id175"/>
    <s v=" Mr.   Greg Rankin"/>
    <s v="2 Jul 1996"/>
    <n v="26.933333333333334"/>
    <n v="54.4"/>
    <n v="5.22"/>
    <s v="No"/>
    <s v="No"/>
    <x v="0"/>
    <n v="1"/>
    <x v="0"/>
    <x v="0"/>
    <s v="Normal"/>
    <n v="1865.98"/>
    <s v="tier - 3"/>
    <s v="tier - 3"/>
    <s v="R1012"/>
  </r>
  <r>
    <s v="Id176"/>
    <s v=" Mr.   John Ricardi"/>
    <s v="22 Sep 2002"/>
    <n v="20.711111111111112"/>
    <n v="35.53"/>
    <n v="4.6100000000000003"/>
    <s v="No"/>
    <s v="No"/>
    <x v="0"/>
    <n v="1"/>
    <x v="0"/>
    <x v="0"/>
    <s v="Normal"/>
    <n v="1875.34"/>
    <s v="tier - 3"/>
    <s v="tier - 2"/>
    <s v="R1011"/>
  </r>
  <r>
    <s v="Id177"/>
    <s v=" Ms.   Kelsey A Karkos"/>
    <s v="29 Oct 2002"/>
    <n v="20.608333333333334"/>
    <n v="39.729999999999997"/>
    <n v="6.24"/>
    <s v="No"/>
    <s v="No"/>
    <x v="0"/>
    <n v="0"/>
    <x v="0"/>
    <x v="0"/>
    <s v="Normal"/>
    <n v="1877.93"/>
    <s v="tier - 3"/>
    <s v="tier - 1"/>
    <s v="R1013"/>
  </r>
  <r>
    <s v="Id178"/>
    <s v=" Ms.   Bronwen L Price-Dierksen"/>
    <s v="29 Aug 2002"/>
    <n v="20.774999999999999"/>
    <n v="35.68"/>
    <n v="10.039999999999999"/>
    <s v="No"/>
    <s v="No"/>
    <x v="0"/>
    <n v="0"/>
    <x v="0"/>
    <x v="0"/>
    <s v="Prediabetes"/>
    <n v="1880.07"/>
    <s v="tier - 3"/>
    <s v="tier - 2"/>
    <s v="R1013"/>
  </r>
  <r>
    <s v="Id179"/>
    <s v=" Ms.   Manuela Knispel"/>
    <s v="21 Aug 2002"/>
    <n v="20.797222222222221"/>
    <n v="48.86"/>
    <n v="6.09"/>
    <s v="No"/>
    <s v="No"/>
    <x v="0"/>
    <n v="0"/>
    <x v="0"/>
    <x v="0"/>
    <s v="Diabetes (Uncontrolled)"/>
    <n v="1880.49"/>
    <s v="tier - 3"/>
    <s v="tier - 1"/>
    <s v="R1011"/>
  </r>
  <r>
    <s v="Id180"/>
    <s v=" Ms.   Jennifer L King"/>
    <s v="10 Aug 2001"/>
    <n v="21.827777777777779"/>
    <n v="34.799999999999997"/>
    <n v="11.4"/>
    <s v="Yes"/>
    <s v="No"/>
    <x v="1"/>
    <n v="1"/>
    <x v="1"/>
    <x v="0"/>
    <s v="Prediabetes"/>
    <n v="1906.36"/>
    <s v="tier - 3"/>
    <s v="tier - 1"/>
    <s v="R1012"/>
  </r>
  <r>
    <s v="Id181"/>
    <s v=" Ms.   Abby W Samuelson"/>
    <s v="6 Oct 1994"/>
    <n v="28.672222222222221"/>
    <n v="32.49"/>
    <n v="4.29"/>
    <s v="No"/>
    <s v="No"/>
    <x v="1"/>
    <n v="1"/>
    <x v="0"/>
    <x v="0"/>
    <s v="Diabetes (Uncontrolled)"/>
    <n v="1908.9"/>
    <s v="tier - 3"/>
    <s v="tier - 3"/>
    <s v="R1013"/>
  </r>
  <r>
    <s v="Id182"/>
    <s v=" Mr.   Tyler Fredsall"/>
    <s v="3 Aug 2001"/>
    <n v="21.847222222222221"/>
    <n v="39"/>
    <n v="5.7"/>
    <s v="No"/>
    <s v="No"/>
    <x v="0"/>
    <n v="2"/>
    <x v="0"/>
    <x v="0"/>
    <s v="Normal"/>
    <n v="1909.53"/>
    <s v="tier - 3"/>
    <s v="tier - 3"/>
    <s v="R1012"/>
  </r>
  <r>
    <s v="Id183"/>
    <s v=" Mr.   Jeffrey Eggleston"/>
    <s v="9 Dec 2001"/>
    <n v="21.497222222222224"/>
    <n v="35.299999999999997"/>
    <n v="6.09"/>
    <s v="No"/>
    <s v="No"/>
    <x v="0"/>
    <n v="1"/>
    <x v="0"/>
    <x v="0"/>
    <s v="Prediabetes"/>
    <n v="1917.32"/>
    <s v="tier - 3"/>
    <s v="tier - 2"/>
    <s v="R1012"/>
  </r>
  <r>
    <s v="Id184"/>
    <s v=" Mr.   Matthew F Palombaro"/>
    <s v="7 Sep 2002"/>
    <n v="20.752777777777776"/>
    <n v="33.42"/>
    <n v="10.67"/>
    <s v="No"/>
    <s v="No"/>
    <x v="0"/>
    <n v="0"/>
    <x v="0"/>
    <x v="0"/>
    <s v="Prediabetes"/>
    <n v="1964.78"/>
    <s v="tier - 3"/>
    <s v="tier - 1"/>
    <s v="R1011"/>
  </r>
  <r>
    <s v="Id185"/>
    <s v=" Mr.   Ryan J Silva"/>
    <s v="29 Jul 2002"/>
    <n v="20.858333333333334"/>
    <n v="37.18"/>
    <n v="6.75"/>
    <s v="Yes"/>
    <s v="No"/>
    <x v="0"/>
    <n v="2"/>
    <x v="0"/>
    <x v="0"/>
    <s v="Diabetes (Uncontrolled)"/>
    <n v="1967.02"/>
    <s v="tier - 3"/>
    <s v="tier - 2"/>
    <s v="R1016"/>
  </r>
  <r>
    <s v="Id186"/>
    <s v=" Ms.   Amy Bugala"/>
    <s v="28 Sep 1998"/>
    <n v="24.694444444444443"/>
    <n v="33.33"/>
    <n v="9.26"/>
    <s v="Yes"/>
    <s v="No"/>
    <x v="0"/>
    <n v="2"/>
    <x v="1"/>
    <x v="0"/>
    <s v="Diabetes (Controlled)"/>
    <n v="1969.61"/>
    <s v="tier - 3"/>
    <s v="tier - 3"/>
    <s v="R1011"/>
  </r>
  <r>
    <s v="Id187"/>
    <s v=" Mr.   Andrew P Dublin"/>
    <s v="5 Oct 1998"/>
    <n v="24.675000000000001"/>
    <n v="53.21"/>
    <n v="4.2699999999999996"/>
    <s v="No"/>
    <s v="No"/>
    <x v="0"/>
    <n v="1"/>
    <x v="0"/>
    <x v="0"/>
    <s v="Diabetes (Uncontrolled)"/>
    <n v="1972.95"/>
    <s v="tier - 3"/>
    <s v="tier - 1"/>
    <s v="R1011"/>
  </r>
  <r>
    <s v="Id188"/>
    <s v=" Mr.   George M V Cleland"/>
    <s v="29 Sep 1998"/>
    <n v="24.691666666666666"/>
    <n v="38.729999999999997"/>
    <n v="11.51"/>
    <s v="No"/>
    <s v="No"/>
    <x v="0"/>
    <n v="2"/>
    <x v="0"/>
    <x v="0"/>
    <s v="Normal"/>
    <n v="1977.82"/>
    <s v="tier - 3"/>
    <s v="tier - 1"/>
    <s v="R1011"/>
  </r>
  <r>
    <s v="Id189"/>
    <s v=" Ms.   Sarah Evans"/>
    <s v="16 Jul 2002"/>
    <n v="20.894444444444446"/>
    <n v="29.73"/>
    <n v="7.22"/>
    <s v="No"/>
    <s v="No"/>
    <x v="0"/>
    <n v="0"/>
    <x v="0"/>
    <x v="1"/>
    <s v="Diabetes (Uncontrolled)"/>
    <n v="1980.07"/>
    <s v="tier - 3"/>
    <s v="tier - 3"/>
    <s v="R1011"/>
  </r>
  <r>
    <s v="Id190"/>
    <s v=" Ms.   Lara Boyd"/>
    <s v="29 Dec 1998"/>
    <n v="24.441666666666666"/>
    <n v="34.700000000000003"/>
    <n v="4.37"/>
    <s v="No"/>
    <s v="No"/>
    <x v="1"/>
    <n v="1"/>
    <x v="0"/>
    <x v="0"/>
    <s v="Diabetes (Uncontrolled)"/>
    <n v="1981.58"/>
    <s v="tier - 3"/>
    <s v="tier - 1"/>
    <s v="R1013"/>
  </r>
  <r>
    <s v="Id191"/>
    <s v=" Mr.   Sebastien Roulier"/>
    <s v="29 Sep 2002"/>
    <n v="20.691666666666666"/>
    <n v="38.28"/>
    <n v="11.56"/>
    <s v="Yes"/>
    <s v="No"/>
    <x v="0"/>
    <n v="1"/>
    <x v="0"/>
    <x v="0"/>
    <s v="Normal"/>
    <n v="1984.45"/>
    <s v="tier - 3"/>
    <s v="tier - 3"/>
    <s v="R1016"/>
  </r>
  <r>
    <s v="Id192"/>
    <s v=" Mr.   Padraig Mullins"/>
    <s v="14 Sep 1998"/>
    <n v="24.733333333333334"/>
    <n v="33.57"/>
    <n v="8.82"/>
    <s v="Yes"/>
    <s v="No"/>
    <x v="0"/>
    <n v="0"/>
    <x v="0"/>
    <x v="0"/>
    <s v="Diabetes (Uncontrolled)"/>
    <n v="1986.93"/>
    <s v="tier - 3"/>
    <s v="tier - 2"/>
    <s v="R1013"/>
  </r>
  <r>
    <s v="Id193"/>
    <s v=" Ms.   Heather Hofmann"/>
    <s v="14 Aug 2001"/>
    <n v="21.816666666666666"/>
    <n v="52.06"/>
    <n v="4.6900000000000004"/>
    <s v="No"/>
    <s v="No"/>
    <x v="0"/>
    <n v="1"/>
    <x v="0"/>
    <x v="0"/>
    <s v="Diabetes (Uncontrolled)"/>
    <n v="2007.95"/>
    <s v="tier - 3"/>
    <s v="tier - 2"/>
    <s v="R1011"/>
  </r>
  <r>
    <s v="Id194"/>
    <s v=" Mr.   Jorge Garcia Garcia"/>
    <s v="1 Jul 2001"/>
    <n v="21.93611111111111"/>
    <n v="38.17"/>
    <n v="4.53"/>
    <s v="No"/>
    <s v="yes"/>
    <x v="0"/>
    <n v="1"/>
    <x v="0"/>
    <x v="0"/>
    <s v="Normal"/>
    <n v="2020.18"/>
    <s v="tier - 3"/>
    <s v="tier - 1"/>
    <s v="R1011"/>
  </r>
  <r>
    <s v="Id195"/>
    <s v=" Mr.   Jack R Klecker"/>
    <s v="6 Sep 2001"/>
    <n v="21.755555555555556"/>
    <n v="36.954999999999998"/>
    <n v="5.84"/>
    <s v="No"/>
    <s v="No"/>
    <x v="1"/>
    <n v="1"/>
    <x v="0"/>
    <x v="0"/>
    <s v="Normal"/>
    <n v="2020.55"/>
    <s v="tier - 3"/>
    <s v="tier - 2"/>
    <s v="R1013"/>
  </r>
  <r>
    <s v="Id196"/>
    <s v=" Mr.   Felix Cancre"/>
    <s v="4 Aug 2001"/>
    <n v="21.844444444444445"/>
    <n v="34.4"/>
    <n v="4.9000000000000004"/>
    <s v="No"/>
    <s v="No"/>
    <x v="1"/>
    <n v="1"/>
    <x v="0"/>
    <x v="0"/>
    <s v="Prediabetes"/>
    <n v="2026.97"/>
    <s v="tier - 3"/>
    <s v="tier - 2"/>
    <s v="R1013"/>
  </r>
  <r>
    <s v="Id197"/>
    <s v=" Mr.   Christopher C Denucci"/>
    <s v="2 Sep 2000"/>
    <n v="22.766666666666666"/>
    <n v="31.73"/>
    <n v="4.3"/>
    <s v="No"/>
    <s v="No"/>
    <x v="0"/>
    <n v="0"/>
    <x v="0"/>
    <x v="0"/>
    <s v="Normal"/>
    <n v="2045.69"/>
    <s v="tier - 3"/>
    <s v="tier - 3"/>
    <s v="R1012"/>
  </r>
  <r>
    <s v="Id198"/>
    <s v=" Mr.   Jesse Saldana"/>
    <s v="26 Jul 2000"/>
    <n v="22.866666666666667"/>
    <n v="36.64"/>
    <n v="11.34"/>
    <s v="No"/>
    <s v="No"/>
    <x v="0"/>
    <n v="0"/>
    <x v="0"/>
    <x v="0"/>
    <s v="Normal"/>
    <n v="2055.3200000000002"/>
    <s v="tier - 3"/>
    <s v="tier - 3"/>
    <s v="R1012"/>
  </r>
  <r>
    <s v="Id199"/>
    <s v=" Ms.   Jill Weinberg"/>
    <s v="12 Jun 2004"/>
    <n v="18.988888888888887"/>
    <n v="36.85"/>
    <n v="5.88"/>
    <s v="No"/>
    <s v="yes"/>
    <x v="0"/>
    <n v="1"/>
    <x v="0"/>
    <x v="0"/>
    <s v="Diabetes (Uncontrolled)"/>
    <n v="2094.1"/>
    <s v="tier - 3"/>
    <s v="tier - 2"/>
    <s v="R1025"/>
  </r>
  <r>
    <s v="Id200"/>
    <s v=" Mr.   William Walsh"/>
    <s v="14 Aug 2001"/>
    <n v="21.816666666666666"/>
    <n v="33.33"/>
    <n v="5.01"/>
    <s v="Yes"/>
    <s v="No"/>
    <x v="1"/>
    <n v="1"/>
    <x v="0"/>
    <x v="0"/>
    <s v="Prediabetes"/>
    <n v="2102.2600000000002"/>
    <s v="tier - 3"/>
    <s v="tier - 2"/>
    <s v="R1019"/>
  </r>
  <r>
    <s v="Id201"/>
    <s v=" Mr.   Alejandro Pasten"/>
    <s v="22 Jun 2001"/>
    <n v="21.961111111111112"/>
    <n v="39.14"/>
    <n v="4.4000000000000004"/>
    <s v="No"/>
    <s v="No"/>
    <x v="1"/>
    <n v="1"/>
    <x v="0"/>
    <x v="0"/>
    <s v="Normal"/>
    <n v="2103.08"/>
    <s v="tier - 3"/>
    <s v="tier - 2"/>
    <s v="R1011"/>
  </r>
  <r>
    <s v="Id202"/>
    <s v=" Mr.   Ian E LaBelle"/>
    <s v="28 Nov 2001"/>
    <n v="21.527777777777779"/>
    <n v="32.9"/>
    <n v="6.26"/>
    <s v="Yes"/>
    <s v="No"/>
    <x v="0"/>
    <n v="0"/>
    <x v="0"/>
    <x v="0"/>
    <s v="Normal"/>
    <n v="2104.11"/>
    <s v="tier - 2"/>
    <s v="tier - 1"/>
    <s v="R1016"/>
  </r>
  <r>
    <s v="Id203"/>
    <s v=" Mr.   Hector Sr Guzman"/>
    <s v="21 Jul 1989"/>
    <n v="33.880555555555553"/>
    <n v="29.78"/>
    <n v="10.27"/>
    <s v="Yes"/>
    <s v="No"/>
    <x v="1"/>
    <n v="1"/>
    <x v="0"/>
    <x v="1"/>
    <s v="Prediabetes"/>
    <n v="2106.2600000000002"/>
    <s v="tier - 2"/>
    <s v="tier - 2"/>
    <s v="R1013"/>
  </r>
  <r>
    <s v="Id204"/>
    <s v=" Ms.   Rebecca Turnbull"/>
    <s v="30 Sep 2003"/>
    <n v="19.68888888888889"/>
    <n v="32.78"/>
    <n v="5.27"/>
    <s v="No"/>
    <s v="No"/>
    <x v="0"/>
    <n v="0"/>
    <x v="0"/>
    <x v="0"/>
    <s v="Diabetes (Uncontrolled)"/>
    <n v="2117.34"/>
    <s v="tier - 2"/>
    <s v="tier - 3"/>
    <s v="R1012"/>
  </r>
  <r>
    <s v="Id205"/>
    <s v=" Mr.   Matt Aguero"/>
    <s v="4 Nov 2004"/>
    <n v="18.594444444444445"/>
    <n v="41.65"/>
    <n v="10.73"/>
    <s v="Yes"/>
    <s v="No"/>
    <x v="0"/>
    <n v="0"/>
    <x v="0"/>
    <x v="0"/>
    <s v="Normal"/>
    <n v="2118.61"/>
    <s v="tier - 2"/>
    <s v="tier - 1"/>
    <s v="R1012"/>
  </r>
  <r>
    <s v="Id206"/>
    <s v=" Ms.   Elizabeth H Woodward"/>
    <s v="30 Aug 2003"/>
    <n v="19.772222222222222"/>
    <n v="50.79"/>
    <n v="4.45"/>
    <s v="No"/>
    <s v="No"/>
    <x v="0"/>
    <n v="1"/>
    <x v="0"/>
    <x v="0"/>
    <s v="Diabetes (Uncontrolled)"/>
    <n v="2128.4299999999998"/>
    <s v="tier - 2"/>
    <s v="tier - 1"/>
    <s v="R1012"/>
  </r>
  <r>
    <s v="Id207"/>
    <s v=" Ms.   Grace McElroy"/>
    <s v="22 Dec 2003"/>
    <n v="19.461111111111112"/>
    <n v="35.43"/>
    <n v="5.25"/>
    <s v="Yes"/>
    <s v="No"/>
    <x v="0"/>
    <n v="0"/>
    <x v="0"/>
    <x v="0"/>
    <s v="Normal"/>
    <n v="2130.6799999999998"/>
    <s v="tier - 2"/>
    <s v="tier - 3"/>
    <s v="R1012"/>
  </r>
  <r>
    <s v="Id208"/>
    <s v=" Mr.   Jaime Lopez"/>
    <s v="1 Sep 2003"/>
    <n v="19.769444444444446"/>
    <n v="35.25"/>
    <n v="9.51"/>
    <s v="No"/>
    <s v="No"/>
    <x v="0"/>
    <n v="0"/>
    <x v="0"/>
    <x v="0"/>
    <s v="Normal"/>
    <n v="2134.9"/>
    <s v="tier - 2"/>
    <s v="tier - 3"/>
    <s v="R1012"/>
  </r>
  <r>
    <s v="Id209"/>
    <s v=" Ms.   Calesse Cardosi"/>
    <s v="26 Sep 2003"/>
    <n v="19.7"/>
    <n v="36.85"/>
    <n v="11.12"/>
    <s v="No"/>
    <s v="No"/>
    <x v="0"/>
    <n v="0"/>
    <x v="0"/>
    <x v="0"/>
    <s v="Diabetes (Uncontrolled)"/>
    <n v="2136.88"/>
    <s v="tier - 2"/>
    <s v="tier - 2"/>
    <s v="R1012"/>
  </r>
  <r>
    <s v="Id210"/>
    <s v=" Ms.   Kate L Looney"/>
    <s v="3 Sep 1997"/>
    <n v="25.763888888888889"/>
    <n v="31.02"/>
    <n v="4.5599999999999996"/>
    <s v="No"/>
    <s v="yes"/>
    <x v="0"/>
    <n v="1"/>
    <x v="0"/>
    <x v="0"/>
    <s v="Diabetes (Uncontrolled)"/>
    <n v="2137.65"/>
    <s v="tier - 3"/>
    <s v="tier - 1"/>
    <s v="R1013"/>
  </r>
  <r>
    <s v="Id211"/>
    <s v=" Mr.   Sergey Zyryanov"/>
    <s v="19 Aug 2003"/>
    <n v="19.802777777777777"/>
    <n v="35.6"/>
    <n v="4.0199999999999996"/>
    <s v="Yes"/>
    <s v="yes"/>
    <x v="0"/>
    <n v="2"/>
    <x v="0"/>
    <x v="0"/>
    <s v="Normal"/>
    <n v="2138.0700000000002"/>
    <s v="tier - 2"/>
    <s v="tier - 1"/>
    <s v="R1012"/>
  </r>
  <r>
    <s v="Id212"/>
    <s v=" Mr.   Timothy V Gavin"/>
    <s v="4 Oct 2004"/>
    <n v="18.677777777777777"/>
    <n v="34.39"/>
    <n v="8.7200000000000006"/>
    <s v="No"/>
    <s v="No"/>
    <x v="0"/>
    <n v="0"/>
    <x v="0"/>
    <x v="0"/>
    <s v="Normal"/>
    <n v="2144.85"/>
    <s v="tier - 2"/>
    <s v="tier - 1"/>
    <s v="R1011"/>
  </r>
  <r>
    <s v="Id213"/>
    <s v=" Mr.   Andrew S Littlefield"/>
    <s v="27 Dec 2000"/>
    <n v="22.447222222222223"/>
    <n v="29.06"/>
    <n v="6.25"/>
    <s v="Yes"/>
    <s v="No"/>
    <x v="0"/>
    <n v="1"/>
    <x v="0"/>
    <x v="1"/>
    <s v="Diabetes (Uncontrolled)"/>
    <n v="2150.4699999999998"/>
    <s v="tier - 2"/>
    <s v="tier - 3"/>
    <s v="R1011"/>
  </r>
  <r>
    <s v="Id214"/>
    <s v=" Mr.   Matthew D Shearer"/>
    <s v="22 Oct 2000"/>
    <n v="22.627777777777776"/>
    <n v="35.799999999999997"/>
    <n v="7.32"/>
    <s v="No"/>
    <s v="No"/>
    <x v="0"/>
    <n v="2"/>
    <x v="0"/>
    <x v="0"/>
    <s v="Prediabetes"/>
    <n v="2154.36"/>
    <s v="tier - 2"/>
    <s v="tier - 2"/>
    <s v="R1011"/>
  </r>
  <r>
    <s v="Id215"/>
    <s v=" Ms.   Jessica Armstrong"/>
    <s v="29 Nov 2000"/>
    <n v="22.524999999999999"/>
    <n v="49.8"/>
    <n v="4.24"/>
    <s v="No"/>
    <s v="No"/>
    <x v="0"/>
    <n v="1"/>
    <x v="0"/>
    <x v="0"/>
    <s v="Diabetes (Uncontrolled)"/>
    <n v="2155.6799999999998"/>
    <s v="tier - 2"/>
    <s v="tier - 3"/>
    <s v="R1013"/>
  </r>
  <r>
    <s v="Id216"/>
    <s v=" Mr.   Lawrence Warriner"/>
    <s v="10 Dec 2000"/>
    <n v="22.494444444444444"/>
    <n v="35.71"/>
    <n v="6.84"/>
    <s v="No"/>
    <s v="No"/>
    <x v="0"/>
    <n v="2"/>
    <x v="0"/>
    <x v="0"/>
    <s v="Normal"/>
    <n v="2156.75"/>
    <s v="tier - 2"/>
    <s v="tier - 2"/>
    <s v="R1013"/>
  </r>
  <r>
    <s v="Id217"/>
    <s v=" Mr.   Alex White"/>
    <s v="23 Aug 2000"/>
    <n v="22.791666666666668"/>
    <n v="30.8"/>
    <n v="5.23"/>
    <s v="Yes"/>
    <s v="No"/>
    <x v="0"/>
    <n v="1"/>
    <x v="0"/>
    <x v="0"/>
    <s v="Diabetes (Controlled)"/>
    <n v="2166.73"/>
    <s v="tier - 2"/>
    <s v="tier - 2"/>
    <s v="R1011"/>
  </r>
  <r>
    <s v="Id218"/>
    <s v=" Mr.   Kevin Cordaro"/>
    <s v="27 Sep 1994"/>
    <n v="28.697222222222223"/>
    <n v="33.69"/>
    <n v="9.68"/>
    <s v="No"/>
    <s v="No"/>
    <x v="0"/>
    <n v="0"/>
    <x v="0"/>
    <x v="0"/>
    <s v="Normal"/>
    <n v="2170.08"/>
    <s v="tier - 2"/>
    <s v="tier - 2"/>
    <s v="R1013"/>
  </r>
  <r>
    <s v="Id219"/>
    <s v=" Mr.   Gavin M Hamilton"/>
    <s v="16 Dec 1991"/>
    <n v="31.477777777777778"/>
    <n v="42.27"/>
    <n v="6.05"/>
    <s v="Yes"/>
    <s v="No"/>
    <x v="0"/>
    <n v="1"/>
    <x v="0"/>
    <x v="0"/>
    <s v="Diabetes (Uncontrolled)"/>
    <n v="2193.1999999999998"/>
    <s v="tier - 2"/>
    <s v="tier - 2"/>
    <s v="R1012"/>
  </r>
  <r>
    <s v="Id220"/>
    <s v=" Mr.   Rick E Meyer"/>
    <s v="7 Dec 2004"/>
    <n v="18.502777777777776"/>
    <n v="53.25"/>
    <n v="6.11"/>
    <s v="Yes"/>
    <s v="No"/>
    <x v="1"/>
    <n v="1"/>
    <x v="0"/>
    <x v="0"/>
    <s v="Prediabetes"/>
    <n v="2196.4699999999998"/>
    <s v="tier - 2"/>
    <s v="tier - 3"/>
    <s v="R1024"/>
  </r>
  <r>
    <s v="Id221"/>
    <s v=" Ms.   Andrea H Duke"/>
    <s v="3 Sep 2004"/>
    <n v="18.763888888888889"/>
    <n v="26.8"/>
    <n v="10.93"/>
    <s v="Yes"/>
    <s v="No"/>
    <x v="0"/>
    <n v="0"/>
    <x v="1"/>
    <x v="1"/>
    <s v="Prediabetes"/>
    <n v="2198.19"/>
    <s v="tier - 2"/>
    <s v="tier - 1"/>
    <s v="R1023"/>
  </r>
  <r>
    <s v="Id222"/>
    <s v=" Mr.   Anthony S Malatesta"/>
    <s v="12 Sep 2004"/>
    <n v="18.738888888888887"/>
    <n v="28.5"/>
    <n v="5.12"/>
    <s v="No"/>
    <s v="No"/>
    <x v="0"/>
    <n v="1"/>
    <x v="0"/>
    <x v="1"/>
    <s v="Diabetes (Uncontrolled)"/>
    <n v="2200.83"/>
    <s v="tier - 2"/>
    <s v="tier - 2"/>
    <s v="R1024"/>
  </r>
  <r>
    <s v="Id223"/>
    <s v=" Mr.   Erik Hinrichsen"/>
    <s v="27 Jul 2004"/>
    <n v="18.863888888888887"/>
    <n v="22.895"/>
    <n v="5.72"/>
    <s v="No"/>
    <s v="No"/>
    <x v="0"/>
    <n v="0"/>
    <x v="0"/>
    <x v="2"/>
    <s v="Normal"/>
    <n v="2201.1"/>
    <s v="tier - 2"/>
    <s v="tier - 3"/>
    <s v="R1013"/>
  </r>
  <r>
    <s v="Id224"/>
    <s v=" Ms.   Kiley D Lucan"/>
    <s v="6 Aug 2004"/>
    <n v="18.838888888888889"/>
    <n v="34.06"/>
    <n v="11.83"/>
    <s v="Yes"/>
    <s v="No"/>
    <x v="0"/>
    <n v="1"/>
    <x v="0"/>
    <x v="0"/>
    <s v="Prediabetes"/>
    <n v="2203.4699999999998"/>
    <s v="tier - 2"/>
    <s v="tier - 2"/>
    <s v="R1024"/>
  </r>
  <r>
    <s v="Id225"/>
    <s v=" Ms.   Jennifer Koch"/>
    <s v="28 Oct 2004"/>
    <n v="18.611111111111111"/>
    <n v="36.409999999999997"/>
    <n v="4.55"/>
    <s v="No"/>
    <s v="No"/>
    <x v="0"/>
    <n v="0"/>
    <x v="0"/>
    <x v="0"/>
    <s v="Diabetes (Uncontrolled)"/>
    <n v="2203.7399999999998"/>
    <s v="tier - 2"/>
    <s v="tier - 2"/>
    <s v="R1024"/>
  </r>
  <r>
    <s v="Id226"/>
    <s v=" Mr.   Chris Smith"/>
    <s v="13 Nov 2004"/>
    <n v="18.569444444444443"/>
    <n v="52.3"/>
    <n v="4.87"/>
    <s v="Yes"/>
    <s v="No"/>
    <x v="1"/>
    <n v="1"/>
    <x v="0"/>
    <x v="0"/>
    <s v="Normal"/>
    <n v="2205.98"/>
    <s v="tier - 2"/>
    <s v="tier - 3"/>
    <s v="R1024"/>
  </r>
  <r>
    <s v="Id227"/>
    <s v=" Ms.   Marian M O'Connor"/>
    <s v="6 Aug 2004"/>
    <n v="18.838888888888889"/>
    <n v="52.66"/>
    <n v="4.45"/>
    <s v="No"/>
    <s v="No"/>
    <x v="0"/>
    <n v="1"/>
    <x v="0"/>
    <x v="0"/>
    <s v="Normal"/>
    <n v="2207.6999999999998"/>
    <s v="tier - 2"/>
    <s v="tier - 2"/>
    <s v="R1024"/>
  </r>
  <r>
    <s v="Id228"/>
    <s v=" Mr.   Jeremy Kampwerth"/>
    <s v="27 Jul 2004"/>
    <n v="18.863888888888887"/>
    <n v="29.57"/>
    <n v="9.42"/>
    <s v="Yes"/>
    <s v="No"/>
    <x v="0"/>
    <n v="0"/>
    <x v="0"/>
    <x v="1"/>
    <s v="Normal"/>
    <n v="2211.13"/>
    <s v="tier - 2"/>
    <s v="tier - 2"/>
    <s v="R1024"/>
  </r>
  <r>
    <s v="Id229"/>
    <s v=" Ms.   Allison H Federoff"/>
    <s v="17 Nov 1994"/>
    <n v="28.558333333333334"/>
    <n v="36.99"/>
    <n v="5.37"/>
    <s v="Yes"/>
    <s v="No"/>
    <x v="1"/>
    <n v="1"/>
    <x v="0"/>
    <x v="0"/>
    <s v="Diabetes (Uncontrolled)"/>
    <n v="2213.21"/>
    <s v="tier - 2"/>
    <s v="tier - 2"/>
    <s v="R1013"/>
  </r>
  <r>
    <s v="Id230"/>
    <s v=" Ms.   Elizabeth Goya"/>
    <s v="13 Jun 2004"/>
    <n v="18.986111111111111"/>
    <n v="31.4"/>
    <n v="4.5999999999999996"/>
    <s v="Yes"/>
    <s v="No"/>
    <x v="0"/>
    <n v="1"/>
    <x v="0"/>
    <x v="0"/>
    <s v="Normal"/>
    <n v="2217.4699999999998"/>
    <s v="tier - 2"/>
    <s v="tier - 1"/>
    <s v="R1024"/>
  </r>
  <r>
    <s v="Id231"/>
    <s v=" Mr.   Andrew Hodges"/>
    <s v="25 Sep 2004"/>
    <n v="18.702777777777779"/>
    <n v="34.9"/>
    <n v="6.22"/>
    <s v="No"/>
    <s v="No"/>
    <x v="1"/>
    <n v="1"/>
    <x v="0"/>
    <x v="0"/>
    <s v="Normal"/>
    <n v="2217.6"/>
    <s v="tier - 2"/>
    <s v="tier - 1"/>
    <s v="R1024"/>
  </r>
  <r>
    <s v="Id232"/>
    <s v=" Mr.   Anders J Erickson"/>
    <s v="12 Dec 2004"/>
    <n v="18.488888888888887"/>
    <n v="31.13"/>
    <n v="4.5199999999999996"/>
    <s v="Yes"/>
    <s v="No"/>
    <x v="0"/>
    <n v="1"/>
    <x v="0"/>
    <x v="0"/>
    <s v="Prediabetes"/>
    <n v="2219.4499999999998"/>
    <s v="tier - 2"/>
    <s v="tier - 1"/>
    <s v="R1013"/>
  </r>
  <r>
    <s v="Id233"/>
    <s v=" Mr.   Sean Welleck"/>
    <s v="10 Dec 2003"/>
    <n v="19.494444444444444"/>
    <n v="34.799999999999997"/>
    <n v="6.18"/>
    <s v="No"/>
    <s v="No"/>
    <x v="1"/>
    <n v="1"/>
    <x v="0"/>
    <x v="0"/>
    <s v="Normal"/>
    <n v="2221.56"/>
    <s v="tier - 2"/>
    <s v="tier - 3"/>
    <s v="R1012"/>
  </r>
  <r>
    <s v="Id234"/>
    <s v=" Mr.   Brian M Polen"/>
    <s v="30 Jun 2000"/>
    <n v="22.93888888888889"/>
    <n v="31.68"/>
    <n v="4.4000000000000004"/>
    <s v="No"/>
    <s v="No"/>
    <x v="0"/>
    <n v="0"/>
    <x v="0"/>
    <x v="0"/>
    <s v="Prediabetes"/>
    <n v="2250.84"/>
    <s v="tier - 2"/>
    <s v="tier - 2"/>
    <s v="R1018"/>
  </r>
  <r>
    <s v="Id235"/>
    <s v=" Mr.   Jeremy Lynch"/>
    <s v="11 Dec 2000"/>
    <n v="22.491666666666667"/>
    <n v="33.534999999999997"/>
    <n v="6.23"/>
    <s v="No"/>
    <s v="yes"/>
    <x v="0"/>
    <n v="1"/>
    <x v="0"/>
    <x v="0"/>
    <s v="Normal"/>
    <n v="2254.8000000000002"/>
    <s v="tier - 2"/>
    <s v="tier - 3"/>
    <s v="R1016"/>
  </r>
  <r>
    <s v="Id236"/>
    <s v=" Ms.   Susannah Hufstader"/>
    <s v="15 Jul 2002"/>
    <n v="20.897222222222222"/>
    <n v="31.92"/>
    <n v="5.33"/>
    <s v="Yes"/>
    <s v="No"/>
    <x v="0"/>
    <n v="0"/>
    <x v="0"/>
    <x v="0"/>
    <s v="Prediabetes"/>
    <n v="2257.48"/>
    <s v="tier - 2"/>
    <s v="tier - 1"/>
    <s v="R1012"/>
  </r>
  <r>
    <s v="Id237"/>
    <s v=" Mr.   Randy Doak"/>
    <s v="12 Nov 2002"/>
    <n v="20.572222222222223"/>
    <n v="32.700000000000003"/>
    <n v="4.09"/>
    <s v="No"/>
    <s v="No"/>
    <x v="0"/>
    <n v="1"/>
    <x v="0"/>
    <x v="0"/>
    <s v="Normal"/>
    <n v="2261.5700000000002"/>
    <s v="tier - 2"/>
    <s v="tier - 1"/>
    <s v="R1012"/>
  </r>
  <r>
    <s v="Id238"/>
    <s v=" Mr.   Leslie Noya"/>
    <s v="16 Jun 1991"/>
    <n v="31.977777777777778"/>
    <n v="41.25"/>
    <n v="5.19"/>
    <s v="No"/>
    <s v="No"/>
    <x v="0"/>
    <n v="0"/>
    <x v="0"/>
    <x v="0"/>
    <s v="Normal"/>
    <n v="2277.7199999999998"/>
    <s v="tier - 2"/>
    <s v="tier - 1"/>
    <s v="R1013"/>
  </r>
  <r>
    <s v="Id239"/>
    <s v=" Ms.   Brittany L Heninger"/>
    <s v="5 Oct 1989"/>
    <n v="33.674999999999997"/>
    <n v="33.11"/>
    <n v="4.12"/>
    <s v="No"/>
    <s v="No"/>
    <x v="1"/>
    <n v="1"/>
    <x v="0"/>
    <x v="0"/>
    <s v="Normal"/>
    <n v="2295.2399999999998"/>
    <s v="tier - 2"/>
    <s v="tier - 1"/>
    <s v="R1013"/>
  </r>
  <r>
    <s v="Id240"/>
    <s v=" Ms.   Cassie J Richardson"/>
    <s v="28 Nov 1996"/>
    <n v="26.527777777777779"/>
    <n v="36.159999999999997"/>
    <n v="5.0999999999999996"/>
    <s v="No"/>
    <s v="No"/>
    <x v="0"/>
    <n v="1"/>
    <x v="0"/>
    <x v="0"/>
    <s v="Normal"/>
    <n v="2302.3000000000002"/>
    <s v="tier - 1"/>
    <s v="tier - 2"/>
    <s v="R1011"/>
  </r>
  <r>
    <s v="Id241"/>
    <s v=" Mr.   Peter W Deucher"/>
    <s v="6 Sep 2004"/>
    <n v="18.755555555555556"/>
    <n v="33.72"/>
    <n v="6.21"/>
    <s v="Yes"/>
    <s v="No"/>
    <x v="1"/>
    <n v="1"/>
    <x v="0"/>
    <x v="0"/>
    <s v="Normal"/>
    <n v="2304"/>
    <s v="tier - 2"/>
    <s v="tier - 3"/>
    <s v="R1013"/>
  </r>
  <r>
    <s v="Id242"/>
    <s v=" Mr.   Douglas Wilson"/>
    <s v="17 Dec 1996"/>
    <n v="26.475000000000001"/>
    <n v="37.74"/>
    <n v="9.5299999999999994"/>
    <s v="Yes"/>
    <s v="No"/>
    <x v="0"/>
    <n v="1"/>
    <x v="0"/>
    <x v="0"/>
    <s v="Prediabetes"/>
    <n v="2322.62"/>
    <s v="tier - 2"/>
    <s v="tier - 1"/>
    <s v="R1013"/>
  </r>
  <r>
    <s v="Id243"/>
    <s v=" Mr.   Dan Hall"/>
    <s v="18 Nov 2003"/>
    <n v="19.555555555555557"/>
    <n v="48.75"/>
    <n v="4.6399999999999997"/>
    <s v="Yes"/>
    <s v="No"/>
    <x v="0"/>
    <n v="1"/>
    <x v="0"/>
    <x v="0"/>
    <s v="Diabetes (Uncontrolled)"/>
    <n v="2331.52"/>
    <s v="tier - 2"/>
    <s v="tier - 3"/>
    <s v="R1011"/>
  </r>
  <r>
    <s v="Id244"/>
    <s v=" Mr.   Dan M Reed"/>
    <s v="21 Oct 1998"/>
    <n v="24.630555555555556"/>
    <n v="31.065000000000001"/>
    <n v="5.05"/>
    <s v="No"/>
    <s v="No"/>
    <x v="0"/>
    <n v="1"/>
    <x v="0"/>
    <x v="0"/>
    <s v="Normal"/>
    <n v="2352.9699999999998"/>
    <s v="tier - 3"/>
    <s v="tier - 3"/>
    <s v="R1012"/>
  </r>
  <r>
    <s v="Id245"/>
    <s v=" Mr.   Eric L Frome"/>
    <s v="5 Nov 2002"/>
    <n v="20.591666666666665"/>
    <n v="23.55"/>
    <n v="10.38"/>
    <s v="No"/>
    <s v="No"/>
    <x v="0"/>
    <n v="0"/>
    <x v="0"/>
    <x v="2"/>
    <s v="Normal"/>
    <n v="2362.23"/>
    <s v="tier - 2"/>
    <s v="tier - 1"/>
    <s v="R1012"/>
  </r>
  <r>
    <s v="Id246"/>
    <s v=" Mr.   Les J Creasy"/>
    <s v="12 Dec 1988"/>
    <n v="34.488888888888887"/>
    <n v="30.18"/>
    <n v="8.31"/>
    <s v="Yes"/>
    <s v="No"/>
    <x v="0"/>
    <n v="1"/>
    <x v="0"/>
    <x v="0"/>
    <s v="Diabetes (Uncontrolled)"/>
    <n v="2373.3000000000002"/>
    <s v="tier - 2"/>
    <s v="tier - 2"/>
    <s v="R1013"/>
  </r>
  <r>
    <s v="Id247"/>
    <s v=" Ms.   Stephanie Latimer"/>
    <s v="17 Dec 1999"/>
    <n v="23.475000000000001"/>
    <n v="29.94"/>
    <n v="7.59"/>
    <s v="No"/>
    <s v="No"/>
    <x v="0"/>
    <n v="0"/>
    <x v="0"/>
    <x v="1"/>
    <s v="Diabetes (Uncontrolled)"/>
    <n v="2395.17"/>
    <s v="tier - 2"/>
    <s v="tier - 1"/>
    <s v="R1014"/>
  </r>
  <r>
    <s v="Id248"/>
    <s v=" Ms.   Melissa Y Wei"/>
    <s v="10 Aug 1999"/>
    <n v="23.827777777777779"/>
    <n v="31.4"/>
    <n v="5.49"/>
    <s v="No"/>
    <s v="No"/>
    <x v="0"/>
    <n v="0"/>
    <x v="0"/>
    <x v="0"/>
    <s v="Diabetes (Uncontrolled)"/>
    <n v="2396.1"/>
    <s v="tier - 2"/>
    <s v="tier - 1"/>
    <s v="R1019"/>
  </r>
  <r>
    <s v="Id249"/>
    <s v=" Ms.   Ashley Hayes"/>
    <s v="3 Jun 2001"/>
    <n v="22.013888888888889"/>
    <n v="53.06"/>
    <n v="11.68"/>
    <s v="No"/>
    <s v="No"/>
    <x v="0"/>
    <n v="0"/>
    <x v="0"/>
    <x v="0"/>
    <s v="Normal"/>
    <n v="2404.73"/>
    <s v="tier - 2"/>
    <s v="tier - 3"/>
    <s v="R1012"/>
  </r>
  <r>
    <s v="Id250"/>
    <s v=" Ms.   Stephanie M Velardo"/>
    <s v="12 Nov 1999"/>
    <n v="23.572222222222223"/>
    <n v="30.25"/>
    <n v="4.1900000000000004"/>
    <s v="No"/>
    <s v="No"/>
    <x v="0"/>
    <n v="2"/>
    <x v="0"/>
    <x v="0"/>
    <s v="Diabetes (Uncontrolled)"/>
    <n v="2416.96"/>
    <s v="tier - 2"/>
    <s v="tier - 2"/>
    <s v="R1011"/>
  </r>
  <r>
    <s v="Id251"/>
    <s v=" Ms.   Kylie Kastes"/>
    <s v="21 Nov 1999"/>
    <n v="23.547222222222221"/>
    <n v="46.68"/>
    <n v="4.01"/>
    <s v="No"/>
    <s v="No"/>
    <x v="0"/>
    <n v="0"/>
    <x v="0"/>
    <x v="0"/>
    <s v="Normal"/>
    <n v="2438.06"/>
    <s v="tier - 2"/>
    <s v="tier - 2"/>
    <s v="R1013"/>
  </r>
  <r>
    <s v="Id252"/>
    <s v=" Ms.   Kelly Escorcia"/>
    <s v="29 Jul 2002"/>
    <n v="20.858333333333334"/>
    <n v="30.4"/>
    <n v="5.91"/>
    <s v="No"/>
    <s v="yes"/>
    <x v="0"/>
    <n v="2"/>
    <x v="0"/>
    <x v="0"/>
    <s v="Normal"/>
    <n v="2457.21"/>
    <s v="tier - 2"/>
    <s v="tier - 1"/>
    <s v="R1024"/>
  </r>
  <r>
    <s v="Id253"/>
    <s v=" Ms.   Carrie Larscheid"/>
    <s v="19 Nov 1998"/>
    <n v="24.552777777777777"/>
    <n v="30.2"/>
    <n v="4.47"/>
    <s v="Yes"/>
    <s v="No"/>
    <x v="1"/>
    <n v="1"/>
    <x v="0"/>
    <x v="0"/>
    <s v="Prediabetes"/>
    <n v="2457.5"/>
    <s v="tier - 2"/>
    <s v="tier - 1"/>
    <s v="R1011"/>
  </r>
  <r>
    <s v="Id254"/>
    <s v=" Mr.   Alex O'Bannon"/>
    <s v="11 Jul 2002"/>
    <n v="20.908333333333335"/>
    <n v="51.18"/>
    <n v="4.5599999999999996"/>
    <s v="Yes"/>
    <s v="yes"/>
    <x v="0"/>
    <n v="2"/>
    <x v="0"/>
    <x v="0"/>
    <s v="Normal"/>
    <n v="2459.7199999999998"/>
    <s v="tier - 2"/>
    <s v="tier - 2"/>
    <s v="R1024"/>
  </r>
  <r>
    <s v="Id255"/>
    <s v=" Mr.   Zach S Ridgway"/>
    <s v="17 Aug 1998"/>
    <n v="24.808333333333334"/>
    <n v="22.18"/>
    <n v="9.9"/>
    <s v="No"/>
    <s v="No"/>
    <x v="0"/>
    <n v="0"/>
    <x v="0"/>
    <x v="2"/>
    <s v="Normal"/>
    <n v="2464.62"/>
    <s v="tier - 2"/>
    <s v="tier - 3"/>
    <s v="R1013"/>
  </r>
  <r>
    <s v="Id256"/>
    <s v=" Mr.   Alan Black"/>
    <s v="2 Jul 1998"/>
    <n v="24.933333333333334"/>
    <n v="31.92"/>
    <n v="5.1100000000000003"/>
    <s v="No"/>
    <s v="No"/>
    <x v="1"/>
    <n v="1"/>
    <x v="0"/>
    <x v="0"/>
    <s v="Diabetes (Uncontrolled)"/>
    <n v="2473.33"/>
    <s v="tier - 2"/>
    <s v="tier - 3"/>
    <s v="R1013"/>
  </r>
  <r>
    <s v="Id257"/>
    <s v=" Mr.   Nate Canton"/>
    <s v="20 Jun 1998"/>
    <n v="24.966666666666665"/>
    <n v="31.73"/>
    <n v="5.73"/>
    <s v="No"/>
    <s v="yes"/>
    <x v="0"/>
    <n v="1"/>
    <x v="0"/>
    <x v="0"/>
    <s v="Normal"/>
    <n v="2480.98"/>
    <s v="tier - 2"/>
    <s v="tier - 2"/>
    <s v="R1013"/>
  </r>
  <r>
    <s v="Id258"/>
    <s v=" Mr.   Jesse G Fine"/>
    <s v="6 Nov 1995"/>
    <n v="27.588888888888889"/>
    <n v="45.52"/>
    <n v="6.04"/>
    <s v="No"/>
    <s v="No"/>
    <x v="1"/>
    <n v="1"/>
    <x v="0"/>
    <x v="0"/>
    <s v="Prediabetes"/>
    <n v="2483.7399999999998"/>
    <s v="tier - 3"/>
    <s v="tier - 2"/>
    <s v="R1013"/>
  </r>
  <r>
    <s v="Id259"/>
    <s v=" Mr.   Jason Bui"/>
    <s v="14 Oct 1995"/>
    <n v="27.65"/>
    <n v="52.81"/>
    <n v="5.19"/>
    <s v="No"/>
    <s v="No"/>
    <x v="1"/>
    <n v="1"/>
    <x v="0"/>
    <x v="0"/>
    <s v="Prediabetes"/>
    <n v="2494.02"/>
    <s v="tier - 3"/>
    <s v="tier - 1"/>
    <s v="R1011"/>
  </r>
  <r>
    <s v="Id260"/>
    <s v=" Ms.   Megan A Riepma"/>
    <s v="9 Jul 1995"/>
    <n v="27.913888888888888"/>
    <n v="33.58"/>
    <n v="5.56"/>
    <s v="No"/>
    <s v="No"/>
    <x v="0"/>
    <n v="1"/>
    <x v="0"/>
    <x v="0"/>
    <s v="Normal"/>
    <n v="2497.04"/>
    <s v="tier - 3"/>
    <s v="tier - 3"/>
    <s v="R1013"/>
  </r>
  <r>
    <s v="Id261"/>
    <s v=" Mr.   Luke M Inman"/>
    <s v="15 Oct 1995"/>
    <n v="27.647222222222222"/>
    <n v="30.684999999999999"/>
    <n v="8.23"/>
    <s v="No"/>
    <s v="No"/>
    <x v="0"/>
    <n v="0"/>
    <x v="0"/>
    <x v="0"/>
    <s v="Normal"/>
    <n v="2498.41"/>
    <s v="tier - 3"/>
    <s v="tier - 3"/>
    <s v="R1013"/>
  </r>
  <r>
    <s v="Id262"/>
    <s v=" Ms.   Jacy D Kruzel"/>
    <s v="6 Sep 2004"/>
    <n v="18.755555555555556"/>
    <n v="37.524999999999999"/>
    <n v="9.0299999999999994"/>
    <s v="Yes"/>
    <s v="No"/>
    <x v="0"/>
    <n v="2"/>
    <x v="1"/>
    <x v="0"/>
    <s v="Diabetes (Uncontrolled)"/>
    <n v="2500.9299999999998"/>
    <s v="tier - 2"/>
    <s v="tier - 2"/>
    <s v="R1012"/>
  </r>
  <r>
    <s v="Id263"/>
    <s v=" Mr.   Simon G Lindsay"/>
    <s v="5 Aug 1991"/>
    <n v="31.841666666666665"/>
    <n v="34.5"/>
    <n v="4.07"/>
    <s v="Yes"/>
    <s v="No"/>
    <x v="0"/>
    <n v="0"/>
    <x v="0"/>
    <x v="0"/>
    <s v="Diabetes (Uncontrolled)"/>
    <n v="2510.79"/>
    <s v="tier - 2"/>
    <s v="tier - 1"/>
    <s v="R1013"/>
  </r>
  <r>
    <s v="Id264"/>
    <s v=" Ms.   Ainsley E Land"/>
    <s v="2 Nov 1997"/>
    <n v="25.6"/>
    <n v="28.16"/>
    <n v="5.77"/>
    <s v="No"/>
    <s v="No"/>
    <x v="0"/>
    <n v="2"/>
    <x v="0"/>
    <x v="1"/>
    <s v="Normal"/>
    <n v="2523.17"/>
    <s v="tier - 3"/>
    <s v="tier - 1"/>
    <s v="R1012"/>
  </r>
  <r>
    <s v="Id265"/>
    <s v=" Ms.   Erica A Brecher"/>
    <s v="25 Aug 2000"/>
    <n v="22.786111111111111"/>
    <n v="30.02"/>
    <n v="5.98"/>
    <s v="No"/>
    <s v="No"/>
    <x v="1"/>
    <n v="1"/>
    <x v="0"/>
    <x v="0"/>
    <s v="Prediabetes"/>
    <n v="2527.8200000000002"/>
    <s v="tier - 2"/>
    <s v="tier - 3"/>
    <s v="R1012"/>
  </r>
  <r>
    <s v="Id266"/>
    <s v=" Mr.   Erik Debolt"/>
    <s v="28 Jul 1997"/>
    <n v="25.861111111111111"/>
    <n v="37.82"/>
    <n v="6.01"/>
    <s v="No"/>
    <s v="No"/>
    <x v="0"/>
    <n v="0"/>
    <x v="0"/>
    <x v="0"/>
    <s v="Prediabetes"/>
    <n v="2534.39"/>
    <s v="tier - 3"/>
    <s v="tier - 3"/>
    <s v="R1012"/>
  </r>
  <r>
    <s v="Id267"/>
    <s v=" Ms.   Erin C Oswalt"/>
    <s v="1 Oct 1990"/>
    <n v="32.68611111111111"/>
    <n v="33.14"/>
    <n v="5.67"/>
    <s v="Yes"/>
    <s v="No"/>
    <x v="0"/>
    <n v="0"/>
    <x v="0"/>
    <x v="0"/>
    <s v="Prediabetes"/>
    <n v="2540.39"/>
    <s v="tier - 2"/>
    <s v="tier - 2"/>
    <s v="R1013"/>
  </r>
  <r>
    <s v="Id268"/>
    <s v=" Ms.   Adrienne Boyd"/>
    <s v="17 Nov 1991"/>
    <n v="31.558333333333334"/>
    <n v="25.14"/>
    <n v="6.02"/>
    <s v="Yes"/>
    <s v="No"/>
    <x v="1"/>
    <n v="1"/>
    <x v="0"/>
    <x v="1"/>
    <s v="Normal"/>
    <n v="2545.6799999999998"/>
    <s v="tier - 2"/>
    <s v="tier - 1"/>
    <s v="R1013"/>
  </r>
  <r>
    <s v="Id269"/>
    <s v=" Mr.   Adam Bulewich"/>
    <s v="11 Oct 2002"/>
    <n v="20.658333333333335"/>
    <n v="20.18"/>
    <n v="11.19"/>
    <s v="No"/>
    <s v="No"/>
    <x v="0"/>
    <n v="0"/>
    <x v="0"/>
    <x v="2"/>
    <s v="Prediabetes"/>
    <n v="2566.4699999999998"/>
    <s v="tier - 2"/>
    <s v="tier - 3"/>
    <s v="R1013"/>
  </r>
  <r>
    <s v="Id270"/>
    <s v=" Mr.   Yutaka Fukuda"/>
    <s v="20 Jul 2002"/>
    <n v="20.883333333333333"/>
    <n v="44.36"/>
    <n v="5.1100000000000003"/>
    <s v="No"/>
    <s v="No"/>
    <x v="0"/>
    <n v="0"/>
    <x v="0"/>
    <x v="0"/>
    <s v="Diabetes (Uncontrolled)"/>
    <n v="2585.04"/>
    <s v="tier - 2"/>
    <s v="tier - 2"/>
    <s v="R1021"/>
  </r>
  <r>
    <s v="Id271"/>
    <s v=" Mr.   Tyler M Phillips"/>
    <s v="15 Oct 2001"/>
    <n v="21.647222222222222"/>
    <n v="23.82"/>
    <n v="10.85"/>
    <s v="Yes"/>
    <s v="No"/>
    <x v="0"/>
    <n v="0"/>
    <x v="0"/>
    <x v="2"/>
    <s v="Normal"/>
    <n v="2585.27"/>
    <s v="tier - 2"/>
    <s v="tier - 3"/>
    <s v="R1011"/>
  </r>
  <r>
    <s v="Id272"/>
    <s v=" Mr.   Stephen Maddison"/>
    <s v="28 Jul 2001"/>
    <n v="21.861111111111111"/>
    <n v="45"/>
    <n v="5.24"/>
    <s v="Yes"/>
    <s v="No"/>
    <x v="0"/>
    <n v="1"/>
    <x v="0"/>
    <x v="0"/>
    <s v="Diabetes (Uncontrolled)"/>
    <n v="2585.85"/>
    <s v="tier - 2"/>
    <s v="tier - 2"/>
    <s v="R1024"/>
  </r>
  <r>
    <s v="Id273"/>
    <s v=" Mr.   Andrew B Lockwood"/>
    <s v="26 Aug 2001"/>
    <n v="21.783333333333335"/>
    <n v="26.62"/>
    <n v="10.08"/>
    <s v="No"/>
    <s v="No"/>
    <x v="0"/>
    <n v="0"/>
    <x v="0"/>
    <x v="1"/>
    <s v="Normal"/>
    <n v="2597.7800000000002"/>
    <s v="tier - 2"/>
    <s v="tier - 1"/>
    <s v="R1011"/>
  </r>
  <r>
    <s v="Id274"/>
    <s v=" Mr.   James Defilippi"/>
    <s v="26 Aug 1997"/>
    <n v="25.783333333333335"/>
    <n v="32.67"/>
    <n v="10.97"/>
    <s v="Yes"/>
    <s v="No"/>
    <x v="0"/>
    <n v="0"/>
    <x v="0"/>
    <x v="0"/>
    <s v="Diabetes (Uncontrolled)"/>
    <n v="2632.99"/>
    <s v="tier - 2"/>
    <s v="tier - 1"/>
    <s v="R1011"/>
  </r>
  <r>
    <s v="Id275"/>
    <s v=" Mr.   Shawn P Jackson"/>
    <s v="24 Jun 2000"/>
    <n v="22.955555555555556"/>
    <n v="44.44"/>
    <n v="4.9000000000000004"/>
    <s v="Yes"/>
    <s v="No"/>
    <x v="0"/>
    <n v="1"/>
    <x v="0"/>
    <x v="0"/>
    <s v="Diabetes (Uncontrolled)"/>
    <n v="2639.04"/>
    <s v="tier - 2"/>
    <s v="tier - 2"/>
    <s v="R1012"/>
  </r>
  <r>
    <s v="Id276"/>
    <s v=" Mr.   Matt Ozahowski"/>
    <s v="9 Dec 2000"/>
    <n v="22.497222222222224"/>
    <n v="28.31"/>
    <n v="5.33"/>
    <s v="No"/>
    <s v="No"/>
    <x v="0"/>
    <n v="0"/>
    <x v="0"/>
    <x v="1"/>
    <s v="Normal"/>
    <n v="2643.27"/>
    <s v="tier - 2"/>
    <s v="tier - 1"/>
    <s v="R1012"/>
  </r>
  <r>
    <s v="Id277"/>
    <s v=" Mr.   Nathaniel Guthals"/>
    <s v="5 Aug 1996"/>
    <n v="26.841666666666665"/>
    <n v="25.05"/>
    <n v="4.6100000000000003"/>
    <s v="No"/>
    <s v="No"/>
    <x v="0"/>
    <n v="2"/>
    <x v="0"/>
    <x v="1"/>
    <s v="Normal"/>
    <n v="2680.95"/>
    <s v="tier - 3"/>
    <s v="tier - 2"/>
    <s v="R1012"/>
  </r>
  <r>
    <s v="Id278"/>
    <s v=" Mr.   Kevin D Yates"/>
    <s v="17 Sep 1994"/>
    <n v="28.725000000000001"/>
    <n v="28.34"/>
    <n v="8.18"/>
    <s v="No"/>
    <s v="No"/>
    <x v="0"/>
    <n v="0"/>
    <x v="0"/>
    <x v="1"/>
    <s v="Normal"/>
    <n v="2684.69"/>
    <s v="tier - 2"/>
    <s v="tier - 2"/>
    <s v="R1013"/>
  </r>
  <r>
    <s v="Id279"/>
    <s v=" Ms.   Joan Samuelson"/>
    <s v="2 Oct 1994"/>
    <n v="28.683333333333334"/>
    <n v="17.765000000000001"/>
    <n v="5.62"/>
    <s v="No"/>
    <s v="No"/>
    <x v="0"/>
    <n v="0"/>
    <x v="0"/>
    <x v="3"/>
    <s v="Diabetes (Uncontrolled)"/>
    <n v="2689.5"/>
    <s v="tier - 3"/>
    <s v="tier - 2"/>
    <s v="R1013"/>
  </r>
  <r>
    <s v="Id280"/>
    <s v=" Mr.   Christopher A Lemos"/>
    <s v="11 Jun 1999"/>
    <n v="23.991666666666667"/>
    <n v="36.119999999999997"/>
    <n v="5.82"/>
    <s v="No"/>
    <s v="No"/>
    <x v="0"/>
    <n v="0"/>
    <x v="0"/>
    <x v="0"/>
    <s v="Normal"/>
    <n v="2690.11"/>
    <s v="tier - 2"/>
    <s v="tier - 2"/>
    <s v="R1012"/>
  </r>
  <r>
    <s v="Id281"/>
    <s v=" Ms.   Kacy L Seynders"/>
    <s v="13 Jun 1996"/>
    <n v="26.986111111111111"/>
    <n v="23.19"/>
    <n v="7.66"/>
    <s v="No"/>
    <s v="No"/>
    <x v="0"/>
    <n v="0"/>
    <x v="0"/>
    <x v="2"/>
    <s v="Prediabetes"/>
    <n v="2699.57"/>
    <s v="tier - 2"/>
    <s v="tier - 1"/>
    <s v="R1012"/>
  </r>
  <r>
    <s v="Id282"/>
    <s v=" Mr.   Benjamin H Saunders"/>
    <s v="17 Jul 2003"/>
    <n v="19.891666666666666"/>
    <n v="35.99"/>
    <n v="4.2300000000000004"/>
    <s v="No"/>
    <s v="No"/>
    <x v="0"/>
    <n v="0"/>
    <x v="0"/>
    <x v="0"/>
    <s v="Diabetes (Uncontrolled)"/>
    <n v="2709.11"/>
    <s v="tier - 2"/>
    <s v="tier - 2"/>
    <s v="R1012"/>
  </r>
  <r>
    <s v="Id283"/>
    <s v=" Mr.   Xaviour J Walker"/>
    <s v="21 Nov 2003"/>
    <n v="19.547222222222221"/>
    <n v="30.25"/>
    <n v="5.58"/>
    <s v="No"/>
    <s v="No"/>
    <x v="1"/>
    <n v="1"/>
    <x v="0"/>
    <x v="0"/>
    <s v="Normal"/>
    <n v="2709.24"/>
    <s v="tier - 2"/>
    <s v="tier - 2"/>
    <s v="R1012"/>
  </r>
  <r>
    <s v="Id284"/>
    <s v=" Mr.   Michael T Lam"/>
    <s v="1 Dec 2003"/>
    <n v="19.519444444444446"/>
    <n v="26.24"/>
    <n v="6.26"/>
    <s v="Yes"/>
    <s v="No"/>
    <x v="0"/>
    <n v="0"/>
    <x v="0"/>
    <x v="1"/>
    <s v="Normal"/>
    <n v="2710.83"/>
    <s v="tier - 2"/>
    <s v="tier - 3"/>
    <s v="R1012"/>
  </r>
  <r>
    <s v="Id285"/>
    <s v=" Mr.   Bradley Sweigart"/>
    <s v="6 Aug 2003"/>
    <n v="19.838888888888889"/>
    <n v="31.36"/>
    <n v="10.6"/>
    <s v="Yes"/>
    <s v="No"/>
    <x v="0"/>
    <n v="0"/>
    <x v="0"/>
    <x v="0"/>
    <s v="Prediabetes"/>
    <n v="2719.28"/>
    <s v="tier - 2"/>
    <s v="tier - 2"/>
    <s v="R1012"/>
  </r>
  <r>
    <s v="Id286"/>
    <s v=" Ms.   Andrea Sieczkowski"/>
    <s v="30 Oct 1997"/>
    <n v="25.605555555555554"/>
    <n v="25.69"/>
    <n v="4.78"/>
    <s v="Yes"/>
    <s v="No"/>
    <x v="0"/>
    <n v="0"/>
    <x v="0"/>
    <x v="1"/>
    <s v="Diabetes (Uncontrolled)"/>
    <n v="2721.32"/>
    <s v="tier - 1"/>
    <s v="tier - 3"/>
    <s v="R1014"/>
  </r>
  <r>
    <s v="Id287"/>
    <s v=" Ms.   Nancy M Jurgens"/>
    <s v="20 Aug 1988"/>
    <n v="34.799999999999997"/>
    <n v="25.46"/>
    <n v="6.03"/>
    <s v="No"/>
    <s v="No"/>
    <x v="0"/>
    <n v="2"/>
    <x v="0"/>
    <x v="1"/>
    <s v="Normal"/>
    <n v="2726.06"/>
    <s v="tier - 2"/>
    <s v="tier - 2"/>
    <s v="R1013"/>
  </r>
  <r>
    <s v="Id288"/>
    <s v=" Mr.   Matt Hackman"/>
    <s v="6 Oct 1997"/>
    <n v="25.672222222222221"/>
    <n v="31.83"/>
    <n v="11.55"/>
    <s v="Yes"/>
    <s v="No"/>
    <x v="0"/>
    <n v="1"/>
    <x v="0"/>
    <x v="0"/>
    <s v="Prediabetes"/>
    <n v="2727.4"/>
    <s v="tier - 3"/>
    <s v="tier - 3"/>
    <s v="R1016"/>
  </r>
  <r>
    <s v="Id289"/>
    <s v=" Mr.   Lee Klarich"/>
    <s v="3 Dec 2003"/>
    <n v="19.513888888888889"/>
    <n v="24.43"/>
    <n v="7.59"/>
    <s v="Yes"/>
    <s v="No"/>
    <x v="0"/>
    <n v="1"/>
    <x v="0"/>
    <x v="2"/>
    <s v="Diabetes (Uncontrolled)"/>
    <n v="2730.11"/>
    <s v="tier - 2"/>
    <s v="tier - 3"/>
    <s v="R1012"/>
  </r>
  <r>
    <s v="Id290"/>
    <s v=" Mr.   Chris Schulten"/>
    <s v="17 Dec 2000"/>
    <n v="22.475000000000001"/>
    <n v="41.9"/>
    <n v="4.26"/>
    <s v="No"/>
    <s v="No"/>
    <x v="0"/>
    <n v="0"/>
    <x v="0"/>
    <x v="0"/>
    <s v="Diabetes (Uncontrolled)"/>
    <n v="2731.91"/>
    <s v="tier - 2"/>
    <s v="tier - 3"/>
    <s v="R1024"/>
  </r>
  <r>
    <s v="Id291"/>
    <s v=" Mr.   Erik T Fagerstrom"/>
    <s v="3 Oct 2000"/>
    <n v="22.680555555555557"/>
    <n v="22.88"/>
    <n v="5.9"/>
    <s v="Yes"/>
    <s v="No"/>
    <x v="1"/>
    <n v="1"/>
    <x v="0"/>
    <x v="2"/>
    <s v="Normal"/>
    <n v="2741.95"/>
    <s v="tier - 2"/>
    <s v="tier - 3"/>
    <s v="R1024"/>
  </r>
  <r>
    <s v="Id292"/>
    <s v=" Mr.   Rod W Bien"/>
    <s v="11 Oct 2000"/>
    <n v="22.658333333333335"/>
    <n v="29.734999999999999"/>
    <n v="7.79"/>
    <s v="No"/>
    <s v="No"/>
    <x v="0"/>
    <n v="0"/>
    <x v="1"/>
    <x v="1"/>
    <s v="Prediabetes"/>
    <n v="2755.02"/>
    <s v="tier - 2"/>
    <s v="tier - 1"/>
    <s v="R1024"/>
  </r>
  <r>
    <s v="Id293"/>
    <s v=" Mr.   Joey Hess"/>
    <s v="10 Aug 1997"/>
    <n v="25.827777777777779"/>
    <n v="40.74"/>
    <n v="5.28"/>
    <s v="No"/>
    <s v="No"/>
    <x v="1"/>
    <n v="1"/>
    <x v="0"/>
    <x v="0"/>
    <s v="Diabetes (Uncontrolled)"/>
    <n v="2758.99"/>
    <s v="tier - 2"/>
    <s v="tier - 1"/>
    <s v="R1012"/>
  </r>
  <r>
    <s v="Id294"/>
    <s v=" Ms.   Hillary L Shaw"/>
    <s v="14 Nov 2004"/>
    <n v="18.566666666666666"/>
    <n v="24.14"/>
    <n v="5.87"/>
    <s v="No"/>
    <s v="No"/>
    <x v="0"/>
    <n v="2"/>
    <x v="0"/>
    <x v="2"/>
    <s v="Normal"/>
    <n v="2773.46"/>
    <s v="tier - 2"/>
    <s v="tier - 1"/>
    <s v="R1021"/>
  </r>
  <r>
    <s v="Id295"/>
    <s v=" Mr.   Eric J Williams"/>
    <s v="9 Jun 1999"/>
    <n v="23.997222222222224"/>
    <n v="25.15"/>
    <n v="9.08"/>
    <s v="Yes"/>
    <s v="No"/>
    <x v="0"/>
    <n v="1"/>
    <x v="0"/>
    <x v="1"/>
    <s v="Prediabetes"/>
    <n v="2775.19"/>
    <s v="tier - 2"/>
    <s v="tier - 1"/>
    <s v="R1012"/>
  </r>
  <r>
    <s v="Id296"/>
    <s v=" Mr.   Nicolas Menzies"/>
    <s v="29 Aug 1999"/>
    <n v="23.774999999999999"/>
    <n v="28.71"/>
    <n v="5.2"/>
    <s v="No"/>
    <s v="No"/>
    <x v="0"/>
    <n v="1"/>
    <x v="0"/>
    <x v="1"/>
    <s v="Diabetes (Uncontrolled)"/>
    <n v="2775.19"/>
    <s v="tier - 2"/>
    <s v="tier - 1"/>
    <s v="R1012"/>
  </r>
  <r>
    <s v="Id297"/>
    <s v=" Mr.   Marcel Buehler"/>
    <s v="24 Dec 1999"/>
    <n v="23.455555555555556"/>
    <n v="23"/>
    <n v="5.48"/>
    <s v="No"/>
    <s v="No"/>
    <x v="0"/>
    <n v="0"/>
    <x v="0"/>
    <x v="2"/>
    <s v="Normal"/>
    <n v="2789.06"/>
    <s v="tier - 2"/>
    <s v="tier - 3"/>
    <s v="R1012"/>
  </r>
  <r>
    <s v="Id298"/>
    <s v=" Ms.   Ashley N Degen"/>
    <s v="4 Aug 2004"/>
    <n v="18.844444444444445"/>
    <n v="36.86"/>
    <n v="11.95"/>
    <s v="No"/>
    <s v="No"/>
    <x v="0"/>
    <n v="0"/>
    <x v="1"/>
    <x v="0"/>
    <s v="Normal"/>
    <n v="2801.26"/>
    <s v="tier - 2"/>
    <s v="tier - 3"/>
    <s v="R1013"/>
  </r>
  <r>
    <s v="Id299"/>
    <s v=" Mr.   Evan D Arsenault"/>
    <s v="23 Sep 2003"/>
    <n v="19.708333333333332"/>
    <n v="24.25"/>
    <n v="8.6999999999999993"/>
    <s v="Yes"/>
    <s v="No"/>
    <x v="0"/>
    <n v="1"/>
    <x v="0"/>
    <x v="2"/>
    <s v="Diabetes (Uncontrolled)"/>
    <n v="2803.7"/>
    <s v="tier - 2"/>
    <s v="tier - 1"/>
    <s v="R1012"/>
  </r>
  <r>
    <s v="Id300"/>
    <s v=" Ms.   Krisana Hoff"/>
    <s v="1 Oct 2000"/>
    <n v="22.68611111111111"/>
    <n v="23.85"/>
    <n v="7.84"/>
    <s v="No"/>
    <s v="No"/>
    <x v="0"/>
    <n v="0"/>
    <x v="0"/>
    <x v="2"/>
    <s v="Diabetes (Uncontrolled)"/>
    <n v="2819.51"/>
    <s v="tier - 2"/>
    <s v="tier - 3"/>
    <s v="R1011"/>
  </r>
  <r>
    <s v="Id301"/>
    <s v=" Mr.   Kyle Hall"/>
    <s v="15 Nov 1998"/>
    <n v="24.56388888888889"/>
    <n v="40.020000000000003"/>
    <n v="5.19"/>
    <s v="Yes"/>
    <s v="No"/>
    <x v="0"/>
    <n v="1"/>
    <x v="0"/>
    <x v="0"/>
    <s v="Diabetes (Uncontrolled)"/>
    <n v="2842.76"/>
    <s v="tier - 2"/>
    <s v="tier - 3"/>
    <s v="R1012"/>
  </r>
  <r>
    <s v="Id302"/>
    <s v=" Ms.   Kate Ashley"/>
    <s v="17 Jun 1998"/>
    <n v="24.975000000000001"/>
    <n v="19.170000000000002"/>
    <n v="8.41"/>
    <s v="No"/>
    <s v="No"/>
    <x v="0"/>
    <n v="0"/>
    <x v="0"/>
    <x v="2"/>
    <s v="Normal"/>
    <n v="2850.68"/>
    <s v="tier - 2"/>
    <s v="tier - 3"/>
    <s v="R1012"/>
  </r>
  <r>
    <s v="Id303"/>
    <s v=" Mr.   Martin A Rindahl"/>
    <s v="4 Sep 1998"/>
    <n v="24.761111111111113"/>
    <n v="43.53"/>
    <n v="5.86"/>
    <s v="Yes"/>
    <s v="yes"/>
    <x v="0"/>
    <n v="2"/>
    <x v="0"/>
    <x v="0"/>
    <s v="Diabetes (Uncontrolled)"/>
    <n v="2855.44"/>
    <s v="tier - 2"/>
    <s v="tier - 3"/>
    <s v="R1012"/>
  </r>
  <r>
    <s v="Id304"/>
    <s v=" Ms.   Stacey Clark"/>
    <s v="1 Nov 1993"/>
    <n v="29.602777777777778"/>
    <n v="46.06"/>
    <n v="4.18"/>
    <s v="No"/>
    <s v="yes"/>
    <x v="0"/>
    <n v="1"/>
    <x v="0"/>
    <x v="0"/>
    <s v="Prediabetes"/>
    <n v="2866.09"/>
    <s v="tier - 3"/>
    <s v="tier - 3"/>
    <s v="R1011"/>
  </r>
  <r>
    <s v="Id305"/>
    <s v=" Ms.   Christine Irish"/>
    <s v="12 Aug 1993"/>
    <n v="29.822222222222223"/>
    <n v="29.92"/>
    <n v="11.99"/>
    <s v="Yes"/>
    <s v="No"/>
    <x v="0"/>
    <n v="2"/>
    <x v="0"/>
    <x v="1"/>
    <s v="Normal"/>
    <n v="2867.12"/>
    <s v="tier - 1"/>
    <s v="tier - 3"/>
    <s v="R1013"/>
  </r>
  <r>
    <s v="Id306"/>
    <s v=" Ms.   Sarah C Richardson"/>
    <s v="21 Jun 1996"/>
    <n v="26.963888888888889"/>
    <n v="28.46"/>
    <n v="4.8499999999999996"/>
    <s v="Yes"/>
    <s v="No"/>
    <x v="0"/>
    <n v="1"/>
    <x v="0"/>
    <x v="1"/>
    <s v="Diabetes (Uncontrolled)"/>
    <n v="2897.32"/>
    <s v="tier - 3"/>
    <s v="tier - 3"/>
    <s v="R1016"/>
  </r>
  <r>
    <s v="Id307"/>
    <s v=" Ms.   Megan Dewitt"/>
    <s v="14 Jul 2000"/>
    <n v="22.9"/>
    <n v="24.56"/>
    <n v="6.18"/>
    <s v="Yes"/>
    <s v="No"/>
    <x v="1"/>
    <n v="1"/>
    <x v="0"/>
    <x v="2"/>
    <s v="Normal"/>
    <n v="2897.46"/>
    <s v="tier - 2"/>
    <s v="tier - 1"/>
    <s v="R1012"/>
  </r>
  <r>
    <s v="Id308"/>
    <s v=" Mr.   Jason W Hickman"/>
    <s v="1 Nov 1999"/>
    <n v="23.602777777777778"/>
    <n v="41.19"/>
    <n v="6.37"/>
    <s v="No"/>
    <s v="No"/>
    <x v="0"/>
    <n v="0"/>
    <x v="0"/>
    <x v="0"/>
    <s v="Prediabetes"/>
    <n v="2899.49"/>
    <s v="tier - 2"/>
    <s v="tier - 2"/>
    <s v="R1024"/>
  </r>
  <r>
    <s v="Id309"/>
    <s v=" Ms.   Michele Gonzalez"/>
    <s v="24 Oct 1996"/>
    <n v="26.622222222222224"/>
    <n v="18.63"/>
    <n v="9.81"/>
    <s v="Yes"/>
    <s v="No"/>
    <x v="0"/>
    <n v="2"/>
    <x v="0"/>
    <x v="2"/>
    <s v="Prediabetes"/>
    <n v="2902.91"/>
    <s v="tier - 2"/>
    <s v="tier - 2"/>
    <s v="R1013"/>
  </r>
  <r>
    <s v="Id310"/>
    <s v=" Ms.   Nikki Difani"/>
    <s v="13 Jun 1996"/>
    <n v="26.986111111111111"/>
    <n v="26.26"/>
    <n v="11.8"/>
    <s v="Yes"/>
    <s v="No"/>
    <x v="0"/>
    <n v="1"/>
    <x v="0"/>
    <x v="1"/>
    <s v="Diabetes (Uncontrolled)"/>
    <n v="2904.09"/>
    <s v="tier - 2"/>
    <s v="tier - 2"/>
    <s v="R1011"/>
  </r>
  <r>
    <s v="Id311"/>
    <s v=" Mr.   Philip J Turner"/>
    <s v="5 Jun 2003"/>
    <n v="20.008333333333333"/>
    <n v="22.37"/>
    <n v="5.86"/>
    <s v="Yes"/>
    <s v="No"/>
    <x v="1"/>
    <n v="1"/>
    <x v="0"/>
    <x v="2"/>
    <s v="Diabetes (Uncontrolled)"/>
    <n v="2913.57"/>
    <s v="tier - 2"/>
    <s v="tier - 2"/>
    <s v="R1011"/>
  </r>
  <r>
    <s v="Id312"/>
    <s v=" Mr.   Bryan L Widmann"/>
    <s v="30 Jun 1996"/>
    <n v="26.93888888888889"/>
    <n v="39.619999999999997"/>
    <n v="4.28"/>
    <s v="No"/>
    <s v="No"/>
    <x v="0"/>
    <n v="1"/>
    <x v="0"/>
    <x v="0"/>
    <s v="Prediabetes"/>
    <n v="2927.06"/>
    <s v="tier - 2"/>
    <s v="tier - 2"/>
    <s v="R1013"/>
  </r>
  <r>
    <s v="Id313"/>
    <s v=" Mr.   Timothy F Tunney"/>
    <s v="30 Sep 2002"/>
    <n v="20.68888888888889"/>
    <n v="18.329999999999998"/>
    <n v="4.16"/>
    <s v="Yes"/>
    <s v="No"/>
    <x v="0"/>
    <n v="0"/>
    <x v="0"/>
    <x v="3"/>
    <s v="Normal"/>
    <n v="2943.41"/>
    <s v="tier - 2"/>
    <s v="tier - 3"/>
    <s v="R1012"/>
  </r>
  <r>
    <s v="Id314"/>
    <s v=" Ms.   Angielyn M San Juan"/>
    <s v="24 Sep 1995"/>
    <n v="27.705555555555556"/>
    <n v="17.11"/>
    <n v="4.9800000000000004"/>
    <s v="Yes"/>
    <s v="No"/>
    <x v="1"/>
    <n v="1"/>
    <x v="0"/>
    <x v="3"/>
    <s v="Normal"/>
    <n v="2974.13"/>
    <s v="tier - 2"/>
    <s v="tier - 1"/>
    <s v="R1011"/>
  </r>
  <r>
    <s v="Id315"/>
    <s v=" Ms.   Jeanie M Croll"/>
    <s v="18 Jun 1987"/>
    <n v="35.972222222222221"/>
    <n v="43.5"/>
    <n v="6.38"/>
    <s v="No"/>
    <s v="yes"/>
    <x v="0"/>
    <n v="1"/>
    <x v="0"/>
    <x v="0"/>
    <s v="Normal"/>
    <n v="2979.52"/>
    <s v="tier - 2"/>
    <s v="tier - 3"/>
    <s v="R1013"/>
  </r>
  <r>
    <s v="Id316"/>
    <s v=" Mr.   Greg Rolfes"/>
    <s v="20 Nov 1991"/>
    <n v="31.55"/>
    <n v="25.364999999999998"/>
    <n v="5.19"/>
    <s v="No"/>
    <s v="No"/>
    <x v="0"/>
    <n v="2"/>
    <x v="1"/>
    <x v="1"/>
    <s v="Prediabetes"/>
    <n v="2985.67"/>
    <s v="tier - 2"/>
    <s v="tier - 2"/>
    <s v="R1013"/>
  </r>
  <r>
    <s v="Id317"/>
    <s v=" Mr.   John Hinkle"/>
    <s v="15 Dec 2002"/>
    <n v="20.480555555555554"/>
    <n v="28.594999999999999"/>
    <n v="10.210000000000001"/>
    <s v="No"/>
    <s v="No"/>
    <x v="0"/>
    <n v="0"/>
    <x v="1"/>
    <x v="1"/>
    <s v="Normal"/>
    <n v="3012.22"/>
    <s v="tier - 2"/>
    <s v="tier - 3"/>
    <s v="R1012"/>
  </r>
  <r>
    <s v="Id318"/>
    <s v=" Mr.   Aliaksandr Leuchanka"/>
    <s v="28 Sep 1988"/>
    <n v="34.694444444444443"/>
    <n v="29.83"/>
    <n v="9.6999999999999993"/>
    <s v="Yes"/>
    <s v="No"/>
    <x v="1"/>
    <n v="1"/>
    <x v="0"/>
    <x v="1"/>
    <s v="Diabetes (Uncontrolled)"/>
    <n v="3018.04"/>
    <s v="tier - 2"/>
    <s v="tier - 2"/>
    <s v="R1012"/>
  </r>
  <r>
    <s v="Id319"/>
    <s v=" Mr.   Jason M Ayr"/>
    <s v="19 Dec 1997"/>
    <n v="25.469444444444445"/>
    <n v="24.7"/>
    <n v="10.25"/>
    <s v="No"/>
    <s v="No"/>
    <x v="0"/>
    <n v="3"/>
    <x v="1"/>
    <x v="2"/>
    <s v="Diabetes (Uncontrolled)"/>
    <n v="3021.81"/>
    <s v="tier - 2"/>
    <s v="tier - 3"/>
    <s v="R1012"/>
  </r>
  <r>
    <s v="Id320"/>
    <s v=" Ms.   Sheera K Siegel"/>
    <s v="15 Sep 1998"/>
    <n v="24.730555555555554"/>
    <n v="17.940000000000001"/>
    <n v="9.77"/>
    <s v="No"/>
    <s v="No"/>
    <x v="0"/>
    <n v="0"/>
    <x v="0"/>
    <x v="3"/>
    <s v="Diabetes (Uncontrolled)"/>
    <n v="3044.21"/>
    <s v="tier - 2"/>
    <s v="tier - 3"/>
    <s v="R1024"/>
  </r>
  <r>
    <s v="Id321"/>
    <s v=" Ms.   Janice Penrose"/>
    <s v="9 Aug 1998"/>
    <n v="24.830555555555556"/>
    <n v="21.08"/>
    <n v="4.83"/>
    <s v="No"/>
    <s v="No"/>
    <x v="1"/>
    <n v="1"/>
    <x v="0"/>
    <x v="2"/>
    <s v="Diabetes (Uncontrolled)"/>
    <n v="3046.06"/>
    <s v="tier - 2"/>
    <s v="tier - 1"/>
    <s v="R1023"/>
  </r>
  <r>
    <s v="Id322"/>
    <s v=" Mr.   Timothy G Schuler"/>
    <s v="22 Dec 1997"/>
    <n v="25.461111111111112"/>
    <n v="37.715000000000003"/>
    <n v="10.86"/>
    <s v="Yes"/>
    <s v="No"/>
    <x v="0"/>
    <n v="0"/>
    <x v="1"/>
    <x v="0"/>
    <s v="Normal"/>
    <n v="3051.73"/>
    <s v="tier - 2"/>
    <s v="tier - 2"/>
    <s v="R1011"/>
  </r>
  <r>
    <s v="Id323"/>
    <s v=" Mr.   Alan R Walker"/>
    <s v="21 Jun 2002"/>
    <n v="20.963888888888889"/>
    <n v="22.39"/>
    <n v="9.5299999999999994"/>
    <s v="Yes"/>
    <s v="No"/>
    <x v="0"/>
    <n v="0"/>
    <x v="0"/>
    <x v="2"/>
    <s v="Diabetes (Uncontrolled)"/>
    <n v="3056.39"/>
    <s v="tier - 2"/>
    <s v="tier - 3"/>
    <s v="R1013"/>
  </r>
  <r>
    <s v="Id324"/>
    <s v=" Mr.   Michael Stange"/>
    <s v="26 Sep 1994"/>
    <n v="28.7"/>
    <n v="28.78"/>
    <n v="5.68"/>
    <s v="No"/>
    <s v="No"/>
    <x v="0"/>
    <n v="0"/>
    <x v="0"/>
    <x v="1"/>
    <s v="Diabetes (Uncontrolled)"/>
    <n v="3062.51"/>
    <s v="tier - 3"/>
    <s v="tier - 1"/>
    <s v="R1012"/>
  </r>
  <r>
    <s v="Id325"/>
    <s v=" Ms.   Marie-France Roy"/>
    <s v="1 Oct 1989"/>
    <n v="33.68611111111111"/>
    <n v="18.329999999999998"/>
    <n v="5.57"/>
    <s v="Yes"/>
    <s v="No"/>
    <x v="0"/>
    <n v="0"/>
    <x v="0"/>
    <x v="3"/>
    <s v="Normal"/>
    <n v="3065.49"/>
    <s v="tier - 2"/>
    <s v="tier - 1"/>
    <s v="R1012"/>
  </r>
  <r>
    <s v="Id326"/>
    <s v=" Mr.   Erik F Potere"/>
    <s v="10 Sep 1995"/>
    <n v="27.744444444444444"/>
    <n v="26.39"/>
    <n v="4.58"/>
    <s v="Yes"/>
    <s v="No"/>
    <x v="0"/>
    <n v="1"/>
    <x v="0"/>
    <x v="1"/>
    <s v="Normal"/>
    <n v="3070.81"/>
    <s v="tier - 3"/>
    <s v="tier - 1"/>
    <s v="R1017"/>
  </r>
  <r>
    <s v="Id327"/>
    <s v=" Mr.   Andrew Podgurski"/>
    <s v="13 Oct 2001"/>
    <n v="21.652777777777779"/>
    <n v="19.260000000000002"/>
    <n v="8.9600000000000009"/>
    <s v="Yes"/>
    <s v="No"/>
    <x v="0"/>
    <n v="1"/>
    <x v="0"/>
    <x v="2"/>
    <s v="Normal"/>
    <n v="3077.1"/>
    <s v="tier - 2"/>
    <s v="tier - 1"/>
    <s v="R1012"/>
  </r>
  <r>
    <s v="Id328"/>
    <s v=" Mr.   Anthony Diamond"/>
    <s v="1 Aug 1987"/>
    <n v="35.852777777777774"/>
    <n v="26.92"/>
    <n v="6.09"/>
    <s v="No"/>
    <s v="No"/>
    <x v="0"/>
    <n v="0"/>
    <x v="0"/>
    <x v="1"/>
    <s v="Diabetes (Uncontrolled)"/>
    <n v="3088.06"/>
    <s v="tier - 2"/>
    <s v="tier - 2"/>
    <s v="R1013"/>
  </r>
  <r>
    <s v="Id329"/>
    <s v=" Mr.   Chris Sallade"/>
    <s v="25 Jun 1999"/>
    <n v="23.952777777777779"/>
    <n v="19.73"/>
    <n v="4.3600000000000003"/>
    <s v="No"/>
    <s v="No"/>
    <x v="0"/>
    <n v="0"/>
    <x v="0"/>
    <x v="2"/>
    <s v="Prediabetes"/>
    <n v="3128.35"/>
    <s v="tier - 2"/>
    <s v="tier - 3"/>
    <s v="R1021"/>
  </r>
  <r>
    <s v="Id330"/>
    <s v=" Mr.   Yu Zhang"/>
    <s v="10 Jul 1994"/>
    <n v="28.911111111111111"/>
    <n v="23.56"/>
    <n v="11.74"/>
    <s v="Yes"/>
    <s v="No"/>
    <x v="0"/>
    <n v="0"/>
    <x v="0"/>
    <x v="2"/>
    <s v="Normal"/>
    <n v="3161.45"/>
    <s v="tier - 2"/>
    <s v="tier - 1"/>
    <s v="R1011"/>
  </r>
  <r>
    <s v="Id331"/>
    <s v=" Mr.   Caleb N Chatfield"/>
    <s v="25 Sep 1993"/>
    <n v="29.702777777777779"/>
    <n v="37.67"/>
    <n v="5.89"/>
    <s v="No"/>
    <s v="No"/>
    <x v="0"/>
    <n v="1"/>
    <x v="0"/>
    <x v="0"/>
    <s v="Diabetes (Uncontrolled)"/>
    <n v="3162.02"/>
    <s v="tier - 2"/>
    <s v="tier - 3"/>
    <s v="R1013"/>
  </r>
  <r>
    <s v="Id332"/>
    <s v=" Mr.   Jason M Bruns"/>
    <s v="29 Aug 2001"/>
    <n v="21.774999999999999"/>
    <n v="18.73"/>
    <n v="10.64"/>
    <s v="No"/>
    <s v="No"/>
    <x v="0"/>
    <n v="2"/>
    <x v="0"/>
    <x v="2"/>
    <s v="Prediabetes"/>
    <n v="3167.46"/>
    <s v="tier - 2"/>
    <s v="tier - 3"/>
    <s v="R1024"/>
  </r>
  <r>
    <s v="Id333"/>
    <s v=" Ms.   Angela R Yochum"/>
    <s v="25 Oct 1994"/>
    <n v="28.619444444444444"/>
    <n v="33.090000000000003"/>
    <n v="6.06"/>
    <s v="No"/>
    <s v="No"/>
    <x v="1"/>
    <n v="1"/>
    <x v="0"/>
    <x v="0"/>
    <s v="Diabetes (Uncontrolled)"/>
    <n v="3171.61"/>
    <s v="tier - 2"/>
    <s v="tier - 3"/>
    <s v="R1013"/>
  </r>
  <r>
    <s v="Id334"/>
    <s v=" Mr.   Keith J Freeburn"/>
    <s v="6 Jul 1994"/>
    <n v="28.922222222222221"/>
    <n v="18.329999999999998"/>
    <n v="7.46"/>
    <s v="Yes"/>
    <s v="No"/>
    <x v="0"/>
    <n v="1"/>
    <x v="0"/>
    <x v="3"/>
    <s v="Prediabetes"/>
    <n v="3172.02"/>
    <s v="tier - 2"/>
    <s v="tier - 1"/>
    <s v="R1011"/>
  </r>
  <r>
    <s v="Id335"/>
    <s v=" Ms.   Emma Spencer"/>
    <s v="14 Aug 1996"/>
    <n v="26.816666666666666"/>
    <n v="27.74"/>
    <n v="4.68"/>
    <s v="Yes"/>
    <s v="No"/>
    <x v="0"/>
    <n v="2"/>
    <x v="0"/>
    <x v="1"/>
    <s v="Diabetes (Uncontrolled)"/>
    <n v="3176.29"/>
    <s v="tier - 2"/>
    <s v="tier - 2"/>
    <s v="R1012"/>
  </r>
  <r>
    <s v="Id336"/>
    <s v=" Mr.   Nathan A Jarosik"/>
    <s v="3 Jul 1996"/>
    <n v="26.930555555555557"/>
    <n v="24.2"/>
    <n v="6.15"/>
    <s v="No"/>
    <s v="No"/>
    <x v="0"/>
    <n v="1"/>
    <x v="0"/>
    <x v="2"/>
    <s v="Normal"/>
    <n v="3176.82"/>
    <s v="tier - 2"/>
    <s v="tier - 1"/>
    <s v="R1012"/>
  </r>
  <r>
    <s v="Id337"/>
    <s v=" Ms.   Kathryn Heinzen"/>
    <s v="23 Sep 2000"/>
    <n v="22.708333333333332"/>
    <n v="22.03"/>
    <n v="4.28"/>
    <s v="Yes"/>
    <s v="No"/>
    <x v="0"/>
    <n v="0"/>
    <x v="0"/>
    <x v="2"/>
    <s v="Prediabetes"/>
    <n v="3179.96"/>
    <s v="tier - 2"/>
    <s v="tier - 2"/>
    <s v="R1012"/>
  </r>
  <r>
    <s v="Id338"/>
    <s v=" Ms.   Elizabeth H Kelley"/>
    <s v="2 Sep 2001"/>
    <n v="21.766666666666666"/>
    <n v="26.885000000000002"/>
    <n v="9.86"/>
    <s v="No"/>
    <s v="No"/>
    <x v="0"/>
    <n v="3"/>
    <x v="0"/>
    <x v="1"/>
    <s v="Normal"/>
    <n v="3180.51"/>
    <s v="tier - 2"/>
    <s v="tier - 2"/>
    <s v="R1013"/>
  </r>
  <r>
    <s v="Id339"/>
    <s v=" Mr.   Ben Thacker"/>
    <s v="11 Oct 1996"/>
    <n v="26.658333333333335"/>
    <n v="16.36"/>
    <n v="11.19"/>
    <s v="No"/>
    <s v="No"/>
    <x v="0"/>
    <n v="0"/>
    <x v="0"/>
    <x v="3"/>
    <s v="Diabetes (Uncontrolled)"/>
    <n v="3201.25"/>
    <s v="tier - 2"/>
    <s v="tier - 3"/>
    <s v="R1012"/>
  </r>
  <r>
    <s v="Id340"/>
    <s v=" Ms.   Cheryl A Jeseritz"/>
    <s v="5 Jul 1997"/>
    <n v="25.925000000000001"/>
    <n v="32.299999999999997"/>
    <n v="4.8899999999999997"/>
    <s v="Yes"/>
    <s v="No"/>
    <x v="1"/>
    <n v="1"/>
    <x v="1"/>
    <x v="0"/>
    <s v="Diabetes (Uncontrolled)"/>
    <n v="3206.49"/>
    <s v="tier - 2"/>
    <s v="tier - 3"/>
    <s v="R1024"/>
  </r>
  <r>
    <s v="Id341"/>
    <s v=" Ms.   Kimberly A Hohman"/>
    <s v="22 Dec 1997"/>
    <n v="25.461111111111112"/>
    <n v="16.05"/>
    <n v="4.3499999999999996"/>
    <s v="Yes"/>
    <s v="No"/>
    <x v="0"/>
    <n v="0"/>
    <x v="0"/>
    <x v="3"/>
    <s v="Normal"/>
    <n v="3208.79"/>
    <s v="tier - 2"/>
    <s v="tier - 3"/>
    <s v="R1011"/>
  </r>
  <r>
    <s v="Id342"/>
    <s v=" Ms.   Cynthia Hill"/>
    <s v="6 Jul 1997"/>
    <n v="25.922222222222221"/>
    <n v="29.07"/>
    <n v="8.66"/>
    <s v="Yes"/>
    <s v="No"/>
    <x v="0"/>
    <n v="2"/>
    <x v="0"/>
    <x v="1"/>
    <s v="Normal"/>
    <n v="3213.62"/>
    <s v="tier - 2"/>
    <s v="tier - 2"/>
    <s v="R1024"/>
  </r>
  <r>
    <s v="Id343"/>
    <s v=" Ms.   Jessica Kuepfer"/>
    <s v="2 Aug 1997"/>
    <n v="25.85"/>
    <n v="17.43"/>
    <n v="8.64"/>
    <s v="No"/>
    <s v="No"/>
    <x v="0"/>
    <n v="0"/>
    <x v="0"/>
    <x v="3"/>
    <s v="Diabetes (Uncontrolled)"/>
    <n v="3227.12"/>
    <s v="tier - 2"/>
    <s v="tier - 3"/>
    <s v="R1013"/>
  </r>
  <r>
    <s v="Id344"/>
    <s v=" Mr.   Bruce Kaczmarek"/>
    <s v="2 Sep 1997"/>
    <n v="25.766666666666666"/>
    <n v="19.329999999999998"/>
    <n v="4.2699999999999996"/>
    <s v="No"/>
    <s v="No"/>
    <x v="0"/>
    <n v="0"/>
    <x v="0"/>
    <x v="2"/>
    <s v="Diabetes (Uncontrolled)"/>
    <n v="3238.44"/>
    <s v="tier - 2"/>
    <s v="tier - 3"/>
    <s v="R1013"/>
  </r>
  <r>
    <s v="Id345"/>
    <s v=" Ms.   Allison Pitt"/>
    <s v="13 Nov 1991"/>
    <n v="31.569444444444443"/>
    <n v="30.52"/>
    <n v="4.21"/>
    <s v="No"/>
    <s v="No"/>
    <x v="0"/>
    <n v="1"/>
    <x v="0"/>
    <x v="0"/>
    <s v="Normal"/>
    <n v="3260.2"/>
    <s v="tier - 3"/>
    <s v="tier - 2"/>
    <s v="R1011"/>
  </r>
  <r>
    <s v="Id346"/>
    <s v=" Mr.   Alex Lorton"/>
    <s v="2 Dec 1994"/>
    <n v="28.516666666666666"/>
    <n v="39.21"/>
    <n v="5.04"/>
    <s v="No"/>
    <s v="No"/>
    <x v="1"/>
    <n v="1"/>
    <x v="0"/>
    <x v="0"/>
    <s v="Normal"/>
    <n v="3268.85"/>
    <s v="tier - 3"/>
    <s v="tier - 1"/>
    <s v="R1016"/>
  </r>
  <r>
    <s v="Id347"/>
    <s v=" Ms.   Gabriela Castaneda"/>
    <s v="1 Jul 1994"/>
    <n v="28.93611111111111"/>
    <n v="26.98"/>
    <n v="5.21"/>
    <s v="Yes"/>
    <s v="No"/>
    <x v="0"/>
    <n v="2"/>
    <x v="0"/>
    <x v="1"/>
    <s v="Normal"/>
    <n v="3277.16"/>
    <s v="tier - 2"/>
    <s v="tier - 3"/>
    <s v="R1011"/>
  </r>
  <r>
    <s v="Id348"/>
    <s v=" Ms.   Sharon Cherop"/>
    <s v="6 Oct 2001"/>
    <n v="21.672222222222221"/>
    <n v="25.84"/>
    <n v="8.83"/>
    <s v="No"/>
    <s v="No"/>
    <x v="0"/>
    <n v="0"/>
    <x v="1"/>
    <x v="1"/>
    <s v="Normal"/>
    <n v="3279.87"/>
    <s v="tier - 2"/>
    <s v="tier - 1"/>
    <s v="R1017"/>
  </r>
  <r>
    <s v="Id349"/>
    <s v=" Mr.   Jason A Howell"/>
    <s v="3 Jul 2003"/>
    <n v="19.930555555555557"/>
    <n v="28.31"/>
    <n v="8.4700000000000006"/>
    <s v="Yes"/>
    <s v="No"/>
    <x v="0"/>
    <n v="2"/>
    <x v="0"/>
    <x v="1"/>
    <s v="Diabetes (Uncontrolled)"/>
    <n v="3280.22"/>
    <s v="tier - 2"/>
    <s v="tier - 3"/>
    <s v="R1011"/>
  </r>
  <r>
    <s v="Id350"/>
    <s v=" Ms.   Chelsey C Palmer"/>
    <s v="17 Nov 1996"/>
    <n v="26.558333333333334"/>
    <n v="23.94"/>
    <n v="4.2"/>
    <s v="No"/>
    <s v="No"/>
    <x v="0"/>
    <n v="0"/>
    <x v="0"/>
    <x v="2"/>
    <s v="Diabetes (Uncontrolled)"/>
    <n v="3292.53"/>
    <s v="tier - 2"/>
    <s v="tier - 2"/>
    <s v="R1012"/>
  </r>
  <r>
    <s v="Id351"/>
    <s v=" Mr.   Devon A Olson"/>
    <s v="5 Dec 2003"/>
    <n v="19.508333333333333"/>
    <n v="20.03"/>
    <n v="6.14"/>
    <s v="Yes"/>
    <s v="No"/>
    <x v="0"/>
    <n v="0"/>
    <x v="0"/>
    <x v="2"/>
    <s v="Normal"/>
    <n v="3300.7"/>
    <s v="tier - 2"/>
    <s v="tier - 2"/>
    <s v="R1025"/>
  </r>
  <r>
    <s v="Id352"/>
    <s v=" Ms.   Joni L Waldron"/>
    <s v="18 Nov 2003"/>
    <n v="19.555555555555557"/>
    <n v="41.42"/>
    <n v="6.07"/>
    <s v="No"/>
    <s v="No"/>
    <x v="0"/>
    <n v="0"/>
    <x v="1"/>
    <x v="0"/>
    <s v="Prediabetes"/>
    <n v="3308.46"/>
    <s v="tier - 2"/>
    <s v="tier - 1"/>
    <s v="R1021"/>
  </r>
  <r>
    <s v="Id353"/>
    <s v=" Mr.   Colin Meyer"/>
    <s v="20 Jun 1997"/>
    <n v="25.966666666666665"/>
    <n v="36.67"/>
    <n v="10.210000000000001"/>
    <s v="No"/>
    <s v="No"/>
    <x v="0"/>
    <n v="0"/>
    <x v="1"/>
    <x v="0"/>
    <s v="Prediabetes"/>
    <n v="3309.79"/>
    <s v="tier - 3"/>
    <s v="tier - 3"/>
    <s v="R1017"/>
  </r>
  <r>
    <s v="Id354"/>
    <s v=" Ms.   Rachael Stack"/>
    <s v="1 Sep 1991"/>
    <n v="31.769444444444446"/>
    <n v="27.645"/>
    <n v="4.6900000000000004"/>
    <s v="No"/>
    <s v="No"/>
    <x v="0"/>
    <n v="0"/>
    <x v="1"/>
    <x v="1"/>
    <s v="Diabetes (Uncontrolled)"/>
    <n v="3342.79"/>
    <s v="tier - 2"/>
    <s v="tier - 1"/>
    <s v="R1013"/>
  </r>
  <r>
    <s v="Id355"/>
    <s v=" Ms.   Maricela Sanchez Y Torres"/>
    <s v="28 Oct 1993"/>
    <n v="29.611111111111111"/>
    <n v="22.72"/>
    <n v="5.71"/>
    <s v="No"/>
    <s v="No"/>
    <x v="0"/>
    <n v="0"/>
    <x v="0"/>
    <x v="2"/>
    <s v="Normal"/>
    <n v="3353.28"/>
    <s v="tier - 2"/>
    <s v="tier - 1"/>
    <s v="R1011"/>
  </r>
  <r>
    <s v="Id356"/>
    <s v=" Ms.   Marie Daniels"/>
    <s v="23 Jun 1995"/>
    <n v="27.958333333333332"/>
    <n v="36.520000000000003"/>
    <n v="9.07"/>
    <s v="Yes"/>
    <s v="No"/>
    <x v="1"/>
    <n v="1"/>
    <x v="1"/>
    <x v="0"/>
    <s v="Prediabetes"/>
    <n v="3353.47"/>
    <s v="tier - 2"/>
    <s v="tier - 3"/>
    <s v="R1012"/>
  </r>
  <r>
    <s v="Id357"/>
    <s v=" Mr.   Frank Pepp"/>
    <s v="7 Oct 1993"/>
    <n v="29.669444444444444"/>
    <n v="33.96"/>
    <n v="4.99"/>
    <s v="No"/>
    <s v="No"/>
    <x v="0"/>
    <n v="0"/>
    <x v="0"/>
    <x v="0"/>
    <s v="Diabetes (Uncontrolled)"/>
    <n v="3366.67"/>
    <s v="tier - 2"/>
    <s v="tier - 2"/>
    <s v="R1013"/>
  </r>
  <r>
    <s v="Id358"/>
    <s v=" Mr.   Jeffry Buechler"/>
    <s v="14 Dec 1996"/>
    <n v="26.483333333333334"/>
    <n v="26.695"/>
    <n v="8.31"/>
    <s v="No"/>
    <s v="No"/>
    <x v="0"/>
    <n v="0"/>
    <x v="0"/>
    <x v="1"/>
    <s v="Normal"/>
    <n v="3378.91"/>
    <s v="tier - 2"/>
    <s v="tier - 1"/>
    <s v="R1011"/>
  </r>
  <r>
    <s v="Id359"/>
    <s v=" Mr.   Mike Buenting"/>
    <s v="13 Nov 1996"/>
    <n v="26.569444444444443"/>
    <n v="18.45"/>
    <n v="5.07"/>
    <s v="Yes"/>
    <s v="No"/>
    <x v="0"/>
    <n v="0"/>
    <x v="0"/>
    <x v="3"/>
    <s v="Diabetes (Uncontrolled)"/>
    <n v="3385.4"/>
    <s v="tier - 2"/>
    <s v="tier - 2"/>
    <s v="R1024"/>
  </r>
  <r>
    <s v="Id360"/>
    <s v=" Mr.   Rick Evans"/>
    <s v="10 Aug 1996"/>
    <n v="26.827777777777779"/>
    <n v="33.18"/>
    <n v="4.79"/>
    <s v="No"/>
    <s v="No"/>
    <x v="0"/>
    <n v="0"/>
    <x v="0"/>
    <x v="0"/>
    <s v="Normal"/>
    <n v="3392.37"/>
    <s v="tier - 2"/>
    <s v="tier - 3"/>
    <s v="R1013"/>
  </r>
  <r>
    <s v="Id361"/>
    <s v=" Mr.   Pierre-Michel Arcand"/>
    <s v="27 Oct 1996"/>
    <n v="26.613888888888887"/>
    <n v="36.1"/>
    <n v="11.39"/>
    <s v="Yes"/>
    <s v="No"/>
    <x v="0"/>
    <n v="2"/>
    <x v="1"/>
    <x v="0"/>
    <s v="Normal"/>
    <n v="3392.98"/>
    <s v="tier - 2"/>
    <s v="tier - 3"/>
    <s v="R1013"/>
  </r>
  <r>
    <s v="Id362"/>
    <s v=" Mr.   Daniel Kesack"/>
    <s v="16 Jul 2004"/>
    <n v="18.894444444444446"/>
    <n v="22.77"/>
    <n v="6"/>
    <s v="No"/>
    <s v="No"/>
    <x v="0"/>
    <n v="0"/>
    <x v="0"/>
    <x v="2"/>
    <s v="Diabetes (Uncontrolled)"/>
    <n v="3393.36"/>
    <s v="tier - 2"/>
    <s v="tier - 2"/>
    <s v="R1023"/>
  </r>
  <r>
    <s v="Id363"/>
    <s v=" Mr.   Brian L Post"/>
    <s v="19 Dec 1996"/>
    <n v="26.469444444444445"/>
    <n v="21.24"/>
    <n v="5.13"/>
    <s v="No"/>
    <s v="No"/>
    <x v="0"/>
    <n v="0"/>
    <x v="0"/>
    <x v="2"/>
    <s v="Prediabetes"/>
    <n v="3410.32"/>
    <s v="tier - 2"/>
    <s v="tier - 2"/>
    <s v="R1011"/>
  </r>
  <r>
    <s v="Id364"/>
    <s v=" Ms.   Morgan M Dunne"/>
    <s v="26 Dec 2001"/>
    <n v="21.45"/>
    <n v="17.600000000000001"/>
    <n v="5.26"/>
    <s v="Yes"/>
    <s v="No"/>
    <x v="0"/>
    <n v="0"/>
    <x v="0"/>
    <x v="3"/>
    <s v="Normal"/>
    <n v="3434.38"/>
    <s v="tier - 2"/>
    <s v="tier - 2"/>
    <s v="R1011"/>
  </r>
  <r>
    <s v="Id365"/>
    <s v=" Ms.   Caroline Kilel"/>
    <s v="27 Aug 1986"/>
    <n v="36.780555555555559"/>
    <n v="26.29"/>
    <n v="6.84"/>
    <s v="No"/>
    <s v="No"/>
    <x v="0"/>
    <n v="0"/>
    <x v="0"/>
    <x v="1"/>
    <s v="Normal"/>
    <n v="3436.5"/>
    <s v="tier - 2"/>
    <s v="tier - 1"/>
    <s v="R1013"/>
  </r>
  <r>
    <s v="Id366"/>
    <s v=" Mr.   Drew T Nicholson"/>
    <s v="20 Jun 2000"/>
    <n v="22.966666666666665"/>
    <n v="35.31"/>
    <n v="9.0399999999999991"/>
    <s v="No"/>
    <s v="No"/>
    <x v="0"/>
    <n v="0"/>
    <x v="1"/>
    <x v="0"/>
    <s v="Diabetes (Controlled)"/>
    <n v="3443.06"/>
    <s v="tier - 2"/>
    <s v="tier - 1"/>
    <s v="R1011"/>
  </r>
  <r>
    <s v="Id367"/>
    <s v=" Mr.   Austin W Susmann"/>
    <s v="14 Sep 1987"/>
    <n v="35.733333333333334"/>
    <n v="27.04"/>
    <n v="4.0999999999999996"/>
    <s v="No"/>
    <s v="No"/>
    <x v="0"/>
    <n v="1"/>
    <x v="0"/>
    <x v="1"/>
    <s v="Diabetes (Uncontrolled)"/>
    <n v="3453.77"/>
    <s v="tier - 2"/>
    <s v="tier - 1"/>
    <s v="R1011"/>
  </r>
  <r>
    <s v="Id368"/>
    <s v=" Ms.   Berenice Harsh"/>
    <s v="29 Jul 2003"/>
    <n v="19.858333333333334"/>
    <n v="30.23"/>
    <n v="4.2300000000000004"/>
    <s v="Yes"/>
    <s v="No"/>
    <x v="1"/>
    <n v="1"/>
    <x v="0"/>
    <x v="0"/>
    <s v="Normal"/>
    <n v="3463.51"/>
    <s v="tier - 2"/>
    <s v="tier - 1"/>
    <s v="R1025"/>
  </r>
  <r>
    <s v="Id369"/>
    <s v=" Mr.   Kenneth A Pocasangre"/>
    <s v="12 Oct 1993"/>
    <n v="29.655555555555555"/>
    <n v="30.6"/>
    <n v="6.48"/>
    <s v="Yes"/>
    <s v="No"/>
    <x v="1"/>
    <n v="1"/>
    <x v="0"/>
    <x v="0"/>
    <s v="Normal"/>
    <n v="3471.41"/>
    <s v="tier - 2"/>
    <s v="tier - 2"/>
    <s v="R1013"/>
  </r>
  <r>
    <s v="Id370"/>
    <s v=" Mr.   Miguel Martinez Lopez"/>
    <s v="26 Jun 2004"/>
    <n v="18.95"/>
    <n v="26.8"/>
    <n v="5.53"/>
    <s v="No"/>
    <s v="No"/>
    <x v="0"/>
    <n v="1"/>
    <x v="0"/>
    <x v="1"/>
    <s v="Prediabetes"/>
    <n v="3481.87"/>
    <s v="tier - 2"/>
    <s v="tier - 3"/>
    <s v="R1016"/>
  </r>
  <r>
    <s v="Id371"/>
    <s v=" Ms.   Hadley T Riegel"/>
    <s v="19 Sep 1996"/>
    <n v="26.719444444444445"/>
    <n v="16.86"/>
    <n v="4.07"/>
    <s v="Yes"/>
    <s v="No"/>
    <x v="0"/>
    <n v="0"/>
    <x v="0"/>
    <x v="3"/>
    <s v="Normal"/>
    <n v="3484.33"/>
    <s v="tier - 3"/>
    <s v="tier - 3"/>
    <s v="R1011"/>
  </r>
  <r>
    <s v="Id372"/>
    <s v=" Mr.   Taylor Monson"/>
    <s v="18 Sep 1996"/>
    <n v="26.722222222222221"/>
    <n v="16.3"/>
    <n v="5.51"/>
    <s v="No"/>
    <s v="No"/>
    <x v="0"/>
    <n v="1"/>
    <x v="0"/>
    <x v="3"/>
    <s v="Normal"/>
    <n v="3490.55"/>
    <s v="tier - 1"/>
    <s v="tier - 2"/>
    <s v="R1015"/>
  </r>
  <r>
    <s v="Id373"/>
    <s v=" Ms.   Tenielle M Klubben"/>
    <s v="22 Sep 1999"/>
    <n v="23.711111111111112"/>
    <n v="29.81"/>
    <n v="11.66"/>
    <s v="No"/>
    <s v="No"/>
    <x v="0"/>
    <n v="0"/>
    <x v="0"/>
    <x v="1"/>
    <s v="Normal"/>
    <n v="3500.61"/>
    <s v="tier - 2"/>
    <s v="tier - 2"/>
    <s v="R1013"/>
  </r>
  <r>
    <s v="Id374"/>
    <s v=" Ms.   Andrea Mascaro"/>
    <s v="16 Sep 1998"/>
    <n v="24.727777777777778"/>
    <n v="16.329999999999998"/>
    <n v="7.26"/>
    <s v="Yes"/>
    <s v="No"/>
    <x v="0"/>
    <n v="0"/>
    <x v="0"/>
    <x v="3"/>
    <s v="Diabetes (Uncontrolled)"/>
    <n v="3537.7"/>
    <s v="tier - 3"/>
    <s v="tier - 3"/>
    <s v="R1012"/>
  </r>
  <r>
    <s v="Id375"/>
    <s v=" Ms.   Nora P Norvell"/>
    <s v="24 Aug 2003"/>
    <n v="19.788888888888888"/>
    <n v="16.37"/>
    <n v="4.79"/>
    <s v="Yes"/>
    <s v="No"/>
    <x v="0"/>
    <n v="0"/>
    <x v="0"/>
    <x v="3"/>
    <s v="Diabetes (Uncontrolled)"/>
    <n v="3538.9"/>
    <s v="tier - 2"/>
    <s v="tier - 2"/>
    <s v="R1012"/>
  </r>
  <r>
    <s v="Id376"/>
    <s v=" Mr.   Zachary Ornelas"/>
    <s v="15 Oct 1988"/>
    <n v="34.647222222222226"/>
    <n v="22.42"/>
    <n v="4.68"/>
    <s v="Yes"/>
    <s v="No"/>
    <x v="0"/>
    <n v="1"/>
    <x v="1"/>
    <x v="2"/>
    <s v="Normal"/>
    <n v="3540.12"/>
    <s v="tier - 2"/>
    <s v="tier - 1"/>
    <s v="R1013"/>
  </r>
  <r>
    <s v="Id377"/>
    <s v=" Mr.   Michael Fitzpatrick"/>
    <s v="22 Dec 1992"/>
    <n v="30.461111111111112"/>
    <n v="31.35"/>
    <n v="4.33"/>
    <s v="Yes"/>
    <s v="No"/>
    <x v="1"/>
    <n v="1"/>
    <x v="1"/>
    <x v="0"/>
    <s v="Normal"/>
    <n v="3554.2"/>
    <s v="tier - 2"/>
    <s v="tier - 3"/>
    <s v="R1011"/>
  </r>
  <r>
    <s v="Id378"/>
    <s v=" Ms.   Alyssa K Bloomquist"/>
    <s v="24 Sep 1994"/>
    <n v="28.705555555555556"/>
    <n v="31.9"/>
    <n v="11.89"/>
    <s v="No"/>
    <s v="No"/>
    <x v="0"/>
    <n v="0"/>
    <x v="1"/>
    <x v="0"/>
    <s v="Normal"/>
    <n v="3556.92"/>
    <s v="tier - 2"/>
    <s v="tier - 3"/>
    <s v="R1012"/>
  </r>
  <r>
    <s v="Id379"/>
    <s v=" Ms.   Heather Wick"/>
    <s v="9 Oct 1995"/>
    <n v="27.663888888888888"/>
    <n v="30.6"/>
    <n v="5.24"/>
    <s v="No"/>
    <s v="No"/>
    <x v="0"/>
    <n v="0"/>
    <x v="0"/>
    <x v="0"/>
    <s v="Diabetes (Uncontrolled)"/>
    <n v="3558.62"/>
    <s v="tier - 2"/>
    <s v="tier - 3"/>
    <s v="R1024"/>
  </r>
  <r>
    <s v="Id380"/>
    <s v=" Mr.   Dante Zappala"/>
    <s v="16 Jun 1995"/>
    <n v="27.977777777777778"/>
    <n v="28.975000000000001"/>
    <n v="7.63"/>
    <s v="No"/>
    <s v="No"/>
    <x v="0"/>
    <n v="0"/>
    <x v="0"/>
    <x v="1"/>
    <s v="Normal"/>
    <n v="3561.89"/>
    <s v="tier - 2"/>
    <s v="tier - 1"/>
    <s v="R1013"/>
  </r>
  <r>
    <s v="Id381"/>
    <s v=" Ms.   Sara E Earle"/>
    <s v="10 Oct 1981"/>
    <n v="41.661111111111111"/>
    <n v="24.86"/>
    <n v="8.92"/>
    <s v="Yes"/>
    <s v="No"/>
    <x v="0"/>
    <n v="2"/>
    <x v="1"/>
    <x v="2"/>
    <s v="Diabetes (Uncontrolled)"/>
    <n v="3562.87"/>
    <s v="tier - 2"/>
    <s v="tier - 1"/>
    <s v="R1013"/>
  </r>
  <r>
    <s v="Id382"/>
    <s v=" Mr.   Scott Majewski"/>
    <s v="18 Aug 1988"/>
    <n v="34.805555555555557"/>
    <n v="19.54"/>
    <n v="5.37"/>
    <s v="No"/>
    <s v="No"/>
    <x v="0"/>
    <n v="0"/>
    <x v="0"/>
    <x v="2"/>
    <s v="Diabetes (Uncontrolled)"/>
    <n v="3569.96"/>
    <s v="tier - 2"/>
    <s v="tier - 1"/>
    <s v="R1012"/>
  </r>
  <r>
    <s v="Id383"/>
    <s v=" Mr.   Sean Apfelbaum"/>
    <s v="23 Aug 1995"/>
    <n v="27.791666666666668"/>
    <n v="26.74"/>
    <n v="4.3099999999999996"/>
    <s v="No"/>
    <s v="No"/>
    <x v="0"/>
    <n v="0"/>
    <x v="0"/>
    <x v="1"/>
    <s v="Normal"/>
    <n v="3578"/>
    <s v="tier - 2"/>
    <s v="tier - 3"/>
    <s v="R1011"/>
  </r>
  <r>
    <s v="Id384"/>
    <s v=" Ms.   Danielle Graham"/>
    <s v="11 Nov 2001"/>
    <n v="21.574999999999999"/>
    <n v="22.99"/>
    <n v="10.46"/>
    <s v="No"/>
    <s v="No"/>
    <x v="0"/>
    <n v="3"/>
    <x v="0"/>
    <x v="2"/>
    <s v="Normal"/>
    <n v="3579.83"/>
    <s v="tier - 2"/>
    <s v="tier - 2"/>
    <s v="R1012"/>
  </r>
  <r>
    <s v="Id385"/>
    <s v=" Mr.   Andrew D Whitacre"/>
    <s v="27 Dec 1986"/>
    <n v="36.447222222222223"/>
    <n v="31.46"/>
    <n v="7.39"/>
    <s v="No"/>
    <s v="No"/>
    <x v="0"/>
    <n v="0"/>
    <x v="1"/>
    <x v="0"/>
    <s v="Diabetes (Uncontrolled)"/>
    <n v="3589.14"/>
    <s v="tier - 2"/>
    <s v="tier - 2"/>
    <s v="R1013"/>
  </r>
  <r>
    <s v="Id386"/>
    <s v=" Mr.   Joel D Wegener"/>
    <s v="6 Jun 1999"/>
    <n v="24.005555555555556"/>
    <n v="30.86"/>
    <n v="6.18"/>
    <s v="No"/>
    <s v="yes"/>
    <x v="0"/>
    <n v="2"/>
    <x v="0"/>
    <x v="0"/>
    <s v="Diabetes (Uncontrolled)"/>
    <n v="3591.48"/>
    <s v="tier - 2"/>
    <s v="tier - 3"/>
    <s v="R1011"/>
  </r>
  <r>
    <s v="Id387"/>
    <s v=" Ms.   Michelle Collie"/>
    <s v="4 Nov 1997"/>
    <n v="25.594444444444445"/>
    <n v="31.96"/>
    <n v="8.86"/>
    <s v="No"/>
    <s v="No"/>
    <x v="0"/>
    <n v="0"/>
    <x v="0"/>
    <x v="0"/>
    <s v="Prediabetes"/>
    <n v="3594.17"/>
    <s v="tier - 2"/>
    <s v="tier - 2"/>
    <s v="R1012"/>
  </r>
  <r>
    <s v="Id388"/>
    <s v=" Mr.   Michael J Murphy"/>
    <s v="12 Aug 1999"/>
    <n v="23.822222222222223"/>
    <n v="23.76"/>
    <n v="10.96"/>
    <s v="No"/>
    <s v="No"/>
    <x v="0"/>
    <n v="3"/>
    <x v="0"/>
    <x v="2"/>
    <s v="Diabetes (Uncontrolled)"/>
    <n v="3597.6"/>
    <s v="tier - 2"/>
    <s v="tier - 2"/>
    <s v="R1011"/>
  </r>
  <r>
    <s v="Id389"/>
    <s v=" Ms.   Nikki Butters"/>
    <s v="4 Nov 1988"/>
    <n v="34.594444444444441"/>
    <n v="19.38"/>
    <n v="6.28"/>
    <s v="No"/>
    <s v="No"/>
    <x v="0"/>
    <n v="0"/>
    <x v="0"/>
    <x v="2"/>
    <s v="Diabetes (Uncontrolled)"/>
    <n v="3603.6"/>
    <s v="tier - 2"/>
    <s v="tier - 1"/>
    <s v="R1013"/>
  </r>
  <r>
    <s v="Id390"/>
    <s v=" Ms.   Summer B Cook"/>
    <s v="11 Oct 1990"/>
    <n v="32.658333333333331"/>
    <n v="16.21"/>
    <n v="6.29"/>
    <s v="Yes"/>
    <s v="No"/>
    <x v="0"/>
    <n v="1"/>
    <x v="0"/>
    <x v="3"/>
    <s v="Prediabetes"/>
    <n v="3606.43"/>
    <s v="tier - 2"/>
    <s v="tier - 1"/>
    <s v="R1013"/>
  </r>
  <r>
    <s v="Id391"/>
    <s v=" Mr.   Edward Breen"/>
    <s v="14 Jun 1985"/>
    <n v="37.983333333333334"/>
    <n v="32.54"/>
    <n v="4.0199999999999996"/>
    <s v="No"/>
    <s v="yes"/>
    <x v="0"/>
    <n v="1"/>
    <x v="0"/>
    <x v="0"/>
    <s v="Prediabetes"/>
    <n v="3622.13"/>
    <s v="tier - 2"/>
    <s v="tier - 1"/>
    <s v="R1013"/>
  </r>
  <r>
    <s v="Id392"/>
    <s v=" Mr.   Ryan Fitzsimons"/>
    <s v="17 Nov 1992"/>
    <n v="30.558333333333334"/>
    <n v="36.765000000000001"/>
    <n v="11.95"/>
    <s v="Yes"/>
    <s v="No"/>
    <x v="0"/>
    <n v="2"/>
    <x v="1"/>
    <x v="0"/>
    <s v="Normal"/>
    <n v="3645.09"/>
    <s v="tier - 1"/>
    <s v="tier - 2"/>
    <s v="R1014"/>
  </r>
  <r>
    <s v="Id393"/>
    <s v=" Ms.   Kacee Houle"/>
    <s v="8 Nov 1990"/>
    <n v="32.583333333333336"/>
    <n v="35.909999999999997"/>
    <n v="8.7100000000000009"/>
    <s v="No"/>
    <s v="No"/>
    <x v="0"/>
    <n v="0"/>
    <x v="1"/>
    <x v="0"/>
    <s v="Diabetes (Uncontrolled)"/>
    <n v="3653.29"/>
    <s v="tier - 2"/>
    <s v="tier - 3"/>
    <s v="R1011"/>
  </r>
  <r>
    <s v="Id394"/>
    <s v=" Mr.   Dave Woodward"/>
    <s v="14 Sep 1992"/>
    <n v="30.733333333333334"/>
    <n v="32.06"/>
    <n v="4.67"/>
    <s v="No"/>
    <s v="yes"/>
    <x v="0"/>
    <n v="1"/>
    <x v="0"/>
    <x v="0"/>
    <s v="Diabetes (Uncontrolled)"/>
    <n v="3659.35"/>
    <s v="tier - 3"/>
    <s v="tier - 1"/>
    <s v="R1011"/>
  </r>
  <r>
    <s v="Id395"/>
    <s v=" Ms.   Maryanna Ray"/>
    <s v="6 Jul 1984"/>
    <n v="38.922222222222224"/>
    <n v="24.1"/>
    <n v="11.14"/>
    <s v="Yes"/>
    <s v="No"/>
    <x v="0"/>
    <n v="1"/>
    <x v="1"/>
    <x v="2"/>
    <s v="Normal"/>
    <n v="3678.86"/>
    <s v="tier - 2"/>
    <s v="tier - 3"/>
    <s v="R1013"/>
  </r>
  <r>
    <s v="Id396"/>
    <s v=" Ms.   Jessica H Jennings"/>
    <s v="10 Jul 2003"/>
    <n v="19.911111111111111"/>
    <n v="27.1"/>
    <n v="9.0500000000000007"/>
    <s v="No"/>
    <s v="No"/>
    <x v="0"/>
    <n v="2"/>
    <x v="1"/>
    <x v="1"/>
    <s v="Diabetes (Uncontrolled)"/>
    <n v="3688.35"/>
    <s v="tier - 2"/>
    <s v="tier - 2"/>
    <s v="R1021"/>
  </r>
  <r>
    <s v="Id397"/>
    <s v=" Ms.   Deanna Fuller"/>
    <s v="14 Dec 1981"/>
    <n v="41.483333333333334"/>
    <n v="24.42"/>
    <n v="11.31"/>
    <s v="No"/>
    <s v="No"/>
    <x v="0"/>
    <n v="0"/>
    <x v="0"/>
    <x v="2"/>
    <s v="Diabetes (Uncontrolled)"/>
    <n v="3688.38"/>
    <s v="tier - 2"/>
    <s v="tier - 2"/>
    <s v="R1013"/>
  </r>
  <r>
    <s v="Id398"/>
    <s v=" Mr.   Peter Lovisek"/>
    <s v="21 Oct 1995"/>
    <n v="27.630555555555556"/>
    <n v="26.695"/>
    <n v="4.68"/>
    <s v="Yes"/>
    <s v="No"/>
    <x v="0"/>
    <n v="2"/>
    <x v="0"/>
    <x v="1"/>
    <s v="Diabetes (Uncontrolled)"/>
    <n v="3693.43"/>
    <s v="tier - 2"/>
    <s v="tier - 3"/>
    <s v="R1011"/>
  </r>
  <r>
    <s v="Id399"/>
    <s v=" Ms.   Rebecca Painter"/>
    <s v="18 Aug 1988"/>
    <n v="34.805555555555557"/>
    <n v="27.79"/>
    <n v="6.05"/>
    <s v="Yes"/>
    <s v="yes"/>
    <x v="0"/>
    <n v="1"/>
    <x v="0"/>
    <x v="1"/>
    <s v="Normal"/>
    <n v="3699.54"/>
    <s v="tier - 2"/>
    <s v="tier - 3"/>
    <s v="R1013"/>
  </r>
  <r>
    <s v="Id400"/>
    <s v=" Ms.   Elizabeth M Edwards"/>
    <s v="2 Dec 1989"/>
    <n v="33.516666666666666"/>
    <n v="32.68"/>
    <n v="4.68"/>
    <s v="Yes"/>
    <s v="No"/>
    <x v="0"/>
    <n v="0"/>
    <x v="1"/>
    <x v="0"/>
    <s v="Prediabetes"/>
    <n v="3704.35"/>
    <s v="tier - 2"/>
    <s v="tier - 2"/>
    <s v="R1013"/>
  </r>
  <r>
    <s v="Id401"/>
    <s v=" Mr.   Gregory Liebl"/>
    <s v="5 Nov 2004"/>
    <n v="18.591666666666665"/>
    <n v="26.4"/>
    <n v="9.5"/>
    <s v="Yes"/>
    <s v="No"/>
    <x v="0"/>
    <n v="2"/>
    <x v="1"/>
    <x v="1"/>
    <s v="Normal"/>
    <n v="3722.23"/>
    <s v="tier - 2"/>
    <s v="tier - 2"/>
    <s v="R1025"/>
  </r>
  <r>
    <s v="Id402"/>
    <s v=" Ms.   Sarah E Kasabian-Larson"/>
    <s v="1 Dec 1986"/>
    <n v="36.519444444444446"/>
    <n v="23.655000000000001"/>
    <n v="10.84"/>
    <s v="Yes"/>
    <s v="No"/>
    <x v="1"/>
    <n v="1"/>
    <x v="0"/>
    <x v="2"/>
    <s v="Diabetes (Uncontrolled)"/>
    <n v="3731.6"/>
    <s v="tier - 2"/>
    <s v="tier - 2"/>
    <s v="R1013"/>
  </r>
  <r>
    <s v="Id403"/>
    <s v=" Ms.   Anne Elise Creamer"/>
    <s v="22 Aug 1994"/>
    <n v="28.794444444444444"/>
    <n v="27.36"/>
    <n v="5.88"/>
    <s v="No"/>
    <s v="No"/>
    <x v="0"/>
    <n v="2"/>
    <x v="1"/>
    <x v="1"/>
    <s v="Diabetes (Uncontrolled)"/>
    <n v="3732.63"/>
    <s v="tier - 2"/>
    <s v="tier - 3"/>
    <s v="R1024"/>
  </r>
  <r>
    <s v="Id404"/>
    <s v=" Mr.   Christopher R Kimbel"/>
    <s v="22 Jun 1993"/>
    <n v="29.961111111111112"/>
    <n v="27.82"/>
    <n v="5.24"/>
    <s v="Yes"/>
    <s v="No"/>
    <x v="0"/>
    <n v="0"/>
    <x v="0"/>
    <x v="1"/>
    <s v="Prediabetes"/>
    <n v="3736.46"/>
    <s v="tier - 2"/>
    <s v="tier - 2"/>
    <s v="R1012"/>
  </r>
  <r>
    <s v="Id405"/>
    <s v=" Mr.   Elliot Livensparger"/>
    <s v="9 Sep 1986"/>
    <n v="36.74722222222222"/>
    <n v="25.46"/>
    <n v="11.75"/>
    <s v="No"/>
    <s v="No"/>
    <x v="0"/>
    <n v="0"/>
    <x v="1"/>
    <x v="1"/>
    <s v="Normal"/>
    <n v="3748.56"/>
    <s v="tier - 2"/>
    <s v="tier - 2"/>
    <s v="R1013"/>
  </r>
  <r>
    <s v="Id406"/>
    <s v=" Mr.   Christopher D Grange"/>
    <s v="28 Oct 1991"/>
    <n v="31.611111111111111"/>
    <n v="25.1"/>
    <n v="6.97"/>
    <s v="No"/>
    <s v="No"/>
    <x v="0"/>
    <n v="0"/>
    <x v="0"/>
    <x v="1"/>
    <s v="Diabetes (Uncontrolled)"/>
    <n v="3756.62"/>
    <s v="tier - 2"/>
    <s v="tier - 2"/>
    <s v="R1013"/>
  </r>
  <r>
    <s v="Id407"/>
    <s v=" Mr.   Corey Nunlist"/>
    <s v="25 Aug 1991"/>
    <n v="31.786111111111111"/>
    <n v="32.11"/>
    <n v="4.76"/>
    <s v="No"/>
    <s v="No"/>
    <x v="0"/>
    <n v="2"/>
    <x v="1"/>
    <x v="0"/>
    <s v="Diabetes (Controlled)"/>
    <n v="3757.84"/>
    <s v="tier - 2"/>
    <s v="tier - 1"/>
    <s v="R1013"/>
  </r>
  <r>
    <s v="Id408"/>
    <s v=" Mr.   Patrick D Cutter"/>
    <s v="24 Oct 1991"/>
    <n v="31.622222222222224"/>
    <n v="29.8"/>
    <n v="8.24"/>
    <s v="Yes"/>
    <s v="No"/>
    <x v="0"/>
    <n v="1"/>
    <x v="0"/>
    <x v="1"/>
    <s v="Normal"/>
    <n v="3761.29"/>
    <s v="tier - 2"/>
    <s v="tier - 3"/>
    <s v="R1011"/>
  </r>
  <r>
    <s v="Id409"/>
    <s v=" Mr.   Anthony D Martin"/>
    <s v="21 Nov 1994"/>
    <n v="28.547222222222221"/>
    <n v="24.01"/>
    <n v="4.76"/>
    <s v="No"/>
    <s v="No"/>
    <x v="0"/>
    <n v="1"/>
    <x v="0"/>
    <x v="2"/>
    <s v="Diabetes (Uncontrolled)"/>
    <n v="3766.88"/>
    <s v="tier - 2"/>
    <s v="tier - 1"/>
    <s v="R1013"/>
  </r>
  <r>
    <s v="Id410"/>
    <s v=" Ms.   Melissa Cooney"/>
    <s v="24 Oct 1987"/>
    <n v="35.62222222222222"/>
    <n v="23.21"/>
    <n v="6.03"/>
    <s v="No"/>
    <s v="No"/>
    <x v="0"/>
    <n v="1"/>
    <x v="1"/>
    <x v="2"/>
    <s v="Normal"/>
    <n v="3773.23"/>
    <s v="tier - 2"/>
    <s v="tier - 3"/>
    <s v="R1013"/>
  </r>
  <r>
    <s v="Id411"/>
    <s v=" Ms.   Raven Bier"/>
    <s v="13 Dec 1981"/>
    <n v="41.486111111111114"/>
    <n v="21.2"/>
    <n v="4.07"/>
    <s v="Yes"/>
    <s v="No"/>
    <x v="0"/>
    <n v="1"/>
    <x v="0"/>
    <x v="2"/>
    <s v="Prediabetes"/>
    <n v="3785.77"/>
    <s v="tier - 2"/>
    <s v="tier - 1"/>
    <s v="R1013"/>
  </r>
  <r>
    <s v="Id412"/>
    <s v=" Mr.   Christopher Muskopf"/>
    <s v="28 Aug 1988"/>
    <n v="34.777777777777779"/>
    <n v="28.215"/>
    <n v="8.26"/>
    <s v="Yes"/>
    <s v="No"/>
    <x v="0"/>
    <n v="1"/>
    <x v="0"/>
    <x v="1"/>
    <s v="Normal"/>
    <n v="3793.55"/>
    <s v="tier - 2"/>
    <s v="tier - 3"/>
    <s v="R1013"/>
  </r>
  <r>
    <s v="Id413"/>
    <s v=" Ms.   Kendra A Sirak"/>
    <s v="24 Jun 1999"/>
    <n v="23.955555555555556"/>
    <n v="38.094999999999999"/>
    <n v="4.76"/>
    <s v="No"/>
    <s v="No"/>
    <x v="0"/>
    <n v="1"/>
    <x v="1"/>
    <x v="0"/>
    <s v="Diabetes (Uncontrolled)"/>
    <n v="3796.36"/>
    <s v="tier - 2"/>
    <s v="tier - 3"/>
    <s v="R1012"/>
  </r>
  <r>
    <s v="Id414"/>
    <s v=" Ms.   Jordan Nelsen"/>
    <s v="29 Sep 1981"/>
    <n v="41.69166666666667"/>
    <n v="22.61"/>
    <n v="6.13"/>
    <s v="Yes"/>
    <s v="No"/>
    <x v="1"/>
    <n v="1"/>
    <x v="0"/>
    <x v="2"/>
    <s v="Normal"/>
    <n v="3797.2"/>
    <s v="tier - 2"/>
    <s v="tier - 3"/>
    <s v="R1012"/>
  </r>
  <r>
    <s v="Id415"/>
    <s v=" Mr.   Nils Schallner"/>
    <s v="12 Aug 1994"/>
    <n v="28.822222222222223"/>
    <n v="24.32"/>
    <n v="10.47"/>
    <s v="Yes"/>
    <s v="No"/>
    <x v="0"/>
    <n v="2"/>
    <x v="0"/>
    <x v="2"/>
    <s v="Prediabetes"/>
    <n v="3847.67"/>
    <s v="tier - 3"/>
    <s v="tier - 2"/>
    <s v="R1011"/>
  </r>
  <r>
    <s v="Id416"/>
    <s v=" Mr.   Scott Dunlap"/>
    <s v="19 Aug 1991"/>
    <n v="31.802777777777777"/>
    <n v="20.96"/>
    <n v="4.04"/>
    <s v="Yes"/>
    <s v="No"/>
    <x v="0"/>
    <n v="1"/>
    <x v="0"/>
    <x v="2"/>
    <s v="Diabetes (Uncontrolled)"/>
    <n v="3857.76"/>
    <s v="tier - 3"/>
    <s v="tier - 1"/>
    <s v="R1016"/>
  </r>
  <r>
    <s v="Id417"/>
    <s v=" Ms.   Angela Messing"/>
    <s v="6 Jun 2001"/>
    <n v="22.005555555555556"/>
    <n v="19.68"/>
    <n v="5.74"/>
    <s v="No"/>
    <s v="No"/>
    <x v="0"/>
    <n v="0"/>
    <x v="0"/>
    <x v="2"/>
    <s v="Normal"/>
    <n v="3858.51"/>
    <s v="tier - 2"/>
    <s v="tier - 3"/>
    <s v="R1025"/>
  </r>
  <r>
    <s v="Id418"/>
    <s v=" Ms.   Allison Bondell"/>
    <s v="18 Oct 2001"/>
    <n v="21.638888888888889"/>
    <n v="18.100000000000001"/>
    <n v="6.33"/>
    <s v="No"/>
    <s v="No"/>
    <x v="0"/>
    <n v="1"/>
    <x v="0"/>
    <x v="3"/>
    <s v="Prediabetes"/>
    <n v="3861.21"/>
    <s v="tier - 2"/>
    <s v="tier - 2"/>
    <s v="R1016"/>
  </r>
  <r>
    <s v="Id419"/>
    <s v=" Ms.   Caitlin O Gaughan"/>
    <s v="24 Jun 1990"/>
    <n v="32.955555555555556"/>
    <n v="29.64"/>
    <n v="4.28"/>
    <s v="Yes"/>
    <s v="No"/>
    <x v="0"/>
    <n v="0"/>
    <x v="1"/>
    <x v="1"/>
    <s v="Prediabetes"/>
    <n v="3866.86"/>
    <s v="tier - 1"/>
    <s v="tier - 1"/>
    <s v="R1012"/>
  </r>
  <r>
    <s v="Id420"/>
    <s v=" Ms.   Tracy M Gruman"/>
    <s v="25 Jul 1991"/>
    <n v="31.869444444444444"/>
    <n v="25.3"/>
    <n v="9.4700000000000006"/>
    <s v="Yes"/>
    <s v="No"/>
    <x v="0"/>
    <n v="2"/>
    <x v="0"/>
    <x v="1"/>
    <s v="Normal"/>
    <n v="3875.73"/>
    <s v="tier - 2"/>
    <s v="tier - 3"/>
    <s v="R1013"/>
  </r>
  <r>
    <s v="Id421"/>
    <s v=" Mr.   Dustin M Whitlow"/>
    <s v="23 Oct 1996"/>
    <n v="26.625"/>
    <n v="27.6"/>
    <n v="4.8499999999999996"/>
    <s v="Yes"/>
    <s v="No"/>
    <x v="0"/>
    <n v="0"/>
    <x v="1"/>
    <x v="1"/>
    <s v="Diabetes (Uncontrolled)"/>
    <n v="3877.3"/>
    <s v="tier - 1"/>
    <s v="tier - 3"/>
    <s v="R1012"/>
  </r>
  <r>
    <s v="Id422"/>
    <s v=" Ms.   Jenny Robinson"/>
    <s v="13 Jul 2004"/>
    <n v="18.902777777777779"/>
    <n v="27.645"/>
    <n v="11.03"/>
    <s v="Yes"/>
    <s v="No"/>
    <x v="0"/>
    <n v="1"/>
    <x v="0"/>
    <x v="1"/>
    <s v="Normal"/>
    <n v="3889.2"/>
    <s v="tier - 2"/>
    <s v="tier - 2"/>
    <s v="R1012"/>
  </r>
  <r>
    <s v="Id423"/>
    <s v=" Ms.   Emily Sabo"/>
    <s v="14 Sep 1993"/>
    <n v="29.733333333333334"/>
    <n v="27.6"/>
    <n v="5.22"/>
    <s v="No"/>
    <s v="No"/>
    <x v="0"/>
    <n v="2"/>
    <x v="0"/>
    <x v="1"/>
    <s v="Diabetes (Uncontrolled)"/>
    <n v="3898.35"/>
    <s v="tier - 2"/>
    <s v="tier - 2"/>
    <s v="R1012"/>
  </r>
  <r>
    <s v="Id424"/>
    <s v=" Ms.   Fabienne Nazarian"/>
    <s v="27 Aug 1981"/>
    <n v="41.780555555555559"/>
    <n v="25.08"/>
    <n v="9.52"/>
    <s v="Yes"/>
    <s v="No"/>
    <x v="0"/>
    <n v="2"/>
    <x v="1"/>
    <x v="1"/>
    <s v="Normal"/>
    <n v="3902.07"/>
    <s v="tier - 2"/>
    <s v="tier - 2"/>
    <s v="R1013"/>
  </r>
  <r>
    <s v="Id425"/>
    <s v=" Mr.   Jordan Lerma"/>
    <s v="24 Nov 1997"/>
    <n v="25.538888888888888"/>
    <n v="30.02"/>
    <n v="11.09"/>
    <s v="No"/>
    <s v="No"/>
    <x v="0"/>
    <n v="0"/>
    <x v="1"/>
    <x v="0"/>
    <s v="Diabetes (Uncontrolled)"/>
    <n v="3906.13"/>
    <s v="tier - 3"/>
    <s v="tier - 3"/>
    <s v="R1011"/>
  </r>
  <r>
    <s v="Id426"/>
    <s v=" Mr.   Matt Dahl"/>
    <s v="5 Jul 1985"/>
    <n v="37.924999999999997"/>
    <n v="27.36"/>
    <n v="9.4499999999999993"/>
    <s v="Yes"/>
    <s v="No"/>
    <x v="0"/>
    <n v="2"/>
    <x v="0"/>
    <x v="1"/>
    <s v="Diabetes (Uncontrolled)"/>
    <n v="3910.44"/>
    <s v="tier - 2"/>
    <s v="tier - 2"/>
    <s v="R1013"/>
  </r>
  <r>
    <s v="Id427"/>
    <s v=" Ms.   Taryn L Surtees"/>
    <s v="10 Jul 2000"/>
    <n v="22.911111111111111"/>
    <n v="22.2"/>
    <n v="5.51"/>
    <s v="No"/>
    <s v="No"/>
    <x v="0"/>
    <n v="0"/>
    <x v="0"/>
    <x v="2"/>
    <s v="Diabetes (Uncontrolled)"/>
    <n v="3925.76"/>
    <s v="tier - 2"/>
    <s v="tier - 2"/>
    <s v="R1024"/>
  </r>
  <r>
    <s v="Id428"/>
    <s v=" Ms.   Temima Spetner"/>
    <s v="15 Jun 2002"/>
    <n v="20.980555555555554"/>
    <n v="25.71"/>
    <n v="4.18"/>
    <s v="No"/>
    <s v="yes"/>
    <x v="0"/>
    <n v="1"/>
    <x v="0"/>
    <x v="1"/>
    <s v="Normal"/>
    <n v="3931.51"/>
    <s v="tier - 2"/>
    <s v="tier - 3"/>
    <s v="R1011"/>
  </r>
  <r>
    <s v="Id429"/>
    <s v=" Ms.   Jennifer Brandon"/>
    <s v="24 Oct 1988"/>
    <n v="34.62222222222222"/>
    <n v="41.91"/>
    <n v="5.98"/>
    <s v="Yes"/>
    <s v="No"/>
    <x v="0"/>
    <n v="1"/>
    <x v="1"/>
    <x v="0"/>
    <s v="Normal"/>
    <n v="3935.18"/>
    <s v="tier - 3"/>
    <s v="tier - 1"/>
    <s v="R1013"/>
  </r>
  <r>
    <s v="Id430"/>
    <s v=" Ms.   Serena M Eley"/>
    <s v="29 Sep 1993"/>
    <n v="29.691666666666666"/>
    <n v="25.85"/>
    <n v="10.16"/>
    <s v="No"/>
    <s v="No"/>
    <x v="0"/>
    <n v="0"/>
    <x v="0"/>
    <x v="1"/>
    <s v="Prediabetes"/>
    <n v="3943.6"/>
    <s v="tier - 2"/>
    <s v="tier - 3"/>
    <s v="R1024"/>
  </r>
  <r>
    <s v="Id431"/>
    <s v=" Ms.   Victoria M Sedicum"/>
    <s v="11 Nov 1993"/>
    <n v="29.574999999999999"/>
    <n v="23.844999999999999"/>
    <n v="11.71"/>
    <s v="No"/>
    <s v="No"/>
    <x v="0"/>
    <n v="2"/>
    <x v="0"/>
    <x v="2"/>
    <s v="Diabetes (Uncontrolled)"/>
    <n v="3947.41"/>
    <s v="tier - 2"/>
    <s v="tier - 2"/>
    <s v="R1013"/>
  </r>
  <r>
    <s v="Id432"/>
    <s v=" Ms.   Phoebe Markle"/>
    <s v="10 Jul 1999"/>
    <n v="23.911111111111111"/>
    <n v="30.59"/>
    <n v="5.23"/>
    <s v="No"/>
    <s v="No"/>
    <x v="1"/>
    <n v="1"/>
    <x v="1"/>
    <x v="0"/>
    <s v="Diabetes (Uncontrolled)"/>
    <n v="3955.98"/>
    <s v="tier - 2"/>
    <s v="tier - 3"/>
    <s v="R1021"/>
  </r>
  <r>
    <s v="Id433"/>
    <s v=" Mr.   Corey Kunz"/>
    <s v="11 Jul 1995"/>
    <n v="27.908333333333335"/>
    <n v="24.795000000000002"/>
    <n v="6.85"/>
    <s v="No"/>
    <s v="No"/>
    <x v="0"/>
    <n v="0"/>
    <x v="0"/>
    <x v="2"/>
    <s v="Normal"/>
    <n v="3956.07"/>
    <s v="tier - 2"/>
    <s v="tier - 2"/>
    <s v="R1012"/>
  </r>
  <r>
    <s v="Id434"/>
    <s v=" Ms.   Rebecca Wimert"/>
    <s v="29 Jul 1990"/>
    <n v="32.858333333333334"/>
    <n v="24.13"/>
    <n v="7.05"/>
    <s v="Yes"/>
    <s v="No"/>
    <x v="0"/>
    <n v="2"/>
    <x v="0"/>
    <x v="2"/>
    <s v="Diabetes (Controlled)"/>
    <n v="3972.92"/>
    <s v="tier - 2"/>
    <s v="tier - 3"/>
    <s v="R1013"/>
  </r>
  <r>
    <s v="Id435"/>
    <s v=" Mr.   Nicholas D Peterson"/>
    <s v="17 Aug 1996"/>
    <n v="26.808333333333334"/>
    <n v="25.84"/>
    <n v="11.64"/>
    <s v="No"/>
    <s v="No"/>
    <x v="0"/>
    <n v="2"/>
    <x v="0"/>
    <x v="1"/>
    <s v="Diabetes (Uncontrolled)"/>
    <n v="3981.98"/>
    <s v="tier - 2"/>
    <s v="tier - 2"/>
    <s v="R1013"/>
  </r>
  <r>
    <s v="Id436"/>
    <s v=" Mr.   Christian Mercier"/>
    <s v="8 Sep 1996"/>
    <n v="26.75"/>
    <n v="28"/>
    <n v="10.52"/>
    <s v="No"/>
    <s v="No"/>
    <x v="0"/>
    <n v="0"/>
    <x v="0"/>
    <x v="1"/>
    <s v="Diabetes (Uncontrolled)"/>
    <n v="3987.93"/>
    <s v="tier - 2"/>
    <s v="tier - 2"/>
    <s v="R1011"/>
  </r>
  <r>
    <s v="Id437"/>
    <s v=" Mr.   Jonathon S Laurie"/>
    <s v="22 Nov 1990"/>
    <n v="32.544444444444444"/>
    <n v="34.1"/>
    <n v="4.01"/>
    <s v="Yes"/>
    <s v="No"/>
    <x v="1"/>
    <n v="1"/>
    <x v="1"/>
    <x v="0"/>
    <s v="Diabetes (Uncontrolled)"/>
    <n v="3989.84"/>
    <s v="tier - 2"/>
    <s v="tier - 2"/>
    <s v="R1011"/>
  </r>
  <r>
    <s v="Id438"/>
    <s v=" Ms.   Caroline Sekaquaptewa"/>
    <s v="1 Nov 1990"/>
    <n v="32.602777777777774"/>
    <n v="26.125"/>
    <n v="8.56"/>
    <s v="Yes"/>
    <s v="No"/>
    <x v="0"/>
    <n v="1"/>
    <x v="0"/>
    <x v="1"/>
    <s v="Normal"/>
    <n v="3994.18"/>
    <s v="tier - 2"/>
    <s v="tier - 2"/>
    <s v="R1013"/>
  </r>
  <r>
    <s v="Id439"/>
    <s v=" Mr.   Joshua D Frash"/>
    <s v="10 Jul 1989"/>
    <n v="33.911111111111111"/>
    <n v="25.6"/>
    <n v="10.5"/>
    <s v="No"/>
    <s v="No"/>
    <x v="0"/>
    <n v="2"/>
    <x v="0"/>
    <x v="1"/>
    <s v="Diabetes (Uncontrolled)"/>
    <n v="4002.36"/>
    <s v="tier - 2"/>
    <s v="tier - 1"/>
    <s v="R1013"/>
  </r>
  <r>
    <s v="Id440"/>
    <s v=" Ms.   Nichole Bukowski"/>
    <s v="13 Sep 2000"/>
    <n v="22.736111111111111"/>
    <n v="24.32"/>
    <n v="6.39"/>
    <s v="No"/>
    <s v="No"/>
    <x v="0"/>
    <n v="0"/>
    <x v="1"/>
    <x v="2"/>
    <s v="Diabetes (Uncontrolled)"/>
    <n v="4005.42"/>
    <s v="tier - 2"/>
    <s v="tier - 1"/>
    <s v="R1015"/>
  </r>
  <r>
    <s v="Id441"/>
    <s v=" Ms.   Denise M Sandahl"/>
    <s v="11 Oct 1992"/>
    <n v="30.658333333333335"/>
    <n v="22.88"/>
    <n v="5.71"/>
    <s v="Yes"/>
    <s v="No"/>
    <x v="1"/>
    <n v="1"/>
    <x v="0"/>
    <x v="2"/>
    <s v="Prediabetes"/>
    <n v="4032.24"/>
    <s v="tier - 3"/>
    <s v="tier - 3"/>
    <s v="R1012"/>
  </r>
  <r>
    <s v="Id442"/>
    <s v=" Mr.   Peter R Speight"/>
    <s v="7 Jul 1984"/>
    <n v="38.919444444444444"/>
    <n v="24.984999999999999"/>
    <n v="4.43"/>
    <s v="Yes"/>
    <s v="No"/>
    <x v="1"/>
    <n v="1"/>
    <x v="1"/>
    <x v="2"/>
    <s v="Prediabetes"/>
    <n v="4038.41"/>
    <s v="tier - 2"/>
    <s v="tier - 1"/>
    <s v="R1013"/>
  </r>
  <r>
    <s v="Id443"/>
    <s v=" Mr.   Johnson K Lee"/>
    <s v="10 Nov 1983"/>
    <n v="39.577777777777776"/>
    <n v="33.1"/>
    <n v="5.52"/>
    <s v="No"/>
    <s v="No"/>
    <x v="1"/>
    <n v="1"/>
    <x v="1"/>
    <x v="0"/>
    <s v="Normal"/>
    <n v="4039.9"/>
    <s v="tier - 2"/>
    <s v="tier - 1"/>
    <s v="R1013"/>
  </r>
  <r>
    <s v="Id444"/>
    <s v=" Ms.   Katherine Nielsen"/>
    <s v="26 Dec 1993"/>
    <n v="29.45"/>
    <n v="27.83"/>
    <n v="9.1999999999999993"/>
    <s v="Yes"/>
    <s v="No"/>
    <x v="0"/>
    <n v="1"/>
    <x v="0"/>
    <x v="1"/>
    <s v="Normal"/>
    <n v="4040.56"/>
    <s v="tier - 3"/>
    <s v="tier - 3"/>
    <s v="R1015"/>
  </r>
  <r>
    <s v="Id445"/>
    <s v=" Ms.   Lynda Zirdok"/>
    <s v="30 Nov 1988"/>
    <n v="34.522222222222226"/>
    <n v="30.875"/>
    <n v="10.97"/>
    <s v="Yes"/>
    <s v="No"/>
    <x v="0"/>
    <n v="2"/>
    <x v="1"/>
    <x v="0"/>
    <s v="Diabetes (Uncontrolled)"/>
    <n v="4047.94"/>
    <s v="tier - 2"/>
    <s v="tier - 1"/>
    <s v="R1013"/>
  </r>
  <r>
    <s v="Id446"/>
    <s v=" Mr.   Anthony Crudale"/>
    <s v="13 Aug 1993"/>
    <n v="29.819444444444443"/>
    <n v="27.265000000000001"/>
    <n v="4.25"/>
    <s v="No"/>
    <s v="No"/>
    <x v="1"/>
    <n v="1"/>
    <x v="1"/>
    <x v="1"/>
    <s v="Diabetes (Uncontrolled)"/>
    <n v="4058.12"/>
    <s v="tier - 2"/>
    <s v="tier - 1"/>
    <s v="R1013"/>
  </r>
  <r>
    <s v="Id447"/>
    <s v=" Ms.   Linnea C Koopmans"/>
    <s v="14 Sep 1995"/>
    <n v="27.733333333333334"/>
    <n v="26.7"/>
    <n v="5.23"/>
    <s v="No"/>
    <s v="No"/>
    <x v="1"/>
    <n v="1"/>
    <x v="0"/>
    <x v="1"/>
    <s v="Normal"/>
    <n v="4058.71"/>
    <s v="tier - 3"/>
    <s v="tier - 3"/>
    <s v="R1012"/>
  </r>
  <r>
    <s v="Id448"/>
    <s v=" Mr.   Massimiliano A Milani"/>
    <s v="16 Sep 1983"/>
    <n v="39.727777777777774"/>
    <n v="29.925000000000001"/>
    <n v="5.96"/>
    <s v="Yes"/>
    <s v="No"/>
    <x v="1"/>
    <n v="1"/>
    <x v="0"/>
    <x v="1"/>
    <s v="Normal"/>
    <n v="4070.42"/>
    <s v="tier - 2"/>
    <s v="tier - 1"/>
    <s v="R1013"/>
  </r>
  <r>
    <s v="Id449"/>
    <s v=" Mr.   James M Kelly"/>
    <s v="18 Oct 2002"/>
    <n v="20.638888888888889"/>
    <n v="19.95"/>
    <n v="4.29"/>
    <s v="Yes"/>
    <s v="No"/>
    <x v="0"/>
    <n v="2"/>
    <x v="0"/>
    <x v="2"/>
    <s v="Prediabetes"/>
    <n v="4070.51"/>
    <s v="tier - 2"/>
    <s v="tier - 1"/>
    <s v="R1012"/>
  </r>
  <r>
    <s v="Id450"/>
    <s v=" Ms.   Lauren Finelli"/>
    <s v="1 Dec 1990"/>
    <n v="32.519444444444446"/>
    <n v="24.225000000000001"/>
    <n v="4.09"/>
    <s v="No"/>
    <s v="No"/>
    <x v="0"/>
    <n v="0"/>
    <x v="1"/>
    <x v="2"/>
    <s v="Normal"/>
    <n v="4074.45"/>
    <s v="tier - 3"/>
    <s v="tier - 2"/>
    <s v="R1013"/>
  </r>
  <r>
    <s v="Id451"/>
    <s v=" Ms.   Michele V Palmer"/>
    <s v="14 Dec 1990"/>
    <n v="32.483333333333334"/>
    <n v="28.12"/>
    <n v="4.88"/>
    <s v="No"/>
    <s v="No"/>
    <x v="0"/>
    <n v="0"/>
    <x v="0"/>
    <x v="1"/>
    <s v="Normal"/>
    <n v="4076.5"/>
    <s v="tier - 2"/>
    <s v="tier - 3"/>
    <s v="R1011"/>
  </r>
  <r>
    <s v="Id452"/>
    <s v=" Mr.   Xiao Wang"/>
    <s v="21 Aug 1994"/>
    <n v="28.797222222222221"/>
    <n v="23.21"/>
    <n v="6.76"/>
    <s v="No"/>
    <s v="No"/>
    <x v="0"/>
    <n v="0"/>
    <x v="0"/>
    <x v="2"/>
    <s v="Normal"/>
    <n v="4133.6400000000003"/>
    <s v="tier - 2"/>
    <s v="tier - 3"/>
    <s v="R1012"/>
  </r>
  <r>
    <s v="Id453"/>
    <s v=" Ms.   Harper L Beasley"/>
    <s v="6 Aug 1991"/>
    <n v="31.838888888888889"/>
    <n v="23.98"/>
    <n v="10.67"/>
    <s v="No"/>
    <s v="No"/>
    <x v="0"/>
    <n v="0"/>
    <x v="1"/>
    <x v="2"/>
    <s v="Diabetes (Controlled)"/>
    <n v="4134.08"/>
    <s v="tier - 2"/>
    <s v="tier - 1"/>
    <s v="R1012"/>
  </r>
  <r>
    <s v="Id454"/>
    <s v=" Mr.   Nick Bedbury"/>
    <s v="18 Jun 1992"/>
    <n v="30.972222222222221"/>
    <n v="30"/>
    <n v="6.21"/>
    <s v="No"/>
    <s v="No"/>
    <x v="0"/>
    <n v="0"/>
    <x v="0"/>
    <x v="0"/>
    <s v="Diabetes (Uncontrolled)"/>
    <n v="4137.5200000000004"/>
    <s v="tier - 2"/>
    <s v="tier - 3"/>
    <s v="R1024"/>
  </r>
  <r>
    <s v="Id455"/>
    <s v=" Mr.   Scott Stemberger"/>
    <s v="28 Jun 1992"/>
    <n v="30.944444444444443"/>
    <n v="17.350000000000001"/>
    <n v="5.03"/>
    <s v="Yes"/>
    <s v="No"/>
    <x v="0"/>
    <n v="0"/>
    <x v="0"/>
    <x v="3"/>
    <s v="Prediabetes"/>
    <n v="4149.74"/>
    <s v="tier - 2"/>
    <s v="tier - 1"/>
    <s v="R1011"/>
  </r>
  <r>
    <s v="Id456"/>
    <s v=" Mr.   Wilson Chebet"/>
    <s v="4 Aug 1992"/>
    <n v="30.844444444444445"/>
    <n v="22.704999999999998"/>
    <n v="5.27"/>
    <s v="No"/>
    <s v="No"/>
    <x v="0"/>
    <n v="0"/>
    <x v="1"/>
    <x v="2"/>
    <s v="Normal"/>
    <n v="4151.03"/>
    <s v="tier - 2"/>
    <s v="tier - 2"/>
    <s v="R1013"/>
  </r>
  <r>
    <s v="Id457"/>
    <s v=" Mr.   Lee Muir"/>
    <s v="26 Nov 1998"/>
    <n v="24.533333333333335"/>
    <n v="25.41"/>
    <n v="10.53"/>
    <s v="Yes"/>
    <s v="No"/>
    <x v="0"/>
    <n v="1"/>
    <x v="0"/>
    <x v="1"/>
    <s v="Normal"/>
    <n v="4154.97"/>
    <s v="tier - 2"/>
    <s v="tier - 1"/>
    <s v="R1012"/>
  </r>
  <r>
    <s v="Id458"/>
    <s v=" Mr.   Shizhong Yang"/>
    <s v="16 Sep 1984"/>
    <n v="38.727777777777774"/>
    <n v="18.23"/>
    <n v="5.78"/>
    <s v="No"/>
    <s v="No"/>
    <x v="1"/>
    <n v="1"/>
    <x v="0"/>
    <x v="3"/>
    <s v="Diabetes (Uncontrolled)"/>
    <n v="4163.21"/>
    <s v="tier - 2"/>
    <s v="tier - 2"/>
    <s v="R1012"/>
  </r>
  <r>
    <s v="Id459"/>
    <s v=" Ms.   Marie-Claire Gravel"/>
    <s v="25 Jun 1989"/>
    <n v="33.952777777777776"/>
    <n v="24.7"/>
    <n v="4.3600000000000003"/>
    <s v="No"/>
    <s v="No"/>
    <x v="1"/>
    <n v="1"/>
    <x v="0"/>
    <x v="2"/>
    <s v="Prediabetes"/>
    <n v="4185.1000000000004"/>
    <s v="tier - 2"/>
    <s v="tier - 3"/>
    <s v="R1013"/>
  </r>
  <r>
    <s v="Id460"/>
    <s v=" Mr.   Todd J Smith"/>
    <s v="3 Oct 1995"/>
    <n v="27.680555555555557"/>
    <n v="37.4"/>
    <n v="9.7200000000000006"/>
    <s v="Yes"/>
    <s v="No"/>
    <x v="1"/>
    <n v="1"/>
    <x v="1"/>
    <x v="0"/>
    <s v="Normal"/>
    <n v="4188.7299999999996"/>
    <s v="tier - 2"/>
    <s v="tier - 2"/>
    <s v="R1025"/>
  </r>
  <r>
    <s v="Id461"/>
    <s v=" Ms.   Carolyn Williams"/>
    <s v="6 Sep 1997"/>
    <n v="25.755555555555556"/>
    <n v="26.885000000000002"/>
    <n v="5.18"/>
    <s v="No"/>
    <s v="No"/>
    <x v="1"/>
    <n v="1"/>
    <x v="0"/>
    <x v="1"/>
    <s v="Diabetes (Uncontrolled)"/>
    <n v="4189.1099999999997"/>
    <s v="tier - 2"/>
    <s v="tier - 2"/>
    <s v="R1012"/>
  </r>
  <r>
    <s v="Id462"/>
    <s v=" Ms.   Lindsey Meyer"/>
    <s v="14 Dec 1998"/>
    <n v="24.483333333333334"/>
    <n v="25.27"/>
    <n v="5.29"/>
    <s v="No"/>
    <s v="No"/>
    <x v="1"/>
    <n v="1"/>
    <x v="0"/>
    <x v="1"/>
    <s v="Normal"/>
    <n v="4234.93"/>
    <s v="tier - 2"/>
    <s v="tier - 1"/>
    <s v="R1011"/>
  </r>
  <r>
    <s v="Id463"/>
    <s v=" Ms.   Marissa D Jamieson"/>
    <s v="27 Jun 1992"/>
    <n v="30.947222222222223"/>
    <n v="23.655000000000001"/>
    <n v="4.8600000000000003"/>
    <s v="Yes"/>
    <s v="No"/>
    <x v="0"/>
    <n v="0"/>
    <x v="0"/>
    <x v="2"/>
    <s v="Normal"/>
    <n v="4237.13"/>
    <s v="tier - 3"/>
    <s v="tier - 1"/>
    <s v="R1016"/>
  </r>
  <r>
    <s v="Id464"/>
    <s v=" Mr.   Jean Luc Dufeal"/>
    <s v="3 Nov 1991"/>
    <n v="31.597222222222221"/>
    <n v="55.05"/>
    <n v="7.66"/>
    <s v="No"/>
    <s v="No"/>
    <x v="0"/>
    <n v="0"/>
    <x v="1"/>
    <x v="0"/>
    <s v="Normal"/>
    <n v="4239.8900000000003"/>
    <s v="tier - 2"/>
    <s v="tier - 2"/>
    <s v="R1012"/>
  </r>
  <r>
    <s v="Id465"/>
    <s v=" Ms.   Danielle Sansonetti"/>
    <s v="1 Dec 1991"/>
    <n v="31.519444444444446"/>
    <n v="24.89"/>
    <n v="6.1"/>
    <s v="Yes"/>
    <s v="No"/>
    <x v="1"/>
    <n v="1"/>
    <x v="0"/>
    <x v="2"/>
    <s v="Diabetes (Uncontrolled)"/>
    <n v="4243.59"/>
    <s v="tier - 3"/>
    <s v="tier - 1"/>
    <s v="R1012"/>
  </r>
  <r>
    <s v="Id466"/>
    <s v=" Mr.   Jim Koneazny"/>
    <s v="16 Jun 1982"/>
    <n v="40.977777777777774"/>
    <n v="18.715"/>
    <n v="4.4400000000000004"/>
    <s v="No"/>
    <s v="No"/>
    <x v="0"/>
    <n v="0"/>
    <x v="1"/>
    <x v="2"/>
    <s v="Prediabetes"/>
    <n v="4250.24"/>
    <s v="tier - 2"/>
    <s v="tier - 3"/>
    <s v="R1013"/>
  </r>
  <r>
    <s v="Id467"/>
    <s v=" Mr.   Matthew T Johnson"/>
    <s v="14 Oct 1995"/>
    <n v="27.65"/>
    <n v="28.12"/>
    <n v="6.15"/>
    <s v="No"/>
    <s v="No"/>
    <x v="0"/>
    <n v="0"/>
    <x v="0"/>
    <x v="1"/>
    <s v="Normal"/>
    <n v="4260.74"/>
    <s v="tier - 3"/>
    <s v="tier - 2"/>
    <s v="R1011"/>
  </r>
  <r>
    <s v="Id468"/>
    <s v=" Ms.   Rachel L Glasson"/>
    <s v="20 Nov 1983"/>
    <n v="39.549999999999997"/>
    <n v="26.6"/>
    <n v="4.53"/>
    <s v="No"/>
    <s v="No"/>
    <x v="0"/>
    <n v="0"/>
    <x v="0"/>
    <x v="1"/>
    <s v="Prediabetes"/>
    <n v="4265.01"/>
    <s v="tier - 2"/>
    <s v="tier - 1"/>
    <s v="R1012"/>
  </r>
  <r>
    <s v="Id469"/>
    <s v=" Ms.   Corina Canitz"/>
    <s v="18 Jun 1992"/>
    <n v="30.972222222222221"/>
    <n v="30.114999999999998"/>
    <n v="5.48"/>
    <s v="No"/>
    <s v="yes"/>
    <x v="0"/>
    <n v="1"/>
    <x v="1"/>
    <x v="0"/>
    <s v="Normal"/>
    <n v="4266.17"/>
    <s v="tier - 3"/>
    <s v="tier - 2"/>
    <s v="R1013"/>
  </r>
  <r>
    <s v="Id470"/>
    <s v=" Mr.   Guannan Li"/>
    <s v="8 Jun 2003"/>
    <n v="20"/>
    <n v="24.605"/>
    <n v="5.48"/>
    <s v="No"/>
    <s v="No"/>
    <x v="0"/>
    <n v="0"/>
    <x v="0"/>
    <x v="2"/>
    <s v="Normal"/>
    <n v="4278.55"/>
    <s v="tier - 2"/>
    <s v="tier - 1"/>
    <s v="R1021"/>
  </r>
  <r>
    <s v="Id471"/>
    <s v=" Mr.   Don Parsons"/>
    <s v="25 Nov 2000"/>
    <n v="22.536111111111111"/>
    <n v="29.6"/>
    <n v="8.1"/>
    <s v="No"/>
    <s v="No"/>
    <x v="0"/>
    <n v="0"/>
    <x v="1"/>
    <x v="1"/>
    <s v="Normal"/>
    <n v="4296.2700000000004"/>
    <s v="tier - 2"/>
    <s v="tier - 3"/>
    <s v="R1012"/>
  </r>
  <r>
    <s v="Id472"/>
    <s v=" Mr.   Chris Raulli"/>
    <s v="19 Dec 1988"/>
    <n v="34.469444444444441"/>
    <n v="24.42"/>
    <n v="7.16"/>
    <s v="No"/>
    <s v="No"/>
    <x v="0"/>
    <n v="0"/>
    <x v="0"/>
    <x v="2"/>
    <s v="Diabetes (Uncontrolled)"/>
    <n v="4320.41"/>
    <s v="tier - 2"/>
    <s v="tier - 1"/>
    <s v="R1012"/>
  </r>
  <r>
    <s v="Id473"/>
    <s v=" Mr.   Gavin V Frome"/>
    <s v="2 Nov 1994"/>
    <n v="28.6"/>
    <n v="20.9"/>
    <n v="4.55"/>
    <s v="Yes"/>
    <s v="No"/>
    <x v="1"/>
    <n v="1"/>
    <x v="0"/>
    <x v="2"/>
    <s v="Diabetes (Uncontrolled)"/>
    <n v="4337.74"/>
    <s v="tier - 2"/>
    <s v="tier - 1"/>
    <s v="R1024"/>
  </r>
  <r>
    <s v="Id474"/>
    <s v=" Mr.   David Sevcik"/>
    <s v="26 Oct 1994"/>
    <n v="28.616666666666667"/>
    <n v="22.895"/>
    <n v="6.03"/>
    <s v="No"/>
    <s v="No"/>
    <x v="0"/>
    <n v="0"/>
    <x v="0"/>
    <x v="2"/>
    <s v="Normal"/>
    <n v="4340.4399999999996"/>
    <s v="tier - 2"/>
    <s v="tier - 1"/>
    <s v="R1013"/>
  </r>
  <r>
    <s v="Id475"/>
    <s v=" Mr.   Jatin Narang"/>
    <s v="1 Jun 1991"/>
    <n v="32.019444444444446"/>
    <n v="28.3"/>
    <n v="5.47"/>
    <s v="Yes"/>
    <s v="No"/>
    <x v="1"/>
    <n v="1"/>
    <x v="0"/>
    <x v="1"/>
    <s v="Prediabetes"/>
    <n v="4347.0200000000004"/>
    <s v="tier - 2"/>
    <s v="tier - 1"/>
    <s v="R1024"/>
  </r>
  <r>
    <s v="Id476"/>
    <s v=" Mr.   J P II Royston"/>
    <s v="1 Nov 1994"/>
    <n v="28.602777777777778"/>
    <n v="54.3"/>
    <n v="4.1500000000000004"/>
    <s v="Yes"/>
    <s v="No"/>
    <x v="0"/>
    <n v="1"/>
    <x v="1"/>
    <x v="0"/>
    <s v="Normal"/>
    <n v="4349.46"/>
    <s v="tier - 2"/>
    <s v="tier - 2"/>
    <s v="R1013"/>
  </r>
  <r>
    <s v="Id477"/>
    <s v=" Ms.   Angela M Tieri"/>
    <s v="13 Sep 1991"/>
    <n v="31.736111111111111"/>
    <n v="33.344999999999999"/>
    <n v="11.32"/>
    <s v="Yes"/>
    <s v="No"/>
    <x v="0"/>
    <n v="1"/>
    <x v="1"/>
    <x v="0"/>
    <s v="Normal"/>
    <n v="4350.51"/>
    <s v="tier - 2"/>
    <s v="tier - 2"/>
    <s v="R1013"/>
  </r>
  <r>
    <s v="Id478"/>
    <s v=" Mr.   Blake K Whitney"/>
    <s v="28 Aug 1990"/>
    <n v="32.777777777777779"/>
    <n v="33"/>
    <n v="9.51"/>
    <s v="Yes"/>
    <s v="No"/>
    <x v="0"/>
    <n v="0"/>
    <x v="1"/>
    <x v="0"/>
    <s v="Diabetes (Uncontrolled)"/>
    <n v="4357.04"/>
    <s v="tier - 2"/>
    <s v="tier - 3"/>
    <s v="R1012"/>
  </r>
  <r>
    <s v="Id479"/>
    <s v=" Mr.   Brian T Wandzilak"/>
    <s v="29 Nov 1997"/>
    <n v="25.524999999999999"/>
    <n v="28.024999999999999"/>
    <n v="7.67"/>
    <s v="Yes"/>
    <s v="No"/>
    <x v="0"/>
    <n v="1"/>
    <x v="0"/>
    <x v="1"/>
    <s v="Diabetes (Uncontrolled)"/>
    <n v="4391.6499999999996"/>
    <s v="tier - 2"/>
    <s v="tier - 2"/>
    <s v="R1011"/>
  </r>
  <r>
    <s v="Id480"/>
    <s v=" Mr.   Damon Valenzona"/>
    <s v="29 Jun 1982"/>
    <n v="40.94166666666667"/>
    <n v="28.69"/>
    <n v="6.23"/>
    <s v="No"/>
    <s v="No"/>
    <x v="0"/>
    <n v="1"/>
    <x v="0"/>
    <x v="1"/>
    <s v="Diabetes (Uncontrolled)"/>
    <n v="4392.7"/>
    <s v="tier - 2"/>
    <s v="tier - 2"/>
    <s v="R1013"/>
  </r>
  <r>
    <s v="Id481"/>
    <s v=" Mr.   Jeffrey Young"/>
    <s v="18 Jul 1988"/>
    <n v="34.888888888888886"/>
    <n v="40.28"/>
    <n v="8.9"/>
    <s v="No"/>
    <s v="No"/>
    <x v="0"/>
    <n v="0"/>
    <x v="1"/>
    <x v="0"/>
    <s v="Prediabetes"/>
    <n v="4397.3100000000004"/>
    <s v="tier - 2"/>
    <s v="tier - 2"/>
    <s v="R1013"/>
  </r>
  <r>
    <s v="Id482"/>
    <s v=" Mr.   Malcolm J Richards"/>
    <s v="11 Aug 1986"/>
    <n v="36.825000000000003"/>
    <n v="37.299999999999997"/>
    <n v="7.79"/>
    <s v="Yes"/>
    <s v="No"/>
    <x v="0"/>
    <n v="0"/>
    <x v="1"/>
    <x v="0"/>
    <s v="Diabetes (Uncontrolled)"/>
    <n v="4399.7299999999996"/>
    <s v="tier - 3"/>
    <s v="tier - 2"/>
    <s v="R1013"/>
  </r>
  <r>
    <s v="Id483"/>
    <s v=" Ms.   Margaret B Alexson"/>
    <s v="13 Jul 1986"/>
    <n v="36.902777777777779"/>
    <n v="54.47"/>
    <n v="4.49"/>
    <s v="Yes"/>
    <s v="No"/>
    <x v="0"/>
    <n v="2"/>
    <x v="1"/>
    <x v="0"/>
    <s v="Diabetes (Uncontrolled)"/>
    <n v="4402.2299999999996"/>
    <s v="tier - 2"/>
    <s v="tier - 2"/>
    <s v="R1011"/>
  </r>
  <r>
    <s v="Id484"/>
    <s v=" Ms.   Helen Wright"/>
    <s v="16 Sep 1988"/>
    <n v="34.727777777777774"/>
    <n v="38.06"/>
    <n v="5.24"/>
    <s v="Yes"/>
    <s v="No"/>
    <x v="1"/>
    <n v="1"/>
    <x v="1"/>
    <x v="0"/>
    <s v="Normal"/>
    <n v="4415.16"/>
    <s v="tier - 2"/>
    <s v="tier - 1"/>
    <s v="R1013"/>
  </r>
  <r>
    <s v="Id485"/>
    <s v=" Mr.   Matthew McKenna"/>
    <s v="15 Aug 1992"/>
    <n v="30.81388888888889"/>
    <n v="51.47"/>
    <n v="9.6"/>
    <s v="No"/>
    <s v="No"/>
    <x v="0"/>
    <n v="0"/>
    <x v="1"/>
    <x v="0"/>
    <s v="Normal"/>
    <n v="4420.95"/>
    <s v="tier - 2"/>
    <s v="tier - 3"/>
    <s v="R1020"/>
  </r>
  <r>
    <s v="Id486"/>
    <s v=" Mr.   Jeff Sallade"/>
    <s v="29 Dec 1994"/>
    <n v="28.441666666666666"/>
    <n v="29.8"/>
    <n v="5.78"/>
    <s v="Yes"/>
    <s v="No"/>
    <x v="0"/>
    <n v="0"/>
    <x v="1"/>
    <x v="1"/>
    <s v="Diabetes (Uncontrolled)"/>
    <n v="4428.8900000000003"/>
    <s v="tier - 3"/>
    <s v="tier - 1"/>
    <s v="R1017"/>
  </r>
  <r>
    <s v="Id487"/>
    <s v=" Mr.s   Tara R Argall"/>
    <s v="4 Sep 1993"/>
    <n v="29.761111111111113"/>
    <n v="49.77"/>
    <n v="7.02"/>
    <s v="No"/>
    <s v="No"/>
    <x v="0"/>
    <n v="0"/>
    <x v="1"/>
    <x v="0"/>
    <s v="Prediabetes"/>
    <n v="4433.3900000000003"/>
    <s v="tier - 2"/>
    <s v="tier - 3"/>
    <s v="R1012"/>
  </r>
  <r>
    <s v="Id488"/>
    <s v=" Ms.   Kristin Patchell"/>
    <s v="23 Dec 1993"/>
    <n v="29.458333333333332"/>
    <n v="25.555"/>
    <n v="4.09"/>
    <s v="Yes"/>
    <s v="No"/>
    <x v="0"/>
    <n v="0"/>
    <x v="0"/>
    <x v="1"/>
    <s v="Diabetes (Uncontrolled)"/>
    <n v="4433.92"/>
    <s v="tier - 2"/>
    <s v="tier - 2"/>
    <s v="R1012"/>
  </r>
  <r>
    <s v="Id489"/>
    <s v=" Mr.   Timothy Catoggio"/>
    <s v="8 Oct 1994"/>
    <n v="28.666666666666668"/>
    <n v="29.64"/>
    <n v="4.93"/>
    <s v="No"/>
    <s v="No"/>
    <x v="1"/>
    <n v="1"/>
    <x v="1"/>
    <x v="1"/>
    <s v="Normal"/>
    <n v="4435.09"/>
    <s v="tier - 3"/>
    <s v="tier - 2"/>
    <s v="R1016"/>
  </r>
  <r>
    <s v="Id490"/>
    <s v=" Mr.   Scott Adams"/>
    <s v="24 Oct 1994"/>
    <n v="28.622222222222224"/>
    <n v="53.93"/>
    <n v="5.34"/>
    <s v="Yes"/>
    <s v="No"/>
    <x v="0"/>
    <n v="2"/>
    <x v="1"/>
    <x v="0"/>
    <s v="Normal"/>
    <n v="4438.26"/>
    <s v="tier - 2"/>
    <s v="tier - 3"/>
    <s v="R1017"/>
  </r>
  <r>
    <s v="Id491"/>
    <s v=" Ms.   Carly E Windt"/>
    <s v="3 Sep 1991"/>
    <n v="31.763888888888889"/>
    <n v="28.024999999999999"/>
    <n v="5.65"/>
    <s v="No"/>
    <s v="No"/>
    <x v="0"/>
    <n v="1"/>
    <x v="0"/>
    <x v="1"/>
    <s v="Normal"/>
    <n v="4441.21"/>
    <s v="tier - 1"/>
    <s v="tier - 2"/>
    <s v="R1014"/>
  </r>
  <r>
    <s v="Id492"/>
    <s v=" Ms.   Lisa Ryan"/>
    <s v="28 Jun 1994"/>
    <n v="28.944444444444443"/>
    <n v="27.5"/>
    <n v="4.49"/>
    <s v="No"/>
    <s v="No"/>
    <x v="0"/>
    <n v="0"/>
    <x v="1"/>
    <x v="1"/>
    <s v="Normal"/>
    <n v="4449.46"/>
    <s v="tier - 1"/>
    <s v="tier - 2"/>
    <s v="R1013"/>
  </r>
  <r>
    <s v="Id493"/>
    <s v=" Ms.   Stacey Marion"/>
    <s v="8 Aug 1990"/>
    <n v="32.833333333333336"/>
    <n v="21.8"/>
    <n v="10.55"/>
    <s v="No"/>
    <s v="No"/>
    <x v="0"/>
    <n v="0"/>
    <x v="0"/>
    <x v="2"/>
    <s v="Normal"/>
    <n v="4454.3999999999996"/>
    <s v="tier - 2"/>
    <s v="tier - 3"/>
    <s v="R1012"/>
  </r>
  <r>
    <s v="Id494"/>
    <s v=" Mr.   Louis Raffetto"/>
    <s v="15 Jul 1990"/>
    <n v="32.897222222222226"/>
    <n v="26.41"/>
    <n v="4.92"/>
    <s v="Yes"/>
    <s v="No"/>
    <x v="1"/>
    <n v="1"/>
    <x v="0"/>
    <x v="1"/>
    <s v="Diabetes (Uncontrolled)"/>
    <n v="4462.72"/>
    <s v="tier - 2"/>
    <s v="tier - 3"/>
    <s v="R1012"/>
  </r>
  <r>
    <s v="Id495"/>
    <s v=" Mr.   Brian R Young"/>
    <s v="4 Jul 1991"/>
    <n v="31.927777777777777"/>
    <n v="27.835000000000001"/>
    <n v="5.9"/>
    <s v="Yes"/>
    <s v="No"/>
    <x v="0"/>
    <n v="1"/>
    <x v="0"/>
    <x v="1"/>
    <s v="Normal"/>
    <n v="4463.21"/>
    <s v="tier - 3"/>
    <s v="tier - 3"/>
    <s v="R1013"/>
  </r>
  <r>
    <s v="Id496"/>
    <s v=" Mr.s   Jessica Oehlke"/>
    <s v="20 Nov 1999"/>
    <n v="23.55"/>
    <n v="51.74"/>
    <n v="4.9800000000000004"/>
    <s v="Yes"/>
    <s v="No"/>
    <x v="0"/>
    <n v="2"/>
    <x v="1"/>
    <x v="0"/>
    <s v="Prediabetes"/>
    <n v="4466.62"/>
    <s v="tier - 2"/>
    <s v="tier - 2"/>
    <s v="R1012"/>
  </r>
  <r>
    <s v="Id497"/>
    <s v=" Ms.   Dawn M Sudol"/>
    <s v="18 Jul 2004"/>
    <n v="18.888888888888889"/>
    <n v="23.37"/>
    <n v="5.8"/>
    <s v="No"/>
    <s v="No"/>
    <x v="0"/>
    <n v="0"/>
    <x v="0"/>
    <x v="2"/>
    <s v="Normal"/>
    <n v="4468.25"/>
    <s v="tier - 2"/>
    <s v="tier - 2"/>
    <s v="R1012"/>
  </r>
  <r>
    <s v="Id498"/>
    <s v=" Mr.   Chris Van Es"/>
    <s v="12 Jul 1992"/>
    <n v="30.905555555555555"/>
    <n v="29.7"/>
    <n v="6.21"/>
    <s v="Yes"/>
    <s v="No"/>
    <x v="1"/>
    <n v="1"/>
    <x v="0"/>
    <x v="1"/>
    <s v="Prediabetes"/>
    <n v="4488.58"/>
    <s v="tier - 2"/>
    <s v="tier - 3"/>
    <s v="R1012"/>
  </r>
  <r>
    <s v="Id499"/>
    <s v=" Ms.   Karen Dolge"/>
    <s v="26 Jun 1988"/>
    <n v="34.950000000000003"/>
    <n v="20.045000000000002"/>
    <n v="6.17"/>
    <s v="No"/>
    <s v="No"/>
    <x v="1"/>
    <n v="1"/>
    <x v="0"/>
    <x v="2"/>
    <s v="Prediabetes"/>
    <n v="4500.34"/>
    <s v="tier - 2"/>
    <s v="tier - 1"/>
    <s v="R1017"/>
  </r>
  <r>
    <s v="Id500"/>
    <s v=" Ms.   Jessica Marlier"/>
    <s v="13 Oct 1997"/>
    <n v="25.652777777777779"/>
    <n v="27.83"/>
    <n v="5.36"/>
    <s v="No"/>
    <s v="No"/>
    <x v="0"/>
    <n v="2"/>
    <x v="1"/>
    <x v="1"/>
    <s v="Prediabetes"/>
    <n v="4504.66"/>
    <s v="tier - 1"/>
    <s v="tier - 2"/>
    <s v="R1013"/>
  </r>
  <r>
    <s v="Id501"/>
    <s v=" Mr.   Mathieu Girard"/>
    <s v="27 Sep 1982"/>
    <n v="40.697222222222223"/>
    <n v="28.93"/>
    <n v="5.2"/>
    <s v="No"/>
    <s v="No"/>
    <x v="0"/>
    <n v="0"/>
    <x v="0"/>
    <x v="1"/>
    <s v="Normal"/>
    <n v="4511.41"/>
    <s v="tier - 2"/>
    <s v="tier - 3"/>
    <s v="R1013"/>
  </r>
  <r>
    <s v="Id502"/>
    <s v=" Mr.   Kam S Lee"/>
    <s v="16 Jun 1980"/>
    <n v="42.977777777777774"/>
    <n v="33.82"/>
    <n v="5.42"/>
    <s v="No"/>
    <s v="No"/>
    <x v="0"/>
    <n v="0"/>
    <x v="1"/>
    <x v="0"/>
    <s v="Normal"/>
    <n v="4515.71"/>
    <s v="tier - 2"/>
    <s v="tier - 3"/>
    <s v="R1013"/>
  </r>
  <r>
    <s v="Id503"/>
    <s v=" Ms.   Valerie A Hubbard"/>
    <s v="2 Oct 2003"/>
    <n v="19.683333333333334"/>
    <n v="20.234999999999999"/>
    <n v="6.84"/>
    <s v="No"/>
    <s v="No"/>
    <x v="0"/>
    <n v="0"/>
    <x v="0"/>
    <x v="2"/>
    <s v="Normal"/>
    <n v="4518.3999999999996"/>
    <s v="tier - 2"/>
    <s v="tier - 3"/>
    <s v="R1026"/>
  </r>
  <r>
    <s v="Id504"/>
    <s v=" Ms.   Freya R Koester"/>
    <s v="5 Dec 1987"/>
    <n v="35.508333333333333"/>
    <n v="49.2"/>
    <n v="10.9"/>
    <s v="Yes"/>
    <s v="No"/>
    <x v="1"/>
    <n v="1"/>
    <x v="1"/>
    <x v="0"/>
    <s v="Diabetes (Controlled)"/>
    <n v="4518.7700000000004"/>
    <s v="tier - 2"/>
    <s v="tier - 3"/>
    <s v="R1012"/>
  </r>
  <r>
    <s v="Id505"/>
    <s v=" Ms.   Jennifer Matthews"/>
    <s v="21 Dec 1988"/>
    <n v="34.463888888888889"/>
    <n v="26.4"/>
    <n v="4.87"/>
    <s v="Yes"/>
    <s v="No"/>
    <x v="0"/>
    <n v="0"/>
    <x v="0"/>
    <x v="1"/>
    <s v="Diabetes (Uncontrolled)"/>
    <n v="4518.83"/>
    <s v="tier - 2"/>
    <s v="tier - 2"/>
    <s v="R1017"/>
  </r>
  <r>
    <s v="Id506"/>
    <s v=" Ms.   Kara Rubinich"/>
    <s v="13 Aug 1992"/>
    <n v="30.819444444444443"/>
    <n v="28.38"/>
    <n v="6.07"/>
    <s v="No"/>
    <s v="No"/>
    <x v="0"/>
    <n v="1"/>
    <x v="0"/>
    <x v="1"/>
    <s v="Normal"/>
    <n v="4527.18"/>
    <s v="tier - 2"/>
    <s v="tier - 2"/>
    <s v="R1012"/>
  </r>
  <r>
    <s v="Id507"/>
    <s v=" Mr.   Bradley A Alban"/>
    <s v="29 Jun 1993"/>
    <n v="29.941666666666666"/>
    <n v="24.64"/>
    <n v="4.33"/>
    <s v="No"/>
    <s v="No"/>
    <x v="0"/>
    <n v="0"/>
    <x v="0"/>
    <x v="2"/>
    <s v="Prediabetes"/>
    <n v="4529.4799999999996"/>
    <s v="tier - 2"/>
    <s v="tier - 1"/>
    <s v="R1011"/>
  </r>
  <r>
    <s v="Id508"/>
    <s v=" Mr.   Brendan Corcoran"/>
    <s v="13 Jun 1988"/>
    <n v="34.986111111111114"/>
    <n v="39.71"/>
    <n v="5.83"/>
    <s v="No"/>
    <s v="No"/>
    <x v="0"/>
    <n v="1"/>
    <x v="1"/>
    <x v="0"/>
    <s v="Normal"/>
    <n v="4536.26"/>
    <s v="tier - 2"/>
    <s v="tier - 2"/>
    <s v="R1011"/>
  </r>
  <r>
    <s v="Id509"/>
    <s v=" Ms.   Amber R Sargent"/>
    <s v="17 Nov 1990"/>
    <n v="32.55833333333333"/>
    <n v="22.22"/>
    <n v="5.5"/>
    <s v="No"/>
    <s v="No"/>
    <x v="0"/>
    <n v="0"/>
    <x v="0"/>
    <x v="2"/>
    <s v="Prediabetes"/>
    <n v="4544.2299999999996"/>
    <s v="tier - 2"/>
    <s v="tier - 1"/>
    <s v="R1024"/>
  </r>
  <r>
    <s v="Id510"/>
    <s v=" Mr.   Sean K Watson"/>
    <s v="22 Dec 2004"/>
    <n v="18.461111111111112"/>
    <n v="33.344999999999999"/>
    <n v="4.79"/>
    <s v="No"/>
    <s v="No"/>
    <x v="1"/>
    <n v="1"/>
    <x v="1"/>
    <x v="0"/>
    <s v="Normal"/>
    <n v="4561.1899999999996"/>
    <s v="tier - 2"/>
    <s v="tier - 2"/>
    <s v="R1024"/>
  </r>
  <r>
    <s v="Id511"/>
    <s v=" Mr.   Rick Esponda"/>
    <s v="20 Sep 1990"/>
    <n v="32.716666666666669"/>
    <n v="24.42"/>
    <n v="5.81"/>
    <s v="No"/>
    <s v="No"/>
    <x v="0"/>
    <n v="1"/>
    <x v="0"/>
    <x v="2"/>
    <s v="Normal"/>
    <n v="4562.84"/>
    <s v="tier - 2"/>
    <s v="tier - 2"/>
    <s v="R1013"/>
  </r>
  <r>
    <s v="Id512"/>
    <s v=" Mr.   Matthew Krall"/>
    <s v="25 Dec 1996"/>
    <n v="26.452777777777779"/>
    <n v="29.81"/>
    <n v="5.58"/>
    <s v="No"/>
    <s v="No"/>
    <x v="0"/>
    <n v="0"/>
    <x v="0"/>
    <x v="1"/>
    <s v="Prediabetes"/>
    <n v="4564.1899999999996"/>
    <s v="tier - 2"/>
    <s v="tier - 2"/>
    <s v="R1024"/>
  </r>
  <r>
    <s v="Id513"/>
    <s v=" Mr.   Brady Poskin"/>
    <s v="18 Sep 1989"/>
    <n v="33.722222222222221"/>
    <n v="51.18"/>
    <n v="4.4000000000000004"/>
    <s v="Yes"/>
    <s v="No"/>
    <x v="0"/>
    <n v="2"/>
    <x v="1"/>
    <x v="0"/>
    <s v="Normal"/>
    <n v="4571.41"/>
    <s v="tier - 2"/>
    <s v="tier - 2"/>
    <s v="R1012"/>
  </r>
  <r>
    <s v="Id514"/>
    <s v=" Ms.   Kameko Halfmann"/>
    <s v="2 Jul 2000"/>
    <n v="22.933333333333334"/>
    <n v="51.37"/>
    <n v="8.18"/>
    <s v="Yes"/>
    <s v="No"/>
    <x v="0"/>
    <n v="0"/>
    <x v="1"/>
    <x v="0"/>
    <s v="Normal"/>
    <n v="4608.03"/>
    <s v="tier - 2"/>
    <s v="tier - 3"/>
    <s v="R1011"/>
  </r>
  <r>
    <s v="Id515"/>
    <s v=" Mr.   Jeremy A Klapper"/>
    <s v="29 Jun 1998"/>
    <n v="24.941666666666666"/>
    <n v="36.19"/>
    <n v="5.52"/>
    <s v="Yes"/>
    <s v="No"/>
    <x v="0"/>
    <n v="0"/>
    <x v="1"/>
    <x v="0"/>
    <s v="Diabetes (Uncontrolled)"/>
    <n v="4618.08"/>
    <s v="tier - 2"/>
    <s v="tier - 1"/>
    <s v="R1012"/>
  </r>
  <r>
    <s v="Id516"/>
    <s v=" Mr.   Daniel George"/>
    <s v="22 Jun 1985"/>
    <n v="37.961111111111109"/>
    <n v="25.9"/>
    <n v="4.84"/>
    <s v="No"/>
    <s v="No"/>
    <x v="0"/>
    <n v="0"/>
    <x v="0"/>
    <x v="1"/>
    <s v="Normal"/>
    <n v="4646.76"/>
    <s v="tier - 1"/>
    <s v="tier - 1"/>
    <s v="R1011"/>
  </r>
  <r>
    <s v="Id517"/>
    <s v=" Ms.   Amanda Hicks"/>
    <s v="25 Oct 1996"/>
    <n v="26.619444444444444"/>
    <n v="35.72"/>
    <n v="4.08"/>
    <s v="No"/>
    <s v="No"/>
    <x v="1"/>
    <n v="1"/>
    <x v="1"/>
    <x v="0"/>
    <s v="Normal"/>
    <n v="4661.29"/>
    <s v="tier - 2"/>
    <s v="tier - 1"/>
    <s v="R1017"/>
  </r>
  <r>
    <s v="Id518"/>
    <s v=" Ms.   Karen Lockyer"/>
    <s v="5 Aug 1990"/>
    <n v="32.841666666666669"/>
    <n v="27.94"/>
    <n v="4.4800000000000004"/>
    <s v="No"/>
    <s v="No"/>
    <x v="1"/>
    <n v="1"/>
    <x v="0"/>
    <x v="1"/>
    <s v="Normal"/>
    <n v="4667.6099999999997"/>
    <s v="tier - 3"/>
    <s v="tier - 3"/>
    <s v="R1016"/>
  </r>
  <r>
    <s v="Id519"/>
    <s v=" Mr.   Gregory Byrnes"/>
    <s v="26 Sep 1990"/>
    <n v="32.700000000000003"/>
    <n v="27.1"/>
    <n v="5.73"/>
    <s v="No"/>
    <s v="No"/>
    <x v="0"/>
    <n v="0"/>
    <x v="0"/>
    <x v="1"/>
    <s v="Normal"/>
    <n v="4670.6400000000003"/>
    <s v="tier - 2"/>
    <s v="tier - 2"/>
    <s v="R1011"/>
  </r>
  <r>
    <s v="Id520"/>
    <s v=" Ms.   Sabine Norris"/>
    <s v="13 Jul 1990"/>
    <n v="32.902777777777779"/>
    <n v="18.3"/>
    <n v="5.46"/>
    <s v="Yes"/>
    <s v="No"/>
    <x v="1"/>
    <n v="1"/>
    <x v="0"/>
    <x v="3"/>
    <s v="Prediabetes"/>
    <n v="4673.3900000000003"/>
    <s v="tier - 2"/>
    <s v="tier - 1"/>
    <s v="R1013"/>
  </r>
  <r>
    <s v="Id521"/>
    <s v=" Mr.   Joseph Darda"/>
    <s v="18 Oct 1979"/>
    <n v="43.638888888888886"/>
    <n v="25.3"/>
    <n v="5.0199999999999996"/>
    <s v="Yes"/>
    <s v="No"/>
    <x v="0"/>
    <n v="1"/>
    <x v="0"/>
    <x v="1"/>
    <s v="Normal"/>
    <n v="4674.2"/>
    <s v="tier - 2"/>
    <s v="tier - 1"/>
    <s v="R1013"/>
  </r>
  <r>
    <s v="Id522"/>
    <s v=" Mr.   Adam Otstot"/>
    <s v="4 Oct 2003"/>
    <n v="19.677777777777777"/>
    <n v="38.83"/>
    <n v="6.36"/>
    <s v="No"/>
    <s v="No"/>
    <x v="0"/>
    <n v="1"/>
    <x v="1"/>
    <x v="0"/>
    <s v="Normal"/>
    <n v="4678.8"/>
    <s v="tier - 2"/>
    <s v="tier - 1"/>
    <s v="R1021"/>
  </r>
  <r>
    <s v="Id523"/>
    <s v=" Ms.   Karolyn A Bowley"/>
    <s v="4 Sep 1990"/>
    <n v="32.761111111111113"/>
    <n v="27.6"/>
    <n v="5.36"/>
    <s v="No"/>
    <s v="No"/>
    <x v="0"/>
    <n v="1"/>
    <x v="1"/>
    <x v="1"/>
    <s v="Prediabetes"/>
    <n v="4686.3900000000003"/>
    <s v="tier - 3"/>
    <s v="tier - 3"/>
    <s v="R1013"/>
  </r>
  <r>
    <s v="Id524"/>
    <s v=" Mr.s   Anita L Rogers"/>
    <s v="22 Jun 2003"/>
    <n v="19.961111111111112"/>
    <n v="46.4"/>
    <n v="8.3699999999999992"/>
    <s v="Yes"/>
    <s v="No"/>
    <x v="1"/>
    <n v="1"/>
    <x v="1"/>
    <x v="0"/>
    <s v="Normal"/>
    <n v="4687.8"/>
    <s v="tier - 2"/>
    <s v="tier - 3"/>
    <s v="R1011"/>
  </r>
  <r>
    <s v="Id525"/>
    <s v=" Ms.   Laura E Mclaughlin"/>
    <s v="4 Dec 1977"/>
    <n v="45.511111111111113"/>
    <n v="51.92"/>
    <n v="5.18"/>
    <s v="Yes"/>
    <s v="No"/>
    <x v="1"/>
    <n v="1"/>
    <x v="1"/>
    <x v="0"/>
    <s v="Diabetes (Uncontrolled)"/>
    <n v="4699.47"/>
    <s v="tier - 2"/>
    <s v="tier - 3"/>
    <s v="R1013"/>
  </r>
  <r>
    <s v="Id526"/>
    <s v=" Ms.   Sarah Ziegler"/>
    <s v="12 Aug 1981"/>
    <n v="41.822222222222223"/>
    <n v="32.395000000000003"/>
    <n v="5.68"/>
    <s v="Yes"/>
    <s v="No"/>
    <x v="0"/>
    <n v="1"/>
    <x v="1"/>
    <x v="0"/>
    <s v="Normal"/>
    <n v="4712.12"/>
    <s v="tier - 2"/>
    <s v="tier - 3"/>
    <s v="R1011"/>
  </r>
  <r>
    <s v="Id527"/>
    <s v=" Mr.s   Ashley E Hughey"/>
    <s v="9 Oct 1992"/>
    <n v="30.663888888888888"/>
    <n v="46.19"/>
    <n v="7.31"/>
    <s v="Yes"/>
    <s v="No"/>
    <x v="1"/>
    <n v="1"/>
    <x v="1"/>
    <x v="0"/>
    <s v="Normal"/>
    <n v="4718.2"/>
    <s v="tier - 2"/>
    <s v="tier - 3"/>
    <s v="R1024"/>
  </r>
  <r>
    <s v="Id528"/>
    <s v=" Ms.   Lindsey Knast"/>
    <s v="28 Sep 1992"/>
    <n v="30.694444444444443"/>
    <n v="27.93"/>
    <n v="4.67"/>
    <s v="No"/>
    <s v="No"/>
    <x v="1"/>
    <n v="1"/>
    <x v="1"/>
    <x v="1"/>
    <s v="Diabetes (Uncontrolled)"/>
    <n v="4719.5200000000004"/>
    <s v="tier - 2"/>
    <s v="tier - 2"/>
    <s v="R1024"/>
  </r>
  <r>
    <s v="Id529"/>
    <s v=" Mr.   Alan Stob"/>
    <s v="12 Aug 1994"/>
    <n v="28.822222222222223"/>
    <n v="45.62"/>
    <n v="6.87"/>
    <s v="No"/>
    <s v="No"/>
    <x v="0"/>
    <n v="0"/>
    <x v="1"/>
    <x v="0"/>
    <s v="Normal"/>
    <n v="4719.74"/>
    <s v="tier - 2"/>
    <s v="tier - 1"/>
    <s v="R1012"/>
  </r>
  <r>
    <s v="Id530"/>
    <s v=" Mr.   Dan R Jensen"/>
    <s v="2 Jul 1980"/>
    <n v="42.93333333333333"/>
    <n v="35.31"/>
    <n v="5.87"/>
    <s v="No"/>
    <s v="No"/>
    <x v="1"/>
    <n v="1"/>
    <x v="1"/>
    <x v="0"/>
    <s v="Diabetes (Controlled)"/>
    <n v="4728.71"/>
    <s v="tier - 2"/>
    <s v="tier - 3"/>
    <s v="R1012"/>
  </r>
  <r>
    <s v="Id531"/>
    <s v=" Ms.   Katie Mutter"/>
    <s v="5 Sep 1986"/>
    <n v="36.758333333333333"/>
    <n v="30.4"/>
    <n v="4.07"/>
    <s v="Yes"/>
    <s v="No"/>
    <x v="0"/>
    <n v="1"/>
    <x v="1"/>
    <x v="0"/>
    <s v="Prediabetes"/>
    <n v="4734.6400000000003"/>
    <s v="tier - 2"/>
    <s v="tier - 1"/>
    <s v="R1013"/>
  </r>
  <r>
    <s v="Id532"/>
    <s v=" Mr.   Eric Ahern"/>
    <s v="12 Oct 1991"/>
    <n v="31.655555555555555"/>
    <n v="20.13"/>
    <n v="6.47"/>
    <s v="No"/>
    <s v="No"/>
    <x v="1"/>
    <n v="1"/>
    <x v="0"/>
    <x v="2"/>
    <s v="Normal"/>
    <n v="4738.2700000000004"/>
    <s v="tier - 2"/>
    <s v="tier - 3"/>
    <s v="R1012"/>
  </r>
  <r>
    <s v="Id533"/>
    <s v=" Ms.   Cathryn Chviruk"/>
    <s v="24 Nov 2004"/>
    <n v="18.538888888888888"/>
    <n v="23.655000000000001"/>
    <n v="5.14"/>
    <s v="No"/>
    <s v="No"/>
    <x v="0"/>
    <n v="1"/>
    <x v="0"/>
    <x v="2"/>
    <s v="Prediabetes"/>
    <n v="4740.78"/>
    <s v="tier - 2"/>
    <s v="tier - 3"/>
    <s v="R1021"/>
  </r>
  <r>
    <s v="Id534"/>
    <s v=" Mr.   Brendan Meehan"/>
    <s v="5 Jun 1987"/>
    <n v="36.008333333333333"/>
    <n v="49.05"/>
    <n v="9.77"/>
    <s v="Yes"/>
    <s v="No"/>
    <x v="0"/>
    <n v="0"/>
    <x v="1"/>
    <x v="0"/>
    <s v="Normal"/>
    <n v="4746.34"/>
    <s v="tier - 2"/>
    <s v="tier - 2"/>
    <s v="R1011"/>
  </r>
  <r>
    <s v="Id535"/>
    <s v=" Ms.   Shauna Gammon"/>
    <s v="2 Sep 1987"/>
    <n v="35.766666666666666"/>
    <n v="51.94"/>
    <n v="8.8000000000000007"/>
    <s v="Yes"/>
    <s v="No"/>
    <x v="0"/>
    <n v="2"/>
    <x v="1"/>
    <x v="0"/>
    <s v="Diabetes (Uncontrolled)"/>
    <n v="4747.05"/>
    <s v="tier - 2"/>
    <s v="tier - 2"/>
    <s v="R1013"/>
  </r>
  <r>
    <s v="Id536"/>
    <s v=" Mr.   Terence Lee"/>
    <s v="22 Nov 1987"/>
    <n v="35.544444444444444"/>
    <n v="29.83"/>
    <n v="5.84"/>
    <s v="No"/>
    <s v="No"/>
    <x v="0"/>
    <n v="1"/>
    <x v="0"/>
    <x v="1"/>
    <s v="Diabetes (Uncontrolled)"/>
    <n v="4751.07"/>
    <s v="tier - 3"/>
    <s v="tier - 1"/>
    <s v="R1011"/>
  </r>
  <r>
    <s v="Id537"/>
    <s v=" Ms.   Marisol Franco"/>
    <s v="16 Aug 1992"/>
    <n v="30.81111111111111"/>
    <n v="22.6"/>
    <n v="10.43"/>
    <s v="Yes"/>
    <s v="No"/>
    <x v="0"/>
    <n v="1"/>
    <x v="0"/>
    <x v="2"/>
    <s v="Prediabetes"/>
    <n v="4753.6400000000003"/>
    <s v="tier - 2"/>
    <s v="tier - 3"/>
    <s v="R1013"/>
  </r>
  <r>
    <s v="Id538"/>
    <s v=" Ms.   Lindsay Patterson"/>
    <s v="27 Sep 1987"/>
    <n v="35.697222222222223"/>
    <n v="46.69"/>
    <n v="4.25"/>
    <s v="Yes"/>
    <s v="No"/>
    <x v="0"/>
    <n v="1"/>
    <x v="1"/>
    <x v="0"/>
    <s v="Diabetes (Uncontrolled)"/>
    <n v="4762.33"/>
    <s v="tier - 3"/>
    <s v="tier - 3"/>
    <s v="R1011"/>
  </r>
  <r>
    <s v="Id539"/>
    <s v=" Ms.   Katie Valdes"/>
    <s v="1 Aug 1989"/>
    <n v="33.852777777777774"/>
    <n v="28.49"/>
    <n v="4.8899999999999997"/>
    <s v="No"/>
    <s v="No"/>
    <x v="0"/>
    <n v="0"/>
    <x v="0"/>
    <x v="1"/>
    <s v="Normal"/>
    <n v="4766.0200000000004"/>
    <s v="tier - 2"/>
    <s v="tier - 3"/>
    <s v="R1011"/>
  </r>
  <r>
    <s v="Id540"/>
    <s v=" Mr.   Daniel Craig"/>
    <s v="9 Dec 1989"/>
    <n v="33.49722222222222"/>
    <n v="28.5"/>
    <n v="5.55"/>
    <s v="Yes"/>
    <s v="No"/>
    <x v="0"/>
    <n v="1"/>
    <x v="0"/>
    <x v="1"/>
    <s v="Normal"/>
    <n v="4779.6000000000004"/>
    <s v="tier - 2"/>
    <s v="tier - 3"/>
    <s v="R1013"/>
  </r>
  <r>
    <s v="Id541"/>
    <s v=" Mr.   Brett W Whipple"/>
    <s v="22 Jun 1987"/>
    <n v="35.961111111111109"/>
    <n v="24.4"/>
    <n v="4.5199999999999996"/>
    <s v="No"/>
    <s v="No"/>
    <x v="0"/>
    <n v="1"/>
    <x v="0"/>
    <x v="2"/>
    <s v="Normal"/>
    <n v="4787.42"/>
    <s v="tier - 2"/>
    <s v="tier - 3"/>
    <s v="R1013"/>
  </r>
  <r>
    <s v="Id542"/>
    <s v=" Mr.   Dylan J Marton"/>
    <s v="16 Dec 1989"/>
    <n v="33.477777777777774"/>
    <n v="29.15"/>
    <n v="4.45"/>
    <s v="Yes"/>
    <s v="No"/>
    <x v="0"/>
    <n v="1"/>
    <x v="0"/>
    <x v="1"/>
    <s v="Normal"/>
    <n v="4795.66"/>
    <s v="tier - 2"/>
    <s v="tier - 1"/>
    <s v="R1013"/>
  </r>
  <r>
    <s v="Id543"/>
    <s v=" Ms.   Elizabeth Hildebrandt"/>
    <s v="3 Oct 1978"/>
    <n v="44.680555555555557"/>
    <n v="27.28"/>
    <n v="4.72"/>
    <s v="No"/>
    <s v="yes"/>
    <x v="0"/>
    <n v="1"/>
    <x v="0"/>
    <x v="1"/>
    <s v="Normal"/>
    <n v="4812.34"/>
    <s v="tier - 2"/>
    <s v="tier - 3"/>
    <s v="R1013"/>
  </r>
  <r>
    <s v="Id544"/>
    <s v=" Ms.   Brooke M Biggs"/>
    <s v="3 Jul 1981"/>
    <n v="41.930555555555557"/>
    <n v="32.229999999999997"/>
    <n v="4.6500000000000004"/>
    <s v="Yes"/>
    <s v="No"/>
    <x v="1"/>
    <n v="1"/>
    <x v="1"/>
    <x v="0"/>
    <s v="Normal"/>
    <n v="4827.1000000000004"/>
    <s v="tier - 2"/>
    <s v="tier - 1"/>
    <s v="R1013"/>
  </r>
  <r>
    <s v="Id545"/>
    <s v=" Mr.s   Teiko Shigezumi"/>
    <s v="1 Dec 1995"/>
    <n v="27.519444444444446"/>
    <n v="44.2"/>
    <n v="11.34"/>
    <s v="Yes"/>
    <s v="No"/>
    <x v="1"/>
    <n v="1"/>
    <x v="1"/>
    <x v="0"/>
    <s v="Normal"/>
    <n v="4827.8999999999996"/>
    <s v="tier - 1"/>
    <s v="tier - 2"/>
    <s v="Unknown"/>
  </r>
  <r>
    <s v="Id546"/>
    <s v=" Mr.   Zachary Meineke"/>
    <s v="27 Jun 2002"/>
    <n v="20.947222222222223"/>
    <n v="29.734999999999999"/>
    <n v="4.53"/>
    <s v="No"/>
    <s v="No"/>
    <x v="1"/>
    <n v="1"/>
    <x v="1"/>
    <x v="1"/>
    <s v="Diabetes (Uncontrolled)"/>
    <n v="4830.63"/>
    <s v="tier - 2"/>
    <s v="tier - 1"/>
    <s v="R1011"/>
  </r>
  <r>
    <s v="Id547"/>
    <s v=" Ms.   Johannah Ludington"/>
    <s v="11 Dec 2000"/>
    <n v="22.491666666666667"/>
    <n v="28.31"/>
    <n v="6.35"/>
    <s v="No"/>
    <s v="No"/>
    <x v="0"/>
    <n v="0"/>
    <x v="0"/>
    <x v="1"/>
    <s v="Normal"/>
    <n v="4835.43"/>
    <s v="tier - 2"/>
    <s v="tier - 2"/>
    <s v="R1021"/>
  </r>
  <r>
    <s v="Id548"/>
    <s v=" Mr.   Ryan A Perrich"/>
    <s v="10 Sep 1992"/>
    <n v="30.744444444444444"/>
    <n v="46.62"/>
    <n v="8.51"/>
    <s v="No"/>
    <s v="No"/>
    <x v="0"/>
    <n v="0"/>
    <x v="1"/>
    <x v="0"/>
    <s v="Prediabetes"/>
    <n v="4837.58"/>
    <s v="tier - 3"/>
    <s v="tier - 2"/>
    <s v="R1013"/>
  </r>
  <r>
    <s v="Id549"/>
    <s v=" Mr.   Andres Sr Cervantes"/>
    <s v="15 Oct 1984"/>
    <n v="38.647222222222226"/>
    <n v="51.75"/>
    <n v="8.59"/>
    <s v="Yes"/>
    <s v="No"/>
    <x v="0"/>
    <n v="1"/>
    <x v="1"/>
    <x v="0"/>
    <s v="Diabetes (Uncontrolled)"/>
    <n v="4839.18"/>
    <s v="tier - 2"/>
    <s v="tier - 1"/>
    <s v="R1012"/>
  </r>
  <r>
    <s v="Id550"/>
    <s v=" Mr.   Bryan Andrews"/>
    <s v="29 Sep 1995"/>
    <n v="27.691666666666666"/>
    <n v="25.7"/>
    <n v="4.13"/>
    <s v="Yes"/>
    <s v="No"/>
    <x v="0"/>
    <n v="0"/>
    <x v="0"/>
    <x v="1"/>
    <s v="Diabetes (Uncontrolled)"/>
    <n v="4840.95"/>
    <s v="tier - 2"/>
    <s v="tier - 1"/>
    <s v="R1021"/>
  </r>
  <r>
    <s v="Id551"/>
    <s v=" Ms.   Lizette Ruvalcaba"/>
    <s v="13 Dec 1979"/>
    <n v="43.486111111111114"/>
    <n v="31.79"/>
    <n v="4.55"/>
    <s v="No"/>
    <s v="No"/>
    <x v="0"/>
    <n v="0"/>
    <x v="1"/>
    <x v="0"/>
    <s v="Normal"/>
    <n v="4843.79"/>
    <s v="tier - 2"/>
    <s v="tier - 3"/>
    <s v="R1013"/>
  </r>
  <r>
    <s v="Id552"/>
    <s v=" Mr.   Don King"/>
    <s v="11 Sep 1974"/>
    <n v="48.741666666666667"/>
    <n v="24.795000000000002"/>
    <n v="4.5199999999999996"/>
    <s v="No"/>
    <s v="No"/>
    <x v="0"/>
    <n v="0"/>
    <x v="0"/>
    <x v="2"/>
    <s v="Normal"/>
    <n v="4844.67"/>
    <s v="tier - 2"/>
    <s v="tier - 2"/>
    <s v="R1013"/>
  </r>
  <r>
    <s v="Id553"/>
    <s v=" Mr.   Jeb Stone"/>
    <s v="7 Jun 2001"/>
    <n v="22.002777777777776"/>
    <n v="53.98"/>
    <n v="5.07"/>
    <s v="No"/>
    <s v="No"/>
    <x v="1"/>
    <n v="1"/>
    <x v="1"/>
    <x v="0"/>
    <s v="Normal"/>
    <n v="4846.53"/>
    <s v="tier - 2"/>
    <s v="tier - 3"/>
    <s v="R1021"/>
  </r>
  <r>
    <s v="Id554"/>
    <s v=" Ms.   Amy R Campbell"/>
    <s v="27 Dec 1995"/>
    <n v="27.447222222222223"/>
    <n v="41.325000000000003"/>
    <n v="4.04"/>
    <s v="Yes"/>
    <s v="No"/>
    <x v="1"/>
    <n v="1"/>
    <x v="1"/>
    <x v="0"/>
    <s v="Normal"/>
    <n v="4846.92"/>
    <s v="tier - 2"/>
    <s v="tier - 3"/>
    <s v="R1017"/>
  </r>
  <r>
    <s v="Id555"/>
    <s v=" Mr.   Brian Asher"/>
    <s v="1 Sep 1989"/>
    <n v="33.769444444444446"/>
    <n v="51.65"/>
    <n v="5.3"/>
    <s v="Yes"/>
    <s v="No"/>
    <x v="0"/>
    <n v="0"/>
    <x v="1"/>
    <x v="0"/>
    <s v="Normal"/>
    <n v="4859.8900000000003"/>
    <s v="tier - 2"/>
    <s v="tier - 3"/>
    <s v="R1011"/>
  </r>
  <r>
    <s v="Id556"/>
    <s v=" Mr.   Mike G Mazzotta"/>
    <s v="29 Sep 1997"/>
    <n v="25.691666666666666"/>
    <n v="44.52"/>
    <n v="8.64"/>
    <s v="Yes"/>
    <s v="No"/>
    <x v="1"/>
    <n v="1"/>
    <x v="1"/>
    <x v="0"/>
    <s v="Normal"/>
    <n v="4877.9799999999996"/>
    <s v="tier - 2"/>
    <s v="tier - 3"/>
    <s v="R1012"/>
  </r>
  <r>
    <s v="Id557"/>
    <s v=" Ms.   Simonezitrone Sr Huttl"/>
    <s v="23 Dec 1986"/>
    <n v="36.458333333333336"/>
    <n v="53.29"/>
    <n v="4.03"/>
    <s v="No"/>
    <s v="No"/>
    <x v="1"/>
    <n v="1"/>
    <x v="1"/>
    <x v="0"/>
    <s v="Diabetes (Uncontrolled)"/>
    <n v="4883.87"/>
    <s v="tier - 2"/>
    <s v="tier - 1"/>
    <s v="R1011"/>
  </r>
  <r>
    <s v="Id558"/>
    <s v=" Mr.   Nicholas Ferron"/>
    <s v="27 Oct 1986"/>
    <n v="36.613888888888887"/>
    <n v="46.63"/>
    <n v="4.26"/>
    <s v="Yes"/>
    <s v="No"/>
    <x v="0"/>
    <n v="2"/>
    <x v="1"/>
    <x v="0"/>
    <s v="Normal"/>
    <n v="4889.04"/>
    <s v="tier - 2"/>
    <s v="tier - 1"/>
    <s v="R1013"/>
  </r>
  <r>
    <s v="Id559"/>
    <s v=" Ms.   Angela M Colarusso"/>
    <s v="10 Jul 1989"/>
    <n v="33.911111111111111"/>
    <n v="28.88"/>
    <n v="5.35"/>
    <s v="No"/>
    <s v="No"/>
    <x v="1"/>
    <n v="1"/>
    <x v="0"/>
    <x v="1"/>
    <s v="Normal"/>
    <n v="4890"/>
    <s v="tier - 3"/>
    <s v="tier - 2"/>
    <s v="R1013"/>
  </r>
  <r>
    <s v="Id560"/>
    <s v=" Mr.   Oz Pearlman"/>
    <s v="28 Nov 1990"/>
    <n v="32.527777777777779"/>
    <n v="23.98"/>
    <n v="4.9000000000000004"/>
    <s v="No"/>
    <s v="No"/>
    <x v="0"/>
    <n v="0"/>
    <x v="1"/>
    <x v="2"/>
    <s v="Normal"/>
    <n v="4894.3900000000003"/>
    <s v="tier - 2"/>
    <s v="tier - 3"/>
    <s v="R1013"/>
  </r>
  <r>
    <s v="Id561"/>
    <s v=" Ms.   Erin M O'Mara"/>
    <s v="23 Sep 1988"/>
    <n v="34.708333333333336"/>
    <n v="23.65"/>
    <n v="4.5"/>
    <s v="No"/>
    <s v="No"/>
    <x v="0"/>
    <n v="0"/>
    <x v="1"/>
    <x v="2"/>
    <s v="Normal"/>
    <n v="4894.75"/>
    <s v="tier - 3"/>
    <s v="tier - 3"/>
    <s v="R1012"/>
  </r>
  <r>
    <s v="Id562"/>
    <s v=" Mr.   Bobby E Niska"/>
    <s v="10 Jul 1993"/>
    <n v="29.911111111111111"/>
    <n v="49.09"/>
    <n v="8.3800000000000008"/>
    <s v="Yes"/>
    <s v="No"/>
    <x v="0"/>
    <n v="2"/>
    <x v="1"/>
    <x v="0"/>
    <s v="Normal"/>
    <n v="4906.41"/>
    <s v="tier - 2"/>
    <s v="tier - 1"/>
    <s v="R1012"/>
  </r>
  <r>
    <s v="Id563"/>
    <s v=" Mr.   Daniel P Schlich"/>
    <s v="18 Oct 1981"/>
    <n v="41.638888888888886"/>
    <n v="28.024999999999999"/>
    <n v="7.03"/>
    <s v="No"/>
    <s v="No"/>
    <x v="0"/>
    <n v="0"/>
    <x v="0"/>
    <x v="1"/>
    <s v="Diabetes (Uncontrolled)"/>
    <n v="4911.8900000000003"/>
    <s v="tier - 2"/>
    <s v="tier - 3"/>
    <s v="R1013"/>
  </r>
  <r>
    <s v="Id564"/>
    <s v=" Ms.   Marie E Zidek"/>
    <s v="21 Aug 2002"/>
    <n v="20.797222222222221"/>
    <n v="43.32"/>
    <n v="8.75"/>
    <s v="Yes"/>
    <s v="No"/>
    <x v="1"/>
    <n v="1"/>
    <x v="1"/>
    <x v="0"/>
    <s v="Diabetes (Uncontrolled)"/>
    <n v="4915.0600000000004"/>
    <s v="tier - 2"/>
    <s v="tier - 1"/>
    <s v="R1017"/>
  </r>
  <r>
    <s v="Id565"/>
    <s v=" Mr.s   Katie Ellgass"/>
    <s v="10 Aug 1993"/>
    <n v="29.827777777777779"/>
    <n v="45.92"/>
    <n v="9.51"/>
    <s v="No"/>
    <s v="No"/>
    <x v="0"/>
    <n v="0"/>
    <x v="1"/>
    <x v="0"/>
    <s v="Diabetes (Uncontrolled)"/>
    <n v="4922.92"/>
    <s v="tier - 2"/>
    <s v="tier - 2"/>
    <s v="R1012"/>
  </r>
  <r>
    <s v="Id566"/>
    <s v=" Mr.   Eric D Lowe"/>
    <s v="23 Aug 1991"/>
    <n v="31.791666666666668"/>
    <n v="44.03"/>
    <n v="9.36"/>
    <s v="No"/>
    <s v="No"/>
    <x v="0"/>
    <n v="0"/>
    <x v="1"/>
    <x v="0"/>
    <s v="Diabetes (Uncontrolled)"/>
    <n v="4931.6499999999996"/>
    <s v="tier - 2"/>
    <s v="tier - 3"/>
    <s v="R1011"/>
  </r>
  <r>
    <s v="Id567"/>
    <s v=" Ms.   Tara Malone"/>
    <s v="27 Nov 1991"/>
    <n v="31.530555555555555"/>
    <n v="24.6"/>
    <n v="4.8099999999999996"/>
    <s v="No"/>
    <s v="No"/>
    <x v="0"/>
    <n v="0"/>
    <x v="0"/>
    <x v="2"/>
    <s v="Diabetes (Uncontrolled)"/>
    <n v="4934.71"/>
    <s v="tier - 2"/>
    <s v="tier - 3"/>
    <s v="R1011"/>
  </r>
  <r>
    <s v="Id568"/>
    <s v=" Ms.   Haley L Dumke"/>
    <s v="26 Jun 1974"/>
    <n v="48.95"/>
    <n v="49.15"/>
    <n v="8.08"/>
    <s v="No"/>
    <s v="No"/>
    <x v="0"/>
    <n v="0"/>
    <x v="1"/>
    <x v="0"/>
    <s v="Normal"/>
    <n v="4942.0600000000004"/>
    <s v="tier - 2"/>
    <s v="tier - 2"/>
    <s v="R1013"/>
  </r>
  <r>
    <s v="Id569"/>
    <s v=" Ms.   Kayla B Strong"/>
    <s v="30 Aug 1991"/>
    <n v="31.772222222222222"/>
    <n v="28.31"/>
    <n v="6.29"/>
    <s v="No"/>
    <s v="No"/>
    <x v="1"/>
    <n v="1"/>
    <x v="0"/>
    <x v="1"/>
    <s v="Diabetes (Uncontrolled)"/>
    <n v="4949.76"/>
    <s v="tier - 2"/>
    <s v="tier - 1"/>
    <s v="R1013"/>
  </r>
  <r>
    <s v="Id570"/>
    <s v=" Mr.   Mark D Ferguson"/>
    <s v="7 Nov 1973"/>
    <n v="49.586111111111109"/>
    <n v="22.99"/>
    <n v="6.29"/>
    <s v="No"/>
    <s v="No"/>
    <x v="0"/>
    <n v="1"/>
    <x v="0"/>
    <x v="2"/>
    <s v="Prediabetes"/>
    <n v="4985.22"/>
    <s v="tier - 2"/>
    <s v="tier - 3"/>
    <s v="R1013"/>
  </r>
  <r>
    <s v="Id571"/>
    <s v=" Mr.   Patrick J Klein"/>
    <s v="24 Jun 1988"/>
    <n v="34.955555555555556"/>
    <n v="29.07"/>
    <n v="5.12"/>
    <s v="No"/>
    <s v="No"/>
    <x v="1"/>
    <n v="1"/>
    <x v="0"/>
    <x v="1"/>
    <s v="Prediabetes"/>
    <n v="4992.38"/>
    <s v="tier - 2"/>
    <s v="tier - 3"/>
    <s v="R1024"/>
  </r>
  <r>
    <s v="Id572"/>
    <s v=" Mr.   Alejandro Eusebio"/>
    <s v="5 Oct 2001"/>
    <n v="21.675000000000001"/>
    <n v="42.02"/>
    <n v="9.9499999999999993"/>
    <s v="Yes"/>
    <s v="No"/>
    <x v="1"/>
    <n v="1"/>
    <x v="1"/>
    <x v="0"/>
    <s v="Normal"/>
    <n v="4999.04"/>
    <s v="tier - 2"/>
    <s v="tier - 2"/>
    <s v="R1011"/>
  </r>
  <r>
    <s v="Id573"/>
    <s v=" Mr.s   Beth A Szolosi"/>
    <s v="4 Sep 1988"/>
    <n v="34.761111111111113"/>
    <n v="49.07"/>
    <n v="9.08"/>
    <s v="Yes"/>
    <s v="No"/>
    <x v="0"/>
    <n v="1"/>
    <x v="1"/>
    <x v="0"/>
    <s v="Diabetes (Uncontrolled)"/>
    <n v="5002.78"/>
    <s v="tier - 2"/>
    <s v="tier - 2"/>
    <s v="R1013"/>
  </r>
  <r>
    <s v="Id574"/>
    <s v=" Mr.   Jason R Butler"/>
    <s v="9 Jun 1977"/>
    <n v="45.99722222222222"/>
    <n v="19.8"/>
    <n v="4.82"/>
    <s v="No"/>
    <s v="No"/>
    <x v="0"/>
    <n v="0"/>
    <x v="0"/>
    <x v="2"/>
    <s v="Diabetes (Uncontrolled)"/>
    <n v="5003.7700000000004"/>
    <s v="tier - 2"/>
    <s v="tier - 3"/>
    <s v="R1013"/>
  </r>
  <r>
    <s v="Id575"/>
    <s v=" Mr.   Yoshinori Fukuchi"/>
    <s v="8 Jul 1988"/>
    <n v="34.916666666666664"/>
    <n v="27.36"/>
    <n v="4.6500000000000004"/>
    <s v="No"/>
    <s v="yes"/>
    <x v="0"/>
    <n v="1"/>
    <x v="0"/>
    <x v="1"/>
    <s v="Normal"/>
    <n v="5003.8500000000004"/>
    <s v="tier - 2"/>
    <s v="tier - 3"/>
    <s v="R1011"/>
  </r>
  <r>
    <s v="Id576"/>
    <s v=" Ms.   Adrienne G Drucker"/>
    <s v="9 Nov 1988"/>
    <n v="34.580555555555556"/>
    <n v="42.95"/>
    <n v="5.16"/>
    <s v="Yes"/>
    <s v="No"/>
    <x v="0"/>
    <n v="1"/>
    <x v="1"/>
    <x v="0"/>
    <s v="Normal"/>
    <n v="5012.47"/>
    <s v="tier - 2"/>
    <s v="tier - 3"/>
    <s v="R1011"/>
  </r>
  <r>
    <s v="Id577"/>
    <s v=" Mr.s   Meredith Aziz"/>
    <s v="28 Dec 1985"/>
    <n v="37.444444444444443"/>
    <n v="42.66"/>
    <n v="10.44"/>
    <s v="No"/>
    <s v="No"/>
    <x v="0"/>
    <n v="0"/>
    <x v="1"/>
    <x v="0"/>
    <s v="Normal"/>
    <n v="5028.1499999999996"/>
    <s v="tier - 1"/>
    <s v="tier - 2"/>
    <s v="R1012"/>
  </r>
  <r>
    <s v="Id578"/>
    <s v=" Mr.   Junyong Pak"/>
    <s v="10 Sep 1991"/>
    <n v="31.744444444444444"/>
    <n v="33.630000000000003"/>
    <n v="5.69"/>
    <s v="No"/>
    <s v="No"/>
    <x v="0"/>
    <n v="1"/>
    <x v="1"/>
    <x v="0"/>
    <s v="Diabetes (Uncontrolled)"/>
    <n v="5031.2700000000004"/>
    <s v="tier - 3"/>
    <s v="tier - 1"/>
    <s v="R1016"/>
  </r>
  <r>
    <s v="Id579"/>
    <s v=" Ms.   Kristen A Kieta"/>
    <s v="29 Jun 1986"/>
    <n v="36.94166666666667"/>
    <n v="26.84"/>
    <n v="6.5"/>
    <s v="No"/>
    <s v="No"/>
    <x v="0"/>
    <n v="0"/>
    <x v="0"/>
    <x v="1"/>
    <s v="Normal"/>
    <n v="5034.1000000000004"/>
    <s v="tier - 2"/>
    <s v="tier - 2"/>
    <s v="R1013"/>
  </r>
  <r>
    <s v="Id580"/>
    <s v=" Ms.   Maria I Velez"/>
    <s v="4 Dec 1997"/>
    <n v="25.511111111111113"/>
    <n v="28.3"/>
    <n v="5.73"/>
    <s v="No"/>
    <s v="No"/>
    <x v="1"/>
    <n v="1"/>
    <x v="0"/>
    <x v="1"/>
    <s v="Diabetes (Controlled)"/>
    <n v="5038.57"/>
    <s v="tier - 2"/>
    <s v="tier - 2"/>
    <s v="R1025"/>
  </r>
  <r>
    <s v="Id581"/>
    <s v=" Mr.   Jonathan Bussiere"/>
    <s v="16 Oct 2001"/>
    <n v="21.644444444444446"/>
    <n v="27.06"/>
    <n v="5.74"/>
    <s v="Yes"/>
    <s v="No"/>
    <x v="0"/>
    <n v="0"/>
    <x v="0"/>
    <x v="1"/>
    <s v="Prediabetes"/>
    <n v="5043.13"/>
    <s v="tier - 2"/>
    <s v="tier - 3"/>
    <s v="R1011"/>
  </r>
  <r>
    <s v="Id582"/>
    <s v=" Mr.   Phil McCartney"/>
    <s v="29 Jul 1997"/>
    <n v="25.858333333333334"/>
    <n v="47.13"/>
    <n v="8.6999999999999993"/>
    <s v="No"/>
    <s v="No"/>
    <x v="0"/>
    <n v="0"/>
    <x v="1"/>
    <x v="0"/>
    <s v="Prediabetes"/>
    <n v="5045.1499999999996"/>
    <s v="tier - 2"/>
    <s v="tier - 2"/>
    <s v="R1012"/>
  </r>
  <r>
    <s v="Id583"/>
    <s v=" Ms.   Benjamina C Bambauer"/>
    <s v="7 Sep 1980"/>
    <n v="42.75277777777778"/>
    <n v="51.72"/>
    <n v="5.09"/>
    <s v="No"/>
    <s v="No"/>
    <x v="0"/>
    <n v="0"/>
    <x v="1"/>
    <x v="0"/>
    <s v="Diabetes (Uncontrolled)"/>
    <n v="5054.05"/>
    <s v="tier - 2"/>
    <s v="tier - 2"/>
    <s v="R1013"/>
  </r>
  <r>
    <s v="Id584"/>
    <s v=" Mr.   Christopher Mertz"/>
    <s v="11 Jun 1993"/>
    <n v="29.991666666666667"/>
    <n v="48.59"/>
    <n v="5.57"/>
    <s v="No"/>
    <s v="No"/>
    <x v="0"/>
    <n v="0"/>
    <x v="1"/>
    <x v="0"/>
    <s v="Normal"/>
    <n v="5059.5600000000004"/>
    <s v="tier - 2"/>
    <s v="tier - 1"/>
    <s v="R1021"/>
  </r>
  <r>
    <s v="Id585"/>
    <s v=" Ms.   Alison B Mason"/>
    <s v="22 Nov 1978"/>
    <n v="44.544444444444444"/>
    <n v="45.18"/>
    <n v="10.87"/>
    <s v="No"/>
    <s v="No"/>
    <x v="0"/>
    <n v="0"/>
    <x v="1"/>
    <x v="0"/>
    <s v="Normal"/>
    <n v="5077.1899999999996"/>
    <s v="tier - 2"/>
    <s v="tier - 3"/>
    <s v="R1012"/>
  </r>
  <r>
    <s v="Id586"/>
    <s v=" Ms.   Caroline Rotich"/>
    <s v="14 Jul 1997"/>
    <n v="25.9"/>
    <n v="27.9"/>
    <n v="6.02"/>
    <s v="No"/>
    <s v="No"/>
    <x v="1"/>
    <n v="1"/>
    <x v="0"/>
    <x v="1"/>
    <s v="Diabetes (Uncontrolled)"/>
    <n v="5080.1000000000004"/>
    <s v="tier - 3"/>
    <s v="tier - 2"/>
    <s v="R1011"/>
  </r>
  <r>
    <s v="Id587"/>
    <s v=" Ms.   Alexis N Fetzer"/>
    <s v="19 Jun 1999"/>
    <n v="23.969444444444445"/>
    <n v="51.33"/>
    <n v="7"/>
    <s v="No"/>
    <s v="No"/>
    <x v="0"/>
    <n v="0"/>
    <x v="1"/>
    <x v="0"/>
    <s v="Prediabetes"/>
    <n v="5087.92"/>
    <s v="tier - 2"/>
    <s v="tier - 2"/>
    <s v="R1026"/>
  </r>
  <r>
    <s v="Id588"/>
    <s v=" Ms.   Shanda L Mattis"/>
    <s v="18 Nov 1987"/>
    <n v="35.555555555555557"/>
    <n v="30.59"/>
    <n v="5.56"/>
    <s v="Yes"/>
    <s v="No"/>
    <x v="0"/>
    <n v="1"/>
    <x v="1"/>
    <x v="0"/>
    <s v="Diabetes (Uncontrolled)"/>
    <n v="5116.5"/>
    <s v="tier - 2"/>
    <s v="tier - 2"/>
    <s v="R1012"/>
  </r>
  <r>
    <s v="Id589"/>
    <s v=" Mr.s   Lacey Cochran"/>
    <s v="1 Nov 1988"/>
    <n v="34.602777777777774"/>
    <n v="39.229999999999997"/>
    <n v="8.4499999999999993"/>
    <s v="No"/>
    <s v="No"/>
    <x v="0"/>
    <n v="0"/>
    <x v="1"/>
    <x v="0"/>
    <s v="Normal"/>
    <n v="5124.1899999999996"/>
    <s v="tier - 2"/>
    <s v="tier - 3"/>
    <s v="R1013"/>
  </r>
  <r>
    <s v="Id590"/>
    <s v=" Ms.   Laurette Balinsky"/>
    <s v="13 Sep 1987"/>
    <n v="35.736111111111114"/>
    <n v="19.094999999999999"/>
    <n v="6.19"/>
    <s v="No"/>
    <s v="No"/>
    <x v="0"/>
    <n v="0"/>
    <x v="0"/>
    <x v="2"/>
    <s v="Diabetes (Uncontrolled)"/>
    <n v="5125.22"/>
    <s v="tier - 1"/>
    <s v="tier - 2"/>
    <s v="R1012"/>
  </r>
  <r>
    <s v="Id591"/>
    <s v=" Mr.   Jason Reilly"/>
    <s v="15 Sep 1988"/>
    <n v="34.730555555555554"/>
    <n v="49.72"/>
    <n v="7.71"/>
    <s v="No"/>
    <s v="No"/>
    <x v="0"/>
    <n v="0"/>
    <x v="1"/>
    <x v="0"/>
    <s v="Prediabetes"/>
    <n v="5136.75"/>
    <s v="tier - 2"/>
    <s v="tier - 1"/>
    <s v="R1013"/>
  </r>
  <r>
    <s v="Id592"/>
    <s v=" Ms.   Mary Johnson"/>
    <s v="10 Dec 1993"/>
    <n v="29.494444444444444"/>
    <n v="21.754999999999999"/>
    <n v="4.63"/>
    <s v="No"/>
    <s v="No"/>
    <x v="1"/>
    <n v="1"/>
    <x v="0"/>
    <x v="2"/>
    <s v="Diabetes (Uncontrolled)"/>
    <n v="5138.26"/>
    <s v="tier - 2"/>
    <s v="tier - 2"/>
    <s v="R1013"/>
  </r>
  <r>
    <s v="Id593"/>
    <s v=" Ms.   Kati A Petry"/>
    <s v="22 Aug 1984"/>
    <n v="38.794444444444444"/>
    <n v="48.39"/>
    <n v="4.6100000000000003"/>
    <s v="No"/>
    <s v="No"/>
    <x v="0"/>
    <n v="0"/>
    <x v="1"/>
    <x v="0"/>
    <s v="Normal"/>
    <n v="5144.18"/>
    <s v="tier - 2"/>
    <s v="tier - 1"/>
    <s v="R1013"/>
  </r>
  <r>
    <s v="Id594"/>
    <s v=" Mr.s   Kelly J Laleman"/>
    <s v="22 Aug 1990"/>
    <n v="32.794444444444444"/>
    <n v="47.15"/>
    <n v="9.5299999999999994"/>
    <s v="Yes"/>
    <s v="No"/>
    <x v="0"/>
    <n v="1"/>
    <x v="1"/>
    <x v="0"/>
    <s v="Normal"/>
    <n v="5148.55"/>
    <s v="tier - 2"/>
    <s v="tier - 2"/>
    <s v="R1024"/>
  </r>
  <r>
    <s v="Id595"/>
    <s v=" Ms.   Greer D Colby"/>
    <s v="9 Oct 1990"/>
    <n v="32.663888888888891"/>
    <n v="47.59"/>
    <n v="11.43"/>
    <s v="Yes"/>
    <s v="No"/>
    <x v="0"/>
    <n v="2"/>
    <x v="1"/>
    <x v="0"/>
    <s v="Diabetes (Uncontrolled)"/>
    <n v="5152.13"/>
    <s v="tier - 2"/>
    <s v="tier - 2"/>
    <s v="R1011"/>
  </r>
  <r>
    <s v="Id596"/>
    <s v=" Mr.   Brent Wathke"/>
    <s v="29 Aug 1991"/>
    <n v="31.774999999999999"/>
    <n v="39.81"/>
    <n v="7.65"/>
    <s v="Yes"/>
    <s v="No"/>
    <x v="1"/>
    <n v="1"/>
    <x v="1"/>
    <x v="0"/>
    <s v="Diabetes (Uncontrolled)"/>
    <n v="5166.96"/>
    <s v="tier - 2"/>
    <s v="tier - 2"/>
    <s v="R1012"/>
  </r>
  <r>
    <s v="Id597"/>
    <s v=" Mr.   Eugene M Daly"/>
    <s v="16 Oct 1984"/>
    <n v="38.644444444444446"/>
    <n v="31.02"/>
    <n v="5.87"/>
    <s v="Yes"/>
    <s v="No"/>
    <x v="0"/>
    <n v="0"/>
    <x v="1"/>
    <x v="0"/>
    <s v="Diabetes (Uncontrolled)"/>
    <n v="5177.12"/>
    <s v="tier - 2"/>
    <s v="tier - 1"/>
    <s v="R1013"/>
  </r>
  <r>
    <s v="Id598"/>
    <s v=" Ms.   Erin D Dillon"/>
    <s v="12 Sep 1979"/>
    <n v="43.738888888888887"/>
    <n v="24.75"/>
    <n v="4.3600000000000003"/>
    <s v="Yes"/>
    <s v="No"/>
    <x v="0"/>
    <n v="1"/>
    <x v="0"/>
    <x v="2"/>
    <s v="Prediabetes"/>
    <n v="5195.58"/>
    <s v="tier - 2"/>
    <s v="tier - 2"/>
    <s v="R1013"/>
  </r>
  <r>
    <s v="Id599"/>
    <s v=" Ms.   Kamilla Pontes"/>
    <s v="6 Jun 2004"/>
    <n v="19.005555555555556"/>
    <n v="30.114999999999998"/>
    <n v="10.119999999999999"/>
    <s v="No"/>
    <s v="No"/>
    <x v="0"/>
    <n v="3"/>
    <x v="1"/>
    <x v="0"/>
    <s v="Normal"/>
    <n v="5198.6899999999996"/>
    <s v="tier - 2"/>
    <s v="tier - 2"/>
    <s v="R1022"/>
  </r>
  <r>
    <s v="Id600"/>
    <s v=" Mr.   Wayne I Spies"/>
    <s v="24 Oct 1983"/>
    <n v="39.62222222222222"/>
    <n v="26.03"/>
    <n v="4.01"/>
    <s v="No"/>
    <s v="No"/>
    <x v="1"/>
    <n v="1"/>
    <x v="0"/>
    <x v="1"/>
    <s v="Diabetes (Uncontrolled)"/>
    <n v="5207.97"/>
    <s v="tier - 2"/>
    <s v="tier - 2"/>
    <s v="R1012"/>
  </r>
  <r>
    <s v="Id601"/>
    <s v=" Ms.   Tracy L Greig"/>
    <s v="17 Jun 1993"/>
    <n v="29.975000000000001"/>
    <n v="20.045000000000002"/>
    <n v="4.7699999999999996"/>
    <s v="Yes"/>
    <s v="No"/>
    <x v="0"/>
    <n v="1"/>
    <x v="0"/>
    <x v="2"/>
    <s v="Normal"/>
    <n v="5209.58"/>
    <s v="tier - 3"/>
    <s v="tier - 3"/>
    <s v="R1017"/>
  </r>
  <r>
    <s v="Id602"/>
    <s v=" Mr.s   Heather Scott"/>
    <s v="1 Dec 1999"/>
    <n v="23.519444444444446"/>
    <n v="40.24"/>
    <n v="6.83"/>
    <s v="No"/>
    <s v="No"/>
    <x v="0"/>
    <n v="0"/>
    <x v="1"/>
    <x v="0"/>
    <s v="Normal"/>
    <n v="5213.22"/>
    <s v="tier - 2"/>
    <s v="tier - 1"/>
    <s v="R1012"/>
  </r>
  <r>
    <s v="Id603"/>
    <s v=" Mr.s   Megan C Erlandson"/>
    <s v="6 Jun 1995"/>
    <n v="28.005555555555556"/>
    <n v="43.15"/>
    <n v="6.14"/>
    <s v="Yes"/>
    <s v="No"/>
    <x v="1"/>
    <n v="1"/>
    <x v="1"/>
    <x v="0"/>
    <s v="Diabetes (Controlled)"/>
    <n v="5216.4799999999996"/>
    <s v="tier - 2"/>
    <s v="tier - 2"/>
    <s v="R1025"/>
  </r>
  <r>
    <s v="Id604"/>
    <s v=" Mr.   Jonathan Autrey"/>
    <s v="29 Jun 1987"/>
    <n v="35.94166666666667"/>
    <n v="27.7"/>
    <n v="5.6"/>
    <s v="No"/>
    <s v="No"/>
    <x v="1"/>
    <n v="1"/>
    <x v="0"/>
    <x v="1"/>
    <s v="Prediabetes"/>
    <n v="5227.99"/>
    <s v="tier - 2"/>
    <s v="tier - 1"/>
    <s v="R1024"/>
  </r>
  <r>
    <s v="Id605"/>
    <s v=" Mr.   Greg D Alleman"/>
    <s v="26 Dec 1987"/>
    <n v="35.450000000000003"/>
    <n v="45.68"/>
    <n v="4.8"/>
    <s v="No"/>
    <s v="No"/>
    <x v="0"/>
    <n v="2"/>
    <x v="1"/>
    <x v="0"/>
    <s v="Normal"/>
    <n v="5240.7700000000004"/>
    <s v="tier - 2"/>
    <s v="tier - 2"/>
    <s v="R1011"/>
  </r>
  <r>
    <s v="Id606"/>
    <s v=" Mr.   Steven L Michalski"/>
    <s v="5 Jul 1987"/>
    <n v="35.924999999999997"/>
    <n v="27.3"/>
    <n v="11.89"/>
    <s v="No"/>
    <s v="No"/>
    <x v="0"/>
    <n v="0"/>
    <x v="0"/>
    <x v="1"/>
    <s v="Normal"/>
    <n v="5245.23"/>
    <s v="tier - 2"/>
    <s v="tier - 2"/>
    <s v="R1013"/>
  </r>
  <r>
    <s v="Id607"/>
    <s v=" Mr.   Gianfilippo Grillo"/>
    <s v="9 Sep 1987"/>
    <n v="35.74722222222222"/>
    <n v="54.45"/>
    <n v="4.7300000000000004"/>
    <s v="Yes"/>
    <s v="No"/>
    <x v="0"/>
    <n v="1"/>
    <x v="1"/>
    <x v="0"/>
    <s v="Diabetes (Uncontrolled)"/>
    <n v="5246.05"/>
    <s v="tier - 2"/>
    <s v="tier - 3"/>
    <s v="R1011"/>
  </r>
  <r>
    <s v="Id608"/>
    <s v=" Mr.   Hector Coronado"/>
    <s v="6 Jul 1990"/>
    <n v="32.922222222222224"/>
    <n v="54.43"/>
    <n v="4.6100000000000003"/>
    <s v="Yes"/>
    <s v="No"/>
    <x v="0"/>
    <n v="1"/>
    <x v="1"/>
    <x v="0"/>
    <s v="Normal"/>
    <n v="5253.52"/>
    <s v="tier - 3"/>
    <s v="tier - 3"/>
    <s v="R1011"/>
  </r>
  <r>
    <s v="Id609"/>
    <s v=" Mr.   Mark W Dewine"/>
    <s v="25 Nov 1989"/>
    <n v="33.536111111111111"/>
    <n v="48.01"/>
    <n v="7.3"/>
    <s v="No"/>
    <s v="No"/>
    <x v="0"/>
    <n v="0"/>
    <x v="1"/>
    <x v="0"/>
    <s v="Normal"/>
    <n v="5257.51"/>
    <s v="tier - 2"/>
    <s v="tier - 2"/>
    <s v="R1012"/>
  </r>
  <r>
    <s v="Id610"/>
    <s v=" Mr.s   Aubri Carman"/>
    <s v="19 Jul 1989"/>
    <n v="33.886111111111113"/>
    <n v="48.32"/>
    <n v="5.88"/>
    <s v="No"/>
    <s v="No"/>
    <x v="0"/>
    <n v="0"/>
    <x v="1"/>
    <x v="0"/>
    <s v="Diabetes (Uncontrolled)"/>
    <n v="5261.47"/>
    <s v="tier - 2"/>
    <s v="tier - 2"/>
    <s v="R1012"/>
  </r>
  <r>
    <s v="Id611"/>
    <s v=" Mr.   Justin Neems"/>
    <s v="25 Oct 1986"/>
    <n v="36.619444444444447"/>
    <n v="22.895"/>
    <n v="4.0599999999999996"/>
    <s v="No"/>
    <s v="No"/>
    <x v="1"/>
    <n v="1"/>
    <x v="0"/>
    <x v="2"/>
    <s v="Prediabetes"/>
    <n v="5266.37"/>
    <s v="tier - 2"/>
    <s v="tier - 2"/>
    <s v="R1012"/>
  </r>
  <r>
    <s v="Id612"/>
    <s v=" Ms.   Megan A Pesyna"/>
    <s v="20 Sep 1986"/>
    <n v="36.716666666666669"/>
    <n v="54.85"/>
    <n v="4.9000000000000004"/>
    <s v="No"/>
    <s v="No"/>
    <x v="0"/>
    <n v="1"/>
    <x v="1"/>
    <x v="0"/>
    <s v="Normal"/>
    <n v="5267.82"/>
    <s v="tier - 2"/>
    <s v="tier - 2"/>
    <s v="R1012"/>
  </r>
  <r>
    <s v="Id613"/>
    <s v=" Ms.   Erika M Meling"/>
    <s v="20 Oct 1986"/>
    <n v="36.633333333333333"/>
    <n v="21.85"/>
    <n v="5.52"/>
    <s v="No"/>
    <s v="No"/>
    <x v="1"/>
    <n v="1"/>
    <x v="0"/>
    <x v="2"/>
    <s v="Normal"/>
    <n v="5272.18"/>
    <s v="tier - 2"/>
    <s v="tier - 3"/>
    <s v="R1012"/>
  </r>
  <r>
    <s v="Id614"/>
    <s v=" Mr.   Daniel G Widlowski"/>
    <s v="1 Sep 1987"/>
    <n v="35.769444444444446"/>
    <n v="51.86"/>
    <n v="5.2"/>
    <s v="Yes"/>
    <s v="No"/>
    <x v="0"/>
    <n v="0"/>
    <x v="1"/>
    <x v="0"/>
    <s v="Normal"/>
    <n v="5275.86"/>
    <s v="tier - 2"/>
    <s v="tier - 2"/>
    <s v="R1013"/>
  </r>
  <r>
    <s v="Id615"/>
    <s v=" Ms.   Devin C Nadar"/>
    <s v="12 Nov 1974"/>
    <n v="48.572222222222223"/>
    <n v="39.049999999999997"/>
    <n v="7.59"/>
    <s v="No"/>
    <s v="No"/>
    <x v="0"/>
    <n v="3"/>
    <x v="1"/>
    <x v="0"/>
    <s v="Normal"/>
    <n v="5291.71"/>
    <s v="tier - 2"/>
    <s v="tier - 2"/>
    <s v="R1012"/>
  </r>
  <r>
    <s v="Id616"/>
    <s v=" Ms.   Louise A Turner"/>
    <s v="22 Aug 2004"/>
    <n v="18.794444444444444"/>
    <n v="31.824999999999999"/>
    <n v="8.2799999999999994"/>
    <s v="No"/>
    <s v="No"/>
    <x v="0"/>
    <n v="3"/>
    <x v="1"/>
    <x v="0"/>
    <s v="Diabetes (Uncontrolled)"/>
    <n v="5293.67"/>
    <s v="tier - 2"/>
    <s v="tier - 2"/>
    <s v="R1022"/>
  </r>
  <r>
    <s v="Id617"/>
    <s v=" Mr.s   Sarah Walker"/>
    <s v="9 Sep 2000"/>
    <n v="22.747222222222224"/>
    <n v="46.43"/>
    <n v="6.72"/>
    <s v="No"/>
    <s v="No"/>
    <x v="0"/>
    <n v="0"/>
    <x v="1"/>
    <x v="0"/>
    <s v="Diabetes (Uncontrolled)"/>
    <n v="5306.7"/>
    <s v="tier - 2"/>
    <s v="tier - 3"/>
    <s v="R1012"/>
  </r>
  <r>
    <s v="Id618"/>
    <s v=" Ms.   Amy Leedham"/>
    <s v="13 Nov 1994"/>
    <n v="28.569444444444443"/>
    <n v="53.63"/>
    <n v="5.47"/>
    <s v="Yes"/>
    <s v="No"/>
    <x v="0"/>
    <n v="1"/>
    <x v="1"/>
    <x v="0"/>
    <s v="Diabetes (Controlled)"/>
    <n v="5312.17"/>
    <s v="tier - 2"/>
    <s v="tier - 2"/>
    <s v="R1012"/>
  </r>
  <r>
    <s v="Id619"/>
    <s v=" Ms.   Brittany L Haglund"/>
    <s v="2 Sep 1974"/>
    <n v="48.766666666666666"/>
    <n v="48.7"/>
    <n v="4.71"/>
    <s v="No"/>
    <s v="No"/>
    <x v="0"/>
    <n v="0"/>
    <x v="1"/>
    <x v="0"/>
    <s v="Normal"/>
    <n v="5322.24"/>
    <s v="tier - 2"/>
    <s v="tier - 1"/>
    <s v="R1012"/>
  </r>
  <r>
    <s v="Id620"/>
    <s v=" Ms.   Jessica L Mills"/>
    <s v="18 Jun 1992"/>
    <n v="30.972222222222221"/>
    <n v="48.81"/>
    <n v="5.49"/>
    <s v="No"/>
    <s v="No"/>
    <x v="0"/>
    <n v="0"/>
    <x v="1"/>
    <x v="0"/>
    <s v="Normal"/>
    <n v="5325.65"/>
    <s v="tier - 2"/>
    <s v="tier - 1"/>
    <s v="R1011"/>
  </r>
  <r>
    <s v="Id621"/>
    <s v=" Mr.s   Kristina K Drnjevich"/>
    <s v="28 Aug 1991"/>
    <n v="31.777777777777779"/>
    <n v="47.53"/>
    <n v="4.72"/>
    <s v="No"/>
    <s v="No"/>
    <x v="0"/>
    <n v="0"/>
    <x v="1"/>
    <x v="0"/>
    <s v="Normal"/>
    <n v="5327.4"/>
    <s v="tier - 2"/>
    <s v="tier - 1"/>
    <s v="R1012"/>
  </r>
  <r>
    <s v="Id622"/>
    <s v=" Mr.   Brad Clay"/>
    <s v="15 Dec 1972"/>
    <n v="50.480555555555554"/>
    <n v="36.85"/>
    <n v="6.7"/>
    <s v="No"/>
    <s v="No"/>
    <x v="0"/>
    <n v="0"/>
    <x v="1"/>
    <x v="0"/>
    <s v="Normal"/>
    <n v="5344.81"/>
    <s v="tier - 2"/>
    <s v="tier - 3"/>
    <s v="R1013"/>
  </r>
  <r>
    <s v="Id623"/>
    <s v=" Ms.   Margaret O Marbury"/>
    <s v="7 Nov 1989"/>
    <n v="33.586111111111109"/>
    <n v="29.3"/>
    <n v="5.5"/>
    <s v="No"/>
    <s v="No"/>
    <x v="0"/>
    <n v="0"/>
    <x v="1"/>
    <x v="1"/>
    <s v="Diabetes (Controlled)"/>
    <n v="5354.07"/>
    <s v="tier - 2"/>
    <s v="tier - 3"/>
    <s v="R1024"/>
  </r>
  <r>
    <s v="Id624"/>
    <s v=" Mr.   Craig R Coon"/>
    <s v="7 Dec 1994"/>
    <n v="28.502777777777776"/>
    <n v="19.3"/>
    <n v="4.46"/>
    <s v="No"/>
    <s v="No"/>
    <x v="0"/>
    <n v="1"/>
    <x v="0"/>
    <x v="2"/>
    <s v="Normal"/>
    <n v="5364.66"/>
    <s v="tier - 2"/>
    <s v="tier - 1"/>
    <s v="R1011"/>
  </r>
  <r>
    <s v="Id625"/>
    <s v=" Mr.   Simo Vanttinen"/>
    <s v="1 Jun 1986"/>
    <n v="37.019444444444446"/>
    <n v="24.13"/>
    <n v="5.29"/>
    <s v="Yes"/>
    <s v="No"/>
    <x v="1"/>
    <n v="1"/>
    <x v="0"/>
    <x v="2"/>
    <s v="Normal"/>
    <n v="5373.36"/>
    <s v="tier - 2"/>
    <s v="tier - 2"/>
    <s v="R1012"/>
  </r>
  <r>
    <s v="Id626"/>
    <s v=" Mr.   Christopher J Garges"/>
    <s v="18 Nov 1989"/>
    <n v="33.555555555555557"/>
    <n v="46.7"/>
    <n v="10.99"/>
    <s v="No"/>
    <s v="No"/>
    <x v="0"/>
    <n v="0"/>
    <x v="1"/>
    <x v="0"/>
    <s v="Normal"/>
    <n v="5375.04"/>
    <s v="tier - 2"/>
    <s v="tier - 1"/>
    <s v="R1011"/>
  </r>
  <r>
    <s v="Id627"/>
    <s v=" Mr.   Mario Sr Rivel"/>
    <s v="22 Jul 1986"/>
    <n v="36.87777777777778"/>
    <n v="45.27"/>
    <n v="5.2"/>
    <s v="Yes"/>
    <s v="No"/>
    <x v="0"/>
    <n v="0"/>
    <x v="1"/>
    <x v="0"/>
    <s v="Diabetes (Uncontrolled)"/>
    <n v="5377.46"/>
    <s v="tier - 2"/>
    <s v="tier - 3"/>
    <s v="R1012"/>
  </r>
  <r>
    <s v="Id628"/>
    <s v=" Mr.s   Meghann R Lawson"/>
    <s v="1 Jun 1984"/>
    <n v="39.019444444444446"/>
    <n v="44.29"/>
    <n v="9.66"/>
    <s v="No"/>
    <s v="No"/>
    <x v="0"/>
    <n v="2"/>
    <x v="1"/>
    <x v="0"/>
    <s v="Normal"/>
    <n v="5383.54"/>
    <s v="tier - 2"/>
    <s v="tier - 3"/>
    <s v="R1011"/>
  </r>
  <r>
    <s v="Id629"/>
    <s v=" Mr.   Scott M Cale"/>
    <s v="8 Aug 1988"/>
    <n v="34.833333333333336"/>
    <n v="54.59"/>
    <n v="4.22"/>
    <s v="Yes"/>
    <s v="No"/>
    <x v="0"/>
    <n v="1"/>
    <x v="1"/>
    <x v="0"/>
    <s v="Diabetes (Uncontrolled)"/>
    <n v="5385.34"/>
    <s v="tier - 2"/>
    <s v="tier - 3"/>
    <s v="R1012"/>
  </r>
  <r>
    <s v="Id630"/>
    <s v=" Ms.   Caitlin E Phillips"/>
    <s v="6 Nov 1989"/>
    <n v="33.588888888888889"/>
    <n v="32.965000000000003"/>
    <n v="11.78"/>
    <s v="No"/>
    <s v="No"/>
    <x v="0"/>
    <n v="0"/>
    <x v="1"/>
    <x v="0"/>
    <s v="Normal"/>
    <n v="5396.44"/>
    <s v="tier - 2"/>
    <s v="tier - 3"/>
    <s v="R1013"/>
  </r>
  <r>
    <s v="Id631"/>
    <s v=" Mr.s   Samantha A Stewart"/>
    <s v="3 Sep 1984"/>
    <n v="38.763888888888886"/>
    <n v="38.049999999999997"/>
    <n v="9.6199999999999992"/>
    <s v="No"/>
    <s v="No"/>
    <x v="0"/>
    <n v="0"/>
    <x v="1"/>
    <x v="0"/>
    <s v="Diabetes (Uncontrolled)"/>
    <n v="5397.62"/>
    <s v="tier - 2"/>
    <s v="tier - 2"/>
    <s v="R1013"/>
  </r>
  <r>
    <s v="Id632"/>
    <s v=" Mr.   Erik Drotz"/>
    <s v="1 Aug 1984"/>
    <n v="38.852777777777774"/>
    <n v="46.14"/>
    <n v="10.78"/>
    <s v="No"/>
    <s v="No"/>
    <x v="0"/>
    <n v="0"/>
    <x v="1"/>
    <x v="0"/>
    <s v="Diabetes (Uncontrolled)"/>
    <n v="5400.98"/>
    <s v="tier - 2"/>
    <s v="tier - 2"/>
    <s v="R1013"/>
  </r>
  <r>
    <s v="Id633"/>
    <s v=" Mr.   Christopher Mutai"/>
    <s v="23 Dec 1985"/>
    <n v="37.458333333333336"/>
    <n v="41.325000000000003"/>
    <n v="5.1100000000000003"/>
    <s v="Yes"/>
    <s v="No"/>
    <x v="0"/>
    <n v="2"/>
    <x v="1"/>
    <x v="0"/>
    <s v="Diabetes (Uncontrolled)"/>
    <n v="5402.89"/>
    <s v="tier - 2"/>
    <s v="tier - 1"/>
    <s v="R1013"/>
  </r>
  <r>
    <s v="Id634"/>
    <s v=" Mr.s   Maya Lovlien"/>
    <s v="27 Sep 1975"/>
    <n v="47.697222222222223"/>
    <n v="44.64"/>
    <n v="7.18"/>
    <s v="No"/>
    <s v="No"/>
    <x v="0"/>
    <n v="0"/>
    <x v="1"/>
    <x v="0"/>
    <s v="Normal"/>
    <n v="5411.99"/>
    <s v="tier - 2"/>
    <s v="tier - 3"/>
    <s v="R1012"/>
  </r>
  <r>
    <s v="Id635"/>
    <s v=" Mr.   Zachary T Bruns"/>
    <s v="27 Sep 1982"/>
    <n v="40.697222222222223"/>
    <n v="25.175000000000001"/>
    <n v="4.96"/>
    <s v="No"/>
    <s v="yes"/>
    <x v="0"/>
    <n v="1"/>
    <x v="1"/>
    <x v="1"/>
    <s v="Diabetes (Uncontrolled)"/>
    <n v="5415.66"/>
    <s v="tier - 2"/>
    <s v="tier - 3"/>
    <s v="R1013"/>
  </r>
  <r>
    <s v="Id636"/>
    <s v=" Mr.s   Hilda Stoney"/>
    <s v="6 Jul 1991"/>
    <n v="31.922222222222221"/>
    <n v="43.11"/>
    <n v="4.67"/>
    <s v="Yes"/>
    <s v="No"/>
    <x v="0"/>
    <n v="0"/>
    <x v="1"/>
    <x v="0"/>
    <s v="Normal"/>
    <n v="5425.02"/>
    <s v="tier - 2"/>
    <s v="tier - 1"/>
    <s v="R1012"/>
  </r>
  <r>
    <s v="Id637"/>
    <s v=" Ms.   Stephanie Markert"/>
    <s v="17 Sep 1992"/>
    <n v="30.725000000000001"/>
    <n v="53.32"/>
    <n v="5.0599999999999996"/>
    <s v="No"/>
    <s v="No"/>
    <x v="0"/>
    <n v="0"/>
    <x v="1"/>
    <x v="0"/>
    <s v="Normal"/>
    <n v="5428.73"/>
    <s v="tier - 3"/>
    <s v="tier - 1"/>
    <s v="R1017"/>
  </r>
  <r>
    <s v="Id638"/>
    <s v=" Mr.   Doug McLucas"/>
    <s v="8 Jun 1978"/>
    <n v="45"/>
    <n v="38.04"/>
    <n v="5.0199999999999996"/>
    <s v="Yes"/>
    <s v="No"/>
    <x v="0"/>
    <n v="1"/>
    <x v="1"/>
    <x v="0"/>
    <s v="Normal"/>
    <n v="5428.98"/>
    <s v="tier - 2"/>
    <s v="tier - 2"/>
    <s v="R1012"/>
  </r>
  <r>
    <s v="Id639"/>
    <s v=" Ms.   Bethany N Erwin"/>
    <s v="25 Aug 1982"/>
    <n v="40.786111111111111"/>
    <n v="37.9"/>
    <n v="7.76"/>
    <s v="No"/>
    <s v="No"/>
    <x v="0"/>
    <n v="0"/>
    <x v="1"/>
    <x v="0"/>
    <s v="Normal"/>
    <n v="5438.75"/>
    <s v="tier - 3"/>
    <s v="tier - 2"/>
    <s v="R1013"/>
  </r>
  <r>
    <s v="Id640"/>
    <s v=" Mr.s   Sandra H Osborne"/>
    <s v="25 Dec 1986"/>
    <n v="36.452777777777776"/>
    <n v="39.6"/>
    <n v="9.32"/>
    <s v="No"/>
    <s v="No"/>
    <x v="0"/>
    <n v="0"/>
    <x v="1"/>
    <x v="0"/>
    <s v="Diabetes (Uncontrolled)"/>
    <n v="5458.05"/>
    <s v="tier - 2"/>
    <s v="tier - 2"/>
    <s v="R1024"/>
  </r>
  <r>
    <s v="Id641"/>
    <s v=" Mr.   Takuo Otsuka"/>
    <s v="24 Oct 1973"/>
    <n v="49.62222222222222"/>
    <n v="50.92"/>
    <n v="5.31"/>
    <s v="Yes"/>
    <s v="No"/>
    <x v="0"/>
    <n v="1"/>
    <x v="1"/>
    <x v="0"/>
    <s v="Diabetes (Uncontrolled)"/>
    <n v="5466.88"/>
    <s v="tier - 2"/>
    <s v="tier - 2"/>
    <s v="R1013"/>
  </r>
  <r>
    <s v="Id642"/>
    <s v=" Ms.   Kelly A Smith"/>
    <s v="2 Dec 1986"/>
    <n v="36.516666666666666"/>
    <n v="21.85"/>
    <n v="5.56"/>
    <s v="Yes"/>
    <s v="No"/>
    <x v="0"/>
    <n v="0"/>
    <x v="0"/>
    <x v="2"/>
    <s v="Normal"/>
    <n v="5469.01"/>
    <s v="tier - 2"/>
    <s v="tier - 2"/>
    <s v="R1024"/>
  </r>
  <r>
    <s v="Id643"/>
    <s v=" Mr.   Scott Myers"/>
    <s v="12 Jul 1986"/>
    <n v="36.905555555555559"/>
    <n v="36.08"/>
    <n v="7.11"/>
    <s v="Yes"/>
    <s v="No"/>
    <x v="1"/>
    <n v="1"/>
    <x v="1"/>
    <x v="0"/>
    <s v="Normal"/>
    <n v="5472.45"/>
    <s v="tier - 2"/>
    <s v="tier - 3"/>
    <s v="R1011"/>
  </r>
  <r>
    <s v="Id644"/>
    <s v=" Mr.   Benoit Cote"/>
    <s v="30 Sep 1986"/>
    <n v="36.68888888888889"/>
    <n v="40.44"/>
    <n v="5.13"/>
    <s v="Yes"/>
    <s v="No"/>
    <x v="1"/>
    <n v="1"/>
    <x v="1"/>
    <x v="0"/>
    <s v="Diabetes (Uncontrolled)"/>
    <n v="5478.04"/>
    <s v="tier - 2"/>
    <s v="tier - 3"/>
    <s v="R1013"/>
  </r>
  <r>
    <s v="Id645"/>
    <s v=" Ms.   Elizabeth M Ehrhardt"/>
    <s v="26 Aug 1984"/>
    <n v="38.783333333333331"/>
    <n v="38.094999999999999"/>
    <n v="10.199999999999999"/>
    <s v="No"/>
    <s v="No"/>
    <x v="0"/>
    <n v="0"/>
    <x v="1"/>
    <x v="0"/>
    <s v="Normal"/>
    <n v="5484.47"/>
    <s v="tier - 2"/>
    <s v="tier - 2"/>
    <s v="R1013"/>
  </r>
  <r>
    <s v="Id646"/>
    <s v=" Ms.   Jessica A Petersen"/>
    <s v="17 Aug 1984"/>
    <n v="38.80833333333333"/>
    <n v="44.95"/>
    <n v="10.4"/>
    <s v="No"/>
    <s v="No"/>
    <x v="0"/>
    <n v="0"/>
    <x v="1"/>
    <x v="0"/>
    <s v="Diabetes (Uncontrolled)"/>
    <n v="5488.26"/>
    <s v="tier - 2"/>
    <s v="tier - 3"/>
    <s v="R1011"/>
  </r>
  <r>
    <s v="Id647"/>
    <s v=" Ms.   Monica K Ertel"/>
    <s v="29 Jul 1988"/>
    <n v="34.858333333333334"/>
    <n v="35.54"/>
    <n v="10.67"/>
    <s v="No"/>
    <s v="No"/>
    <x v="0"/>
    <n v="0"/>
    <x v="1"/>
    <x v="0"/>
    <s v="Diabetes (Uncontrolled)"/>
    <n v="5503.36"/>
    <s v="tier - 2"/>
    <s v="tier - 2"/>
    <s v="R1012"/>
  </r>
  <r>
    <s v="Id648"/>
    <s v=" Mr.   Kevin L Lanza"/>
    <s v="7 Nov 1981"/>
    <n v="41.586111111111109"/>
    <n v="39.799999999999997"/>
    <n v="4.6500000000000004"/>
    <s v="Yes"/>
    <s v="No"/>
    <x v="0"/>
    <n v="2"/>
    <x v="1"/>
    <x v="0"/>
    <s v="Diabetes (Uncontrolled)"/>
    <n v="5539.4"/>
    <s v="tier - 2"/>
    <s v="tier - 2"/>
    <s v="R1013"/>
  </r>
  <r>
    <s v="Id649"/>
    <s v=" Mr.   Gregory Picklesimer"/>
    <s v="7 Dec 1980"/>
    <n v="42.50277777777778"/>
    <n v="33.659999999999997"/>
    <n v="5.65"/>
    <s v="Yes"/>
    <s v="No"/>
    <x v="0"/>
    <n v="2"/>
    <x v="1"/>
    <x v="0"/>
    <s v="Normal"/>
    <n v="5540.35"/>
    <s v="tier - 2"/>
    <s v="tier - 2"/>
    <s v="R1012"/>
  </r>
  <r>
    <s v="Id650"/>
    <s v=" Ms.   Della Giles"/>
    <s v="22 Sep 1999"/>
    <n v="23.711111111111112"/>
    <n v="35.5"/>
    <n v="11.97"/>
    <s v="No"/>
    <s v="No"/>
    <x v="0"/>
    <n v="0"/>
    <x v="1"/>
    <x v="0"/>
    <s v="Normal"/>
    <n v="5552.61"/>
    <s v="tier - 2"/>
    <s v="tier - 3"/>
    <s v="R1026"/>
  </r>
  <r>
    <s v="Id651"/>
    <s v=" Mr.   David Harmon"/>
    <s v="18 Sep 1974"/>
    <n v="48.722222222222221"/>
    <n v="41.63"/>
    <n v="6.71"/>
    <s v="No"/>
    <s v="No"/>
    <x v="0"/>
    <n v="0"/>
    <x v="1"/>
    <x v="0"/>
    <s v="Diabetes (Uncontrolled)"/>
    <n v="5576.35"/>
    <s v="tier - 2"/>
    <s v="tier - 3"/>
    <s v="R1013"/>
  </r>
  <r>
    <s v="Id652"/>
    <s v=" Ms.   Victoria Pennings"/>
    <s v="5 Sep 1985"/>
    <n v="37.758333333333333"/>
    <n v="46.49"/>
    <n v="11.92"/>
    <s v="No"/>
    <s v="No"/>
    <x v="0"/>
    <n v="0"/>
    <x v="1"/>
    <x v="0"/>
    <s v="Diabetes (Controlled)"/>
    <n v="5582.95"/>
    <s v="tier - 2"/>
    <s v="tier - 1"/>
    <s v="R1012"/>
  </r>
  <r>
    <s v="Id653"/>
    <s v=" Mr.   Tasos Tseronis"/>
    <s v="21 Nov 1986"/>
    <n v="36.547222222222224"/>
    <n v="43.29"/>
    <n v="5.35"/>
    <s v="No"/>
    <s v="No"/>
    <x v="0"/>
    <n v="2"/>
    <x v="1"/>
    <x v="0"/>
    <s v="Diabetes (Uncontrolled)"/>
    <n v="5584.31"/>
    <s v="tier - 3"/>
    <s v="tier - 1"/>
    <s v="R1013"/>
  </r>
  <r>
    <s v="Id654"/>
    <s v=" Mr.   Thomas Aliff"/>
    <s v="3 Oct 1983"/>
    <n v="39.680555555555557"/>
    <n v="43.08"/>
    <n v="8.9600000000000009"/>
    <s v="Yes"/>
    <s v="No"/>
    <x v="0"/>
    <n v="1"/>
    <x v="1"/>
    <x v="0"/>
    <s v="Normal"/>
    <n v="5587.59"/>
    <s v="tier - 2"/>
    <s v="tier - 1"/>
    <s v="R1013"/>
  </r>
  <r>
    <s v="Id655"/>
    <s v=" Mr.   Lukasz Willenberg"/>
    <s v="18 Nov 1988"/>
    <n v="34.555555555555557"/>
    <n v="39.07"/>
    <n v="11.93"/>
    <s v="No"/>
    <s v="No"/>
    <x v="0"/>
    <n v="0"/>
    <x v="1"/>
    <x v="0"/>
    <s v="Diabetes (Uncontrolled)"/>
    <n v="5594.85"/>
    <s v="tier - 2"/>
    <s v="tier - 3"/>
    <s v="R1024"/>
  </r>
  <r>
    <s v="Id656"/>
    <s v=" Mr.   Matthew A Millett"/>
    <s v="11 Sep 1978"/>
    <n v="44.741666666666667"/>
    <n v="41.3"/>
    <n v="9.59"/>
    <s v="No"/>
    <s v="No"/>
    <x v="0"/>
    <n v="0"/>
    <x v="1"/>
    <x v="0"/>
    <s v="Diabetes (Uncontrolled)"/>
    <n v="5612.83"/>
    <s v="tier - 2"/>
    <s v="tier - 3"/>
    <s v="R1013"/>
  </r>
  <r>
    <s v="Id657"/>
    <s v=" Ms.   Meta Haley"/>
    <s v="15 Nov 1994"/>
    <n v="28.56388888888889"/>
    <n v="42.95"/>
    <n v="11.88"/>
    <s v="Yes"/>
    <s v="No"/>
    <x v="0"/>
    <n v="2"/>
    <x v="1"/>
    <x v="0"/>
    <s v="Diabetes (Uncontrolled)"/>
    <n v="5615.37"/>
    <s v="tier - 2"/>
    <s v="tier - 3"/>
    <s v="R1011"/>
  </r>
  <r>
    <s v="Id658"/>
    <s v=" Ms.   Rachel E Ackerman"/>
    <s v="9 Dec 1987"/>
    <n v="35.49722222222222"/>
    <n v="46.96"/>
    <n v="4.6399999999999997"/>
    <s v="No"/>
    <s v="No"/>
    <x v="1"/>
    <n v="1"/>
    <x v="1"/>
    <x v="0"/>
    <s v="Diabetes (Uncontrolled)"/>
    <n v="5630.46"/>
    <s v="tier - 2"/>
    <s v="tier - 3"/>
    <s v="R1012"/>
  </r>
  <r>
    <s v="Id659"/>
    <s v=" Ms.   Angelica Valdez"/>
    <s v="8 Jun 1983"/>
    <n v="40"/>
    <n v="30.495000000000001"/>
    <n v="9.5299999999999994"/>
    <s v="No"/>
    <s v="No"/>
    <x v="0"/>
    <n v="0"/>
    <x v="1"/>
    <x v="0"/>
    <s v="Normal"/>
    <n v="5649.72"/>
    <s v="tier - 2"/>
    <s v="tier - 3"/>
    <s v="R1011"/>
  </r>
  <r>
    <s v="Id660"/>
    <s v=" Ms.   Kathleen Michaud"/>
    <s v="27 Sep 1978"/>
    <n v="44.697222222222223"/>
    <n v="17.954999999999998"/>
    <n v="5.29"/>
    <s v="Yes"/>
    <s v="No"/>
    <x v="0"/>
    <n v="1"/>
    <x v="0"/>
    <x v="3"/>
    <s v="Diabetes (Uncontrolled)"/>
    <n v="5650.14"/>
    <s v="tier - 2"/>
    <s v="tier - 1"/>
    <s v="R1013"/>
  </r>
  <r>
    <s v="Id661"/>
    <s v=" Mr.   Gabriel D Gunnink"/>
    <s v="3 Sep 1983"/>
    <n v="39.763888888888886"/>
    <n v="25.6"/>
    <n v="10.95"/>
    <s v="No"/>
    <s v="No"/>
    <x v="0"/>
    <n v="3"/>
    <x v="1"/>
    <x v="1"/>
    <s v="Normal"/>
    <n v="5662.23"/>
    <s v="tier - 2"/>
    <s v="tier - 1"/>
    <s v="R1013"/>
  </r>
  <r>
    <s v="Id662"/>
    <s v=" Mr.   Jeff T Knight"/>
    <s v="12 Aug 1984"/>
    <n v="38.822222222222223"/>
    <n v="34.21"/>
    <n v="9.17"/>
    <s v="No"/>
    <s v="No"/>
    <x v="0"/>
    <n v="0"/>
    <x v="1"/>
    <x v="0"/>
    <s v="Diabetes (Uncontrolled)"/>
    <n v="5679.13"/>
    <s v="tier - 2"/>
    <s v="tier - 2"/>
    <s v="R1013"/>
  </r>
  <r>
    <s v="Id663"/>
    <s v=" Mr.   Neil D Grosscup"/>
    <s v="28 Oct 1972"/>
    <n v="50.611111111111114"/>
    <n v="39.74"/>
    <n v="7.39"/>
    <s v="No"/>
    <s v="No"/>
    <x v="0"/>
    <n v="0"/>
    <x v="1"/>
    <x v="0"/>
    <s v="Diabetes (Uncontrolled)"/>
    <n v="5690.79"/>
    <s v="tier - 2"/>
    <s v="tier - 1"/>
    <s v="R1013"/>
  </r>
  <r>
    <s v="Id664"/>
    <s v=" Ms.   Katherine L Koniuch"/>
    <s v="3 Nov 1992"/>
    <n v="30.597222222222221"/>
    <n v="49.53"/>
    <n v="9.1300000000000008"/>
    <s v="Yes"/>
    <s v="No"/>
    <x v="0"/>
    <n v="0"/>
    <x v="1"/>
    <x v="0"/>
    <s v="Diabetes (Uncontrolled)"/>
    <n v="5693.43"/>
    <s v="tier - 2"/>
    <s v="tier - 3"/>
    <s v="R1012"/>
  </r>
  <r>
    <s v="Id665"/>
    <s v=" Ms.   Ariel E Heitzman"/>
    <s v="6 Jul 1974"/>
    <n v="48.922222222222224"/>
    <n v="39.33"/>
    <n v="10.4"/>
    <s v="No"/>
    <s v="No"/>
    <x v="0"/>
    <n v="3"/>
    <x v="1"/>
    <x v="0"/>
    <s v="Diabetes (Uncontrolled)"/>
    <n v="5698.74"/>
    <s v="tier - 2"/>
    <s v="tier - 2"/>
    <s v="R1012"/>
  </r>
  <r>
    <s v="Id666"/>
    <s v=" Mr.   Christopher P Tatton"/>
    <s v="15 Jun 1981"/>
    <n v="41.980555555555554"/>
    <n v="39.979999999999997"/>
    <n v="9.4600000000000009"/>
    <s v="Yes"/>
    <s v="No"/>
    <x v="0"/>
    <n v="2"/>
    <x v="1"/>
    <x v="0"/>
    <s v="Diabetes (Uncontrolled)"/>
    <n v="5699.84"/>
    <s v="tier - 2"/>
    <s v="tier - 3"/>
    <s v="R1013"/>
  </r>
  <r>
    <s v="Id667"/>
    <s v=" Mr.s   Erin M Flanagan"/>
    <s v="3 Nov 1993"/>
    <n v="29.597222222222221"/>
    <n v="46.51"/>
    <n v="8.69"/>
    <s v="Yes"/>
    <s v="No"/>
    <x v="0"/>
    <n v="0"/>
    <x v="1"/>
    <x v="0"/>
    <s v="Diabetes (Uncontrolled)"/>
    <n v="5708.87"/>
    <s v="tier - 2"/>
    <s v="tier - 1"/>
    <s v="R1011"/>
  </r>
  <r>
    <s v="Id668"/>
    <s v=" Mr.s   Molly K Funk"/>
    <s v="30 Aug 1981"/>
    <n v="41.772222222222226"/>
    <n v="43.58"/>
    <n v="4.2300000000000004"/>
    <s v="No"/>
    <s v="No"/>
    <x v="1"/>
    <n v="1"/>
    <x v="1"/>
    <x v="0"/>
    <s v="Diabetes (Uncontrolled)"/>
    <n v="5709.16"/>
    <s v="tier - 3"/>
    <s v="tier - 3"/>
    <s v="R1013"/>
  </r>
  <r>
    <s v="Id669"/>
    <s v=" Mr.   Ryan J Davenport"/>
    <s v="18 Dec 1971"/>
    <n v="51.472222222222221"/>
    <n v="42.28"/>
    <n v="9.16"/>
    <s v="Yes"/>
    <s v="No"/>
    <x v="0"/>
    <n v="1"/>
    <x v="1"/>
    <x v="0"/>
    <s v="Normal"/>
    <n v="5720.38"/>
    <s v="tier - 2"/>
    <s v="tier - 1"/>
    <s v="R1013"/>
  </r>
  <r>
    <s v="Id670"/>
    <s v=" Mr.s   Jennifer Nicholson"/>
    <s v="19 Oct 1987"/>
    <n v="35.636111111111113"/>
    <n v="35.520000000000003"/>
    <n v="8.26"/>
    <s v="No"/>
    <s v="No"/>
    <x v="0"/>
    <n v="0"/>
    <x v="1"/>
    <x v="0"/>
    <s v="Diabetes (Uncontrolled)"/>
    <n v="5729.01"/>
    <s v="tier - 1"/>
    <s v="tier - 2"/>
    <s v="R1012"/>
  </r>
  <r>
    <s v="Id671"/>
    <s v=" Mr.   Daniel M Lindbloom"/>
    <s v="21 Aug 1972"/>
    <n v="50.797222222222224"/>
    <n v="33.6"/>
    <n v="11.25"/>
    <s v="No"/>
    <s v="No"/>
    <x v="0"/>
    <n v="0"/>
    <x v="1"/>
    <x v="0"/>
    <s v="Diabetes (Uncontrolled)"/>
    <n v="5741.67"/>
    <s v="tier - 2"/>
    <s v="tier - 3"/>
    <s v="R1013"/>
  </r>
  <r>
    <s v="Id672"/>
    <s v=" Ms.   Hiruni Wijayaratne"/>
    <s v="10 Jun 1993"/>
    <n v="29.994444444444444"/>
    <n v="22.42"/>
    <n v="6.74"/>
    <s v="No"/>
    <s v="No"/>
    <x v="0"/>
    <n v="0"/>
    <x v="0"/>
    <x v="2"/>
    <s v="Diabetes (Uncontrolled)"/>
    <n v="5748.13"/>
    <s v="tier - 2"/>
    <s v="tier - 1"/>
    <s v="R1021"/>
  </r>
  <r>
    <s v="Id673"/>
    <s v=" Ms.   Reina H Ainsworth"/>
    <s v="30 Aug 1983"/>
    <n v="39.772222222222226"/>
    <n v="46.86"/>
    <n v="4.87"/>
    <s v="No"/>
    <s v="No"/>
    <x v="0"/>
    <n v="0"/>
    <x v="1"/>
    <x v="0"/>
    <s v="Diabetes (Controlled)"/>
    <n v="5757.41"/>
    <s v="tier - 2"/>
    <s v="tier - 3"/>
    <s v="R1019"/>
  </r>
  <r>
    <s v="Id674"/>
    <s v=" Ms.   Kristi Gayagoy"/>
    <s v="1 Nov 2004"/>
    <n v="18.602777777777778"/>
    <n v="32.965000000000003"/>
    <n v="6.68"/>
    <s v="No"/>
    <s v="No"/>
    <x v="0"/>
    <n v="3"/>
    <x v="1"/>
    <x v="0"/>
    <s v="Normal"/>
    <n v="5778.71"/>
    <s v="tier - 2"/>
    <s v="tier - 3"/>
    <s v="R1022"/>
  </r>
  <r>
    <s v="Id675"/>
    <s v=" Ms.   Meredith L Fitzmaurice"/>
    <s v="18 Sep 1980"/>
    <n v="42.722222222222221"/>
    <n v="39.340000000000003"/>
    <n v="5.0199999999999996"/>
    <s v="Yes"/>
    <s v="No"/>
    <x v="1"/>
    <n v="1"/>
    <x v="1"/>
    <x v="0"/>
    <s v="Diabetes (Controlled)"/>
    <n v="5807.06"/>
    <s v="tier - 2"/>
    <s v="tier - 3"/>
    <s v="R1013"/>
  </r>
  <r>
    <s v="Id676"/>
    <s v=" Ms.   Jocelyn Rodriguez"/>
    <s v="2 Nov 1972"/>
    <n v="50.6"/>
    <n v="47"/>
    <n v="10.64"/>
    <s v="Yes"/>
    <s v="No"/>
    <x v="0"/>
    <n v="0"/>
    <x v="1"/>
    <x v="0"/>
    <s v="Normal"/>
    <n v="5812.9"/>
    <s v="tier - 2"/>
    <s v="tier - 2"/>
    <s v="R1013"/>
  </r>
  <r>
    <s v="Id677"/>
    <s v=" Mr.s   Daphne Tsoucas"/>
    <s v="22 Jul 2002"/>
    <n v="20.877777777777776"/>
    <n v="36.71"/>
    <n v="8.74"/>
    <s v="Yes"/>
    <s v="No"/>
    <x v="0"/>
    <n v="0"/>
    <x v="1"/>
    <x v="0"/>
    <s v="Diabetes (Uncontrolled)"/>
    <n v="5816.58"/>
    <s v="tier - 2"/>
    <s v="tier - 2"/>
    <s v="R1026"/>
  </r>
  <r>
    <s v="Id678"/>
    <s v=" Ms.   Margaret E Muhly"/>
    <s v="27 Sep 1971"/>
    <n v="51.697222222222223"/>
    <n v="53.48"/>
    <n v="5.64"/>
    <s v="No"/>
    <s v="No"/>
    <x v="0"/>
    <n v="0"/>
    <x v="1"/>
    <x v="0"/>
    <s v="Diabetes (Uncontrolled)"/>
    <n v="5832.6"/>
    <s v="tier - 2"/>
    <s v="tier - 3"/>
    <s v="R1012"/>
  </r>
  <r>
    <s v="Id679"/>
    <s v=" Mr.   Mario J Lund"/>
    <s v="27 Jul 1987"/>
    <n v="35.863888888888887"/>
    <n v="35.5"/>
    <n v="10.37"/>
    <s v="No"/>
    <s v="No"/>
    <x v="0"/>
    <n v="0"/>
    <x v="1"/>
    <x v="0"/>
    <s v="Normal"/>
    <n v="5836.52"/>
    <s v="tier - 2"/>
    <s v="tier - 3"/>
    <s v="R1013"/>
  </r>
  <r>
    <s v="Id680"/>
    <s v=" Mr.   Peter Battaglino"/>
    <s v="20 Aug 1995"/>
    <n v="27.8"/>
    <n v="36.979999999999997"/>
    <n v="9.56"/>
    <s v="Yes"/>
    <s v="No"/>
    <x v="0"/>
    <n v="0"/>
    <x v="1"/>
    <x v="0"/>
    <s v="Diabetes (Uncontrolled)"/>
    <n v="5843.99"/>
    <s v="tier - 2"/>
    <s v="tier - 2"/>
    <s v="R1025"/>
  </r>
  <r>
    <s v="Id681"/>
    <s v=" Ms.   Carolina Pena"/>
    <s v="30 Sep 1987"/>
    <n v="35.68888888888889"/>
    <n v="32.395000000000003"/>
    <n v="8.23"/>
    <s v="Yes"/>
    <s v="No"/>
    <x v="1"/>
    <n v="1"/>
    <x v="1"/>
    <x v="0"/>
    <s v="Diabetes (Uncontrolled)"/>
    <n v="5846.92"/>
    <s v="tier - 2"/>
    <s v="tier - 2"/>
    <s v="R1013"/>
  </r>
  <r>
    <s v="Id682"/>
    <s v=" Mr.s   Jenny K Thomason"/>
    <s v="18 Jun 1985"/>
    <n v="37.972222222222221"/>
    <n v="32.729999999999997"/>
    <n v="7.03"/>
    <s v="No"/>
    <s v="No"/>
    <x v="0"/>
    <n v="0"/>
    <x v="1"/>
    <x v="0"/>
    <s v="Diabetes (Uncontrolled)"/>
    <n v="5847.24"/>
    <s v="tier - 2"/>
    <s v="tier - 1"/>
    <s v="R1013"/>
  </r>
  <r>
    <s v="Id683"/>
    <s v=" Ms.   Jessica Hancox"/>
    <s v="22 Nov 1984"/>
    <n v="38.544444444444444"/>
    <n v="20.52"/>
    <n v="5.45"/>
    <s v="No"/>
    <s v="No"/>
    <x v="0"/>
    <n v="1"/>
    <x v="0"/>
    <x v="2"/>
    <s v="Diabetes (Uncontrolled)"/>
    <n v="5855.9"/>
    <s v="tier - 2"/>
    <s v="tier - 3"/>
    <s v="R1012"/>
  </r>
  <r>
    <s v="Id684"/>
    <s v=" Ms.   Kimberly D Canarecci"/>
    <s v="19 Oct 1993"/>
    <n v="29.636111111111113"/>
    <n v="51.72"/>
    <n v="5.76"/>
    <s v="No"/>
    <s v="No"/>
    <x v="0"/>
    <n v="0"/>
    <x v="1"/>
    <x v="0"/>
    <s v="Normal"/>
    <n v="5877.02"/>
    <s v="tier - 2"/>
    <s v="tier - 2"/>
    <s v="R1021"/>
  </r>
  <r>
    <s v="Id685"/>
    <s v=" Mr.   Marc-Olivier Toupin"/>
    <s v="8 Jul 1982"/>
    <n v="40.916666666666664"/>
    <n v="50.2"/>
    <n v="5.4"/>
    <s v="No"/>
    <s v="No"/>
    <x v="0"/>
    <n v="0"/>
    <x v="1"/>
    <x v="0"/>
    <s v="Prediabetes"/>
    <n v="5910.94"/>
    <s v="tier - 2"/>
    <s v="tier - 1"/>
    <s v="R1011"/>
  </r>
  <r>
    <s v="Id686"/>
    <s v=" Mr.   Russell J Mulley"/>
    <s v="21 Dec 1982"/>
    <n v="40.463888888888889"/>
    <n v="25.52"/>
    <n v="6.35"/>
    <s v="No"/>
    <s v="No"/>
    <x v="1"/>
    <n v="1"/>
    <x v="1"/>
    <x v="1"/>
    <s v="Normal"/>
    <n v="5920.1"/>
    <s v="tier - 2"/>
    <s v="tier - 1"/>
    <s v="R1013"/>
  </r>
  <r>
    <s v="Id687"/>
    <s v=" Ms.   Karine Parry"/>
    <s v="29 Jul 1987"/>
    <n v="35.858333333333334"/>
    <n v="35.200000000000003"/>
    <n v="6.26"/>
    <s v="Yes"/>
    <s v="No"/>
    <x v="0"/>
    <n v="2"/>
    <x v="1"/>
    <x v="0"/>
    <s v="Prediabetes"/>
    <n v="5926.85"/>
    <s v="tier - 3"/>
    <s v="tier - 3"/>
    <s v="R1011"/>
  </r>
  <r>
    <s v="Id688"/>
    <s v=" Ms.   Cheryl Mason Cox"/>
    <s v="13 Aug 1993"/>
    <n v="29.819444444444443"/>
    <n v="41.26"/>
    <n v="5.97"/>
    <s v="Yes"/>
    <s v="No"/>
    <x v="0"/>
    <n v="0"/>
    <x v="1"/>
    <x v="0"/>
    <s v="Prediabetes"/>
    <n v="5926.93"/>
    <s v="tier - 2"/>
    <s v="tier - 2"/>
    <s v="R1025"/>
  </r>
  <r>
    <s v="Id689"/>
    <s v=" Ms.   Allison M Thompson"/>
    <s v="30 Jul 1994"/>
    <n v="28.855555555555554"/>
    <n v="17.195"/>
    <n v="5.29"/>
    <s v="Yes"/>
    <s v="No"/>
    <x v="0"/>
    <n v="0"/>
    <x v="0"/>
    <x v="3"/>
    <s v="Prediabetes"/>
    <n v="5927.65"/>
    <s v="tier - 2"/>
    <s v="tier - 1"/>
    <s v="R1012"/>
  </r>
  <r>
    <s v="Id690"/>
    <s v=" Ms.   Adriana Nelson"/>
    <s v="14 Jul 1987"/>
    <n v="35.9"/>
    <n v="23.085000000000001"/>
    <n v="4.2699999999999996"/>
    <s v="Yes"/>
    <s v="No"/>
    <x v="0"/>
    <n v="2"/>
    <x v="1"/>
    <x v="2"/>
    <s v="Normal"/>
    <n v="5934.38"/>
    <s v="tier - 3"/>
    <s v="tier - 2"/>
    <s v="R1013"/>
  </r>
  <r>
    <s v="Id691"/>
    <s v=" Ms.   Miranda J Forte"/>
    <s v="13 Aug 2003"/>
    <n v="19.819444444444443"/>
    <n v="21.66"/>
    <n v="5.2"/>
    <s v="Yes"/>
    <s v="No"/>
    <x v="0"/>
    <n v="2"/>
    <x v="1"/>
    <x v="2"/>
    <s v="Normal"/>
    <n v="5957.35"/>
    <s v="tier - 2"/>
    <s v="tier - 2"/>
    <s v="R1012"/>
  </r>
  <r>
    <s v="Id692"/>
    <s v=" Mr.   Roberto Corona Iturriaga"/>
    <s v="15 Jul 2004"/>
    <n v="18.897222222222222"/>
    <n v="36.47"/>
    <n v="8.23"/>
    <s v="Yes"/>
    <s v="No"/>
    <x v="0"/>
    <n v="0"/>
    <x v="1"/>
    <x v="0"/>
    <s v="Normal"/>
    <n v="5960.91"/>
    <s v="tier - 2"/>
    <s v="tier - 1"/>
    <s v="R1026"/>
  </r>
  <r>
    <s v="Id693"/>
    <s v=" Mr.s   Rebecca B McCollum"/>
    <s v="5 Aug 1980"/>
    <n v="42.841666666666669"/>
    <n v="36.08"/>
    <n v="10.33"/>
    <s v="Yes"/>
    <s v="No"/>
    <x v="0"/>
    <n v="0"/>
    <x v="1"/>
    <x v="0"/>
    <s v="Diabetes (Uncontrolled)"/>
    <n v="5966.89"/>
    <s v="tier - 2"/>
    <s v="tier - 3"/>
    <s v="R1013"/>
  </r>
  <r>
    <s v="Id694"/>
    <s v=" Ms.   Tiffany Hevner"/>
    <s v="21 Jul 1980"/>
    <n v="42.880555555555553"/>
    <n v="23.18"/>
    <n v="6.13"/>
    <s v="No"/>
    <s v="No"/>
    <x v="0"/>
    <n v="0"/>
    <x v="1"/>
    <x v="2"/>
    <s v="Diabetes (Uncontrolled)"/>
    <n v="5969.72"/>
    <s v="tier - 3"/>
    <s v="tier - 3"/>
    <s v="R1011"/>
  </r>
  <r>
    <s v="Id695"/>
    <s v=" Mr.   Alexander Looi"/>
    <s v="22 Jul 1989"/>
    <n v="33.87777777777778"/>
    <n v="39.159999999999997"/>
    <n v="8.08"/>
    <s v="No"/>
    <s v="No"/>
    <x v="0"/>
    <n v="3"/>
    <x v="1"/>
    <x v="0"/>
    <s v="Prediabetes"/>
    <n v="5972.38"/>
    <s v="tier - 2"/>
    <s v="tier - 2"/>
    <s v="R1011"/>
  </r>
  <r>
    <s v="Id696"/>
    <s v=" Mr.   Rich M Power"/>
    <s v="19 Sep 1984"/>
    <n v="38.719444444444441"/>
    <n v="38.19"/>
    <n v="10.49"/>
    <s v="No"/>
    <s v="No"/>
    <x v="0"/>
    <n v="3"/>
    <x v="1"/>
    <x v="0"/>
    <s v="Diabetes (Uncontrolled)"/>
    <n v="5974.38"/>
    <s v="tier - 2"/>
    <s v="tier - 3"/>
    <s v="R1013"/>
  </r>
  <r>
    <s v="Id697"/>
    <s v=" Mr.   Aaron C Routon"/>
    <s v="11 Nov 1984"/>
    <n v="38.575000000000003"/>
    <n v="26.41"/>
    <n v="8.11"/>
    <s v="No"/>
    <s v="No"/>
    <x v="0"/>
    <n v="3"/>
    <x v="1"/>
    <x v="1"/>
    <s v="Diabetes (Uncontrolled)"/>
    <n v="5976.83"/>
    <s v="tier - 2"/>
    <s v="tier - 2"/>
    <s v="R1013"/>
  </r>
  <r>
    <s v="Id698"/>
    <s v=" Ms.   Kate Dochelli"/>
    <s v="25 Jun 1970"/>
    <n v="52.952777777777776"/>
    <n v="28.785"/>
    <n v="6.6"/>
    <s v="No"/>
    <s v="No"/>
    <x v="0"/>
    <n v="0"/>
    <x v="1"/>
    <x v="1"/>
    <s v="Diabetes (Uncontrolled)"/>
    <n v="5979.66"/>
    <s v="tier - 2"/>
    <s v="tier - 3"/>
    <s v="R1013"/>
  </r>
  <r>
    <s v="Id699"/>
    <s v=" Ms.   Maria M Gillespie"/>
    <s v="10 Oct 1980"/>
    <n v="42.661111111111111"/>
    <n v="26.695"/>
    <n v="10.14"/>
    <s v="Yes"/>
    <s v="No"/>
    <x v="1"/>
    <n v="1"/>
    <x v="1"/>
    <x v="1"/>
    <s v="Diabetes (Controlled)"/>
    <n v="5979.73"/>
    <s v="tier - 2"/>
    <s v="tier - 2"/>
    <s v="R1011"/>
  </r>
  <r>
    <s v="Id700"/>
    <s v=" Mr.   Daven W Oskvig"/>
    <s v="11 Oct 1974"/>
    <n v="48.658333333333331"/>
    <n v="32.799999999999997"/>
    <n v="6.06"/>
    <s v="Yes"/>
    <s v="No"/>
    <x v="0"/>
    <n v="1"/>
    <x v="1"/>
    <x v="0"/>
    <s v="Diabetes (Uncontrolled)"/>
    <n v="5979.99"/>
    <s v="tier - 2"/>
    <s v="tier - 3"/>
    <s v="R1013"/>
  </r>
  <r>
    <s v="Id701"/>
    <s v=" Mr.s   Brianne Holland-Stergar"/>
    <s v="10 Jun 1988"/>
    <n v="34.994444444444447"/>
    <n v="35.869999999999997"/>
    <n v="9.91"/>
    <s v="Yes"/>
    <s v="No"/>
    <x v="0"/>
    <n v="0"/>
    <x v="1"/>
    <x v="0"/>
    <s v="Prediabetes"/>
    <n v="5989.52"/>
    <s v="tier - 2"/>
    <s v="tier - 1"/>
    <s v="R1012"/>
  </r>
  <r>
    <s v="Id702"/>
    <s v=" Mr.   Hiroki Arai"/>
    <s v="17 Aug 1974"/>
    <n v="48.80833333333333"/>
    <n v="21.66"/>
    <n v="4.1399999999999997"/>
    <s v="Yes"/>
    <s v="No"/>
    <x v="0"/>
    <n v="2"/>
    <x v="1"/>
    <x v="2"/>
    <s v="Diabetes (Uncontrolled)"/>
    <n v="5990.17"/>
    <s v="tier - 2"/>
    <s v="tier - 2"/>
    <s v="R1013"/>
  </r>
  <r>
    <s v="Id703"/>
    <s v=" Mr.   Anders Olausson"/>
    <s v="8 Aug 1980"/>
    <n v="42.833333333333336"/>
    <n v="37.72"/>
    <n v="4.38"/>
    <s v="Yes"/>
    <s v="No"/>
    <x v="1"/>
    <n v="1"/>
    <x v="1"/>
    <x v="0"/>
    <s v="Normal"/>
    <n v="5993.62"/>
    <s v="tier - 2"/>
    <s v="tier - 3"/>
    <s v="R1013"/>
  </r>
  <r>
    <s v="Id704"/>
    <s v=" Ms.   Danielle Wagner"/>
    <s v="16 Aug 1989"/>
    <n v="33.81111111111111"/>
    <n v="39.700000000000003"/>
    <n v="9.83"/>
    <s v="No"/>
    <s v="No"/>
    <x v="0"/>
    <n v="3"/>
    <x v="1"/>
    <x v="0"/>
    <s v="Normal"/>
    <n v="6059.17"/>
    <s v="tier - 2"/>
    <s v="tier - 1"/>
    <s v="R1011"/>
  </r>
  <r>
    <s v="Id705"/>
    <s v=" Ms.   Candace N Delong"/>
    <s v="28 Jul 1996"/>
    <n v="26.861111111111111"/>
    <n v="35.97"/>
    <n v="11.08"/>
    <s v="No"/>
    <s v="No"/>
    <x v="0"/>
    <n v="3"/>
    <x v="1"/>
    <x v="0"/>
    <s v="Diabetes (Uncontrolled)"/>
    <n v="6061.8"/>
    <s v="tier - 2"/>
    <s v="tier - 3"/>
    <s v="R1012"/>
  </r>
  <r>
    <s v="Id706"/>
    <s v=" Mr.   Bruno F Mehech"/>
    <s v="8 Nov 1994"/>
    <n v="28.583333333333332"/>
    <n v="37.85"/>
    <n v="11.01"/>
    <s v="No"/>
    <s v="No"/>
    <x v="0"/>
    <n v="0"/>
    <x v="1"/>
    <x v="0"/>
    <s v="Diabetes (Uncontrolled)"/>
    <n v="6064.37"/>
    <s v="tier - 2"/>
    <s v="tier - 2"/>
    <s v="R1011"/>
  </r>
  <r>
    <s v="Id707"/>
    <s v=" Ms.   Emily Machiela"/>
    <s v="21 Sep 1984"/>
    <n v="38.713888888888889"/>
    <n v="21.66"/>
    <n v="4.37"/>
    <s v="No"/>
    <s v="yes"/>
    <x v="0"/>
    <n v="1"/>
    <x v="0"/>
    <x v="2"/>
    <s v="Diabetes (Uncontrolled)"/>
    <n v="6067.13"/>
    <s v="tier - 3"/>
    <s v="tier - 1"/>
    <s v="R1016"/>
  </r>
  <r>
    <s v="Id708"/>
    <s v=" Mr.s   Katie Young"/>
    <s v="8 Aug 1979"/>
    <n v="43.833333333333336"/>
    <n v="39.369999999999997"/>
    <n v="5.91"/>
    <s v="No"/>
    <s v="No"/>
    <x v="0"/>
    <n v="2"/>
    <x v="1"/>
    <x v="0"/>
    <s v="Normal"/>
    <n v="6074.37"/>
    <s v="tier - 2"/>
    <s v="tier - 2"/>
    <s v="R1012"/>
  </r>
  <r>
    <s v="Id709"/>
    <s v=" Mr.s   Sally Dupere"/>
    <s v="14 Oct 1984"/>
    <n v="38.65"/>
    <n v="40.880000000000003"/>
    <n v="7.65"/>
    <s v="No"/>
    <s v="No"/>
    <x v="0"/>
    <n v="0"/>
    <x v="1"/>
    <x v="0"/>
    <s v="Prediabetes"/>
    <n v="6079.67"/>
    <s v="tier - 1"/>
    <s v="tier - 1"/>
    <s v="R1014"/>
  </r>
  <r>
    <s v="Id710"/>
    <s v=" Ms.   Meaghan J Iandolo"/>
    <s v="25 Jul 1984"/>
    <n v="38.869444444444447"/>
    <n v="26.22"/>
    <n v="5.37"/>
    <s v="Yes"/>
    <s v="No"/>
    <x v="0"/>
    <n v="2"/>
    <x v="1"/>
    <x v="1"/>
    <s v="Diabetes (Uncontrolled)"/>
    <n v="6082.41"/>
    <s v="tier - 1"/>
    <s v="tier - 2"/>
    <s v="R1011"/>
  </r>
  <r>
    <s v="Id711"/>
    <s v=" Ms.   Rina Ito"/>
    <s v="9 Jun 1970"/>
    <n v="52.99722222222222"/>
    <n v="25.08"/>
    <n v="5.75"/>
    <s v="Yes"/>
    <s v="No"/>
    <x v="0"/>
    <n v="2"/>
    <x v="1"/>
    <x v="1"/>
    <s v="Normal"/>
    <n v="6098.38"/>
    <s v="tier - 2"/>
    <s v="tier - 2"/>
    <s v="R1013"/>
  </r>
  <r>
    <s v="Id712"/>
    <s v=" Ms.   Kristin P Barry"/>
    <s v="9 Sep 1995"/>
    <n v="27.747222222222224"/>
    <n v="39.1"/>
    <n v="6.79"/>
    <s v="Yes"/>
    <s v="No"/>
    <x v="0"/>
    <n v="2"/>
    <x v="1"/>
    <x v="0"/>
    <s v="Prediabetes"/>
    <n v="6111.95"/>
    <s v="tier - 2"/>
    <s v="tier - 3"/>
    <s v="R1026"/>
  </r>
  <r>
    <s v="Id713"/>
    <s v=" Mr.   Albert Boyce"/>
    <s v="21 Jul 1985"/>
    <n v="37.880555555555553"/>
    <n v="37.905000000000001"/>
    <n v="7.03"/>
    <s v="No"/>
    <s v="No"/>
    <x v="0"/>
    <n v="3"/>
    <x v="1"/>
    <x v="0"/>
    <s v="Diabetes (Controlled)"/>
    <n v="6112.35"/>
    <s v="tier - 2"/>
    <s v="tier - 1"/>
    <s v="R1012"/>
  </r>
  <r>
    <s v="Id714"/>
    <s v=" Mr.s   Ashley Lin"/>
    <s v="25 Jul 1991"/>
    <n v="31.869444444444444"/>
    <n v="43.35"/>
    <n v="5.41"/>
    <s v="Yes"/>
    <s v="No"/>
    <x v="1"/>
    <n v="1"/>
    <x v="1"/>
    <x v="0"/>
    <s v="Diabetes (Uncontrolled)"/>
    <n v="6113.23"/>
    <s v="tier - 2"/>
    <s v="tier - 2"/>
    <s v="R1024"/>
  </r>
  <r>
    <s v="Id715"/>
    <s v=" Mr.s   Shannon L Smith"/>
    <s v="11 Aug 1983"/>
    <n v="39.825000000000003"/>
    <n v="36.15"/>
    <n v="8.0500000000000007"/>
    <s v="No"/>
    <s v="No"/>
    <x v="0"/>
    <n v="0"/>
    <x v="1"/>
    <x v="0"/>
    <s v="Normal"/>
    <n v="6117.49"/>
    <s v="tier - 2"/>
    <s v="tier - 3"/>
    <s v="R1012"/>
  </r>
  <r>
    <s v="Id716"/>
    <s v=" Ms.   Amy B Nalven"/>
    <s v="16 Nov 1983"/>
    <n v="39.56111111111111"/>
    <n v="44.98"/>
    <n v="5.94"/>
    <s v="No"/>
    <s v="No"/>
    <x v="0"/>
    <n v="1"/>
    <x v="1"/>
    <x v="0"/>
    <s v="Diabetes (Uncontrolled)"/>
    <n v="6123.57"/>
    <s v="tier - 3"/>
    <s v="tier - 2"/>
    <s v="R1012"/>
  </r>
  <r>
    <s v="Id717"/>
    <s v=" Ms.   A Danielle Bourgeois"/>
    <s v="18 Aug 1990"/>
    <n v="32.805555555555557"/>
    <n v="38.28"/>
    <n v="5.51"/>
    <s v="No"/>
    <s v="yes"/>
    <x v="0"/>
    <n v="1"/>
    <x v="1"/>
    <x v="0"/>
    <s v="Prediabetes"/>
    <n v="6128.8"/>
    <s v="tier - 2"/>
    <s v="tier - 3"/>
    <s v="R1012"/>
  </r>
  <r>
    <s v="Id718"/>
    <s v=" Mr.   Conrad F Orloff"/>
    <s v="9 Nov 1969"/>
    <n v="53.580555555555556"/>
    <n v="32.299999999999997"/>
    <n v="6.55"/>
    <s v="Yes"/>
    <s v="No"/>
    <x v="0"/>
    <n v="2"/>
    <x v="1"/>
    <x v="0"/>
    <s v="Normal"/>
    <n v="6138.5"/>
    <s v="tier - 2"/>
    <s v="tier - 2"/>
    <s v="R1011"/>
  </r>
  <r>
    <s v="Id719"/>
    <s v=" Mr.   Josh Ramirez"/>
    <s v="5 Sep 1978"/>
    <n v="44.758333333333333"/>
    <n v="39.51"/>
    <n v="5.79"/>
    <s v="Yes"/>
    <s v="No"/>
    <x v="0"/>
    <n v="0"/>
    <x v="1"/>
    <x v="0"/>
    <s v="Diabetes (Controlled)"/>
    <n v="6138.58"/>
    <s v="tier - 2"/>
    <s v="tier - 1"/>
    <s v="R1013"/>
  </r>
  <r>
    <s v="Id720"/>
    <s v=" Mr.   Maxime Fouquet"/>
    <s v="12 Dec 1976"/>
    <n v="46.488888888888887"/>
    <n v="50.46"/>
    <n v="4.5599999999999996"/>
    <s v="No"/>
    <s v="No"/>
    <x v="0"/>
    <n v="0"/>
    <x v="1"/>
    <x v="0"/>
    <s v="Prediabetes"/>
    <n v="6139.14"/>
    <s v="tier - 2"/>
    <s v="tier - 3"/>
    <s v="R1013"/>
  </r>
  <r>
    <s v="Id721"/>
    <s v=" Ms.   Natalie McPhillips"/>
    <s v="14 Oct 1970"/>
    <n v="52.65"/>
    <n v="31.73"/>
    <n v="7"/>
    <s v="No"/>
    <s v="No"/>
    <x v="0"/>
    <n v="0"/>
    <x v="1"/>
    <x v="0"/>
    <s v="Normal"/>
    <n v="6147.12"/>
    <s v="tier - 2"/>
    <s v="tier - 3"/>
    <s v="R1012"/>
  </r>
  <r>
    <s v="Id722"/>
    <s v=" Ms.   Melissa Burgin"/>
    <s v="6 Nov 1973"/>
    <n v="49.588888888888889"/>
    <n v="32.1"/>
    <n v="6.57"/>
    <s v="Yes"/>
    <s v="No"/>
    <x v="1"/>
    <n v="1"/>
    <x v="1"/>
    <x v="0"/>
    <s v="Diabetes (Uncontrolled)"/>
    <n v="6152.05"/>
    <s v="tier - 2"/>
    <s v="tier - 3"/>
    <s v="R1013"/>
  </r>
  <r>
    <s v="Id723"/>
    <s v=" Ms.   Laura P Roberts"/>
    <s v="15 Oct 1985"/>
    <n v="37.647222222222226"/>
    <n v="27.83"/>
    <n v="11.61"/>
    <s v="Yes"/>
    <s v="No"/>
    <x v="1"/>
    <n v="1"/>
    <x v="1"/>
    <x v="1"/>
    <s v="Diabetes (Controlled)"/>
    <n v="6159.57"/>
    <s v="tier - 2"/>
    <s v="tier - 1"/>
    <s v="R1012"/>
  </r>
  <r>
    <s v="Id724"/>
    <s v=" Mr.s   Lisa Nemec"/>
    <s v="6 Oct 1984"/>
    <n v="38.672222222222224"/>
    <n v="27.72"/>
    <n v="8.16"/>
    <s v="Yes"/>
    <s v="No"/>
    <x v="1"/>
    <n v="1"/>
    <x v="1"/>
    <x v="1"/>
    <s v="Diabetes (Uncontrolled)"/>
    <n v="6170.96"/>
    <s v="tier - 2"/>
    <s v="tier - 1"/>
    <s v="R1013"/>
  </r>
  <r>
    <s v="Id725"/>
    <s v=" Mr.   William D Jr Appman"/>
    <s v="9 Aug 1985"/>
    <n v="37.830555555555556"/>
    <n v="36.765000000000001"/>
    <n v="4.4800000000000004"/>
    <s v="Yes"/>
    <s v="No"/>
    <x v="0"/>
    <n v="2"/>
    <x v="1"/>
    <x v="0"/>
    <s v="Diabetes (Uncontrolled)"/>
    <n v="6183.32"/>
    <s v="tier - 2"/>
    <s v="tier - 2"/>
    <s v="R1012"/>
  </r>
  <r>
    <s v="Id726"/>
    <s v=" Mr.   James Driscoll"/>
    <s v="5 Oct 1970"/>
    <n v="52.674999999999997"/>
    <n v="48.36"/>
    <n v="4.08"/>
    <s v="No"/>
    <s v="No"/>
    <x v="0"/>
    <n v="0"/>
    <x v="1"/>
    <x v="0"/>
    <s v="Normal"/>
    <n v="6183.46"/>
    <s v="tier - 2"/>
    <s v="tier - 2"/>
    <s v="R1012"/>
  </r>
  <r>
    <s v="Id727"/>
    <s v=" Mr.   John Glotzbach"/>
    <s v="1 Nov 1988"/>
    <n v="34.602777777777774"/>
    <n v="31.445"/>
    <n v="4.4000000000000004"/>
    <s v="Yes"/>
    <s v="No"/>
    <x v="0"/>
    <n v="2"/>
    <x v="1"/>
    <x v="0"/>
    <s v="Normal"/>
    <n v="6184.3"/>
    <s v="tier - 2"/>
    <s v="tier - 3"/>
    <s v="R1013"/>
  </r>
  <r>
    <s v="Id728"/>
    <s v=" Mr.   Adam S Tenforde"/>
    <s v="22 Nov 1981"/>
    <n v="41.544444444444444"/>
    <n v="27.55"/>
    <n v="9.02"/>
    <s v="No"/>
    <s v="No"/>
    <x v="0"/>
    <n v="0"/>
    <x v="1"/>
    <x v="1"/>
    <s v="Normal"/>
    <n v="6185.32"/>
    <s v="tier - 2"/>
    <s v="tier - 1"/>
    <s v="R1013"/>
  </r>
  <r>
    <s v="Id729"/>
    <s v=" Mr.   Armando Ramirez"/>
    <s v="1 Oct 1981"/>
    <n v="41.68611111111111"/>
    <n v="33.11"/>
    <n v="8.06"/>
    <s v="No"/>
    <s v="No"/>
    <x v="0"/>
    <n v="0"/>
    <x v="1"/>
    <x v="0"/>
    <s v="Diabetes (Uncontrolled)"/>
    <n v="6186.13"/>
    <s v="tier - 2"/>
    <s v="tier - 3"/>
    <s v="R1011"/>
  </r>
  <r>
    <s v="Id730"/>
    <s v=" Ms.   Dana Stanley Torres"/>
    <s v="23 Oct 1988"/>
    <n v="34.625"/>
    <n v="36.85"/>
    <n v="6.21"/>
    <s v="Yes"/>
    <s v="No"/>
    <x v="0"/>
    <n v="2"/>
    <x v="1"/>
    <x v="0"/>
    <s v="Diabetes (Uncontrolled)"/>
    <n v="6196.45"/>
    <s v="tier - 2"/>
    <s v="tier - 1"/>
    <s v="R1011"/>
  </r>
  <r>
    <s v="Id731"/>
    <s v=" Ms.   Jennifer L Vandongen"/>
    <s v="22 Jul 1985"/>
    <n v="37.87777777777778"/>
    <n v="36.299999999999997"/>
    <n v="5.79"/>
    <s v="Yes"/>
    <s v="No"/>
    <x v="0"/>
    <n v="2"/>
    <x v="1"/>
    <x v="0"/>
    <s v="Prediabetes"/>
    <n v="6198.75"/>
    <s v="tier - 2"/>
    <s v="tier - 1"/>
    <s v="R1012"/>
  </r>
  <r>
    <s v="Id732"/>
    <s v=" Mr.   Benjamin Liebald"/>
    <s v="20 Dec 1985"/>
    <n v="37.466666666666669"/>
    <n v="45.34"/>
    <n v="5.69"/>
    <s v="Yes"/>
    <s v="No"/>
    <x v="0"/>
    <n v="0"/>
    <x v="1"/>
    <x v="0"/>
    <s v="Prediabetes"/>
    <n v="6203.9"/>
    <s v="tier - 1"/>
    <s v="tier - 2"/>
    <s v="R1012"/>
  </r>
  <r>
    <s v="Id733"/>
    <s v=" Ms.   Tanya Holte"/>
    <s v="22 Sep 1985"/>
    <n v="37.711111111111109"/>
    <n v="31.8"/>
    <n v="5.36"/>
    <s v="Yes"/>
    <s v="No"/>
    <x v="0"/>
    <n v="2"/>
    <x v="1"/>
    <x v="0"/>
    <s v="Normal"/>
    <n v="6203.9"/>
    <s v="tier - 2"/>
    <s v="tier - 2"/>
    <s v="R1012"/>
  </r>
  <r>
    <s v="Id734"/>
    <s v=" Ms.   Tracy Johnson"/>
    <s v="10 Sep 1999"/>
    <n v="23.744444444444444"/>
    <n v="41.02"/>
    <n v="11.37"/>
    <s v="No"/>
    <s v="No"/>
    <x v="0"/>
    <n v="0"/>
    <x v="1"/>
    <x v="0"/>
    <s v="Normal"/>
    <n v="6207.26"/>
    <s v="tier - 2"/>
    <s v="tier - 2"/>
    <s v="R1026"/>
  </r>
  <r>
    <s v="Id735"/>
    <s v=" Ms.   Emily S Bartlett"/>
    <s v="12 Aug 1992"/>
    <n v="30.822222222222223"/>
    <n v="32.68"/>
    <n v="11.87"/>
    <s v="No"/>
    <s v="No"/>
    <x v="0"/>
    <n v="0"/>
    <x v="1"/>
    <x v="0"/>
    <s v="Diabetes (Uncontrolled)"/>
    <n v="6208.5"/>
    <s v="tier - 2"/>
    <s v="tier - 1"/>
    <s v="R1021"/>
  </r>
  <r>
    <s v="Id736"/>
    <s v=" Ms.   Kelly R Bergman"/>
    <s v="29 Jun 1972"/>
    <n v="50.94166666666667"/>
    <n v="21.7"/>
    <n v="4.9000000000000004"/>
    <s v="No"/>
    <s v="No"/>
    <x v="1"/>
    <n v="1"/>
    <x v="0"/>
    <x v="2"/>
    <s v="Diabetes (Uncontrolled)"/>
    <n v="6219.93"/>
    <s v="tier - 2"/>
    <s v="tier - 2"/>
    <s v="R1013"/>
  </r>
  <r>
    <s v="Id737"/>
    <s v=" Mr.   Kyle Aitken"/>
    <s v="19 Sep 1978"/>
    <n v="44.719444444444441"/>
    <n v="40.479999999999997"/>
    <n v="6.7"/>
    <s v="No"/>
    <s v="No"/>
    <x v="0"/>
    <n v="3"/>
    <x v="1"/>
    <x v="0"/>
    <s v="Normal"/>
    <n v="6236.95"/>
    <s v="tier - 2"/>
    <s v="tier - 2"/>
    <s v="R1013"/>
  </r>
  <r>
    <s v="Id738"/>
    <s v=" Mr.   Bruce A Jr Berger"/>
    <s v="11 Aug 1983"/>
    <n v="39.825000000000003"/>
    <n v="34.5"/>
    <n v="10.3"/>
    <s v="No"/>
    <s v="No"/>
    <x v="0"/>
    <n v="3"/>
    <x v="1"/>
    <x v="0"/>
    <s v="Diabetes (Controlled)"/>
    <n v="6238.3"/>
    <s v="tier - 2"/>
    <s v="tier - 1"/>
    <s v="R1011"/>
  </r>
  <r>
    <s v="Id739"/>
    <s v=" Mr.   Cary J Richey"/>
    <s v="10 Oct 1979"/>
    <n v="43.661111111111111"/>
    <n v="45.9"/>
    <n v="11.14"/>
    <s v="Yes"/>
    <s v="No"/>
    <x v="0"/>
    <n v="1"/>
    <x v="1"/>
    <x v="0"/>
    <s v="Diabetes (Uncontrolled)"/>
    <n v="6250.44"/>
    <s v="tier - 2"/>
    <s v="tier - 1"/>
    <s v="R1011"/>
  </r>
  <r>
    <s v="Id740"/>
    <s v=" Mr.s   Jill M Trotter"/>
    <s v="11 Nov 1972"/>
    <n v="50.575000000000003"/>
    <n v="33.479999999999997"/>
    <n v="4.74"/>
    <s v="Yes"/>
    <s v="No"/>
    <x v="0"/>
    <n v="2"/>
    <x v="1"/>
    <x v="0"/>
    <s v="Diabetes (Uncontrolled)"/>
    <n v="6253.85"/>
    <s v="tier - 2"/>
    <s v="tier - 2"/>
    <s v="R1013"/>
  </r>
  <r>
    <s v="Id741"/>
    <s v=" Mr.   Chris Chavez"/>
    <s v="8 Sep 1972"/>
    <n v="50.75"/>
    <n v="28.31"/>
    <n v="5.96"/>
    <s v="Yes"/>
    <s v="No"/>
    <x v="0"/>
    <n v="2"/>
    <x v="1"/>
    <x v="1"/>
    <s v="Normal"/>
    <n v="6254.13"/>
    <s v="tier - 2"/>
    <s v="tier - 2"/>
    <s v="R1012"/>
  </r>
  <r>
    <s v="Id742"/>
    <s v=" Mr.   Michael E Orifice"/>
    <s v="11 Oct 1970"/>
    <n v="52.658333333333331"/>
    <n v="21.565000000000001"/>
    <n v="4.95"/>
    <s v="No"/>
    <s v="yes"/>
    <x v="0"/>
    <n v="1"/>
    <x v="0"/>
    <x v="2"/>
    <s v="Prediabetes"/>
    <n v="6255.38"/>
    <s v="tier - 2"/>
    <s v="tier - 2"/>
    <s v="R1013"/>
  </r>
  <r>
    <s v="Id743"/>
    <s v=" Mr.s   Lauren Farkash"/>
    <s v="17 Oct 1995"/>
    <n v="27.641666666666666"/>
    <n v="35.590000000000003"/>
    <n v="5.21"/>
    <s v="Yes"/>
    <s v="No"/>
    <x v="1"/>
    <n v="1"/>
    <x v="1"/>
    <x v="0"/>
    <s v="Normal"/>
    <n v="6261.2"/>
    <s v="tier - 2"/>
    <s v="tier - 1"/>
    <s v="R1026"/>
  </r>
  <r>
    <s v="Id744"/>
    <s v=" Mr.s   Kathryn E Hribar"/>
    <s v="25 Sep 1984"/>
    <n v="38.702777777777776"/>
    <n v="43.44"/>
    <n v="4.8600000000000003"/>
    <s v="Yes"/>
    <s v="No"/>
    <x v="0"/>
    <n v="0"/>
    <x v="1"/>
    <x v="0"/>
    <s v="Normal"/>
    <n v="6269.33"/>
    <s v="tier - 2"/>
    <s v="tier - 1"/>
    <s v="R1013"/>
  </r>
  <r>
    <s v="Id745"/>
    <s v=" Ms.   Polly Crawford"/>
    <s v="30 Jun 1981"/>
    <n v="41.93888888888889"/>
    <n v="21.754999999999999"/>
    <n v="7.79"/>
    <s v="Yes"/>
    <s v="No"/>
    <x v="0"/>
    <n v="0"/>
    <x v="1"/>
    <x v="2"/>
    <s v="Normal"/>
    <n v="6272.48"/>
    <s v="tier - 1"/>
    <s v="tier - 3"/>
    <s v="R1013"/>
  </r>
  <r>
    <s v="Id746"/>
    <s v=" Mr.   Mark H Sittlington"/>
    <s v="16 Oct 1993"/>
    <n v="29.644444444444446"/>
    <n v="44.55"/>
    <n v="7.12"/>
    <s v="Yes"/>
    <s v="No"/>
    <x v="0"/>
    <n v="1"/>
    <x v="1"/>
    <x v="0"/>
    <s v="Diabetes (Uncontrolled)"/>
    <n v="6276.3"/>
    <s v="tier - 2"/>
    <s v="tier - 1"/>
    <s v="R1025"/>
  </r>
  <r>
    <s v="Id747"/>
    <s v=" Mr.s   Jessie M Silbert"/>
    <s v="24 Nov 1981"/>
    <n v="41.538888888888891"/>
    <n v="43.32"/>
    <n v="4.67"/>
    <s v="Yes"/>
    <s v="No"/>
    <x v="0"/>
    <n v="0"/>
    <x v="1"/>
    <x v="0"/>
    <s v="Diabetes (Uncontrolled)"/>
    <n v="6282.24"/>
    <s v="tier - 2"/>
    <s v="tier - 1"/>
    <s v="R1011"/>
  </r>
  <r>
    <s v="Id748"/>
    <s v=" Mr.   Chris Carrique"/>
    <s v="26 Aug 1981"/>
    <n v="41.783333333333331"/>
    <n v="31.23"/>
    <n v="9.1199999999999992"/>
    <s v="Yes"/>
    <s v="No"/>
    <x v="1"/>
    <n v="1"/>
    <x v="1"/>
    <x v="0"/>
    <s v="Normal"/>
    <n v="6289.75"/>
    <s v="tier - 2"/>
    <s v="tier - 3"/>
    <s v="R1013"/>
  </r>
  <r>
    <s v="Id749"/>
    <s v=" Mr.   Daniel Kosla"/>
    <s v="4 Jul 1996"/>
    <n v="26.927777777777777"/>
    <n v="42.81"/>
    <n v="4.1500000000000004"/>
    <s v="No"/>
    <s v="No"/>
    <x v="0"/>
    <n v="1"/>
    <x v="1"/>
    <x v="0"/>
    <s v="Diabetes (Uncontrolled)"/>
    <n v="6293.63"/>
    <s v="tier - 2"/>
    <s v="tier - 3"/>
    <s v="R1021"/>
  </r>
  <r>
    <s v="Id750"/>
    <s v=" Ms.   Megan Parker"/>
    <s v="17 Sep 1974"/>
    <n v="48.725000000000001"/>
    <n v="35.909999999999997"/>
    <n v="6.72"/>
    <s v="Yes"/>
    <s v="No"/>
    <x v="0"/>
    <n v="2"/>
    <x v="1"/>
    <x v="0"/>
    <s v="Normal"/>
    <n v="6302.23"/>
    <s v="tier - 2"/>
    <s v="tier - 1"/>
    <s v="R1013"/>
  </r>
  <r>
    <s v="Id751"/>
    <s v=" Mr.   Kevin Horton"/>
    <s v="4 Sep 1969"/>
    <n v="53.761111111111113"/>
    <n v="36.65"/>
    <n v="5.01"/>
    <s v="Yes"/>
    <s v="No"/>
    <x v="1"/>
    <n v="1"/>
    <x v="1"/>
    <x v="0"/>
    <s v="Diabetes (Controlled)"/>
    <n v="6305.61"/>
    <s v="tier - 2"/>
    <s v="tier - 2"/>
    <s v="R1012"/>
  </r>
  <r>
    <s v="Id752"/>
    <s v=" Ms.   Caroline S Boller"/>
    <s v="27 Jul 2004"/>
    <n v="18.863888888888887"/>
    <n v="22.04"/>
    <n v="10.9"/>
    <s v="Yes"/>
    <s v="No"/>
    <x v="0"/>
    <n v="2"/>
    <x v="1"/>
    <x v="2"/>
    <s v="Normal"/>
    <n v="6311.11"/>
    <s v="tier - 2"/>
    <s v="tier - 2"/>
    <s v="R1011"/>
  </r>
  <r>
    <s v="Id753"/>
    <s v=" Ms.   Nuta Olaru"/>
    <s v="19 Nov 1985"/>
    <n v="37.552777777777777"/>
    <n v="31.824999999999999"/>
    <n v="5.52"/>
    <s v="Yes"/>
    <s v="No"/>
    <x v="0"/>
    <n v="1"/>
    <x v="1"/>
    <x v="0"/>
    <s v="Diabetes (Uncontrolled)"/>
    <n v="6311.95"/>
    <s v="tier - 2"/>
    <s v="tier - 1"/>
    <s v="R1011"/>
  </r>
  <r>
    <s v="Id754"/>
    <s v=" Ms.   Margie Prescott"/>
    <s v="15 Dec 1985"/>
    <n v="37.480555555555554"/>
    <n v="53.58"/>
    <n v="4.55"/>
    <s v="No"/>
    <s v="No"/>
    <x v="0"/>
    <n v="1"/>
    <x v="1"/>
    <x v="0"/>
    <s v="Normal"/>
    <n v="6313.76"/>
    <s v="tier - 2"/>
    <s v="tier - 1"/>
    <s v="R1013"/>
  </r>
  <r>
    <s v="Id755"/>
    <s v=" Mr.s   Heidi Hines"/>
    <s v="13 Aug 1990"/>
    <n v="32.819444444444443"/>
    <n v="34.299999999999997"/>
    <n v="11.76"/>
    <s v="No"/>
    <s v="No"/>
    <x v="0"/>
    <n v="0"/>
    <x v="1"/>
    <x v="0"/>
    <s v="Normal"/>
    <n v="6334.34"/>
    <s v="tier - 2"/>
    <s v="tier - 2"/>
    <s v="R1024"/>
  </r>
  <r>
    <s v="Id756"/>
    <s v=" Mr.   Diego J Blanton"/>
    <s v="25 Sep 1986"/>
    <n v="36.702777777777776"/>
    <n v="32.11"/>
    <n v="7.06"/>
    <s v="No"/>
    <s v="No"/>
    <x v="0"/>
    <n v="0"/>
    <x v="1"/>
    <x v="0"/>
    <s v="Diabetes (Uncontrolled)"/>
    <n v="6335.64"/>
    <s v="tier - 2"/>
    <s v="tier - 2"/>
    <s v="R1013"/>
  </r>
  <r>
    <s v="Id757"/>
    <s v=" Mr.   Enrique M Sr Bustamante"/>
    <s v="21 Oct 1983"/>
    <n v="39.630555555555553"/>
    <n v="31.78"/>
    <n v="11.35"/>
    <s v="Yes"/>
    <s v="No"/>
    <x v="1"/>
    <n v="1"/>
    <x v="1"/>
    <x v="0"/>
    <s v="Diabetes (Uncontrolled)"/>
    <n v="6338.08"/>
    <s v="tier - 2"/>
    <s v="tier - 1"/>
    <s v="R1013"/>
  </r>
  <r>
    <s v="Id758"/>
    <s v=" Mr.   Greg McCann"/>
    <s v="19 Aug 1983"/>
    <n v="39.802777777777777"/>
    <n v="46.89"/>
    <n v="5.52"/>
    <s v="No"/>
    <s v="No"/>
    <x v="0"/>
    <n v="0"/>
    <x v="1"/>
    <x v="0"/>
    <s v="Diabetes (Uncontrolled)"/>
    <n v="6356.27"/>
    <s v="tier - 3"/>
    <s v="tier - 2"/>
    <s v="R1013"/>
  </r>
  <r>
    <s v="Id759"/>
    <s v=" Mr.   Filip Schmole"/>
    <s v="30 Oct 1980"/>
    <n v="42.605555555555554"/>
    <n v="39.35"/>
    <n v="7.86"/>
    <s v="Yes"/>
    <s v="No"/>
    <x v="0"/>
    <n v="1"/>
    <x v="1"/>
    <x v="0"/>
    <s v="Normal"/>
    <n v="6358.78"/>
    <s v="tier - 2"/>
    <s v="tier - 1"/>
    <s v="R1012"/>
  </r>
  <r>
    <s v="Id760"/>
    <s v=" Ms.   Rosemary E Barber"/>
    <s v="24 Jun 1989"/>
    <n v="33.955555555555556"/>
    <n v="39.200000000000003"/>
    <n v="11.38"/>
    <s v="No"/>
    <s v="No"/>
    <x v="0"/>
    <n v="0"/>
    <x v="1"/>
    <x v="0"/>
    <s v="Diabetes (Uncontrolled)"/>
    <n v="6360.99"/>
    <s v="tier - 2"/>
    <s v="tier - 2"/>
    <s v="R1012"/>
  </r>
  <r>
    <s v="Id761"/>
    <s v=" Ms.   Lisa Reichmann"/>
    <s v="7 Jul 1996"/>
    <n v="26.919444444444444"/>
    <n v="39.159999999999997"/>
    <n v="10.48"/>
    <s v="No"/>
    <s v="No"/>
    <x v="0"/>
    <n v="0"/>
    <x v="1"/>
    <x v="0"/>
    <s v="Diabetes (Uncontrolled)"/>
    <n v="6361.47"/>
    <s v="tier - 2"/>
    <s v="tier - 3"/>
    <s v="R1021"/>
  </r>
  <r>
    <s v="Id762"/>
    <s v=" Mr.   Jason Cavatorta"/>
    <s v="9 Nov 1970"/>
    <n v="52.580555555555556"/>
    <n v="44.1"/>
    <n v="5.04"/>
    <s v="Yes"/>
    <s v="No"/>
    <x v="0"/>
    <n v="0"/>
    <x v="1"/>
    <x v="0"/>
    <s v="Diabetes (Uncontrolled)"/>
    <n v="6367.31"/>
    <s v="tier - 2"/>
    <s v="tier - 1"/>
    <s v="R1013"/>
  </r>
  <r>
    <s v="Id763"/>
    <s v=" Ms.   Courtney Yaeger"/>
    <s v="13 Aug 1984"/>
    <n v="38.819444444444443"/>
    <n v="33.200000000000003"/>
    <n v="9.06"/>
    <s v="No"/>
    <s v="No"/>
    <x v="0"/>
    <n v="0"/>
    <x v="1"/>
    <x v="0"/>
    <s v="Normal"/>
    <n v="6373.56"/>
    <s v="tier - 2"/>
    <s v="tier - 1"/>
    <s v="R1012"/>
  </r>
  <r>
    <s v="Id764"/>
    <s v=" Ms.   Jennifer R Hughes"/>
    <s v="18 Nov 1976"/>
    <n v="46.555555555555557"/>
    <n v="29.92"/>
    <n v="11.07"/>
    <s v="No"/>
    <s v="No"/>
    <x v="0"/>
    <n v="0"/>
    <x v="1"/>
    <x v="1"/>
    <s v="Diabetes (Uncontrolled)"/>
    <n v="6374.16"/>
    <s v="tier - 2"/>
    <s v="tier - 2"/>
    <s v="R1013"/>
  </r>
  <r>
    <s v="Id765"/>
    <s v=" Ms.   Lauren E Donahue"/>
    <s v="6 Aug 1982"/>
    <n v="40.838888888888889"/>
    <n v="25"/>
    <n v="10.45"/>
    <s v="No"/>
    <s v="No"/>
    <x v="0"/>
    <n v="0"/>
    <x v="1"/>
    <x v="1"/>
    <s v="Diabetes (Uncontrolled)"/>
    <n v="6389.38"/>
    <s v="tier - 1"/>
    <s v="tier - 2"/>
    <s v="R1012"/>
  </r>
  <r>
    <s v="Id766"/>
    <s v=" Ms.   Ashley M Greenwell"/>
    <s v="16 Aug 1997"/>
    <n v="25.81111111111111"/>
    <n v="38.869999999999997"/>
    <n v="8.6300000000000008"/>
    <s v="Yes"/>
    <s v="No"/>
    <x v="0"/>
    <n v="1"/>
    <x v="1"/>
    <x v="0"/>
    <s v="Diabetes (Uncontrolled)"/>
    <n v="6389.53"/>
    <s v="tier - 2"/>
    <s v="tier - 2"/>
    <s v="R1021"/>
  </r>
  <r>
    <s v="Id767"/>
    <s v=" Ms.   Alison R Steele"/>
    <s v="28 Oct 1982"/>
    <n v="40.611111111111114"/>
    <n v="32.299999999999997"/>
    <n v="5.28"/>
    <s v="Yes"/>
    <s v="No"/>
    <x v="0"/>
    <n v="2"/>
    <x v="1"/>
    <x v="0"/>
    <s v="Diabetes (Uncontrolled)"/>
    <n v="6393.6"/>
    <s v="tier - 2"/>
    <s v="tier - 1"/>
    <s v="R1012"/>
  </r>
  <r>
    <s v="Id768"/>
    <s v=" Ms.   Madeleine Gunter"/>
    <s v="9 Sep 1987"/>
    <n v="35.74722222222222"/>
    <n v="31.16"/>
    <n v="7.49"/>
    <s v="Yes"/>
    <s v="No"/>
    <x v="0"/>
    <n v="2"/>
    <x v="1"/>
    <x v="0"/>
    <s v="Normal"/>
    <n v="6402.29"/>
    <s v="tier - 2"/>
    <s v="tier - 3"/>
    <s v="R1024"/>
  </r>
  <r>
    <s v="Id769"/>
    <s v=" Ms.   Stacey McDonough"/>
    <s v="10 Dec 1985"/>
    <n v="37.494444444444447"/>
    <n v="54.59"/>
    <n v="4.2699999999999996"/>
    <s v="No"/>
    <s v="No"/>
    <x v="0"/>
    <n v="0"/>
    <x v="1"/>
    <x v="0"/>
    <s v="Diabetes (Uncontrolled)"/>
    <n v="6406.41"/>
    <s v="tier - 1"/>
    <s v="tier - 3"/>
    <s v="R1014"/>
  </r>
  <r>
    <s v="Id770"/>
    <s v=" Ms.   Kimberly Sweetland"/>
    <s v="20 Aug 1970"/>
    <n v="52.8"/>
    <n v="21.09"/>
    <n v="9.2200000000000006"/>
    <s v="Yes"/>
    <s v="No"/>
    <x v="0"/>
    <n v="2"/>
    <x v="1"/>
    <x v="2"/>
    <s v="Normal"/>
    <n v="6407.05"/>
    <s v="tier - 2"/>
    <s v="tier - 1"/>
    <s v="R1013"/>
  </r>
  <r>
    <s v="Id771"/>
    <s v=" Mr.   Matthew D Hammersmith"/>
    <s v="22 Aug 1971"/>
    <n v="51.794444444444444"/>
    <n v="52.41"/>
    <n v="5.99"/>
    <s v="No"/>
    <s v="No"/>
    <x v="0"/>
    <n v="1"/>
    <x v="1"/>
    <x v="0"/>
    <s v="Diabetes (Uncontrolled)"/>
    <n v="6412.34"/>
    <s v="tier - 2"/>
    <s v="tier - 3"/>
    <s v="R1013"/>
  </r>
  <r>
    <s v="Id772"/>
    <s v=" Mr.   Michael French"/>
    <s v="4 Sep 1987"/>
    <n v="35.761111111111113"/>
    <n v="41.47"/>
    <n v="5.86"/>
    <s v="Yes"/>
    <s v="No"/>
    <x v="0"/>
    <n v="2"/>
    <x v="1"/>
    <x v="0"/>
    <s v="Prediabetes"/>
    <n v="6414.18"/>
    <s v="tier - 2"/>
    <s v="tier - 2"/>
    <s v="R1011"/>
  </r>
  <r>
    <s v="Id773"/>
    <s v=" Mr.   Ben Garbe"/>
    <s v="30 Dec 1976"/>
    <n v="46.43888888888889"/>
    <n v="33.1"/>
    <n v="5.19"/>
    <s v="Yes"/>
    <s v="No"/>
    <x v="0"/>
    <n v="2"/>
    <x v="1"/>
    <x v="0"/>
    <s v="Prediabetes"/>
    <n v="6417.28"/>
    <s v="tier - 2"/>
    <s v="tier - 3"/>
    <s v="R1013"/>
  </r>
  <r>
    <s v="Id774"/>
    <s v=" Mr.   Chris Duncan"/>
    <s v="5 Aug 1975"/>
    <n v="47.841666666666669"/>
    <n v="30.8"/>
    <n v="4.37"/>
    <s v="Yes"/>
    <s v="No"/>
    <x v="0"/>
    <n v="2"/>
    <x v="1"/>
    <x v="0"/>
    <s v="Normal"/>
    <n v="6423.48"/>
    <s v="tier - 2"/>
    <s v="tier - 3"/>
    <s v="R1013"/>
  </r>
  <r>
    <s v="Id775"/>
    <s v=" Mr.   Jeremy J Wallace"/>
    <s v="22 Jul 1985"/>
    <n v="37.87777777777778"/>
    <n v="42.06"/>
    <n v="5.32"/>
    <s v="No"/>
    <s v="No"/>
    <x v="0"/>
    <n v="1"/>
    <x v="1"/>
    <x v="0"/>
    <s v="Normal"/>
    <n v="6435.62"/>
    <s v="tier - 3"/>
    <s v="tier - 2"/>
    <s v="R1013"/>
  </r>
  <r>
    <s v="Id776"/>
    <s v=" Mr.s   Amy L Tillman"/>
    <s v="26 Aug 1984"/>
    <n v="38.783333333333331"/>
    <n v="39.270000000000003"/>
    <n v="5.64"/>
    <s v="No"/>
    <s v="No"/>
    <x v="1"/>
    <n v="1"/>
    <x v="1"/>
    <x v="0"/>
    <s v="Normal"/>
    <n v="6455.86"/>
    <s v="tier - 3"/>
    <s v="tier - 3"/>
    <s v="R1012"/>
  </r>
  <r>
    <s v="Id777"/>
    <s v=" Mr.s   Karen L Lee"/>
    <s v="1 Nov 1984"/>
    <n v="38.602777777777774"/>
    <n v="30.71"/>
    <n v="5.59"/>
    <s v="Yes"/>
    <s v="No"/>
    <x v="0"/>
    <n v="1"/>
    <x v="1"/>
    <x v="0"/>
    <s v="Normal"/>
    <n v="6457.84"/>
    <s v="tier - 2"/>
    <s v="tier - 3"/>
    <s v="R1012"/>
  </r>
  <r>
    <s v="Id778"/>
    <s v=" Ms.   Tennille Taylor"/>
    <s v="27 Jul 1981"/>
    <n v="41.863888888888887"/>
    <n v="47.19"/>
    <n v="5.29"/>
    <s v="No"/>
    <s v="No"/>
    <x v="0"/>
    <n v="0"/>
    <x v="1"/>
    <x v="0"/>
    <s v="Normal"/>
    <n v="6473.15"/>
    <s v="tier - 2"/>
    <s v="tier - 2"/>
    <s v="R1013"/>
  </r>
  <r>
    <s v="Id779"/>
    <s v=" Mr.   Matt McSween"/>
    <s v="8 Jun 1980"/>
    <n v="43"/>
    <n v="30.02"/>
    <n v="6.65"/>
    <s v="No"/>
    <s v="No"/>
    <x v="0"/>
    <n v="0"/>
    <x v="1"/>
    <x v="0"/>
    <s v="Normal"/>
    <n v="6474.01"/>
    <s v="tier - 2"/>
    <s v="tier - 3"/>
    <s v="R1011"/>
  </r>
  <r>
    <s v="Id780"/>
    <s v=" Ms.   Emily Schubert"/>
    <s v="1 Dec 1970"/>
    <n v="52.519444444444446"/>
    <n v="37.909999999999997"/>
    <n v="5.68"/>
    <s v="Yes"/>
    <s v="No"/>
    <x v="0"/>
    <n v="0"/>
    <x v="1"/>
    <x v="0"/>
    <s v="Diabetes (Controlled)"/>
    <n v="6481.67"/>
    <s v="tier - 2"/>
    <s v="tier - 2"/>
    <s v="R1013"/>
  </r>
  <r>
    <s v="Id781"/>
    <s v=" Mr.   Justin E Lalanne"/>
    <s v="9 Oct 1982"/>
    <n v="40.663888888888891"/>
    <n v="54.61"/>
    <n v="4.49"/>
    <s v="No"/>
    <s v="No"/>
    <x v="0"/>
    <n v="0"/>
    <x v="1"/>
    <x v="0"/>
    <s v="Normal"/>
    <n v="6496.89"/>
    <s v="tier - 2"/>
    <s v="tier - 3"/>
    <s v="R1011"/>
  </r>
  <r>
    <s v="Id782"/>
    <s v=" Ms.   Shalane Flanagan"/>
    <s v="28 Aug 1982"/>
    <n v="40.777777777777779"/>
    <n v="36.005000000000003"/>
    <n v="6.9"/>
    <s v="No"/>
    <s v="No"/>
    <x v="0"/>
    <n v="0"/>
    <x v="1"/>
    <x v="0"/>
    <s v="Normal"/>
    <n v="6500.24"/>
    <s v="tier - 2"/>
    <s v="tier - 2"/>
    <s v="R1013"/>
  </r>
  <r>
    <s v="Id783"/>
    <s v=" Ms.   Jessica N Arellano"/>
    <s v="7 Jul 1994"/>
    <n v="28.919444444444444"/>
    <n v="28.7"/>
    <n v="11.52"/>
    <s v="No"/>
    <s v="No"/>
    <x v="0"/>
    <n v="0"/>
    <x v="1"/>
    <x v="1"/>
    <s v="Diabetes (Controlled)"/>
    <n v="6512.24"/>
    <s v="tier - 2"/>
    <s v="tier - 1"/>
    <s v="R1021"/>
  </r>
  <r>
    <s v="Id784"/>
    <s v=" Ms.   Melanie Charette"/>
    <s v="23 Oct 1976"/>
    <n v="46.625"/>
    <n v="34.295000000000002"/>
    <n v="11.24"/>
    <s v="No"/>
    <s v="No"/>
    <x v="0"/>
    <n v="0"/>
    <x v="1"/>
    <x v="0"/>
    <s v="Diabetes (Uncontrolled)"/>
    <n v="6529.21"/>
    <s v="tier - 2"/>
    <s v="tier - 1"/>
    <s v="R1013"/>
  </r>
  <r>
    <s v="Id785"/>
    <s v=" Ms.   Ruth Angelica Pena Reyes"/>
    <s v="12 Aug 1982"/>
    <n v="40.822222222222223"/>
    <n v="27.55"/>
    <n v="10.98"/>
    <s v="No"/>
    <s v="No"/>
    <x v="0"/>
    <n v="0"/>
    <x v="1"/>
    <x v="1"/>
    <s v="Diabetes (Uncontrolled)"/>
    <n v="6532.04"/>
    <s v="tier - 2"/>
    <s v="tier - 1"/>
    <s v="R1013"/>
  </r>
  <r>
    <s v="Id786"/>
    <s v=" Ms.   Una M Broderick"/>
    <s v="2 Oct 1982"/>
    <n v="40.68333333333333"/>
    <n v="40.700000000000003"/>
    <n v="5.42"/>
    <s v="No"/>
    <s v="No"/>
    <x v="0"/>
    <n v="0"/>
    <x v="1"/>
    <x v="0"/>
    <s v="Diabetes (Uncontrolled)"/>
    <n v="6536.68"/>
    <s v="tier - 2"/>
    <s v="tier - 2"/>
    <s v="R1012"/>
  </r>
  <r>
    <s v="Id787"/>
    <s v=" Ms.   Taralyn Summers"/>
    <s v="3 Dec 1969"/>
    <n v="53.513888888888886"/>
    <n v="18.335000000000001"/>
    <n v="10.97"/>
    <s v="No"/>
    <s v="No"/>
    <x v="0"/>
    <n v="0"/>
    <x v="1"/>
    <x v="3"/>
    <s v="Normal"/>
    <n v="6546.16"/>
    <s v="tier - 2"/>
    <s v="tier - 3"/>
    <s v="R1013"/>
  </r>
  <r>
    <s v="Id788"/>
    <s v=" Mr.   James A Fisher"/>
    <s v="18 Dec 1986"/>
    <n v="36.472222222222221"/>
    <n v="33.914999999999999"/>
    <n v="9.56"/>
    <s v="Yes"/>
    <s v="No"/>
    <x v="0"/>
    <n v="2"/>
    <x v="1"/>
    <x v="0"/>
    <s v="Diabetes (Uncontrolled)"/>
    <n v="6548.2"/>
    <s v="tier - 2"/>
    <s v="tier - 3"/>
    <s v="R1012"/>
  </r>
  <r>
    <s v="Id789"/>
    <s v=" Mr.   Ning Zhou"/>
    <s v="6 Aug 1989"/>
    <n v="33.838888888888889"/>
    <n v="33.534999999999997"/>
    <n v="9.4"/>
    <s v="Yes"/>
    <s v="No"/>
    <x v="0"/>
    <n v="2"/>
    <x v="1"/>
    <x v="0"/>
    <s v="Diabetes (Uncontrolled)"/>
    <n v="6551.75"/>
    <s v="tier - 2"/>
    <s v="tier - 2"/>
    <s v="R1024"/>
  </r>
  <r>
    <s v="Id790"/>
    <s v=" Mr.   Joel Clarke-Ames"/>
    <s v="11 Dec 1968"/>
    <n v="54.491666666666667"/>
    <n v="23.655000000000001"/>
    <n v="8.48"/>
    <s v="Yes"/>
    <s v="No"/>
    <x v="0"/>
    <n v="2"/>
    <x v="1"/>
    <x v="2"/>
    <s v="Diabetes (Uncontrolled)"/>
    <n v="6552.01"/>
    <s v="tier - 3"/>
    <s v="tier - 2"/>
    <s v="R1013"/>
  </r>
  <r>
    <s v="Id791"/>
    <s v=" Ms.   Pamela J Staton"/>
    <s v="20 Sep 1984"/>
    <n v="38.716666666666669"/>
    <n v="28"/>
    <n v="5.57"/>
    <s v="No"/>
    <s v="No"/>
    <x v="0"/>
    <n v="0"/>
    <x v="1"/>
    <x v="1"/>
    <s v="Diabetes (Uncontrolled)"/>
    <n v="6555.07"/>
    <s v="tier - 2"/>
    <s v="tier - 2"/>
    <s v="R1024"/>
  </r>
  <r>
    <s v="Id792"/>
    <s v=" Ms.   Brittney Forster"/>
    <s v="20 Jul 1981"/>
    <n v="41.883333333333333"/>
    <n v="30.23"/>
    <n v="6.94"/>
    <s v="Yes"/>
    <s v="No"/>
    <x v="1"/>
    <n v="1"/>
    <x v="1"/>
    <x v="0"/>
    <s v="Normal"/>
    <n v="6571.02"/>
    <s v="tier - 2"/>
    <s v="tier - 1"/>
    <s v="R1012"/>
  </r>
  <r>
    <s v="Id793"/>
    <s v=" Mr.s   Sheila Monaghan"/>
    <s v="5 Oct 1984"/>
    <n v="38.674999999999997"/>
    <n v="51.14"/>
    <n v="4.05"/>
    <s v="No"/>
    <s v="No"/>
    <x v="0"/>
    <n v="1"/>
    <x v="1"/>
    <x v="0"/>
    <s v="Diabetes (Controlled)"/>
    <n v="6571.54"/>
    <s v="tier - 2"/>
    <s v="tier - 3"/>
    <s v="R1011"/>
  </r>
  <r>
    <s v="Id794"/>
    <s v=" Mr.   Koji Kawamoto"/>
    <s v="22 Nov 1982"/>
    <n v="40.544444444444444"/>
    <n v="24.32"/>
    <n v="10.220000000000001"/>
    <s v="No"/>
    <s v="No"/>
    <x v="0"/>
    <n v="0"/>
    <x v="1"/>
    <x v="2"/>
    <s v="Normal"/>
    <n v="6593.51"/>
    <s v="tier - 2"/>
    <s v="tier - 1"/>
    <s v="R1013"/>
  </r>
  <r>
    <s v="Id795"/>
    <s v=" Ms.   Sarah Dicharry"/>
    <s v="29 Dec 1982"/>
    <n v="40.44166666666667"/>
    <n v="38.06"/>
    <n v="9.24"/>
    <s v="No"/>
    <s v="No"/>
    <x v="0"/>
    <n v="0"/>
    <x v="1"/>
    <x v="0"/>
    <s v="Diabetes (Uncontrolled)"/>
    <n v="6600.21"/>
    <s v="tier - 3"/>
    <s v="tier - 2"/>
    <s v="R1016"/>
  </r>
  <r>
    <s v="Id796"/>
    <s v=" Mr.s   Colleen M Berry"/>
    <s v="7 Nov 1982"/>
    <n v="40.586111111111109"/>
    <n v="37.700000000000003"/>
    <n v="8.6"/>
    <s v="No"/>
    <s v="No"/>
    <x v="0"/>
    <n v="0"/>
    <x v="1"/>
    <x v="0"/>
    <s v="Diabetes (Uncontrolled)"/>
    <n v="6600.36"/>
    <s v="tier - 2"/>
    <s v="tier - 3"/>
    <s v="R1011"/>
  </r>
  <r>
    <s v="Id797"/>
    <s v=" Ms.   Deedra G Porfirio"/>
    <s v="28 Aug 1982"/>
    <n v="40.777777777777779"/>
    <n v="44"/>
    <n v="9.32"/>
    <s v="Yes"/>
    <s v="No"/>
    <x v="0"/>
    <n v="2"/>
    <x v="1"/>
    <x v="0"/>
    <s v="Diabetes (Uncontrolled)"/>
    <n v="6610.11"/>
    <s v="tier - 3"/>
    <s v="tier - 2"/>
    <s v="R1015"/>
  </r>
  <r>
    <s v="Id798"/>
    <s v=" Mr.s   Kulwinder Thind"/>
    <s v="29 Aug 1973"/>
    <n v="49.774999999999999"/>
    <n v="41.45"/>
    <n v="6.12"/>
    <s v="Yes"/>
    <s v="No"/>
    <x v="0"/>
    <n v="0"/>
    <x v="1"/>
    <x v="0"/>
    <s v="Diabetes (Uncontrolled)"/>
    <n v="6630.31"/>
    <s v="tier - 2"/>
    <s v="tier - 1"/>
    <s v="R1013"/>
  </r>
  <r>
    <s v="Id799"/>
    <s v=" Ms.   Ann M Ryan"/>
    <s v="4 Sep 2003"/>
    <n v="19.761111111111113"/>
    <n v="25.364999999999998"/>
    <n v="9.19"/>
    <s v="Yes"/>
    <s v="No"/>
    <x v="0"/>
    <n v="0"/>
    <x v="1"/>
    <x v="1"/>
    <s v="Prediabetes"/>
    <n v="6638.16"/>
    <s v="tier - 2"/>
    <s v="tier - 1"/>
    <s v="R1012"/>
  </r>
  <r>
    <s v="Id800"/>
    <s v=" Ms.   Sarah E Horn"/>
    <s v="6 Jun 1990"/>
    <n v="33.005555555555553"/>
    <n v="34.56"/>
    <n v="5.84"/>
    <s v="Yes"/>
    <s v="No"/>
    <x v="1"/>
    <n v="1"/>
    <x v="1"/>
    <x v="0"/>
    <s v="Diabetes (Uncontrolled)"/>
    <n v="6639.3"/>
    <s v="tier - 2"/>
    <s v="tier - 2"/>
    <s v="R1021"/>
  </r>
  <r>
    <s v="Id801"/>
    <s v=" Ms.   Apryl J Sabadosa"/>
    <s v="8 Dec 1984"/>
    <n v="38.5"/>
    <n v="28.2"/>
    <n v="7.19"/>
    <s v="Yes"/>
    <s v="No"/>
    <x v="0"/>
    <n v="2"/>
    <x v="1"/>
    <x v="1"/>
    <s v="Prediabetes"/>
    <n v="6640.54"/>
    <s v="tier - 2"/>
    <s v="tier - 3"/>
    <s v="R1019"/>
  </r>
  <r>
    <s v="Id802"/>
    <s v=" Mr.s   Ilana Casady"/>
    <s v="8 Nov 1970"/>
    <n v="52.583333333333336"/>
    <n v="30.43"/>
    <n v="9.39"/>
    <s v="No"/>
    <s v="No"/>
    <x v="0"/>
    <n v="0"/>
    <x v="1"/>
    <x v="0"/>
    <s v="Diabetes (Uncontrolled)"/>
    <n v="6651.26"/>
    <s v="tier - 2"/>
    <s v="tier - 3"/>
    <s v="R1013"/>
  </r>
  <r>
    <s v="Id803"/>
    <s v=" Ms.   Katherine Phillips"/>
    <s v="1 Jul 1984"/>
    <n v="38.93611111111111"/>
    <n v="32.395000000000003"/>
    <n v="4.2699999999999996"/>
    <s v="Yes"/>
    <s v="No"/>
    <x v="0"/>
    <n v="1"/>
    <x v="1"/>
    <x v="0"/>
    <s v="Diabetes (Uncontrolled)"/>
    <n v="6652.53"/>
    <s v="tier - 3"/>
    <s v="tier - 2"/>
    <s v="R1013"/>
  </r>
  <r>
    <s v="Id804"/>
    <s v=" Ms.   Katherine Ahokas"/>
    <s v="19 Nov 1989"/>
    <n v="33.552777777777777"/>
    <n v="24.035"/>
    <n v="11.71"/>
    <s v="No"/>
    <s v="No"/>
    <x v="0"/>
    <n v="0"/>
    <x v="1"/>
    <x v="2"/>
    <s v="Normal"/>
    <n v="6653.79"/>
    <s v="tier - 2"/>
    <s v="tier - 1"/>
    <s v="R1013"/>
  </r>
  <r>
    <s v="Id805"/>
    <s v=" Mr.   Karl Hebert"/>
    <s v="27 Sep 1982"/>
    <n v="40.697222222222223"/>
    <n v="37.119999999999997"/>
    <n v="5.29"/>
    <s v="No"/>
    <s v="No"/>
    <x v="0"/>
    <n v="2"/>
    <x v="1"/>
    <x v="0"/>
    <s v="Diabetes (Uncontrolled)"/>
    <n v="6664.32"/>
    <s v="tier - 2"/>
    <s v="tier - 2"/>
    <s v="R1013"/>
  </r>
  <r>
    <s v="Id806"/>
    <s v=" Mr.   Stephen Fair"/>
    <s v="17 Sep 1981"/>
    <n v="41.725000000000001"/>
    <n v="34.840000000000003"/>
    <n v="6"/>
    <s v="Yes"/>
    <s v="No"/>
    <x v="1"/>
    <n v="1"/>
    <x v="1"/>
    <x v="0"/>
    <s v="Normal"/>
    <n v="6664.69"/>
    <s v="tier - 3"/>
    <s v="tier - 1"/>
    <s v="R1012"/>
  </r>
  <r>
    <s v="Id807"/>
    <s v=" Mr.   Will Swenson"/>
    <s v="20 Oct 1989"/>
    <n v="33.633333333333333"/>
    <n v="29.53"/>
    <n v="10.64"/>
    <s v="No"/>
    <s v="No"/>
    <x v="0"/>
    <n v="0"/>
    <x v="1"/>
    <x v="1"/>
    <s v="Prediabetes"/>
    <n v="6666.24"/>
    <s v="tier - 3"/>
    <s v="tier - 1"/>
    <s v="R1011"/>
  </r>
  <r>
    <s v="Id808"/>
    <s v=" Mr.   Bradley D Revenis"/>
    <s v="9 Jul 1985"/>
    <n v="37.913888888888891"/>
    <n v="42.51"/>
    <n v="8.2100000000000009"/>
    <s v="Yes"/>
    <s v="No"/>
    <x v="0"/>
    <n v="0"/>
    <x v="1"/>
    <x v="0"/>
    <s v="Diabetes (Uncontrolled)"/>
    <n v="6686.43"/>
    <s v="tier - 2"/>
    <s v="tier - 3"/>
    <s v="R1012"/>
  </r>
  <r>
    <s v="Id809"/>
    <s v=" Mr.s   Amy M Engnes"/>
    <s v="13 Jul 1968"/>
    <n v="54.902777777777779"/>
    <n v="38.14"/>
    <n v="5.58"/>
    <s v="No"/>
    <s v="No"/>
    <x v="1"/>
    <n v="1"/>
    <x v="1"/>
    <x v="0"/>
    <s v="Diabetes (Uncontrolled)"/>
    <n v="6700.56"/>
    <s v="tier - 3"/>
    <s v="tier - 1"/>
    <s v="R1012"/>
  </r>
  <r>
    <s v="Id810"/>
    <s v=" Mr.   Matthew W Wiltse"/>
    <s v="12 Dec 1971"/>
    <n v="51.488888888888887"/>
    <n v="39.93"/>
    <n v="8.75"/>
    <s v="No"/>
    <s v="No"/>
    <x v="0"/>
    <n v="0"/>
    <x v="1"/>
    <x v="0"/>
    <s v="Normal"/>
    <n v="6706.47"/>
    <s v="tier - 2"/>
    <s v="tier - 1"/>
    <s v="R1013"/>
  </r>
  <r>
    <s v="Id811"/>
    <s v=" Mr.   Doug Fernandez"/>
    <s v="12 Jun 1983"/>
    <n v="39.988888888888887"/>
    <n v="38.83"/>
    <n v="11.86"/>
    <s v="No"/>
    <s v="No"/>
    <x v="0"/>
    <n v="0"/>
    <x v="1"/>
    <x v="0"/>
    <s v="Diabetes (Uncontrolled)"/>
    <n v="6710.19"/>
    <s v="tier - 3"/>
    <s v="tier - 3"/>
    <s v="R1012"/>
  </r>
  <r>
    <s v="Id812"/>
    <s v=" Mr.   Tom Edwards"/>
    <s v="13 Jun 1994"/>
    <n v="28.986111111111111"/>
    <n v="37.4"/>
    <n v="11.46"/>
    <s v="No"/>
    <s v="No"/>
    <x v="0"/>
    <n v="0"/>
    <x v="1"/>
    <x v="0"/>
    <s v="Diabetes (Uncontrolled)"/>
    <n v="6721.37"/>
    <s v="tier - 2"/>
    <s v="tier - 1"/>
    <s v="R1012"/>
  </r>
  <r>
    <s v="Id813"/>
    <s v=" Mr.   Jonathan Pinney"/>
    <s v="21 Oct 1978"/>
    <n v="44.630555555555553"/>
    <n v="21.4"/>
    <n v="9.0299999999999994"/>
    <s v="No"/>
    <s v="No"/>
    <x v="0"/>
    <n v="0"/>
    <x v="1"/>
    <x v="2"/>
    <s v="Diabetes (Uncontrolled)"/>
    <n v="6737.98"/>
    <s v="tier - 2"/>
    <s v="tier - 3"/>
    <s v="R1013"/>
  </r>
  <r>
    <s v="Id814"/>
    <s v=" Mr.   Wayne A Levy"/>
    <s v="18 Jul 1968"/>
    <n v="54.888888888888886"/>
    <n v="38.380000000000003"/>
    <n v="8.26"/>
    <s v="Yes"/>
    <s v="No"/>
    <x v="0"/>
    <n v="2"/>
    <x v="1"/>
    <x v="0"/>
    <s v="Diabetes (Uncontrolled)"/>
    <n v="6738.84"/>
    <s v="tier - 3"/>
    <s v="tier - 1"/>
    <s v="R1012"/>
  </r>
  <r>
    <s v="Id815"/>
    <s v=" Mr.   Nobuyori Takeda"/>
    <s v="7 Aug 1986"/>
    <n v="36.836111111111109"/>
    <n v="33.659999999999997"/>
    <n v="5.42"/>
    <s v="Yes"/>
    <s v="No"/>
    <x v="0"/>
    <n v="2"/>
    <x v="1"/>
    <x v="0"/>
    <s v="Diabetes (Uncontrolled)"/>
    <n v="6746.74"/>
    <s v="tier - 3"/>
    <s v="tier - 2"/>
    <s v="R1016"/>
  </r>
  <r>
    <s v="Id816"/>
    <s v=" Mr.   Rich Burke"/>
    <s v="5 Jun 1986"/>
    <n v="37.008333333333333"/>
    <n v="31.79"/>
    <n v="11.33"/>
    <s v="Yes"/>
    <s v="No"/>
    <x v="1"/>
    <n v="1"/>
    <x v="1"/>
    <x v="0"/>
    <s v="Normal"/>
    <n v="6748.59"/>
    <s v="tier - 3"/>
    <s v="tier - 1"/>
    <s v="R1016"/>
  </r>
  <r>
    <s v="Id817"/>
    <s v=" Mr.   Marcos S Duarte"/>
    <s v="17 Jun 1970"/>
    <n v="52.975000000000001"/>
    <n v="29.7"/>
    <n v="7.69"/>
    <s v="Yes"/>
    <s v="No"/>
    <x v="1"/>
    <n v="1"/>
    <x v="1"/>
    <x v="1"/>
    <s v="Diabetes (Uncontrolled)"/>
    <n v="6749.63"/>
    <s v="tier - 2"/>
    <s v="tier - 1"/>
    <s v="R1013"/>
  </r>
  <r>
    <s v="Id818"/>
    <s v=" Mr.   Dave Clark"/>
    <s v="9 Dec 1966"/>
    <n v="56.49722222222222"/>
    <n v="25.46"/>
    <n v="8.77"/>
    <s v="Yes"/>
    <s v="No"/>
    <x v="1"/>
    <n v="1"/>
    <x v="1"/>
    <x v="1"/>
    <s v="Diabetes (Uncontrolled)"/>
    <n v="6750.27"/>
    <s v="tier - 3"/>
    <s v="tier - 2"/>
    <s v="R1013"/>
  </r>
  <r>
    <s v="Id819"/>
    <s v=" Mr.   Andy Nice"/>
    <s v="10 Oct 1988"/>
    <n v="34.661111111111111"/>
    <n v="39.14"/>
    <n v="4.91"/>
    <s v="No"/>
    <s v="yes"/>
    <x v="0"/>
    <n v="1"/>
    <x v="1"/>
    <x v="0"/>
    <s v="Diabetes (Uncontrolled)"/>
    <n v="6753.04"/>
    <s v="tier - 2"/>
    <s v="tier - 2"/>
    <s v="R1024"/>
  </r>
  <r>
    <s v="Id820"/>
    <s v=" Ms.   Mary Windler"/>
    <s v="21 Sep 1981"/>
    <n v="41.713888888888889"/>
    <n v="41.2"/>
    <n v="4.95"/>
    <s v="No"/>
    <s v="No"/>
    <x v="0"/>
    <n v="1"/>
    <x v="1"/>
    <x v="0"/>
    <s v="Normal"/>
    <n v="6770.19"/>
    <s v="tier - 2"/>
    <s v="tier - 3"/>
    <s v="R1013"/>
  </r>
  <r>
    <s v="Id821"/>
    <s v=" Mr.   Marcus B Jones"/>
    <s v="3 Sep 1981"/>
    <n v="41.763888888888886"/>
    <n v="28.81"/>
    <n v="10.8"/>
    <s v="Yes"/>
    <s v="No"/>
    <x v="1"/>
    <n v="1"/>
    <x v="1"/>
    <x v="1"/>
    <s v="Normal"/>
    <n v="6775.96"/>
    <s v="tier - 2"/>
    <s v="tier - 3"/>
    <s v="R1011"/>
  </r>
  <r>
    <s v="Id822"/>
    <s v=" Mr.   Thomas K Stevenson"/>
    <s v="8 Oct 1981"/>
    <n v="41.666666666666664"/>
    <n v="37.409999999999997"/>
    <n v="7.21"/>
    <s v="No"/>
    <s v="No"/>
    <x v="0"/>
    <n v="2"/>
    <x v="1"/>
    <x v="0"/>
    <s v="Diabetes (Uncontrolled)"/>
    <n v="6781.35"/>
    <s v="tier - 2"/>
    <s v="tier - 1"/>
    <s v="R1013"/>
  </r>
  <r>
    <s v="Id823"/>
    <s v=" Mr.   Robert Humphrey"/>
    <s v="23 Nov 1980"/>
    <n v="42.541666666666664"/>
    <n v="52.54"/>
    <n v="5.12"/>
    <s v="No"/>
    <s v="No"/>
    <x v="1"/>
    <n v="1"/>
    <x v="1"/>
    <x v="0"/>
    <s v="Diabetes (Uncontrolled)"/>
    <n v="6781.52"/>
    <s v="tier - 2"/>
    <s v="tier - 2"/>
    <s v="R1013"/>
  </r>
  <r>
    <s v="Id824"/>
    <s v=" Mr.   Geoff Nelson"/>
    <s v="24 Dec 1985"/>
    <n v="37.455555555555556"/>
    <n v="17.29"/>
    <n v="4.62"/>
    <s v="No"/>
    <s v="yes"/>
    <x v="0"/>
    <n v="1"/>
    <x v="0"/>
    <x v="3"/>
    <s v="Normal"/>
    <n v="6796.86"/>
    <s v="tier - 3"/>
    <s v="tier - 3"/>
    <s v="R1012"/>
  </r>
  <r>
    <s v="Id825"/>
    <s v=" Mr.   Chris J Payne"/>
    <s v="29 Jun 1991"/>
    <n v="31.941666666666666"/>
    <n v="31.74"/>
    <n v="7.68"/>
    <s v="Yes"/>
    <s v="No"/>
    <x v="0"/>
    <n v="0"/>
    <x v="1"/>
    <x v="0"/>
    <s v="Normal"/>
    <n v="6799.46"/>
    <s v="tier - 1"/>
    <s v="tier - 2"/>
    <s v="R1014"/>
  </r>
  <r>
    <s v="Id826"/>
    <s v=" Ms.   Kate A Hails"/>
    <s v="17 Aug 1975"/>
    <n v="47.80833333333333"/>
    <n v="26.504999999999999"/>
    <n v="6.79"/>
    <s v="Yes"/>
    <s v="No"/>
    <x v="1"/>
    <n v="1"/>
    <x v="1"/>
    <x v="1"/>
    <s v="Diabetes (Uncontrolled)"/>
    <n v="6809.46"/>
    <s v="tier - 2"/>
    <s v="tier - 1"/>
    <s v="R1012"/>
  </r>
  <r>
    <s v="Id827"/>
    <s v=" Ms.   Kelli Proctor"/>
    <s v="8 Jul 1994"/>
    <n v="28.916666666666668"/>
    <n v="36.479999999999997"/>
    <n v="11.09"/>
    <s v="No"/>
    <s v="No"/>
    <x v="0"/>
    <n v="0"/>
    <x v="1"/>
    <x v="0"/>
    <s v="Diabetes (Controlled)"/>
    <n v="6827.69"/>
    <s v="tier - 2"/>
    <s v="tier - 2"/>
    <s v="R1021"/>
  </r>
  <r>
    <s v="Id828"/>
    <s v=" Mr.s   Maggie M Ryan"/>
    <s v="15 Jul 1979"/>
    <n v="43.897222222222226"/>
    <n v="39.159999999999997"/>
    <n v="5.24"/>
    <s v="Yes"/>
    <s v="No"/>
    <x v="1"/>
    <n v="1"/>
    <x v="1"/>
    <x v="0"/>
    <s v="Diabetes (Uncontrolled)"/>
    <n v="6837.37"/>
    <s v="tier - 3"/>
    <s v="tier - 1"/>
    <s v="R1016"/>
  </r>
  <r>
    <s v="Id829"/>
    <s v=" Mr.s   Michelle L Watson"/>
    <s v="30 Nov 2000"/>
    <n v="22.522222222222222"/>
    <n v="28.22"/>
    <n v="7.51"/>
    <s v="Yes"/>
    <s v="No"/>
    <x v="1"/>
    <n v="1"/>
    <x v="1"/>
    <x v="1"/>
    <s v="Normal"/>
    <n v="6842.28"/>
    <s v="tier - 2"/>
    <s v="tier - 1"/>
    <s v="R1012"/>
  </r>
  <r>
    <s v="Id830"/>
    <s v=" Mr.s   Ashley K Gresh"/>
    <s v="15 Jun 1977"/>
    <n v="45.980555555555554"/>
    <n v="35"/>
    <n v="4.13"/>
    <s v="No"/>
    <s v="No"/>
    <x v="0"/>
    <n v="2"/>
    <x v="1"/>
    <x v="0"/>
    <s v="Diabetes (Uncontrolled)"/>
    <n v="6843.17"/>
    <s v="tier - 2"/>
    <s v="tier - 1"/>
    <s v="R1013"/>
  </r>
  <r>
    <s v="Id831"/>
    <s v=" Mr.   Michael Anis"/>
    <s v="4 Nov 1979"/>
    <n v="43.594444444444441"/>
    <n v="36.24"/>
    <n v="8.3800000000000008"/>
    <s v="Yes"/>
    <s v="No"/>
    <x v="0"/>
    <n v="1"/>
    <x v="1"/>
    <x v="0"/>
    <s v="Normal"/>
    <n v="6849.03"/>
    <s v="tier - 2"/>
    <s v="tier - 2"/>
    <s v="R1011"/>
  </r>
  <r>
    <s v="Id832"/>
    <s v=" Mr.   Ryan K Swartz"/>
    <s v="19 Jun 1981"/>
    <n v="41.969444444444441"/>
    <n v="36.954999999999998"/>
    <n v="8.07"/>
    <s v="No"/>
    <s v="No"/>
    <x v="0"/>
    <n v="0"/>
    <x v="1"/>
    <x v="0"/>
    <s v="Diabetes (Uncontrolled)"/>
    <n v="6858.48"/>
    <s v="tier - 2"/>
    <s v="tier - 2"/>
    <s v="R1019"/>
  </r>
  <r>
    <s v="Id833"/>
    <s v=" Mr.   Matthew J Schluneker"/>
    <s v="5 Aug 1978"/>
    <n v="44.841666666666669"/>
    <n v="29.64"/>
    <n v="8.9499999999999993"/>
    <s v="No"/>
    <s v="No"/>
    <x v="0"/>
    <n v="0"/>
    <x v="1"/>
    <x v="1"/>
    <s v="Diabetes (Uncontrolled)"/>
    <n v="6863.49"/>
    <s v="tier - 2"/>
    <s v="tier - 1"/>
    <s v="R1013"/>
  </r>
  <r>
    <s v="Id834"/>
    <s v=" Mr.s   Karine Bellemare"/>
    <s v="23 Oct 1969"/>
    <n v="53.625"/>
    <n v="42.74"/>
    <n v="6.31"/>
    <s v="Yes"/>
    <s v="No"/>
    <x v="0"/>
    <n v="1"/>
    <x v="1"/>
    <x v="0"/>
    <s v="Diabetes (Uncontrolled)"/>
    <n v="6868.39"/>
    <s v="tier - 2"/>
    <s v="tier - 2"/>
    <s v="R1013"/>
  </r>
  <r>
    <s v="Id835"/>
    <s v=" Ms.   Antonia G Vitalo"/>
    <s v="23 Jun 1981"/>
    <n v="41.958333333333336"/>
    <n v="36.130000000000003"/>
    <n v="7.19"/>
    <s v="Yes"/>
    <s v="No"/>
    <x v="0"/>
    <n v="2"/>
    <x v="1"/>
    <x v="0"/>
    <s v="Prediabetes"/>
    <n v="6875.96"/>
    <s v="tier - 2"/>
    <s v="tier - 2"/>
    <s v="R1011"/>
  </r>
  <r>
    <s v="Id836"/>
    <s v=" Ms.   Casondra L Hamilton"/>
    <s v="24 Dec 2004"/>
    <n v="18.455555555555556"/>
    <n v="31.55"/>
    <n v="6.11"/>
    <s v="Yes"/>
    <s v="No"/>
    <x v="0"/>
    <n v="1"/>
    <x v="1"/>
    <x v="0"/>
    <s v="Diabetes (Uncontrolled)"/>
    <n v="6876.53"/>
    <s v="tier - 2"/>
    <s v="tier - 1"/>
    <s v="R1012"/>
  </r>
  <r>
    <s v="Id837"/>
    <s v=" Ms.   Wendy Marshall"/>
    <s v="10 Sep 1985"/>
    <n v="37.744444444444447"/>
    <n v="52.75"/>
    <n v="6.02"/>
    <s v="No"/>
    <s v="No"/>
    <x v="0"/>
    <n v="1"/>
    <x v="1"/>
    <x v="0"/>
    <s v="Prediabetes"/>
    <n v="6877.98"/>
    <s v="tier - 2"/>
    <s v="tier - 1"/>
    <s v="R1024"/>
  </r>
  <r>
    <s v="Id838"/>
    <s v=" Mr.   Eric D Cale"/>
    <s v="21 Dec 1989"/>
    <n v="33.463888888888889"/>
    <n v="36.67"/>
    <n v="11.86"/>
    <s v="No"/>
    <s v="No"/>
    <x v="0"/>
    <n v="0"/>
    <x v="1"/>
    <x v="0"/>
    <s v="Prediabetes"/>
    <n v="6895.19"/>
    <s v="tier - 2"/>
    <s v="tier - 3"/>
    <s v="R1024"/>
  </r>
  <r>
    <s v="Id839"/>
    <s v=" Ms.   Elizabeth Pittaway"/>
    <s v="5 Sep 1984"/>
    <n v="38.758333333333333"/>
    <n v="38.06"/>
    <n v="8.25"/>
    <s v="No"/>
    <s v="No"/>
    <x v="0"/>
    <n v="0"/>
    <x v="1"/>
    <x v="0"/>
    <s v="Diabetes (Uncontrolled)"/>
    <n v="6933.24"/>
    <s v="tier - 2"/>
    <s v="tier - 3"/>
    <s v="R1012"/>
  </r>
  <r>
    <s v="Id840"/>
    <s v=" Ms.   Laura F Bill"/>
    <s v="29 Nov 1978"/>
    <n v="44.524999999999999"/>
    <n v="38"/>
    <n v="8.1300000000000008"/>
    <s v="No"/>
    <s v="No"/>
    <x v="0"/>
    <n v="0"/>
    <x v="1"/>
    <x v="0"/>
    <s v="Diabetes (Uncontrolled)"/>
    <n v="6938.11"/>
    <s v="tier - 2"/>
    <s v="tier - 2"/>
    <s v="R1013"/>
  </r>
  <r>
    <s v="Id841"/>
    <s v=" Ms.   Amelia F Antrim"/>
    <s v="30 Aug 1980"/>
    <n v="42.772222222222226"/>
    <n v="35.1"/>
    <n v="10.1"/>
    <s v="No"/>
    <s v="No"/>
    <x v="0"/>
    <n v="0"/>
    <x v="1"/>
    <x v="0"/>
    <s v="Diabetes (Uncontrolled)"/>
    <n v="6940.91"/>
    <s v="tier - 2"/>
    <s v="tier - 2"/>
    <s v="R1012"/>
  </r>
  <r>
    <s v="Id842"/>
    <s v=" Ms.   Amy L Doolittle-Crider"/>
    <s v="5 Oct 1980"/>
    <n v="42.674999999999997"/>
    <n v="33.82"/>
    <n v="5.89"/>
    <s v="Yes"/>
    <s v="No"/>
    <x v="0"/>
    <n v="2"/>
    <x v="1"/>
    <x v="0"/>
    <s v="Diabetes (Uncontrolled)"/>
    <n v="6940.94"/>
    <s v="tier - 2"/>
    <s v="tier - 3"/>
    <s v="R1013"/>
  </r>
  <r>
    <s v="Id843"/>
    <s v=" Ms.   Katie J Ruhlman"/>
    <s v="15 Dec 1978"/>
    <n v="44.480555555555554"/>
    <n v="37.43"/>
    <n v="4.97"/>
    <s v="No"/>
    <s v="No"/>
    <x v="0"/>
    <n v="2"/>
    <x v="1"/>
    <x v="0"/>
    <s v="Prediabetes"/>
    <n v="6948.7"/>
    <s v="tier - 1"/>
    <s v="tier - 2"/>
    <s v="R1012"/>
  </r>
  <r>
    <s v="Id844"/>
    <s v=" Ms.   Laura E Anderson"/>
    <s v="18 Aug 1980"/>
    <n v="42.805555555555557"/>
    <n v="30.5"/>
    <n v="9.9"/>
    <s v="No"/>
    <s v="No"/>
    <x v="0"/>
    <n v="0"/>
    <x v="1"/>
    <x v="0"/>
    <s v="Normal"/>
    <n v="6951.12"/>
    <s v="tier - 2"/>
    <s v="tier - 2"/>
    <s v="R1013"/>
  </r>
  <r>
    <s v="Id845"/>
    <s v=" Mr.s   Mayumi Uchiyama"/>
    <s v="3 Jun 1975"/>
    <n v="48.013888888888886"/>
    <n v="24.53"/>
    <n v="9.0500000000000007"/>
    <s v="No"/>
    <s v="No"/>
    <x v="0"/>
    <n v="0"/>
    <x v="1"/>
    <x v="2"/>
    <s v="Diabetes (Uncontrolled)"/>
    <n v="6965.21"/>
    <s v="tier - 2"/>
    <s v="tier - 3"/>
    <s v="R1013"/>
  </r>
  <r>
    <s v="Id846"/>
    <s v=" Ms.   Vanessa Desota"/>
    <s v="10 Dec 1985"/>
    <n v="37.494444444444447"/>
    <n v="25.74"/>
    <n v="10.93"/>
    <s v="No"/>
    <s v="No"/>
    <x v="0"/>
    <n v="0"/>
    <x v="1"/>
    <x v="1"/>
    <s v="Diabetes (Uncontrolled)"/>
    <n v="6985.51"/>
    <s v="tier - 2"/>
    <s v="tier - 2"/>
    <s v="R1019"/>
  </r>
  <r>
    <s v="Id847"/>
    <s v=" Ms.   Natali N Edmonds"/>
    <s v="18 Oct 1982"/>
    <n v="40.638888888888886"/>
    <n v="34.08"/>
    <n v="7.58"/>
    <s v="Yes"/>
    <s v="No"/>
    <x v="0"/>
    <n v="2"/>
    <x v="1"/>
    <x v="0"/>
    <s v="Diabetes (Uncontrolled)"/>
    <n v="6986.7"/>
    <s v="tier - 3"/>
    <s v="tier - 1"/>
    <s v="R1012"/>
  </r>
  <r>
    <s v="Id848"/>
    <s v=" Ms.   Beth Otto"/>
    <s v="1 Sep 1982"/>
    <n v="40.769444444444446"/>
    <n v="31.35"/>
    <n v="11"/>
    <s v="Yes"/>
    <s v="No"/>
    <x v="1"/>
    <n v="1"/>
    <x v="1"/>
    <x v="0"/>
    <s v="Diabetes (Uncontrolled)"/>
    <n v="6989.95"/>
    <s v="tier - 2"/>
    <s v="tier - 1"/>
    <s v="R1013"/>
  </r>
  <r>
    <s v="Id849"/>
    <s v=" Mr.   Alex Kurt"/>
    <s v="6 Jul 1969"/>
    <n v="53.922222222222224"/>
    <n v="26.79"/>
    <n v="5.0599999999999996"/>
    <s v="No"/>
    <s v="No"/>
    <x v="0"/>
    <n v="1"/>
    <x v="1"/>
    <x v="1"/>
    <s v="Diabetes (Uncontrolled)"/>
    <n v="7003.1"/>
    <s v="tier - 2"/>
    <s v="tier - 3"/>
    <s v="R1013"/>
  </r>
  <r>
    <s v="Id850"/>
    <s v=" Mr.   Spencer Duhaime"/>
    <s v="2 Jun 1978"/>
    <n v="45.016666666666666"/>
    <n v="42.78"/>
    <n v="6.11"/>
    <s v="Yes"/>
    <s v="No"/>
    <x v="0"/>
    <n v="1"/>
    <x v="1"/>
    <x v="0"/>
    <s v="Normal"/>
    <n v="7033.08"/>
    <s v="tier - 2"/>
    <s v="tier - 2"/>
    <s v="R1013"/>
  </r>
  <r>
    <s v="Id851"/>
    <s v=" Ms.   Andee W Swann"/>
    <s v="29 Oct 1995"/>
    <n v="27.608333333333334"/>
    <n v="46.75"/>
    <n v="6.66"/>
    <s v="Yes"/>
    <s v="No"/>
    <x v="0"/>
    <n v="2"/>
    <x v="1"/>
    <x v="0"/>
    <s v="Prediabetes"/>
    <n v="7042.11"/>
    <s v="tier - 2"/>
    <s v="tier - 3"/>
    <s v="R1012"/>
  </r>
  <r>
    <s v="Id852"/>
    <s v=" Mr.s   Amy Burton"/>
    <s v="26 Jul 1980"/>
    <n v="42.866666666666667"/>
    <n v="32.15"/>
    <n v="4.0199999999999996"/>
    <s v="Yes"/>
    <s v="No"/>
    <x v="1"/>
    <n v="1"/>
    <x v="1"/>
    <x v="0"/>
    <s v="Diabetes (Controlled)"/>
    <n v="7045.5"/>
    <s v="tier - 2"/>
    <s v="tier - 1"/>
    <s v="R1011"/>
  </r>
  <r>
    <s v="Id853"/>
    <s v=" Mr.   Joshua Ricardi"/>
    <s v="22 Oct 1980"/>
    <n v="42.62777777777778"/>
    <n v="43.4"/>
    <n v="8.81"/>
    <s v="Yes"/>
    <s v="No"/>
    <x v="0"/>
    <n v="2"/>
    <x v="1"/>
    <x v="0"/>
    <s v="Normal"/>
    <n v="7046.72"/>
    <s v="tier - 2"/>
    <s v="tier - 3"/>
    <s v="R1013"/>
  </r>
  <r>
    <s v="Id854"/>
    <s v=" Mr.   C Fred Joslyn"/>
    <s v="21 Jul 1980"/>
    <n v="42.880555555555553"/>
    <n v="31.57"/>
    <n v="7.92"/>
    <s v="Yes"/>
    <s v="No"/>
    <x v="0"/>
    <n v="2"/>
    <x v="1"/>
    <x v="0"/>
    <s v="Diabetes (Uncontrolled)"/>
    <n v="7050.02"/>
    <s v="tier - 2"/>
    <s v="tier - 1"/>
    <s v="R1024"/>
  </r>
  <r>
    <s v="Id855"/>
    <s v=" Mr.   Jeremy Bennie"/>
    <s v="28 Jun 1980"/>
    <n v="42.944444444444443"/>
    <n v="24.32"/>
    <n v="7.48"/>
    <s v="No"/>
    <s v="No"/>
    <x v="0"/>
    <n v="0"/>
    <x v="1"/>
    <x v="2"/>
    <s v="Diabetes (Uncontrolled)"/>
    <n v="7050.64"/>
    <s v="tier - 2"/>
    <s v="tier - 3"/>
    <s v="R1011"/>
  </r>
  <r>
    <s v="Id856"/>
    <s v=" Mr.   Patrick Sr Kanyane"/>
    <s v="24 Jun 1978"/>
    <n v="44.955555555555556"/>
    <n v="31.07"/>
    <n v="4.62"/>
    <s v="Yes"/>
    <s v="No"/>
    <x v="0"/>
    <n v="2"/>
    <x v="1"/>
    <x v="0"/>
    <s v="Diabetes (Uncontrolled)"/>
    <n v="7054.41"/>
    <s v="tier - 2"/>
    <s v="tier - 2"/>
    <s v="R1013"/>
  </r>
  <r>
    <s v="Id857"/>
    <s v=" Ms.   Kelly M McFadden"/>
    <s v="6 Oct 1982"/>
    <n v="40.672222222222224"/>
    <n v="35.814999999999998"/>
    <n v="8.4700000000000006"/>
    <s v="No"/>
    <s v="No"/>
    <x v="0"/>
    <n v="0"/>
    <x v="1"/>
    <x v="0"/>
    <s v="Normal"/>
    <n v="7077.19"/>
    <s v="tier - 2"/>
    <s v="tier - 3"/>
    <s v="R1024"/>
  </r>
  <r>
    <s v="Id858"/>
    <s v=" Ms.   Katherine Connolly"/>
    <s v="18 Jun 1992"/>
    <n v="30.972222222222221"/>
    <n v="40.81"/>
    <n v="10.58"/>
    <s v="Yes"/>
    <s v="No"/>
    <x v="0"/>
    <n v="0"/>
    <x v="1"/>
    <x v="0"/>
    <s v="Diabetes (Uncontrolled)"/>
    <n v="7096.98"/>
    <s v="tier - 2"/>
    <s v="tier - 2"/>
    <s v="R1012"/>
  </r>
  <r>
    <s v="Id859"/>
    <s v=" Ms.   Keila L Merino"/>
    <s v="11 Aug 1987"/>
    <n v="35.825000000000003"/>
    <n v="24.605"/>
    <n v="7.48"/>
    <s v="No"/>
    <s v="No"/>
    <x v="0"/>
    <n v="0"/>
    <x v="1"/>
    <x v="2"/>
    <s v="Diabetes (Uncontrolled)"/>
    <n v="7106.81"/>
    <s v="tier - 2"/>
    <s v="tier - 1"/>
    <s v="R1012"/>
  </r>
  <r>
    <s v="Id860"/>
    <s v=" Ms.   Zanae E Baird"/>
    <s v="29 Jun 1968"/>
    <n v="54.94166666666667"/>
    <n v="21.47"/>
    <n v="7.82"/>
    <s v="No"/>
    <s v="No"/>
    <x v="0"/>
    <n v="0"/>
    <x v="1"/>
    <x v="2"/>
    <s v="Diabetes (Uncontrolled)"/>
    <n v="7125.25"/>
    <s v="tier - 3"/>
    <s v="tier - 2"/>
    <s v="R1013"/>
  </r>
  <r>
    <s v="Id861"/>
    <s v=" Mr.   Alex Locatelli"/>
    <s v="1 Aug 1993"/>
    <n v="29.852777777777778"/>
    <n v="52.89"/>
    <n v="4.96"/>
    <s v="Yes"/>
    <s v="No"/>
    <x v="0"/>
    <n v="1"/>
    <x v="1"/>
    <x v="0"/>
    <s v="Diabetes (Uncontrolled)"/>
    <n v="7128.64"/>
    <s v="tier - 2"/>
    <s v="tier - 2"/>
    <s v="R1021"/>
  </r>
  <r>
    <s v="Id862"/>
    <s v=" Ms.   Kathryn Brake"/>
    <s v="7 Jul 1984"/>
    <n v="38.919444444444444"/>
    <n v="32.965000000000003"/>
    <n v="6.15"/>
    <s v="Yes"/>
    <s v="No"/>
    <x v="0"/>
    <n v="1"/>
    <x v="1"/>
    <x v="0"/>
    <s v="Normal"/>
    <n v="7133.9"/>
    <s v="tier - 2"/>
    <s v="tier - 1"/>
    <s v="R1024"/>
  </r>
  <r>
    <s v="Id863"/>
    <s v=" Mr.   Jason L Jacobs"/>
    <s v="8 Aug 1999"/>
    <n v="23.833333333333332"/>
    <n v="36.799999999999997"/>
    <n v="4.62"/>
    <s v="No"/>
    <s v="No"/>
    <x v="1"/>
    <n v="1"/>
    <x v="1"/>
    <x v="0"/>
    <s v="Prediabetes"/>
    <n v="7144.4"/>
    <s v="tier - 2"/>
    <s v="tier - 1"/>
    <s v="R1022"/>
  </r>
  <r>
    <s v="Id864"/>
    <s v=" Mr.   Benjamin J Vaught"/>
    <s v="21 Nov 1984"/>
    <n v="38.547222222222224"/>
    <n v="34.299999999999997"/>
    <n v="4.87"/>
    <s v="No"/>
    <s v="No"/>
    <x v="0"/>
    <n v="2"/>
    <x v="1"/>
    <x v="0"/>
    <s v="Normal"/>
    <n v="7144.86"/>
    <s v="tier - 2"/>
    <s v="tier - 2"/>
    <s v="R1024"/>
  </r>
  <r>
    <s v="Id865"/>
    <s v=" Mr.   Steven M Monteleone"/>
    <s v="24 Jun 1976"/>
    <n v="46.955555555555556"/>
    <n v="35.244999999999997"/>
    <n v="4.63"/>
    <s v="No"/>
    <s v="No"/>
    <x v="0"/>
    <n v="0"/>
    <x v="1"/>
    <x v="0"/>
    <s v="Normal"/>
    <n v="7147.11"/>
    <s v="tier - 3"/>
    <s v="tier - 2"/>
    <s v="R1011"/>
  </r>
  <r>
    <s v="Id866"/>
    <s v=" Mr.s   Erika Verdugo"/>
    <s v="30 Jul 1978"/>
    <n v="44.855555555555554"/>
    <n v="26.23"/>
    <n v="11.93"/>
    <s v="No"/>
    <s v="No"/>
    <x v="0"/>
    <n v="0"/>
    <x v="1"/>
    <x v="1"/>
    <s v="Normal"/>
    <n v="7147.47"/>
    <s v="tier - 2"/>
    <s v="tier - 3"/>
    <s v="R1013"/>
  </r>
  <r>
    <s v="Id867"/>
    <s v=" Mr.   Chad Sellers"/>
    <s v="29 Jun 1984"/>
    <n v="38.94166666666667"/>
    <n v="36.1"/>
    <n v="5.65"/>
    <s v="Yes"/>
    <s v="No"/>
    <x v="0"/>
    <n v="2"/>
    <x v="1"/>
    <x v="0"/>
    <s v="Diabetes (Uncontrolled)"/>
    <n v="7151.09"/>
    <s v="tier - 2"/>
    <s v="tier - 2"/>
    <s v="R1011"/>
  </r>
  <r>
    <s v="Id868"/>
    <s v=" Mr.   Mark Bowman"/>
    <s v="6 Sep 1978"/>
    <n v="44.755555555555553"/>
    <n v="37.1"/>
    <n v="11.21"/>
    <s v="Yes"/>
    <s v="No"/>
    <x v="1"/>
    <n v="1"/>
    <x v="1"/>
    <x v="0"/>
    <s v="Normal"/>
    <n v="7152.67"/>
    <s v="tier - 3"/>
    <s v="tier - 2"/>
    <s v="R1013"/>
  </r>
  <r>
    <s v="Id869"/>
    <s v=" Mr.   David Marley"/>
    <s v="17 Jul 1981"/>
    <n v="41.891666666666666"/>
    <n v="27.5"/>
    <n v="10.62"/>
    <s v="Yes"/>
    <s v="No"/>
    <x v="1"/>
    <n v="1"/>
    <x v="1"/>
    <x v="1"/>
    <s v="Diabetes (Uncontrolled)"/>
    <n v="7153.55"/>
    <s v="tier - 2"/>
    <s v="tier - 1"/>
    <s v="R1012"/>
  </r>
  <r>
    <s v="Id870"/>
    <s v=" Mr.   Matthew R Grey"/>
    <s v="22 Jun 1980"/>
    <n v="42.961111111111109"/>
    <n v="24.7"/>
    <n v="10.7"/>
    <s v="Yes"/>
    <s v="No"/>
    <x v="1"/>
    <n v="1"/>
    <x v="1"/>
    <x v="2"/>
    <s v="Diabetes (Uncontrolled)"/>
    <n v="7160.09"/>
    <s v="tier - 2"/>
    <s v="tier - 2"/>
    <s v="R1011"/>
  </r>
  <r>
    <s v="Id871"/>
    <s v=" Mr.s   Orla O'Rourke"/>
    <s v="7 Oct 1980"/>
    <n v="42.669444444444444"/>
    <n v="26.78"/>
    <n v="10.02"/>
    <s v="Yes"/>
    <s v="No"/>
    <x v="1"/>
    <n v="1"/>
    <x v="1"/>
    <x v="1"/>
    <s v="Diabetes (Uncontrolled)"/>
    <n v="7160.33"/>
    <s v="tier - 2"/>
    <s v="tier - 1"/>
    <s v="R1013"/>
  </r>
  <r>
    <s v="Id872"/>
    <s v=" Ms.   Shaista S Fatehali"/>
    <s v="30 Sep 1980"/>
    <n v="42.68888888888889"/>
    <n v="45.8"/>
    <n v="4.8499999999999996"/>
    <s v="No"/>
    <s v="No"/>
    <x v="0"/>
    <n v="0"/>
    <x v="1"/>
    <x v="0"/>
    <s v="Diabetes (Uncontrolled)"/>
    <n v="7162.01"/>
    <s v="tier - 2"/>
    <s v="tier - 3"/>
    <s v="R1013"/>
  </r>
  <r>
    <s v="Id873"/>
    <s v=" Mr.s   Emily Piza-Taylor"/>
    <s v="16 Aug 1982"/>
    <n v="40.81111111111111"/>
    <n v="29"/>
    <n v="4.3899999999999997"/>
    <s v="Yes"/>
    <s v="No"/>
    <x v="0"/>
    <n v="2"/>
    <x v="1"/>
    <x v="1"/>
    <s v="Normal"/>
    <n v="7173.36"/>
    <s v="tier - 3"/>
    <s v="tier - 2"/>
    <s v="R1016"/>
  </r>
  <r>
    <s v="Id874"/>
    <s v=" Ms.   Julie A Cavanaugh"/>
    <s v="19 Jul 1975"/>
    <n v="47.886111111111113"/>
    <n v="33.534999999999997"/>
    <n v="8.24"/>
    <s v="Yes"/>
    <s v="No"/>
    <x v="0"/>
    <n v="0"/>
    <x v="1"/>
    <x v="0"/>
    <s v="Normal"/>
    <n v="7175.51"/>
    <s v="tier - 2"/>
    <s v="tier - 3"/>
    <s v="R1013"/>
  </r>
  <r>
    <s v="Id875"/>
    <s v=" Ms.   Megumi Amako"/>
    <s v="26 Aug 1968"/>
    <n v="54.783333333333331"/>
    <n v="32.774999999999999"/>
    <n v="9.77"/>
    <s v="Yes"/>
    <s v="No"/>
    <x v="0"/>
    <n v="0"/>
    <x v="1"/>
    <x v="0"/>
    <s v="Diabetes (Uncontrolled)"/>
    <n v="7179.52"/>
    <s v="tier - 3"/>
    <s v="tier - 3"/>
    <s v="R1013"/>
  </r>
  <r>
    <s v="Id876"/>
    <s v=" Ms.   Skylar Musa"/>
    <s v="14 Sep 1982"/>
    <n v="40.733333333333334"/>
    <n v="37.51"/>
    <n v="5.5"/>
    <s v="Yes"/>
    <s v="No"/>
    <x v="0"/>
    <n v="2"/>
    <x v="1"/>
    <x v="0"/>
    <s v="Diabetes (Uncontrolled)"/>
    <n v="7196.87"/>
    <s v="tier - 3"/>
    <s v="tier - 2"/>
    <s v="R1011"/>
  </r>
  <r>
    <s v="Id877"/>
    <s v=" Mr.s   Victoria Phillippi"/>
    <s v="11 Aug 1983"/>
    <n v="39.825000000000003"/>
    <n v="39.86"/>
    <n v="11.84"/>
    <s v="Yes"/>
    <s v="No"/>
    <x v="0"/>
    <n v="1"/>
    <x v="1"/>
    <x v="0"/>
    <s v="Normal"/>
    <n v="7201.7"/>
    <s v="tier - 2"/>
    <s v="tier - 3"/>
    <s v="R1012"/>
  </r>
  <r>
    <s v="Id878"/>
    <s v=" Mr.s   Amanda L Hoskins"/>
    <s v="21 Nov 1983"/>
    <n v="39.547222222222224"/>
    <n v="42.13"/>
    <n v="4.66"/>
    <s v="No"/>
    <s v="No"/>
    <x v="0"/>
    <n v="0"/>
    <x v="1"/>
    <x v="0"/>
    <s v="Diabetes (Uncontrolled)"/>
    <n v="7209.49"/>
    <s v="tier - 2"/>
    <s v="tier - 3"/>
    <s v="R1012"/>
  </r>
  <r>
    <s v="Id879"/>
    <s v=" Ms.   Renee Imbalzano Zegar"/>
    <s v="28 Jun 1991"/>
    <n v="31.944444444444443"/>
    <n v="35.99"/>
    <n v="11.11"/>
    <s v="No"/>
    <s v="No"/>
    <x v="0"/>
    <n v="0"/>
    <x v="1"/>
    <x v="0"/>
    <s v="Normal"/>
    <n v="7220.25"/>
    <s v="tier - 2"/>
    <s v="tier - 2"/>
    <s v="R1021"/>
  </r>
  <r>
    <s v="Id880"/>
    <s v=" Ms.   Nellie A Triedman"/>
    <s v="15 Sep 1977"/>
    <n v="45.730555555555554"/>
    <n v="35.200000000000003"/>
    <n v="7.72"/>
    <s v="Yes"/>
    <s v="No"/>
    <x v="1"/>
    <n v="1"/>
    <x v="1"/>
    <x v="0"/>
    <s v="Diabetes (Uncontrolled)"/>
    <n v="7222.79"/>
    <s v="tier - 3"/>
    <s v="tier - 3"/>
    <s v="R1012"/>
  </r>
  <r>
    <s v="Id881"/>
    <s v=" Ms.   Tamara Lovuolo"/>
    <s v="13 Jul 1986"/>
    <n v="36.902777777777779"/>
    <n v="29.91"/>
    <n v="5.55"/>
    <s v="Yes"/>
    <s v="No"/>
    <x v="0"/>
    <n v="2"/>
    <x v="1"/>
    <x v="1"/>
    <s v="Diabetes (Uncontrolled)"/>
    <n v="7228.22"/>
    <s v="tier - 2"/>
    <s v="tier - 1"/>
    <s v="R1024"/>
  </r>
  <r>
    <s v="Id882"/>
    <s v=" Ms.   Joan Chung"/>
    <s v="2 Sep 1986"/>
    <n v="36.766666666666666"/>
    <n v="36.479999999999997"/>
    <n v="5.05"/>
    <s v="Yes"/>
    <s v="No"/>
    <x v="0"/>
    <n v="1"/>
    <x v="1"/>
    <x v="0"/>
    <s v="Normal"/>
    <n v="7243.81"/>
    <s v="tier - 2"/>
    <s v="tier - 3"/>
    <s v="R1013"/>
  </r>
  <r>
    <s v="Id883"/>
    <s v=" Ms.   Aimee J Newsom"/>
    <s v="24 Jul 1982"/>
    <n v="40.87222222222222"/>
    <n v="27.5"/>
    <n v="8.69"/>
    <s v="Yes"/>
    <s v="No"/>
    <x v="1"/>
    <n v="1"/>
    <x v="1"/>
    <x v="1"/>
    <s v="Normal"/>
    <n v="7248.71"/>
    <s v="tier - 2"/>
    <s v="tier - 1"/>
    <s v="R1013"/>
  </r>
  <r>
    <s v="Id884"/>
    <s v=" Ms.   Suzanne Harrington"/>
    <s v="14 Aug 1981"/>
    <n v="41.81666666666667"/>
    <n v="33.44"/>
    <n v="5.9"/>
    <s v="Yes"/>
    <s v="No"/>
    <x v="0"/>
    <n v="1"/>
    <x v="1"/>
    <x v="0"/>
    <s v="Diabetes (Uncontrolled)"/>
    <n v="7256.72"/>
    <s v="tier - 3"/>
    <s v="tier - 2"/>
    <s v="R1012"/>
  </r>
  <r>
    <s v="Id885"/>
    <s v=" Ms.   Kristin A Hoffman"/>
    <s v="13 Jun 1981"/>
    <n v="41.986111111111114"/>
    <n v="28.215"/>
    <n v="6.29"/>
    <s v="Yes"/>
    <s v="No"/>
    <x v="0"/>
    <n v="1"/>
    <x v="1"/>
    <x v="1"/>
    <s v="Prediabetes"/>
    <n v="7261.74"/>
    <s v="tier - 3"/>
    <s v="tier - 3"/>
    <s v="R1012"/>
  </r>
  <r>
    <s v="Id886"/>
    <s v=" Ms.   Bronwyn Van Vugt"/>
    <s v="25 Oct 1973"/>
    <n v="49.619444444444447"/>
    <n v="27.17"/>
    <n v="5.84"/>
    <s v="Yes"/>
    <s v="No"/>
    <x v="0"/>
    <n v="1"/>
    <x v="1"/>
    <x v="1"/>
    <s v="Prediabetes"/>
    <n v="7265.58"/>
    <s v="tier - 2"/>
    <s v="tier - 2"/>
    <s v="R1013"/>
  </r>
  <r>
    <s v="Id887"/>
    <s v=" Ms.   Taylor J Feehley"/>
    <s v="4 Aug 1981"/>
    <n v="41.844444444444441"/>
    <n v="35.380000000000003"/>
    <n v="6.12"/>
    <s v="No"/>
    <s v="No"/>
    <x v="0"/>
    <n v="0"/>
    <x v="1"/>
    <x v="0"/>
    <s v="Prediabetes"/>
    <n v="7265.7"/>
    <s v="tier - 3"/>
    <s v="tier - 3"/>
    <s v="R1012"/>
  </r>
  <r>
    <s v="Id888"/>
    <s v=" Mr.s   Kimberly M Ashworth"/>
    <s v="18 Dec 1976"/>
    <n v="46.472222222222221"/>
    <n v="43.48"/>
    <n v="6.24"/>
    <s v="No"/>
    <s v="No"/>
    <x v="0"/>
    <n v="0"/>
    <x v="1"/>
    <x v="0"/>
    <s v="Prediabetes"/>
    <n v="7273.02"/>
    <s v="tier - 2"/>
    <s v="tier - 1"/>
    <s v="R1013"/>
  </r>
  <r>
    <s v="Id889"/>
    <s v=" Mr.   Joshua E Hansen"/>
    <s v="2 Nov 1985"/>
    <n v="37.6"/>
    <n v="41.73"/>
    <n v="6.25"/>
    <s v="No"/>
    <s v="No"/>
    <x v="0"/>
    <n v="1"/>
    <x v="1"/>
    <x v="0"/>
    <s v="Prediabetes"/>
    <n v="7281.51"/>
    <s v="tier - 2"/>
    <s v="tier - 1"/>
    <s v="R1012"/>
  </r>
  <r>
    <s v="Id890"/>
    <s v=" Mr.   Jeffrey Czyz"/>
    <s v="26 Dec 1966"/>
    <n v="56.45"/>
    <n v="28.9"/>
    <n v="11.96"/>
    <s v="No"/>
    <s v="No"/>
    <x v="0"/>
    <n v="0"/>
    <x v="1"/>
    <x v="1"/>
    <s v="Prediabetes"/>
    <n v="7302.46"/>
    <s v="tier - 3"/>
    <s v="tier - 1"/>
    <s v="R1012"/>
  </r>
  <r>
    <s v="Id891"/>
    <s v=" Mr.   Andrew R Bauder"/>
    <s v="6 Jun 1965"/>
    <n v="58.005555555555553"/>
    <n v="25.74"/>
    <n v="7.69"/>
    <s v="No"/>
    <s v="No"/>
    <x v="0"/>
    <n v="0"/>
    <x v="1"/>
    <x v="1"/>
    <s v="Diabetes (Uncontrolled)"/>
    <n v="7304.65"/>
    <s v="tier - 3"/>
    <s v="tier - 3"/>
    <s v="R1013"/>
  </r>
  <r>
    <s v="Id892"/>
    <s v=" Mr.   Francisco J Sr Mendoza"/>
    <s v="25 Jun 1965"/>
    <n v="57.952777777777776"/>
    <n v="36.06"/>
    <n v="8.83"/>
    <s v="No"/>
    <s v="No"/>
    <x v="0"/>
    <n v="0"/>
    <x v="1"/>
    <x v="0"/>
    <s v="Diabetes (Uncontrolled)"/>
    <n v="7318.21"/>
    <s v="tier - 3"/>
    <s v="tier - 1"/>
    <s v="R1013"/>
  </r>
  <r>
    <s v="Id893"/>
    <s v=" Mr.s   Rhonda Glass"/>
    <s v="11 Aug 1972"/>
    <n v="50.825000000000003"/>
    <n v="43.28"/>
    <n v="4.41"/>
    <s v="No"/>
    <s v="No"/>
    <x v="0"/>
    <n v="0"/>
    <x v="1"/>
    <x v="0"/>
    <s v="Diabetes (Uncontrolled)"/>
    <n v="7318.22"/>
    <s v="tier - 2"/>
    <s v="tier - 3"/>
    <s v="R1012"/>
  </r>
  <r>
    <s v="Id894"/>
    <s v=" Mr.   John Butcher"/>
    <s v="11 Jul 1965"/>
    <n v="57.908333333333331"/>
    <n v="28.785"/>
    <n v="9.1"/>
    <s v="Yes"/>
    <s v="No"/>
    <x v="1"/>
    <n v="1"/>
    <x v="1"/>
    <x v="1"/>
    <s v="Normal"/>
    <n v="7322.86"/>
    <s v="tier - 3"/>
    <s v="tier - 3"/>
    <s v="R1012"/>
  </r>
  <r>
    <s v="Id895"/>
    <s v=" Mr.   Miles J Traiser"/>
    <s v="15 Nov 2004"/>
    <n v="18.56388888888889"/>
    <n v="25.46"/>
    <n v="11.52"/>
    <s v="Yes"/>
    <s v="No"/>
    <x v="1"/>
    <n v="1"/>
    <x v="1"/>
    <x v="1"/>
    <s v="Diabetes (Uncontrolled)"/>
    <n v="7323.73"/>
    <s v="tier - 2"/>
    <s v="tier - 2"/>
    <s v="R1024"/>
  </r>
  <r>
    <s v="Id896"/>
    <s v=" Ms.   Justyna I Mudy-Mader"/>
    <s v="19 Jun 1979"/>
    <n v="43.969444444444441"/>
    <n v="30.8"/>
    <n v="10.95"/>
    <s v="No"/>
    <s v="No"/>
    <x v="0"/>
    <n v="0"/>
    <x v="1"/>
    <x v="0"/>
    <s v="Diabetes (Uncontrolled)"/>
    <n v="7325.05"/>
    <s v="tier - 2"/>
    <s v="tier - 3"/>
    <s v="R1024"/>
  </r>
  <r>
    <s v="Id897"/>
    <s v=" Ms.   Lucille Rogers"/>
    <s v="25 Jul 1984"/>
    <n v="38.869444444444447"/>
    <n v="28.88"/>
    <n v="11.5"/>
    <s v="No"/>
    <s v="No"/>
    <x v="0"/>
    <n v="0"/>
    <x v="1"/>
    <x v="1"/>
    <s v="Diabetes (Uncontrolled)"/>
    <n v="7325.47"/>
    <s v="tier - 2"/>
    <s v="tier - 1"/>
    <s v="R1012"/>
  </r>
  <r>
    <s v="Id898"/>
    <s v=" Ms.   April Woo"/>
    <s v="19 Sep 1979"/>
    <n v="43.719444444444441"/>
    <n v="23"/>
    <n v="9.8800000000000008"/>
    <s v="No"/>
    <s v="No"/>
    <x v="0"/>
    <n v="0"/>
    <x v="1"/>
    <x v="2"/>
    <s v="Diabetes (Uncontrolled)"/>
    <n v="7337.75"/>
    <s v="tier - 2"/>
    <s v="tier - 3"/>
    <s v="R1011"/>
  </r>
  <r>
    <s v="Id899"/>
    <s v=" Mr.   Robert Walsh"/>
    <s v="15 Jun 1986"/>
    <n v="36.980555555555554"/>
    <n v="38.25"/>
    <n v="6.2"/>
    <s v="No"/>
    <s v="No"/>
    <x v="0"/>
    <n v="1"/>
    <x v="1"/>
    <x v="0"/>
    <s v="Diabetes (Uncontrolled)"/>
    <n v="7339.93"/>
    <s v="tier - 2"/>
    <s v="tier - 2"/>
    <s v="R1012"/>
  </r>
  <r>
    <s v="Id900"/>
    <s v=" Mr.s   Alyssa White"/>
    <s v="18 Dec 1977"/>
    <n v="45.472222222222221"/>
    <n v="39.25"/>
    <n v="8.41"/>
    <s v="Yes"/>
    <s v="No"/>
    <x v="0"/>
    <n v="1"/>
    <x v="1"/>
    <x v="0"/>
    <s v="Prediabetes"/>
    <n v="7345.08"/>
    <s v="tier - 2"/>
    <s v="tier - 1"/>
    <s v="R1011"/>
  </r>
  <r>
    <s v="Id901"/>
    <s v=" Ms.   Jessica E Sheppard"/>
    <s v="26 Jun 1979"/>
    <n v="43.95"/>
    <n v="26.6"/>
    <n v="5.07"/>
    <s v="Yes"/>
    <s v="No"/>
    <x v="0"/>
    <n v="2"/>
    <x v="1"/>
    <x v="1"/>
    <s v="Diabetes (Uncontrolled)"/>
    <n v="7345.73"/>
    <s v="tier - 2"/>
    <s v="tier - 1"/>
    <s v="R1013"/>
  </r>
  <r>
    <s v="Id902"/>
    <s v=" Mr.   Patrick J Doran"/>
    <s v="1 Dec 1977"/>
    <n v="45.519444444444446"/>
    <n v="35.700000000000003"/>
    <n v="4.0599999999999996"/>
    <s v="No"/>
    <s v="No"/>
    <x v="1"/>
    <n v="1"/>
    <x v="1"/>
    <x v="0"/>
    <s v="Normal"/>
    <n v="7348.14"/>
    <s v="tier - 2"/>
    <s v="tier - 1"/>
    <s v="R1011"/>
  </r>
  <r>
    <s v="Id903"/>
    <s v=" Ms.   Emilie Labrosse"/>
    <s v="5 Oct 1993"/>
    <n v="29.675000000000001"/>
    <n v="20.100000000000001"/>
    <n v="10.52"/>
    <s v="No"/>
    <s v="No"/>
    <x v="0"/>
    <n v="0"/>
    <x v="1"/>
    <x v="2"/>
    <s v="Normal"/>
    <n v="7349.12"/>
    <s v="tier - 2"/>
    <s v="tier - 2"/>
    <s v="R1021"/>
  </r>
  <r>
    <s v="Id904"/>
    <s v=" Ms.   Caitlin B Thomas"/>
    <s v="21 Jun 1983"/>
    <n v="39.963888888888889"/>
    <n v="22.23"/>
    <n v="9.65"/>
    <s v="No"/>
    <s v="No"/>
    <x v="0"/>
    <n v="0"/>
    <x v="1"/>
    <x v="2"/>
    <s v="Diabetes (Uncontrolled)"/>
    <n v="7357.49"/>
    <s v="tier - 2"/>
    <s v="tier - 2"/>
    <s v="R1012"/>
  </r>
  <r>
    <s v="Id905"/>
    <s v=" Mr.   Joseph W Lesniak"/>
    <s v="16 Jul 1981"/>
    <n v="41.894444444444446"/>
    <n v="36.47"/>
    <n v="6.21"/>
    <s v="No"/>
    <s v="No"/>
    <x v="0"/>
    <n v="0"/>
    <x v="1"/>
    <x v="0"/>
    <s v="Diabetes (Uncontrolled)"/>
    <n v="7358.18"/>
    <s v="tier - 2"/>
    <s v="tier - 3"/>
    <s v="R1024"/>
  </r>
  <r>
    <s v="Id906"/>
    <s v=" Ms.   Wendy Prowse"/>
    <s v="9 Dec 1965"/>
    <n v="57.49722222222222"/>
    <n v="49.64"/>
    <n v="4.76"/>
    <s v="No"/>
    <s v="No"/>
    <x v="1"/>
    <n v="1"/>
    <x v="1"/>
    <x v="0"/>
    <s v="Prediabetes"/>
    <n v="7362.31"/>
    <s v="tier - 3"/>
    <s v="tier - 3"/>
    <s v="R1013"/>
  </r>
  <r>
    <s v="Id907"/>
    <s v=" Mr.s   Leah L Seigel"/>
    <s v="24 Nov 1981"/>
    <n v="41.538888888888891"/>
    <n v="36.799999999999997"/>
    <n v="5.73"/>
    <s v="Yes"/>
    <s v="No"/>
    <x v="1"/>
    <n v="1"/>
    <x v="1"/>
    <x v="0"/>
    <s v="Normal"/>
    <n v="7371.77"/>
    <s v="tier - 2"/>
    <s v="tier - 1"/>
    <s v="R1011"/>
  </r>
  <r>
    <s v="Id908"/>
    <s v=" Mr.   Wayne L Blas"/>
    <s v="22 Jul 1993"/>
    <n v="29.877777777777776"/>
    <n v="33.880000000000003"/>
    <n v="10.78"/>
    <s v="Yes"/>
    <s v="No"/>
    <x v="0"/>
    <n v="0"/>
    <x v="1"/>
    <x v="0"/>
    <s v="Prediabetes"/>
    <n v="7388.85"/>
    <s v="tier - 2"/>
    <s v="tier - 2"/>
    <s v="R1026"/>
  </r>
  <r>
    <s v="Id909"/>
    <s v=" Mr.   Jason M Simpson"/>
    <s v="5 Dec 1965"/>
    <n v="57.508333333333333"/>
    <n v="32.01"/>
    <n v="5.08"/>
    <s v="Yes"/>
    <s v="No"/>
    <x v="0"/>
    <n v="1"/>
    <x v="1"/>
    <x v="0"/>
    <s v="Diabetes (Uncontrolled)"/>
    <n v="7403.98"/>
    <s v="tier - 3"/>
    <s v="tier - 2"/>
    <s v="R1013"/>
  </r>
  <r>
    <s v="Id910"/>
    <s v=" Mr.   Floris Gierman"/>
    <s v="19 Sep 1983"/>
    <n v="39.719444444444441"/>
    <n v="33.630000000000003"/>
    <n v="11.39"/>
    <s v="No"/>
    <s v="No"/>
    <x v="0"/>
    <n v="0"/>
    <x v="1"/>
    <x v="0"/>
    <s v="Normal"/>
    <n v="7418.52"/>
    <s v="tier - 2"/>
    <s v="tier - 2"/>
    <s v="R1011"/>
  </r>
  <r>
    <s v="Id911"/>
    <s v=" Mr.   Marc Jeuland"/>
    <s v="12 Nov 1978"/>
    <n v="44.572222222222223"/>
    <n v="34.865000000000002"/>
    <n v="5.35"/>
    <s v="Yes"/>
    <s v="No"/>
    <x v="0"/>
    <n v="1"/>
    <x v="1"/>
    <x v="0"/>
    <s v="Diabetes (Uncontrolled)"/>
    <n v="7419.48"/>
    <s v="tier - 2"/>
    <s v="tier - 2"/>
    <s v="R1012"/>
  </r>
  <r>
    <s v="Id912"/>
    <s v=" Mr.   Christopher Chorney"/>
    <s v="2 Dec 1978"/>
    <n v="44.516666666666666"/>
    <n v="43.11"/>
    <n v="5.6"/>
    <s v="No"/>
    <s v="No"/>
    <x v="0"/>
    <n v="0"/>
    <x v="1"/>
    <x v="0"/>
    <s v="Normal"/>
    <n v="7421.19"/>
    <s v="tier - 2"/>
    <s v="tier - 3"/>
    <s v="R1012"/>
  </r>
  <r>
    <s v="Id913"/>
    <s v=" Mr.   Kevin Rook"/>
    <s v="25 Aug 1977"/>
    <n v="45.786111111111111"/>
    <n v="30.305"/>
    <n v="4.2699999999999996"/>
    <s v="Yes"/>
    <s v="No"/>
    <x v="0"/>
    <n v="1"/>
    <x v="1"/>
    <x v="0"/>
    <s v="Normal"/>
    <n v="7441.05"/>
    <s v="tier - 3"/>
    <s v="tier - 2"/>
    <s v="R1011"/>
  </r>
  <r>
    <s v="Id914"/>
    <s v=" Mr.   Aharon N Wright"/>
    <s v="1 Sep 1979"/>
    <n v="43.769444444444446"/>
    <n v="25.175000000000001"/>
    <n v="5.57"/>
    <s v="Yes"/>
    <s v="No"/>
    <x v="0"/>
    <n v="1"/>
    <x v="1"/>
    <x v="1"/>
    <s v="Normal"/>
    <n v="7441.5"/>
    <s v="tier - 3"/>
    <s v="tier - 2"/>
    <s v="R1011"/>
  </r>
  <r>
    <s v="Id915"/>
    <s v=" Mr.   Lawrence D Chin"/>
    <s v="7 Jul 1980"/>
    <n v="42.919444444444444"/>
    <n v="26.8"/>
    <n v="5.68"/>
    <s v="Yes"/>
    <s v="No"/>
    <x v="0"/>
    <n v="1"/>
    <x v="1"/>
    <x v="1"/>
    <s v="Normal"/>
    <n v="7443.64"/>
    <s v="tier - 2"/>
    <s v="tier - 3"/>
    <s v="R1012"/>
  </r>
  <r>
    <s v="Id916"/>
    <s v=" Mr.   Malcolm White"/>
    <s v="25 Sep 1977"/>
    <n v="45.702777777777776"/>
    <n v="21.78"/>
    <n v="5.3"/>
    <s v="No"/>
    <s v="yes"/>
    <x v="0"/>
    <n v="1"/>
    <x v="1"/>
    <x v="2"/>
    <s v="Normal"/>
    <n v="7445.92"/>
    <s v="tier - 3"/>
    <s v="tier - 1"/>
    <s v="R1011"/>
  </r>
  <r>
    <s v="Id917"/>
    <s v=" Ms.   Anna E Savage"/>
    <s v="30 Sep 1977"/>
    <n v="45.68888888888889"/>
    <n v="30.14"/>
    <n v="9.4499999999999993"/>
    <s v="Yes"/>
    <s v="No"/>
    <x v="0"/>
    <n v="0"/>
    <x v="1"/>
    <x v="0"/>
    <s v="Normal"/>
    <n v="7448.4"/>
    <s v="tier - 3"/>
    <s v="tier - 3"/>
    <s v="R1017"/>
  </r>
  <r>
    <s v="Id918"/>
    <s v=" Ms.   Jenny Hitchings"/>
    <s v="1 Jun 2001"/>
    <n v="22.019444444444446"/>
    <n v="29.7"/>
    <n v="6.79"/>
    <s v="Yes"/>
    <s v="No"/>
    <x v="0"/>
    <n v="0"/>
    <x v="1"/>
    <x v="1"/>
    <s v="Diabetes (Uncontrolled)"/>
    <n v="7450.36"/>
    <s v="tier - 2"/>
    <s v="tier - 2"/>
    <s v="R1012"/>
  </r>
  <r>
    <s v="Id919"/>
    <s v=" Ms.   Melissa L Truitt"/>
    <s v="4 Aug 1967"/>
    <n v="55.844444444444441"/>
    <n v="32.395000000000003"/>
    <n v="11.1"/>
    <s v="Yes"/>
    <s v="No"/>
    <x v="0"/>
    <n v="0"/>
    <x v="1"/>
    <x v="0"/>
    <s v="Diabetes (Controlled)"/>
    <n v="7463.51"/>
    <s v="tier - 3"/>
    <s v="tier - 3"/>
    <s v="R1013"/>
  </r>
  <r>
    <s v="Id920"/>
    <s v=" Ms.   Chia J Chang"/>
    <s v="14 Jun 1996"/>
    <n v="26.983333333333334"/>
    <n v="36.64"/>
    <n v="7.26"/>
    <s v="No"/>
    <s v="No"/>
    <x v="0"/>
    <n v="0"/>
    <x v="1"/>
    <x v="0"/>
    <s v="Diabetes (Uncontrolled)"/>
    <n v="7487.38"/>
    <s v="tier - 2"/>
    <s v="tier - 3"/>
    <s v="R1012"/>
  </r>
  <r>
    <s v="Id921"/>
    <s v=" Ms.   Laura A Frey"/>
    <s v="15 Dec 1988"/>
    <n v="34.480555555555554"/>
    <n v="39.049999999999997"/>
    <n v="5.27"/>
    <s v="Yes"/>
    <s v="No"/>
    <x v="0"/>
    <n v="1"/>
    <x v="1"/>
    <x v="0"/>
    <s v="Diabetes (Uncontrolled)"/>
    <n v="7494.63"/>
    <s v="tier - 2"/>
    <s v="tier - 3"/>
    <s v="R1025"/>
  </r>
  <r>
    <s v="Id922"/>
    <s v=" Ms.   Aditi Krishna"/>
    <s v="28 Oct 1997"/>
    <n v="25.611111111111111"/>
    <n v="33.1"/>
    <n v="5.46"/>
    <s v="Yes"/>
    <s v="No"/>
    <x v="0"/>
    <n v="1"/>
    <x v="1"/>
    <x v="0"/>
    <s v="Normal"/>
    <n v="7504.3"/>
    <s v="tier - 2"/>
    <s v="tier - 1"/>
    <s v="R1012"/>
  </r>
  <r>
    <s v="Id923"/>
    <s v=" Ms.   Leah A Maher"/>
    <s v="10 Jul 1983"/>
    <n v="39.911111111111111"/>
    <n v="31.824999999999999"/>
    <n v="8.1300000000000008"/>
    <s v="No"/>
    <s v="No"/>
    <x v="0"/>
    <n v="0"/>
    <x v="1"/>
    <x v="0"/>
    <s v="Normal"/>
    <n v="7512.27"/>
    <s v="tier - 3"/>
    <s v="tier - 2"/>
    <s v="R1011"/>
  </r>
  <r>
    <s v="Id924"/>
    <s v=" Ms.   Marianne Boivin"/>
    <s v="18 Oct 1978"/>
    <n v="44.638888888888886"/>
    <n v="29"/>
    <n v="4.25"/>
    <s v="Yes"/>
    <s v="No"/>
    <x v="0"/>
    <n v="1"/>
    <x v="1"/>
    <x v="1"/>
    <s v="Diabetes (Uncontrolled)"/>
    <n v="7518.03"/>
    <s v="tier - 2"/>
    <s v="tier - 3"/>
    <s v="R1012"/>
  </r>
  <r>
    <s v="Id925"/>
    <s v=" Ms.   Carla McAlister"/>
    <s v="10 Oct 1976"/>
    <n v="46.661111111111111"/>
    <n v="30.495000000000001"/>
    <n v="8.68"/>
    <s v="No"/>
    <s v="No"/>
    <x v="0"/>
    <n v="0"/>
    <x v="1"/>
    <x v="0"/>
    <s v="Normal"/>
    <n v="7526.71"/>
    <s v="tier - 3"/>
    <s v="tier - 1"/>
    <s v="R1012"/>
  </r>
  <r>
    <s v="Id926"/>
    <s v=" Ms.   Oksana Akhmedova"/>
    <s v="14 Dec 1978"/>
    <n v="44.483333333333334"/>
    <n v="25.2"/>
    <n v="6.25"/>
    <s v="Yes"/>
    <s v="No"/>
    <x v="0"/>
    <n v="1"/>
    <x v="1"/>
    <x v="1"/>
    <s v="Diabetes (Uncontrolled)"/>
    <n v="7531.7"/>
    <s v="tier - 2"/>
    <s v="tier - 1"/>
    <s v="R1013"/>
  </r>
  <r>
    <s v="Id927"/>
    <s v=" Ms.   Rebecca B Tucker"/>
    <s v="22 Aug 1984"/>
    <n v="38.794444444444444"/>
    <n v="22.77"/>
    <n v="4.47"/>
    <s v="Yes"/>
    <s v="No"/>
    <x v="0"/>
    <n v="1"/>
    <x v="1"/>
    <x v="2"/>
    <s v="Prediabetes"/>
    <n v="7537.16"/>
    <s v="tier - 2"/>
    <s v="tier - 2"/>
    <s v="R1012"/>
  </r>
  <r>
    <s v="Id928"/>
    <s v=" Ms.   Maria A Gramelspacher"/>
    <s v="15 Dec 1988"/>
    <n v="34.480555555555554"/>
    <n v="23.18"/>
    <n v="8.31"/>
    <s v="No"/>
    <s v="No"/>
    <x v="0"/>
    <n v="0"/>
    <x v="1"/>
    <x v="2"/>
    <s v="Normal"/>
    <n v="7538.52"/>
    <s v="tier - 2"/>
    <s v="tier - 2"/>
    <s v="R1012"/>
  </r>
  <r>
    <s v="Id929"/>
    <s v=" Mr.s   Lisa M Goldsmith"/>
    <s v="14 Aug 1994"/>
    <n v="28.816666666666666"/>
    <n v="35.409999999999997"/>
    <n v="5.68"/>
    <s v="No"/>
    <s v="No"/>
    <x v="0"/>
    <n v="0"/>
    <x v="1"/>
    <x v="0"/>
    <s v="Diabetes (Uncontrolled)"/>
    <n v="7567.13"/>
    <s v="tier - 2"/>
    <s v="tier - 2"/>
    <s v="R1021"/>
  </r>
  <r>
    <s v="Id930"/>
    <s v=" Mr.   Steve Jr Tranter"/>
    <s v="17 Jul 1967"/>
    <n v="55.891666666666666"/>
    <n v="32.11"/>
    <n v="4.75"/>
    <s v="Yes"/>
    <s v="No"/>
    <x v="0"/>
    <n v="2"/>
    <x v="1"/>
    <x v="0"/>
    <s v="Normal"/>
    <n v="7585.62"/>
    <s v="tier - 3"/>
    <s v="tier - 2"/>
    <s v="R1013"/>
  </r>
  <r>
    <s v="Id931"/>
    <s v=" Mr.s   Tiffany Tu"/>
    <s v="30 Sep 1997"/>
    <n v="25.68888888888889"/>
    <n v="34.479999999999997"/>
    <n v="6.31"/>
    <s v="No"/>
    <s v="No"/>
    <x v="1"/>
    <n v="1"/>
    <x v="1"/>
    <x v="0"/>
    <s v="Normal"/>
    <n v="7607.03"/>
    <s v="tier - 2"/>
    <s v="tier - 2"/>
    <s v="R1012"/>
  </r>
  <r>
    <s v="Id932"/>
    <s v=" Mr.   Greg Kaczka"/>
    <s v="3 Jul 1968"/>
    <n v="54.930555555555557"/>
    <n v="34.39"/>
    <n v="6.28"/>
    <s v="Yes"/>
    <s v="No"/>
    <x v="0"/>
    <n v="1"/>
    <x v="1"/>
    <x v="0"/>
    <s v="Prediabetes"/>
    <n v="7609.6"/>
    <s v="tier - 3"/>
    <s v="tier - 2"/>
    <s v="R1012"/>
  </r>
  <r>
    <s v="Id933"/>
    <s v=" Mr.   Dale Hunter"/>
    <s v="17 Sep 1996"/>
    <n v="26.725000000000001"/>
    <n v="26.4"/>
    <n v="9.2899999999999991"/>
    <s v="Yes"/>
    <s v="No"/>
    <x v="1"/>
    <n v="1"/>
    <x v="1"/>
    <x v="1"/>
    <s v="Prediabetes"/>
    <n v="7623.13"/>
    <s v="tier - 2"/>
    <s v="tier - 3"/>
    <s v="R1011"/>
  </r>
  <r>
    <s v="Id934"/>
    <s v=" Ms.   Brittany A Moran"/>
    <s v="28 Nov 1978"/>
    <n v="44.527777777777779"/>
    <n v="28.1"/>
    <n v="5.79"/>
    <s v="Yes"/>
    <s v="No"/>
    <x v="1"/>
    <n v="1"/>
    <x v="1"/>
    <x v="1"/>
    <s v="Diabetes (Uncontrolled)"/>
    <n v="7623.52"/>
    <s v="tier - 2"/>
    <s v="tier - 1"/>
    <s v="R1011"/>
  </r>
  <r>
    <s v="Id935"/>
    <s v=" Mr.   Robert S Ashby"/>
    <s v="6 Nov 1978"/>
    <n v="44.588888888888889"/>
    <n v="27"/>
    <n v="4.54"/>
    <s v="Yes"/>
    <s v="No"/>
    <x v="0"/>
    <n v="1"/>
    <x v="1"/>
    <x v="1"/>
    <s v="Prediabetes"/>
    <n v="7624.63"/>
    <s v="tier - 2"/>
    <s v="tier - 1"/>
    <s v="R1011"/>
  </r>
  <r>
    <s v="Id936"/>
    <s v=" Mr.   Cameron Ausen"/>
    <s v="29 Nov 1978"/>
    <n v="44.524999999999999"/>
    <n v="28.594999999999999"/>
    <n v="4.68"/>
    <s v="Yes"/>
    <s v="No"/>
    <x v="0"/>
    <n v="1"/>
    <x v="1"/>
    <x v="1"/>
    <s v="Normal"/>
    <n v="7626.99"/>
    <s v="tier - 2"/>
    <s v="tier - 2"/>
    <s v="R1011"/>
  </r>
  <r>
    <s v="Id937"/>
    <s v=" Mr.s   Ulrike Savage"/>
    <s v="24 Aug 1978"/>
    <n v="44.788888888888891"/>
    <n v="36.799999999999997"/>
    <n v="5.88"/>
    <s v="No"/>
    <s v="No"/>
    <x v="0"/>
    <n v="1"/>
    <x v="1"/>
    <x v="0"/>
    <s v="Normal"/>
    <n v="7633.72"/>
    <s v="tier - 2"/>
    <s v="tier - 1"/>
    <s v="R1013"/>
  </r>
  <r>
    <s v="Id938"/>
    <s v=" Ms.   Katlyn A O'Leary"/>
    <s v="13 Dec 2001"/>
    <n v="21.486111111111111"/>
    <n v="23.75"/>
    <n v="5.42"/>
    <s v="Yes"/>
    <s v="No"/>
    <x v="1"/>
    <n v="1"/>
    <x v="1"/>
    <x v="2"/>
    <s v="Prediabetes"/>
    <n v="7636.92"/>
    <s v="tier - 2"/>
    <s v="tier - 3"/>
    <s v="R1012"/>
  </r>
  <r>
    <s v="Id939"/>
    <s v=" Mr.   Morgan B Scoville"/>
    <s v="20 Jun 1980"/>
    <n v="42.966666666666669"/>
    <n v="35.619999999999997"/>
    <n v="4.16"/>
    <s v="No"/>
    <s v="No"/>
    <x v="0"/>
    <n v="0"/>
    <x v="1"/>
    <x v="0"/>
    <s v="Normal"/>
    <n v="7639.42"/>
    <s v="tier - 2"/>
    <s v="tier - 2"/>
    <s v="R1024"/>
  </r>
  <r>
    <s v="Id940"/>
    <s v=" Mr.   Peter Kaus"/>
    <s v="24 Jul 1980"/>
    <n v="42.87222222222222"/>
    <n v="30.69"/>
    <n v="7.05"/>
    <s v="Yes"/>
    <s v="No"/>
    <x v="0"/>
    <n v="2"/>
    <x v="1"/>
    <x v="0"/>
    <s v="Normal"/>
    <n v="7640.31"/>
    <s v="tier - 2"/>
    <s v="tier - 1"/>
    <s v="R1013"/>
  </r>
  <r>
    <s v="Id941"/>
    <s v=" Ms.   Chandler Rainey"/>
    <s v="15 Jun 1999"/>
    <n v="23.980555555555554"/>
    <n v="35.799999999999997"/>
    <n v="5.63"/>
    <s v="Yes"/>
    <s v="No"/>
    <x v="0"/>
    <n v="2"/>
    <x v="1"/>
    <x v="0"/>
    <s v="Diabetes (Uncontrolled)"/>
    <n v="7642.05"/>
    <s v="tier - 2"/>
    <s v="tier - 2"/>
    <s v="R1026"/>
  </r>
  <r>
    <s v="Id942"/>
    <s v=" Ms.   Silvana M Rasch"/>
    <s v="16 Oct 1980"/>
    <n v="42.644444444444446"/>
    <n v="28.785"/>
    <n v="4.24"/>
    <s v="Yes"/>
    <s v="No"/>
    <x v="0"/>
    <n v="2"/>
    <x v="1"/>
    <x v="1"/>
    <s v="Normal"/>
    <n v="7650.77"/>
    <s v="tier - 2"/>
    <s v="tier - 2"/>
    <s v="R1024"/>
  </r>
  <r>
    <s v="Id943"/>
    <s v=" Ms.   Natty Plunkett"/>
    <s v="10 Aug 1993"/>
    <n v="29.827777777777779"/>
    <n v="28.594999999999999"/>
    <n v="4.96"/>
    <s v="Yes"/>
    <s v="No"/>
    <x v="0"/>
    <n v="2"/>
    <x v="1"/>
    <x v="1"/>
    <s v="Normal"/>
    <n v="7650.8"/>
    <s v="tier - 2"/>
    <s v="tier - 2"/>
    <s v="R1012"/>
  </r>
  <r>
    <s v="Id944"/>
    <s v=" Mr.   Nicholas T Murphy"/>
    <s v="30 Sep 1998"/>
    <n v="24.68888888888889"/>
    <n v="48.75"/>
    <n v="4.34"/>
    <s v="No"/>
    <s v="No"/>
    <x v="0"/>
    <n v="0"/>
    <x v="1"/>
    <x v="0"/>
    <s v="Normal"/>
    <n v="7652.26"/>
    <s v="tier - 2"/>
    <s v="tier - 3"/>
    <s v="R1023"/>
  </r>
  <r>
    <s v="Id945"/>
    <s v=" Ms.   Rebecca Gusmer"/>
    <s v="27 Dec 1965"/>
    <n v="57.447222222222223"/>
    <n v="28.31"/>
    <n v="5.43"/>
    <s v="Yes"/>
    <s v="No"/>
    <x v="0"/>
    <n v="2"/>
    <x v="1"/>
    <x v="1"/>
    <s v="Normal"/>
    <n v="7657.69"/>
    <s v="tier - 3"/>
    <s v="tier - 3"/>
    <s v="R1012"/>
  </r>
  <r>
    <s v="Id946"/>
    <s v=" Mr.   John Loftus"/>
    <s v="9 Oct 1976"/>
    <n v="46.663888888888891"/>
    <n v="38.39"/>
    <n v="8.33"/>
    <s v="Yes"/>
    <s v="No"/>
    <x v="0"/>
    <n v="1"/>
    <x v="1"/>
    <x v="0"/>
    <s v="Normal"/>
    <n v="7662.47"/>
    <s v="tier - 2"/>
    <s v="tier - 1"/>
    <s v="R1011"/>
  </r>
  <r>
    <s v="Id947"/>
    <s v=" Mr.   Antony G Scott"/>
    <s v="24 Nov 1996"/>
    <n v="26.538888888888888"/>
    <n v="25.87"/>
    <n v="5.63"/>
    <s v="Yes"/>
    <s v="No"/>
    <x v="0"/>
    <n v="1"/>
    <x v="1"/>
    <x v="1"/>
    <s v="Diabetes (Uncontrolled)"/>
    <n v="7670.75"/>
    <s v="tier - 2"/>
    <s v="tier - 2"/>
    <s v="R1022"/>
  </r>
  <r>
    <s v="Id948"/>
    <s v=" Mr.   Eric Alvarez"/>
    <s v="13 Sep 1995"/>
    <n v="27.736111111111111"/>
    <n v="43.7"/>
    <n v="7.23"/>
    <s v="No"/>
    <s v="No"/>
    <x v="0"/>
    <n v="0"/>
    <x v="1"/>
    <x v="0"/>
    <s v="Normal"/>
    <n v="7676.4"/>
    <s v="tier - 2"/>
    <s v="tier - 1"/>
    <s v="R1012"/>
  </r>
  <r>
    <s v="Id949"/>
    <s v=" Mr.   Erik Petersson"/>
    <s v="11 Oct 1971"/>
    <n v="51.658333333333331"/>
    <n v="40.945"/>
    <n v="10.57"/>
    <s v="No"/>
    <s v="No"/>
    <x v="0"/>
    <n v="0"/>
    <x v="1"/>
    <x v="0"/>
    <s v="Diabetes (Uncontrolled)"/>
    <n v="7680.92"/>
    <s v="tier - 2"/>
    <s v="tier - 1"/>
    <s v="R1013"/>
  </r>
  <r>
    <s v="Id950"/>
    <s v=" Mr.   Matthew T Liaw"/>
    <s v="19 Dec 1981"/>
    <n v="41.469444444444441"/>
    <n v="27.94"/>
    <n v="7.92"/>
    <s v="No"/>
    <s v="No"/>
    <x v="0"/>
    <n v="0"/>
    <x v="1"/>
    <x v="1"/>
    <s v="Diabetes (Uncontrolled)"/>
    <n v="7681.17"/>
    <s v="tier - 2"/>
    <s v="tier - 2"/>
    <s v="R1020"/>
  </r>
  <r>
    <s v="Id951"/>
    <s v=" Ms.   Cassandra Tripaldi"/>
    <s v="18 Dec 1982"/>
    <n v="40.472222222222221"/>
    <n v="31.9"/>
    <n v="10.119999999999999"/>
    <s v="No"/>
    <s v="No"/>
    <x v="0"/>
    <n v="2"/>
    <x v="1"/>
    <x v="0"/>
    <s v="Diabetes (Uncontrolled)"/>
    <n v="7682.67"/>
    <s v="tier - 2"/>
    <s v="tier - 1"/>
    <s v="R1013"/>
  </r>
  <r>
    <s v="Id952"/>
    <s v=" Ms.   Rosemary C Kelley"/>
    <s v="12 Jul 1987"/>
    <n v="35.905555555555559"/>
    <n v="31.64"/>
    <n v="7.91"/>
    <s v="No"/>
    <s v="No"/>
    <x v="0"/>
    <n v="0"/>
    <x v="1"/>
    <x v="0"/>
    <s v="Diabetes (Uncontrolled)"/>
    <n v="7684.62"/>
    <s v="tier - 2"/>
    <s v="tier - 3"/>
    <s v="R1021"/>
  </r>
  <r>
    <s v="Id953"/>
    <s v=" Ms.   Carrie A Endara"/>
    <s v="29 Dec 1978"/>
    <n v="44.44166666666667"/>
    <n v="46.7"/>
    <n v="10.9"/>
    <s v="No"/>
    <s v="No"/>
    <x v="0"/>
    <n v="0"/>
    <x v="1"/>
    <x v="0"/>
    <s v="Diabetes (Uncontrolled)"/>
    <n v="7726.85"/>
    <s v="tier - 1"/>
    <s v="tier - 2"/>
    <s v="R1011"/>
  </r>
  <r>
    <s v="Id954"/>
    <s v=" Mr.   Gerardo Sr Valle"/>
    <s v="2 Jun 1979"/>
    <n v="44.016666666666666"/>
    <n v="18.335000000000001"/>
    <n v="11.83"/>
    <s v="No"/>
    <s v="No"/>
    <x v="0"/>
    <n v="0"/>
    <x v="1"/>
    <x v="3"/>
    <s v="Diabetes (Uncontrolled)"/>
    <n v="7727.25"/>
    <s v="tier - 2"/>
    <s v="tier - 3"/>
    <s v="R1012"/>
  </r>
  <r>
    <s v="Id955"/>
    <s v=" Mr.   Matthew R Germain"/>
    <s v="10 Sep 1980"/>
    <n v="42.744444444444447"/>
    <n v="31.24"/>
    <n v="7.42"/>
    <s v="Yes"/>
    <s v="No"/>
    <x v="0"/>
    <n v="2"/>
    <x v="1"/>
    <x v="0"/>
    <s v="Diabetes (Uncontrolled)"/>
    <n v="7729.65"/>
    <s v="tier - 3"/>
    <s v="tier - 1"/>
    <s v="R1016"/>
  </r>
  <r>
    <s v="Id956"/>
    <s v=" Mr.s   Meghan E Finecey"/>
    <s v="4 Dec 1978"/>
    <n v="44.511111111111113"/>
    <n v="39.22"/>
    <n v="5.62"/>
    <s v="Yes"/>
    <s v="No"/>
    <x v="0"/>
    <n v="1"/>
    <x v="1"/>
    <x v="0"/>
    <s v="Diabetes (Uncontrolled)"/>
    <n v="7731.43"/>
    <s v="tier - 3"/>
    <s v="tier - 2"/>
    <s v="R1013"/>
  </r>
  <r>
    <s v="Id957"/>
    <s v=" Mr.   Eric Mendoza"/>
    <s v="29 Aug 1977"/>
    <n v="45.774999999999999"/>
    <n v="24.414999999999999"/>
    <n v="7.16"/>
    <s v="No"/>
    <s v="No"/>
    <x v="0"/>
    <n v="0"/>
    <x v="1"/>
    <x v="2"/>
    <s v="Normal"/>
    <n v="7731.86"/>
    <s v="tier - 2"/>
    <s v="tier - 3"/>
    <s v="R1012"/>
  </r>
  <r>
    <s v="Id958"/>
    <s v=" Ms.   Lisa B Roe"/>
    <s v="18 Jul 1965"/>
    <n v="57.888888888888886"/>
    <n v="32.299999999999997"/>
    <n v="9.89"/>
    <s v="No"/>
    <s v="No"/>
    <x v="0"/>
    <n v="0"/>
    <x v="1"/>
    <x v="0"/>
    <s v="Diabetes (Uncontrolled)"/>
    <n v="7736.39"/>
    <s v="tier - 3"/>
    <s v="tier - 2"/>
    <s v="R1013"/>
  </r>
  <r>
    <s v="Id959"/>
    <s v=" Mr.s   Jane R Webb"/>
    <s v="4 Sep 1978"/>
    <n v="44.761111111111113"/>
    <n v="39.94"/>
    <n v="5.14"/>
    <s v="No"/>
    <s v="No"/>
    <x v="0"/>
    <n v="0"/>
    <x v="1"/>
    <x v="0"/>
    <s v="Diabetes (Uncontrolled)"/>
    <n v="7740.34"/>
    <s v="tier - 1"/>
    <s v="tier - 1"/>
    <s v="R1011"/>
  </r>
  <r>
    <s v="Id960"/>
    <s v=" Ms.   Allison M Stocker"/>
    <s v="12 Dec 1976"/>
    <n v="46.488888888888887"/>
    <n v="30"/>
    <n v="5.61"/>
    <s v="Yes"/>
    <s v="No"/>
    <x v="1"/>
    <n v="1"/>
    <x v="1"/>
    <x v="0"/>
    <s v="Normal"/>
    <n v="7742.11"/>
    <s v="tier - 3"/>
    <s v="tier - 2"/>
    <s v="R1013"/>
  </r>
  <r>
    <s v="Id961"/>
    <s v=" Mr.s   Sarah E Jacobson"/>
    <s v="30 Jun 1981"/>
    <n v="41.93888888888889"/>
    <n v="35.340000000000003"/>
    <n v="5.51"/>
    <s v="Yes"/>
    <s v="No"/>
    <x v="1"/>
    <n v="1"/>
    <x v="1"/>
    <x v="0"/>
    <s v="Normal"/>
    <n v="7749.16"/>
    <s v="tier - 2"/>
    <s v="tier - 1"/>
    <s v="R1012"/>
  </r>
  <r>
    <s v="Id962"/>
    <s v=" Mr.   Philip J Shaw"/>
    <s v="21 Dec 1997"/>
    <n v="25.463888888888889"/>
    <n v="32.204999999999998"/>
    <n v="8.3800000000000008"/>
    <s v="Yes"/>
    <s v="No"/>
    <x v="0"/>
    <n v="2"/>
    <x v="1"/>
    <x v="0"/>
    <s v="Normal"/>
    <n v="7763.06"/>
    <s v="tier - 2"/>
    <s v="tier - 1"/>
    <s v="R1012"/>
  </r>
  <r>
    <s v="Id963"/>
    <s v=" Ms.   Jillian A Goodwin"/>
    <s v="6 Dec 1974"/>
    <n v="48.505555555555553"/>
    <n v="33.880000000000003"/>
    <n v="4.68"/>
    <s v="No"/>
    <s v="yes"/>
    <x v="0"/>
    <n v="1"/>
    <x v="1"/>
    <x v="0"/>
    <s v="Diabetes (Uncontrolled)"/>
    <n v="7789.64"/>
    <s v="tier - 1"/>
    <s v="tier - 3"/>
    <s v="R1013"/>
  </r>
  <r>
    <s v="Id964"/>
    <s v=" Mr.s   Laura D Brock"/>
    <s v="25 Dec 1999"/>
    <n v="23.452777777777779"/>
    <n v="26.63"/>
    <n v="4.3600000000000003"/>
    <s v="Yes"/>
    <s v="No"/>
    <x v="0"/>
    <n v="2"/>
    <x v="1"/>
    <x v="1"/>
    <s v="Normal"/>
    <n v="7794.68"/>
    <s v="tier - 2"/>
    <s v="tier - 2"/>
    <s v="R1026"/>
  </r>
  <r>
    <s v="Id965"/>
    <s v=" Ms.   Megan E Papp"/>
    <s v="2 Dec 1997"/>
    <n v="25.516666666666666"/>
    <n v="28.7"/>
    <n v="7.74"/>
    <s v="No"/>
    <s v="No"/>
    <x v="0"/>
    <n v="0"/>
    <x v="1"/>
    <x v="1"/>
    <s v="Normal"/>
    <n v="7803.77"/>
    <s v="tier - 2"/>
    <s v="tier - 3"/>
    <s v="R1012"/>
  </r>
  <r>
    <s v="Id966"/>
    <s v=" Ms.   Shannon J Siragusa"/>
    <s v="9 Nov 1974"/>
    <n v="48.580555555555556"/>
    <n v="25.65"/>
    <n v="4.05"/>
    <s v="Yes"/>
    <s v="No"/>
    <x v="0"/>
    <n v="2"/>
    <x v="1"/>
    <x v="1"/>
    <s v="Diabetes (Uncontrolled)"/>
    <n v="7804.16"/>
    <s v="tier - 2"/>
    <s v="tier - 3"/>
    <s v="R1013"/>
  </r>
  <r>
    <s v="Id967"/>
    <s v=" Ms.   Rachelle M Pizarro"/>
    <s v="21 Dec 1991"/>
    <n v="31.463888888888889"/>
    <n v="36.384999999999998"/>
    <n v="11.49"/>
    <s v="No"/>
    <s v="No"/>
    <x v="0"/>
    <n v="0"/>
    <x v="1"/>
    <x v="0"/>
    <s v="Normal"/>
    <n v="7812.67"/>
    <s v="tier - 2"/>
    <s v="tier - 1"/>
    <s v="R1012"/>
  </r>
  <r>
    <s v="Id968"/>
    <s v=" Mr.   Casey Strange"/>
    <s v="12 Oct 1989"/>
    <n v="33.655555555555559"/>
    <n v="34.69"/>
    <n v="5.65"/>
    <s v="No"/>
    <s v="No"/>
    <x v="0"/>
    <n v="0"/>
    <x v="1"/>
    <x v="0"/>
    <s v="Diabetes (Uncontrolled)"/>
    <n v="7824.37"/>
    <s v="tier - 2"/>
    <s v="tier - 2"/>
    <s v="R1012"/>
  </r>
  <r>
    <s v="Id969"/>
    <s v=" Ms.   Jessica L Eidinger"/>
    <s v="5 Oct 2001"/>
    <n v="21.675000000000001"/>
    <n v="37.68"/>
    <n v="4.29"/>
    <s v="Yes"/>
    <s v="No"/>
    <x v="0"/>
    <n v="0"/>
    <x v="1"/>
    <x v="0"/>
    <s v="Normal"/>
    <n v="7844.8"/>
    <s v="tier - 2"/>
    <s v="tier - 2"/>
    <s v="R1012"/>
  </r>
  <r>
    <s v="Id970"/>
    <s v=" Mr.   Brandon F Ginsburg"/>
    <s v="17 Nov 1994"/>
    <n v="28.558333333333334"/>
    <n v="35.49"/>
    <n v="4.74"/>
    <s v="Yes"/>
    <s v="No"/>
    <x v="1"/>
    <n v="1"/>
    <x v="1"/>
    <x v="0"/>
    <s v="Normal"/>
    <n v="7851.85"/>
    <s v="tier - 2"/>
    <s v="tier - 3"/>
    <s v="R1012"/>
  </r>
  <r>
    <s v="Id971"/>
    <s v=" Ms.   Melissa Truex"/>
    <s v="10 Oct 1962"/>
    <n v="60.661111111111111"/>
    <n v="44.7"/>
    <n v="7.6"/>
    <s v="Yes"/>
    <s v="No"/>
    <x v="0"/>
    <n v="2"/>
    <x v="1"/>
    <x v="0"/>
    <s v="Normal"/>
    <n v="7896.41"/>
    <s v="tier - 3"/>
    <s v="tier - 2"/>
    <s v="R1013"/>
  </r>
  <r>
    <s v="Id972"/>
    <s v=" Ms.   Danielle N Higgins"/>
    <s v="20 Jul 1977"/>
    <n v="45.883333333333333"/>
    <n v="38.380000000000003"/>
    <n v="8.5"/>
    <s v="Yes"/>
    <s v="No"/>
    <x v="0"/>
    <n v="2"/>
    <x v="1"/>
    <x v="0"/>
    <s v="Diabetes (Uncontrolled)"/>
    <n v="7935.29"/>
    <s v="tier - 2"/>
    <s v="tier - 1"/>
    <s v="R1024"/>
  </r>
  <r>
    <s v="Id973"/>
    <s v=" Mr.   Matthew McCurdy"/>
    <s v="29 Oct 1987"/>
    <n v="35.608333333333334"/>
    <n v="35.244999999999997"/>
    <n v="11.22"/>
    <s v="Yes"/>
    <s v="No"/>
    <x v="0"/>
    <n v="0"/>
    <x v="1"/>
    <x v="0"/>
    <s v="Diabetes (Uncontrolled)"/>
    <n v="7948.22"/>
    <s v="tier - 2"/>
    <s v="tier - 3"/>
    <s v="R1025"/>
  </r>
  <r>
    <s v="Id974"/>
    <s v=" Mr.s   Bettina Hughes"/>
    <s v="9 Jul 1966"/>
    <n v="56.913888888888891"/>
    <n v="49.84"/>
    <n v="5.0999999999999996"/>
    <s v="Yes"/>
    <s v="No"/>
    <x v="1"/>
    <n v="1"/>
    <x v="1"/>
    <x v="0"/>
    <s v="Diabetes (Uncontrolled)"/>
    <n v="7953.72"/>
    <s v="tier - 3"/>
    <s v="tier - 3"/>
    <s v="R1012"/>
  </r>
  <r>
    <s v="Id975"/>
    <s v=" Mr.   Alexander Varner"/>
    <s v="28 Dec 1981"/>
    <n v="41.444444444444443"/>
    <n v="49.06"/>
    <n v="5.43"/>
    <s v="Yes"/>
    <s v="No"/>
    <x v="0"/>
    <n v="1"/>
    <x v="1"/>
    <x v="0"/>
    <s v="Normal"/>
    <n v="7954.52"/>
    <s v="tier - 2"/>
    <s v="tier - 2"/>
    <s v="R1011"/>
  </r>
  <r>
    <s v="Id976"/>
    <s v=" Mr.s   Holli Dahmen"/>
    <s v="19 Jun 1970"/>
    <n v="52.969444444444441"/>
    <n v="30.88"/>
    <n v="5.82"/>
    <s v="No"/>
    <s v="No"/>
    <x v="0"/>
    <n v="2"/>
    <x v="1"/>
    <x v="0"/>
    <s v="Normal"/>
    <n v="7958.13"/>
    <s v="tier - 2"/>
    <s v="tier - 2"/>
    <s v="R1013"/>
  </r>
  <r>
    <s v="Id977"/>
    <s v=" Mr.s   Heather C Young"/>
    <s v="10 Aug 1975"/>
    <n v="47.827777777777776"/>
    <n v="33.35"/>
    <n v="6.05"/>
    <s v="No"/>
    <s v="No"/>
    <x v="1"/>
    <n v="1"/>
    <x v="1"/>
    <x v="0"/>
    <s v="Prediabetes"/>
    <n v="7966.81"/>
    <s v="tier - 2"/>
    <s v="tier - 2"/>
    <s v="R1013"/>
  </r>
  <r>
    <s v="Id978"/>
    <s v=" Mr.   Kyle Fraser"/>
    <s v="23 Nov 1972"/>
    <n v="50.541666666666664"/>
    <n v="38"/>
    <n v="6.38"/>
    <s v="Yes"/>
    <s v="No"/>
    <x v="0"/>
    <n v="1"/>
    <x v="1"/>
    <x v="0"/>
    <s v="Prediabetes"/>
    <n v="7980.34"/>
    <s v="tier - 2"/>
    <s v="tier - 2"/>
    <s v="R1013"/>
  </r>
  <r>
    <s v="Id979"/>
    <s v=" Mr.   Thomas J Deeg"/>
    <s v="28 Aug 1983"/>
    <n v="39.777777777777779"/>
    <n v="36.08"/>
    <n v="5.73"/>
    <s v="Yes"/>
    <s v="No"/>
    <x v="0"/>
    <n v="1"/>
    <x v="1"/>
    <x v="0"/>
    <s v="Prediabetes"/>
    <n v="7985.82"/>
    <s v="tier - 2"/>
    <s v="tier - 1"/>
    <s v="R1024"/>
  </r>
  <r>
    <s v="Id980"/>
    <s v=" Mr.   Chris Robertson"/>
    <s v="20 Aug 1983"/>
    <n v="39.799999999999997"/>
    <n v="35.700000000000003"/>
    <n v="5.47"/>
    <s v="Yes"/>
    <s v="No"/>
    <x v="0"/>
    <n v="1"/>
    <x v="1"/>
    <x v="0"/>
    <s v="Prediabetes"/>
    <n v="7986.48"/>
    <s v="tier - 2"/>
    <s v="tier - 3"/>
    <s v="R1024"/>
  </r>
  <r>
    <s v="Id981"/>
    <s v=" Mr.   Graham Peck"/>
    <s v="22 Aug 1962"/>
    <n v="60.794444444444444"/>
    <n v="34.01"/>
    <n v="11.3"/>
    <s v="No"/>
    <s v="No"/>
    <x v="0"/>
    <n v="0"/>
    <x v="1"/>
    <x v="0"/>
    <s v="Normal"/>
    <n v="8004.96"/>
    <s v="tier - 3"/>
    <s v="tier - 1"/>
    <s v="R1013"/>
  </r>
  <r>
    <s v="Id982"/>
    <s v=" Mr.   Garrett Burger"/>
    <s v="18 Sep 1995"/>
    <n v="27.722222222222221"/>
    <n v="31.54"/>
    <n v="6.72"/>
    <s v="No"/>
    <s v="No"/>
    <x v="0"/>
    <n v="0"/>
    <x v="1"/>
    <x v="0"/>
    <s v="Diabetes (Uncontrolled)"/>
    <n v="8014.62"/>
    <s v="tier - 2"/>
    <s v="tier - 3"/>
    <s v="R1012"/>
  </r>
  <r>
    <s v="Id983"/>
    <s v=" Mr.   Andrew Blain"/>
    <s v="8 Nov 1980"/>
    <n v="42.583333333333336"/>
    <n v="23.3"/>
    <n v="5.36"/>
    <s v="Yes"/>
    <s v="No"/>
    <x v="0"/>
    <n v="1"/>
    <x v="1"/>
    <x v="2"/>
    <s v="Diabetes (Controlled)"/>
    <n v="8017.06"/>
    <s v="tier - 2"/>
    <s v="tier - 2"/>
    <s v="R1012"/>
  </r>
  <r>
    <s v="Id984"/>
    <s v=" Mr.s   Annabelle M Winters"/>
    <s v="3 Nov 1989"/>
    <n v="33.597222222222221"/>
    <n v="27.75"/>
    <n v="9.8800000000000008"/>
    <s v="No"/>
    <s v="No"/>
    <x v="0"/>
    <n v="0"/>
    <x v="1"/>
    <x v="1"/>
    <s v="Normal"/>
    <n v="8021.11"/>
    <s v="tier - 2"/>
    <s v="tier - 1"/>
    <s v="R1012"/>
  </r>
  <r>
    <s v="Id985"/>
    <s v=" Mr.   Daniel T McCue"/>
    <s v="17 Jul 1978"/>
    <n v="44.891666666666666"/>
    <n v="42.46"/>
    <n v="4.1100000000000003"/>
    <s v="No"/>
    <s v="No"/>
    <x v="0"/>
    <n v="0"/>
    <x v="1"/>
    <x v="0"/>
    <s v="Diabetes (Uncontrolled)"/>
    <n v="8023.14"/>
    <s v="tier - 2"/>
    <s v="tier - 3"/>
    <s v="R1012"/>
  </r>
  <r>
    <s v="Id986"/>
    <s v=" Ms.   Deanne Webster"/>
    <s v="20 Dec 1976"/>
    <n v="46.466666666666669"/>
    <n v="54.47"/>
    <n v="7.48"/>
    <s v="No"/>
    <s v="No"/>
    <x v="0"/>
    <n v="0"/>
    <x v="1"/>
    <x v="0"/>
    <s v="Normal"/>
    <n v="8026.67"/>
    <s v="tier - 2"/>
    <s v="tier - 2"/>
    <s v="R1012"/>
  </r>
  <r>
    <s v="Id987"/>
    <s v=" Ms.   Carrie Anderson"/>
    <s v="6 Nov 1977"/>
    <n v="45.588888888888889"/>
    <n v="24.93"/>
    <n v="9.18"/>
    <s v="Yes"/>
    <s v="No"/>
    <x v="1"/>
    <n v="1"/>
    <x v="1"/>
    <x v="2"/>
    <s v="Diabetes (Uncontrolled)"/>
    <n v="8027.97"/>
    <s v="tier - 3"/>
    <s v="tier - 2"/>
    <s v="R1011"/>
  </r>
  <r>
    <s v="Id988"/>
    <s v=" Mr.s   Suzanne Chiappone"/>
    <s v="12 Dec 2003"/>
    <n v="19.488888888888887"/>
    <n v="48.12"/>
    <n v="4.51"/>
    <s v="Yes"/>
    <s v="No"/>
    <x v="0"/>
    <n v="1"/>
    <x v="1"/>
    <x v="0"/>
    <s v="Diabetes (Uncontrolled)"/>
    <n v="8035.64"/>
    <s v="tier - 2"/>
    <s v="tier - 2"/>
    <s v="R1012"/>
  </r>
  <r>
    <s v="Id989"/>
    <s v=" Ms.   Jasmine P Opie"/>
    <s v="28 Nov 1985"/>
    <n v="37.527777777777779"/>
    <n v="24.91"/>
    <n v="7.33"/>
    <s v="Yes"/>
    <s v="No"/>
    <x v="1"/>
    <n v="1"/>
    <x v="1"/>
    <x v="2"/>
    <s v="Normal"/>
    <n v="8059.06"/>
    <s v="tier - 2"/>
    <s v="tier - 3"/>
    <s v="R1012"/>
  </r>
  <r>
    <s v="Id990"/>
    <s v=" Ms.   Jennifer Donnelly"/>
    <s v="27 Dec 1982"/>
    <n v="40.447222222222223"/>
    <n v="27.645"/>
    <n v="10.56"/>
    <s v="No"/>
    <s v="No"/>
    <x v="0"/>
    <n v="0"/>
    <x v="1"/>
    <x v="1"/>
    <s v="Diabetes (Uncontrolled)"/>
    <n v="8059.68"/>
    <s v="tier - 2"/>
    <s v="tier - 3"/>
    <s v="R1012"/>
  </r>
  <r>
    <s v="Id991"/>
    <s v=" Ms.   Tracie Rall"/>
    <s v="12 Dec 1970"/>
    <n v="52.488888888888887"/>
    <n v="33.700000000000003"/>
    <n v="4.01"/>
    <s v="No"/>
    <s v="No"/>
    <x v="0"/>
    <n v="2"/>
    <x v="1"/>
    <x v="0"/>
    <s v="Diabetes (Uncontrolled)"/>
    <n v="8062.31"/>
    <s v="tier - 2"/>
    <s v="tier - 1"/>
    <s v="R1013"/>
  </r>
  <r>
    <s v="Id992"/>
    <s v=" Mr.   Tristan D Mitchell"/>
    <s v="28 Jun 1975"/>
    <n v="47.944444444444443"/>
    <n v="38.93"/>
    <n v="5.64"/>
    <s v="Yes"/>
    <s v="No"/>
    <x v="0"/>
    <n v="1"/>
    <x v="1"/>
    <x v="0"/>
    <s v="Normal"/>
    <n v="8062.76"/>
    <s v="tier - 3"/>
    <s v="tier - 3"/>
    <s v="R1011"/>
  </r>
  <r>
    <s v="Id993"/>
    <s v=" Mr.   Peiweng Chen"/>
    <s v="11 Aug 1965"/>
    <n v="57.825000000000003"/>
    <n v="32.774999999999999"/>
    <n v="8.02"/>
    <s v="Yes"/>
    <s v="No"/>
    <x v="0"/>
    <n v="2"/>
    <x v="1"/>
    <x v="0"/>
    <s v="Normal"/>
    <n v="8067.83"/>
    <s v="tier - 3"/>
    <s v="tier - 1"/>
    <s v="R1013"/>
  </r>
  <r>
    <s v="Id994"/>
    <s v=" Ms.   Theresa M Tufaro"/>
    <s v="15 Dec 1975"/>
    <n v="47.480555555555554"/>
    <n v="29.83"/>
    <n v="7.2"/>
    <s v="Yes"/>
    <s v="No"/>
    <x v="0"/>
    <n v="0"/>
    <x v="1"/>
    <x v="1"/>
    <s v="Diabetes (Uncontrolled)"/>
    <n v="8068.19"/>
    <s v="tier - 3"/>
    <s v="tier - 2"/>
    <s v="R1011"/>
  </r>
  <r>
    <s v="Id995"/>
    <s v=" Mr.   Daniel J Peters"/>
    <s v="21 Oct 1965"/>
    <n v="57.630555555555553"/>
    <n v="28.31"/>
    <n v="4.55"/>
    <s v="No"/>
    <s v="yes"/>
    <x v="0"/>
    <n v="1"/>
    <x v="1"/>
    <x v="1"/>
    <s v="Diabetes (Uncontrolled)"/>
    <n v="8071.57"/>
    <s v="tier - 3"/>
    <s v="tier - 1"/>
    <s v="R1011"/>
  </r>
  <r>
    <s v="Id996"/>
    <s v=" Mr.s   Courtney M Susedik"/>
    <s v="7 Nov 1993"/>
    <n v="29.586111111111112"/>
    <n v="29.79"/>
    <n v="9.0299999999999994"/>
    <s v="No"/>
    <s v="No"/>
    <x v="0"/>
    <n v="0"/>
    <x v="1"/>
    <x v="1"/>
    <s v="Normal"/>
    <n v="8077.41"/>
    <s v="tier - 2"/>
    <s v="tier - 1"/>
    <s v="R1026"/>
  </r>
  <r>
    <s v="Id997"/>
    <s v=" Mr.   Jose A Garcia"/>
    <s v="28 Aug 2001"/>
    <n v="21.777777777777779"/>
    <n v="36.6"/>
    <n v="5.2"/>
    <s v="Yes"/>
    <s v="No"/>
    <x v="1"/>
    <n v="1"/>
    <x v="1"/>
    <x v="0"/>
    <s v="Diabetes (Uncontrolled)"/>
    <n v="8081.26"/>
    <s v="tier - 2"/>
    <s v="tier - 2"/>
    <s v="R1012"/>
  </r>
  <r>
    <s v="Id998"/>
    <s v=" Mr.s   Lauren Deady"/>
    <s v="12 Oct 1994"/>
    <n v="28.655555555555555"/>
    <n v="35.93"/>
    <n v="8.3000000000000007"/>
    <s v="Yes"/>
    <s v="No"/>
    <x v="0"/>
    <n v="0"/>
    <x v="1"/>
    <x v="0"/>
    <s v="Normal"/>
    <n v="8081.74"/>
    <s v="tier - 2"/>
    <s v="tier - 2"/>
    <s v="R1026"/>
  </r>
  <r>
    <s v="Id999"/>
    <s v=" Mr.   Jonathon M Campbell"/>
    <s v="21 Dec 1975"/>
    <n v="47.463888888888889"/>
    <n v="28.6"/>
    <n v="5.56"/>
    <s v="Yes"/>
    <s v="No"/>
    <x v="1"/>
    <n v="1"/>
    <x v="1"/>
    <x v="1"/>
    <s v="Diabetes (Uncontrolled)"/>
    <n v="8083.92"/>
    <s v="tier - 3"/>
    <s v="tier - 3"/>
    <s v="R1013"/>
  </r>
  <r>
    <s v="Id1000"/>
    <s v=" Mr.s   Stephanie A Schaefer"/>
    <s v="10 Jun 1967"/>
    <n v="55.994444444444447"/>
    <n v="39.17"/>
    <n v="4.1500000000000004"/>
    <s v="No"/>
    <s v="No"/>
    <x v="0"/>
    <n v="0"/>
    <x v="1"/>
    <x v="0"/>
    <s v="Normal"/>
    <n v="8091.3"/>
    <s v="tier - 3"/>
    <s v="tier - 1"/>
    <s v="R1012"/>
  </r>
  <r>
    <s v="Id1001"/>
    <s v=" Mr.   Patrick D'Alessandro"/>
    <s v="11 Oct 1973"/>
    <n v="49.658333333333331"/>
    <n v="26.41"/>
    <n v="5.99"/>
    <s v="Yes"/>
    <s v="No"/>
    <x v="1"/>
    <n v="1"/>
    <x v="1"/>
    <x v="1"/>
    <s v="Normal"/>
    <n v="8112.59"/>
    <s v="tier - 2"/>
    <s v="tier - 2"/>
    <s v="R1013"/>
  </r>
  <r>
    <s v="Id1002"/>
    <s v=" Mr.s   Krista Wyss"/>
    <s v="1 Sep 1978"/>
    <n v="44.769444444444446"/>
    <n v="30.63"/>
    <n v="5.8"/>
    <s v="Yes"/>
    <s v="No"/>
    <x v="0"/>
    <n v="0"/>
    <x v="1"/>
    <x v="0"/>
    <s v="Prediabetes"/>
    <n v="8116.27"/>
    <s v="tier - 3"/>
    <s v="tier - 1"/>
    <s v="R1012"/>
  </r>
  <r>
    <s v="Id1003"/>
    <s v=" Ms.   Jenessa Rose"/>
    <s v="16 Dec 1973"/>
    <n v="49.477777777777774"/>
    <n v="31.73"/>
    <n v="7.32"/>
    <s v="Yes"/>
    <s v="No"/>
    <x v="0"/>
    <n v="2"/>
    <x v="1"/>
    <x v="0"/>
    <s v="Prediabetes"/>
    <n v="8116.68"/>
    <s v="tier - 3"/>
    <s v="tier - 1"/>
    <s v="R1011"/>
  </r>
  <r>
    <s v="Id1004"/>
    <s v=" Mr.   Ryan M Hopper"/>
    <s v="30 Aug 1973"/>
    <n v="49.772222222222226"/>
    <n v="30.7"/>
    <n v="5.16"/>
    <s v="No"/>
    <s v="No"/>
    <x v="0"/>
    <n v="2"/>
    <x v="1"/>
    <x v="0"/>
    <s v="Diabetes (Uncontrolled)"/>
    <n v="8124.41"/>
    <s v="tier - 3"/>
    <s v="tier - 1"/>
    <s v="R1013"/>
  </r>
  <r>
    <s v="Id1005"/>
    <s v=" Mr.   Thomas Finneran"/>
    <s v="3 Sep 1973"/>
    <n v="49.763888888888886"/>
    <n v="25.934999999999999"/>
    <n v="5.96"/>
    <s v="Yes"/>
    <s v="No"/>
    <x v="0"/>
    <n v="2"/>
    <x v="1"/>
    <x v="1"/>
    <s v="Normal"/>
    <n v="8125.78"/>
    <s v="tier - 2"/>
    <s v="tier - 2"/>
    <s v="R1013"/>
  </r>
  <r>
    <s v="Id1006"/>
    <s v=" Ms.   Amanda N Basham"/>
    <s v="21 Jun 1990"/>
    <n v="32.963888888888889"/>
    <n v="35.9"/>
    <n v="4.8499999999999996"/>
    <s v="Yes"/>
    <s v="No"/>
    <x v="1"/>
    <n v="1"/>
    <x v="1"/>
    <x v="0"/>
    <s v="Prediabetes"/>
    <n v="8157.92"/>
    <s v="tier - 2"/>
    <s v="tier - 3"/>
    <s v="R1025"/>
  </r>
  <r>
    <s v="Id1007"/>
    <s v=" Ms.   Teresa P Inman"/>
    <s v="28 Jun 1982"/>
    <n v="40.944444444444443"/>
    <n v="26.7"/>
    <n v="5.09"/>
    <s v="Yes"/>
    <s v="No"/>
    <x v="1"/>
    <n v="1"/>
    <x v="1"/>
    <x v="1"/>
    <s v="Normal"/>
    <n v="8162.72"/>
    <s v="tier - 3"/>
    <s v="tier - 3"/>
    <s v="R1012"/>
  </r>
  <r>
    <s v="Id1008"/>
    <s v=" Mr.   Dorian Oscal"/>
    <s v="5 Nov 1963"/>
    <n v="59.591666666666669"/>
    <n v="33.71"/>
    <n v="4.9400000000000004"/>
    <s v="No"/>
    <s v="No"/>
    <x v="0"/>
    <n v="0"/>
    <x v="1"/>
    <x v="0"/>
    <s v="Normal"/>
    <n v="8177.9"/>
    <s v="tier - 3"/>
    <s v="tier - 1"/>
    <s v="R1013"/>
  </r>
  <r>
    <s v="Id1009"/>
    <s v=" Ms.   Amy Craft"/>
    <s v="8 Jun 1983"/>
    <n v="40"/>
    <n v="41.91"/>
    <n v="4.92"/>
    <s v="Yes"/>
    <s v="No"/>
    <x v="0"/>
    <n v="2"/>
    <x v="1"/>
    <x v="0"/>
    <s v="Normal"/>
    <n v="8179.51"/>
    <s v="tier - 2"/>
    <s v="tier - 2"/>
    <s v="R1020"/>
  </r>
  <r>
    <s v="Id1010"/>
    <s v=" Ms.   Aberu Kebede"/>
    <s v="21 Oct 1997"/>
    <n v="25.630555555555556"/>
    <n v="39.82"/>
    <n v="6.05"/>
    <s v="Yes"/>
    <s v="No"/>
    <x v="0"/>
    <n v="2"/>
    <x v="1"/>
    <x v="0"/>
    <s v="Normal"/>
    <n v="8182.89"/>
    <s v="tier - 2"/>
    <s v="tier - 1"/>
    <s v="R1026"/>
  </r>
  <r>
    <s v="Id1011"/>
    <s v=" Ms.   Ashley Strobel"/>
    <s v="23 Nov 1962"/>
    <n v="60.541666666666664"/>
    <n v="28.12"/>
    <n v="4.67"/>
    <s v="No"/>
    <s v="No"/>
    <x v="0"/>
    <n v="2"/>
    <x v="1"/>
    <x v="1"/>
    <s v="Prediabetes"/>
    <n v="8188.12"/>
    <s v="tier - 3"/>
    <s v="tier - 3"/>
    <s v="R1013"/>
  </r>
  <r>
    <s v="Id1012"/>
    <s v=" Ms.   Anna E Dalton"/>
    <s v="24 Oct 1978"/>
    <n v="44.62222222222222"/>
    <n v="26.98"/>
    <n v="9.81"/>
    <s v="Yes"/>
    <s v="No"/>
    <x v="0"/>
    <n v="0"/>
    <x v="1"/>
    <x v="1"/>
    <s v="Normal"/>
    <n v="8211.1"/>
    <s v="tier - 2"/>
    <s v="tier - 3"/>
    <s v="R1013"/>
  </r>
  <r>
    <s v="Id1013"/>
    <s v=" Ms.   Tania K Morimoto"/>
    <s v="30 Jun 1978"/>
    <n v="44.93888888888889"/>
    <n v="27.2"/>
    <n v="6.06"/>
    <s v="Yes"/>
    <s v="No"/>
    <x v="0"/>
    <n v="2"/>
    <x v="1"/>
    <x v="1"/>
    <s v="Diabetes (Uncontrolled)"/>
    <n v="8219.2000000000007"/>
    <s v="tier - 2"/>
    <s v="tier - 2"/>
    <s v="R1013"/>
  </r>
  <r>
    <s v="Id1014"/>
    <s v=" Ms.   Ashley E Manlove"/>
    <s v="3 Sep 1976"/>
    <n v="46.763888888888886"/>
    <n v="25.3"/>
    <n v="5.19"/>
    <s v="Yes"/>
    <s v="No"/>
    <x v="0"/>
    <n v="2"/>
    <x v="1"/>
    <x v="1"/>
    <s v="Prediabetes"/>
    <n v="8232.64"/>
    <s v="tier - 2"/>
    <s v="tier - 3"/>
    <s v="R1013"/>
  </r>
  <r>
    <s v="Id1015"/>
    <s v=" Ms.   Aleksandra Madzik"/>
    <s v="30 Jun 1976"/>
    <n v="46.93888888888889"/>
    <n v="30.25"/>
    <n v="10.16"/>
    <s v="No"/>
    <s v="No"/>
    <x v="0"/>
    <n v="0"/>
    <x v="1"/>
    <x v="0"/>
    <s v="Normal"/>
    <n v="8233.1"/>
    <s v="tier - 2"/>
    <s v="tier - 2"/>
    <s v="R1013"/>
  </r>
  <r>
    <s v="Id1016"/>
    <s v=" Ms.   Valery L Hobson"/>
    <s v="2 Sep 1976"/>
    <n v="46.766666666666666"/>
    <n v="54"/>
    <n v="4.68"/>
    <s v="Yes"/>
    <s v="yes"/>
    <x v="0"/>
    <n v="2"/>
    <x v="1"/>
    <x v="0"/>
    <s v="Diabetes (Uncontrolled)"/>
    <n v="8240.59"/>
    <s v="tier - 2"/>
    <s v="tier - 2"/>
    <s v="R1013"/>
  </r>
  <r>
    <s v="Id1017"/>
    <s v=" Mr.s   Joanna G Reyes"/>
    <s v="27 Sep 1982"/>
    <n v="40.697222222222223"/>
    <n v="51.86"/>
    <n v="5.32"/>
    <s v="Yes"/>
    <s v="No"/>
    <x v="0"/>
    <n v="0"/>
    <x v="1"/>
    <x v="0"/>
    <s v="Normal"/>
    <n v="8252.2800000000007"/>
    <s v="tier - 2"/>
    <s v="tier - 2"/>
    <s v="R1024"/>
  </r>
  <r>
    <s v="Id1018"/>
    <s v=" Mr.s   Stefanie F Tierney"/>
    <s v="5 Sep 1964"/>
    <n v="58.758333333333333"/>
    <n v="31.39"/>
    <n v="6.99"/>
    <s v="No"/>
    <s v="No"/>
    <x v="0"/>
    <n v="0"/>
    <x v="1"/>
    <x v="0"/>
    <s v="Normal"/>
    <n v="8268"/>
    <s v="tier - 3"/>
    <s v="tier - 3"/>
    <s v="R1013"/>
  </r>
  <r>
    <s v="Id1019"/>
    <s v=" Mr.   Stephen Gabris"/>
    <s v="5 Aug 1974"/>
    <n v="48.841666666666669"/>
    <n v="39.97"/>
    <n v="5.55"/>
    <s v="No"/>
    <s v="No"/>
    <x v="0"/>
    <n v="0"/>
    <x v="1"/>
    <x v="0"/>
    <s v="Diabetes (Controlled)"/>
    <n v="8269.0400000000009"/>
    <s v="tier - 2"/>
    <s v="tier - 1"/>
    <s v="R1011"/>
  </r>
  <r>
    <s v="Id1020"/>
    <s v=" Ms.   Liza J Howard"/>
    <s v="28 Nov 2000"/>
    <n v="22.527777777777779"/>
    <n v="41.23"/>
    <n v="6.94"/>
    <s v="No"/>
    <s v="No"/>
    <x v="0"/>
    <n v="0"/>
    <x v="1"/>
    <x v="0"/>
    <s v="Normal"/>
    <n v="8271.4599999999991"/>
    <s v="tier - 2"/>
    <s v="tier - 1"/>
    <s v="R1023"/>
  </r>
  <r>
    <s v="Id1021"/>
    <s v=" Mr.   Ian M Kallay"/>
    <s v="26 Sep 1974"/>
    <n v="48.7"/>
    <n v="49.45"/>
    <n v="4.2"/>
    <s v="Yes"/>
    <s v="No"/>
    <x v="0"/>
    <n v="0"/>
    <x v="1"/>
    <x v="0"/>
    <s v="Diabetes (Controlled)"/>
    <n v="8277.52"/>
    <s v="tier - 2"/>
    <s v="tier - 2"/>
    <s v="R1011"/>
  </r>
  <r>
    <s v="Id1022"/>
    <s v=" Ms.   Claudia L Leguizamo"/>
    <s v="22 Dec 1974"/>
    <n v="48.461111111111109"/>
    <n v="41.04"/>
    <n v="5.59"/>
    <s v="No"/>
    <s v="No"/>
    <x v="0"/>
    <n v="0"/>
    <x v="1"/>
    <x v="0"/>
    <s v="Normal"/>
    <n v="8280.6200000000008"/>
    <s v="tier - 2"/>
    <s v="tier - 2"/>
    <s v="R1013"/>
  </r>
  <r>
    <s v="Id1023"/>
    <s v=" Ms.   Jessica M Escartin"/>
    <s v="6 Jun 1974"/>
    <n v="49.005555555555553"/>
    <n v="27.93"/>
    <n v="9.9600000000000009"/>
    <s v="No"/>
    <s v="No"/>
    <x v="0"/>
    <n v="0"/>
    <x v="1"/>
    <x v="1"/>
    <s v="Normal"/>
    <n v="8283.68"/>
    <s v="tier - 2"/>
    <s v="tier - 3"/>
    <s v="R1013"/>
  </r>
  <r>
    <s v="Id1024"/>
    <s v=" Mr.   Billy Jr Chorey"/>
    <s v="26 Jun 1978"/>
    <n v="44.95"/>
    <n v="21.01"/>
    <n v="7.37"/>
    <s v="No"/>
    <s v="No"/>
    <x v="0"/>
    <n v="0"/>
    <x v="1"/>
    <x v="2"/>
    <s v="Diabetes (Uncontrolled)"/>
    <n v="8302.5400000000009"/>
    <s v="tier - 3"/>
    <s v="tier - 3"/>
    <s v="R1016"/>
  </r>
  <r>
    <s v="Id1025"/>
    <s v=" Mr.   David McVay"/>
    <s v="7 Aug 1979"/>
    <n v="43.836111111111109"/>
    <n v="52.37"/>
    <n v="5.0599999999999996"/>
    <s v="Yes"/>
    <s v="yes"/>
    <x v="0"/>
    <n v="2"/>
    <x v="1"/>
    <x v="0"/>
    <s v="Diabetes (Uncontrolled)"/>
    <n v="8310.84"/>
    <s v="tier - 2"/>
    <s v="tier - 2"/>
    <s v="R1012"/>
  </r>
  <r>
    <s v="Id1026"/>
    <s v=" Mr.   Tim Vinson"/>
    <s v="22 Jun 1993"/>
    <n v="29.961111111111112"/>
    <n v="40.369999999999997"/>
    <n v="8.2100000000000009"/>
    <s v="No"/>
    <s v="No"/>
    <x v="0"/>
    <n v="0"/>
    <x v="1"/>
    <x v="0"/>
    <s v="Normal"/>
    <n v="8314.65"/>
    <s v="tier - 2"/>
    <s v="tier - 1"/>
    <s v="R1012"/>
  </r>
  <r>
    <s v="Id1027"/>
    <s v=" Ms.   Emma M Astrike-Davis"/>
    <s v="12 Jul 1976"/>
    <n v="46.905555555555559"/>
    <n v="41.47"/>
    <n v="10.34"/>
    <s v="No"/>
    <s v="No"/>
    <x v="0"/>
    <n v="2"/>
    <x v="1"/>
    <x v="0"/>
    <s v="Diabetes (Uncontrolled)"/>
    <n v="8334.4599999999991"/>
    <s v="tier - 3"/>
    <s v="tier - 2"/>
    <s v="R1016"/>
  </r>
  <r>
    <s v="Id1028"/>
    <s v=" Mr.   Tim Harder"/>
    <s v="20 Jul 1976"/>
    <n v="46.883333333333333"/>
    <n v="33.725000000000001"/>
    <n v="5.51"/>
    <s v="Yes"/>
    <s v="No"/>
    <x v="0"/>
    <n v="2"/>
    <x v="1"/>
    <x v="0"/>
    <s v="Diabetes (Uncontrolled)"/>
    <n v="8334.59"/>
    <s v="tier - 3"/>
    <s v="tier - 2"/>
    <s v="R1016"/>
  </r>
  <r>
    <s v="Id1029"/>
    <s v=" Mr.   Patrick Bell"/>
    <s v="7 Jul 1976"/>
    <n v="46.919444444444444"/>
    <n v="28.1"/>
    <n v="11.2"/>
    <s v="No"/>
    <s v="No"/>
    <x v="0"/>
    <n v="0"/>
    <x v="1"/>
    <x v="1"/>
    <s v="Normal"/>
    <n v="8342.91"/>
    <s v="tier - 3"/>
    <s v="tier - 1"/>
    <s v="R1016"/>
  </r>
  <r>
    <s v="Id1030"/>
    <s v=" Ms.   Bridget K Dawes"/>
    <s v="12 Jun 1976"/>
    <n v="46.988888888888887"/>
    <n v="37.43"/>
    <n v="4.3499999999999996"/>
    <s v="Yes"/>
    <s v="No"/>
    <x v="1"/>
    <n v="1"/>
    <x v="1"/>
    <x v="0"/>
    <s v="Diabetes (Uncontrolled)"/>
    <n v="8347.16"/>
    <s v="tier - 2"/>
    <s v="tier - 1"/>
    <s v="R1013"/>
  </r>
  <r>
    <s v="Id1031"/>
    <s v=" Mr.   Gabriel Larios"/>
    <s v="21 Sep 1963"/>
    <n v="59.713888888888889"/>
    <n v="23.7"/>
    <n v="10.45"/>
    <s v="No"/>
    <s v="No"/>
    <x v="0"/>
    <n v="0"/>
    <x v="1"/>
    <x v="2"/>
    <s v="Normal"/>
    <n v="8355.5400000000009"/>
    <s v="tier - 3"/>
    <s v="tier - 3"/>
    <s v="R1012"/>
  </r>
  <r>
    <s v="Id1032"/>
    <s v=" Ms.   Natasha Yaremczuk"/>
    <s v="4 Sep 1971"/>
    <n v="51.761111111111113"/>
    <n v="24.795000000000002"/>
    <n v="4.07"/>
    <s v="Yes"/>
    <s v="No"/>
    <x v="1"/>
    <n v="1"/>
    <x v="1"/>
    <x v="2"/>
    <s v="Diabetes (Uncontrolled)"/>
    <n v="8396.6200000000008"/>
    <s v="tier - 2"/>
    <s v="tier - 3"/>
    <s v="R1013"/>
  </r>
  <r>
    <s v="Id1033"/>
    <s v=" Ms.   Abby A Knight"/>
    <s v="18 Sep 1971"/>
    <n v="51.722222222222221"/>
    <n v="31.9"/>
    <n v="8.34"/>
    <s v="No"/>
    <s v="No"/>
    <x v="0"/>
    <n v="0"/>
    <x v="1"/>
    <x v="0"/>
    <s v="Normal"/>
    <n v="8400.01"/>
    <s v="tier - 2"/>
    <s v="tier - 3"/>
    <s v="R1013"/>
  </r>
  <r>
    <s v="Id1034"/>
    <s v=" Ms.   Michelle Eversman"/>
    <s v="11 Jun 1979"/>
    <n v="43.991666666666667"/>
    <n v="32.68"/>
    <n v="7.41"/>
    <s v="No"/>
    <s v="No"/>
    <x v="0"/>
    <n v="0"/>
    <x v="1"/>
    <x v="0"/>
    <s v="Diabetes (Uncontrolled)"/>
    <n v="8410.0499999999993"/>
    <s v="tier - 2"/>
    <s v="tier - 2"/>
    <s v="R1012"/>
  </r>
  <r>
    <s v="Id1035"/>
    <s v=" Ms.   Mckendree Hickory"/>
    <s v="4 Sep 1977"/>
    <n v="45.761111111111113"/>
    <n v="47.13"/>
    <n v="4.3099999999999996"/>
    <s v="No"/>
    <s v="No"/>
    <x v="0"/>
    <n v="0"/>
    <x v="1"/>
    <x v="0"/>
    <s v="Diabetes (Uncontrolled)"/>
    <n v="8413.4599999999991"/>
    <s v="tier - 3"/>
    <s v="tier - 1"/>
    <s v="R1012"/>
  </r>
  <r>
    <s v="Id1036"/>
    <s v=" Ms.   Tara Mooney"/>
    <s v="28 Sep 1975"/>
    <n v="47.694444444444443"/>
    <n v="36.67"/>
    <n v="10.83"/>
    <s v="No"/>
    <s v="No"/>
    <x v="0"/>
    <n v="0"/>
    <x v="1"/>
    <x v="0"/>
    <s v="Normal"/>
    <n v="8428.07"/>
    <s v="tier - 3"/>
    <s v="tier - 2"/>
    <s v="R1012"/>
  </r>
  <r>
    <s v="Id1037"/>
    <s v=" Mr.   Daniel Craighead"/>
    <s v="24 Sep 1963"/>
    <n v="59.705555555555556"/>
    <n v="33.630000000000003"/>
    <n v="11.31"/>
    <s v="No"/>
    <s v="No"/>
    <x v="0"/>
    <n v="0"/>
    <x v="1"/>
    <x v="0"/>
    <s v="Diabetes (Uncontrolled)"/>
    <n v="8440.0499999999993"/>
    <s v="tier - 3"/>
    <s v="tier - 2"/>
    <s v="R1013"/>
  </r>
  <r>
    <s v="Id1038"/>
    <s v=" Mr.   Joshua P Gardner"/>
    <s v="9 Sep 1972"/>
    <n v="50.74722222222222"/>
    <n v="32.67"/>
    <n v="11.81"/>
    <s v="Yes"/>
    <s v="No"/>
    <x v="0"/>
    <n v="0"/>
    <x v="1"/>
    <x v="0"/>
    <s v="Diabetes (Uncontrolled)"/>
    <n v="8442.67"/>
    <s v="tier - 2"/>
    <s v="tier - 3"/>
    <s v="R1013"/>
  </r>
  <r>
    <s v="Id1039"/>
    <s v=" Ms.   Erin C Lohrenz"/>
    <s v="4 Sep 1972"/>
    <n v="50.761111111111113"/>
    <n v="33.299999999999997"/>
    <n v="8.26"/>
    <s v="Yes"/>
    <s v="No"/>
    <x v="0"/>
    <n v="2"/>
    <x v="1"/>
    <x v="0"/>
    <s v="Diabetes (Uncontrolled)"/>
    <n v="8444.4699999999993"/>
    <s v="tier - 3"/>
    <s v="tier - 1"/>
    <s v="R1011"/>
  </r>
  <r>
    <s v="Id1040"/>
    <s v=" Ms.   Shure Demise"/>
    <s v="12 Jun 1966"/>
    <n v="56.988888888888887"/>
    <n v="30.78"/>
    <n v="10.74"/>
    <s v="Yes"/>
    <s v="No"/>
    <x v="0"/>
    <n v="2"/>
    <x v="1"/>
    <x v="0"/>
    <s v="Diabetes (Uncontrolled)"/>
    <n v="8448.66"/>
    <s v="tier - 3"/>
    <s v="tier - 1"/>
    <s v="R1013"/>
  </r>
  <r>
    <s v="Id1041"/>
    <s v=" Mr.   Richard Nelson"/>
    <s v="19 Jun 1984"/>
    <n v="38.969444444444441"/>
    <n v="28.975000000000001"/>
    <n v="7.69"/>
    <s v="Yes"/>
    <s v="No"/>
    <x v="0"/>
    <n v="0"/>
    <x v="1"/>
    <x v="1"/>
    <s v="Diabetes (Uncontrolled)"/>
    <n v="8450.82"/>
    <s v="tier - 2"/>
    <s v="tier - 2"/>
    <s v="R1025"/>
  </r>
  <r>
    <s v="Id1042"/>
    <s v=" Ms.   Brenda Guitard"/>
    <s v="26 Dec 1972"/>
    <n v="50.45"/>
    <n v="33.4"/>
    <n v="4.84"/>
    <s v="No"/>
    <s v="No"/>
    <x v="0"/>
    <n v="0"/>
    <x v="1"/>
    <x v="0"/>
    <s v="Diabetes (Uncontrolled)"/>
    <n v="8457.82"/>
    <s v="tier - 2"/>
    <s v="tier - 3"/>
    <s v="R1011"/>
  </r>
  <r>
    <s v="Id1043"/>
    <s v=" Mr.   Joseph M Navas"/>
    <s v="9 Sep 1992"/>
    <n v="30.747222222222224"/>
    <n v="21.5"/>
    <n v="9.77"/>
    <s v="Yes"/>
    <s v="No"/>
    <x v="0"/>
    <n v="0"/>
    <x v="1"/>
    <x v="2"/>
    <s v="Normal"/>
    <n v="8466.35"/>
    <s v="tier - 2"/>
    <s v="tier - 2"/>
    <s v="R1012"/>
  </r>
  <r>
    <s v="Id1044"/>
    <s v=" Mr.   Stephen J Ptucha"/>
    <s v="10 Nov 1993"/>
    <n v="29.577777777777779"/>
    <n v="38.14"/>
    <n v="5.84"/>
    <s v="No"/>
    <s v="No"/>
    <x v="0"/>
    <n v="0"/>
    <x v="1"/>
    <x v="0"/>
    <s v="Diabetes (Uncontrolled)"/>
    <n v="8471.65"/>
    <s v="tier - 2"/>
    <s v="tier - 1"/>
    <s v="R1012"/>
  </r>
  <r>
    <s v="Id1045"/>
    <s v=" Mr.s   Kathya Kirouac"/>
    <s v="26 Dec 1977"/>
    <n v="45.45"/>
    <n v="35.42"/>
    <n v="8.6999999999999993"/>
    <s v="Yes"/>
    <s v="No"/>
    <x v="0"/>
    <n v="1"/>
    <x v="1"/>
    <x v="0"/>
    <s v="Prediabetes"/>
    <n v="8515.76"/>
    <s v="tier - 2"/>
    <s v="tier - 2"/>
    <s v="R1013"/>
  </r>
  <r>
    <s v="Id1046"/>
    <s v=" Mr.   Wesley Toews"/>
    <s v="21 Jun 1977"/>
    <n v="45.963888888888889"/>
    <n v="35.625"/>
    <n v="10.79"/>
    <s v="No"/>
    <s v="No"/>
    <x v="0"/>
    <n v="0"/>
    <x v="1"/>
    <x v="0"/>
    <s v="Diabetes (Uncontrolled)"/>
    <n v="8516.83"/>
    <s v="tier - 2"/>
    <s v="tier - 1"/>
    <s v="R1013"/>
  </r>
  <r>
    <s v="Id1047"/>
    <s v=" Mr.   Tim Perry"/>
    <s v="29 Dec 1977"/>
    <n v="45.44166666666667"/>
    <n v="45.51"/>
    <n v="4.32"/>
    <s v="No"/>
    <s v="No"/>
    <x v="0"/>
    <n v="1"/>
    <x v="1"/>
    <x v="0"/>
    <s v="Diabetes (Uncontrolled)"/>
    <n v="8520.0300000000007"/>
    <s v="tier - 2"/>
    <s v="tier - 3"/>
    <s v="R1011"/>
  </r>
  <r>
    <s v="Id1048"/>
    <s v=" Ms.   Jamie L Kretz"/>
    <s v="13 Aug 1979"/>
    <n v="43.819444444444443"/>
    <n v="37.1"/>
    <n v="7.19"/>
    <s v="Yes"/>
    <s v="No"/>
    <x v="0"/>
    <n v="0"/>
    <x v="1"/>
    <x v="0"/>
    <s v="Normal"/>
    <n v="8522"/>
    <s v="tier - 2"/>
    <s v="tier - 2"/>
    <s v="R1011"/>
  </r>
  <r>
    <s v="Id1049"/>
    <s v=" Ms.   Alexandra Hempel"/>
    <s v="26 Jul 1977"/>
    <n v="45.866666666666667"/>
    <n v="30.5"/>
    <n v="11.94"/>
    <s v="Yes"/>
    <s v="No"/>
    <x v="0"/>
    <n v="0"/>
    <x v="1"/>
    <x v="0"/>
    <s v="Diabetes (Uncontrolled)"/>
    <n v="8527.5300000000007"/>
    <s v="tier - 2"/>
    <s v="tier - 2"/>
    <s v="R1013"/>
  </r>
  <r>
    <s v="Id1050"/>
    <s v=" Ms.   Tiffany McBroom"/>
    <s v="24 Jul "/>
    <n v="2.1277777777777778"/>
    <n v="28.16"/>
    <n v="5.56"/>
    <s v="No"/>
    <s v="No"/>
    <x v="0"/>
    <n v="2"/>
    <x v="1"/>
    <x v="1"/>
    <s v="Diabetes (Uncontrolled)"/>
    <n v="8534.67"/>
    <s v="tier - 2"/>
    <s v="tier - 3"/>
    <s v="R1024"/>
  </r>
  <r>
    <s v="Id1051"/>
    <s v=" Mr.s   Rebecca J Yoo"/>
    <s v="27 Dec 1981"/>
    <n v="41.447222222222223"/>
    <n v="29.1"/>
    <n v="5.64"/>
    <s v="Yes"/>
    <s v="No"/>
    <x v="0"/>
    <n v="0"/>
    <x v="1"/>
    <x v="1"/>
    <s v="Normal"/>
    <n v="8538.2900000000009"/>
    <s v="tier - 2"/>
    <s v="tier - 3"/>
    <s v="R1024"/>
  </r>
  <r>
    <s v="Id1052"/>
    <s v=" Mr.   Austin T Rand"/>
    <s v="6 Nov 1975"/>
    <n v="47.588888888888889"/>
    <n v="30.22"/>
    <n v="4.6500000000000004"/>
    <s v="No"/>
    <s v="No"/>
    <x v="0"/>
    <n v="0"/>
    <x v="1"/>
    <x v="0"/>
    <s v="Normal"/>
    <n v="8539.67"/>
    <s v="tier - 2"/>
    <s v="tier - 3"/>
    <s v="R1011"/>
  </r>
  <r>
    <s v="Id1053"/>
    <s v=" Ms.   Jamie T Wolfe"/>
    <s v="12 Dec "/>
    <n v="2.5111111111111111"/>
    <n v="24.29"/>
    <n v="9.0500000000000007"/>
    <s v="No"/>
    <s v="No"/>
    <x v="0"/>
    <n v="0"/>
    <x v="1"/>
    <x v="2"/>
    <s v="Normal"/>
    <n v="8547.69"/>
    <s v="tier - 2"/>
    <s v="tier - 1"/>
    <s v="R1013"/>
  </r>
  <r>
    <s v="Id1054"/>
    <s v=" Mr.   Matthew T Vance"/>
    <s v="6 Aug 1975"/>
    <n v="47.838888888888889"/>
    <n v="29.39"/>
    <n v="4.5199999999999996"/>
    <s v="Yes"/>
    <s v="No"/>
    <x v="0"/>
    <n v="0"/>
    <x v="1"/>
    <x v="1"/>
    <s v="Diabetes (Uncontrolled)"/>
    <n v="8551.35"/>
    <s v="tier - 2"/>
    <s v="tier - 2"/>
    <s v="R1011"/>
  </r>
  <r>
    <s v="Id1055"/>
    <s v=" Mr.s   Emily Burnett"/>
    <s v="21 Aug 1975"/>
    <n v="47.797222222222224"/>
    <n v="25.66"/>
    <n v="4.62"/>
    <s v="Yes"/>
    <s v="No"/>
    <x v="0"/>
    <n v="1"/>
    <x v="1"/>
    <x v="1"/>
    <s v="Normal"/>
    <n v="8556.91"/>
    <s v="tier - 2"/>
    <s v="tier - 1"/>
    <s v="R1011"/>
  </r>
  <r>
    <s v="Id1056"/>
    <s v=" Ms.   Gillian Clason"/>
    <s v="21 Sep 1988"/>
    <n v="34.713888888888889"/>
    <n v="39.11"/>
    <n v="5.87"/>
    <s v="No"/>
    <s v="No"/>
    <x v="0"/>
    <n v="0"/>
    <x v="1"/>
    <x v="0"/>
    <s v="Normal"/>
    <n v="8567.25"/>
    <s v="tier - 2"/>
    <s v="tier - 1"/>
    <s v="R1012"/>
  </r>
  <r>
    <s v="Id1057"/>
    <s v=" Mr.s   Brenn E Donnelly"/>
    <s v="26 Sep 1975"/>
    <n v="47.7"/>
    <n v="43.78"/>
    <n v="5.71"/>
    <s v="No"/>
    <s v="No"/>
    <x v="0"/>
    <n v="1"/>
    <x v="1"/>
    <x v="0"/>
    <s v="Prediabetes"/>
    <n v="8569.86"/>
    <s v="tier - 2"/>
    <s v="tier - 3"/>
    <s v="R1013"/>
  </r>
  <r>
    <s v="Id1058"/>
    <s v=" Ms.   Lisa M Pietz"/>
    <s v="6 Dec 1982"/>
    <n v="40.505555555555553"/>
    <n v="24.35"/>
    <n v="9.08"/>
    <s v="No"/>
    <s v="No"/>
    <x v="0"/>
    <n v="0"/>
    <x v="1"/>
    <x v="2"/>
    <s v="Prediabetes"/>
    <n v="8572.0400000000009"/>
    <s v="tier - 2"/>
    <s v="tier - 2"/>
    <s v="R1021"/>
  </r>
  <r>
    <s v="Id1059"/>
    <s v=" Mr.   Matt Tegenkamp"/>
    <s v="11 Nov 1987"/>
    <n v="35.575000000000003"/>
    <n v="40.299999999999997"/>
    <n v="5.3"/>
    <s v="Yes"/>
    <s v="No"/>
    <x v="0"/>
    <n v="2"/>
    <x v="1"/>
    <x v="0"/>
    <s v="Diabetes (Uncontrolled)"/>
    <n v="8573.2999999999993"/>
    <s v="tier - 2"/>
    <s v="tier - 2"/>
    <s v="R1021"/>
  </r>
  <r>
    <s v="Id1060"/>
    <s v=" Mr.   Thomas A Dover"/>
    <s v="30 Dec 1983"/>
    <n v="39.43888888888889"/>
    <n v="32.774999999999999"/>
    <n v="11.76"/>
    <s v="Yes"/>
    <s v="No"/>
    <x v="0"/>
    <n v="0"/>
    <x v="1"/>
    <x v="0"/>
    <s v="Normal"/>
    <n v="8582.2999999999993"/>
    <s v="tier - 2"/>
    <s v="tier - 1"/>
    <s v="R1013"/>
  </r>
  <r>
    <s v="Id1061"/>
    <s v=" Mr.   Kevin J Dockemeyer"/>
    <s v="25 Jul 1983"/>
    <n v="39.869444444444447"/>
    <n v="39.6"/>
    <n v="5.1100000000000003"/>
    <s v="Yes"/>
    <s v="No"/>
    <x v="0"/>
    <n v="2"/>
    <x v="1"/>
    <x v="0"/>
    <s v="Diabetes (Uncontrolled)"/>
    <n v="8596.83"/>
    <s v="tier - 2"/>
    <s v="tier - 3"/>
    <s v="R1013"/>
  </r>
  <r>
    <s v="Id1062"/>
    <s v=" Mr.   William H III Steele"/>
    <s v="11 Jul 1973"/>
    <n v="49.908333333333331"/>
    <n v="30.97"/>
    <n v="5.54"/>
    <s v="No"/>
    <s v="No"/>
    <x v="0"/>
    <n v="2"/>
    <x v="1"/>
    <x v="0"/>
    <s v="Normal"/>
    <n v="8601.33"/>
    <s v="tier - 2"/>
    <s v="tier - 1"/>
    <s v="R1013"/>
  </r>
  <r>
    <s v="Id1063"/>
    <s v=" Mr.   Gal Harel"/>
    <s v="24 Sep 1977"/>
    <n v="45.705555555555556"/>
    <n v="27.645"/>
    <n v="8.8699999999999992"/>
    <s v="Yes"/>
    <s v="No"/>
    <x v="0"/>
    <n v="0"/>
    <x v="1"/>
    <x v="1"/>
    <s v="Normal"/>
    <n v="8603.82"/>
    <s v="tier - 2"/>
    <s v="tier - 1"/>
    <s v="R1019"/>
  </r>
  <r>
    <s v="Id1064"/>
    <s v=" Mr.   Anton Aguila"/>
    <s v="12 Nov 1977"/>
    <n v="45.572222222222223"/>
    <n v="34.43"/>
    <n v="5.96"/>
    <s v="Yes"/>
    <s v="No"/>
    <x v="0"/>
    <n v="2"/>
    <x v="1"/>
    <x v="0"/>
    <s v="Diabetes (Uncontrolled)"/>
    <n v="8604.48"/>
    <s v="tier - 3"/>
    <s v="tier - 2"/>
    <s v="R1016"/>
  </r>
  <r>
    <s v="Id1065"/>
    <s v=" Ms.   Yazmin Vallejo Sarmiento"/>
    <s v="15 Oct 1977"/>
    <n v="45.647222222222226"/>
    <n v="39.6"/>
    <n v="4.4400000000000004"/>
    <s v="Yes"/>
    <s v="No"/>
    <x v="1"/>
    <n v="1"/>
    <x v="1"/>
    <x v="0"/>
    <s v="Prediabetes"/>
    <n v="8605.36"/>
    <s v="tier - 2"/>
    <s v="tier - 2"/>
    <s v="R1013"/>
  </r>
  <r>
    <s v="Id1066"/>
    <s v=" Mr.   Florian Beisheim"/>
    <s v="17 Jul 1979"/>
    <n v="43.891666666666666"/>
    <n v="22.1"/>
    <n v="4.6500000000000004"/>
    <s v="Yes"/>
    <s v="No"/>
    <x v="0"/>
    <n v="2"/>
    <x v="1"/>
    <x v="2"/>
    <s v="Normal"/>
    <n v="8606.2199999999993"/>
    <s v="tier - 1"/>
    <s v="tier - 2"/>
    <s v="R1014"/>
  </r>
  <r>
    <s v="Id1067"/>
    <s v=" Ms.   Karen L Lenhoff"/>
    <s v="2 Sep 1977"/>
    <n v="45.766666666666666"/>
    <n v="33.25"/>
    <n v="5.64"/>
    <s v="Yes"/>
    <s v="No"/>
    <x v="1"/>
    <n v="1"/>
    <x v="1"/>
    <x v="0"/>
    <s v="Normal"/>
    <n v="8615.2999999999993"/>
    <s v="tier - 2"/>
    <s v="tier - 3"/>
    <s v="R1011"/>
  </r>
  <r>
    <s v="Id1068"/>
    <s v=" Mr.   Scott Wehrwein"/>
    <s v="3 Aug 1975"/>
    <n v="47.847222222222221"/>
    <n v="33.33"/>
    <n v="10.19"/>
    <s v="No"/>
    <s v="No"/>
    <x v="0"/>
    <n v="0"/>
    <x v="1"/>
    <x v="0"/>
    <s v="Normal"/>
    <n v="8627.5400000000009"/>
    <s v="tier - 2"/>
    <s v="tier - 2"/>
    <s v="R1017"/>
  </r>
  <r>
    <s v="Id1069"/>
    <s v=" Ms.   Claire Wallace"/>
    <s v="21 Oct 1965"/>
    <n v="57.630555555555553"/>
    <n v="30.5"/>
    <n v="10.79"/>
    <s v="No"/>
    <s v="No"/>
    <x v="0"/>
    <n v="0"/>
    <x v="1"/>
    <x v="0"/>
    <s v="Diabetes (Uncontrolled)"/>
    <n v="8665.09"/>
    <s v="tier - 3"/>
    <s v="tier - 2"/>
    <s v="R1012"/>
  </r>
  <r>
    <s v="Id1070"/>
    <s v=" Ms.   Lynn M Markowitz"/>
    <s v="10 Aug 1969"/>
    <n v="53.827777777777776"/>
    <n v="30.3"/>
    <n v="4.24"/>
    <s v="No"/>
    <s v="No"/>
    <x v="0"/>
    <n v="0"/>
    <x v="1"/>
    <x v="0"/>
    <s v="Diabetes (Uncontrolled)"/>
    <n v="8665.14"/>
    <s v="tier - 2"/>
    <s v="tier - 3"/>
    <s v="R1013"/>
  </r>
  <r>
    <s v="Id1071"/>
    <s v=" Ms.   Sharon Vos"/>
    <s v="16 Aug 1974"/>
    <n v="48.81111111111111"/>
    <n v="26.22"/>
    <n v="5.83"/>
    <s v="No"/>
    <s v="No"/>
    <x v="0"/>
    <n v="2"/>
    <x v="1"/>
    <x v="1"/>
    <s v="Normal"/>
    <n v="8671.19"/>
    <s v="tier - 2"/>
    <s v="tier - 1"/>
    <s v="R1012"/>
  </r>
  <r>
    <s v="Id1072"/>
    <s v=" Mr.s   Candice McLeod"/>
    <s v="11 Oct 1973"/>
    <n v="49.658333333333331"/>
    <n v="29.99"/>
    <n v="11.85"/>
    <s v="No"/>
    <s v="No"/>
    <x v="0"/>
    <n v="0"/>
    <x v="1"/>
    <x v="1"/>
    <s v="Prediabetes"/>
    <n v="8688.86"/>
    <s v="tier - 2"/>
    <s v="tier - 1"/>
    <s v="R1017"/>
  </r>
  <r>
    <s v="Id1073"/>
    <s v=" Ms.   Jennifer D Balcom"/>
    <s v="28 Oct 1980"/>
    <n v="42.611111111111114"/>
    <n v="36.380000000000003"/>
    <n v="5.98"/>
    <s v="No"/>
    <s v="No"/>
    <x v="0"/>
    <n v="1"/>
    <x v="1"/>
    <x v="0"/>
    <s v="Diabetes (Uncontrolled)"/>
    <n v="8701.84"/>
    <s v="tier - 2"/>
    <s v="tier - 3"/>
    <s v="R1021"/>
  </r>
  <r>
    <s v="Id1074"/>
    <s v=" Mr.   Eric Dirth"/>
    <s v="25 Jun 1973"/>
    <n v="49.952777777777776"/>
    <n v="31.16"/>
    <n v="4.26"/>
    <s v="Yes"/>
    <s v="No"/>
    <x v="1"/>
    <n v="1"/>
    <x v="1"/>
    <x v="0"/>
    <s v="Prediabetes"/>
    <n v="8703.4599999999991"/>
    <s v="tier - 3"/>
    <s v="tier - 3"/>
    <s v="R1011"/>
  </r>
  <r>
    <s v="Id1075"/>
    <s v=" Mr.   Bryan Inglish"/>
    <s v="17 Jun 1976"/>
    <n v="46.975000000000001"/>
    <n v="25.55"/>
    <n v="4.96"/>
    <s v="Yes"/>
    <s v="No"/>
    <x v="0"/>
    <n v="1"/>
    <x v="1"/>
    <x v="1"/>
    <s v="Normal"/>
    <n v="8733.23"/>
    <s v="tier - 2"/>
    <s v="tier - 3"/>
    <s v="R1012"/>
  </r>
  <r>
    <s v="Id1076"/>
    <s v=" Mr.   Devon R Matthews"/>
    <s v="23 Aug 1999"/>
    <n v="23.791666666666668"/>
    <n v="28.77"/>
    <n v="4"/>
    <s v="Yes"/>
    <s v="No"/>
    <x v="0"/>
    <n v="0"/>
    <x v="1"/>
    <x v="1"/>
    <s v="Normal"/>
    <n v="8747.68"/>
    <s v="tier - 2"/>
    <s v="tier - 3"/>
    <s v="R1011"/>
  </r>
  <r>
    <s v="Id1077"/>
    <s v=" Ms.   Elena Massa-Musiak"/>
    <s v="9 Sep 1969"/>
    <n v="53.74722222222222"/>
    <n v="23.14"/>
    <n v="4.1500000000000004"/>
    <s v="Yes"/>
    <s v="No"/>
    <x v="0"/>
    <n v="1"/>
    <x v="1"/>
    <x v="2"/>
    <s v="Normal"/>
    <n v="8760.1200000000008"/>
    <s v="tier - 2"/>
    <s v="tier - 1"/>
    <s v="R1013"/>
  </r>
  <r>
    <s v="Id1078"/>
    <s v=" Mr.   Chris Bailey"/>
    <s v="6 Sep 1974"/>
    <n v="48.755555555555553"/>
    <n v="39.6"/>
    <n v="11.36"/>
    <s v="No"/>
    <s v="No"/>
    <x v="0"/>
    <n v="0"/>
    <x v="1"/>
    <x v="0"/>
    <s v="Normal"/>
    <n v="8765.25"/>
    <s v="tier - 2"/>
    <s v="tier - 3"/>
    <s v="R1012"/>
  </r>
  <r>
    <s v="Id1079"/>
    <s v=" Mr.   Bert Jacoby"/>
    <s v="23 Aug 1971"/>
    <n v="51.791666666666664"/>
    <n v="29.2"/>
    <n v="7.53"/>
    <s v="No"/>
    <s v="No"/>
    <x v="0"/>
    <n v="0"/>
    <x v="1"/>
    <x v="1"/>
    <s v="Diabetes (Uncontrolled)"/>
    <n v="8782.4699999999993"/>
    <s v="tier - 2"/>
    <s v="tier - 3"/>
    <s v="R1011"/>
  </r>
  <r>
    <s v="Id1080"/>
    <s v=" Mr.   John P Crimmings"/>
    <s v="18 Jun 1971"/>
    <n v="51.972222222222221"/>
    <n v="32.774999999999999"/>
    <n v="7.95"/>
    <s v="No"/>
    <s v="No"/>
    <x v="0"/>
    <n v="0"/>
    <x v="1"/>
    <x v="0"/>
    <s v="Diabetes (Uncontrolled)"/>
    <n v="8798.59"/>
    <s v="tier - 2"/>
    <s v="tier - 1"/>
    <s v="R1011"/>
  </r>
  <r>
    <s v="Id1081"/>
    <s v=" Mr.   Daniel P Crane"/>
    <s v="29 Aug 1965"/>
    <n v="57.774999999999999"/>
    <n v="24.035"/>
    <n v="8.5"/>
    <s v="No"/>
    <s v="No"/>
    <x v="0"/>
    <n v="0"/>
    <x v="1"/>
    <x v="2"/>
    <s v="Diabetes (Uncontrolled)"/>
    <n v="8800.49"/>
    <s v="tier - 3"/>
    <s v="tier - 2"/>
    <s v="R1013"/>
  </r>
  <r>
    <s v="Id1082"/>
    <s v=" Mr.s   Lisa K Swartzfager"/>
    <s v="7 Nov 2001"/>
    <n v="21.586111111111112"/>
    <n v="30.55"/>
    <n v="5.89"/>
    <s v="No"/>
    <s v="No"/>
    <x v="1"/>
    <n v="1"/>
    <x v="1"/>
    <x v="0"/>
    <s v="Diabetes (Uncontrolled)"/>
    <n v="8821.8799999999992"/>
    <s v="tier - 2"/>
    <s v="tier - 3"/>
    <s v="R1023"/>
  </r>
  <r>
    <s v="Id1083"/>
    <s v=" Mr.s   Kristine Clevenger"/>
    <s v="14 Jun 1976"/>
    <n v="46.983333333333334"/>
    <n v="28.81"/>
    <n v="8.76"/>
    <s v="No"/>
    <s v="No"/>
    <x v="0"/>
    <n v="2"/>
    <x v="1"/>
    <x v="1"/>
    <s v="Prediabetes"/>
    <n v="8823.2800000000007"/>
    <s v="tier - 2"/>
    <s v="tier - 1"/>
    <s v="R1011"/>
  </r>
  <r>
    <s v="Id1084"/>
    <s v=" Mr.   Paul A Reichardt"/>
    <s v="19 Oct 1976"/>
    <n v="46.636111111111113"/>
    <n v="31.66"/>
    <n v="4.1100000000000003"/>
    <s v="No"/>
    <s v="No"/>
    <x v="0"/>
    <n v="0"/>
    <x v="1"/>
    <x v="0"/>
    <s v="Diabetes (Uncontrolled)"/>
    <n v="8823.99"/>
    <s v="tier - 2"/>
    <s v="tier - 3"/>
    <s v="R1024"/>
  </r>
  <r>
    <s v="Id1085"/>
    <s v=" Mr.   Bryan Morton"/>
    <s v="22 Aug 1988"/>
    <n v="34.794444444444444"/>
    <n v="28.215"/>
    <n v="7.56"/>
    <s v="Yes"/>
    <s v="No"/>
    <x v="0"/>
    <n v="1"/>
    <x v="1"/>
    <x v="1"/>
    <s v="Normal"/>
    <n v="8824.27"/>
    <s v="tier - 2"/>
    <s v="tier - 1"/>
    <s v="R1025"/>
  </r>
  <r>
    <s v="Id1086"/>
    <s v=" Mr.   Chris Sunstrum"/>
    <s v="14 Jul 1976"/>
    <n v="46.9"/>
    <n v="26.12"/>
    <n v="4.17"/>
    <s v="Yes"/>
    <s v="No"/>
    <x v="1"/>
    <n v="1"/>
    <x v="1"/>
    <x v="1"/>
    <s v="Diabetes (Uncontrolled)"/>
    <n v="8825.09"/>
    <s v="tier - 2"/>
    <s v="tier - 3"/>
    <s v="R1011"/>
  </r>
  <r>
    <s v="Id1087"/>
    <s v=" Ms.   Milah B Frownfelter"/>
    <s v="14 Nov 1972"/>
    <n v="50.56666666666667"/>
    <n v="36.630000000000003"/>
    <n v="11.42"/>
    <s v="No"/>
    <s v="No"/>
    <x v="0"/>
    <n v="2"/>
    <x v="1"/>
    <x v="0"/>
    <s v="Normal"/>
    <n v="8827.2099999999991"/>
    <s v="tier - 3"/>
    <s v="tier - 1"/>
    <s v="R1012"/>
  </r>
  <r>
    <s v="Id1088"/>
    <s v=" Ms.   Annette M Richter"/>
    <s v="22 Nov 1972"/>
    <n v="50.544444444444444"/>
    <n v="33.344999999999999"/>
    <n v="7.33"/>
    <s v="No"/>
    <s v="No"/>
    <x v="0"/>
    <n v="2"/>
    <x v="1"/>
    <x v="0"/>
    <s v="Diabetes (Uncontrolled)"/>
    <n v="8835.26"/>
    <s v="tier - 3"/>
    <s v="tier - 2"/>
    <s v="R1012"/>
  </r>
  <r>
    <s v="Id1089"/>
    <s v=" Mr.s   Yoko England"/>
    <s v="18 Jun 1974"/>
    <n v="48.972222222222221"/>
    <n v="27.11"/>
    <n v="6.7"/>
    <s v="No"/>
    <s v="No"/>
    <x v="0"/>
    <n v="0"/>
    <x v="1"/>
    <x v="1"/>
    <s v="Diabetes (Uncontrolled)"/>
    <n v="8871.15"/>
    <s v="tier - 2"/>
    <s v="tier - 3"/>
    <s v="R1013"/>
  </r>
  <r>
    <s v="Id1090"/>
    <s v=" Ms.   Laura McLean"/>
    <s v="9 Sep 1973"/>
    <n v="49.74722222222222"/>
    <n v="26.6"/>
    <n v="5.27"/>
    <s v="Yes"/>
    <s v="No"/>
    <x v="1"/>
    <n v="1"/>
    <x v="1"/>
    <x v="1"/>
    <s v="Diabetes (Controlled)"/>
    <n v="8890.59"/>
    <s v="tier - 2"/>
    <s v="tier - 3"/>
    <s v="R1012"/>
  </r>
  <r>
    <s v="Id1091"/>
    <s v=" Ms.   Tess A Gardner"/>
    <s v="16 Dec 1978"/>
    <n v="44.477777777777774"/>
    <n v="30.41"/>
    <n v="7.72"/>
    <s v="No"/>
    <s v="No"/>
    <x v="0"/>
    <n v="0"/>
    <x v="1"/>
    <x v="0"/>
    <s v="Normal"/>
    <n v="8891.14"/>
    <s v="tier - 2"/>
    <s v="tier - 3"/>
    <s v="R1017"/>
  </r>
  <r>
    <s v="Id1092"/>
    <s v=" Mr.   William G Lane"/>
    <s v="28 Nov 1997"/>
    <n v="25.527777777777779"/>
    <n v="28.98"/>
    <n v="8.68"/>
    <s v="No"/>
    <s v="No"/>
    <x v="0"/>
    <n v="2"/>
    <x v="1"/>
    <x v="1"/>
    <s v="Diabetes (Uncontrolled)"/>
    <n v="8906.14"/>
    <s v="tier - 2"/>
    <s v="tier - 2"/>
    <s v="R1012"/>
  </r>
  <r>
    <s v="Id1093"/>
    <s v=" Ms.   Paige Vonachen"/>
    <s v="6 Sep 1967"/>
    <n v="55.755555555555553"/>
    <n v="31.24"/>
    <n v="9.8000000000000007"/>
    <s v="No"/>
    <s v="No"/>
    <x v="0"/>
    <n v="0"/>
    <x v="1"/>
    <x v="0"/>
    <s v="Diabetes (Uncontrolled)"/>
    <n v="8908.4699999999993"/>
    <s v="tier - 3"/>
    <s v="tier - 2"/>
    <s v="R1013"/>
  </r>
  <r>
    <s v="Id1094"/>
    <s v=" Mr.   Matthew J Smith"/>
    <s v="7 Jul 1975"/>
    <n v="47.919444444444444"/>
    <n v="31.54"/>
    <n v="4.4400000000000004"/>
    <s v="No"/>
    <s v="No"/>
    <x v="0"/>
    <n v="0"/>
    <x v="1"/>
    <x v="0"/>
    <s v="Diabetes (Uncontrolled)"/>
    <n v="8930.93"/>
    <s v="tier - 2"/>
    <s v="tier - 2"/>
    <s v="R1012"/>
  </r>
  <r>
    <s v="Id1095"/>
    <s v=" Mr.   Matthew Kidwell"/>
    <s v="6 Jun 1972"/>
    <n v="51.005555555555553"/>
    <n v="38.6"/>
    <n v="7.19"/>
    <s v="Yes"/>
    <s v="No"/>
    <x v="0"/>
    <n v="2"/>
    <x v="1"/>
    <x v="0"/>
    <s v="Normal"/>
    <n v="8932.08"/>
    <s v="tier - 2"/>
    <s v="tier - 1"/>
    <s v="R1011"/>
  </r>
  <r>
    <s v="Id1096"/>
    <s v=" Mr.s   Maria Betancourth"/>
    <s v="25 Dec 1976"/>
    <n v="46.452777777777776"/>
    <n v="37.950000000000003"/>
    <n v="6.06"/>
    <s v="No"/>
    <s v="No"/>
    <x v="0"/>
    <n v="0"/>
    <x v="1"/>
    <x v="0"/>
    <s v="Diabetes (Uncontrolled)"/>
    <n v="8944.1200000000008"/>
    <s v="tier - 3"/>
    <s v="tier - 2"/>
    <s v="R1013"/>
  </r>
  <r>
    <s v="Id1097"/>
    <s v=" Ms.   Stephanie D Henstrom"/>
    <s v="27 Sep 1992"/>
    <n v="30.697222222222223"/>
    <n v="38.97"/>
    <n v="5.12"/>
    <s v="No"/>
    <s v="No"/>
    <x v="0"/>
    <n v="0"/>
    <x v="1"/>
    <x v="0"/>
    <s v="Prediabetes"/>
    <n v="8954.99"/>
    <s v="tier - 2"/>
    <s v="tier - 3"/>
    <s v="R1026"/>
  </r>
  <r>
    <s v="Id1098"/>
    <s v=" Ms.   Tiffany Pereira"/>
    <s v="17 Aug 1974"/>
    <n v="48.80833333333333"/>
    <n v="21.2"/>
    <n v="10.72"/>
    <s v="No"/>
    <s v="No"/>
    <x v="0"/>
    <n v="0"/>
    <x v="1"/>
    <x v="2"/>
    <s v="Normal"/>
    <n v="8964.06"/>
    <s v="tier - 3"/>
    <s v="tier - 2"/>
    <s v="R1016"/>
  </r>
  <r>
    <s v="Id1099"/>
    <s v=" Ms.   Sara M Black"/>
    <s v="15 Jul 1983"/>
    <n v="39.897222222222226"/>
    <n v="23.96"/>
    <n v="9.58"/>
    <s v="Yes"/>
    <s v="No"/>
    <x v="1"/>
    <n v="1"/>
    <x v="1"/>
    <x v="2"/>
    <s v="Diabetes (Uncontrolled)"/>
    <n v="8965.7999999999993"/>
    <s v="tier - 2"/>
    <s v="tier - 3"/>
    <s v="R1012"/>
  </r>
  <r>
    <s v="Id1100"/>
    <s v=" Mr.   Scott A Brown"/>
    <s v="8 Sep 1974"/>
    <n v="48.75"/>
    <n v="35.93"/>
    <n v="6.4"/>
    <s v="Yes"/>
    <s v="No"/>
    <x v="0"/>
    <n v="1"/>
    <x v="1"/>
    <x v="0"/>
    <s v="Diabetes (Uncontrolled)"/>
    <n v="8968.33"/>
    <s v="tier - 3"/>
    <s v="tier - 2"/>
    <s v="R1011"/>
  </r>
  <r>
    <s v="Id1101"/>
    <s v=" Mr.s   Lauren Reasoner"/>
    <s v="21 Jul 1974"/>
    <n v="48.880555555555553"/>
    <n v="26.11"/>
    <n v="6.8"/>
    <s v="Yes"/>
    <s v="No"/>
    <x v="0"/>
    <n v="2"/>
    <x v="1"/>
    <x v="1"/>
    <s v="Prediabetes"/>
    <n v="8978.19"/>
    <s v="tier - 2"/>
    <s v="tier - 2"/>
    <s v="R1013"/>
  </r>
  <r>
    <s v="Id1102"/>
    <s v=" Mr.   Scott Wandzilak"/>
    <s v="11 Oct 1973"/>
    <n v="49.658333333333331"/>
    <n v="32.299999999999997"/>
    <n v="9.48"/>
    <s v="No"/>
    <s v="No"/>
    <x v="0"/>
    <n v="2"/>
    <x v="1"/>
    <x v="0"/>
    <s v="Diabetes (Controlled)"/>
    <n v="8988.16"/>
    <s v="tier - 2"/>
    <s v="tier - 1"/>
    <s v="R1012"/>
  </r>
  <r>
    <s v="Id1103"/>
    <s v=" Mr.   Brian A Carver"/>
    <s v="16 Dec 1979"/>
    <n v="43.477777777777774"/>
    <n v="28.69"/>
    <n v="7.45"/>
    <s v="No"/>
    <s v="No"/>
    <x v="0"/>
    <n v="2"/>
    <x v="1"/>
    <x v="1"/>
    <s v="Diabetes (Uncontrolled)"/>
    <n v="8998.43"/>
    <s v="tier - 2"/>
    <s v="tier - 1"/>
    <s v="R1025"/>
  </r>
  <r>
    <s v="Id1104"/>
    <s v=" Ms.   Kaitlin R Borror"/>
    <s v="1 Dec 1993"/>
    <n v="29.519444444444446"/>
    <n v="31.28"/>
    <n v="6.94"/>
    <s v="Yes"/>
    <s v="No"/>
    <x v="0"/>
    <n v="1"/>
    <x v="1"/>
    <x v="0"/>
    <s v="Diabetes (Uncontrolled)"/>
    <n v="9010.2000000000007"/>
    <s v="tier - 2"/>
    <s v="tier - 3"/>
    <s v="R1026"/>
  </r>
  <r>
    <s v="Id1105"/>
    <s v=" Mr.   Mohammad Saad"/>
    <s v="7 Dec 1972"/>
    <n v="50.50277777777778"/>
    <n v="30.21"/>
    <n v="7.83"/>
    <s v="No"/>
    <s v="No"/>
    <x v="0"/>
    <n v="0"/>
    <x v="1"/>
    <x v="0"/>
    <s v="Diabetes (Controlled)"/>
    <n v="9048.0300000000007"/>
    <s v="tier - 2"/>
    <s v="tier - 2"/>
    <s v="R1013"/>
  </r>
  <r>
    <s v="Id1106"/>
    <s v=" Mr.   Charlie Paul"/>
    <s v="2 Dec 1972"/>
    <n v="50.516666666666666"/>
    <n v="38.28"/>
    <n v="10.17"/>
    <s v="Yes"/>
    <s v="No"/>
    <x v="0"/>
    <n v="0"/>
    <x v="1"/>
    <x v="0"/>
    <s v="Diabetes (Uncontrolled)"/>
    <n v="9058.73"/>
    <s v="tier - 3"/>
    <s v="tier - 2"/>
    <s v="R1013"/>
  </r>
  <r>
    <s v="Id1107"/>
    <s v=" Mr.   Brent Trail"/>
    <s v="4 Nov 1977"/>
    <n v="45.594444444444441"/>
    <n v="29.9"/>
    <n v="8.9600000000000009"/>
    <s v="Yes"/>
    <s v="No"/>
    <x v="0"/>
    <n v="0"/>
    <x v="1"/>
    <x v="1"/>
    <s v="Diabetes (Uncontrolled)"/>
    <n v="9095.07"/>
    <s v="tier - 2"/>
    <s v="tier - 2"/>
    <s v="R1024"/>
  </r>
  <r>
    <s v="Id1108"/>
    <s v=" Ms.   Kelli M Benton"/>
    <s v="9 Nov 1965"/>
    <n v="57.580555555555556"/>
    <n v="23.18"/>
    <n v="6.96"/>
    <s v="Yes"/>
    <s v="No"/>
    <x v="0"/>
    <n v="2"/>
    <x v="1"/>
    <x v="2"/>
    <s v="Diabetes (Uncontrolled)"/>
    <n v="9095.94"/>
    <s v="tier - 3"/>
    <s v="tier - 1"/>
    <s v="R1011"/>
  </r>
  <r>
    <s v="Id1109"/>
    <s v=" Mr.s   Sheridan H Bauman"/>
    <s v="2 Dec 1977"/>
    <n v="45.516666666666666"/>
    <n v="33.020000000000003"/>
    <n v="5.07"/>
    <s v="Yes"/>
    <s v="No"/>
    <x v="0"/>
    <n v="0"/>
    <x v="1"/>
    <x v="0"/>
    <s v="Diabetes (Controlled)"/>
    <n v="9101.7999999999993"/>
    <s v="tier - 2"/>
    <s v="tier - 1"/>
    <s v="R1011"/>
  </r>
  <r>
    <s v="Id1110"/>
    <s v=" Mr.s   Sarah M Bakula"/>
    <s v="12 Aug 1970"/>
    <n v="52.822222222222223"/>
    <n v="27.29"/>
    <n v="5.85"/>
    <s v="No"/>
    <s v="No"/>
    <x v="0"/>
    <n v="2"/>
    <x v="1"/>
    <x v="1"/>
    <s v="Normal"/>
    <n v="9140.9500000000007"/>
    <s v="tier - 3"/>
    <s v="tier - 3"/>
    <s v="R1013"/>
  </r>
  <r>
    <s v="Id1111"/>
    <s v=" Ms.   Jennifer Edwards"/>
    <s v="18 Oct 1970"/>
    <n v="52.638888888888886"/>
    <n v="23.18"/>
    <n v="10.56"/>
    <s v="No"/>
    <s v="No"/>
    <x v="0"/>
    <n v="2"/>
    <x v="1"/>
    <x v="2"/>
    <s v="Prediabetes"/>
    <n v="9144.57"/>
    <s v="tier - 3"/>
    <s v="tier - 2"/>
    <s v="R1011"/>
  </r>
  <r>
    <s v="Id1112"/>
    <s v=" Mr.s   Laura J Davis"/>
    <s v="8 Dec 1982"/>
    <n v="40.5"/>
    <n v="32.659999999999997"/>
    <n v="8.92"/>
    <s v="Yes"/>
    <s v="No"/>
    <x v="0"/>
    <n v="0"/>
    <x v="1"/>
    <x v="0"/>
    <s v="Diabetes (Uncontrolled)"/>
    <n v="9147.5"/>
    <s v="tier - 2"/>
    <s v="tier - 1"/>
    <s v="R1012"/>
  </r>
  <r>
    <s v="Id1113"/>
    <s v=" Mr.   Thomas Weiler"/>
    <s v="23 Aug 1990"/>
    <n v="32.791666666666664"/>
    <n v="30.78"/>
    <n v="8.6300000000000008"/>
    <s v="No"/>
    <s v="No"/>
    <x v="0"/>
    <n v="0"/>
    <x v="1"/>
    <x v="0"/>
    <s v="Diabetes (Uncontrolled)"/>
    <n v="9159.51"/>
    <s v="tier - 2"/>
    <s v="tier - 2"/>
    <s v="R1021"/>
  </r>
  <r>
    <s v="Id1114"/>
    <s v=" Ms.   Gisele Schaaf"/>
    <s v="24 Oct 1970"/>
    <n v="52.62222222222222"/>
    <n v="47.2"/>
    <n v="6.29"/>
    <s v="Yes"/>
    <s v="No"/>
    <x v="1"/>
    <n v="1"/>
    <x v="1"/>
    <x v="0"/>
    <s v="Diabetes (Uncontrolled)"/>
    <n v="9171.75"/>
    <s v="tier - 2"/>
    <s v="tier - 2"/>
    <s v="R1012"/>
  </r>
  <r>
    <s v="Id1115"/>
    <s v=" Ms.   Myra L Sack"/>
    <s v="29 Dec 1971"/>
    <n v="51.44166666666667"/>
    <n v="31.6"/>
    <n v="5.75"/>
    <s v="No"/>
    <s v="No"/>
    <x v="0"/>
    <n v="2"/>
    <x v="1"/>
    <x v="0"/>
    <s v="Prediabetes"/>
    <n v="9174.14"/>
    <s v="tier - 3"/>
    <s v="tier - 1"/>
    <s v="R1012"/>
  </r>
  <r>
    <s v="Id1116"/>
    <s v=" Ms.   Melissa M Chenard"/>
    <s v="25 Dec 1973"/>
    <n v="49.452777777777776"/>
    <n v="33.914999999999999"/>
    <n v="6.66"/>
    <s v="Yes"/>
    <s v="No"/>
    <x v="0"/>
    <n v="1"/>
    <x v="1"/>
    <x v="0"/>
    <s v="Prediabetes"/>
    <n v="9182.17"/>
    <s v="tier - 2"/>
    <s v="tier - 3"/>
    <s v="R1011"/>
  </r>
  <r>
    <s v="Id1117"/>
    <s v=" Ms.   Eleanor F Williamson"/>
    <s v="10 Sep 1976"/>
    <n v="46.744444444444447"/>
    <n v="23.54"/>
    <n v="5.0999999999999996"/>
    <s v="No"/>
    <s v="No"/>
    <x v="0"/>
    <n v="2"/>
    <x v="1"/>
    <x v="2"/>
    <s v="Diabetes (Controlled)"/>
    <n v="9193.84"/>
    <s v="tier - 2"/>
    <s v="tier - 1"/>
    <s v="R1012"/>
  </r>
  <r>
    <s v="Id1118"/>
    <s v=" Ms.   Elizabeth Dollas"/>
    <s v="25 Dec 1986"/>
    <n v="36.452777777777776"/>
    <n v="27.074999999999999"/>
    <n v="4.41"/>
    <s v="No"/>
    <s v="No"/>
    <x v="0"/>
    <n v="2"/>
    <x v="1"/>
    <x v="1"/>
    <s v="Normal"/>
    <n v="9210.06"/>
    <s v="tier - 2"/>
    <s v="tier - 3"/>
    <s v="R1021"/>
  </r>
  <r>
    <s v="Id1119"/>
    <s v=" Mr.   Kenneth Sprague"/>
    <s v="5 Dec 1981"/>
    <n v="41.508333333333333"/>
    <n v="25.8"/>
    <n v="5.52"/>
    <s v="Yes"/>
    <s v="No"/>
    <x v="0"/>
    <n v="0"/>
    <x v="1"/>
    <x v="1"/>
    <s v="Normal"/>
    <n v="9222.4"/>
    <s v="tier - 2"/>
    <s v="tier - 3"/>
    <s v="R1019"/>
  </r>
  <r>
    <s v="Id1120"/>
    <s v=" Mr.   Robert G Michell"/>
    <s v="6 Dec 1975"/>
    <n v="47.505555555555553"/>
    <n v="36.1"/>
    <n v="4.62"/>
    <s v="Yes"/>
    <s v="No"/>
    <x v="1"/>
    <n v="1"/>
    <x v="1"/>
    <x v="0"/>
    <s v="Normal"/>
    <n v="9225.26"/>
    <s v="tier - 3"/>
    <s v="tier - 3"/>
    <s v="R1015"/>
  </r>
  <r>
    <s v="Id1121"/>
    <s v=" Mr.   Thomas C Datwyler"/>
    <s v="5 Oct 1980"/>
    <n v="42.674999999999997"/>
    <n v="30.495000000000001"/>
    <n v="5.74"/>
    <s v="Yes"/>
    <s v="No"/>
    <x v="1"/>
    <n v="1"/>
    <x v="1"/>
    <x v="0"/>
    <s v="Normal"/>
    <n v="9247.94"/>
    <s v="tier - 2"/>
    <s v="tier - 1"/>
    <s v="R1021"/>
  </r>
  <r>
    <s v="Id1122"/>
    <s v=" Mr.   Matthew J Mead"/>
    <s v="21 Aug 1974"/>
    <n v="48.797222222222224"/>
    <n v="21.4"/>
    <n v="6.3"/>
    <s v="Yes"/>
    <s v="No"/>
    <x v="1"/>
    <n v="1"/>
    <x v="1"/>
    <x v="2"/>
    <s v="Prediabetes"/>
    <n v="9249.5"/>
    <s v="tier - 2"/>
    <s v="tier - 1"/>
    <s v="R1012"/>
  </r>
  <r>
    <s v="Id1123"/>
    <s v=" Ms.   Mallory D Kennedy"/>
    <s v="6 Aug 1971"/>
    <n v="51.838888888888889"/>
    <n v="32.299999999999997"/>
    <n v="10.27"/>
    <s v="No"/>
    <s v="No"/>
    <x v="0"/>
    <n v="0"/>
    <x v="1"/>
    <x v="0"/>
    <s v="Prediabetes"/>
    <n v="9264.7999999999993"/>
    <s v="tier - 2"/>
    <s v="tier - 1"/>
    <s v="R1011"/>
  </r>
  <r>
    <s v="Id1124"/>
    <s v=" Mr.   Christopher D Czech"/>
    <s v="27 Oct 1973"/>
    <n v="49.613888888888887"/>
    <n v="29.78"/>
    <n v="5.85"/>
    <s v="No"/>
    <s v="No"/>
    <x v="1"/>
    <n v="1"/>
    <x v="1"/>
    <x v="1"/>
    <s v="Diabetes (Uncontrolled)"/>
    <n v="9282.48"/>
    <s v="tier - 3"/>
    <s v="tier - 2"/>
    <s v="R1016"/>
  </r>
  <r>
    <s v="Id1125"/>
    <s v=" Mr.s   Jamie O'Brien"/>
    <s v="2 Jul 1971"/>
    <n v="51.93333333333333"/>
    <n v="34.76"/>
    <n v="5.92"/>
    <s v="Yes"/>
    <s v="No"/>
    <x v="0"/>
    <n v="1"/>
    <x v="1"/>
    <x v="0"/>
    <s v="Prediabetes"/>
    <n v="9283.56"/>
    <s v="tier - 2"/>
    <s v="tier - 3"/>
    <s v="R1013"/>
  </r>
  <r>
    <s v="Id1126"/>
    <s v=" Ms.   Ariell Bachman"/>
    <s v="26 Nov 1969"/>
    <n v="53.533333333333331"/>
    <n v="18.335000000000001"/>
    <n v="10.01"/>
    <s v="Yes"/>
    <s v="No"/>
    <x v="0"/>
    <n v="2"/>
    <x v="1"/>
    <x v="3"/>
    <s v="Prediabetes"/>
    <n v="9285.8700000000008"/>
    <s v="tier - 2"/>
    <s v="tier - 3"/>
    <s v="R1013"/>
  </r>
  <r>
    <s v="Id1127"/>
    <s v=" Mr.   Christopher Bednar"/>
    <s v="16 Oct 1973"/>
    <n v="49.644444444444446"/>
    <n v="32.299999999999997"/>
    <n v="9.59"/>
    <s v="No"/>
    <s v="No"/>
    <x v="0"/>
    <n v="0"/>
    <x v="1"/>
    <x v="0"/>
    <s v="Diabetes (Uncontrolled)"/>
    <n v="9288.0300000000007"/>
    <s v="tier - 2"/>
    <s v="tier - 3"/>
    <s v="R1018"/>
  </r>
  <r>
    <s v="Id1128"/>
    <s v=" Mr.   Ryan Daye"/>
    <s v="18 Sep 1973"/>
    <n v="49.722222222222221"/>
    <n v="27.74"/>
    <n v="10.37"/>
    <s v="No"/>
    <s v="No"/>
    <x v="0"/>
    <n v="0"/>
    <x v="1"/>
    <x v="1"/>
    <s v="Diabetes (Uncontrolled)"/>
    <n v="9290.14"/>
    <s v="tier - 3"/>
    <s v="tier - 3"/>
    <s v="R1016"/>
  </r>
  <r>
    <s v="Id1129"/>
    <s v=" Mr.   Thomas B Clarke"/>
    <s v="3 Nov 1976"/>
    <n v="46.597222222222221"/>
    <n v="24"/>
    <n v="4.01"/>
    <s v="Yes"/>
    <s v="No"/>
    <x v="0"/>
    <n v="1"/>
    <x v="1"/>
    <x v="2"/>
    <s v="Diabetes (Uncontrolled)"/>
    <n v="9301.89"/>
    <s v="tier - 2"/>
    <s v="tier - 1"/>
    <s v="R1012"/>
  </r>
  <r>
    <s v="Id1130"/>
    <s v=" Ms.   Katie Koren"/>
    <s v="16 Oct 1973"/>
    <n v="49.644444444444446"/>
    <n v="31.78"/>
    <n v="4.24"/>
    <s v="Yes"/>
    <s v="No"/>
    <x v="1"/>
    <n v="1"/>
    <x v="1"/>
    <x v="0"/>
    <s v="Normal"/>
    <n v="9304.7000000000007"/>
    <s v="tier - 3"/>
    <s v="tier - 3"/>
    <s v="R1013"/>
  </r>
  <r>
    <s v="Id1131"/>
    <s v=" Mr.s   Rachelle L Kuramoto"/>
    <s v="8 Jun 1963"/>
    <n v="60"/>
    <n v="32.25"/>
    <n v="5.36"/>
    <s v="Yes"/>
    <s v="No"/>
    <x v="0"/>
    <n v="0"/>
    <x v="1"/>
    <x v="0"/>
    <s v="Normal"/>
    <n v="9310.81"/>
    <s v="tier - 3"/>
    <s v="tier - 1"/>
    <s v="R1013"/>
  </r>
  <r>
    <s v="Id1132"/>
    <s v=" Ms.   Colleen Lynn"/>
    <s v="12 Oct 1977"/>
    <n v="45.655555555555559"/>
    <n v="30.114999999999998"/>
    <n v="4.99"/>
    <s v="No"/>
    <s v="No"/>
    <x v="0"/>
    <n v="2"/>
    <x v="1"/>
    <x v="0"/>
    <s v="Normal"/>
    <n v="9315.41"/>
    <s v="tier - 2"/>
    <s v="tier - 1"/>
    <s v="R1024"/>
  </r>
  <r>
    <s v="Id1133"/>
    <s v=" Mr.   Gregory A Dierksen"/>
    <s v="9 Jul 1988"/>
    <n v="34.913888888888891"/>
    <n v="22.41"/>
    <n v="8.68"/>
    <s v="No"/>
    <s v="No"/>
    <x v="0"/>
    <n v="0"/>
    <x v="1"/>
    <x v="2"/>
    <s v="Normal"/>
    <n v="9320.26"/>
    <s v="tier - 2"/>
    <s v="tier - 1"/>
    <s v="R1012"/>
  </r>
  <r>
    <s v="Id1134"/>
    <s v=" Ms.   Lara Zoeller"/>
    <s v="12 Oct 1996"/>
    <n v="26.655555555555555"/>
    <n v="45.72"/>
    <n v="4.2300000000000004"/>
    <s v="Yes"/>
    <s v="No"/>
    <x v="0"/>
    <n v="0"/>
    <x v="1"/>
    <x v="0"/>
    <s v="Diabetes (Uncontrolled)"/>
    <n v="9338.61"/>
    <s v="tier - 2"/>
    <s v="tier - 1"/>
    <s v="R1026"/>
  </r>
  <r>
    <s v="Id1135"/>
    <s v=" Ms.   Megan Flesch"/>
    <s v="1 Jul 1988"/>
    <n v="34.93611111111111"/>
    <n v="25"/>
    <n v="5.32"/>
    <s v="Yes"/>
    <s v="No"/>
    <x v="0"/>
    <n v="2"/>
    <x v="1"/>
    <x v="1"/>
    <s v="Normal"/>
    <n v="9344.2000000000007"/>
    <s v="tier - 2"/>
    <s v="tier - 1"/>
    <s v="R1021"/>
  </r>
  <r>
    <s v="Id1136"/>
    <s v=" Ms.   Sara Maltby"/>
    <s v="8 Oct 1971"/>
    <n v="51.666666666666664"/>
    <n v="39.5"/>
    <n v="6.66"/>
    <s v="No"/>
    <s v="No"/>
    <x v="0"/>
    <n v="0"/>
    <x v="1"/>
    <x v="0"/>
    <s v="Normal"/>
    <n v="9361.33"/>
    <s v="tier - 3"/>
    <s v="tier - 1"/>
    <s v="R1016"/>
  </r>
  <r>
    <s v="Id1137"/>
    <s v=" Ms.   Lucie J Custance"/>
    <s v="24 Nov 1969"/>
    <n v="53.538888888888891"/>
    <n v="37.729999999999997"/>
    <n v="7.4"/>
    <s v="No"/>
    <s v="No"/>
    <x v="0"/>
    <n v="0"/>
    <x v="1"/>
    <x v="0"/>
    <s v="Diabetes (Controlled)"/>
    <n v="9377.4500000000007"/>
    <s v="tier - 2"/>
    <s v="tier - 3"/>
    <s v="R1013"/>
  </r>
  <r>
    <s v="Id1138"/>
    <s v=" Ms.   Elizabeth S Choi"/>
    <s v="26 Nov 1971"/>
    <n v="51.533333333333331"/>
    <n v="40.659999999999997"/>
    <n v="10.08"/>
    <s v="No"/>
    <s v="No"/>
    <x v="0"/>
    <n v="0"/>
    <x v="1"/>
    <x v="0"/>
    <s v="Diabetes (Uncontrolled)"/>
    <n v="9377.9"/>
    <s v="tier - 2"/>
    <s v="tier - 1"/>
    <s v="R1013"/>
  </r>
  <r>
    <s v="Id1139"/>
    <s v=" Ms.   Carma S Barnett"/>
    <s v="2 Dec 1975"/>
    <n v="47.516666666666666"/>
    <n v="34.200000000000003"/>
    <n v="8.58"/>
    <s v="No"/>
    <s v="No"/>
    <x v="0"/>
    <n v="0"/>
    <x v="1"/>
    <x v="0"/>
    <s v="Diabetes (Uncontrolled)"/>
    <n v="9380.75"/>
    <s v="tier - 2"/>
    <s v="tier - 2"/>
    <s v="R1024"/>
  </r>
  <r>
    <s v="Id1140"/>
    <s v=" Mr.   Ryan Proulx"/>
    <s v="29 Dec 1971"/>
    <n v="51.44166666666667"/>
    <n v="46.51"/>
    <n v="5.84"/>
    <s v="No"/>
    <s v="No"/>
    <x v="0"/>
    <n v="1"/>
    <x v="1"/>
    <x v="0"/>
    <s v="Diabetes (Uncontrolled)"/>
    <n v="9386.16"/>
    <s v="tier - 3"/>
    <s v="tier - 2"/>
    <s v="R1013"/>
  </r>
  <r>
    <s v="Id1141"/>
    <s v=" Mr.   Daniel Hamilton"/>
    <s v="20 Oct 1971"/>
    <n v="51.633333333333333"/>
    <n v="28.88"/>
    <n v="4.8600000000000003"/>
    <s v="Yes"/>
    <s v="No"/>
    <x v="1"/>
    <n v="1"/>
    <x v="1"/>
    <x v="1"/>
    <s v="Prediabetes"/>
    <n v="9391.35"/>
    <s v="tier - 3"/>
    <s v="tier - 3"/>
    <s v="R1011"/>
  </r>
  <r>
    <s v="Id1142"/>
    <s v=" Ms.   Sarah Lundine"/>
    <s v="17 Oct 1976"/>
    <n v="46.641666666666666"/>
    <n v="33.914999999999999"/>
    <n v="11.52"/>
    <s v="No"/>
    <s v="No"/>
    <x v="0"/>
    <n v="0"/>
    <x v="1"/>
    <x v="0"/>
    <s v="Normal"/>
    <n v="9411.01"/>
    <s v="tier - 2"/>
    <s v="tier - 3"/>
    <s v="R1024"/>
  </r>
  <r>
    <s v="Id1143"/>
    <s v=" Mr.   Matthew J Paullin"/>
    <s v="30 Oct 1976"/>
    <n v="46.605555555555554"/>
    <n v="24.32"/>
    <n v="6.15"/>
    <s v="Yes"/>
    <s v="No"/>
    <x v="1"/>
    <n v="1"/>
    <x v="1"/>
    <x v="2"/>
    <s v="Diabetes (Uncontrolled)"/>
    <n v="9414.92"/>
    <s v="tier - 2"/>
    <s v="tier - 2"/>
    <s v="R1011"/>
  </r>
  <r>
    <s v="Id1144"/>
    <s v=" Ms.   Francesca Delucia"/>
    <s v="3 Nov 1976"/>
    <n v="46.597222222222221"/>
    <n v="25.8"/>
    <n v="9.94"/>
    <s v="No"/>
    <s v="No"/>
    <x v="0"/>
    <n v="0"/>
    <x v="1"/>
    <x v="1"/>
    <s v="Prediabetes"/>
    <n v="9432.93"/>
    <s v="tier - 2"/>
    <s v="tier - 1"/>
    <s v="R1024"/>
  </r>
  <r>
    <s v="Id1145"/>
    <s v=" Ms.   Nicole Valentine"/>
    <s v="27 Nov 1974"/>
    <n v="48.530555555555559"/>
    <n v="21.56"/>
    <n v="10.56"/>
    <s v="No"/>
    <s v="No"/>
    <x v="0"/>
    <n v="0"/>
    <x v="1"/>
    <x v="2"/>
    <s v="Diabetes (Uncontrolled)"/>
    <n v="9447.25"/>
    <s v="tier - 2"/>
    <s v="tier - 1"/>
    <s v="R1024"/>
  </r>
  <r>
    <s v="Id1146"/>
    <s v=" Mr.   Toshiyuki Mohara"/>
    <s v="8 Jun 1974"/>
    <n v="49"/>
    <n v="31.6"/>
    <n v="6.79"/>
    <s v="No"/>
    <s v="No"/>
    <x v="0"/>
    <n v="0"/>
    <x v="1"/>
    <x v="0"/>
    <s v="Diabetes (Uncontrolled)"/>
    <n v="9447.3799999999992"/>
    <s v="tier - 2"/>
    <s v="tier - 3"/>
    <s v="R1024"/>
  </r>
  <r>
    <s v="Id1147"/>
    <s v=" Mr.   Tom L Fairbrother"/>
    <s v="14 Nov 1987"/>
    <n v="35.56666666666667"/>
    <n v="42.93"/>
    <n v="4.8"/>
    <s v="No"/>
    <s v="No"/>
    <x v="0"/>
    <n v="1"/>
    <x v="1"/>
    <x v="0"/>
    <s v="Diabetes (Controlled)"/>
    <n v="9448.42"/>
    <s v="tier - 2"/>
    <s v="tier - 3"/>
    <s v="R1021"/>
  </r>
  <r>
    <s v="Id1148"/>
    <s v=" Mr.   Brian Fagan"/>
    <s v="17 Jul 1979"/>
    <n v="43.891666666666666"/>
    <n v="26.72"/>
    <n v="5.75"/>
    <s v="No"/>
    <s v="No"/>
    <x v="0"/>
    <n v="2"/>
    <x v="1"/>
    <x v="1"/>
    <s v="Normal"/>
    <n v="9453.92"/>
    <s v="tier - 2"/>
    <s v="tier - 2"/>
    <s v="R1021"/>
  </r>
  <r>
    <s v="Id1149"/>
    <s v=" Mr.   Matthew Toth"/>
    <s v="4 Jun 1969"/>
    <n v="54.011111111111113"/>
    <n v="26.67"/>
    <n v="5.81"/>
    <s v="No"/>
    <s v="No"/>
    <x v="0"/>
    <n v="2"/>
    <x v="1"/>
    <x v="1"/>
    <s v="Prediabetes"/>
    <n v="9487.64"/>
    <s v="tier - 2"/>
    <s v="tier - 2"/>
    <s v="R1013"/>
  </r>
  <r>
    <s v="Id1150"/>
    <s v=" Ms.   Julee Guinn"/>
    <s v="28 Nov 1976"/>
    <n v="46.527777777777779"/>
    <n v="42.68"/>
    <n v="9.2799999999999994"/>
    <s v="No"/>
    <s v="No"/>
    <x v="0"/>
    <n v="2"/>
    <x v="1"/>
    <x v="0"/>
    <s v="Prediabetes"/>
    <n v="9500.57"/>
    <s v="tier - 2"/>
    <s v="tier - 3"/>
    <s v="R1017"/>
  </r>
  <r>
    <s v="Id1151"/>
    <s v=" Mr.   Christopher M Rogers"/>
    <s v="24 Aug 1969"/>
    <n v="53.788888888888891"/>
    <n v="24.31"/>
    <n v="6.37"/>
    <s v="No"/>
    <s v="No"/>
    <x v="0"/>
    <n v="0"/>
    <x v="1"/>
    <x v="2"/>
    <s v="Diabetes (Uncontrolled)"/>
    <n v="9504.31"/>
    <s v="tier - 3"/>
    <s v="tier - 2"/>
    <s v="R1013"/>
  </r>
  <r>
    <s v="Id1152"/>
    <s v=" Mr.   Ciaran Diviney"/>
    <s v="22 Aug 1992"/>
    <n v="30.794444444444444"/>
    <n v="44.75"/>
    <n v="5.09"/>
    <s v="Yes"/>
    <s v="No"/>
    <x v="0"/>
    <n v="0"/>
    <x v="1"/>
    <x v="0"/>
    <s v="Prediabetes"/>
    <n v="9507.68"/>
    <s v="tier - 2"/>
    <s v="tier - 1"/>
    <s v="R1012"/>
  </r>
  <r>
    <s v="Id1153"/>
    <s v=" Ms.   Kara Marlatt"/>
    <s v="29 Nov 1971"/>
    <n v="51.524999999999999"/>
    <n v="30.78"/>
    <n v="7.94"/>
    <s v="No"/>
    <s v="No"/>
    <x v="0"/>
    <n v="2"/>
    <x v="1"/>
    <x v="0"/>
    <s v="Normal"/>
    <n v="9528.9"/>
    <s v="tier - 2"/>
    <s v="tier - 2"/>
    <s v="R1011"/>
  </r>
  <r>
    <s v="Id1154"/>
    <s v=" Ms.   Makie Ohler"/>
    <s v="21 Dec 1973"/>
    <n v="49.463888888888889"/>
    <n v="21.86"/>
    <n v="10.95"/>
    <s v="No"/>
    <s v="No"/>
    <x v="0"/>
    <n v="0"/>
    <x v="1"/>
    <x v="2"/>
    <s v="Diabetes (Uncontrolled)"/>
    <n v="9538.65"/>
    <s v="tier - 2"/>
    <s v="tier - 3"/>
    <s v="R1021"/>
  </r>
  <r>
    <s v="Id1155"/>
    <s v=" Ms.   Emily E Mossler"/>
    <s v="28 Jul 1975"/>
    <n v="47.861111111111114"/>
    <n v="49.09"/>
    <n v="6.3"/>
    <s v="Yes"/>
    <s v="No"/>
    <x v="0"/>
    <n v="0"/>
    <x v="1"/>
    <x v="0"/>
    <s v="Diabetes (Uncontrolled)"/>
    <n v="9540.17"/>
    <s v="tier - 2"/>
    <s v="tier - 2"/>
    <s v="R1024"/>
  </r>
  <r>
    <s v="Id1156"/>
    <s v=" Mr.   Cary Segall"/>
    <s v="22 Sep 1972"/>
    <n v="50.711111111111109"/>
    <n v="47.74"/>
    <n v="8.0500000000000007"/>
    <s v="Yes"/>
    <s v="No"/>
    <x v="0"/>
    <n v="2"/>
    <x v="1"/>
    <x v="0"/>
    <s v="Prediabetes"/>
    <n v="9541.7000000000007"/>
    <s v="tier - 2"/>
    <s v="tier - 1"/>
    <s v="R1024"/>
  </r>
  <r>
    <s v="Id1157"/>
    <s v=" Mr.   Steven Sprieser"/>
    <s v="22 Sep 1972"/>
    <n v="50.711111111111109"/>
    <n v="30.2"/>
    <n v="9.8800000000000008"/>
    <s v="Yes"/>
    <s v="No"/>
    <x v="0"/>
    <n v="2"/>
    <x v="1"/>
    <x v="0"/>
    <s v="Diabetes (Uncontrolled)"/>
    <n v="9549.57"/>
    <s v="tier - 2"/>
    <s v="tier - 1"/>
    <s v="R1013"/>
  </r>
  <r>
    <s v="Id1158"/>
    <s v=" Mr.   Jose Antonio Sr Blanco"/>
    <s v="14 Aug 1974"/>
    <n v="48.81666666666667"/>
    <n v="33.25"/>
    <n v="7.42"/>
    <s v="Yes"/>
    <s v="No"/>
    <x v="0"/>
    <n v="2"/>
    <x v="1"/>
    <x v="0"/>
    <s v="Diabetes (Uncontrolled)"/>
    <n v="9563.0300000000007"/>
    <s v="tier - 3"/>
    <s v="tier - 1"/>
    <s v="R1011"/>
  </r>
  <r>
    <s v="Id1159"/>
    <s v=" Ms.   Tatiana Sheptock"/>
    <s v="1 Dec 1973"/>
    <n v="49.519444444444446"/>
    <n v="26.6"/>
    <n v="8.4499999999999993"/>
    <s v="Yes"/>
    <s v="No"/>
    <x v="0"/>
    <n v="1"/>
    <x v="1"/>
    <x v="1"/>
    <s v="Diabetes (Uncontrolled)"/>
    <n v="9566.99"/>
    <s v="tier - 2"/>
    <s v="tier - 1"/>
    <s v="R1012"/>
  </r>
  <r>
    <s v="Id1160"/>
    <s v=" Mr.   Dan T Chruniak"/>
    <s v="4 Dec 1966"/>
    <n v="56.511111111111113"/>
    <n v="26.35"/>
    <n v="6.21"/>
    <s v="No"/>
    <s v="No"/>
    <x v="0"/>
    <n v="2"/>
    <x v="1"/>
    <x v="1"/>
    <s v="Diabetes (Uncontrolled)"/>
    <n v="9582.5400000000009"/>
    <s v="tier - 3"/>
    <s v="tier - 2"/>
    <s v="R1013"/>
  </r>
  <r>
    <s v="Id1161"/>
    <s v=" Ms.   Liisa A Miller"/>
    <s v="28 Nov 1973"/>
    <n v="49.527777777777779"/>
    <n v="39.994999999999997"/>
    <n v="4.6500000000000004"/>
    <s v="No"/>
    <s v="No"/>
    <x v="0"/>
    <n v="0"/>
    <x v="1"/>
    <x v="0"/>
    <s v="Prediabetes"/>
    <n v="9583.89"/>
    <s v="tier - 2"/>
    <s v="tier - 3"/>
    <s v="R1012"/>
  </r>
  <r>
    <s v="Id1162"/>
    <s v=" Ms.   Kathryn E Theis"/>
    <s v="18 Oct 1981"/>
    <n v="41.638888888888886"/>
    <n v="22.92"/>
    <n v="5.87"/>
    <s v="Yes"/>
    <s v="No"/>
    <x v="0"/>
    <n v="1"/>
    <x v="1"/>
    <x v="2"/>
    <s v="Normal"/>
    <n v="9584.0400000000009"/>
    <s v="tier - 2"/>
    <s v="tier - 1"/>
    <s v="R1021"/>
  </r>
  <r>
    <s v="Id1163"/>
    <s v=" Mr.   Maxwell Sadler"/>
    <s v="15 Dec 1964"/>
    <n v="58.480555555555554"/>
    <n v="24.78"/>
    <n v="4.24"/>
    <s v="Yes"/>
    <s v="No"/>
    <x v="0"/>
    <n v="2"/>
    <x v="1"/>
    <x v="2"/>
    <s v="Prediabetes"/>
    <n v="9597.6299999999992"/>
    <s v="tier - 3"/>
    <s v="tier - 3"/>
    <s v="R1013"/>
  </r>
  <r>
    <s v="Id1164"/>
    <s v=" Ms.   Pascale Auger"/>
    <s v="27 Dec 1972"/>
    <n v="50.447222222222223"/>
    <n v="34.07"/>
    <n v="7.81"/>
    <s v="Yes"/>
    <s v="No"/>
    <x v="0"/>
    <n v="0"/>
    <x v="1"/>
    <x v="0"/>
    <s v="Normal"/>
    <n v="9617.66"/>
    <s v="tier - 3"/>
    <s v="tier - 3"/>
    <s v="R1016"/>
  </r>
  <r>
    <s v="Id1165"/>
    <s v=" Ms.   Becca Steadman"/>
    <s v="29 Aug 1982"/>
    <n v="40.774999999999999"/>
    <n v="30.14"/>
    <n v="9.85"/>
    <s v="No"/>
    <s v="No"/>
    <x v="0"/>
    <n v="0"/>
    <x v="1"/>
    <x v="0"/>
    <s v="Diabetes (Uncontrolled)"/>
    <n v="9619.18"/>
    <s v="tier - 2"/>
    <s v="tier - 1"/>
    <s v="R1025"/>
  </r>
  <r>
    <s v="Id1166"/>
    <s v=" Ms.   Grace McCarron"/>
    <s v="29 Oct 1975"/>
    <n v="47.608333333333334"/>
    <n v="18.05"/>
    <n v="6.94"/>
    <s v="No"/>
    <s v="No"/>
    <x v="0"/>
    <n v="0"/>
    <x v="1"/>
    <x v="3"/>
    <s v="Diabetes (Uncontrolled)"/>
    <n v="9620.33"/>
    <s v="tier - 3"/>
    <s v="tier - 3"/>
    <s v="R1012"/>
  </r>
  <r>
    <s v="Id1167"/>
    <s v=" Ms.   Samantha Roecker"/>
    <s v="16 Dec 1970"/>
    <n v="52.477777777777774"/>
    <n v="37.4"/>
    <n v="11.3"/>
    <s v="Yes"/>
    <s v="No"/>
    <x v="0"/>
    <n v="2"/>
    <x v="1"/>
    <x v="0"/>
    <s v="Diabetes (Controlled)"/>
    <n v="9625.92"/>
    <s v="tier - 2"/>
    <s v="tier - 3"/>
    <s v="R1011"/>
  </r>
  <r>
    <s v="Id1168"/>
    <s v=" Mr.s   Nicole R Giumarra"/>
    <s v="23 Jun 1998"/>
    <n v="24.958333333333332"/>
    <n v="25.75"/>
    <n v="9.23"/>
    <s v="No"/>
    <s v="No"/>
    <x v="0"/>
    <n v="0"/>
    <x v="1"/>
    <x v="1"/>
    <s v="Diabetes (Uncontrolled)"/>
    <n v="9628.7900000000009"/>
    <s v="tier - 2"/>
    <s v="tier - 2"/>
    <s v="R1026"/>
  </r>
  <r>
    <s v="Id1169"/>
    <s v=" Mr.   David W Peters"/>
    <s v="19 Dec 1979"/>
    <n v="43.469444444444441"/>
    <n v="32.299999999999997"/>
    <n v="4.37"/>
    <s v="No"/>
    <s v="No"/>
    <x v="0"/>
    <n v="2"/>
    <x v="1"/>
    <x v="0"/>
    <s v="Diabetes (Uncontrolled)"/>
    <n v="9630.2999999999993"/>
    <s v="tier - 2"/>
    <s v="tier - 2"/>
    <s v="R1021"/>
  </r>
  <r>
    <s v="Id1170"/>
    <s v=" Mr.   Grant Bower"/>
    <s v="23 Oct 1972"/>
    <n v="50.625"/>
    <n v="28.61"/>
    <n v="5.76"/>
    <s v="No"/>
    <s v="No"/>
    <x v="1"/>
    <n v="1"/>
    <x v="1"/>
    <x v="1"/>
    <s v="Normal"/>
    <n v="9630.4"/>
    <s v="tier - 2"/>
    <s v="tier - 2"/>
    <s v="R1011"/>
  </r>
  <r>
    <s v="Id1171"/>
    <s v=" Mr.s   Sophia Chen"/>
    <s v="22 Jun 1968"/>
    <n v="54.961111111111109"/>
    <n v="45.41"/>
    <n v="4.96"/>
    <s v="No"/>
    <s v="No"/>
    <x v="0"/>
    <n v="1"/>
    <x v="1"/>
    <x v="0"/>
    <s v="Prediabetes"/>
    <n v="9630.91"/>
    <s v="tier - 3"/>
    <s v="tier - 2"/>
    <s v="R1013"/>
  </r>
  <r>
    <s v="Id1172"/>
    <s v=" Ms.   Christina Capriccioso"/>
    <s v="30 Sep 1970"/>
    <n v="52.68888888888889"/>
    <n v="31.2"/>
    <n v="11.04"/>
    <s v="Yes"/>
    <s v="No"/>
    <x v="0"/>
    <n v="2"/>
    <x v="1"/>
    <x v="0"/>
    <s v="Normal"/>
    <n v="9634.5400000000009"/>
    <s v="tier - 2"/>
    <s v="tier - 2"/>
    <s v="R1011"/>
  </r>
  <r>
    <s v="Id1173"/>
    <s v=" Mr.   Sam L Starbuck"/>
    <s v="19 Jul 1971"/>
    <n v="51.886111111111113"/>
    <n v="29.83"/>
    <n v="7.81"/>
    <s v="Yes"/>
    <s v="No"/>
    <x v="0"/>
    <n v="1"/>
    <x v="1"/>
    <x v="1"/>
    <s v="Diabetes (Uncontrolled)"/>
    <n v="9644.25"/>
    <s v="tier - 2"/>
    <s v="tier - 1"/>
    <s v="R1012"/>
  </r>
  <r>
    <s v="Id1174"/>
    <s v=" Mr.s   Haley R McMahon"/>
    <s v="8 Jul 1974"/>
    <n v="48.916666666666664"/>
    <n v="29.06"/>
    <n v="4.55"/>
    <s v="No"/>
    <s v="No"/>
    <x v="0"/>
    <n v="0"/>
    <x v="1"/>
    <x v="1"/>
    <s v="Diabetes (Uncontrolled)"/>
    <n v="9653.81"/>
    <s v="tier - 2"/>
    <s v="tier - 2"/>
    <s v="R1011"/>
  </r>
  <r>
    <s v="Id1175"/>
    <s v=" Mr.   Ethan Rissell"/>
    <s v="8 Aug 1981"/>
    <n v="41.833333333333336"/>
    <n v="27.454999999999998"/>
    <n v="6.13"/>
    <s v="No"/>
    <s v="No"/>
    <x v="0"/>
    <n v="2"/>
    <x v="1"/>
    <x v="1"/>
    <s v="Normal"/>
    <n v="9664.34"/>
    <s v="tier - 2"/>
    <s v="tier - 3"/>
    <s v="R1011"/>
  </r>
  <r>
    <s v="Id1176"/>
    <s v=" Mr.   Andrew W Kromroy"/>
    <s v="16 Sep 1966"/>
    <n v="56.727777777777774"/>
    <n v="23.01"/>
    <n v="6.04"/>
    <s v="Yes"/>
    <s v="No"/>
    <x v="0"/>
    <n v="1"/>
    <x v="1"/>
    <x v="2"/>
    <s v="Prediabetes"/>
    <n v="9684.2900000000009"/>
    <s v="tier - 3"/>
    <s v="tier - 2"/>
    <s v="R1013"/>
  </r>
  <r>
    <s v="Id1177"/>
    <s v=" Mr.   Mark G Manfredi"/>
    <s v="7 Nov 1964"/>
    <n v="58.586111111111109"/>
    <n v="31.39"/>
    <n v="8.85"/>
    <s v="Yes"/>
    <s v="No"/>
    <x v="0"/>
    <n v="0"/>
    <x v="1"/>
    <x v="0"/>
    <s v="Prediabetes"/>
    <n v="9698.42"/>
    <s v="tier - 3"/>
    <s v="tier - 3"/>
    <s v="R1013"/>
  </r>
  <r>
    <s v="Id1178"/>
    <s v=" Ms.   Kasey E Manwaring"/>
    <s v="19 Sep 1977"/>
    <n v="45.719444444444441"/>
    <n v="34.770000000000003"/>
    <n v="10.54"/>
    <s v="No"/>
    <s v="No"/>
    <x v="0"/>
    <n v="2"/>
    <x v="1"/>
    <x v="0"/>
    <s v="Diabetes (Uncontrolled)"/>
    <n v="9704.67"/>
    <s v="tier - 2"/>
    <s v="tier - 3"/>
    <s v="R1024"/>
  </r>
  <r>
    <s v="Id1179"/>
    <s v=" Mr.   Jeff Tomaszewski"/>
    <s v="10 Jul 1972"/>
    <n v="50.911111111111111"/>
    <n v="24.48"/>
    <n v="4.37"/>
    <s v="Yes"/>
    <s v="No"/>
    <x v="0"/>
    <n v="2"/>
    <x v="1"/>
    <x v="2"/>
    <s v="Diabetes (Uncontrolled)"/>
    <n v="9710.7099999999991"/>
    <s v="tier - 2"/>
    <s v="tier - 1"/>
    <s v="R1021"/>
  </r>
  <r>
    <s v="Id1180"/>
    <s v=" Ms.   Amy Gannon"/>
    <s v="27 Jun 1975"/>
    <n v="47.947222222222223"/>
    <n v="22.61"/>
    <n v="9.6300000000000008"/>
    <s v="No"/>
    <s v="No"/>
    <x v="0"/>
    <n v="2"/>
    <x v="1"/>
    <x v="2"/>
    <s v="Normal"/>
    <n v="9715.84"/>
    <s v="tier - 2"/>
    <s v="tier - 1"/>
    <s v="R1024"/>
  </r>
  <r>
    <s v="Id1181"/>
    <s v=" Mr.   Adam Frye"/>
    <s v="12 Sep 1970"/>
    <n v="52.738888888888887"/>
    <n v="34.299999999999997"/>
    <n v="10.37"/>
    <s v="No"/>
    <s v="No"/>
    <x v="0"/>
    <n v="0"/>
    <x v="1"/>
    <x v="0"/>
    <s v="Diabetes (Uncontrolled)"/>
    <n v="9722.77"/>
    <s v="tier - 3"/>
    <s v="tier - 1"/>
    <s v="R1016"/>
  </r>
  <r>
    <s v="Id1182"/>
    <s v=" Ms.   Kristin M Jenkins"/>
    <s v="18 Aug 1970"/>
    <n v="52.805555555555557"/>
    <n v="46.09"/>
    <n v="5.44"/>
    <s v="No"/>
    <s v="No"/>
    <x v="0"/>
    <n v="2"/>
    <x v="1"/>
    <x v="0"/>
    <s v="Diabetes (Uncontrolled)"/>
    <n v="9724.5300000000007"/>
    <s v="tier - 3"/>
    <s v="tier - 1"/>
    <s v="R1011"/>
  </r>
  <r>
    <s v="Id1183"/>
    <s v=" Ms.   Mary-Lynn B Currier"/>
    <s v="4 Jul 1970"/>
    <n v="52.927777777777777"/>
    <n v="44.744999999999997"/>
    <n v="5.19"/>
    <s v="No"/>
    <s v="No"/>
    <x v="0"/>
    <n v="2"/>
    <x v="1"/>
    <x v="0"/>
    <s v="Normal"/>
    <n v="9748.91"/>
    <s v="tier - 2"/>
    <s v="tier - 1"/>
    <s v="R1013"/>
  </r>
  <r>
    <s v="Id1184"/>
    <s v=" Mr.s   Jamie A Whittendale"/>
    <s v="14 Jul 2001"/>
    <n v="21.9"/>
    <n v="26.33"/>
    <n v="11.8"/>
    <s v="Yes"/>
    <s v="No"/>
    <x v="0"/>
    <n v="1"/>
    <x v="1"/>
    <x v="1"/>
    <s v="Normal"/>
    <n v="9753.49"/>
    <s v="tier - 2"/>
    <s v="tier - 2"/>
    <s v="R1012"/>
  </r>
  <r>
    <s v="Id1185"/>
    <s v=" Mr.   Jeffrey A Rixe"/>
    <s v="5 Sep 1965"/>
    <n v="57.758333333333333"/>
    <n v="26.6"/>
    <n v="8.3800000000000008"/>
    <s v="No"/>
    <s v="No"/>
    <x v="0"/>
    <n v="2"/>
    <x v="1"/>
    <x v="1"/>
    <s v="Diabetes (Uncontrolled)"/>
    <n v="9764.08"/>
    <s v="tier - 3"/>
    <s v="tier - 1"/>
    <s v="R1012"/>
  </r>
  <r>
    <s v="Id1186"/>
    <s v=" Ms.   Nicole Ballon-Landa"/>
    <s v="7 Jul 1973"/>
    <n v="49.919444444444444"/>
    <n v="27.5"/>
    <n v="7.58"/>
    <s v="No"/>
    <s v="No"/>
    <x v="0"/>
    <n v="0"/>
    <x v="1"/>
    <x v="1"/>
    <s v="Diabetes (Uncontrolled)"/>
    <n v="9778.35"/>
    <s v="tier - 2"/>
    <s v="tier - 2"/>
    <s v="R1024"/>
  </r>
  <r>
    <s v="Id1187"/>
    <s v=" Ms.   Audrey Zaferos"/>
    <s v="8 Aug 1996"/>
    <n v="26.833333333333332"/>
    <n v="41.55"/>
    <n v="4.6100000000000003"/>
    <s v="No"/>
    <s v="No"/>
    <x v="0"/>
    <n v="1"/>
    <x v="1"/>
    <x v="0"/>
    <s v="Diabetes (Uncontrolled)"/>
    <n v="9787.32"/>
    <s v="tier - 2"/>
    <s v="tier - 3"/>
    <s v="R1023"/>
  </r>
  <r>
    <s v="Id1188"/>
    <s v=" Mr.   Jacob Jackson"/>
    <s v="7 Jun 1977"/>
    <n v="46.00277777777778"/>
    <n v="41.47"/>
    <n v="4.7"/>
    <s v="Yes"/>
    <s v="No"/>
    <x v="1"/>
    <n v="1"/>
    <x v="1"/>
    <x v="0"/>
    <s v="Normal"/>
    <n v="9788.8700000000008"/>
    <s v="tier - 3"/>
    <s v="tier - 2"/>
    <s v="R1013"/>
  </r>
  <r>
    <s v="Id1189"/>
    <s v=" Mr.   Daniel S Evans Marke"/>
    <s v="17 Sep 1973"/>
    <n v="49.725000000000001"/>
    <n v="24.795000000000002"/>
    <n v="6.05"/>
    <s v="Yes"/>
    <s v="No"/>
    <x v="0"/>
    <n v="0"/>
    <x v="1"/>
    <x v="2"/>
    <s v="Normal"/>
    <n v="9800.89"/>
    <s v="tier - 2"/>
    <s v="tier - 1"/>
    <s v="R1013"/>
  </r>
  <r>
    <s v="Id1190"/>
    <s v=" Mr.   Marc C Samland"/>
    <s v="28 Jun 1972"/>
    <n v="50.944444444444443"/>
    <n v="29.48"/>
    <n v="5.63"/>
    <s v="Yes"/>
    <s v="No"/>
    <x v="1"/>
    <n v="1"/>
    <x v="1"/>
    <x v="1"/>
    <s v="Prediabetes"/>
    <n v="9819.25"/>
    <s v="tier - 2"/>
    <s v="tier - 2"/>
    <s v="R1021"/>
  </r>
  <r>
    <s v="Id1191"/>
    <s v=" Mr.   Mark S Shapiro"/>
    <s v="26 Sep 1972"/>
    <n v="50.7"/>
    <n v="28.09"/>
    <n v="6.06"/>
    <s v="No"/>
    <s v="No"/>
    <x v="1"/>
    <n v="1"/>
    <x v="1"/>
    <x v="1"/>
    <s v="Normal"/>
    <n v="9836.2099999999991"/>
    <s v="tier - 2"/>
    <s v="tier - 3"/>
    <s v="R1021"/>
  </r>
  <r>
    <s v="Id1192"/>
    <s v=" Mr.   Dan Snitzer"/>
    <s v="13 Aug 1992"/>
    <n v="30.819444444444443"/>
    <n v="32.729999999999997"/>
    <n v="5.19"/>
    <s v="No"/>
    <s v="No"/>
    <x v="0"/>
    <n v="1"/>
    <x v="1"/>
    <x v="0"/>
    <s v="Prediabetes"/>
    <n v="9844.4500000000007"/>
    <s v="tier - 2"/>
    <s v="tier - 1"/>
    <s v="R1012"/>
  </r>
  <r>
    <s v="Id1193"/>
    <s v=" Ms.   Gabriela Herra Arroyo"/>
    <s v="4 Nov 1968"/>
    <n v="54.594444444444441"/>
    <n v="27.36"/>
    <n v="8.9600000000000009"/>
    <s v="No"/>
    <s v="No"/>
    <x v="0"/>
    <n v="0"/>
    <x v="1"/>
    <x v="1"/>
    <s v="Normal"/>
    <n v="9850.43"/>
    <s v="tier - 3"/>
    <s v="tier - 3"/>
    <s v="R1011"/>
  </r>
  <r>
    <s v="Id1194"/>
    <s v=" Ms.   Amanda Watters"/>
    <s v="23 Oct 1971"/>
    <n v="51.625"/>
    <n v="27.265000000000001"/>
    <n v="11.39"/>
    <s v="No"/>
    <s v="No"/>
    <x v="0"/>
    <n v="0"/>
    <x v="1"/>
    <x v="1"/>
    <s v="Diabetes (Uncontrolled)"/>
    <n v="9855.1299999999992"/>
    <s v="tier - 2"/>
    <s v="tier - 3"/>
    <s v="R1013"/>
  </r>
  <r>
    <s v="Id1195"/>
    <s v=" Ms.   Dara Steele-Belkin"/>
    <s v="17 Jul 1971"/>
    <n v="51.891666666666666"/>
    <n v="48.07"/>
    <n v="4.0599999999999996"/>
    <s v="Yes"/>
    <s v="No"/>
    <x v="0"/>
    <n v="0"/>
    <x v="1"/>
    <x v="0"/>
    <s v="Diabetes (Uncontrolled)"/>
    <n v="9861.0300000000007"/>
    <s v="tier - 2"/>
    <s v="tier - 2"/>
    <s v="R1011"/>
  </r>
  <r>
    <s v="Id1196"/>
    <s v=" Ms.   Rachelle R Christensen"/>
    <s v="20 Oct 1969"/>
    <n v="53.633333333333333"/>
    <n v="30.8"/>
    <n v="5.23"/>
    <s v="Yes"/>
    <s v="No"/>
    <x v="0"/>
    <n v="0"/>
    <x v="1"/>
    <x v="0"/>
    <s v="Normal"/>
    <n v="9863.4699999999993"/>
    <s v="tier - 3"/>
    <s v="tier - 3"/>
    <s v="R1012"/>
  </r>
  <r>
    <s v="Id1197"/>
    <s v=" Ms.   Brenda J Hodge"/>
    <s v="9 Nov 1971"/>
    <n v="51.580555555555556"/>
    <n v="32.299999999999997"/>
    <n v="5.05"/>
    <s v="Yes"/>
    <s v="No"/>
    <x v="0"/>
    <n v="0"/>
    <x v="1"/>
    <x v="0"/>
    <s v="Normal"/>
    <n v="9866.2999999999993"/>
    <s v="tier - 2"/>
    <s v="tier - 3"/>
    <s v="R1024"/>
  </r>
  <r>
    <s v="Id1198"/>
    <s v=" Mr.   Tim Rusterholz"/>
    <s v="13 Aug 1969"/>
    <n v="53.819444444444443"/>
    <n v="39.700000000000003"/>
    <n v="7.34"/>
    <s v="No"/>
    <s v="No"/>
    <x v="0"/>
    <n v="0"/>
    <x v="1"/>
    <x v="0"/>
    <s v="Normal"/>
    <n v="9869.81"/>
    <s v="tier - 3"/>
    <s v="tier - 3"/>
    <s v="R1012"/>
  </r>
  <r>
    <s v="Id1199"/>
    <s v=" Mr.   Sylvain Lafrance"/>
    <s v="6 Jul 1998"/>
    <n v="24.922222222222221"/>
    <n v="35.97"/>
    <n v="8.1300000000000008"/>
    <s v="No"/>
    <s v="No"/>
    <x v="0"/>
    <n v="0"/>
    <x v="1"/>
    <x v="0"/>
    <s v="Diabetes (Uncontrolled)"/>
    <n v="9870.59"/>
    <s v="tier - 2"/>
    <s v="tier - 2"/>
    <s v="R1023"/>
  </r>
  <r>
    <s v="Id1200"/>
    <s v=" Mr.s   Lisa M Hallis"/>
    <s v="22 Dec 1971"/>
    <n v="51.461111111111109"/>
    <n v="25.86"/>
    <n v="6.68"/>
    <s v="Yes"/>
    <s v="No"/>
    <x v="0"/>
    <n v="1"/>
    <x v="1"/>
    <x v="1"/>
    <s v="Diabetes (Uncontrolled)"/>
    <n v="9872.7000000000007"/>
    <s v="tier - 2"/>
    <s v="tier - 2"/>
    <s v="R1011"/>
  </r>
  <r>
    <s v="Id1201"/>
    <s v=" Mr.   Ryan Marshall"/>
    <s v="3 Jul 1971"/>
    <n v="51.930555555555557"/>
    <n v="30.03"/>
    <n v="11.51"/>
    <s v="No"/>
    <s v="No"/>
    <x v="0"/>
    <n v="0"/>
    <x v="1"/>
    <x v="0"/>
    <s v="Diabetes (Controlled)"/>
    <n v="9875.68"/>
    <s v="tier - 2"/>
    <s v="tier - 3"/>
    <s v="R1024"/>
  </r>
  <r>
    <s v="Id1202"/>
    <s v=" Mr.s   Kaitlin M Salowitz"/>
    <s v="3 Oct 1971"/>
    <n v="51.680555555555557"/>
    <n v="25.76"/>
    <n v="6.02"/>
    <s v="Yes"/>
    <s v="No"/>
    <x v="1"/>
    <n v="1"/>
    <x v="1"/>
    <x v="1"/>
    <s v="Diabetes (Uncontrolled)"/>
    <n v="9877.61"/>
    <s v="tier - 2"/>
    <s v="tier - 1"/>
    <s v="R1013"/>
  </r>
  <r>
    <s v="Id1203"/>
    <s v=" Mr.   William R Blake"/>
    <s v="8 Nov 1971"/>
    <n v="51.583333333333336"/>
    <n v="22.42"/>
    <n v="7.96"/>
    <s v="No"/>
    <s v="No"/>
    <x v="0"/>
    <n v="0"/>
    <x v="1"/>
    <x v="2"/>
    <s v="Prediabetes"/>
    <n v="9880.07"/>
    <s v="tier - 2"/>
    <s v="tier - 3"/>
    <s v="R1011"/>
  </r>
  <r>
    <s v="Id1204"/>
    <s v=" Mr.   Bruce Langerak"/>
    <s v="5 Nov 1966"/>
    <n v="56.591666666666669"/>
    <n v="33.18"/>
    <n v="6.01"/>
    <s v="Yes"/>
    <s v="No"/>
    <x v="0"/>
    <n v="1"/>
    <x v="1"/>
    <x v="0"/>
    <s v="Diabetes (Uncontrolled)"/>
    <n v="9890.23"/>
    <s v="tier - 3"/>
    <s v="tier - 3"/>
    <s v="R1013"/>
  </r>
  <r>
    <s v="Id1205"/>
    <s v=" Mr.s   Veronica Bonilla"/>
    <s v="8 Jul 1996"/>
    <n v="26.916666666666668"/>
    <n v="43.04"/>
    <n v="5.9"/>
    <s v="Yes"/>
    <s v="No"/>
    <x v="0"/>
    <n v="0"/>
    <x v="1"/>
    <x v="0"/>
    <s v="Prediabetes"/>
    <n v="9894.69"/>
    <s v="tier - 2"/>
    <s v="tier - 3"/>
    <s v="R1012"/>
  </r>
  <r>
    <s v="Id1206"/>
    <s v=" Mr.   Warren Ciabattoni"/>
    <s v="17 Aug 1962"/>
    <n v="60.80833333333333"/>
    <n v="34.15"/>
    <n v="4.49"/>
    <s v="Yes"/>
    <s v="No"/>
    <x v="0"/>
    <n v="1"/>
    <x v="1"/>
    <x v="0"/>
    <s v="Prediabetes"/>
    <n v="9907.83"/>
    <s v="tier - 3"/>
    <s v="tier - 2"/>
    <s v="R1013"/>
  </r>
  <r>
    <s v="Id1207"/>
    <s v=" Mr.s   Daniela Escanero Palmer"/>
    <s v="14 Sep 1972"/>
    <n v="50.733333333333334"/>
    <n v="25.78"/>
    <n v="6.25"/>
    <s v="No"/>
    <s v="No"/>
    <x v="0"/>
    <n v="0"/>
    <x v="1"/>
    <x v="1"/>
    <s v="Normal"/>
    <n v="9910.36"/>
    <s v="tier - 2"/>
    <s v="tier - 3"/>
    <s v="R1012"/>
  </r>
  <r>
    <s v="Id1208"/>
    <s v=" Ms.   Deirdre A Lowe"/>
    <s v="19 Aug 1985"/>
    <n v="37.802777777777777"/>
    <n v="21.02"/>
    <n v="9.6199999999999992"/>
    <s v="Yes"/>
    <s v="No"/>
    <x v="1"/>
    <n v="1"/>
    <x v="1"/>
    <x v="2"/>
    <s v="Prediabetes"/>
    <n v="9930.64"/>
    <s v="tier - 2"/>
    <s v="tier - 3"/>
    <s v="R1025"/>
  </r>
  <r>
    <s v="Id1209"/>
    <s v=" Mr.   Mathias Osmark"/>
    <s v="3 Dec 1983"/>
    <n v="39.513888888888886"/>
    <n v="37.51"/>
    <n v="11.06"/>
    <s v="No"/>
    <s v="No"/>
    <x v="0"/>
    <n v="2"/>
    <x v="1"/>
    <x v="0"/>
    <s v="Diabetes (Uncontrolled)"/>
    <n v="9931.9599999999991"/>
    <s v="tier - 2"/>
    <s v="tier - 2"/>
    <s v="R1012"/>
  </r>
  <r>
    <s v="Id1210"/>
    <s v=" Mr.   Matthew Lawson"/>
    <s v="11 Sep 1964"/>
    <n v="58.741666666666667"/>
    <n v="25.745000000000001"/>
    <n v="6.11"/>
    <s v="Yes"/>
    <s v="No"/>
    <x v="0"/>
    <n v="0"/>
    <x v="1"/>
    <x v="1"/>
    <s v="Diabetes (Uncontrolled)"/>
    <n v="9933.44"/>
    <s v="tier - 3"/>
    <s v="tier - 3"/>
    <s v="R1013"/>
  </r>
  <r>
    <s v="Id1211"/>
    <s v=" Mr.   Kurt Warwick"/>
    <s v="26 Dec 1971"/>
    <n v="51.45"/>
    <n v="31.35"/>
    <n v="11.49"/>
    <s v="No"/>
    <s v="No"/>
    <x v="0"/>
    <n v="2"/>
    <x v="1"/>
    <x v="0"/>
    <s v="Prediabetes"/>
    <n v="9957.7199999999993"/>
    <s v="tier - 2"/>
    <s v="tier - 3"/>
    <s v="R1018"/>
  </r>
  <r>
    <s v="Id1212"/>
    <s v=" Mr.   Samuel Magnuson"/>
    <s v="6 Oct 1971"/>
    <n v="51.672222222222224"/>
    <n v="29.83"/>
    <n v="8.68"/>
    <s v="No"/>
    <s v="No"/>
    <x v="0"/>
    <n v="2"/>
    <x v="1"/>
    <x v="1"/>
    <s v="Diabetes (Uncontrolled)"/>
    <n v="9964.06"/>
    <s v="tier - 2"/>
    <s v="tier - 2"/>
    <s v="R1019"/>
  </r>
  <r>
    <s v="Id1213"/>
    <s v=" Mr.s   Emily Marsh"/>
    <s v="11 Aug 1970"/>
    <n v="52.825000000000003"/>
    <n v="25.49"/>
    <n v="5.68"/>
    <s v="Yes"/>
    <s v="No"/>
    <x v="1"/>
    <n v="1"/>
    <x v="1"/>
    <x v="1"/>
    <s v="Diabetes (Uncontrolled)"/>
    <n v="9991.0400000000009"/>
    <s v="tier - 2"/>
    <s v="tier - 3"/>
    <s v="R1012"/>
  </r>
  <r>
    <s v="Id1214"/>
    <s v=" Ms.   Tiffany Kari"/>
    <s v="3 Jul 1988"/>
    <n v="34.930555555555557"/>
    <n v="34.1"/>
    <n v="8.4499999999999993"/>
    <s v="No"/>
    <s v="No"/>
    <x v="0"/>
    <n v="0"/>
    <x v="1"/>
    <x v="0"/>
    <s v="Normal"/>
    <n v="10011.44"/>
    <s v="tier - 3"/>
    <s v="tier - 3"/>
    <s v="R1026"/>
  </r>
  <r>
    <s v="Id1215"/>
    <s v=" Mr.   Alex F Standiford"/>
    <s v="28 Dec 1979"/>
    <n v="43.444444444444443"/>
    <n v="25.84"/>
    <n v="8.51"/>
    <s v="No"/>
    <s v="No"/>
    <x v="0"/>
    <n v="2"/>
    <x v="1"/>
    <x v="1"/>
    <s v="Diabetes (Uncontrolled)"/>
    <n v="10027.15"/>
    <s v="tier - 3"/>
    <s v="tier - 1"/>
    <s v="R1021"/>
  </r>
  <r>
    <s v="Id1216"/>
    <s v=" Ms.   Alice Sherwin"/>
    <s v="30 Aug 1974"/>
    <n v="48.772222222222226"/>
    <n v="20.6"/>
    <n v="7.62"/>
    <s v="No"/>
    <s v="No"/>
    <x v="0"/>
    <n v="0"/>
    <x v="1"/>
    <x v="2"/>
    <s v="Diabetes (Uncontrolled)"/>
    <n v="10043.25"/>
    <s v="tier - 3"/>
    <s v="tier - 2"/>
    <s v="R1024"/>
  </r>
  <r>
    <s v="Id1217"/>
    <s v=" Ms.   Allison M Parker"/>
    <s v="22 Aug 1969"/>
    <n v="53.794444444444444"/>
    <n v="28.88"/>
    <n v="10.18"/>
    <s v="No"/>
    <s v="No"/>
    <x v="0"/>
    <n v="0"/>
    <x v="1"/>
    <x v="1"/>
    <s v="Diabetes (Uncontrolled)"/>
    <n v="10065.41"/>
    <s v="tier - 3"/>
    <s v="tier - 2"/>
    <s v="R1011"/>
  </r>
  <r>
    <s v="Id1218"/>
    <s v=" Mr.   Johannes Fiskerstand Blekeli"/>
    <s v="27 Oct 1969"/>
    <n v="53.613888888888887"/>
    <n v="28.24"/>
    <n v="5.36"/>
    <s v="No"/>
    <s v="No"/>
    <x v="0"/>
    <n v="0"/>
    <x v="1"/>
    <x v="1"/>
    <s v="Diabetes (Uncontrolled)"/>
    <n v="10072.06"/>
    <s v="tier - 3"/>
    <s v="tier - 1"/>
    <s v="R1017"/>
  </r>
  <r>
    <s v="Id1219"/>
    <s v=" Mr.   Stephen Vangampleare"/>
    <s v="3 Jul 1969"/>
    <n v="53.930555555555557"/>
    <n v="25.46"/>
    <n v="11.78"/>
    <s v="Yes"/>
    <s v="No"/>
    <x v="0"/>
    <n v="1"/>
    <x v="1"/>
    <x v="1"/>
    <s v="Normal"/>
    <n v="10085.85"/>
    <s v="tier - 3"/>
    <s v="tier - 3"/>
    <s v="R1011"/>
  </r>
  <r>
    <s v="Id1220"/>
    <s v=" Mr.   Jon M Hiatt"/>
    <s v="19 Dec 1976"/>
    <n v="46.469444444444441"/>
    <n v="29.64"/>
    <n v="10.82"/>
    <s v="Yes"/>
    <s v="No"/>
    <x v="0"/>
    <n v="0"/>
    <x v="1"/>
    <x v="1"/>
    <s v="Diabetes (Uncontrolled)"/>
    <n v="10096.969999999999"/>
    <s v="tier - 3"/>
    <s v="tier - 2"/>
    <s v="R1011"/>
  </r>
  <r>
    <s v="Id1221"/>
    <s v=" Mr.   Fasil Tadesse"/>
    <s v="19 Oct 1972"/>
    <n v="50.636111111111113"/>
    <n v="31.27"/>
    <n v="7.73"/>
    <s v="Yes"/>
    <s v="No"/>
    <x v="0"/>
    <n v="1"/>
    <x v="1"/>
    <x v="0"/>
    <s v="Diabetes (Uncontrolled)"/>
    <n v="10106.129999999999"/>
    <s v="tier - 3"/>
    <s v="tier - 1"/>
    <s v="R1024"/>
  </r>
  <r>
    <s v="Id1222"/>
    <s v=" Ms.   Megan C Jaswell"/>
    <s v="8 Aug 1972"/>
    <n v="50.833333333333336"/>
    <n v="19.95"/>
    <n v="6.24"/>
    <s v="Yes"/>
    <s v="No"/>
    <x v="0"/>
    <n v="0"/>
    <x v="1"/>
    <x v="2"/>
    <s v="Diabetes (Uncontrolled)"/>
    <n v="10107.219999999999"/>
    <s v="tier - 3"/>
    <s v="tier - 1"/>
    <s v="R1013"/>
  </r>
  <r>
    <s v="Id1223"/>
    <s v=" Ms.   Lisa J Phillips-Cook"/>
    <s v="2 Jul 1975"/>
    <n v="47.93333333333333"/>
    <n v="21.3"/>
    <n v="10.42"/>
    <s v="No"/>
    <s v="No"/>
    <x v="0"/>
    <n v="2"/>
    <x v="1"/>
    <x v="2"/>
    <s v="Prediabetes"/>
    <n v="10115.01"/>
    <s v="tier - 3"/>
    <s v="tier - 3"/>
    <s v="R1012"/>
  </r>
  <r>
    <s v="Id1224"/>
    <s v=" Mr.   Doron P Clark"/>
    <s v="16 Nov 1972"/>
    <n v="50.56111111111111"/>
    <n v="31.635000000000002"/>
    <n v="11.11"/>
    <s v="No"/>
    <s v="No"/>
    <x v="0"/>
    <n v="0"/>
    <x v="1"/>
    <x v="0"/>
    <s v="Diabetes (Uncontrolled)"/>
    <n v="10118.42"/>
    <s v="tier - 3"/>
    <s v="tier - 3"/>
    <s v="R1011"/>
  </r>
  <r>
    <s v="Id1225"/>
    <s v=" Ms.   Katharina Wang"/>
    <s v="5 Sep 1997"/>
    <n v="25.758333333333333"/>
    <n v="23.9"/>
    <n v="7.67"/>
    <s v="Yes"/>
    <s v="No"/>
    <x v="0"/>
    <n v="2"/>
    <x v="1"/>
    <x v="2"/>
    <s v="Diabetes (Uncontrolled)"/>
    <n v="10139.84"/>
    <s v="tier - 3"/>
    <s v="tier - 2"/>
    <s v="R1012"/>
  </r>
  <r>
    <s v="Id1226"/>
    <s v=" Mr.   Carl Desruisseaux"/>
    <s v="30 Dec 1974"/>
    <n v="48.43888888888889"/>
    <n v="34.15"/>
    <n v="6.15"/>
    <s v="No"/>
    <s v="No"/>
    <x v="0"/>
    <n v="0"/>
    <x v="1"/>
    <x v="0"/>
    <s v="Diabetes (Uncontrolled)"/>
    <n v="10141.14"/>
    <s v="tier - 3"/>
    <s v="tier - 1"/>
    <s v="R1016"/>
  </r>
  <r>
    <s v="Id1227"/>
    <s v=" Ms.   Kelsey J Ripp"/>
    <s v="12 Jun 1981"/>
    <n v="41.988888888888887"/>
    <n v="28.71"/>
    <n v="5.71"/>
    <s v="No"/>
    <s v="No"/>
    <x v="0"/>
    <n v="0"/>
    <x v="1"/>
    <x v="1"/>
    <s v="Prediabetes"/>
    <n v="10146.129999999999"/>
    <s v="tier - 3"/>
    <s v="tier - 1"/>
    <s v="R1025"/>
  </r>
  <r>
    <s v="Id1228"/>
    <s v=" Mr.   Stephen A Harris"/>
    <s v="13 Oct 1973"/>
    <n v="49.652777777777779"/>
    <n v="36.700000000000003"/>
    <n v="8.6999999999999993"/>
    <s v="Yes"/>
    <s v="No"/>
    <x v="0"/>
    <n v="2"/>
    <x v="1"/>
    <x v="0"/>
    <s v="Prediabetes"/>
    <n v="10156.780000000001"/>
    <s v="tier - 3"/>
    <s v="tier - 2"/>
    <s v="R1012"/>
  </r>
  <r>
    <s v="Id1229"/>
    <s v=" Mr.   Dan Shafer"/>
    <s v="10 Jul 1972"/>
    <n v="50.911111111111111"/>
    <n v="34.1"/>
    <n v="9.0399999999999991"/>
    <s v="Yes"/>
    <s v="No"/>
    <x v="0"/>
    <n v="2"/>
    <x v="1"/>
    <x v="0"/>
    <s v="Diabetes (Uncontrolled)"/>
    <n v="10160.870000000001"/>
    <s v="tier - 3"/>
    <s v="tier - 3"/>
    <s v="R1025"/>
  </r>
  <r>
    <s v="Id1230"/>
    <s v=" Ms.   Katie C Hemesath"/>
    <s v="16 Oct 1985"/>
    <n v="37.644444444444446"/>
    <n v="25.7"/>
    <n v="5.61"/>
    <s v="No"/>
    <s v="No"/>
    <x v="0"/>
    <n v="0"/>
    <x v="1"/>
    <x v="1"/>
    <s v="Diabetes (Uncontrolled)"/>
    <n v="10191.82"/>
    <s v="tier - 3"/>
    <s v="tier - 2"/>
    <s v="R1026"/>
  </r>
  <r>
    <s v="Id1231"/>
    <s v=" Ms.   Melissa K Vinci"/>
    <s v="24 Dec 1970"/>
    <n v="52.455555555555556"/>
    <n v="21.68"/>
    <n v="8.1199999999999992"/>
    <s v="No"/>
    <s v="No"/>
    <x v="0"/>
    <n v="0"/>
    <x v="1"/>
    <x v="2"/>
    <s v="Normal"/>
    <n v="10197.77"/>
    <s v="tier - 3"/>
    <s v="tier - 1"/>
    <s v="R1024"/>
  </r>
  <r>
    <s v="Id1232"/>
    <s v=" Ms.   Kara H Diamond-Husmann"/>
    <s v="26 Sep 1967"/>
    <n v="55.7"/>
    <n v="25.175000000000001"/>
    <n v="4.74"/>
    <s v="No"/>
    <s v="No"/>
    <x v="0"/>
    <n v="0"/>
    <x v="1"/>
    <x v="1"/>
    <s v="Diabetes (Uncontrolled)"/>
    <n v="10214.64"/>
    <s v="tier - 3"/>
    <s v="tier - 2"/>
    <s v="R1011"/>
  </r>
  <r>
    <s v="Id1233"/>
    <s v=" Mr.   Juan Carlos Soto"/>
    <s v="28 Jun 1967"/>
    <n v="55.944444444444443"/>
    <n v="44.77"/>
    <n v="4.0599999999999996"/>
    <s v="No"/>
    <s v="No"/>
    <x v="0"/>
    <n v="2"/>
    <x v="1"/>
    <x v="0"/>
    <s v="Normal"/>
    <n v="10226.280000000001"/>
    <s v="tier - 3"/>
    <s v="tier - 3"/>
    <s v="R1013"/>
  </r>
  <r>
    <s v="Id1234"/>
    <s v=" Mr.   John III Howard"/>
    <s v="23 Sep 1968"/>
    <n v="54.708333333333336"/>
    <n v="37.07"/>
    <n v="5.69"/>
    <s v="No"/>
    <s v="No"/>
    <x v="0"/>
    <n v="2"/>
    <x v="1"/>
    <x v="0"/>
    <s v="Normal"/>
    <n v="10231.5"/>
    <s v="tier - 3"/>
    <s v="tier - 1"/>
    <s v="R1012"/>
  </r>
  <r>
    <s v="Id1235"/>
    <s v=" Mr.s   Sarah M Patrick"/>
    <s v="15 Aug 1975"/>
    <n v="47.81388888888889"/>
    <n v="39.799999999999997"/>
    <n v="5.66"/>
    <s v="No"/>
    <s v="No"/>
    <x v="1"/>
    <n v="1"/>
    <x v="1"/>
    <x v="0"/>
    <s v="Normal"/>
    <n v="10259.129999999999"/>
    <s v="tier - 3"/>
    <s v="tier - 2"/>
    <s v="R1011"/>
  </r>
  <r>
    <s v="Id1236"/>
    <s v=" Mr.s   Kristin C Dacko"/>
    <s v="5 Sep 1973"/>
    <n v="49.758333333333333"/>
    <n v="26.36"/>
    <n v="4.32"/>
    <s v="No"/>
    <s v="No"/>
    <x v="1"/>
    <n v="1"/>
    <x v="1"/>
    <x v="1"/>
    <s v="Normal"/>
    <n v="10264.44"/>
    <s v="tier - 3"/>
    <s v="tier - 2"/>
    <s v="R1012"/>
  </r>
  <r>
    <s v="Id1237"/>
    <s v=" Ms.   Casey M Glassey"/>
    <s v="27 Nov 1973"/>
    <n v="49.530555555555559"/>
    <n v="29.925000000000001"/>
    <n v="8.2899999999999991"/>
    <s v="No"/>
    <s v="No"/>
    <x v="0"/>
    <n v="2"/>
    <x v="1"/>
    <x v="1"/>
    <s v="Normal"/>
    <n v="10269.459999999999"/>
    <s v="tier - 3"/>
    <s v="tier - 3"/>
    <s v="R1012"/>
  </r>
  <r>
    <s v="Id1238"/>
    <s v=" Mr.   Samuel Frechette"/>
    <s v="21 Jun 1970"/>
    <n v="52.963888888888889"/>
    <n v="37.29"/>
    <n v="10.46"/>
    <s v="No"/>
    <s v="No"/>
    <x v="0"/>
    <n v="0"/>
    <x v="1"/>
    <x v="0"/>
    <s v="Diabetes (Uncontrolled)"/>
    <n v="10274.33"/>
    <s v="tier - 3"/>
    <s v="tier - 1"/>
    <s v="R1024"/>
  </r>
  <r>
    <s v="Id1239"/>
    <s v=" Mr.   Braulio Benitez"/>
    <s v="14 Sep 1988"/>
    <n v="34.733333333333334"/>
    <n v="30.2"/>
    <n v="11.96"/>
    <s v="No"/>
    <s v="No"/>
    <x v="0"/>
    <n v="0"/>
    <x v="1"/>
    <x v="0"/>
    <s v="Diabetes (Uncontrolled)"/>
    <n v="10276.99"/>
    <s v="tier - 3"/>
    <s v="tier - 1"/>
    <s v="R1021"/>
  </r>
  <r>
    <s v="Id1240"/>
    <s v=" Ms.   Anne-Marie Gauthier"/>
    <s v="24 Sep 1963"/>
    <n v="59.705555555555556"/>
    <n v="24.225000000000001"/>
    <n v="4.25"/>
    <s v="Yes"/>
    <s v="No"/>
    <x v="1"/>
    <n v="1"/>
    <x v="1"/>
    <x v="2"/>
    <s v="Diabetes (Uncontrolled)"/>
    <n v="10308.040000000001"/>
    <s v="tier - 3"/>
    <s v="tier - 1"/>
    <s v="R1013"/>
  </r>
  <r>
    <s v="Id1241"/>
    <s v=" Mr.   Samuel K Fazioli"/>
    <s v="12 Jul 1962"/>
    <n v="60.905555555555559"/>
    <n v="31.445"/>
    <n v="8.33"/>
    <s v="No"/>
    <s v="No"/>
    <x v="0"/>
    <n v="0"/>
    <x v="1"/>
    <x v="0"/>
    <s v="Normal"/>
    <n v="10310.780000000001"/>
    <s v="tier - 3"/>
    <s v="tier - 3"/>
    <s v="R1012"/>
  </r>
  <r>
    <s v="Id1242"/>
    <s v=" Mr.s   Yuki Chorney"/>
    <s v="17 Nov 1991"/>
    <n v="31.558333333333334"/>
    <n v="38.880000000000003"/>
    <n v="4.29"/>
    <s v="No"/>
    <s v="No"/>
    <x v="0"/>
    <n v="1"/>
    <x v="1"/>
    <x v="0"/>
    <s v="Diabetes (Uncontrolled)"/>
    <n v="10315.91"/>
    <s v="tier - 3"/>
    <s v="tier - 2"/>
    <s v="R1012"/>
  </r>
  <r>
    <s v="Id1243"/>
    <s v=" Mr.   Rafer Dannenhauer"/>
    <s v="21 Aug 1991"/>
    <n v="31.797222222222221"/>
    <n v="43.89"/>
    <n v="6.32"/>
    <s v="Yes"/>
    <s v="No"/>
    <x v="0"/>
    <n v="0"/>
    <x v="1"/>
    <x v="0"/>
    <s v="Normal"/>
    <n v="10322.9"/>
    <s v="tier - 3"/>
    <s v="tier - 1"/>
    <s v="R1026"/>
  </r>
  <r>
    <s v="Id1244"/>
    <s v=" Ms.   Claire McComb"/>
    <s v="1 Dec 1970"/>
    <n v="52.519444444444446"/>
    <n v="25.6"/>
    <n v="5.65"/>
    <s v="No"/>
    <s v="No"/>
    <x v="0"/>
    <n v="2"/>
    <x v="1"/>
    <x v="1"/>
    <s v="Prediabetes"/>
    <n v="10325.209999999999"/>
    <s v="tier - 3"/>
    <s v="tier - 3"/>
    <s v="R1011"/>
  </r>
  <r>
    <s v="Id1245"/>
    <s v=" Ms.   Erynn J Blake"/>
    <s v="21 Jul 1982"/>
    <n v="40.880555555555553"/>
    <n v="29.545000000000002"/>
    <n v="8.41"/>
    <s v="Yes"/>
    <s v="No"/>
    <x v="0"/>
    <n v="1"/>
    <x v="1"/>
    <x v="1"/>
    <s v="Normal"/>
    <n v="10329.06"/>
    <s v="tier - 3"/>
    <s v="tier - 1"/>
    <s v="R1021"/>
  </r>
  <r>
    <s v="Id1246"/>
    <s v=" Mr.   Mahesh Sambasivam"/>
    <s v="19 Jul 1968"/>
    <n v="54.886111111111113"/>
    <n v="23.25"/>
    <n v="11.96"/>
    <s v="Yes"/>
    <s v="No"/>
    <x v="0"/>
    <n v="0"/>
    <x v="1"/>
    <x v="2"/>
    <s v="Diabetes (Uncontrolled)"/>
    <n v="10338.93"/>
    <s v="tier - 3"/>
    <s v="tier - 1"/>
    <s v="R1013"/>
  </r>
  <r>
    <s v="Id1247"/>
    <s v=" Mr.   Stanley Maina"/>
    <s v="8 Aug 1973"/>
    <n v="49.833333333333336"/>
    <n v="43.95"/>
    <n v="5.17"/>
    <s v="Yes"/>
    <s v="No"/>
    <x v="1"/>
    <n v="1"/>
    <x v="1"/>
    <x v="0"/>
    <s v="Diabetes (Uncontrolled)"/>
    <n v="10345.93"/>
    <s v="tier - 3"/>
    <s v="tier - 2"/>
    <s v="R1021"/>
  </r>
  <r>
    <s v="Id1248"/>
    <s v=" Mr.   Gregory Keshian"/>
    <s v="29 Sep 1974"/>
    <n v="48.69166666666667"/>
    <n v="21.85"/>
    <n v="8.76"/>
    <s v="No"/>
    <s v="No"/>
    <x v="0"/>
    <n v="0"/>
    <x v="1"/>
    <x v="2"/>
    <s v="Normal"/>
    <n v="10352.48"/>
    <s v="tier - 3"/>
    <s v="tier - 1"/>
    <s v="R1012"/>
  </r>
  <r>
    <s v="Id1249"/>
    <s v=" Mr.   Eric Maas"/>
    <s v="17 Jun 1969"/>
    <n v="53.975000000000001"/>
    <n v="25.73"/>
    <n v="7.99"/>
    <s v="No"/>
    <s v="No"/>
    <x v="0"/>
    <n v="2"/>
    <x v="1"/>
    <x v="1"/>
    <s v="Diabetes (Uncontrolled)"/>
    <n v="10355.64"/>
    <s v="tier - 3"/>
    <s v="tier - 1"/>
    <s v="R1012"/>
  </r>
  <r>
    <s v="Id1250"/>
    <s v=" Ms.   Rachel M Sinasac"/>
    <s v="6 Sep 1971"/>
    <n v="51.755555555555553"/>
    <n v="32.229999999999997"/>
    <n v="8.59"/>
    <s v="No"/>
    <s v="No"/>
    <x v="0"/>
    <n v="0"/>
    <x v="1"/>
    <x v="0"/>
    <s v="Diabetes (Uncontrolled)"/>
    <n v="10356.67"/>
    <s v="tier - 3"/>
    <s v="tier - 1"/>
    <s v="R1025"/>
  </r>
  <r>
    <s v="Id1251"/>
    <s v=" Mr.   Fritz Van De Kamp"/>
    <s v="29 Sep 1973"/>
    <n v="49.69166666666667"/>
    <n v="32.204999999999998"/>
    <n v="6.14"/>
    <s v="No"/>
    <s v="No"/>
    <x v="0"/>
    <n v="2"/>
    <x v="1"/>
    <x v="0"/>
    <s v="Diabetes (Uncontrolled)"/>
    <n v="10370.91"/>
    <s v="tier - 3"/>
    <s v="tier - 3"/>
    <s v="R1024"/>
  </r>
  <r>
    <s v="Id1252"/>
    <s v=" Mr.   Brad Ruffo"/>
    <s v="19 Sep 1973"/>
    <n v="49.719444444444441"/>
    <n v="26.41"/>
    <n v="4.08"/>
    <s v="No"/>
    <s v="No"/>
    <x v="0"/>
    <n v="2"/>
    <x v="1"/>
    <x v="1"/>
    <s v="Prediabetes"/>
    <n v="10381.48"/>
    <s v="tier - 3"/>
    <s v="tier - 3"/>
    <s v="R1013"/>
  </r>
  <r>
    <s v="Id1253"/>
    <s v=" Ms.   Claire M Long"/>
    <s v="7 Jul 1969"/>
    <n v="53.919444444444444"/>
    <n v="30.2"/>
    <n v="6.25"/>
    <s v="Yes"/>
    <s v="No"/>
    <x v="0"/>
    <n v="0"/>
    <x v="1"/>
    <x v="0"/>
    <s v="Normal"/>
    <n v="10403.27"/>
    <s v="tier - 3"/>
    <s v="tier - 2"/>
    <s v="R1020"/>
  </r>
  <r>
    <s v="Id1254"/>
    <s v=" Mr.s   Jennifer Rohde"/>
    <s v="5 Jun 1975"/>
    <n v="48.008333333333333"/>
    <n v="31.26"/>
    <n v="5.94"/>
    <s v="Yes"/>
    <s v="No"/>
    <x v="0"/>
    <n v="1"/>
    <x v="1"/>
    <x v="0"/>
    <s v="Prediabetes"/>
    <n v="10407.09"/>
    <s v="tier - 3"/>
    <s v="tier - 1"/>
    <s v="R1015"/>
  </r>
  <r>
    <s v="Id1255"/>
    <s v=" Ms.   Maria S Bonzi"/>
    <s v="24 Oct 1980"/>
    <n v="42.62222222222222"/>
    <n v="33.725000000000001"/>
    <n v="6.45"/>
    <s v="Yes"/>
    <s v="No"/>
    <x v="0"/>
    <n v="0"/>
    <x v="1"/>
    <x v="0"/>
    <s v="Prediabetes"/>
    <n v="10407.98"/>
    <s v="tier - 3"/>
    <s v="tier - 1"/>
    <s v="R1021"/>
  </r>
  <r>
    <s v="Id1256"/>
    <s v=" Ms.   Katherine E Moore"/>
    <s v="11 Oct 1973"/>
    <n v="49.658333333333331"/>
    <n v="28.9"/>
    <n v="5.74"/>
    <s v="Yes"/>
    <s v="No"/>
    <x v="0"/>
    <n v="0"/>
    <x v="1"/>
    <x v="1"/>
    <s v="Prediabetes"/>
    <n v="10419.59"/>
    <s v="tier - 3"/>
    <s v="tier - 2"/>
    <s v="R1025"/>
  </r>
  <r>
    <s v="Id1257"/>
    <s v=" Mr.   Michael McGrane"/>
    <s v="25 Nov 1979"/>
    <n v="43.536111111111111"/>
    <n v="45.69"/>
    <n v="4.43"/>
    <s v="Yes"/>
    <s v="No"/>
    <x v="0"/>
    <n v="0"/>
    <x v="1"/>
    <x v="0"/>
    <s v="Prediabetes"/>
    <n v="10419.65"/>
    <s v="tier - 3"/>
    <s v="tier - 2"/>
    <s v="R1025"/>
  </r>
  <r>
    <s v="Id1258"/>
    <s v=" Ms.   Roxanne Stepnowski"/>
    <s v="27 Dec 1968"/>
    <n v="54.447222222222223"/>
    <n v="21.03"/>
    <n v="6.5"/>
    <s v="No"/>
    <s v="No"/>
    <x v="0"/>
    <n v="0"/>
    <x v="1"/>
    <x v="2"/>
    <s v="Normal"/>
    <n v="10422.92"/>
    <s v="tier - 3"/>
    <s v="tier - 1"/>
    <s v="R1017"/>
  </r>
  <r>
    <s v="Id1259"/>
    <s v=" Mr.   Israel Merkle"/>
    <s v="23 Aug 1968"/>
    <n v="54.791666666666664"/>
    <n v="37"/>
    <n v="8.75"/>
    <s v="No"/>
    <s v="No"/>
    <x v="0"/>
    <n v="0"/>
    <x v="1"/>
    <x v="0"/>
    <s v="Diabetes (Controlled)"/>
    <n v="10435.07"/>
    <s v="tier - 3"/>
    <s v="tier - 1"/>
    <s v="R1016"/>
  </r>
  <r>
    <s v="Id1260"/>
    <s v=" Mr.   Samalya Schaefer"/>
    <s v="29 Aug 1968"/>
    <n v="54.774999999999999"/>
    <n v="25.4"/>
    <n v="11.96"/>
    <s v="No"/>
    <s v="No"/>
    <x v="0"/>
    <n v="0"/>
    <x v="1"/>
    <x v="1"/>
    <s v="Diabetes (Uncontrolled)"/>
    <n v="10436.1"/>
    <s v="tier - 3"/>
    <s v="tier - 3"/>
    <s v="R1011"/>
  </r>
  <r>
    <s v="Id1261"/>
    <s v=" Mr.   Peter Vigneron"/>
    <s v="8 Nov 1968"/>
    <n v="54.583333333333336"/>
    <n v="32.299999999999997"/>
    <n v="10.54"/>
    <s v="No"/>
    <s v="No"/>
    <x v="0"/>
    <n v="0"/>
    <x v="1"/>
    <x v="0"/>
    <s v="Diabetes (Uncontrolled)"/>
    <n v="10450.549999999999"/>
    <s v="tier - 3"/>
    <s v="tier - 1"/>
    <s v="R1011"/>
  </r>
  <r>
    <s v="Id1262"/>
    <s v=" Ms.   Alicia Mucci"/>
    <s v="14 Oct 1964"/>
    <n v="58.65"/>
    <n v="23.94"/>
    <n v="4.54"/>
    <s v="Yes"/>
    <s v="No"/>
    <x v="1"/>
    <n v="1"/>
    <x v="1"/>
    <x v="2"/>
    <s v="Diabetes (Uncontrolled)"/>
    <n v="10455.1"/>
    <s v="tier - 3"/>
    <s v="tier - 1"/>
    <s v="R1012"/>
  </r>
  <r>
    <s v="Id1263"/>
    <s v=" Ms.   Sarah K MacDonald"/>
    <s v="3 Aug 1976"/>
    <n v="46.847222222222221"/>
    <n v="46.4"/>
    <n v="5.71"/>
    <s v="No"/>
    <s v="No"/>
    <x v="0"/>
    <n v="0"/>
    <x v="1"/>
    <x v="0"/>
    <s v="Normal"/>
    <n v="10455.14"/>
    <s v="tier - 3"/>
    <s v="tier - 2"/>
    <s v="R1021"/>
  </r>
  <r>
    <s v="Id1264"/>
    <s v=" Mr.   Guomin Deng"/>
    <s v="27 Jul 1964"/>
    <n v="58.863888888888887"/>
    <n v="40.375"/>
    <n v="6.25"/>
    <s v="Yes"/>
    <s v="No"/>
    <x v="0"/>
    <n v="0"/>
    <x v="1"/>
    <x v="0"/>
    <s v="Prediabetes"/>
    <n v="10459.19"/>
    <s v="tier - 3"/>
    <s v="tier - 1"/>
    <s v="R1013"/>
  </r>
  <r>
    <s v="Id1265"/>
    <s v=" Mr.   Javier De Mata"/>
    <s v="22 Sep 1969"/>
    <n v="53.711111111111109"/>
    <n v="28.7"/>
    <n v="9.4700000000000006"/>
    <s v="No"/>
    <s v="No"/>
    <x v="0"/>
    <n v="2"/>
    <x v="1"/>
    <x v="1"/>
    <s v="Prediabetes"/>
    <n v="10461.98"/>
    <s v="tier - 3"/>
    <s v="tier - 1"/>
    <s v="R1012"/>
  </r>
  <r>
    <s v="Id1266"/>
    <s v=" Mr.   Matt Strickland"/>
    <s v="28 Jun 1987"/>
    <n v="35.944444444444443"/>
    <n v="26.63"/>
    <n v="5.7"/>
    <s v="No"/>
    <s v="No"/>
    <x v="0"/>
    <n v="0"/>
    <x v="1"/>
    <x v="1"/>
    <s v="Diabetes (Uncontrolled)"/>
    <n v="10464.83"/>
    <s v="tier - 3"/>
    <s v="tier - 1"/>
    <s v="R1012"/>
  </r>
  <r>
    <s v="Id1267"/>
    <s v=" Mr.   Thomas S Cheney"/>
    <s v="21 Aug 1978"/>
    <n v="44.797222222222224"/>
    <n v="22.515000000000001"/>
    <n v="11.18"/>
    <s v="No"/>
    <s v="No"/>
    <x v="0"/>
    <n v="2"/>
    <x v="1"/>
    <x v="2"/>
    <s v="Prediabetes"/>
    <n v="10486.55"/>
    <s v="tier - 3"/>
    <s v="tier - 3"/>
    <s v="R1025"/>
  </r>
  <r>
    <s v="Id1268"/>
    <s v=" Ms.   Martha Patricia Godoy"/>
    <s v="19 Oct 1972"/>
    <n v="50.636111111111113"/>
    <n v="36.575000000000003"/>
    <n v="10.98"/>
    <s v="No"/>
    <s v="No"/>
    <x v="0"/>
    <n v="0"/>
    <x v="1"/>
    <x v="0"/>
    <s v="Diabetes (Uncontrolled)"/>
    <n v="10493.95"/>
    <s v="tier - 3"/>
    <s v="tier - 1"/>
    <s v="R1012"/>
  </r>
  <r>
    <s v="Id1269"/>
    <s v=" Ms.   Alicia Rider"/>
    <s v="25 Oct 1977"/>
    <n v="45.619444444444447"/>
    <n v="23.66"/>
    <n v="5.1100000000000003"/>
    <s v="Yes"/>
    <s v="No"/>
    <x v="1"/>
    <n v="1"/>
    <x v="1"/>
    <x v="2"/>
    <s v="Diabetes (Uncontrolled)"/>
    <n v="10495.6"/>
    <s v="tier - 3"/>
    <s v="tier - 1"/>
    <s v="R1012"/>
  </r>
  <r>
    <s v="Id1270"/>
    <s v=" Ms.   Jennifer V Evans"/>
    <s v="26 Sep 1971"/>
    <n v="51.7"/>
    <n v="18.62"/>
    <n v="10.24"/>
    <s v="No"/>
    <s v="No"/>
    <x v="0"/>
    <n v="0"/>
    <x v="1"/>
    <x v="2"/>
    <s v="Normal"/>
    <n v="10546.48"/>
    <s v="tier - 3"/>
    <s v="tier - 3"/>
    <s v="R1011"/>
  </r>
  <r>
    <s v="Id1271"/>
    <s v=" Mr.   Michael W Anderson"/>
    <s v="29 Jun 1971"/>
    <n v="51.94166666666667"/>
    <n v="19.190000000000001"/>
    <n v="7.71"/>
    <s v="Yes"/>
    <s v="No"/>
    <x v="0"/>
    <n v="1"/>
    <x v="1"/>
    <x v="2"/>
    <s v="Diabetes (Uncontrolled)"/>
    <n v="10560.49"/>
    <s v="tier - 3"/>
    <s v="tier - 2"/>
    <s v="R1013"/>
  </r>
  <r>
    <s v="Id1272"/>
    <s v=" Mr.   Eddie C Walters"/>
    <s v="17 Jul 1969"/>
    <n v="53.891666666666666"/>
    <n v="27.5"/>
    <n v="6.03"/>
    <s v="No"/>
    <s v="No"/>
    <x v="0"/>
    <n v="0"/>
    <x v="1"/>
    <x v="1"/>
    <s v="Diabetes (Uncontrolled)"/>
    <n v="10564.88"/>
    <s v="tier - 3"/>
    <s v="tier - 1"/>
    <s v="R1024"/>
  </r>
  <r>
    <s v="Id1273"/>
    <s v=" Mr.   Maxime M Leboeuf"/>
    <s v="11 Dec 1966"/>
    <n v="56.491666666666667"/>
    <n v="27.36"/>
    <n v="5.96"/>
    <s v="No"/>
    <s v="No"/>
    <x v="1"/>
    <n v="1"/>
    <x v="1"/>
    <x v="1"/>
    <s v="Prediabetes"/>
    <n v="10577.09"/>
    <s v="tier - 3"/>
    <s v="tier - 3"/>
    <s v="R1011"/>
  </r>
  <r>
    <s v="Id1274"/>
    <s v=" Mr.   Mark D Scheibel"/>
    <s v="25 Dec 1969"/>
    <n v="53.452777777777776"/>
    <n v="20.350000000000001"/>
    <n v="4.16"/>
    <s v="No"/>
    <s v="No"/>
    <x v="0"/>
    <n v="0"/>
    <x v="1"/>
    <x v="2"/>
    <s v="Prediabetes"/>
    <n v="10579.71"/>
    <s v="tier - 3"/>
    <s v="tier - 3"/>
    <s v="R1013"/>
  </r>
  <r>
    <s v="Id1275"/>
    <s v=" Mr.   Adam Ritter"/>
    <s v="3 Nov 1966"/>
    <n v="56.597222222222221"/>
    <n v="24.035"/>
    <n v="6.11"/>
    <s v="No"/>
    <s v="No"/>
    <x v="0"/>
    <n v="0"/>
    <x v="1"/>
    <x v="2"/>
    <s v="Normal"/>
    <n v="10594.23"/>
    <s v="tier - 3"/>
    <s v="tier - 3"/>
    <s v="R1013"/>
  </r>
  <r>
    <s v="Id1276"/>
    <s v=" Mr.   Justin M Deeg"/>
    <s v="29 Nov 1967"/>
    <n v="55.524999999999999"/>
    <n v="23.56"/>
    <n v="5.97"/>
    <s v="No"/>
    <s v="No"/>
    <x v="0"/>
    <n v="0"/>
    <x v="1"/>
    <x v="2"/>
    <s v="Prediabetes"/>
    <n v="10594.5"/>
    <s v="tier - 3"/>
    <s v="tier - 1"/>
    <s v="R1012"/>
  </r>
  <r>
    <s v="Id1277"/>
    <s v=" Ms.   Svetlana V Pretot"/>
    <s v="14 Dec 1972"/>
    <n v="50.483333333333334"/>
    <n v="27.17"/>
    <n v="10.81"/>
    <s v="No"/>
    <s v="No"/>
    <x v="0"/>
    <n v="2"/>
    <x v="1"/>
    <x v="1"/>
    <s v="Prediabetes"/>
    <n v="10600.55"/>
    <s v="tier - 3"/>
    <s v="tier - 1"/>
    <s v="R1012"/>
  </r>
  <r>
    <s v="Id1278"/>
    <s v=" Ms.   Jana L Willsey"/>
    <s v="20 Jul 1966"/>
    <n v="56.883333333333333"/>
    <n v="34.32"/>
    <n v="5.7"/>
    <s v="Yes"/>
    <s v="No"/>
    <x v="1"/>
    <n v="1"/>
    <x v="1"/>
    <x v="0"/>
    <s v="Diabetes (Uncontrolled)"/>
    <n v="10601.41"/>
    <s v="tier - 3"/>
    <s v="tier - 2"/>
    <s v="R1011"/>
  </r>
  <r>
    <s v="Id1279"/>
    <s v=" Ms.   Laura Roach"/>
    <s v="23 Jun 1967"/>
    <n v="55.958333333333336"/>
    <n v="23.87"/>
    <n v="4.7699999999999996"/>
    <s v="Yes"/>
    <s v="No"/>
    <x v="1"/>
    <n v="1"/>
    <x v="1"/>
    <x v="2"/>
    <s v="Prediabetes"/>
    <n v="10601.63"/>
    <s v="tier - 3"/>
    <s v="tier - 2"/>
    <s v="R1012"/>
  </r>
  <r>
    <s v="Id1280"/>
    <s v=" Mr.   Torrey C III Jacobsen"/>
    <s v="2 Jul 1966"/>
    <n v="56.93333333333333"/>
    <n v="30.15"/>
    <n v="4.25"/>
    <s v="No"/>
    <s v="No"/>
    <x v="0"/>
    <n v="1"/>
    <x v="1"/>
    <x v="0"/>
    <s v="Normal"/>
    <n v="10602.39"/>
    <s v="tier - 3"/>
    <s v="tier - 3"/>
    <s v="R1011"/>
  </r>
  <r>
    <s v="Id1281"/>
    <s v=" Mr.   Paul O'Hora"/>
    <s v="27 Jun 1965"/>
    <n v="57.947222222222223"/>
    <n v="26.36"/>
    <n v="5.52"/>
    <s v="No"/>
    <s v="No"/>
    <x v="0"/>
    <n v="0"/>
    <x v="1"/>
    <x v="1"/>
    <s v="Normal"/>
    <n v="10608.67"/>
    <s v="tier - 3"/>
    <s v="tier - 3"/>
    <s v="R1012"/>
  </r>
  <r>
    <s v="Id1282"/>
    <s v=" Ms.   Jennifer D Amato"/>
    <s v="23 Jul 1992"/>
    <n v="30.875"/>
    <n v="45.32"/>
    <n v="6.53"/>
    <s v="Yes"/>
    <s v="No"/>
    <x v="0"/>
    <n v="1"/>
    <x v="1"/>
    <x v="0"/>
    <s v="Normal"/>
    <n v="10617.04"/>
    <s v="tier - 3"/>
    <s v="tier - 3"/>
    <s v="R1026"/>
  </r>
  <r>
    <s v="Id1283"/>
    <s v=" Mr.   Erik Reed"/>
    <s v="6 Jul 1990"/>
    <n v="32.922222222222224"/>
    <n v="31.93"/>
    <n v="4.82"/>
    <s v="Yes"/>
    <s v="No"/>
    <x v="0"/>
    <n v="1"/>
    <x v="1"/>
    <x v="0"/>
    <s v="Diabetes (Controlled)"/>
    <n v="10620.26"/>
    <s v="tier - 3"/>
    <s v="tier - 3"/>
    <s v="R1012"/>
  </r>
  <r>
    <s v="Id1284"/>
    <s v=" Ms.   Lana J Wegner"/>
    <s v="8 Aug 1964"/>
    <n v="58.833333333333336"/>
    <n v="36"/>
    <n v="11.94"/>
    <s v="Yes"/>
    <s v="No"/>
    <x v="0"/>
    <n v="1"/>
    <x v="1"/>
    <x v="0"/>
    <s v="Normal"/>
    <n v="10627.81"/>
    <s v="tier - 3"/>
    <s v="tier - 3"/>
    <s v="R1013"/>
  </r>
  <r>
    <s v="Id1285"/>
    <s v=" Ms.   Rebecca E Bokun"/>
    <s v="22 Nov 1976"/>
    <n v="46.544444444444444"/>
    <n v="32"/>
    <n v="7.85"/>
    <s v="Yes"/>
    <s v="No"/>
    <x v="0"/>
    <n v="1"/>
    <x v="1"/>
    <x v="0"/>
    <s v="Diabetes (Uncontrolled)"/>
    <n v="10665.44"/>
    <s v="tier - 3"/>
    <s v="tier - 2"/>
    <s v="R1021"/>
  </r>
  <r>
    <s v="Id1286"/>
    <s v=" Ms.   Katie M Ainsley"/>
    <s v="7 Sep 1962"/>
    <n v="60.75277777777778"/>
    <n v="29.37"/>
    <n v="8.01"/>
    <s v="Yes"/>
    <s v="No"/>
    <x v="0"/>
    <n v="1"/>
    <x v="1"/>
    <x v="1"/>
    <s v="Diabetes (Uncontrolled)"/>
    <n v="10676.83"/>
    <s v="tier - 3"/>
    <s v="tier - 3"/>
    <s v="R1013"/>
  </r>
  <r>
    <s v="Id1287"/>
    <s v=" Ms.   Elizabeth A Foster"/>
    <s v="2 Aug 1977"/>
    <n v="45.85"/>
    <n v="23.6"/>
    <n v="7.4"/>
    <s v="Yes"/>
    <s v="No"/>
    <x v="0"/>
    <n v="1"/>
    <x v="1"/>
    <x v="2"/>
    <s v="Diabetes (Uncontrolled)"/>
    <n v="10690.11"/>
    <s v="tier - 3"/>
    <s v="tier - 2"/>
    <s v="R1021"/>
  </r>
  <r>
    <s v="Id1288"/>
    <s v=" Ms.   Sarah Overpeck"/>
    <s v="30 Sep 1976"/>
    <n v="46.68888888888889"/>
    <n v="33.155000000000001"/>
    <n v="8.3800000000000008"/>
    <s v="Yes"/>
    <s v="No"/>
    <x v="0"/>
    <n v="0"/>
    <x v="1"/>
    <x v="0"/>
    <s v="Diabetes (Uncontrolled)"/>
    <n v="10698.38"/>
    <s v="tier - 3"/>
    <s v="tier - 1"/>
    <s v="R1025"/>
  </r>
  <r>
    <s v="Id1289"/>
    <s v=" Ms.   Annie J Levine"/>
    <s v="24 Oct 1972"/>
    <n v="50.62222222222222"/>
    <n v="24.32"/>
    <n v="11.56"/>
    <s v="Yes"/>
    <s v="No"/>
    <x v="0"/>
    <n v="1"/>
    <x v="1"/>
    <x v="2"/>
    <s v="Diabetes (Uncontrolled)"/>
    <n v="10702.64"/>
    <s v="tier - 3"/>
    <s v="tier - 3"/>
    <s v="R1013"/>
  </r>
  <r>
    <s v="Id1290"/>
    <s v=" Ms.   Annie Jean"/>
    <s v="30 Jul 1967"/>
    <n v="55.855555555555554"/>
    <n v="36.299999999999997"/>
    <n v="4.6100000000000003"/>
    <s v="No"/>
    <s v="No"/>
    <x v="0"/>
    <n v="0"/>
    <x v="1"/>
    <x v="0"/>
    <s v="Diabetes (Uncontrolled)"/>
    <n v="10704.47"/>
    <s v="tier - 3"/>
    <s v="tier - 2"/>
    <s v="R1011"/>
  </r>
  <r>
    <s v="Id1291"/>
    <s v=" Ms.   Lindsey Wild"/>
    <s v="5 Oct 1967"/>
    <n v="55.674999999999997"/>
    <n v="34.4"/>
    <n v="4.95"/>
    <s v="No"/>
    <s v="No"/>
    <x v="1"/>
    <n v="1"/>
    <x v="1"/>
    <x v="0"/>
    <s v="Normal"/>
    <n v="10713.64"/>
    <s v="tier - 3"/>
    <s v="tier - 3"/>
    <s v="R1011"/>
  </r>
  <r>
    <s v="Id1292"/>
    <s v=" Ms.   Laura Tabor"/>
    <s v="25 Jun 1992"/>
    <n v="30.952777777777779"/>
    <n v="30.9"/>
    <n v="5.04"/>
    <s v="No"/>
    <s v="No"/>
    <x v="0"/>
    <n v="0"/>
    <x v="1"/>
    <x v="0"/>
    <s v="Normal"/>
    <n v="10719.57"/>
    <s v="tier - 3"/>
    <s v="tier - 1"/>
    <s v="R1012"/>
  </r>
  <r>
    <s v="Id1293"/>
    <s v=" Ms.   Amy T Steffen"/>
    <s v="9 Dec 1974"/>
    <n v="48.49722222222222"/>
    <n v="28.6"/>
    <n v="5.42"/>
    <s v="No"/>
    <s v="No"/>
    <x v="0"/>
    <n v="0"/>
    <x v="1"/>
    <x v="1"/>
    <s v="Normal"/>
    <n v="10736.87"/>
    <s v="tier - 3"/>
    <s v="tier - 1"/>
    <s v="R1016"/>
  </r>
  <r>
    <s v="Id1294"/>
    <s v=" Ms.   Katarina D Tadich"/>
    <s v="29 Aug 1986"/>
    <n v="36.774999999999999"/>
    <n v="27.83"/>
    <n v="5.39"/>
    <s v="No"/>
    <s v="No"/>
    <x v="0"/>
    <n v="0"/>
    <x v="1"/>
    <x v="1"/>
    <s v="Normal"/>
    <n v="10749.02"/>
    <s v="tier - 3"/>
    <s v="tier - 1"/>
    <s v="R1026"/>
  </r>
  <r>
    <s v="Id1295"/>
    <s v=" Mr.   B J Christenson"/>
    <s v="25 Nov 1989"/>
    <n v="33.536111111111111"/>
    <n v="39.64"/>
    <n v="6"/>
    <s v="No"/>
    <s v="No"/>
    <x v="1"/>
    <n v="1"/>
    <x v="1"/>
    <x v="0"/>
    <s v="Normal"/>
    <n v="10769.75"/>
    <s v="tier - 3"/>
    <s v="tier - 2"/>
    <s v="R1022"/>
  </r>
  <r>
    <s v="Id1296"/>
    <s v=" Ms.   Alison Shell"/>
    <s v="11 Nov 1967"/>
    <n v="55.575000000000003"/>
    <n v="38.479999999999997"/>
    <n v="6.02"/>
    <s v="No"/>
    <s v="No"/>
    <x v="0"/>
    <n v="1"/>
    <x v="1"/>
    <x v="0"/>
    <s v="Prediabetes"/>
    <n v="10791.96"/>
    <s v="tier - 3"/>
    <s v="tier - 2"/>
    <s v="R1011"/>
  </r>
  <r>
    <s v="Id1297"/>
    <s v=" Mr.   Neil K Rao"/>
    <s v="24 Dec 1999"/>
    <n v="23.455555555555556"/>
    <n v="36.200000000000003"/>
    <n v="4.62"/>
    <s v="No"/>
    <s v="No"/>
    <x v="0"/>
    <n v="2"/>
    <x v="1"/>
    <x v="0"/>
    <s v="Prediabetes"/>
    <n v="10795.94"/>
    <s v="tier - 3"/>
    <s v="tier - 1"/>
    <s v="R1011"/>
  </r>
  <r>
    <s v="Id1298"/>
    <s v=" Mr.s   Anne Hunter Myers"/>
    <s v="23 Oct 1967"/>
    <n v="55.625"/>
    <n v="27.13"/>
    <n v="5.59"/>
    <s v="No"/>
    <s v="No"/>
    <x v="0"/>
    <n v="1"/>
    <x v="1"/>
    <x v="1"/>
    <s v="Normal"/>
    <n v="10796.35"/>
    <s v="tier - 3"/>
    <s v="tier - 1"/>
    <s v="R1019"/>
  </r>
  <r>
    <s v="Id1299"/>
    <s v=" Ms.   Sandra McLean"/>
    <s v="28 Oct 1970"/>
    <n v="52.611111111111114"/>
    <n v="20.75"/>
    <n v="5.18"/>
    <s v="Yes"/>
    <s v="No"/>
    <x v="0"/>
    <n v="2"/>
    <x v="1"/>
    <x v="2"/>
    <s v="Normal"/>
    <n v="10797.34"/>
    <s v="tier - 3"/>
    <s v="tier - 2"/>
    <s v="R1023"/>
  </r>
  <r>
    <s v="Id1300"/>
    <s v=" Mr.   Robert Gomez"/>
    <s v="18 Dec 1970"/>
    <n v="52.472222222222221"/>
    <n v="26.6"/>
    <n v="6.29"/>
    <s v="No"/>
    <s v="No"/>
    <x v="0"/>
    <n v="2"/>
    <x v="1"/>
    <x v="1"/>
    <s v="Normal"/>
    <n v="10806.84"/>
    <s v="tier - 3"/>
    <s v="tier - 2"/>
    <s v="R1011"/>
  </r>
  <r>
    <s v="Id1301"/>
    <s v=" Mr.   Rodney Hemingway"/>
    <s v="2 Oct 1967"/>
    <n v="55.68333333333333"/>
    <n v="25.3"/>
    <n v="4.49"/>
    <s v="No"/>
    <s v="No"/>
    <x v="0"/>
    <n v="2"/>
    <x v="1"/>
    <x v="1"/>
    <s v="Prediabetes"/>
    <n v="10807.49"/>
    <s v="tier - 3"/>
    <s v="tier - 2"/>
    <s v="R1013"/>
  </r>
  <r>
    <s v="Id1302"/>
    <s v=" Mr.   Carl R Pett"/>
    <s v="28 Jul 1968"/>
    <n v="54.861111111111114"/>
    <n v="18.84"/>
    <n v="11.82"/>
    <s v="Yes"/>
    <s v="No"/>
    <x v="1"/>
    <n v="1"/>
    <x v="1"/>
    <x v="2"/>
    <s v="Normal"/>
    <n v="10825.25"/>
    <s v="tier - 3"/>
    <s v="tier - 3"/>
    <s v="R1012"/>
  </r>
  <r>
    <s v="Id1303"/>
    <s v=" Mr.   Maximilian Meingast"/>
    <s v="20 Dec 1971"/>
    <n v="51.466666666666669"/>
    <n v="19.57"/>
    <n v="7.41"/>
    <s v="Yes"/>
    <s v="No"/>
    <x v="0"/>
    <n v="1"/>
    <x v="1"/>
    <x v="2"/>
    <s v="Diabetes (Uncontrolled)"/>
    <n v="10848.13"/>
    <s v="tier - 3"/>
    <s v="tier - 3"/>
    <s v="R1012"/>
  </r>
  <r>
    <s v="Id1304"/>
    <s v=" Mr.   Erik McCarthy"/>
    <s v="6 Sep 1994"/>
    <n v="28.755555555555556"/>
    <n v="30.495000000000001"/>
    <n v="5.97"/>
    <s v="No"/>
    <s v="No"/>
    <x v="0"/>
    <n v="0"/>
    <x v="1"/>
    <x v="0"/>
    <s v="Diabetes (Uncontrolled)"/>
    <n v="10886.66"/>
    <s v="tier - 3"/>
    <s v="tier - 3"/>
    <s v="R1012"/>
  </r>
  <r>
    <s v="Id1305"/>
    <s v=" Mr.   Christopher Boyle"/>
    <s v="13 Nov 1968"/>
    <n v="54.569444444444443"/>
    <n v="30.114999999999998"/>
    <n v="5.74"/>
    <s v="No"/>
    <s v="No"/>
    <x v="1"/>
    <n v="1"/>
    <x v="1"/>
    <x v="0"/>
    <s v="Prediabetes"/>
    <n v="10923.93"/>
    <s v="tier - 3"/>
    <s v="tier - 1"/>
    <s v="R1024"/>
  </r>
  <r>
    <s v="Id1306"/>
    <s v=" Mr.   Eirik Gundersen"/>
    <s v="12 Nov 1968"/>
    <n v="54.572222222222223"/>
    <n v="24.78"/>
    <n v="9.85"/>
    <s v="No"/>
    <s v="No"/>
    <x v="0"/>
    <n v="0"/>
    <x v="1"/>
    <x v="2"/>
    <s v="Prediabetes"/>
    <n v="10928.85"/>
    <s v="tier - 3"/>
    <s v="tier - 3"/>
    <s v="R1013"/>
  </r>
  <r>
    <s v="Id1307"/>
    <s v=" Mr.   Rik Wolswinkel"/>
    <s v="10 Nov 1969"/>
    <n v="53.577777777777776"/>
    <n v="24.77"/>
    <n v="7.59"/>
    <s v="No"/>
    <s v="No"/>
    <x v="0"/>
    <n v="0"/>
    <x v="1"/>
    <x v="2"/>
    <s v="Diabetes (Uncontrolled)"/>
    <n v="10942.13"/>
    <s v="tier - 3"/>
    <s v="tier - 3"/>
    <s v="R1012"/>
  </r>
  <r>
    <s v="Id1308"/>
    <s v=" Mr.   Matthew R Bomberger"/>
    <s v="4 Dec 1965"/>
    <n v="57.511111111111113"/>
    <n v="16.579999999999998"/>
    <n v="6.98"/>
    <s v="Yes"/>
    <s v="No"/>
    <x v="1"/>
    <n v="1"/>
    <x v="1"/>
    <x v="3"/>
    <s v="Diabetes (Uncontrolled)"/>
    <n v="10959.33"/>
    <s v="tier - 3"/>
    <s v="tier - 3"/>
    <s v="R1011"/>
  </r>
  <r>
    <s v="Id1309"/>
    <s v=" Mr.   Daniel G Roy"/>
    <s v="14 Aug 1969"/>
    <n v="53.81666666666667"/>
    <n v="38.17"/>
    <n v="4.7300000000000004"/>
    <s v="Yes"/>
    <s v="No"/>
    <x v="0"/>
    <n v="0"/>
    <x v="1"/>
    <x v="0"/>
    <s v="Diabetes (Controlled)"/>
    <n v="10959.69"/>
    <s v="tier - 3"/>
    <s v="tier - 3"/>
    <s v="R1012"/>
  </r>
  <r>
    <s v="Id1310"/>
    <s v=" Mr.   Yannick Lapierre"/>
    <s v="19 Jun 1965"/>
    <n v="57.969444444444441"/>
    <n v="39.424999999999997"/>
    <n v="4.76"/>
    <s v="Yes"/>
    <s v="No"/>
    <x v="0"/>
    <n v="0"/>
    <x v="1"/>
    <x v="0"/>
    <s v="Normal"/>
    <n v="10965.45"/>
    <s v="tier - 3"/>
    <s v="tier - 2"/>
    <s v="R1011"/>
  </r>
  <r>
    <s v="Id1311"/>
    <s v=" Mr.   Sean R Beaty"/>
    <s v="9 Jul 1966"/>
    <n v="56.913888888888891"/>
    <n v="33.44"/>
    <n v="6.24"/>
    <s v="Yes"/>
    <s v="No"/>
    <x v="0"/>
    <n v="0"/>
    <x v="1"/>
    <x v="0"/>
    <s v="Normal"/>
    <n v="10976.25"/>
    <s v="tier - 3"/>
    <s v="tier - 2"/>
    <s v="R1012"/>
  </r>
  <r>
    <s v="Id1312"/>
    <s v=" Mr.   Peter Hammer"/>
    <s v="21 Oct 1973"/>
    <n v="49.630555555555553"/>
    <n v="33.344999999999999"/>
    <n v="5.44"/>
    <s v="Yes"/>
    <s v="No"/>
    <x v="0"/>
    <n v="0"/>
    <x v="1"/>
    <x v="0"/>
    <s v="Prediabetes"/>
    <n v="10977.21"/>
    <s v="tier - 3"/>
    <s v="tier - 1"/>
    <s v="R1013"/>
  </r>
  <r>
    <s v="Id1313"/>
    <s v=" Ms.   Sara A Randolph"/>
    <s v="18 Dec 1965"/>
    <n v="57.472222222222221"/>
    <n v="38.79"/>
    <n v="5.08"/>
    <s v="No"/>
    <s v="No"/>
    <x v="1"/>
    <n v="1"/>
    <x v="1"/>
    <x v="0"/>
    <s v="Normal"/>
    <n v="10982.5"/>
    <s v="tier - 3"/>
    <s v="tier - 3"/>
    <s v="R1013"/>
  </r>
  <r>
    <s v="Id1314"/>
    <s v=" Ms.   Erin C Masterson"/>
    <s v="17 Sep 2000"/>
    <n v="22.725000000000001"/>
    <n v="30.684999999999999"/>
    <n v="4.87"/>
    <s v="No"/>
    <s v="No"/>
    <x v="1"/>
    <n v="1"/>
    <x v="1"/>
    <x v="0"/>
    <s v="Normal"/>
    <n v="10991.58"/>
    <s v="tier - 3"/>
    <s v="tier - 3"/>
    <s v="R1012"/>
  </r>
  <r>
    <s v="Id1315"/>
    <s v=" Mr.   Thibaud Friess"/>
    <s v="24 Oct 1968"/>
    <n v="54.62222222222222"/>
    <n v="22.135000000000002"/>
    <n v="8.17"/>
    <s v="No"/>
    <s v="No"/>
    <x v="0"/>
    <n v="0"/>
    <x v="1"/>
    <x v="2"/>
    <s v="Normal"/>
    <n v="11013.71"/>
    <s v="tier - 3"/>
    <s v="tier - 1"/>
    <s v="R1013"/>
  </r>
  <r>
    <s v="Id1316"/>
    <s v=" Ms.   Lisa Mantoni"/>
    <s v="15 Dec 1974"/>
    <n v="48.480555555555554"/>
    <n v="33.33"/>
    <n v="7.61"/>
    <s v="No"/>
    <s v="No"/>
    <x v="0"/>
    <n v="0"/>
    <x v="1"/>
    <x v="0"/>
    <s v="Diabetes (Uncontrolled)"/>
    <n v="11015.17"/>
    <s v="tier - 3"/>
    <s v="tier - 1"/>
    <s v="R1012"/>
  </r>
  <r>
    <s v="Id1317"/>
    <s v=" Ms.   Gretchen K Bodeen"/>
    <s v="26 Jun 1991"/>
    <n v="31.95"/>
    <n v="31.13"/>
    <n v="10.1"/>
    <s v="No"/>
    <s v="No"/>
    <x v="0"/>
    <n v="0"/>
    <x v="1"/>
    <x v="0"/>
    <s v="Diabetes (Uncontrolled)"/>
    <n v="11018.05"/>
    <s v="tier - 3"/>
    <s v="tier - 2"/>
    <s v="R1012"/>
  </r>
  <r>
    <s v="Id1318"/>
    <s v=" Ms.   Martina McPherson"/>
    <s v="21 Jul 1996"/>
    <n v="26.880555555555556"/>
    <n v="28.9"/>
    <n v="11.24"/>
    <s v="No"/>
    <s v="No"/>
    <x v="0"/>
    <n v="0"/>
    <x v="1"/>
    <x v="1"/>
    <s v="Diabetes (Uncontrolled)"/>
    <n v="11028.56"/>
    <s v="tier - 3"/>
    <s v="tier - 3"/>
    <s v="R1012"/>
  </r>
  <r>
    <s v="Id1319"/>
    <s v=" Mr.   Dustin J Palko"/>
    <s v="10 Dec 1974"/>
    <n v="48.494444444444447"/>
    <n v="43.31"/>
    <n v="6.1"/>
    <s v="Yes"/>
    <s v="yes"/>
    <x v="0"/>
    <n v="1"/>
    <x v="1"/>
    <x v="0"/>
    <s v="Diabetes (Uncontrolled)"/>
    <n v="11033.66"/>
    <s v="tier - 3"/>
    <s v="tier - 3"/>
    <s v="R1012"/>
  </r>
  <r>
    <s v="Id1320"/>
    <s v=" Ms.   Kelsey Breathitt"/>
    <s v="25 Oct 1989"/>
    <n v="33.619444444444447"/>
    <n v="22.8"/>
    <n v="6.98"/>
    <s v="No"/>
    <s v="No"/>
    <x v="0"/>
    <n v="0"/>
    <x v="1"/>
    <x v="2"/>
    <s v="Prediabetes"/>
    <n v="11037.51"/>
    <s v="tier - 3"/>
    <s v="tier - 1"/>
    <s v="R1012"/>
  </r>
  <r>
    <s v="Id1321"/>
    <s v=" Mr.   Daniel V Evora"/>
    <s v="30 Aug 1974"/>
    <n v="48.772222222222226"/>
    <n v="19.09"/>
    <n v="4"/>
    <s v="Yes"/>
    <s v="No"/>
    <x v="0"/>
    <n v="1"/>
    <x v="1"/>
    <x v="2"/>
    <s v="Diabetes (Controlled)"/>
    <n v="11037.85"/>
    <s v="tier - 3"/>
    <s v="tier - 2"/>
    <s v="R1025"/>
  </r>
  <r>
    <s v="Id1322"/>
    <s v=" Ms.   Saeger Fischer"/>
    <s v="17 Dec 2001"/>
    <n v="21.475000000000001"/>
    <n v="23.37"/>
    <n v="4.2300000000000004"/>
    <s v="No"/>
    <s v="No"/>
    <x v="0"/>
    <n v="0"/>
    <x v="1"/>
    <x v="2"/>
    <s v="Normal"/>
    <n v="11046.02"/>
    <s v="tier - 3"/>
    <s v="tier - 1"/>
    <s v="R1026"/>
  </r>
  <r>
    <s v="Id1323"/>
    <s v=" Ms.   Buzunesh Deba"/>
    <s v="18 Sep 2000"/>
    <n v="22.722222222222221"/>
    <n v="33.44"/>
    <n v="4.72"/>
    <s v="Yes"/>
    <s v="No"/>
    <x v="0"/>
    <n v="0"/>
    <x v="1"/>
    <x v="0"/>
    <s v="Normal"/>
    <n v="11068.7"/>
    <s v="tier - 3"/>
    <s v="tier - 1"/>
    <s v="R1011"/>
  </r>
  <r>
    <s v="Id1324"/>
    <s v=" Ms.   Mirte Leloup"/>
    <s v="9 Nov 1971"/>
    <n v="51.580555555555556"/>
    <n v="28.05"/>
    <n v="5.63"/>
    <s v="Yes"/>
    <s v="No"/>
    <x v="0"/>
    <n v="0"/>
    <x v="1"/>
    <x v="1"/>
    <s v="Normal"/>
    <n v="11068.77"/>
    <s v="tier - 3"/>
    <s v="tier - 2"/>
    <s v="R1012"/>
  </r>
  <r>
    <s v="Id1325"/>
    <s v=" Ms.   Megan Labare"/>
    <s v="7 Nov 1966"/>
    <n v="56.586111111111109"/>
    <n v="27.72"/>
    <n v="5.83"/>
    <s v="Yes"/>
    <s v="No"/>
    <x v="0"/>
    <n v="0"/>
    <x v="1"/>
    <x v="1"/>
    <s v="Normal"/>
    <n v="11070.54"/>
    <s v="tier - 3"/>
    <s v="tier - 3"/>
    <s v="R1011"/>
  </r>
  <r>
    <s v="Id1326"/>
    <s v=" Ms.   Kerry A Arouca"/>
    <s v="20 Nov 1966"/>
    <n v="56.55"/>
    <n v="29.81"/>
    <n v="9.23"/>
    <s v="No"/>
    <s v="No"/>
    <x v="0"/>
    <n v="0"/>
    <x v="1"/>
    <x v="1"/>
    <s v="Prediabetes"/>
    <n v="11073.18"/>
    <s v="tier - 3"/>
    <s v="tier - 3"/>
    <s v="R1011"/>
  </r>
  <r>
    <s v="Id1327"/>
    <s v=" Ms.   Kristin Reese"/>
    <s v="4 Sep 1967"/>
    <n v="55.761111111111113"/>
    <n v="23.98"/>
    <n v="9.89"/>
    <s v="No"/>
    <s v="No"/>
    <x v="0"/>
    <n v="0"/>
    <x v="1"/>
    <x v="2"/>
    <s v="Diabetes (Uncontrolled)"/>
    <n v="11082.58"/>
    <s v="tier - 3"/>
    <s v="tier - 2"/>
    <s v="R1012"/>
  </r>
  <r>
    <s v="Id1328"/>
    <s v=" Mr.   Christopher R McCloskey"/>
    <s v="7 Oct 1972"/>
    <n v="50.669444444444444"/>
    <n v="17.34"/>
    <n v="12"/>
    <s v="No"/>
    <s v="No"/>
    <x v="0"/>
    <n v="0"/>
    <x v="1"/>
    <x v="3"/>
    <s v="Diabetes (Uncontrolled)"/>
    <n v="11085.59"/>
    <s v="tier - 3"/>
    <s v="tier - 2"/>
    <s v="R1012"/>
  </r>
  <r>
    <s v="Id1329"/>
    <s v=" Mr.s   Elizabeth A Tedsen"/>
    <s v="9 Sep 1966"/>
    <n v="56.74722222222222"/>
    <n v="40.39"/>
    <n v="4.24"/>
    <s v="Yes"/>
    <s v="No"/>
    <x v="1"/>
    <n v="1"/>
    <x v="1"/>
    <x v="0"/>
    <s v="Diabetes (Uncontrolled)"/>
    <n v="11090.72"/>
    <s v="tier - 3"/>
    <s v="tier - 1"/>
    <s v="R1013"/>
  </r>
  <r>
    <s v="Id1330"/>
    <s v=" Mr.   Andrew Koehlinger"/>
    <s v="5 Jul 1966"/>
    <n v="56.924999999999997"/>
    <n v="25.96"/>
    <n v="4.68"/>
    <s v="Yes"/>
    <s v="No"/>
    <x v="1"/>
    <n v="1"/>
    <x v="1"/>
    <x v="1"/>
    <s v="Normal"/>
    <n v="11093.62"/>
    <s v="tier - 3"/>
    <s v="tier - 1"/>
    <s v="R1013"/>
  </r>
  <r>
    <s v="Id1331"/>
    <s v=" Ms.   Dawn M Pielechaty"/>
    <s v="20 Aug 1980"/>
    <n v="42.8"/>
    <n v="17.68"/>
    <n v="8.57"/>
    <s v="Yes"/>
    <s v="No"/>
    <x v="1"/>
    <n v="1"/>
    <x v="1"/>
    <x v="3"/>
    <s v="Normal"/>
    <n v="11103.33"/>
    <s v="tier - 3"/>
    <s v="tier - 1"/>
    <s v="R1021"/>
  </r>
  <r>
    <s v="Id1332"/>
    <s v=" Mr.   Jonathan P Korhonen"/>
    <s v="30 Nov 1969"/>
    <n v="53.522222222222226"/>
    <n v="30.875"/>
    <n v="4.0999999999999996"/>
    <s v="No"/>
    <s v="No"/>
    <x v="0"/>
    <n v="0"/>
    <x v="1"/>
    <x v="0"/>
    <s v="Diabetes (Uncontrolled)"/>
    <n v="11150.78"/>
    <s v="tier - 3"/>
    <s v="tier - 2"/>
    <s v="R1011"/>
  </r>
  <r>
    <s v="Id1333"/>
    <s v=" Mr.s   Gina Kehr"/>
    <s v="25 Jun 1969"/>
    <n v="53.952777777777776"/>
    <n v="30.81"/>
    <n v="4.49"/>
    <s v="No"/>
    <s v="No"/>
    <x v="0"/>
    <n v="0"/>
    <x v="1"/>
    <x v="0"/>
    <s v="Normal"/>
    <n v="11163.57"/>
    <s v="tier - 3"/>
    <s v="tier - 2"/>
    <s v="R1011"/>
  </r>
  <r>
    <s v="Id1334"/>
    <s v=" Mr.   Dino Montagna"/>
    <s v="6 Aug 1966"/>
    <n v="56.838888888888889"/>
    <n v="36.85"/>
    <n v="8.8000000000000007"/>
    <s v="No"/>
    <s v="No"/>
    <x v="0"/>
    <n v="2"/>
    <x v="1"/>
    <x v="0"/>
    <s v="Normal"/>
    <n v="11165.42"/>
    <s v="tier - 3"/>
    <s v="tier - 1"/>
    <s v="R1016"/>
  </r>
  <r>
    <s v="Id1335"/>
    <s v=" Mr.   Jan M√ºller"/>
    <s v="3 Sep 1972"/>
    <n v="50.763888888888886"/>
    <n v="35.86"/>
    <n v="7.93"/>
    <s v="No"/>
    <s v="No"/>
    <x v="0"/>
    <n v="2"/>
    <x v="1"/>
    <x v="0"/>
    <s v="Diabetes (Uncontrolled)"/>
    <n v="11186.2"/>
    <s v="tier - 3"/>
    <s v="tier - 2"/>
    <s v="R1021"/>
  </r>
  <r>
    <s v="Id1336"/>
    <s v=" Mr.   Jonathan E Baker"/>
    <s v="14 Jun 1970"/>
    <n v="52.983333333333334"/>
    <n v="30.3"/>
    <n v="9.4499999999999993"/>
    <s v="No"/>
    <s v="No"/>
    <x v="0"/>
    <n v="2"/>
    <x v="1"/>
    <x v="0"/>
    <s v="Diabetes (Uncontrolled)"/>
    <n v="11187.66"/>
    <s v="tier - 3"/>
    <s v="tier - 2"/>
    <s v="R1012"/>
  </r>
  <r>
    <s v="Id1337"/>
    <s v=" Mr.   Mark A Sidebottom"/>
    <s v="28 Jun 1976"/>
    <n v="46.944444444444443"/>
    <n v="32.015000000000001"/>
    <n v="7.67"/>
    <s v="No"/>
    <s v="No"/>
    <x v="0"/>
    <n v="0"/>
    <x v="1"/>
    <x v="0"/>
    <s v="Diabetes (Uncontrolled)"/>
    <n v="11217.35"/>
    <s v="tier - 3"/>
    <s v="tier - 2"/>
    <s v="R1025"/>
  </r>
  <r>
    <s v="Id1338"/>
    <s v=" Mr.s   Mary Johnson"/>
    <s v="30 Dec 1969"/>
    <n v="53.43888888888889"/>
    <n v="25.06"/>
    <n v="10.53"/>
    <s v="No"/>
    <s v="No"/>
    <x v="0"/>
    <n v="2"/>
    <x v="1"/>
    <x v="1"/>
    <s v="Diabetes (Uncontrolled)"/>
    <n v="11244.38"/>
    <s v="tier - 3"/>
    <s v="tier - 1"/>
    <s v="R1016"/>
  </r>
  <r>
    <s v="Id1339"/>
    <s v=" Mr.   Samuel Morris"/>
    <s v="17 Dec 1989"/>
    <n v="33.475000000000001"/>
    <n v="18.829999999999998"/>
    <n v="10.08"/>
    <s v="Yes"/>
    <s v="No"/>
    <x v="0"/>
    <n v="0"/>
    <x v="1"/>
    <x v="2"/>
    <s v="Diabetes (Uncontrolled)"/>
    <n v="11250.43"/>
    <s v="tier - 3"/>
    <s v="tier - 2"/>
    <s v="R1026"/>
  </r>
  <r>
    <s v="Id1340"/>
    <s v=" Mr.   Stan J Chaisson"/>
    <s v="20 Aug 1969"/>
    <n v="53.8"/>
    <n v="47.52"/>
    <n v="11.39"/>
    <s v="Yes"/>
    <s v="No"/>
    <x v="0"/>
    <n v="1"/>
    <x v="1"/>
    <x v="0"/>
    <s v="Diabetes (Uncontrolled)"/>
    <n v="11253.42"/>
    <s v="tier - 3"/>
    <s v="tier - 1"/>
    <s v="R1011"/>
  </r>
  <r>
    <s v="Id1341"/>
    <s v=" Mr.s   Jessica L Pigott"/>
    <s v="2 Oct 1981"/>
    <n v="41.68333333333333"/>
    <n v="37.82"/>
    <n v="6.36"/>
    <s v="No"/>
    <s v="No"/>
    <x v="0"/>
    <n v="0"/>
    <x v="1"/>
    <x v="0"/>
    <s v="Diabetes (Uncontrolled)"/>
    <n v="11255.29"/>
    <s v="tier - 3"/>
    <s v="tier - 1"/>
    <s v="R1026"/>
  </r>
  <r>
    <s v="Id1342"/>
    <s v=" Ms.   Krysta Cochrane"/>
    <s v="11 Oct 1969"/>
    <n v="53.658333333333331"/>
    <n v="44.16"/>
    <n v="5.31"/>
    <s v="Yes"/>
    <s v="No"/>
    <x v="0"/>
    <n v="0"/>
    <x v="1"/>
    <x v="0"/>
    <s v="Prediabetes"/>
    <n v="11264.54"/>
    <s v="tier - 3"/>
    <s v="tier - 2"/>
    <s v="R1011"/>
  </r>
  <r>
    <s v="Id1343"/>
    <s v=" Mr.s   Natascia Armitage"/>
    <s v="26 Dec 1971"/>
    <n v="51.45"/>
    <n v="37.049999999999997"/>
    <n v="4.74"/>
    <s v="No"/>
    <s v="No"/>
    <x v="1"/>
    <n v="1"/>
    <x v="1"/>
    <x v="0"/>
    <s v="Normal"/>
    <n v="11265.71"/>
    <s v="tier - 3"/>
    <s v="tier - 1"/>
    <s v="R1025"/>
  </r>
  <r>
    <s v="Id1344"/>
    <s v=" Ms.   Jenny Shen"/>
    <s v="4 Oct 2004"/>
    <n v="18.677777777777777"/>
    <n v="18.66"/>
    <n v="11.35"/>
    <s v="No"/>
    <s v="No"/>
    <x v="0"/>
    <n v="0"/>
    <x v="1"/>
    <x v="2"/>
    <s v="Normal"/>
    <n v="11272.33"/>
    <s v="tier - 3"/>
    <s v="tier - 2"/>
    <s v="R1019"/>
  </r>
  <r>
    <s v="Id1345"/>
    <s v=" Mr.   Brian O'Kelly"/>
    <s v="14 Jun 1967"/>
    <n v="55.983333333333334"/>
    <n v="36.200000000000003"/>
    <n v="6.81"/>
    <s v="Yes"/>
    <s v="No"/>
    <x v="0"/>
    <n v="1"/>
    <x v="1"/>
    <x v="0"/>
    <s v="Diabetes (Uncontrolled)"/>
    <n v="11286.54"/>
    <s v="tier - 3"/>
    <s v="tier - 3"/>
    <s v="R1024"/>
  </r>
  <r>
    <s v="Id1346"/>
    <s v=" Ms.   Monica Huff"/>
    <s v="22 Jun 1970"/>
    <n v="52.961111111111109"/>
    <n v="18.87"/>
    <n v="8.06"/>
    <s v="No"/>
    <s v="No"/>
    <x v="0"/>
    <n v="0"/>
    <x v="1"/>
    <x v="2"/>
    <s v="Diabetes (Controlled)"/>
    <n v="11289.11"/>
    <s v="tier - 3"/>
    <s v="tier - 1"/>
    <s v="R1012"/>
  </r>
  <r>
    <s v="Id1347"/>
    <s v=" Mr.   Tyler Dye"/>
    <s v="14 Nov 1988"/>
    <n v="34.56666666666667"/>
    <n v="32.299999999999997"/>
    <n v="6.74"/>
    <s v="Yes"/>
    <s v="No"/>
    <x v="0"/>
    <n v="1"/>
    <x v="1"/>
    <x v="0"/>
    <s v="Diabetes (Uncontrolled)"/>
    <n v="11294.57"/>
    <s v="tier - 3"/>
    <s v="tier - 1"/>
    <s v="R1022"/>
  </r>
  <r>
    <s v="Id1348"/>
    <s v=" Ms.   Kelly C Willard"/>
    <s v="25 Sep 1972"/>
    <n v="50.702777777777776"/>
    <n v="22.64"/>
    <n v="6.54"/>
    <s v="Yes"/>
    <s v="No"/>
    <x v="0"/>
    <n v="2"/>
    <x v="1"/>
    <x v="2"/>
    <s v="Diabetes (Controlled)"/>
    <n v="11299.34"/>
    <s v="tier - 3"/>
    <s v="tier - 2"/>
    <s v="R1011"/>
  </r>
  <r>
    <s v="Id1349"/>
    <s v=" Mr.s   Emily D'Addario"/>
    <s v="6 Oct 1968"/>
    <n v="54.672222222222224"/>
    <n v="28.69"/>
    <n v="5.4"/>
    <s v="No"/>
    <s v="No"/>
    <x v="0"/>
    <n v="0"/>
    <x v="1"/>
    <x v="1"/>
    <s v="Diabetes (Controlled)"/>
    <n v="11305.93"/>
    <s v="tier - 3"/>
    <s v="tier - 1"/>
    <s v="R1012"/>
  </r>
  <r>
    <s v="Id1350"/>
    <s v=" Mr.   James V Buchanan"/>
    <s v="22 Nov 1963"/>
    <n v="59.544444444444444"/>
    <n v="28.16"/>
    <n v="5.58"/>
    <s v="Yes"/>
    <s v="No"/>
    <x v="0"/>
    <n v="0"/>
    <x v="1"/>
    <x v="1"/>
    <s v="Normal"/>
    <n v="11312.33"/>
    <s v="tier - 3"/>
    <s v="tier - 3"/>
    <s v="R1012"/>
  </r>
  <r>
    <s v="Id1351"/>
    <s v=" Ms.   Angie Clark"/>
    <s v="10 Dec 1995"/>
    <n v="27.494444444444444"/>
    <n v="45.54"/>
    <n v="5.84"/>
    <s v="No"/>
    <s v="No"/>
    <x v="1"/>
    <n v="1"/>
    <x v="1"/>
    <x v="0"/>
    <s v="Normal"/>
    <n v="11318.57"/>
    <s v="tier - 3"/>
    <s v="tier - 2"/>
    <s v="R1026"/>
  </r>
  <r>
    <s v="Id1352"/>
    <s v=" Mr.   Michael J Waterson"/>
    <s v="11 Jul 1963"/>
    <n v="59.908333333333331"/>
    <n v="28.7"/>
    <n v="4.2"/>
    <s v="No"/>
    <s v="No"/>
    <x v="0"/>
    <n v="0"/>
    <x v="1"/>
    <x v="1"/>
    <s v="Prediabetes"/>
    <n v="11319.12"/>
    <s v="tier - 3"/>
    <s v="tier - 1"/>
    <s v="R1012"/>
  </r>
  <r>
    <s v="Id1353"/>
    <s v=" Ms.   Sabina Piras"/>
    <s v="20 Sep 2002"/>
    <n v="20.716666666666665"/>
    <n v="27.74"/>
    <n v="6.06"/>
    <s v="Yes"/>
    <s v="No"/>
    <x v="0"/>
    <n v="0"/>
    <x v="1"/>
    <x v="1"/>
    <s v="Normal"/>
    <n v="11321.49"/>
    <s v="tier - 3"/>
    <s v="tier - 3"/>
    <s v="R1012"/>
  </r>
  <r>
    <s v="Id1354"/>
    <s v=" Ms.   Amy C Olson"/>
    <s v="19 Aug 1989"/>
    <n v="33.802777777777777"/>
    <n v="36.954999999999998"/>
    <n v="7.57"/>
    <s v="No"/>
    <s v="No"/>
    <x v="0"/>
    <n v="0"/>
    <x v="1"/>
    <x v="0"/>
    <s v="Prediabetes"/>
    <n v="11326.71"/>
    <s v="tier - 3"/>
    <s v="tier - 3"/>
    <s v="R1013"/>
  </r>
  <r>
    <s v="Id1355"/>
    <s v=" Ms.   Victoria U Manfredi"/>
    <s v="2 Nov 1968"/>
    <n v="54.6"/>
    <n v="30.69"/>
    <n v="6.15"/>
    <s v="No"/>
    <s v="No"/>
    <x v="0"/>
    <n v="0"/>
    <x v="1"/>
    <x v="0"/>
    <s v="Diabetes (Uncontrolled)"/>
    <n v="11344.32"/>
    <s v="tier - 3"/>
    <s v="tier - 2"/>
    <s v="R1025"/>
  </r>
  <r>
    <s v="Id1356"/>
    <s v=" Ms.   Amelia B Landberg"/>
    <s v="12 Jul 1964"/>
    <n v="58.905555555555559"/>
    <n v="24.984999999999999"/>
    <n v="4.5599999999999996"/>
    <s v="No"/>
    <s v="No"/>
    <x v="0"/>
    <n v="0"/>
    <x v="1"/>
    <x v="2"/>
    <s v="Prediabetes"/>
    <n v="11345.52"/>
    <s v="tier - 3"/>
    <s v="tier - 3"/>
    <s v="R1011"/>
  </r>
  <r>
    <s v="Id1357"/>
    <s v=" Ms.   Jackie J Flynn"/>
    <s v="29 Nov 1965"/>
    <n v="57.524999999999999"/>
    <n v="39.42"/>
    <n v="4.72"/>
    <s v="Yes"/>
    <s v="No"/>
    <x v="0"/>
    <n v="1"/>
    <x v="1"/>
    <x v="0"/>
    <s v="Normal"/>
    <n v="11353.23"/>
    <s v="tier - 3"/>
    <s v="tier - 1"/>
    <s v="R1012"/>
  </r>
  <r>
    <s v="Id1358"/>
    <s v=" Mr.   Justin Bishop"/>
    <s v="26 Sep 1965"/>
    <n v="57.7"/>
    <n v="16.8"/>
    <n v="7.98"/>
    <s v="No"/>
    <s v="No"/>
    <x v="0"/>
    <n v="0"/>
    <x v="1"/>
    <x v="3"/>
    <s v="Normal"/>
    <n v="11356.66"/>
    <s v="tier - 3"/>
    <s v="tier - 3"/>
    <s v="R1012"/>
  </r>
  <r>
    <s v="Id1359"/>
    <s v=" Ms.   Kerry Devitt"/>
    <s v="4 Jul 1964"/>
    <n v="58.927777777777777"/>
    <n v="23.274999999999999"/>
    <n v="6.26"/>
    <s v="Yes"/>
    <s v="No"/>
    <x v="1"/>
    <n v="1"/>
    <x v="1"/>
    <x v="2"/>
    <s v="Diabetes (Uncontrolled)"/>
    <n v="11362.76"/>
    <s v="tier - 3"/>
    <s v="tier - 1"/>
    <s v="R1011"/>
  </r>
  <r>
    <s v="Id1360"/>
    <s v=" Ms.   Cindy G Lynch"/>
    <s v="3 Jul 1964"/>
    <n v="58.930555555555557"/>
    <n v="22.8"/>
    <n v="4.29"/>
    <s v="Yes"/>
    <s v="No"/>
    <x v="1"/>
    <n v="1"/>
    <x v="1"/>
    <x v="2"/>
    <s v="Prediabetes"/>
    <n v="11363.28"/>
    <s v="tier - 3"/>
    <s v="tier - 1"/>
    <s v="R1013"/>
  </r>
  <r>
    <s v="Id1361"/>
    <s v=" Mr.   Gennaro Tramontano"/>
    <s v="13 Dec 1964"/>
    <n v="58.486111111111114"/>
    <n v="24.3"/>
    <n v="5.43"/>
    <s v="No"/>
    <s v="No"/>
    <x v="0"/>
    <n v="2"/>
    <x v="1"/>
    <x v="2"/>
    <s v="Normal"/>
    <n v="11365.95"/>
    <s v="tier - 3"/>
    <s v="tier - 2"/>
    <s v="R1011"/>
  </r>
  <r>
    <s v="Id1362"/>
    <s v=" Mr.   Terry Davidson"/>
    <s v="7 Jun 1979"/>
    <n v="44.00277777777778"/>
    <n v="25.13"/>
    <n v="8"/>
    <s v="Yes"/>
    <s v="No"/>
    <x v="0"/>
    <n v="1"/>
    <x v="1"/>
    <x v="1"/>
    <s v="Normal"/>
    <n v="11369.39"/>
    <s v="tier - 3"/>
    <s v="tier - 1"/>
    <s v="R1026"/>
  </r>
  <r>
    <s v="Id1363"/>
    <s v=" Mr.   Patrick J Burke"/>
    <s v="6 Dec 1972"/>
    <n v="50.505555555555553"/>
    <n v="22.72"/>
    <n v="9.9600000000000009"/>
    <s v="Yes"/>
    <s v="No"/>
    <x v="0"/>
    <n v="2"/>
    <x v="1"/>
    <x v="2"/>
    <s v="Diabetes (Uncontrolled)"/>
    <n v="11378.57"/>
    <s v="tier - 3"/>
    <s v="tier - 2"/>
    <s v="R1025"/>
  </r>
  <r>
    <s v="Id1364"/>
    <s v=" Ms.   Keara McGraw"/>
    <s v="13 Jun 1964"/>
    <n v="58.986111111111114"/>
    <n v="32.6"/>
    <n v="6.8"/>
    <s v="Yes"/>
    <s v="No"/>
    <x v="0"/>
    <n v="0"/>
    <x v="1"/>
    <x v="0"/>
    <s v="Diabetes (Uncontrolled)"/>
    <n v="11381.33"/>
    <s v="tier - 3"/>
    <s v="tier - 2"/>
    <s v="R1013"/>
  </r>
  <r>
    <s v="Id1365"/>
    <s v=" Ms.   Nicole Fellure"/>
    <s v="28 Jul 1997"/>
    <n v="25.861111111111111"/>
    <n v="17.28"/>
    <n v="6.22"/>
    <s v="Yes"/>
    <s v="No"/>
    <x v="0"/>
    <n v="2"/>
    <x v="1"/>
    <x v="3"/>
    <s v="Diabetes (Controlled)"/>
    <n v="11388.27"/>
    <s v="tier - 3"/>
    <s v="tier - 2"/>
    <s v="R1026"/>
  </r>
  <r>
    <s v="Id1366"/>
    <s v=" Mr.s   Katena Sanford"/>
    <s v="19 Dec 1967"/>
    <n v="55.469444444444441"/>
    <n v="27.92"/>
    <n v="5.79"/>
    <s v="No"/>
    <s v="No"/>
    <x v="0"/>
    <n v="1"/>
    <x v="1"/>
    <x v="1"/>
    <s v="Prediabetes"/>
    <n v="11394.07"/>
    <s v="tier - 3"/>
    <s v="tier - 1"/>
    <s v="R1018"/>
  </r>
  <r>
    <s v="Id1367"/>
    <s v=" Ms.   Bean K Wrenn"/>
    <s v="2 Oct 1970"/>
    <n v="52.68333333333333"/>
    <n v="38.284999999999997"/>
    <n v="5.41"/>
    <s v="No"/>
    <s v="No"/>
    <x v="0"/>
    <n v="0"/>
    <x v="1"/>
    <x v="0"/>
    <s v="Prediabetes"/>
    <n v="11396.9"/>
    <s v="tier - 3"/>
    <s v="tier - 3"/>
    <s v="R1024"/>
  </r>
  <r>
    <s v="Id1368"/>
    <s v=" Mr.   Brian Lindsey"/>
    <s v="7 Oct 1970"/>
    <n v="52.669444444444444"/>
    <n v="16.48"/>
    <n v="11.05"/>
    <s v="No"/>
    <s v="No"/>
    <x v="0"/>
    <n v="0"/>
    <x v="1"/>
    <x v="3"/>
    <s v="Normal"/>
    <n v="11411.69"/>
    <s v="tier - 3"/>
    <s v="tier - 2"/>
    <s v="R1011"/>
  </r>
  <r>
    <s v="Id1369"/>
    <s v=" Mr.   Jan-Patrick Krueger"/>
    <s v="23 Oct 1983"/>
    <n v="39.625"/>
    <n v="38.57"/>
    <n v="6.27"/>
    <s v="No"/>
    <s v="No"/>
    <x v="0"/>
    <n v="0"/>
    <x v="1"/>
    <x v="0"/>
    <s v="Diabetes (Uncontrolled)"/>
    <n v="11412.02"/>
    <s v="tier - 3"/>
    <s v="tier - 1"/>
    <s v="R1021"/>
  </r>
  <r>
    <s v="Id1370"/>
    <s v=" Mr.   Jesse J Babler"/>
    <s v="9 Jun 1985"/>
    <n v="37.99722222222222"/>
    <n v="43.85"/>
    <n v="4.7699999999999996"/>
    <s v="Yes"/>
    <s v="No"/>
    <x v="0"/>
    <n v="0"/>
    <x v="1"/>
    <x v="0"/>
    <s v="Prediabetes"/>
    <n v="11419.49"/>
    <s v="tier - 3"/>
    <s v="tier - 1"/>
    <s v="R1012"/>
  </r>
  <r>
    <s v="Id1371"/>
    <s v=" Ms.   Lindsey M Brezenski"/>
    <s v="17 Jul 1980"/>
    <n v="42.891666666666666"/>
    <n v="30.11"/>
    <n v="4.08"/>
    <s v="No"/>
    <s v="No"/>
    <x v="0"/>
    <n v="0"/>
    <x v="1"/>
    <x v="0"/>
    <s v="Normal"/>
    <n v="11435.74"/>
    <s v="tier - 3"/>
    <s v="tier - 3"/>
    <s v="R1021"/>
  </r>
  <r>
    <s v="Id1372"/>
    <s v=" Ms.   Marguerite K Marschner"/>
    <s v="12 Sep 1971"/>
    <n v="51.738888888888887"/>
    <n v="31.59"/>
    <n v="6.01"/>
    <s v="No"/>
    <s v="No"/>
    <x v="0"/>
    <n v="0"/>
    <x v="1"/>
    <x v="0"/>
    <s v="Normal"/>
    <n v="11436.74"/>
    <s v="tier - 3"/>
    <s v="tier - 3"/>
    <s v="R1012"/>
  </r>
  <r>
    <s v="Id1373"/>
    <s v=" Mr.   Travis King"/>
    <s v="14 Jun 1966"/>
    <n v="56.983333333333334"/>
    <n v="40.15"/>
    <n v="11.84"/>
    <s v="No"/>
    <s v="No"/>
    <x v="0"/>
    <n v="0"/>
    <x v="1"/>
    <x v="0"/>
    <s v="Prediabetes"/>
    <n v="11454.02"/>
    <s v="tier - 3"/>
    <s v="tier - 1"/>
    <s v="R1012"/>
  </r>
  <r>
    <s v="Id1374"/>
    <s v=" Mr.   Ricky Montez"/>
    <s v="23 Jun 1965"/>
    <n v="57.958333333333336"/>
    <n v="40.700000000000003"/>
    <n v="6.27"/>
    <s v="Yes"/>
    <s v="No"/>
    <x v="1"/>
    <n v="1"/>
    <x v="1"/>
    <x v="0"/>
    <s v="Diabetes (Uncontrolled)"/>
    <n v="11455.28"/>
    <s v="tier - 3"/>
    <s v="tier - 2"/>
    <s v="R1011"/>
  </r>
  <r>
    <s v="Id1375"/>
    <s v=" Mr.s   Colleen L Campbell"/>
    <s v="7 Sep 1966"/>
    <n v="56.75277777777778"/>
    <n v="40.76"/>
    <n v="5.28"/>
    <s v="No"/>
    <s v="No"/>
    <x v="0"/>
    <n v="0"/>
    <x v="1"/>
    <x v="0"/>
    <s v="Prediabetes"/>
    <n v="11478.14"/>
    <s v="tier - 3"/>
    <s v="tier - 2"/>
    <s v="R1025"/>
  </r>
  <r>
    <s v="Id1376"/>
    <s v=" Mr.   Charlie A Hurt"/>
    <s v="10 Sep 2004"/>
    <n v="18.744444444444444"/>
    <n v="29.7"/>
    <n v="7.03"/>
    <s v="No"/>
    <s v="No"/>
    <x v="0"/>
    <n v="0"/>
    <x v="1"/>
    <x v="1"/>
    <s v="Normal"/>
    <n v="11482.63"/>
    <s v="tier - 3"/>
    <s v="tier - 2"/>
    <s v="R1013"/>
  </r>
  <r>
    <s v="Id1377"/>
    <s v=" Mr.   Rick Garey"/>
    <s v="13 Oct 1970"/>
    <n v="52.652777777777779"/>
    <n v="40.58"/>
    <n v="5.32"/>
    <s v="Yes"/>
    <s v="No"/>
    <x v="1"/>
    <n v="1"/>
    <x v="1"/>
    <x v="0"/>
    <s v="Diabetes (Uncontrolled)"/>
    <n v="11488.32"/>
    <s v="tier - 3"/>
    <s v="tier - 1"/>
    <s v="R1014"/>
  </r>
  <r>
    <s v="Id1378"/>
    <s v=" Ms.   Lauren C Reddy"/>
    <s v="7 Jun 1983"/>
    <n v="40.00277777777778"/>
    <n v="33.06"/>
    <n v="9.59"/>
    <s v="Yes"/>
    <s v="No"/>
    <x v="0"/>
    <n v="0"/>
    <x v="1"/>
    <x v="0"/>
    <s v="Normal"/>
    <n v="11492.46"/>
    <s v="tier - 3"/>
    <s v="tier - 3"/>
    <s v="R1026"/>
  </r>
  <r>
    <s v="Id1379"/>
    <s v=" Mr.   Daniel Mueller"/>
    <s v="11 Aug 1969"/>
    <n v="53.825000000000003"/>
    <n v="26.62"/>
    <n v="6.15"/>
    <s v="Yes"/>
    <s v="No"/>
    <x v="0"/>
    <n v="0"/>
    <x v="1"/>
    <x v="1"/>
    <s v="Diabetes (Uncontrolled)"/>
    <n v="11497.69"/>
    <s v="tier - 3"/>
    <s v="tier - 1"/>
    <s v="R1012"/>
  </r>
  <r>
    <s v="Id1380"/>
    <s v=" Mr.   Jaime Julia"/>
    <s v="6 Oct 1989"/>
    <n v="33.672222222222224"/>
    <n v="37.1"/>
    <n v="11.08"/>
    <s v="No"/>
    <s v="No"/>
    <x v="0"/>
    <n v="0"/>
    <x v="1"/>
    <x v="0"/>
    <s v="Prediabetes"/>
    <n v="11511.61"/>
    <s v="tier - 3"/>
    <s v="tier - 3"/>
    <s v="R1026"/>
  </r>
  <r>
    <s v="Id1381"/>
    <s v=" Mr.   Erik R Uribe"/>
    <s v="24 Jun 1968"/>
    <n v="54.955555555555556"/>
    <n v="18.28"/>
    <n v="7.95"/>
    <s v="No"/>
    <s v="No"/>
    <x v="0"/>
    <n v="0"/>
    <x v="1"/>
    <x v="3"/>
    <s v="Diabetes (Uncontrolled)"/>
    <n v="11512.41"/>
    <s v="tier - 3"/>
    <s v="tier - 1"/>
    <s v="R1024"/>
  </r>
  <r>
    <s v="Id1382"/>
    <s v=" Ms.   Katie Hand"/>
    <s v="19 Dec 1971"/>
    <n v="51.469444444444441"/>
    <n v="35.814999999999998"/>
    <n v="6.23"/>
    <s v="No"/>
    <s v="No"/>
    <x v="0"/>
    <n v="0"/>
    <x v="1"/>
    <x v="0"/>
    <s v="Diabetes (Uncontrolled)"/>
    <n v="11520.1"/>
    <s v="tier - 3"/>
    <s v="tier - 1"/>
    <s v="R1012"/>
  </r>
  <r>
    <s v="Id1383"/>
    <s v=" Mr.   Thomas A Petersen"/>
    <s v="12 Jun 1988"/>
    <n v="34.988888888888887"/>
    <n v="30.69"/>
    <n v="6.5"/>
    <s v="No"/>
    <s v="No"/>
    <x v="0"/>
    <n v="0"/>
    <x v="1"/>
    <x v="0"/>
    <s v="Prediabetes"/>
    <n v="11524.25"/>
    <s v="tier - 3"/>
    <s v="tier - 1"/>
    <s v="R1026"/>
  </r>
  <r>
    <s v="Id1384"/>
    <s v=" Mr.   Jean-Marc Mac-Thiong"/>
    <s v="23 Jul 1970"/>
    <n v="52.875"/>
    <n v="26.125"/>
    <n v="5.22"/>
    <s v="No"/>
    <s v="No"/>
    <x v="0"/>
    <n v="0"/>
    <x v="1"/>
    <x v="1"/>
    <s v="Diabetes (Controlled)"/>
    <n v="11530.12"/>
    <s v="tier - 3"/>
    <s v="tier - 1"/>
    <s v="R1012"/>
  </r>
  <r>
    <s v="Id1385"/>
    <s v=" Ms.   Kerry L Walker"/>
    <s v="3 Oct 1965"/>
    <n v="57.680555555555557"/>
    <n v="34.58"/>
    <n v="6.3"/>
    <s v="No"/>
    <s v="No"/>
    <x v="1"/>
    <n v="1"/>
    <x v="1"/>
    <x v="0"/>
    <s v="Normal"/>
    <n v="11534.87"/>
    <s v="tier - 3"/>
    <s v="tier - 1"/>
    <s v="R1017"/>
  </r>
  <r>
    <s v="Id1386"/>
    <s v=" Mr.   Ulrich Steidl"/>
    <s v="14 Nov 1968"/>
    <n v="54.56666666666667"/>
    <n v="27.4"/>
    <n v="8.84"/>
    <s v="No"/>
    <s v="No"/>
    <x v="0"/>
    <n v="0"/>
    <x v="1"/>
    <x v="1"/>
    <s v="Prediabetes"/>
    <n v="11538.42"/>
    <s v="tier - 3"/>
    <s v="tier - 1"/>
    <s v="R1011"/>
  </r>
  <r>
    <s v="Id1387"/>
    <s v=" Mr.   Justin P Rose"/>
    <s v="1 Dec 1971"/>
    <n v="51.519444444444446"/>
    <n v="27.53"/>
    <n v="4.1100000000000003"/>
    <s v="No"/>
    <s v="No"/>
    <x v="0"/>
    <n v="1"/>
    <x v="1"/>
    <x v="1"/>
    <s v="Diabetes (Uncontrolled)"/>
    <n v="11540.25"/>
    <s v="tier - 3"/>
    <s v="tier - 1"/>
    <s v="R1012"/>
  </r>
  <r>
    <s v="Id1388"/>
    <s v=" Ms.   Hannah E Alderfer"/>
    <s v="23 Jul 1973"/>
    <n v="49.875"/>
    <n v="33"/>
    <n v="4.57"/>
    <s v="No"/>
    <s v="No"/>
    <x v="0"/>
    <n v="0"/>
    <x v="1"/>
    <x v="0"/>
    <s v="Normal"/>
    <n v="11552.9"/>
    <s v="tier - 3"/>
    <s v="tier - 2"/>
    <s v="R1011"/>
  </r>
  <r>
    <s v="Id1389"/>
    <s v=" Mr.   David Ryland"/>
    <s v="27 Oct 1965"/>
    <n v="57.613888888888887"/>
    <n v="25.78"/>
    <n v="11.06"/>
    <s v="Yes"/>
    <s v="No"/>
    <x v="0"/>
    <n v="0"/>
    <x v="1"/>
    <x v="1"/>
    <s v="Normal"/>
    <n v="11554.22"/>
    <s v="tier - 3"/>
    <s v="tier - 1"/>
    <s v="R1013"/>
  </r>
  <r>
    <s v="Id1390"/>
    <s v=" Mr.   Jim Bethea"/>
    <s v="25 Dec 1965"/>
    <n v="57.452777777777776"/>
    <n v="22.66"/>
    <n v="10.68"/>
    <s v="No"/>
    <s v="No"/>
    <x v="0"/>
    <n v="0"/>
    <x v="1"/>
    <x v="2"/>
    <s v="Diabetes (Uncontrolled)"/>
    <n v="11566.3"/>
    <s v="tier - 3"/>
    <s v="tier - 3"/>
    <s v="R1016"/>
  </r>
  <r>
    <s v="Id1391"/>
    <s v=" Mr.   Joseph P Kelly"/>
    <s v="6 Nov 1965"/>
    <n v="57.588888888888889"/>
    <n v="38.81"/>
    <n v="6.14"/>
    <s v="Yes"/>
    <s v="No"/>
    <x v="0"/>
    <n v="1"/>
    <x v="1"/>
    <x v="0"/>
    <s v="Diabetes (Uncontrolled)"/>
    <n v="11576.13"/>
    <s v="tier - 3"/>
    <s v="tier - 3"/>
    <s v="R1011"/>
  </r>
  <r>
    <s v="Id1392"/>
    <s v=" Mr.   Michael Blois"/>
    <s v="20 Jun 1964"/>
    <n v="58.966666666666669"/>
    <n v="38.51"/>
    <n v="5.45"/>
    <s v="Yes"/>
    <s v="No"/>
    <x v="0"/>
    <n v="0"/>
    <x v="1"/>
    <x v="0"/>
    <s v="Prediabetes"/>
    <n v="11602.75"/>
    <s v="tier - 3"/>
    <s v="tier - 1"/>
    <s v="R1020"/>
  </r>
  <r>
    <s v="Id1393"/>
    <s v=" Ms.   Gina M Dayton"/>
    <s v="17 Jul 1986"/>
    <n v="36.891666666666666"/>
    <n v="22.98"/>
    <n v="6.14"/>
    <s v="Yes"/>
    <s v="No"/>
    <x v="0"/>
    <n v="0"/>
    <x v="1"/>
    <x v="2"/>
    <s v="Normal"/>
    <n v="11625.11"/>
    <s v="tier - 3"/>
    <s v="tier - 3"/>
    <s v="R1022"/>
  </r>
  <r>
    <s v="Id1394"/>
    <s v=" Ms.   Shantel C Cloud"/>
    <s v="4 Oct 1966"/>
    <n v="56.677777777777777"/>
    <n v="15.65"/>
    <n v="7.85"/>
    <s v="No"/>
    <s v="No"/>
    <x v="0"/>
    <n v="0"/>
    <x v="1"/>
    <x v="3"/>
    <s v="Prediabetes"/>
    <n v="11657.72"/>
    <s v="tier - 3"/>
    <s v="tier - 2"/>
    <s v="R1024"/>
  </r>
  <r>
    <s v="Id1395"/>
    <s v=" Mr.   Brian Betournay"/>
    <s v="20 Jul 1994"/>
    <n v="28.883333333333333"/>
    <n v="39.97"/>
    <n v="4.09"/>
    <s v="No"/>
    <s v="No"/>
    <x v="0"/>
    <n v="1"/>
    <x v="1"/>
    <x v="0"/>
    <s v="Diabetes (Uncontrolled)"/>
    <n v="11657.81"/>
    <s v="tier - 3"/>
    <s v="tier - 2"/>
    <s v="R1023"/>
  </r>
  <r>
    <s v="Id1396"/>
    <s v=" Mr.   Brian Temple"/>
    <s v="6 Jul 1966"/>
    <n v="56.922222222222224"/>
    <n v="37.22"/>
    <n v="4.62"/>
    <s v="No"/>
    <s v="No"/>
    <x v="1"/>
    <n v="1"/>
    <x v="1"/>
    <x v="0"/>
    <s v="Normal"/>
    <n v="11658.12"/>
    <s v="tier - 3"/>
    <s v="tier - 1"/>
    <s v="R1024"/>
  </r>
  <r>
    <s v="Id1397"/>
    <s v=" Ms.   Jessica R Rollie"/>
    <s v="23 Aug 1966"/>
    <n v="56.791666666666664"/>
    <n v="41.325000000000003"/>
    <n v="5.77"/>
    <s v="No"/>
    <s v="No"/>
    <x v="0"/>
    <n v="0"/>
    <x v="1"/>
    <x v="0"/>
    <s v="Normal"/>
    <n v="11658.38"/>
    <s v="tier - 3"/>
    <s v="tier - 3"/>
    <s v="R1024"/>
  </r>
  <r>
    <s v="Id1398"/>
    <s v=" Mr.s   Robyn Roybal"/>
    <s v="9 Nov 1966"/>
    <n v="56.580555555555556"/>
    <n v="40.31"/>
    <n v="5.84"/>
    <s v="No"/>
    <s v="No"/>
    <x v="0"/>
    <n v="0"/>
    <x v="1"/>
    <x v="0"/>
    <s v="Prediabetes"/>
    <n v="11674.13"/>
    <s v="tier - 3"/>
    <s v="tier - 1"/>
    <s v="R1011"/>
  </r>
  <r>
    <s v="Id1399"/>
    <s v=" Ms.   Ashley Turgeon"/>
    <s v="1 Dec 1970"/>
    <n v="52.519444444444446"/>
    <n v="29.48"/>
    <n v="4.91"/>
    <s v="No"/>
    <s v="No"/>
    <x v="0"/>
    <n v="0"/>
    <x v="1"/>
    <x v="1"/>
    <s v="Prediabetes"/>
    <n v="11696.52"/>
    <s v="tier - 3"/>
    <s v="tier - 1"/>
    <s v="R1021"/>
  </r>
  <r>
    <s v="Id1400"/>
    <s v=" Ms.   Dana Deingenis"/>
    <s v="21 Oct 1982"/>
    <n v="40.630555555555553"/>
    <n v="33.155000000000001"/>
    <n v="5.07"/>
    <s v="No"/>
    <s v="No"/>
    <x v="0"/>
    <n v="0"/>
    <x v="1"/>
    <x v="0"/>
    <s v="Normal"/>
    <n v="11712.97"/>
    <s v="tier - 3"/>
    <s v="tier - 2"/>
    <s v="R1021"/>
  </r>
  <r>
    <s v="Id1401"/>
    <s v=" Ms.   Jessica F Hodge"/>
    <s v="12 Oct 1969"/>
    <n v="53.655555555555559"/>
    <n v="42.85"/>
    <n v="5.81"/>
    <s v="Yes"/>
    <s v="No"/>
    <x v="0"/>
    <n v="0"/>
    <x v="1"/>
    <x v="0"/>
    <s v="Normal"/>
    <n v="11729.68"/>
    <s v="tier - 3"/>
    <s v="tier - 1"/>
    <s v="R1024"/>
  </r>
  <r>
    <s v="Id1402"/>
    <s v=" Ms.   Lindsey Gibbs"/>
    <s v="26 Nov 1984"/>
    <n v="38.533333333333331"/>
    <n v="32.340000000000003"/>
    <n v="11.2"/>
    <s v="No"/>
    <s v="No"/>
    <x v="0"/>
    <n v="0"/>
    <x v="1"/>
    <x v="0"/>
    <s v="Prediabetes"/>
    <n v="11730.82"/>
    <s v="tier - 3"/>
    <s v="tier - 3"/>
    <s v="R1026"/>
  </r>
  <r>
    <s v="Id1403"/>
    <s v=" Ms.   Kelly A Trom"/>
    <s v="9 Nov 1964"/>
    <n v="58.580555555555556"/>
    <n v="27.5"/>
    <n v="10.75"/>
    <s v="No"/>
    <s v="No"/>
    <x v="0"/>
    <n v="0"/>
    <x v="1"/>
    <x v="1"/>
    <s v="Diabetes (Uncontrolled)"/>
    <n v="11735.88"/>
    <s v="tier - 3"/>
    <s v="tier - 1"/>
    <s v="R1012"/>
  </r>
  <r>
    <s v="Id1404"/>
    <s v=" Ms.   Brooke E Sizer"/>
    <s v="5 Sep 1988"/>
    <n v="34.758333333333333"/>
    <n v="25.8"/>
    <n v="7.8"/>
    <s v="No"/>
    <s v="No"/>
    <x v="0"/>
    <n v="0"/>
    <x v="1"/>
    <x v="1"/>
    <s v="Diabetes (Uncontrolled)"/>
    <n v="11737.85"/>
    <s v="tier - 3"/>
    <s v="tier - 1"/>
    <s v="R1011"/>
  </r>
  <r>
    <s v="Id1405"/>
    <s v=" Ms.   Katelyn E Ellison"/>
    <s v="12 Nov 1969"/>
    <n v="53.572222222222223"/>
    <n v="25"/>
    <n v="7.04"/>
    <s v="No"/>
    <s v="No"/>
    <x v="0"/>
    <n v="0"/>
    <x v="1"/>
    <x v="1"/>
    <s v="Diabetes (Uncontrolled)"/>
    <n v="11741.73"/>
    <s v="tier - 3"/>
    <s v="tier - 1"/>
    <s v="R1011"/>
  </r>
  <r>
    <s v="Id1406"/>
    <s v=" Mr.   Adam Sulkowski"/>
    <s v="9 Jun 1963"/>
    <n v="59.99722222222222"/>
    <n v="41.2"/>
    <n v="4.18"/>
    <s v="Yes"/>
    <s v="No"/>
    <x v="0"/>
    <n v="0"/>
    <x v="1"/>
    <x v="0"/>
    <s v="Diabetes (Uncontrolled)"/>
    <n v="11743.3"/>
    <s v="tier - 3"/>
    <s v="tier - 3"/>
    <s v="R1013"/>
  </r>
  <r>
    <s v="Id1407"/>
    <s v=" Ms.   Dana Maringo"/>
    <s v="2 Dec 1964"/>
    <n v="58.516666666666666"/>
    <n v="17.78"/>
    <n v="8.19"/>
    <s v="No"/>
    <s v="No"/>
    <x v="0"/>
    <n v="0"/>
    <x v="1"/>
    <x v="3"/>
    <s v="Normal"/>
    <n v="11743.93"/>
    <s v="tier - 3"/>
    <s v="tier - 1"/>
    <s v="R1012"/>
  </r>
  <r>
    <s v="Id1408"/>
    <s v=" Mr.   Eric W Lattin"/>
    <s v="6 Nov 1979"/>
    <n v="43.588888888888889"/>
    <n v="40.119999999999997"/>
    <n v="6.22"/>
    <s v="Yes"/>
    <s v="No"/>
    <x v="1"/>
    <n v="1"/>
    <x v="1"/>
    <x v="0"/>
    <s v="Diabetes (Uncontrolled)"/>
    <n v="11752.68"/>
    <s v="tier - 3"/>
    <s v="tier - 1"/>
    <s v="R1026"/>
  </r>
  <r>
    <s v="Id1409"/>
    <s v=" Mr.   Matthew D Deblander"/>
    <s v="25 Jul 1966"/>
    <n v="56.869444444444447"/>
    <n v="19.350000000000001"/>
    <n v="8.2200000000000006"/>
    <s v="Yes"/>
    <s v="No"/>
    <x v="0"/>
    <n v="0"/>
    <x v="1"/>
    <x v="2"/>
    <s v="Prediabetes"/>
    <n v="11763"/>
    <s v="tier - 3"/>
    <s v="tier - 3"/>
    <s v="R1016"/>
  </r>
  <r>
    <s v="Id1410"/>
    <s v=" Mr.   Eoghan O'Neill"/>
    <s v="20 Nov 1982"/>
    <n v="40.549999999999997"/>
    <n v="36.69"/>
    <n v="6.15"/>
    <s v="No"/>
    <s v="No"/>
    <x v="0"/>
    <n v="0"/>
    <x v="1"/>
    <x v="0"/>
    <s v="Diabetes (Uncontrolled)"/>
    <n v="11773.06"/>
    <s v="tier - 3"/>
    <s v="tier - 3"/>
    <s v="R1026"/>
  </r>
  <r>
    <s v="Id1411"/>
    <s v=" Ms.   Pamela W Davis"/>
    <s v="3 Oct 1965"/>
    <n v="57.680555555555557"/>
    <n v="28.51"/>
    <n v="5.65"/>
    <s v="Yes"/>
    <s v="No"/>
    <x v="0"/>
    <n v="1"/>
    <x v="1"/>
    <x v="1"/>
    <s v="Prediabetes"/>
    <n v="11830.61"/>
    <s v="tier - 3"/>
    <s v="tier - 1"/>
    <s v="R1012"/>
  </r>
  <r>
    <s v="Id1412"/>
    <s v=" Ms.   Lindsey M Stanek"/>
    <s v="27 Jun 1964"/>
    <n v="58.947222222222223"/>
    <n v="30.21"/>
    <n v="5.5"/>
    <s v="No"/>
    <s v="No"/>
    <x v="0"/>
    <n v="1"/>
    <x v="1"/>
    <x v="0"/>
    <s v="Normal"/>
    <n v="11833.78"/>
    <s v="tier - 3"/>
    <s v="tier - 3"/>
    <s v="R1013"/>
  </r>
  <r>
    <s v="Id1413"/>
    <s v=" Ms.   Kassie Harris"/>
    <s v="11 Sep 1964"/>
    <n v="58.741666666666667"/>
    <n v="24.33"/>
    <n v="8"/>
    <s v="No"/>
    <s v="No"/>
    <x v="0"/>
    <n v="0"/>
    <x v="1"/>
    <x v="2"/>
    <s v="Normal"/>
    <n v="11837.16"/>
    <s v="tier - 3"/>
    <s v="tier - 3"/>
    <s v="R1011"/>
  </r>
  <r>
    <s v="Id1414"/>
    <s v=" Mr.   Matthew Manning"/>
    <s v="25 Sep 1965"/>
    <n v="57.702777777777776"/>
    <n v="19.855"/>
    <n v="5.71"/>
    <s v="Yes"/>
    <s v="No"/>
    <x v="0"/>
    <n v="0"/>
    <x v="1"/>
    <x v="2"/>
    <s v="Diabetes (Uncontrolled)"/>
    <n v="11840.78"/>
    <s v="tier - 3"/>
    <s v="tier - 2"/>
    <s v="R1012"/>
  </r>
  <r>
    <s v="Id1415"/>
    <s v=" Mr.   Ruben Dario Barrera Munoz"/>
    <s v="11 Jul 1964"/>
    <n v="58.908333333333331"/>
    <n v="25.364999999999998"/>
    <n v="11.71"/>
    <s v="No"/>
    <s v="No"/>
    <x v="0"/>
    <n v="0"/>
    <x v="1"/>
    <x v="1"/>
    <s v="Prediabetes"/>
    <n v="11842.44"/>
    <s v="tier - 3"/>
    <s v="tier - 2"/>
    <s v="R1011"/>
  </r>
  <r>
    <s v="Id1416"/>
    <s v=" Mr.   Kevin Schauwaers"/>
    <s v="10 Nov 1965"/>
    <n v="57.577777777777776"/>
    <n v="29.6"/>
    <n v="6.17"/>
    <s v="Yes"/>
    <s v="No"/>
    <x v="1"/>
    <n v="1"/>
    <x v="1"/>
    <x v="1"/>
    <s v="Diabetes (Uncontrolled)"/>
    <n v="11842.62"/>
    <s v="tier - 3"/>
    <s v="tier - 3"/>
    <s v="R1012"/>
  </r>
  <r>
    <s v="Id1417"/>
    <s v=" Ms.   Lindsay M Hartman"/>
    <s v="27 Jun 1964"/>
    <n v="58.947222222222223"/>
    <n v="39.43"/>
    <n v="6.1"/>
    <s v="Yes"/>
    <s v="No"/>
    <x v="1"/>
    <n v="1"/>
    <x v="1"/>
    <x v="0"/>
    <s v="Prediabetes"/>
    <n v="11848.14"/>
    <s v="tier - 3"/>
    <s v="tier - 2"/>
    <s v="R1011"/>
  </r>
  <r>
    <s v="Id1418"/>
    <s v=" Mr.s   Amanda Fire"/>
    <s v="29 Sep 1964"/>
    <n v="58.69166666666667"/>
    <n v="27.34"/>
    <n v="5.19"/>
    <s v="Yes"/>
    <s v="No"/>
    <x v="0"/>
    <n v="1"/>
    <x v="1"/>
    <x v="1"/>
    <s v="Prediabetes"/>
    <n v="11856.41"/>
    <s v="tier - 3"/>
    <s v="tier - 2"/>
    <s v="R1013"/>
  </r>
  <r>
    <s v="Id1419"/>
    <s v=" Mr.   James Waliaula"/>
    <s v="7 Jul 1974"/>
    <n v="48.919444444444444"/>
    <n v="39.01"/>
    <n v="5.37"/>
    <s v="Yes"/>
    <s v="No"/>
    <x v="0"/>
    <n v="0"/>
    <x v="1"/>
    <x v="0"/>
    <s v="Normal"/>
    <n v="11858.56"/>
    <s v="tier - 3"/>
    <s v="tier - 3"/>
    <s v="R1011"/>
  </r>
  <r>
    <s v="Id1420"/>
    <s v=" Mr.   Samuel H Blackshear"/>
    <s v="24 Aug 1967"/>
    <n v="55.788888888888891"/>
    <n v="18.989999999999998"/>
    <n v="10.82"/>
    <s v="Yes"/>
    <s v="No"/>
    <x v="0"/>
    <n v="0"/>
    <x v="1"/>
    <x v="2"/>
    <s v="Normal"/>
    <n v="11879.1"/>
    <s v="tier - 3"/>
    <s v="tier - 3"/>
    <s v="R1024"/>
  </r>
  <r>
    <s v="Id1421"/>
    <s v=" Ms.   Jenni Nettik"/>
    <s v="14 Jul 1967"/>
    <n v="55.9"/>
    <n v="42.3"/>
    <n v="6.06"/>
    <s v="Yes"/>
    <s v="No"/>
    <x v="0"/>
    <n v="0"/>
    <x v="1"/>
    <x v="0"/>
    <s v="Diabetes (Uncontrolled)"/>
    <n v="11881.36"/>
    <s v="tier - 3"/>
    <s v="tier - 2"/>
    <s v="R1011"/>
  </r>
  <r>
    <s v="Id1422"/>
    <s v=" Mr.   Estuardo F Novales"/>
    <s v="29 Oct 1967"/>
    <n v="55.608333333333334"/>
    <n v="39.805"/>
    <n v="5.91"/>
    <s v="No"/>
    <s v="No"/>
    <x v="0"/>
    <n v="0"/>
    <x v="1"/>
    <x v="0"/>
    <s v="Prediabetes"/>
    <n v="11881.97"/>
    <s v="tier - 3"/>
    <s v="tier - 1"/>
    <s v="R1013"/>
  </r>
  <r>
    <s v="Id1423"/>
    <s v=" Mr.   Brett Rosauer"/>
    <s v="2 Jun 2004"/>
    <n v="19.016666666666666"/>
    <n v="33.700000000000003"/>
    <n v="5.87"/>
    <s v="No"/>
    <s v="No"/>
    <x v="0"/>
    <n v="0"/>
    <x v="1"/>
    <x v="0"/>
    <s v="Prediabetes"/>
    <n v="11884.05"/>
    <s v="tier - 3"/>
    <s v="tier - 3"/>
    <s v="R1013"/>
  </r>
  <r>
    <s v="Id1424"/>
    <s v=" Ms.   Sharon E Ryder"/>
    <s v="19 Nov 1964"/>
    <n v="58.552777777777777"/>
    <n v="36.195"/>
    <n v="6.22"/>
    <s v="No"/>
    <s v="No"/>
    <x v="0"/>
    <n v="0"/>
    <x v="1"/>
    <x v="0"/>
    <s v="Prediabetes"/>
    <n v="11918.2"/>
    <s v="tier - 3"/>
    <s v="tier - 1"/>
    <s v="R1021"/>
  </r>
  <r>
    <s v="Id1425"/>
    <s v=" Mr.   Jacob W√¶ver Larsen"/>
    <s v="20 Dec 1964"/>
    <n v="58.466666666666669"/>
    <n v="32.6"/>
    <n v="5.73"/>
    <s v="No"/>
    <s v="No"/>
    <x v="1"/>
    <n v="1"/>
    <x v="1"/>
    <x v="0"/>
    <s v="Prediabetes"/>
    <n v="11931.13"/>
    <s v="tier - 3"/>
    <s v="tier - 1"/>
    <s v="R1019"/>
  </r>
  <r>
    <s v="Id1426"/>
    <s v=" Mr.   Scott Keate"/>
    <s v="2 Aug 1964"/>
    <n v="58.85"/>
    <n v="30.2"/>
    <n v="5.7"/>
    <s v="No"/>
    <s v="No"/>
    <x v="0"/>
    <n v="0"/>
    <x v="1"/>
    <x v="0"/>
    <s v="Prediabetes"/>
    <n v="11938.26"/>
    <s v="tier - 3"/>
    <s v="tier - 3"/>
    <s v="R1019"/>
  </r>
  <r>
    <s v="Id1427"/>
    <s v=" Ms.   Brooke S Williams"/>
    <s v="19 Oct 1991"/>
    <n v="31.636111111111113"/>
    <n v="27.645"/>
    <n v="9.91"/>
    <s v="No"/>
    <s v="No"/>
    <x v="0"/>
    <n v="0"/>
    <x v="1"/>
    <x v="1"/>
    <s v="Prediabetes"/>
    <n v="11941.83"/>
    <s v="tier - 3"/>
    <s v="tier - 1"/>
    <s v="R1023"/>
  </r>
  <r>
    <s v="Id1428"/>
    <s v=" Ms.   Kaye A Starosciak"/>
    <s v="25 Dec 1964"/>
    <n v="58.452777777777776"/>
    <n v="26.41"/>
    <n v="11.4"/>
    <s v="No"/>
    <s v="No"/>
    <x v="0"/>
    <n v="0"/>
    <x v="1"/>
    <x v="1"/>
    <s v="Diabetes (Uncontrolled)"/>
    <n v="11944.59"/>
    <s v="tier - 3"/>
    <s v="tier - 2"/>
    <s v="R1016"/>
  </r>
  <r>
    <s v="Id1429"/>
    <s v=" Ms.   Carolyn Smith"/>
    <s v="1 Nov 1965"/>
    <n v="57.602777777777774"/>
    <n v="34.1"/>
    <n v="6.29"/>
    <s v="Yes"/>
    <s v="No"/>
    <x v="1"/>
    <n v="1"/>
    <x v="1"/>
    <x v="0"/>
    <s v="Diabetes (Uncontrolled)"/>
    <n v="11945.13"/>
    <s v="tier - 3"/>
    <s v="tier - 2"/>
    <s v="R1012"/>
  </r>
  <r>
    <s v="Id1430"/>
    <s v=" Mr.   Daniel C Henderson"/>
    <s v="29 Sep 1964"/>
    <n v="58.69166666666667"/>
    <n v="17.3"/>
    <n v="9.2799999999999994"/>
    <s v="No"/>
    <s v="No"/>
    <x v="0"/>
    <n v="0"/>
    <x v="1"/>
    <x v="3"/>
    <s v="Prediabetes"/>
    <n v="11946.63"/>
    <s v="tier - 3"/>
    <s v="tier - 2"/>
    <s v="R1013"/>
  </r>
  <r>
    <s v="Id1431"/>
    <s v=" Mr.s   Laurie A Winkelman"/>
    <s v="22 Dec 1967"/>
    <n v="55.461111111111109"/>
    <n v="35.020000000000003"/>
    <n v="4.78"/>
    <s v="No"/>
    <s v="No"/>
    <x v="1"/>
    <n v="1"/>
    <x v="1"/>
    <x v="0"/>
    <s v="Diabetes (Uncontrolled)"/>
    <n v="11987.17"/>
    <s v="tier - 3"/>
    <s v="tier - 3"/>
    <s v="R1013"/>
  </r>
  <r>
    <s v="Id1432"/>
    <s v=" Ms.   Nicole Monette"/>
    <s v="4 Jul 1983"/>
    <n v="39.927777777777777"/>
    <n v="37.1"/>
    <n v="8.8699999999999992"/>
    <s v="Yes"/>
    <s v="No"/>
    <x v="0"/>
    <n v="0"/>
    <x v="1"/>
    <x v="0"/>
    <s v="Normal"/>
    <n v="11987.68"/>
    <s v="tier - 3"/>
    <s v="tier - 2"/>
    <s v="R1026"/>
  </r>
  <r>
    <s v="Id1433"/>
    <s v=" Ms.   Shelby Kramer"/>
    <s v="12 Dec 1993"/>
    <n v="29.488888888888887"/>
    <n v="16.79"/>
    <n v="11.4"/>
    <s v="No"/>
    <s v="No"/>
    <x v="0"/>
    <n v="0"/>
    <x v="1"/>
    <x v="3"/>
    <s v="Diabetes (Uncontrolled)"/>
    <n v="11994.89"/>
    <s v="tier - 3"/>
    <s v="tier - 2"/>
    <s v="R1012"/>
  </r>
  <r>
    <s v="Id1434"/>
    <s v=" Ms.   Allison Goldstein"/>
    <s v="17 Oct 1982"/>
    <n v="40.641666666666666"/>
    <n v="31.635000000000002"/>
    <n v="9.1300000000000008"/>
    <s v="Yes"/>
    <s v="No"/>
    <x v="0"/>
    <n v="0"/>
    <x v="1"/>
    <x v="0"/>
    <s v="Diabetes (Uncontrolled)"/>
    <n v="12001.29"/>
    <s v="tier - 3"/>
    <s v="tier - 3"/>
    <s v="R1021"/>
  </r>
  <r>
    <s v="Id1435"/>
    <s v=" Ms.   Leticia Gonzalez"/>
    <s v="9 Jun 1965"/>
    <n v="57.99722222222222"/>
    <n v="24.19"/>
    <n v="6.22"/>
    <s v="Yes"/>
    <s v="No"/>
    <x v="1"/>
    <n v="1"/>
    <x v="1"/>
    <x v="2"/>
    <s v="Diabetes (Uncontrolled)"/>
    <n v="12029.29"/>
    <s v="tier - 3"/>
    <s v="tier - 2"/>
    <s v="R1024"/>
  </r>
  <r>
    <s v="Id1436"/>
    <s v=" Mr.   John S Barrett"/>
    <s v="29 Oct 1965"/>
    <n v="57.608333333333334"/>
    <n v="35.29"/>
    <n v="5.9"/>
    <s v="No"/>
    <s v="No"/>
    <x v="1"/>
    <n v="1"/>
    <x v="1"/>
    <x v="0"/>
    <s v="Prediabetes"/>
    <n v="12032.33"/>
    <s v="tier - 3"/>
    <s v="tier - 1"/>
    <s v="R1011"/>
  </r>
  <r>
    <s v="Id1437"/>
    <s v=" Ms.   April Irwin"/>
    <s v="16 Oct 1979"/>
    <n v="43.644444444444446"/>
    <n v="35.299999999999997"/>
    <n v="4.45"/>
    <s v="No"/>
    <s v="No"/>
    <x v="0"/>
    <n v="0"/>
    <x v="1"/>
    <x v="0"/>
    <s v="Prediabetes"/>
    <n v="12035.18"/>
    <s v="tier - 3"/>
    <s v="tier - 3"/>
    <s v="R1021"/>
  </r>
  <r>
    <s v="Id1438"/>
    <s v=" Ms.   Ashley N Glenn"/>
    <s v="24 Nov 1966"/>
    <n v="56.538888888888891"/>
    <n v="35.64"/>
    <n v="6.17"/>
    <s v="No"/>
    <s v="No"/>
    <x v="1"/>
    <n v="1"/>
    <x v="1"/>
    <x v="0"/>
    <s v="Normal"/>
    <n v="12044.34"/>
    <s v="tier - 3"/>
    <s v="tier - 1"/>
    <s v="R1012"/>
  </r>
  <r>
    <s v="Id1439"/>
    <s v=" Ms.   Madeleine O'Meara"/>
    <s v="7 Sep 1986"/>
    <n v="36.75277777777778"/>
    <n v="33.1"/>
    <n v="4.93"/>
    <s v="No"/>
    <s v="No"/>
    <x v="0"/>
    <n v="0"/>
    <x v="1"/>
    <x v="0"/>
    <s v="Prediabetes"/>
    <n v="12048.13"/>
    <s v="tier - 3"/>
    <s v="tier - 2"/>
    <s v="R1026"/>
  </r>
  <r>
    <s v="Id1440"/>
    <s v=" Ms.   Nelly S Budrow"/>
    <s v="2 Sep 1984"/>
    <n v="38.766666666666666"/>
    <n v="26.41"/>
    <n v="7.32"/>
    <s v="Yes"/>
    <s v="No"/>
    <x v="0"/>
    <n v="1"/>
    <x v="1"/>
    <x v="1"/>
    <s v="Normal"/>
    <n v="12091.34"/>
    <s v="tier - 3"/>
    <s v="tier - 2"/>
    <s v="R1022"/>
  </r>
  <r>
    <s v="Id1441"/>
    <s v=" Ms.   Meredith S Anderson"/>
    <s v="21 Jun 1968"/>
    <n v="54.963888888888889"/>
    <n v="29.9"/>
    <n v="5.27"/>
    <s v="No"/>
    <s v="No"/>
    <x v="1"/>
    <n v="1"/>
    <x v="1"/>
    <x v="1"/>
    <s v="Diabetes (Uncontrolled)"/>
    <n v="12094.48"/>
    <s v="tier - 3"/>
    <s v="tier - 3"/>
    <s v="R1011"/>
  </r>
  <r>
    <s v="Id1442"/>
    <s v=" Mr.   Kevin Douglas"/>
    <s v="9 Dec 1968"/>
    <n v="54.49722222222222"/>
    <n v="25.24"/>
    <n v="5.82"/>
    <s v="No"/>
    <s v="No"/>
    <x v="0"/>
    <n v="1"/>
    <x v="1"/>
    <x v="1"/>
    <s v="Normal"/>
    <n v="12096.65"/>
    <s v="tier - 3"/>
    <s v="tier - 1"/>
    <s v="R1024"/>
  </r>
  <r>
    <s v="Id1443"/>
    <s v=" Ms.   Lisa Tecklenburg"/>
    <s v="25 Oct 1968"/>
    <n v="54.619444444444447"/>
    <n v="25.08"/>
    <n v="5.8"/>
    <s v="No"/>
    <s v="No"/>
    <x v="1"/>
    <n v="1"/>
    <x v="1"/>
    <x v="1"/>
    <s v="Prediabetes"/>
    <n v="12105.32"/>
    <s v="tier - 3"/>
    <s v="tier - 3"/>
    <s v="R1011"/>
  </r>
  <r>
    <s v="Id1444"/>
    <s v=" Ms.   Katherine A Baker"/>
    <s v="20 Jul 1963"/>
    <n v="59.883333333333333"/>
    <n v="29.164999999999999"/>
    <n v="4.87"/>
    <s v="No"/>
    <s v="yes"/>
    <x v="0"/>
    <n v="1"/>
    <x v="1"/>
    <x v="1"/>
    <s v="Prediabetes"/>
    <n v="12124.99"/>
    <s v="tier - 3"/>
    <s v="tier - 1"/>
    <s v="R1012"/>
  </r>
  <r>
    <s v="Id1445"/>
    <s v=" Mr.   Steve Schenck"/>
    <s v="4 Jun 1963"/>
    <n v="60.011111111111113"/>
    <n v="15.05"/>
    <n v="8.1199999999999992"/>
    <s v="No"/>
    <s v="No"/>
    <x v="0"/>
    <n v="0"/>
    <x v="1"/>
    <x v="3"/>
    <s v="Normal"/>
    <n v="12129.61"/>
    <s v="tier - 3"/>
    <s v="tier - 1"/>
    <s v="R1012"/>
  </r>
  <r>
    <s v="Id1446"/>
    <s v=" Ms.   Kate L Johnson"/>
    <s v="6 Nov 1991"/>
    <n v="31.588888888888889"/>
    <n v="19.95"/>
    <n v="4.3600000000000003"/>
    <s v="No"/>
    <s v="No"/>
    <x v="0"/>
    <n v="2"/>
    <x v="1"/>
    <x v="2"/>
    <s v="Diabetes (Uncontrolled)"/>
    <n v="12130.8"/>
    <s v="tier - 3"/>
    <s v="tier - 3"/>
    <s v="R1026"/>
  </r>
  <r>
    <s v="Id1447"/>
    <s v=" Ms.   Beth Blendell"/>
    <s v="16 Sep 1974"/>
    <n v="48.727777777777774"/>
    <n v="16.66"/>
    <n v="9.16"/>
    <s v="No"/>
    <s v="No"/>
    <x v="0"/>
    <n v="0"/>
    <x v="1"/>
    <x v="3"/>
    <s v="Normal"/>
    <n v="12137.6"/>
    <s v="tier - 3"/>
    <s v="tier - 3"/>
    <s v="R1012"/>
  </r>
  <r>
    <s v="Id1448"/>
    <s v=" Ms.   Katharine Parodi"/>
    <s v="4 Nov 1962"/>
    <n v="60.594444444444441"/>
    <n v="16.62"/>
    <n v="9.14"/>
    <s v="No"/>
    <s v="No"/>
    <x v="0"/>
    <n v="0"/>
    <x v="1"/>
    <x v="3"/>
    <s v="Diabetes (Uncontrolled)"/>
    <n v="12142.58"/>
    <s v="tier - 3"/>
    <s v="tier - 2"/>
    <s v="R1013"/>
  </r>
  <r>
    <s v="Id1449"/>
    <s v=" Ms.   Heather L Morgan"/>
    <s v="15 Sep 1962"/>
    <n v="60.730555555555554"/>
    <n v="15.36"/>
    <n v="5.49"/>
    <s v="Yes"/>
    <s v="No"/>
    <x v="0"/>
    <n v="2"/>
    <x v="1"/>
    <x v="3"/>
    <s v="Diabetes (Uncontrolled)"/>
    <n v="12146.97"/>
    <s v="tier - 3"/>
    <s v="tier - 3"/>
    <s v="R1011"/>
  </r>
  <r>
    <s v="Id1450"/>
    <s v=" Ms.   Desiree Linden"/>
    <s v="5 Oct 1987"/>
    <n v="35.674999999999997"/>
    <n v="27.74"/>
    <n v="5.96"/>
    <s v="Yes"/>
    <s v="No"/>
    <x v="0"/>
    <n v="0"/>
    <x v="1"/>
    <x v="1"/>
    <s v="Normal"/>
    <n v="12148.2"/>
    <s v="tier - 3"/>
    <s v="tier - 3"/>
    <s v="R1012"/>
  </r>
  <r>
    <s v="Id1451"/>
    <s v=" Mr.   Peter B Horning"/>
    <s v="29 Aug 1991"/>
    <n v="31.774999999999999"/>
    <n v="22.44"/>
    <n v="4.62"/>
    <s v="Yes"/>
    <s v="No"/>
    <x v="0"/>
    <n v="0"/>
    <x v="1"/>
    <x v="2"/>
    <s v="Prediabetes"/>
    <n v="12198.64"/>
    <s v="tier - 3"/>
    <s v="tier - 3"/>
    <s v="R1026"/>
  </r>
  <r>
    <s v="Id1452"/>
    <s v=" Mr.   Adam Goode"/>
    <s v="14 Aug 1977"/>
    <n v="45.81666666666667"/>
    <n v="37.049999999999997"/>
    <n v="9.9600000000000009"/>
    <s v="Yes"/>
    <s v="No"/>
    <x v="0"/>
    <n v="0"/>
    <x v="1"/>
    <x v="0"/>
    <s v="Normal"/>
    <n v="12218.7"/>
    <s v="tier - 3"/>
    <s v="tier - 1"/>
    <s v="R1012"/>
  </r>
  <r>
    <s v="Id1453"/>
    <s v=" Mr.   Jeremy J Doden"/>
    <s v="20 Jul 1964"/>
    <n v="58.883333333333333"/>
    <n v="22.95"/>
    <n v="10.53"/>
    <s v="No"/>
    <s v="No"/>
    <x v="0"/>
    <n v="2"/>
    <x v="1"/>
    <x v="2"/>
    <s v="Diabetes (Uncontrolled)"/>
    <n v="12222.9"/>
    <s v="tier - 3"/>
    <s v="tier - 2"/>
    <s v="R1012"/>
  </r>
  <r>
    <s v="Id1454"/>
    <s v=" Mr.   Adam C Groff"/>
    <s v="2 Jul 1964"/>
    <n v="58.93333333333333"/>
    <n v="34.200000000000003"/>
    <n v="6.69"/>
    <s v="Yes"/>
    <s v="No"/>
    <x v="0"/>
    <n v="0"/>
    <x v="1"/>
    <x v="0"/>
    <s v="Diabetes (Uncontrolled)"/>
    <n v="12224.35"/>
    <s v="tier - 3"/>
    <s v="tier - 1"/>
    <s v="R1012"/>
  </r>
  <r>
    <s v="Id1455"/>
    <s v=" Mr.   Jon Kuehler"/>
    <s v="24 Jun 1964"/>
    <n v="58.955555555555556"/>
    <n v="30.59"/>
    <n v="9.5500000000000007"/>
    <s v="Yes"/>
    <s v="No"/>
    <x v="0"/>
    <n v="0"/>
    <x v="1"/>
    <x v="0"/>
    <s v="Diabetes (Controlled)"/>
    <n v="12231.61"/>
    <s v="tier - 3"/>
    <s v="tier - 3"/>
    <s v="R1012"/>
  </r>
  <r>
    <s v="Id1456"/>
    <s v=" Mr.   Steven J Daniels"/>
    <s v="19 Jul 1963"/>
    <n v="59.886111111111113"/>
    <n v="25.51"/>
    <n v="6.05"/>
    <s v="No"/>
    <s v="No"/>
    <x v="0"/>
    <n v="0"/>
    <x v="1"/>
    <x v="1"/>
    <s v="Diabetes (Uncontrolled)"/>
    <n v="12233.83"/>
    <s v="tier - 3"/>
    <s v="tier - 1"/>
    <s v="R1011"/>
  </r>
  <r>
    <s v="Id1457"/>
    <s v=" Ms.   Jessica P Gibby"/>
    <s v="15 Oct 1964"/>
    <n v="58.647222222222226"/>
    <n v="29.04"/>
    <n v="10.56"/>
    <s v="Yes"/>
    <s v="No"/>
    <x v="0"/>
    <n v="1"/>
    <x v="1"/>
    <x v="1"/>
    <s v="Prediabetes"/>
    <n v="12235.84"/>
    <s v="tier - 3"/>
    <s v="tier - 3"/>
    <s v="R1012"/>
  </r>
  <r>
    <s v="Id1458"/>
    <s v=" Ms.   Ashley Busa"/>
    <s v="29 Jul 1966"/>
    <n v="56.858333333333334"/>
    <n v="22.135000000000002"/>
    <n v="10.81"/>
    <s v="Yes"/>
    <s v="No"/>
    <x v="0"/>
    <n v="1"/>
    <x v="1"/>
    <x v="2"/>
    <s v="Diabetes (Uncontrolled)"/>
    <n v="12237.73"/>
    <s v="tier - 3"/>
    <s v="tier - 3"/>
    <s v="R1012"/>
  </r>
  <r>
    <s v="Id1459"/>
    <s v=" Mr.   Arturo H Moyo"/>
    <s v="17 Jul 1963"/>
    <n v="59.891666666666666"/>
    <n v="21.375"/>
    <n v="4.32"/>
    <s v="No"/>
    <s v="No"/>
    <x v="0"/>
    <n v="0"/>
    <x v="1"/>
    <x v="2"/>
    <s v="Diabetes (Uncontrolled)"/>
    <n v="12244.53"/>
    <s v="tier - 3"/>
    <s v="tier - 1"/>
    <s v="R1013"/>
  </r>
  <r>
    <s v="Id1460"/>
    <s v=" Mr.   Ketil Horn"/>
    <s v="23 Jun 1974"/>
    <n v="48.958333333333336"/>
    <n v="29.19"/>
    <n v="4.37"/>
    <s v="No"/>
    <s v="No"/>
    <x v="0"/>
    <n v="0"/>
    <x v="1"/>
    <x v="1"/>
    <s v="Normal"/>
    <n v="12245.17"/>
    <s v="tier - 3"/>
    <s v="tier - 1"/>
    <s v="R1012"/>
  </r>
  <r>
    <s v="Id1461"/>
    <s v=" Ms.   Katie Bien"/>
    <s v="23 Nov 1989"/>
    <n v="33.541666666666664"/>
    <n v="31.92"/>
    <n v="4.8099999999999996"/>
    <s v="Yes"/>
    <s v="No"/>
    <x v="1"/>
    <n v="1"/>
    <x v="1"/>
    <x v="0"/>
    <s v="Normal"/>
    <n v="12254.44"/>
    <s v="tier - 3"/>
    <s v="tier - 3"/>
    <s v="R1026"/>
  </r>
  <r>
    <s v="Id1462"/>
    <s v=" Ms.   Christi O'Connor"/>
    <s v="13 Aug 1986"/>
    <n v="36.819444444444443"/>
    <n v="26.315000000000001"/>
    <n v="4.5599999999999996"/>
    <s v="Yes"/>
    <s v="No"/>
    <x v="1"/>
    <n v="1"/>
    <x v="1"/>
    <x v="1"/>
    <s v="Normal"/>
    <n v="12255.04"/>
    <s v="tier - 3"/>
    <s v="tier - 2"/>
    <s v="R1026"/>
  </r>
  <r>
    <s v="Id1463"/>
    <s v=" Mr.   Alan Ash"/>
    <s v="6 Dec 1966"/>
    <n v="56.505555555555553"/>
    <n v="35.299999999999997"/>
    <n v="4.3899999999999997"/>
    <s v="No"/>
    <s v="No"/>
    <x v="0"/>
    <n v="0"/>
    <x v="1"/>
    <x v="0"/>
    <s v="Normal"/>
    <n v="12265.51"/>
    <s v="tier - 3"/>
    <s v="tier - 3"/>
    <s v="R1013"/>
  </r>
  <r>
    <s v="Id1464"/>
    <s v=" Mr.   Edivaldo B Sr Do Prado"/>
    <s v="30 Dec 1967"/>
    <n v="55.43888888888889"/>
    <n v="18.91"/>
    <n v="11.44"/>
    <s v="No"/>
    <s v="No"/>
    <x v="0"/>
    <n v="0"/>
    <x v="1"/>
    <x v="2"/>
    <s v="Normal"/>
    <n v="12268.63"/>
    <s v="tier - 3"/>
    <s v="tier - 1"/>
    <s v="R1012"/>
  </r>
  <r>
    <s v="Id1465"/>
    <s v=" Ms.   Eve Phillips"/>
    <s v="28 Aug 1967"/>
    <n v="55.777777777777779"/>
    <n v="22.41"/>
    <n v="11.37"/>
    <s v="Yes"/>
    <s v="No"/>
    <x v="0"/>
    <n v="1"/>
    <x v="1"/>
    <x v="2"/>
    <s v="Diabetes (Uncontrolled)"/>
    <n v="12269.69"/>
    <s v="tier - 3"/>
    <s v="tier - 2"/>
    <s v="R1012"/>
  </r>
  <r>
    <s v="Id1466"/>
    <s v=" Mr.   Devin Kelly"/>
    <s v="16 Nov 1966"/>
    <n v="56.56111111111111"/>
    <n v="22.704999999999998"/>
    <n v="6.14"/>
    <s v="No"/>
    <s v="No"/>
    <x v="0"/>
    <n v="0"/>
    <x v="1"/>
    <x v="2"/>
    <s v="Diabetes (Uncontrolled)"/>
    <n v="12282.03"/>
    <s v="tier - 3"/>
    <s v="tier - 1"/>
    <s v="R1025"/>
  </r>
  <r>
    <s v="Id1467"/>
    <s v=" Mr.   Shaun R Dever"/>
    <s v="29 Oct 1990"/>
    <n v="32.608333333333334"/>
    <n v="37.18"/>
    <n v="4.8899999999999997"/>
    <s v="No"/>
    <s v="No"/>
    <x v="0"/>
    <n v="0"/>
    <x v="1"/>
    <x v="0"/>
    <s v="Prediabetes"/>
    <n v="12282.38"/>
    <s v="tier - 3"/>
    <s v="tier - 1"/>
    <s v="R1011"/>
  </r>
  <r>
    <s v="Id1468"/>
    <s v=" Mr.   Adrian Horvath"/>
    <s v="28 Oct 1963"/>
    <n v="59.611111111111114"/>
    <n v="35.97"/>
    <n v="4.5999999999999996"/>
    <s v="No"/>
    <s v="No"/>
    <x v="0"/>
    <n v="0"/>
    <x v="1"/>
    <x v="0"/>
    <s v="Normal"/>
    <n v="12299.59"/>
    <s v="tier - 3"/>
    <s v="tier - 1"/>
    <s v="R1025"/>
  </r>
  <r>
    <s v="Id1469"/>
    <s v=" Mr.   Andrew Danner"/>
    <s v="29 Aug 1963"/>
    <n v="59.774999999999999"/>
    <n v="35.799999999999997"/>
    <n v="4.42"/>
    <s v="No"/>
    <s v="No"/>
    <x v="0"/>
    <n v="0"/>
    <x v="1"/>
    <x v="0"/>
    <s v="Normal"/>
    <n v="12323.94"/>
    <s v="tier - 3"/>
    <s v="tier - 3"/>
    <s v="R1017"/>
  </r>
  <r>
    <s v="Id1470"/>
    <s v=" Ms.   Mallory Weiss"/>
    <s v="2 Aug 1963"/>
    <n v="59.85"/>
    <n v="28.31"/>
    <n v="7.48"/>
    <s v="Yes"/>
    <s v="No"/>
    <x v="0"/>
    <n v="0"/>
    <x v="1"/>
    <x v="1"/>
    <s v="Normal"/>
    <n v="12333.83"/>
    <s v="tier - 3"/>
    <s v="tier - 2"/>
    <s v="R1011"/>
  </r>
  <r>
    <s v="Id1471"/>
    <s v=" Mr.   Shawn E D'Andrea"/>
    <s v="22 Sep 1963"/>
    <n v="59.711111111111109"/>
    <n v="38.06"/>
    <n v="10.74"/>
    <s v="No"/>
    <s v="No"/>
    <x v="0"/>
    <n v="0"/>
    <x v="1"/>
    <x v="0"/>
    <s v="Diabetes (Uncontrolled)"/>
    <n v="12347.17"/>
    <s v="tier - 3"/>
    <s v="tier - 3"/>
    <s v="R1011"/>
  </r>
  <r>
    <s v="Id1472"/>
    <s v=" Ms.   Sarah E Olesky"/>
    <s v="29 Dec 1966"/>
    <n v="56.44166666666667"/>
    <n v="28"/>
    <n v="5.19"/>
    <s v="No"/>
    <s v="No"/>
    <x v="0"/>
    <n v="1"/>
    <x v="1"/>
    <x v="1"/>
    <s v="Diabetes (Uncontrolled)"/>
    <n v="12363.55"/>
    <s v="tier - 3"/>
    <s v="tier - 3"/>
    <s v="R1011"/>
  </r>
  <r>
    <s v="Id1473"/>
    <s v=" Mr.   Josh Whitcraft"/>
    <s v="26 Sep 1962"/>
    <n v="60.7"/>
    <n v="34.32"/>
    <n v="9.17"/>
    <s v="No"/>
    <s v="No"/>
    <x v="0"/>
    <n v="0"/>
    <x v="1"/>
    <x v="0"/>
    <s v="Normal"/>
    <n v="12369.89"/>
    <s v="tier - 3"/>
    <s v="tier - 2"/>
    <s v="R1024"/>
  </r>
  <r>
    <s v="Id1474"/>
    <s v=" Mr.   Johann A Salazar"/>
    <s v="29 Dec 1989"/>
    <n v="33.44166666666667"/>
    <n v="22.3"/>
    <n v="4.95"/>
    <s v="Yes"/>
    <s v="No"/>
    <x v="0"/>
    <n v="0"/>
    <x v="1"/>
    <x v="2"/>
    <s v="Diabetes (Uncontrolled)"/>
    <n v="12404.88"/>
    <s v="tier - 3"/>
    <s v="tier - 3"/>
    <s v="R1016"/>
  </r>
  <r>
    <s v="Id1475"/>
    <s v=" Ms.   Robin M Todd"/>
    <s v="21 Aug 1972"/>
    <n v="50.797222222222224"/>
    <n v="27.835000000000001"/>
    <n v="6.03"/>
    <s v="No"/>
    <s v="No"/>
    <x v="0"/>
    <n v="1"/>
    <x v="1"/>
    <x v="1"/>
    <s v="Normal"/>
    <n v="12407.3"/>
    <s v="tier - 3"/>
    <s v="tier - 2"/>
    <s v="R1021"/>
  </r>
  <r>
    <s v="Id1476"/>
    <s v=" Mr.   Kyle K Pond"/>
    <s v="14 Jul 1979"/>
    <n v="43.9"/>
    <n v="39.229999999999997"/>
    <n v="5.36"/>
    <s v="No"/>
    <s v="No"/>
    <x v="0"/>
    <n v="0"/>
    <x v="1"/>
    <x v="0"/>
    <s v="Prediabetes"/>
    <n v="12408.29"/>
    <s v="tier - 3"/>
    <s v="tier - 1"/>
    <s v="R1022"/>
  </r>
  <r>
    <s v="Id1477"/>
    <s v=" Ms.   Alison Egan"/>
    <s v="4 Aug 1964"/>
    <n v="58.844444444444441"/>
    <n v="19.95"/>
    <n v="6.11"/>
    <s v="No"/>
    <s v="No"/>
    <x v="0"/>
    <n v="1"/>
    <x v="1"/>
    <x v="2"/>
    <s v="Normal"/>
    <n v="12430.95"/>
    <s v="tier - 3"/>
    <s v="tier - 3"/>
    <s v="R1024"/>
  </r>
  <r>
    <s v="Id1478"/>
    <s v=" Mr.   Michael A Bersani"/>
    <s v="9 Aug 1995"/>
    <n v="27.830555555555556"/>
    <n v="34.64"/>
    <n v="4.88"/>
    <s v="No"/>
    <s v="No"/>
    <x v="1"/>
    <n v="1"/>
    <x v="1"/>
    <x v="0"/>
    <s v="Prediabetes"/>
    <n v="12452.25"/>
    <s v="tier - 3"/>
    <s v="tier - 3"/>
    <s v="R1012"/>
  </r>
  <r>
    <s v="Id1479"/>
    <s v=" Mr.   Byron A Creech"/>
    <s v="26 Nov 1968"/>
    <n v="54.533333333333331"/>
    <n v="18.75"/>
    <n v="6.72"/>
    <s v="No"/>
    <s v="No"/>
    <x v="0"/>
    <n v="0"/>
    <x v="1"/>
    <x v="2"/>
    <s v="Normal"/>
    <n v="12475.35"/>
    <s v="tier - 3"/>
    <s v="tier - 1"/>
    <s v="R1012"/>
  </r>
  <r>
    <s v="Id1480"/>
    <s v=" Ms.   Carine A Sudres"/>
    <s v="12 Nov 1968"/>
    <n v="54.572222222222223"/>
    <n v="26.48"/>
    <n v="4.2"/>
    <s v="No"/>
    <s v="No"/>
    <x v="0"/>
    <n v="1"/>
    <x v="1"/>
    <x v="1"/>
    <s v="Diabetes (Controlled)"/>
    <n v="12479.71"/>
    <s v="tier - 3"/>
    <s v="tier - 3"/>
    <s v="R1012"/>
  </r>
  <r>
    <s v="Id1481"/>
    <s v=" Mr.   Nathaniel Couture"/>
    <s v="1 Sep 1967"/>
    <n v="55.769444444444446"/>
    <n v="34.83"/>
    <n v="5.79"/>
    <s v="No"/>
    <s v="No"/>
    <x v="0"/>
    <n v="1"/>
    <x v="1"/>
    <x v="0"/>
    <s v="Normal"/>
    <n v="12485.8"/>
    <s v="tier - 3"/>
    <s v="tier - 3"/>
    <s v="R1013"/>
  </r>
  <r>
    <s v="Id1482"/>
    <s v=" Ms.   Lindsay A Willard"/>
    <s v="3 Dec 1968"/>
    <n v="54.513888888888886"/>
    <n v="25.46"/>
    <n v="4.29"/>
    <s v="No"/>
    <s v="No"/>
    <x v="0"/>
    <n v="0"/>
    <x v="1"/>
    <x v="1"/>
    <s v="Prediabetes"/>
    <n v="12495.29"/>
    <s v="tier - 3"/>
    <s v="tier - 3"/>
    <s v="R1012"/>
  </r>
  <r>
    <s v="Id1483"/>
    <s v=" Mr.   Justin R Patronick"/>
    <s v="12 Jul 1966"/>
    <n v="56.905555555555559"/>
    <n v="23.31"/>
    <n v="8.27"/>
    <s v="No"/>
    <s v="No"/>
    <x v="0"/>
    <n v="0"/>
    <x v="1"/>
    <x v="2"/>
    <s v="Normal"/>
    <n v="12499.88"/>
    <s v="tier - 3"/>
    <s v="tier - 2"/>
    <s v="R1012"/>
  </r>
  <r>
    <s v="Id1484"/>
    <s v=" Ms.   Casey Depasquale"/>
    <s v="16 Oct 1962"/>
    <n v="60.644444444444446"/>
    <n v="29"/>
    <n v="4.5599999999999996"/>
    <s v="No"/>
    <s v="No"/>
    <x v="0"/>
    <n v="0"/>
    <x v="1"/>
    <x v="1"/>
    <s v="Diabetes (Uncontrolled)"/>
    <n v="12523.6"/>
    <s v="tier - 3"/>
    <s v="tier - 3"/>
    <s v="R1012"/>
  </r>
  <r>
    <s v="Id1485"/>
    <s v=" Ms.   Amanda L Lavergne"/>
    <s v="28 Nov 1961"/>
    <n v="61.527777777777779"/>
    <n v="32.869999999999997"/>
    <n v="5.33"/>
    <s v="No"/>
    <s v="No"/>
    <x v="0"/>
    <n v="0"/>
    <x v="1"/>
    <x v="0"/>
    <s v="Normal"/>
    <n v="12557.61"/>
    <s v="tier - 3"/>
    <s v="tier - 3"/>
    <s v="R1013"/>
  </r>
  <r>
    <s v="Id1486"/>
    <s v=" Ms.   Ayako N Kawakami"/>
    <s v="28 Nov 1961"/>
    <n v="61.527777777777779"/>
    <n v="26.18"/>
    <n v="5.63"/>
    <s v="No"/>
    <s v="No"/>
    <x v="0"/>
    <n v="0"/>
    <x v="1"/>
    <x v="1"/>
    <s v="Normal"/>
    <n v="12574.05"/>
    <s v="tier - 3"/>
    <s v="tier - 1"/>
    <s v="R1011"/>
  </r>
  <r>
    <s v="Id1487"/>
    <s v=" Ms.   Emilee Gonsalves"/>
    <s v="26 Nov 1969"/>
    <n v="53.533333333333331"/>
    <n v="25.3"/>
    <n v="5.12"/>
    <s v="No"/>
    <s v="No"/>
    <x v="0"/>
    <n v="0"/>
    <x v="1"/>
    <x v="1"/>
    <s v="Normal"/>
    <n v="12579.92"/>
    <s v="tier - 3"/>
    <s v="tier - 1"/>
    <s v="R1025"/>
  </r>
  <r>
    <s v="Id1488"/>
    <s v=" Mr.   Stephen M Peck"/>
    <s v="18 Jun 1970"/>
    <n v="52.972222222222221"/>
    <n v="36.94"/>
    <n v="5.15"/>
    <s v="Yes"/>
    <s v="No"/>
    <x v="0"/>
    <n v="1"/>
    <x v="1"/>
    <x v="0"/>
    <s v="Normal"/>
    <n v="12592.53"/>
    <s v="tier - 3"/>
    <s v="tier - 2"/>
    <s v="R1013"/>
  </r>
  <r>
    <s v="Id1489"/>
    <s v=" Ms.   Annemarie A Aure"/>
    <s v="11 Aug 1988"/>
    <n v="34.825000000000003"/>
    <n v="22.86"/>
    <n v="7.5"/>
    <s v="No"/>
    <s v="No"/>
    <x v="0"/>
    <n v="0"/>
    <x v="1"/>
    <x v="2"/>
    <s v="Normal"/>
    <n v="12600.46"/>
    <s v="tier - 3"/>
    <s v="tier - 1"/>
    <s v="R1023"/>
  </r>
  <r>
    <s v="Id1490"/>
    <s v=" Ms.   Ashley R Mattingly"/>
    <s v="18 Nov 1998"/>
    <n v="24.555555555555557"/>
    <n v="18.760000000000002"/>
    <n v="4.88"/>
    <s v="Yes"/>
    <s v="No"/>
    <x v="1"/>
    <n v="1"/>
    <x v="1"/>
    <x v="2"/>
    <s v="Diabetes (Uncontrolled)"/>
    <n v="12609.89"/>
    <s v="tier - 3"/>
    <s v="tier - 3"/>
    <s v="R1012"/>
  </r>
  <r>
    <s v="Id1491"/>
    <s v=" Ms.   Leslie A Stelpflug"/>
    <s v="19 Aug 1963"/>
    <n v="59.802777777777777"/>
    <n v="24.36"/>
    <n v="5.57"/>
    <s v="No"/>
    <s v="No"/>
    <x v="0"/>
    <n v="0"/>
    <x v="1"/>
    <x v="2"/>
    <s v="Normal"/>
    <n v="12622.18"/>
    <s v="tier - 3"/>
    <s v="tier - 1"/>
    <s v="R1012"/>
  </r>
  <r>
    <s v="Id1492"/>
    <s v=" Mr.   Mauricio J Sr Sanchez Antognini"/>
    <s v="28 Dec 1970"/>
    <n v="52.444444444444443"/>
    <n v="32.299999999999997"/>
    <n v="5.31"/>
    <s v="No"/>
    <s v="No"/>
    <x v="0"/>
    <n v="0"/>
    <x v="1"/>
    <x v="0"/>
    <s v="Normal"/>
    <n v="12624.74"/>
    <s v="tier - 3"/>
    <s v="tier - 1"/>
    <s v="R1012"/>
  </r>
  <r>
    <s v="Id1493"/>
    <s v=" Mr.   Kieran Condon"/>
    <s v="4 Oct 1965"/>
    <n v="57.677777777777777"/>
    <n v="22.704999999999998"/>
    <n v="4.57"/>
    <s v="Yes"/>
    <s v="No"/>
    <x v="0"/>
    <n v="0"/>
    <x v="1"/>
    <x v="2"/>
    <s v="Normal"/>
    <n v="12629.17"/>
    <s v="tier - 3"/>
    <s v="tier - 1"/>
    <s v="R1013"/>
  </r>
  <r>
    <s v="Id1494"/>
    <s v=" Ms.   Elizabeth A Magato"/>
    <s v="22 Nov 1962"/>
    <n v="60.544444444444444"/>
    <n v="21.79"/>
    <n v="8.6999999999999993"/>
    <s v="Yes"/>
    <s v="No"/>
    <x v="0"/>
    <n v="1"/>
    <x v="1"/>
    <x v="2"/>
    <s v="Normal"/>
    <n v="12629.9"/>
    <s v="tier - 3"/>
    <s v="tier - 3"/>
    <s v="R1013"/>
  </r>
  <r>
    <s v="Id1495"/>
    <s v=" Mr.   Zeke M Dombrowski"/>
    <s v="22 Jul 1962"/>
    <n v="60.87777777777778"/>
    <n v="24.52"/>
    <n v="4.76"/>
    <s v="No"/>
    <s v="No"/>
    <x v="0"/>
    <n v="0"/>
    <x v="1"/>
    <x v="2"/>
    <s v="Diabetes (Uncontrolled)"/>
    <n v="12638.2"/>
    <s v="tier - 3"/>
    <s v="tier - 1"/>
    <s v="R1011"/>
  </r>
  <r>
    <s v="Id1496"/>
    <s v=" Mr.   Chip Ohara"/>
    <s v="5 Sep 1972"/>
    <n v="50.758333333333333"/>
    <n v="39.520000000000003"/>
    <n v="11.81"/>
    <s v="No"/>
    <s v="No"/>
    <x v="0"/>
    <n v="0"/>
    <x v="1"/>
    <x v="0"/>
    <s v="Normal"/>
    <n v="12640.24"/>
    <s v="tier - 3"/>
    <s v="tier - 1"/>
    <s v="R1011"/>
  </r>
  <r>
    <s v="Id1497"/>
    <s v=" Mr.   Miguel Angel Sr Cifuentes Fetiva"/>
    <s v="17 Dec 1966"/>
    <n v="56.475000000000001"/>
    <n v="24.49"/>
    <n v="4.67"/>
    <s v="No"/>
    <s v="No"/>
    <x v="0"/>
    <n v="0"/>
    <x v="1"/>
    <x v="2"/>
    <s v="Diabetes (Uncontrolled)"/>
    <n v="12643.38"/>
    <s v="tier - 3"/>
    <s v="tier - 1"/>
    <s v="R1012"/>
  </r>
  <r>
    <s v="Id1498"/>
    <s v=" Mr.   Brian Keno"/>
    <s v="11 Jul 1962"/>
    <n v="60.908333333333331"/>
    <n v="26.315000000000001"/>
    <n v="6.02"/>
    <s v="No"/>
    <s v="No"/>
    <x v="0"/>
    <n v="0"/>
    <x v="1"/>
    <x v="1"/>
    <s v="Normal"/>
    <n v="12644.59"/>
    <s v="tier - 3"/>
    <s v="tier - 2"/>
    <s v="R1011"/>
  </r>
  <r>
    <s v="Id1499"/>
    <s v=" Ms.   Meghan Bruce"/>
    <s v="14 Sep 1965"/>
    <n v="57.733333333333334"/>
    <n v="22.58"/>
    <n v="7.46"/>
    <s v="No"/>
    <s v="No"/>
    <x v="0"/>
    <n v="0"/>
    <x v="1"/>
    <x v="2"/>
    <s v="Prediabetes"/>
    <n v="12646.21"/>
    <s v="tier - 3"/>
    <s v="tier - 2"/>
    <s v="R1011"/>
  </r>
  <r>
    <s v="Id1500"/>
    <s v=" Ms.   Meredith L Lorch"/>
    <s v="27 Aug 1962"/>
    <n v="60.780555555555559"/>
    <n v="19.475000000000001"/>
    <n v="4.74"/>
    <s v="No"/>
    <s v="No"/>
    <x v="0"/>
    <n v="1"/>
    <x v="1"/>
    <x v="2"/>
    <s v="Diabetes (Uncontrolled)"/>
    <n v="12648.7"/>
    <s v="tier - 3"/>
    <s v="tier - 2"/>
    <s v="R1013"/>
  </r>
  <r>
    <s v="Id1501"/>
    <s v=" Mr.s   Millicent M Sullivan"/>
    <s v="24 Sep 1974"/>
    <n v="48.705555555555556"/>
    <n v="26.33"/>
    <n v="4.79"/>
    <s v="No"/>
    <s v="No"/>
    <x v="0"/>
    <n v="0"/>
    <x v="1"/>
    <x v="1"/>
    <s v="Normal"/>
    <n v="12697.48"/>
    <s v="tier - 3"/>
    <s v="tier - 3"/>
    <s v="R1021"/>
  </r>
  <r>
    <s v="Id1502"/>
    <s v=" Ms.   Kathleen Cave"/>
    <s v="7 Jul 1992"/>
    <n v="30.919444444444444"/>
    <n v="17.29"/>
    <n v="5.35"/>
    <s v="Yes"/>
    <s v="No"/>
    <x v="0"/>
    <n v="0"/>
    <x v="1"/>
    <x v="3"/>
    <s v="Normal"/>
    <n v="12699.56"/>
    <s v="tier - 3"/>
    <s v="tier - 2"/>
    <s v="R1011"/>
  </r>
  <r>
    <s v="Id1503"/>
    <s v=" Ms.   Kimberly K Gudenkauf"/>
    <s v="28 Nov 1964"/>
    <n v="58.527777777777779"/>
    <n v="42.88"/>
    <n v="4.87"/>
    <s v="No"/>
    <s v="yes"/>
    <x v="0"/>
    <n v="1"/>
    <x v="1"/>
    <x v="0"/>
    <s v="Normal"/>
    <n v="12700.63"/>
    <s v="tier - 3"/>
    <s v="tier - 3"/>
    <s v="R1011"/>
  </r>
  <r>
    <s v="Id1504"/>
    <s v=" Mr.   Justin C Thomas"/>
    <s v="8 Jul 1970"/>
    <n v="52.916666666666664"/>
    <n v="32.200000000000003"/>
    <n v="10.09"/>
    <s v="Yes"/>
    <s v="No"/>
    <x v="0"/>
    <n v="0"/>
    <x v="1"/>
    <x v="0"/>
    <s v="Normal"/>
    <n v="12713"/>
    <s v="tier - 3"/>
    <s v="tier - 1"/>
    <s v="R1011"/>
  </r>
  <r>
    <s v="Id1505"/>
    <s v=" Mr.   Tristan P Holley"/>
    <s v="17 Jul 1988"/>
    <n v="34.891666666666666"/>
    <n v="18.75"/>
    <n v="5.47"/>
    <s v="Yes"/>
    <s v="No"/>
    <x v="1"/>
    <n v="1"/>
    <x v="1"/>
    <x v="2"/>
    <s v="Diabetes (Uncontrolled)"/>
    <n v="12718.21"/>
    <s v="tier - 3"/>
    <s v="tier - 1"/>
    <s v="R1026"/>
  </r>
  <r>
    <s v="Id1506"/>
    <s v=" Ms.   Traci A Kemble"/>
    <s v="2 Sep 1962"/>
    <n v="60.766666666666666"/>
    <n v="22.36"/>
    <n v="8.6"/>
    <s v="No"/>
    <s v="No"/>
    <x v="0"/>
    <n v="0"/>
    <x v="1"/>
    <x v="2"/>
    <s v="Normal"/>
    <n v="12731"/>
    <s v="tier - 3"/>
    <s v="tier - 3"/>
    <s v="R1016"/>
  </r>
  <r>
    <s v="Id1507"/>
    <s v=" Mr.   Justin P Bentley"/>
    <s v="1 Oct 1962"/>
    <n v="60.68611111111111"/>
    <n v="23.94"/>
    <n v="10.74"/>
    <s v="Yes"/>
    <s v="No"/>
    <x v="0"/>
    <n v="0"/>
    <x v="1"/>
    <x v="2"/>
    <s v="Diabetes (Uncontrolled)"/>
    <n v="12741.17"/>
    <s v="tier - 3"/>
    <s v="tier - 1"/>
    <s v="R1017"/>
  </r>
  <r>
    <s v="Id1508"/>
    <s v=" Mr.   Logan M Jones"/>
    <s v="25 Sep 1975"/>
    <n v="47.702777777777776"/>
    <n v="30.1"/>
    <n v="4.3899999999999997"/>
    <s v="No"/>
    <s v="No"/>
    <x v="1"/>
    <n v="1"/>
    <x v="1"/>
    <x v="0"/>
    <s v="Diabetes (Uncontrolled)"/>
    <n v="12770.27"/>
    <s v="tier - 3"/>
    <s v="tier - 3"/>
    <s v="R1021"/>
  </r>
  <r>
    <s v="Id1509"/>
    <s v=" Mr.   Sebastien Tremblay"/>
    <s v="7 Oct 1972"/>
    <n v="50.669444444444444"/>
    <n v="21.93"/>
    <n v="6.3"/>
    <s v="No"/>
    <s v="No"/>
    <x v="0"/>
    <n v="0"/>
    <x v="1"/>
    <x v="2"/>
    <s v="Normal"/>
    <n v="12776.05"/>
    <s v="tier - 3"/>
    <s v="tier - 3"/>
    <s v="R1026"/>
  </r>
  <r>
    <s v="Id1510"/>
    <s v=" Ms.   Tiffany A Bellucci"/>
    <s v="5 Dec 1963"/>
    <n v="59.508333333333333"/>
    <n v="39.75"/>
    <n v="5.41"/>
    <s v="No"/>
    <s v="yes"/>
    <x v="0"/>
    <n v="1"/>
    <x v="1"/>
    <x v="0"/>
    <s v="Prediabetes"/>
    <n v="12788.03"/>
    <s v="tier - 3"/>
    <s v="tier - 3"/>
    <s v="R1025"/>
  </r>
  <r>
    <s v="Id1511"/>
    <s v=" Mr.   Matthew Collins"/>
    <s v="29 Oct 1983"/>
    <n v="39.608333333333334"/>
    <n v="26.03"/>
    <n v="4.47"/>
    <s v="No"/>
    <s v="No"/>
    <x v="1"/>
    <n v="1"/>
    <x v="1"/>
    <x v="1"/>
    <s v="Normal"/>
    <n v="12788.18"/>
    <s v="tier - 3"/>
    <s v="tier - 1"/>
    <s v="R1026"/>
  </r>
  <r>
    <s v="Id1512"/>
    <s v=" Mr.   Luke Gillman"/>
    <s v="24 Jul 1978"/>
    <n v="44.87222222222222"/>
    <n v="34.51"/>
    <n v="6.26"/>
    <s v="No"/>
    <s v="No"/>
    <x v="0"/>
    <n v="0"/>
    <x v="1"/>
    <x v="0"/>
    <s v="Normal"/>
    <n v="12797.21"/>
    <s v="tier - 3"/>
    <s v="tier - 1"/>
    <s v="R1024"/>
  </r>
  <r>
    <s v="Id1513"/>
    <s v=" Ms.   Leigh West"/>
    <s v="20 Jul 1963"/>
    <n v="59.883333333333333"/>
    <n v="19.32"/>
    <n v="11.58"/>
    <s v="Yes"/>
    <s v="No"/>
    <x v="0"/>
    <n v="1"/>
    <x v="1"/>
    <x v="2"/>
    <s v="Prediabetes"/>
    <n v="12815.44"/>
    <s v="tier - 3"/>
    <s v="tier - 3"/>
    <s v="R1024"/>
  </r>
  <r>
    <s v="Id1514"/>
    <s v=" Mr.   Yosuke Chida"/>
    <s v="25 Sep 1967"/>
    <n v="55.702777777777776"/>
    <n v="28.5"/>
    <n v="4.3600000000000003"/>
    <s v="No"/>
    <s v="No"/>
    <x v="0"/>
    <n v="0"/>
    <x v="1"/>
    <x v="1"/>
    <s v="Diabetes (Uncontrolled)"/>
    <n v="12823.25"/>
    <s v="tier - 3"/>
    <s v="tier - 3"/>
    <s v="R1021"/>
  </r>
  <r>
    <s v="Id1515"/>
    <s v=" Mr.   Matthew Reisenauer"/>
    <s v="9 Nov 2004"/>
    <n v="18.580555555555556"/>
    <n v="30.875"/>
    <n v="4.1399999999999997"/>
    <s v="Yes"/>
    <s v="No"/>
    <x v="0"/>
    <n v="0"/>
    <x v="1"/>
    <x v="0"/>
    <s v="Normal"/>
    <n v="12829.46"/>
    <s v="tier - 3"/>
    <s v="tier - 3"/>
    <s v="R1016"/>
  </r>
  <r>
    <s v="Id1516"/>
    <s v=" Mr.   Jacob Rosenberg-Wohl"/>
    <s v="27 Sep 1993"/>
    <n v="29.697222222222223"/>
    <n v="24.02"/>
    <n v="4.38"/>
    <s v="No"/>
    <s v="No"/>
    <x v="0"/>
    <n v="0"/>
    <x v="1"/>
    <x v="2"/>
    <s v="Normal"/>
    <n v="12847.24"/>
    <s v="tier - 3"/>
    <s v="tier - 2"/>
    <s v="R1012"/>
  </r>
  <r>
    <s v="Id1517"/>
    <s v=" Ms.   Jodi Theriault"/>
    <s v="22 Sep 1973"/>
    <n v="49.711111111111109"/>
    <n v="36.08"/>
    <n v="11.61"/>
    <s v="Yes"/>
    <s v="No"/>
    <x v="0"/>
    <n v="0"/>
    <x v="1"/>
    <x v="0"/>
    <s v="Normal"/>
    <n v="12852.37"/>
    <s v="tier - 3"/>
    <s v="tier - 1"/>
    <s v="R1012"/>
  </r>
  <r>
    <s v="Id1518"/>
    <s v=" Ms.   Lauren Manuel"/>
    <s v="27 Sep 1963"/>
    <n v="59.697222222222223"/>
    <n v="32.200000000000003"/>
    <n v="10.59"/>
    <s v="Yes"/>
    <s v="No"/>
    <x v="0"/>
    <n v="0"/>
    <x v="1"/>
    <x v="0"/>
    <s v="Diabetes (Uncontrolled)"/>
    <n v="12856.84"/>
    <s v="tier - 3"/>
    <s v="tier - 3"/>
    <s v="R1021"/>
  </r>
  <r>
    <s v="Id1519"/>
    <s v=" Ms.   Misti C Demko"/>
    <s v="6 Aug 1984"/>
    <n v="38.838888888888889"/>
    <n v="28.05"/>
    <n v="11.85"/>
    <s v="Yes"/>
    <s v="No"/>
    <x v="0"/>
    <n v="0"/>
    <x v="1"/>
    <x v="1"/>
    <s v="Diabetes (Uncontrolled)"/>
    <n v="12870.31"/>
    <s v="tier - 3"/>
    <s v="tier - 3"/>
    <s v="R1012"/>
  </r>
  <r>
    <s v="Id1520"/>
    <s v=" Ms.   Angela J Battaglia"/>
    <s v="9 Jul 2004"/>
    <n v="18.913888888888888"/>
    <n v="19"/>
    <n v="5.46"/>
    <s v="Yes"/>
    <s v="No"/>
    <x v="0"/>
    <n v="1"/>
    <x v="1"/>
    <x v="2"/>
    <s v="Diabetes (Uncontrolled)"/>
    <n v="12890.06"/>
    <s v="tier - 3"/>
    <s v="tier - 1"/>
    <s v="R1019"/>
  </r>
  <r>
    <s v="Id1521"/>
    <s v=" Mr.   Jonathan D Follo"/>
    <s v="16 Aug 1963"/>
    <n v="59.81111111111111"/>
    <n v="16.13"/>
    <n v="4.54"/>
    <s v="Yes"/>
    <s v="No"/>
    <x v="0"/>
    <n v="2"/>
    <x v="1"/>
    <x v="3"/>
    <s v="Normal"/>
    <n v="12913.99"/>
    <s v="tier - 3"/>
    <s v="tier - 2"/>
    <s v="R1016"/>
  </r>
  <r>
    <s v="Id1522"/>
    <s v=" Ms.   Victoria Barana"/>
    <s v="1 Sep 1963"/>
    <n v="59.769444444444446"/>
    <n v="18.77"/>
    <n v="11.98"/>
    <s v="Yes"/>
    <s v="No"/>
    <x v="0"/>
    <n v="2"/>
    <x v="1"/>
    <x v="2"/>
    <s v="Normal"/>
    <n v="12925.89"/>
    <s v="tier - 3"/>
    <s v="tier - 2"/>
    <s v="R1013"/>
  </r>
  <r>
    <s v="Id1523"/>
    <s v=" Mr.   Adrian R Lysaght"/>
    <s v="14 Aug 1963"/>
    <n v="59.81666666666667"/>
    <n v="28.88"/>
    <n v="6.59"/>
    <s v="Yes"/>
    <s v="No"/>
    <x v="0"/>
    <n v="1"/>
    <x v="1"/>
    <x v="1"/>
    <s v="Diabetes (Uncontrolled)"/>
    <n v="12928.79"/>
    <s v="tier - 3"/>
    <s v="tier - 2"/>
    <s v="R1013"/>
  </r>
  <r>
    <s v="Id1524"/>
    <s v=" Mr.   Andrew Chalmers"/>
    <s v="22 Dec 1966"/>
    <n v="56.461111111111109"/>
    <n v="27.55"/>
    <n v="10.83"/>
    <s v="Yes"/>
    <s v="No"/>
    <x v="0"/>
    <n v="1"/>
    <x v="1"/>
    <x v="1"/>
    <s v="Diabetes (Controlled)"/>
    <n v="12949.16"/>
    <s v="tier - 3"/>
    <s v="tier - 3"/>
    <s v="R1013"/>
  </r>
  <r>
    <s v="Id1525"/>
    <s v=" Mr.   Jason A Phillippi"/>
    <s v="20 Aug 1961"/>
    <n v="61.8"/>
    <n v="15.6"/>
    <n v="8.6"/>
    <s v="No"/>
    <s v="No"/>
    <x v="0"/>
    <n v="0"/>
    <x v="1"/>
    <x v="3"/>
    <s v="Diabetes (Uncontrolled)"/>
    <n v="12950.07"/>
    <s v="tier - 3"/>
    <s v="tier - 1"/>
    <s v="R1012"/>
  </r>
  <r>
    <s v="Id1526"/>
    <s v=" Ms.   Rachel MacPherson"/>
    <s v="4 Nov 1960"/>
    <n v="62.594444444444441"/>
    <n v="21.99"/>
    <n v="11.17"/>
    <s v="No"/>
    <s v="No"/>
    <x v="0"/>
    <n v="0"/>
    <x v="1"/>
    <x v="2"/>
    <s v="Diabetes (Uncontrolled)"/>
    <n v="12957.12"/>
    <s v="tier - 3"/>
    <s v="tier - 1"/>
    <s v="R1011"/>
  </r>
  <r>
    <s v="Id1527"/>
    <s v=" Ms.   Susan Delfidio"/>
    <s v="22 Jun 1960"/>
    <n v="62.961111111111109"/>
    <n v="34.85"/>
    <n v="5.75"/>
    <s v="No"/>
    <s v="No"/>
    <x v="0"/>
    <n v="0"/>
    <x v="1"/>
    <x v="0"/>
    <s v="Diabetes (Uncontrolled)"/>
    <n v="12979.36"/>
    <s v="tier - 3"/>
    <s v="tier - 1"/>
    <s v="R1011"/>
  </r>
  <r>
    <s v="Id1528"/>
    <s v=" Mr.   Cameron M Cummings"/>
    <s v="23 Sep 1960"/>
    <n v="62.708333333333336"/>
    <n v="24.51"/>
    <n v="4.83"/>
    <s v="Yes"/>
    <s v="No"/>
    <x v="1"/>
    <n v="1"/>
    <x v="1"/>
    <x v="2"/>
    <s v="Prediabetes"/>
    <n v="12981.35"/>
    <s v="tier - 3"/>
    <s v="tier - 3"/>
    <s v="R1013"/>
  </r>
  <r>
    <s v="Id1529"/>
    <s v=" Ms.   Claudia A Schroegel"/>
    <s v="28 Nov 1960"/>
    <n v="62.527777777777779"/>
    <n v="19.399999999999999"/>
    <n v="11.93"/>
    <s v="No"/>
    <s v="No"/>
    <x v="0"/>
    <n v="0"/>
    <x v="1"/>
    <x v="2"/>
    <s v="Normal"/>
    <n v="12982.87"/>
    <s v="tier - 3"/>
    <s v="tier - 1"/>
    <s v="R1013"/>
  </r>
  <r>
    <s v="Id1530"/>
    <s v=" Ms.   Kate Williams"/>
    <s v="27 Nov 1979"/>
    <n v="43.530555555555559"/>
    <n v="15.1"/>
    <n v="8.41"/>
    <s v="No"/>
    <s v="No"/>
    <x v="0"/>
    <n v="0"/>
    <x v="1"/>
    <x v="3"/>
    <s v="Diabetes (Uncontrolled)"/>
    <n v="12994.12"/>
    <s v="tier - 3"/>
    <s v="tier - 2"/>
    <s v="R1026"/>
  </r>
  <r>
    <s v="Id1531"/>
    <s v=" Ms.   Nicole M Casey"/>
    <s v="30 Oct 1981"/>
    <n v="41.605555555555554"/>
    <n v="23.37"/>
    <n v="5.59"/>
    <s v="Yes"/>
    <s v="No"/>
    <x v="0"/>
    <n v="0"/>
    <x v="1"/>
    <x v="2"/>
    <s v="Diabetes (Uncontrolled)"/>
    <n v="13002.91"/>
    <s v="tier - 3"/>
    <s v="tier - 1"/>
    <s v="R1012"/>
  </r>
  <r>
    <s v="Id1532"/>
    <s v=" Mr.   Jack Randall"/>
    <s v="24 Jun 1962"/>
    <n v="60.955555555555556"/>
    <n v="42.4"/>
    <n v="4.0599999999999996"/>
    <s v="No"/>
    <s v="No"/>
    <x v="0"/>
    <n v="0"/>
    <x v="1"/>
    <x v="0"/>
    <s v="Normal"/>
    <n v="13004.95"/>
    <s v="tier - 3"/>
    <s v="tier - 1"/>
    <s v="R1012"/>
  </r>
  <r>
    <s v="Id1533"/>
    <s v=" Mr.   Gregory Doyon"/>
    <s v="13 Dec 1969"/>
    <n v="53.486111111111114"/>
    <n v="28.405000000000001"/>
    <n v="7.02"/>
    <s v="Yes"/>
    <s v="No"/>
    <x v="0"/>
    <n v="0"/>
    <x v="1"/>
    <x v="1"/>
    <s v="Normal"/>
    <n v="13008.07"/>
    <s v="tier - 3"/>
    <s v="tier - 3"/>
    <s v="R1012"/>
  </r>
  <r>
    <s v="Id1534"/>
    <s v=" Ms.   Rebecca Sankey"/>
    <s v="27 Sep 1972"/>
    <n v="50.697222222222223"/>
    <n v="23.4"/>
    <n v="4.47"/>
    <s v="No"/>
    <s v="No"/>
    <x v="0"/>
    <n v="0"/>
    <x v="1"/>
    <x v="2"/>
    <s v="Diabetes (Uncontrolled)"/>
    <n v="13010.86"/>
    <s v="tier - 3"/>
    <s v="tier - 2"/>
    <s v="R1012"/>
  </r>
  <r>
    <s v="Id1535"/>
    <s v=" Mr.   Adam Stilgenbauer"/>
    <s v="20 Jul 1962"/>
    <n v="60.883333333333333"/>
    <n v="33.44"/>
    <n v="4.54"/>
    <s v="No"/>
    <s v="No"/>
    <x v="0"/>
    <n v="0"/>
    <x v="1"/>
    <x v="0"/>
    <s v="Normal"/>
    <n v="13012.21"/>
    <s v="tier - 3"/>
    <s v="tier - 1"/>
    <s v="R1012"/>
  </r>
  <r>
    <s v="Id1536"/>
    <s v=" Mr.   Ryan Jaskiewicz"/>
    <s v="23 Sep 1964"/>
    <n v="58.708333333333336"/>
    <n v="21.12"/>
    <n v="4.99"/>
    <s v="No"/>
    <s v="No"/>
    <x v="0"/>
    <n v="1"/>
    <x v="1"/>
    <x v="2"/>
    <s v="Normal"/>
    <n v="13019.16"/>
    <s v="tier - 3"/>
    <s v="tier - 1"/>
    <s v="R1024"/>
  </r>
  <r>
    <s v="Id1537"/>
    <s v=" Ms.   Jackie K Deppen"/>
    <s v="4 Nov 1965"/>
    <n v="57.594444444444441"/>
    <n v="18.48"/>
    <n v="10.84"/>
    <s v="Yes"/>
    <s v="No"/>
    <x v="0"/>
    <n v="2"/>
    <x v="1"/>
    <x v="3"/>
    <s v="Normal"/>
    <n v="13023.93"/>
    <s v="tier - 3"/>
    <s v="tier - 2"/>
    <s v="R1025"/>
  </r>
  <r>
    <s v="Id1538"/>
    <s v=" Mr.   Chris Hine"/>
    <s v="9 Nov 1961"/>
    <n v="61.580555555555556"/>
    <n v="16.815000000000001"/>
    <n v="5.63"/>
    <s v="No"/>
    <s v="No"/>
    <x v="0"/>
    <n v="1"/>
    <x v="1"/>
    <x v="3"/>
    <s v="Diabetes (Uncontrolled)"/>
    <n v="13041.92"/>
    <s v="tier - 3"/>
    <s v="tier - 1"/>
    <s v="R1011"/>
  </r>
  <r>
    <s v="Id1539"/>
    <s v=" Mr.   Tyler C Mathews"/>
    <s v="23 Sep 1969"/>
    <n v="53.708333333333336"/>
    <n v="26.72"/>
    <n v="4.1399999999999997"/>
    <s v="No"/>
    <s v="No"/>
    <x v="0"/>
    <n v="0"/>
    <x v="1"/>
    <x v="1"/>
    <s v="Normal"/>
    <n v="13044.41"/>
    <s v="tier - 3"/>
    <s v="tier - 1"/>
    <s v="R1012"/>
  </r>
  <r>
    <s v="Id1540"/>
    <s v=" Ms.   Yoshie Yabu"/>
    <s v="6 Aug 1967"/>
    <n v="55.838888888888889"/>
    <n v="41.42"/>
    <n v="5.17"/>
    <s v="No"/>
    <s v="No"/>
    <x v="1"/>
    <n v="1"/>
    <x v="1"/>
    <x v="0"/>
    <s v="Normal"/>
    <n v="13047.33"/>
    <s v="tier - 3"/>
    <s v="tier - 3"/>
    <s v="R1024"/>
  </r>
  <r>
    <s v="Id1541"/>
    <s v=" Ms.   Lauren A Strang"/>
    <s v="26 Oct 1985"/>
    <n v="37.616666666666667"/>
    <n v="20.69"/>
    <n v="6.93"/>
    <s v="No"/>
    <s v="No"/>
    <x v="0"/>
    <n v="2"/>
    <x v="1"/>
    <x v="2"/>
    <s v="Normal"/>
    <n v="13051.22"/>
    <s v="tier - 3"/>
    <s v="tier - 1"/>
    <s v="R1026"/>
  </r>
  <r>
    <s v="Id1542"/>
    <s v=" Mr.   Mason D Frank"/>
    <s v="6 Nov 1961"/>
    <n v="61.588888888888889"/>
    <n v="41.23"/>
    <n v="4.24"/>
    <s v="No"/>
    <s v="No"/>
    <x v="0"/>
    <n v="0"/>
    <x v="1"/>
    <x v="0"/>
    <s v="Diabetes (Controlled)"/>
    <n v="13063.88"/>
    <s v="tier - 3"/>
    <s v="tier - 2"/>
    <s v="R1011"/>
  </r>
  <r>
    <s v="Id1543"/>
    <s v=" Mr.   Ryan Shanley"/>
    <s v="17 Jul 1978"/>
    <n v="44.891666666666666"/>
    <n v="29.9"/>
    <n v="5.91"/>
    <s v="No"/>
    <s v="No"/>
    <x v="0"/>
    <n v="0"/>
    <x v="1"/>
    <x v="1"/>
    <s v="Normal"/>
    <n v="13101.74"/>
    <s v="tier - 3"/>
    <s v="tier - 2"/>
    <s v="R1026"/>
  </r>
  <r>
    <s v="Id1544"/>
    <s v=" Mr.   Arturo Mancebo Garcia"/>
    <s v="30 Oct 1971"/>
    <n v="51.605555555555554"/>
    <n v="34.104999999999997"/>
    <n v="5.93"/>
    <s v="No"/>
    <s v="No"/>
    <x v="0"/>
    <n v="0"/>
    <x v="1"/>
    <x v="0"/>
    <s v="Prediabetes"/>
    <n v="13110.79"/>
    <s v="tier - 3"/>
    <s v="tier - 2"/>
    <s v="R1011"/>
  </r>
  <r>
    <s v="Id1545"/>
    <s v=" Mr.   Jake Keehan"/>
    <s v="2 Aug 1962"/>
    <n v="60.85"/>
    <n v="24.97"/>
    <n v="5.66"/>
    <s v="No"/>
    <s v="No"/>
    <x v="0"/>
    <n v="0"/>
    <x v="1"/>
    <x v="2"/>
    <s v="Prediabetes"/>
    <n v="13112.6"/>
    <s v="tier - 3"/>
    <s v="tier - 3"/>
    <s v="R1012"/>
  </r>
  <r>
    <s v="Id1546"/>
    <s v=" Ms.   Sarah E Mahaney"/>
    <s v="12 Aug 1992"/>
    <n v="30.822222222222223"/>
    <n v="34.799999999999997"/>
    <n v="4.1900000000000004"/>
    <s v="No"/>
    <s v="No"/>
    <x v="0"/>
    <n v="1"/>
    <x v="1"/>
    <x v="0"/>
    <s v="Normal"/>
    <n v="13113.51"/>
    <s v="tier - 3"/>
    <s v="tier - 2"/>
    <s v="R1026"/>
  </r>
  <r>
    <s v="Id1547"/>
    <s v=" Ms.   Alison L Nolan"/>
    <s v="14 Sep 1963"/>
    <n v="59.733333333333334"/>
    <n v="32.965000000000003"/>
    <n v="9.2100000000000009"/>
    <s v="Yes"/>
    <s v="No"/>
    <x v="0"/>
    <n v="0"/>
    <x v="1"/>
    <x v="0"/>
    <s v="Normal"/>
    <n v="13116.84"/>
    <s v="tier - 3"/>
    <s v="tier - 1"/>
    <s v="R1012"/>
  </r>
  <r>
    <s v="Id1548"/>
    <s v=" Ms.   Karen A Sobrino"/>
    <s v="16 Aug 1999"/>
    <n v="23.81111111111111"/>
    <n v="27.265000000000001"/>
    <n v="5.51"/>
    <s v="No"/>
    <s v="No"/>
    <x v="0"/>
    <n v="1"/>
    <x v="1"/>
    <x v="1"/>
    <s v="Diabetes (Uncontrolled)"/>
    <n v="13126.68"/>
    <s v="tier - 3"/>
    <s v="tier - 3"/>
    <s v="R1011"/>
  </r>
  <r>
    <s v="Id1549"/>
    <s v=" Mr.   Thomas R Jr Gennaro"/>
    <s v="7 Sep 1961"/>
    <n v="61.75277777777778"/>
    <n v="17.059999999999999"/>
    <n v="8.5"/>
    <s v="No"/>
    <s v="No"/>
    <x v="0"/>
    <n v="0"/>
    <x v="1"/>
    <x v="3"/>
    <s v="Normal"/>
    <n v="13129.6"/>
    <s v="tier - 3"/>
    <s v="tier - 2"/>
    <s v="R1017"/>
  </r>
  <r>
    <s v="Id1550"/>
    <s v=" Ms.   Stephanie W Mayer"/>
    <s v="6 Dec 1961"/>
    <n v="61.505555555555553"/>
    <n v="36.29"/>
    <n v="6.23"/>
    <s v="No"/>
    <s v="No"/>
    <x v="0"/>
    <n v="0"/>
    <x v="1"/>
    <x v="0"/>
    <s v="Diabetes (Uncontrolled)"/>
    <n v="13143.34"/>
    <s v="tier - 3"/>
    <s v="tier - 2"/>
    <s v="R1020"/>
  </r>
  <r>
    <s v="Id1551"/>
    <s v=" Mr.   Ezra Becker"/>
    <s v="6 Dec 1961"/>
    <n v="61.505555555555553"/>
    <n v="28.594999999999999"/>
    <n v="8.5299999999999994"/>
    <s v="Yes"/>
    <s v="No"/>
    <x v="0"/>
    <n v="1"/>
    <x v="1"/>
    <x v="1"/>
    <s v="Prediabetes"/>
    <n v="13143.86"/>
    <s v="tier - 3"/>
    <s v="tier - 2"/>
    <s v="R1016"/>
  </r>
  <r>
    <s v="Id1552"/>
    <s v=" Mr.   Jim Moore"/>
    <s v="5 Aug 1962"/>
    <n v="60.841666666666669"/>
    <n v="17.8"/>
    <n v="5.75"/>
    <s v="Yes"/>
    <s v="No"/>
    <x v="1"/>
    <n v="1"/>
    <x v="1"/>
    <x v="3"/>
    <s v="Diabetes (Uncontrolled)"/>
    <n v="13204.29"/>
    <s v="tier - 3"/>
    <s v="tier - 1"/>
    <s v="R1024"/>
  </r>
  <r>
    <s v="Id1553"/>
    <s v=" Mr.   Ari L Platt"/>
    <s v="15 Oct 1982"/>
    <n v="40.647222222222226"/>
    <n v="21.4"/>
    <n v="5.6"/>
    <s v="No"/>
    <s v="No"/>
    <x v="0"/>
    <n v="0"/>
    <x v="1"/>
    <x v="2"/>
    <s v="Prediabetes"/>
    <n v="13214.43"/>
    <s v="tier - 3"/>
    <s v="tier - 2"/>
    <s v="R1012"/>
  </r>
  <r>
    <s v="Id1554"/>
    <s v=" Ms.   Fanny Brodeur"/>
    <s v="7 Dec 1962"/>
    <n v="60.50277777777778"/>
    <n v="23.01"/>
    <n v="4.68"/>
    <s v="No"/>
    <s v="No"/>
    <x v="0"/>
    <n v="0"/>
    <x v="1"/>
    <x v="2"/>
    <s v="Normal"/>
    <n v="13217.09"/>
    <s v="tier - 3"/>
    <s v="tier - 1"/>
    <s v="R1024"/>
  </r>
  <r>
    <s v="Id1555"/>
    <s v=" Ms.   Heather Knight Pech"/>
    <s v="13 Nov 1965"/>
    <n v="57.569444444444443"/>
    <n v="19.86"/>
    <n v="5.62"/>
    <s v="Yes"/>
    <s v="No"/>
    <x v="0"/>
    <n v="0"/>
    <x v="1"/>
    <x v="2"/>
    <s v="Normal"/>
    <n v="13224.06"/>
    <s v="tier - 3"/>
    <s v="tier - 3"/>
    <s v="R1024"/>
  </r>
  <r>
    <s v="Id1556"/>
    <s v=" Mr.   Peter W Sr Richter"/>
    <s v="24 Nov 1962"/>
    <n v="60.538888888888891"/>
    <n v="33.58"/>
    <n v="5.08"/>
    <s v="No"/>
    <s v="No"/>
    <x v="0"/>
    <n v="0"/>
    <x v="1"/>
    <x v="0"/>
    <s v="Normal"/>
    <n v="13224.69"/>
    <s v="tier - 3"/>
    <s v="tier - 2"/>
    <s v="R1011"/>
  </r>
  <r>
    <s v="Id1557"/>
    <s v=" Ms.   Catherine A Jubinski"/>
    <s v="11 Oct 1962"/>
    <n v="60.658333333333331"/>
    <n v="29.81"/>
    <n v="5.28"/>
    <s v="No"/>
    <s v="No"/>
    <x v="0"/>
    <n v="0"/>
    <x v="1"/>
    <x v="1"/>
    <s v="Normal"/>
    <n v="13228.85"/>
    <s v="tier - 3"/>
    <s v="tier - 3"/>
    <s v="R1023"/>
  </r>
  <r>
    <s v="Id1558"/>
    <s v=" Ms.   Kelly A Wall"/>
    <s v="1 Jul 1994"/>
    <n v="28.93611111111111"/>
    <n v="27.4"/>
    <n v="4.6100000000000003"/>
    <s v="No"/>
    <s v="No"/>
    <x v="0"/>
    <n v="0"/>
    <x v="1"/>
    <x v="1"/>
    <s v="Normal"/>
    <n v="13292.52"/>
    <s v="tier - 3"/>
    <s v="tier - 3"/>
    <s v="R1012"/>
  </r>
  <r>
    <s v="Id1559"/>
    <s v=" Ms.   Janel N McKay"/>
    <s v="23 Aug 1976"/>
    <n v="46.791666666666664"/>
    <n v="17.98"/>
    <n v="6.57"/>
    <s v="Yes"/>
    <s v="No"/>
    <x v="0"/>
    <n v="2"/>
    <x v="1"/>
    <x v="3"/>
    <s v="Normal"/>
    <n v="13333.71"/>
    <s v="tier - 3"/>
    <s v="tier - 2"/>
    <s v="R1012"/>
  </r>
  <r>
    <s v="Id1560"/>
    <s v=" Ms.   Yann Kai Oh"/>
    <s v="11 Nov 1960"/>
    <n v="62.575000000000003"/>
    <n v="37.9"/>
    <n v="5.83"/>
    <s v="No"/>
    <s v="No"/>
    <x v="0"/>
    <n v="0"/>
    <x v="1"/>
    <x v="0"/>
    <s v="Diabetes (Controlled)"/>
    <n v="13352.1"/>
    <s v="tier - 3"/>
    <s v="tier - 1"/>
    <s v="R1012"/>
  </r>
  <r>
    <s v="Id1561"/>
    <s v=" Mr.   Zachary R Kessell"/>
    <s v="2 Oct 1990"/>
    <n v="32.68333333333333"/>
    <n v="25.27"/>
    <n v="6.98"/>
    <s v="Yes"/>
    <s v="No"/>
    <x v="0"/>
    <n v="0"/>
    <x v="1"/>
    <x v="1"/>
    <s v="Prediabetes"/>
    <n v="13360.94"/>
    <s v="tier - 3"/>
    <s v="tier - 1"/>
    <s v="R1012"/>
  </r>
  <r>
    <s v="Id1562"/>
    <s v=" Mr.   Alejandro Sr Hidalgo Zambrano"/>
    <s v="24 Sep 1964"/>
    <n v="58.705555555555556"/>
    <n v="29.26"/>
    <n v="4.03"/>
    <s v="No"/>
    <s v="No"/>
    <x v="0"/>
    <n v="1"/>
    <x v="1"/>
    <x v="1"/>
    <s v="Diabetes (Controlled)"/>
    <n v="13375.76"/>
    <s v="tier - 3"/>
    <s v="tier - 2"/>
    <s v="R1025"/>
  </r>
  <r>
    <s v="Id1563"/>
    <s v=" Mr.   Nicholas R Caprario"/>
    <s v="30 Sep 1979"/>
    <n v="43.68888888888889"/>
    <n v="27.835000000000001"/>
    <n v="4.5599999999999996"/>
    <s v="No"/>
    <s v="No"/>
    <x v="0"/>
    <n v="1"/>
    <x v="1"/>
    <x v="1"/>
    <s v="Normal"/>
    <n v="13377.41"/>
    <s v="tier - 3"/>
    <s v="tier - 3"/>
    <s v="R1026"/>
  </r>
  <r>
    <s v="Id1564"/>
    <s v=" Mr.   Paul Ryan"/>
    <s v="6 Jun 1984"/>
    <n v="39.005555555555553"/>
    <n v="46.53"/>
    <n v="5.38"/>
    <s v="Yes"/>
    <s v="No"/>
    <x v="0"/>
    <n v="0"/>
    <x v="1"/>
    <x v="0"/>
    <s v="Normal"/>
    <n v="13383.67"/>
    <s v="tier - 3"/>
    <s v="tier - 2"/>
    <s v="R1023"/>
  </r>
  <r>
    <s v="Id1565"/>
    <s v=" Mr.   Michael D Hoffman"/>
    <s v="9 Dec 1959"/>
    <n v="63.49722222222222"/>
    <n v="20.58"/>
    <n v="11.04"/>
    <s v="Yes"/>
    <s v="No"/>
    <x v="0"/>
    <n v="1"/>
    <x v="1"/>
    <x v="2"/>
    <s v="Normal"/>
    <n v="13390.56"/>
    <s v="tier - 3"/>
    <s v="tier - 3"/>
    <s v="R1011"/>
  </r>
  <r>
    <s v="Id1566"/>
    <s v=" Ms.   Marina Wong"/>
    <s v="25 Nov 1959"/>
    <n v="63.536111111111111"/>
    <n v="19.53"/>
    <n v="6.09"/>
    <s v="Yes"/>
    <s v="No"/>
    <x v="0"/>
    <n v="0"/>
    <x v="1"/>
    <x v="2"/>
    <s v="Diabetes (Uncontrolled)"/>
    <n v="13393.76"/>
    <s v="tier - 3"/>
    <s v="tier - 1"/>
    <s v="R1011"/>
  </r>
  <r>
    <s v="Id1567"/>
    <s v=" Ms.   Caroline Lea"/>
    <s v="20 Dec 1959"/>
    <n v="63.466666666666669"/>
    <n v="27.7"/>
    <n v="4.71"/>
    <s v="No"/>
    <s v="No"/>
    <x v="0"/>
    <n v="1"/>
    <x v="1"/>
    <x v="1"/>
    <s v="Prediabetes"/>
    <n v="13405.39"/>
    <s v="tier - 3"/>
    <s v="tier - 3"/>
    <s v="R1013"/>
  </r>
  <r>
    <s v="Id1568"/>
    <s v=" Mr.   Ross P Patterson"/>
    <s v="19 Dec 1992"/>
    <n v="30.469444444444445"/>
    <n v="18.920000000000002"/>
    <n v="8.18"/>
    <s v="No"/>
    <s v="No"/>
    <x v="0"/>
    <n v="0"/>
    <x v="1"/>
    <x v="2"/>
    <s v="Normal"/>
    <n v="13412.97"/>
    <s v="tier - 3"/>
    <s v="tier - 3"/>
    <s v="R1023"/>
  </r>
  <r>
    <s v="Id1569"/>
    <s v=" Ms.   Aoife Quigley"/>
    <s v="22 Jul 1961"/>
    <n v="61.87777777777778"/>
    <n v="17.760000000000002"/>
    <n v="11.18"/>
    <s v="Yes"/>
    <s v="No"/>
    <x v="0"/>
    <n v="2"/>
    <x v="1"/>
    <x v="3"/>
    <s v="Diabetes (Uncontrolled)"/>
    <n v="13415.04"/>
    <s v="tier - 3"/>
    <s v="tier - 2"/>
    <s v="R1012"/>
  </r>
  <r>
    <s v="Id1570"/>
    <s v=" Mr.   Wesley Korir"/>
    <s v="17 Jun 1994"/>
    <n v="28.975000000000001"/>
    <n v="29.83"/>
    <n v="5.03"/>
    <s v="Yes"/>
    <s v="No"/>
    <x v="0"/>
    <n v="0"/>
    <x v="1"/>
    <x v="1"/>
    <s v="Diabetes (Uncontrolled)"/>
    <n v="13417.05"/>
    <s v="tier - 3"/>
    <s v="tier - 3"/>
    <s v="R1012"/>
  </r>
  <r>
    <s v="Id1571"/>
    <s v=" Ms.   Rebecca J Downs"/>
    <s v="3 Nov 1961"/>
    <n v="61.597222222222221"/>
    <n v="23.465"/>
    <n v="5.56"/>
    <s v="No"/>
    <s v="No"/>
    <x v="0"/>
    <n v="1"/>
    <x v="1"/>
    <x v="2"/>
    <s v="Normal"/>
    <n v="13429.04"/>
    <s v="tier - 3"/>
    <s v="tier - 3"/>
    <s v="R1012"/>
  </r>
  <r>
    <s v="Id1572"/>
    <s v=" Mr.   Barry P Young"/>
    <s v="14 Nov 1966"/>
    <n v="56.56666666666667"/>
    <n v="29.355"/>
    <n v="4.33"/>
    <s v="No"/>
    <s v="No"/>
    <x v="0"/>
    <n v="0"/>
    <x v="1"/>
    <x v="1"/>
    <s v="Normal"/>
    <n v="13430.27"/>
    <s v="tier - 3"/>
    <s v="tier - 3"/>
    <s v="R1024"/>
  </r>
  <r>
    <s v="Id1573"/>
    <s v=" Mr.   Maciej Zywek"/>
    <s v="29 Jun 1975"/>
    <n v="47.94166666666667"/>
    <n v="35.49"/>
    <n v="5.21"/>
    <s v="Yes"/>
    <s v="No"/>
    <x v="1"/>
    <n v="1"/>
    <x v="1"/>
    <x v="0"/>
    <s v="Normal"/>
    <n v="13440.7"/>
    <s v="tier - 3"/>
    <s v="tier - 2"/>
    <s v="R1012"/>
  </r>
  <r>
    <s v="Id1574"/>
    <s v=" Mr.   Jerry D Faulkner"/>
    <s v="13 Aug 1960"/>
    <n v="62.819444444444443"/>
    <n v="26.315000000000001"/>
    <n v="5.89"/>
    <s v="No"/>
    <s v="No"/>
    <x v="0"/>
    <n v="0"/>
    <x v="1"/>
    <x v="1"/>
    <s v="Normal"/>
    <n v="13451.12"/>
    <s v="tier - 3"/>
    <s v="tier - 1"/>
    <s v="R1011"/>
  </r>
  <r>
    <s v="Id1575"/>
    <s v=" Mr.   Eric A Erspamer"/>
    <s v="11 Jul 1960"/>
    <n v="62.908333333333331"/>
    <n v="19.79"/>
    <n v="4.8099999999999996"/>
    <s v="Yes"/>
    <s v="No"/>
    <x v="0"/>
    <n v="0"/>
    <x v="1"/>
    <x v="2"/>
    <s v="Prediabetes"/>
    <n v="13457.96"/>
    <s v="tier - 3"/>
    <s v="tier - 1"/>
    <s v="R1013"/>
  </r>
  <r>
    <s v="Id1576"/>
    <s v=" Ms.   Cathi Campbell"/>
    <s v="16 Dec 1960"/>
    <n v="62.477777777777774"/>
    <n v="40.564999999999998"/>
    <n v="5.66"/>
    <s v="No"/>
    <s v="No"/>
    <x v="0"/>
    <n v="1"/>
    <x v="1"/>
    <x v="0"/>
    <s v="Normal"/>
    <n v="13462.52"/>
    <s v="tier - 3"/>
    <s v="tier - 2"/>
    <s v="R1011"/>
  </r>
  <r>
    <s v="Id1577"/>
    <s v=" Mr.   Alex M Addison"/>
    <s v="19 Aug 1985"/>
    <n v="37.802777777777777"/>
    <n v="18.03"/>
    <n v="10.66"/>
    <s v="Yes"/>
    <s v="No"/>
    <x v="0"/>
    <n v="2"/>
    <x v="1"/>
    <x v="3"/>
    <s v="Normal"/>
    <n v="13465.8"/>
    <s v="tier - 3"/>
    <s v="tier - 1"/>
    <s v="R1012"/>
  </r>
  <r>
    <s v="Id1578"/>
    <s v=" Mr.   Liang Wu"/>
    <s v="28 Jul 1960"/>
    <n v="62.861111111111114"/>
    <n v="34.65"/>
    <n v="5.98"/>
    <s v="Yes"/>
    <s v="No"/>
    <x v="0"/>
    <n v="0"/>
    <x v="1"/>
    <x v="0"/>
    <s v="Diabetes (Uncontrolled)"/>
    <n v="13470.8"/>
    <s v="tier - 3"/>
    <s v="tier - 2"/>
    <s v="R1013"/>
  </r>
  <r>
    <s v="Id1579"/>
    <s v=" Ms.   Lexy Millett"/>
    <s v="24 Jul 1960"/>
    <n v="62.87222222222222"/>
    <n v="42.94"/>
    <n v="4.34"/>
    <s v="No"/>
    <s v="No"/>
    <x v="0"/>
    <n v="0"/>
    <x v="1"/>
    <x v="0"/>
    <s v="Prediabetes"/>
    <n v="13470.86"/>
    <s v="tier - 3"/>
    <s v="tier - 3"/>
    <s v="R1011"/>
  </r>
  <r>
    <s v="Id1580"/>
    <s v=" Mr.   Michael Bosl"/>
    <s v="7 Aug 1975"/>
    <n v="47.836111111111109"/>
    <n v="31.254999999999999"/>
    <n v="5.17"/>
    <s v="No"/>
    <s v="No"/>
    <x v="0"/>
    <n v="0"/>
    <x v="1"/>
    <x v="0"/>
    <s v="Normal"/>
    <n v="13472.19"/>
    <s v="tier - 3"/>
    <s v="tier - 2"/>
    <s v="R1012"/>
  </r>
  <r>
    <s v="Id1581"/>
    <s v=" Mr.   Samuel L Goldberg"/>
    <s v="30 Aug 1990"/>
    <n v="32.772222222222226"/>
    <n v="45.43"/>
    <n v="4.2300000000000004"/>
    <s v="Yes"/>
    <s v="No"/>
    <x v="1"/>
    <n v="1"/>
    <x v="1"/>
    <x v="0"/>
    <s v="Normal"/>
    <n v="13480.83"/>
    <s v="tier - 3"/>
    <s v="tier - 2"/>
    <s v="R1023"/>
  </r>
  <r>
    <s v="Id1582"/>
    <s v=" Mr.   Spencer A Kelley"/>
    <s v="14 Oct 1963"/>
    <n v="59.65"/>
    <n v="32.340000000000003"/>
    <n v="4.88"/>
    <s v="Yes"/>
    <s v="No"/>
    <x v="1"/>
    <n v="1"/>
    <x v="1"/>
    <x v="0"/>
    <s v="Normal"/>
    <n v="13511.28"/>
    <s v="tier - 3"/>
    <s v="tier - 1"/>
    <s v="R1012"/>
  </r>
  <r>
    <s v="Id1583"/>
    <s v=" Mr.s   Rochelle Johnston"/>
    <s v="11 Jul 1960"/>
    <n v="62.908333333333331"/>
    <n v="25.46"/>
    <n v="9.7100000000000009"/>
    <s v="Yes"/>
    <s v="No"/>
    <x v="0"/>
    <n v="1"/>
    <x v="1"/>
    <x v="1"/>
    <s v="Normal"/>
    <n v="13555"/>
    <s v="tier - 3"/>
    <s v="tier - 3"/>
    <s v="R1017"/>
  </r>
  <r>
    <s v="Id1584"/>
    <s v=" Ms.   Paula Keating"/>
    <s v="15 Jul 1968"/>
    <n v="54.897222222222226"/>
    <n v="37.145000000000003"/>
    <n v="5.32"/>
    <s v="No"/>
    <s v="No"/>
    <x v="0"/>
    <n v="0"/>
    <x v="1"/>
    <x v="0"/>
    <s v="Diabetes (Uncontrolled)"/>
    <n v="13566.04"/>
    <s v="tier - 3"/>
    <s v="tier - 3"/>
    <s v="R1026"/>
  </r>
  <r>
    <s v="Id1585"/>
    <s v=" Mr.s   Madeline E Duhon"/>
    <s v="14 Aug 1992"/>
    <n v="30.816666666666666"/>
    <n v="30.8"/>
    <n v="5.83"/>
    <s v="Yes"/>
    <s v="No"/>
    <x v="0"/>
    <n v="0"/>
    <x v="1"/>
    <x v="0"/>
    <s v="Normal"/>
    <n v="13588.17"/>
    <s v="tier - 3"/>
    <s v="tier - 1"/>
    <s v="R1012"/>
  </r>
  <r>
    <s v="Id1586"/>
    <s v=" Ms.   Maria Isabel Briseno"/>
    <s v="10 Sep 1964"/>
    <n v="58.744444444444447"/>
    <n v="29.5"/>
    <n v="5.54"/>
    <s v="Yes"/>
    <s v="No"/>
    <x v="0"/>
    <n v="0"/>
    <x v="1"/>
    <x v="1"/>
    <s v="Prediabetes"/>
    <n v="13607.37"/>
    <s v="tier - 3"/>
    <s v="tier - 1"/>
    <s v="R1024"/>
  </r>
  <r>
    <s v="Id1587"/>
    <s v=" Mr.   Arthur M Besse"/>
    <s v="18 Nov 1961"/>
    <n v="61.555555555555557"/>
    <n v="43.39"/>
    <n v="5.85"/>
    <s v="No"/>
    <s v="yes"/>
    <x v="0"/>
    <n v="1"/>
    <x v="1"/>
    <x v="0"/>
    <s v="Normal"/>
    <n v="13616.36"/>
    <s v="tier - 3"/>
    <s v="tier - 3"/>
    <s v="R1024"/>
  </r>
  <r>
    <s v="Id1588"/>
    <s v=" Mr.   Joseph R Shillings"/>
    <s v="26 Jul 1969"/>
    <n v="53.866666666666667"/>
    <n v="15.08"/>
    <n v="4.8499999999999996"/>
    <s v="Yes"/>
    <s v="No"/>
    <x v="1"/>
    <n v="1"/>
    <x v="1"/>
    <x v="3"/>
    <s v="Prediabetes"/>
    <n v="13622.01"/>
    <s v="tier - 3"/>
    <s v="tier - 3"/>
    <s v="R1012"/>
  </r>
  <r>
    <s v="Id1589"/>
    <s v=" Ms.   Sachiko Tate"/>
    <s v="24 Dec 1961"/>
    <n v="61.455555555555556"/>
    <n v="20.48"/>
    <n v="11.09"/>
    <s v="No"/>
    <s v="No"/>
    <x v="0"/>
    <n v="0"/>
    <x v="1"/>
    <x v="2"/>
    <s v="Normal"/>
    <n v="13635.64"/>
    <s v="tier - 3"/>
    <s v="tier - 3"/>
    <s v="R1024"/>
  </r>
  <r>
    <s v="Id1590"/>
    <s v=" Mr.   Christopher Arsenault"/>
    <s v="20 Jul 1984"/>
    <n v="38.883333333333333"/>
    <n v="34.450000000000003"/>
    <n v="5.58"/>
    <s v="Yes"/>
    <s v="No"/>
    <x v="0"/>
    <n v="0"/>
    <x v="1"/>
    <x v="0"/>
    <s v="Diabetes (Uncontrolled)"/>
    <n v="13638.06"/>
    <s v="tier - 3"/>
    <s v="tier - 3"/>
    <s v="R1023"/>
  </r>
  <r>
    <s v="Id1591"/>
    <s v=" Mr.   Joseph Hengoed"/>
    <s v="4 Aug 1963"/>
    <n v="59.844444444444441"/>
    <n v="34.21"/>
    <n v="9.7200000000000006"/>
    <s v="Yes"/>
    <s v="No"/>
    <x v="0"/>
    <n v="0"/>
    <x v="1"/>
    <x v="0"/>
    <s v="Normal"/>
    <n v="13677.68"/>
    <s v="tier - 3"/>
    <s v="tier - 2"/>
    <s v="R1021"/>
  </r>
  <r>
    <s v="Id1592"/>
    <s v=" Mr.   Lawrence Aller"/>
    <s v="14 Sep 1985"/>
    <n v="37.733333333333334"/>
    <n v="28.8"/>
    <n v="11.41"/>
    <s v="Yes"/>
    <s v="No"/>
    <x v="0"/>
    <n v="0"/>
    <x v="1"/>
    <x v="1"/>
    <s v="Diabetes (Uncontrolled)"/>
    <n v="13685.51"/>
    <s v="tier - 3"/>
    <s v="tier - 1"/>
    <s v="R1026"/>
  </r>
  <r>
    <s v="Id1593"/>
    <s v=" Mr.s   Katie Pisano"/>
    <s v="24 Nov 1986"/>
    <n v="36.538888888888891"/>
    <n v="31.74"/>
    <n v="4.46"/>
    <s v="No"/>
    <s v="No"/>
    <x v="1"/>
    <n v="1"/>
    <x v="1"/>
    <x v="0"/>
    <s v="Diabetes (Uncontrolled)"/>
    <n v="13714.55"/>
    <s v="tier - 3"/>
    <s v="tier - 2"/>
    <s v="R1023"/>
  </r>
  <r>
    <s v="Id1594"/>
    <s v=" Mr.   Ruben Sanca"/>
    <s v="2 Aug 1981"/>
    <n v="41.85"/>
    <n v="21.78"/>
    <n v="9.31"/>
    <s v="Yes"/>
    <s v="No"/>
    <x v="0"/>
    <n v="0"/>
    <x v="1"/>
    <x v="2"/>
    <s v="Normal"/>
    <n v="13725.47"/>
    <s v="tier - 3"/>
    <s v="tier - 2"/>
    <s v="R1024"/>
  </r>
  <r>
    <s v="Id1595"/>
    <s v=" Ms.   Sarah Bond"/>
    <s v="29 Aug 1985"/>
    <n v="37.774999999999999"/>
    <n v="23.75"/>
    <n v="5.03"/>
    <s v="No"/>
    <s v="No"/>
    <x v="0"/>
    <n v="1"/>
    <x v="1"/>
    <x v="2"/>
    <s v="Diabetes (Uncontrolled)"/>
    <n v="13726.21"/>
    <s v="tier - 3"/>
    <s v="tier - 3"/>
    <s v="R1026"/>
  </r>
  <r>
    <s v="Id1596"/>
    <s v=" Mr.s   Angela R Carron"/>
    <s v="23 Oct 1969"/>
    <n v="53.625"/>
    <n v="33.21"/>
    <n v="5.07"/>
    <s v="Yes"/>
    <s v="No"/>
    <x v="0"/>
    <n v="1"/>
    <x v="1"/>
    <x v="0"/>
    <s v="Normal"/>
    <n v="13746.74"/>
    <s v="tier - 3"/>
    <s v="tier - 2"/>
    <s v="R1026"/>
  </r>
  <r>
    <s v="Id1597"/>
    <s v=" Mr.   Chatham Ellwanger"/>
    <s v="16 Jul 2004"/>
    <n v="18.894444444444446"/>
    <n v="17.7"/>
    <n v="10.42"/>
    <s v="Yes"/>
    <s v="No"/>
    <x v="0"/>
    <n v="2"/>
    <x v="1"/>
    <x v="3"/>
    <s v="Normal"/>
    <n v="13747.87"/>
    <s v="tier - 3"/>
    <s v="tier - 2"/>
    <s v="R1018"/>
  </r>
  <r>
    <s v="Id1598"/>
    <s v=" Mr.   Derek Hanson"/>
    <s v="6 Aug 1959"/>
    <n v="63.838888888888889"/>
    <n v="17.2"/>
    <n v="6.45"/>
    <s v="No"/>
    <s v="No"/>
    <x v="0"/>
    <n v="2"/>
    <x v="1"/>
    <x v="3"/>
    <s v="Diabetes (Uncontrolled)"/>
    <n v="13770.1"/>
    <s v="tier - 3"/>
    <s v="tier - 1"/>
    <s v="R1012"/>
  </r>
  <r>
    <s v="Id1599"/>
    <s v=" Mr.   Kalvin J Tucker"/>
    <s v="10 Nov 1966"/>
    <n v="56.577777777777776"/>
    <n v="19.21"/>
    <n v="5.52"/>
    <s v="No"/>
    <s v="No"/>
    <x v="0"/>
    <n v="2"/>
    <x v="1"/>
    <x v="2"/>
    <s v="Prediabetes"/>
    <n v="13801.61"/>
    <s v="tier - 3"/>
    <s v="tier - 3"/>
    <s v="R1026"/>
  </r>
  <r>
    <s v="Id1600"/>
    <s v=" Mr.   Dave Counts"/>
    <s v="8 Dec 1986"/>
    <n v="36.5"/>
    <n v="23.2"/>
    <n v="4.41"/>
    <s v="No"/>
    <s v="No"/>
    <x v="1"/>
    <n v="1"/>
    <x v="1"/>
    <x v="2"/>
    <s v="Normal"/>
    <n v="13819.49"/>
    <s v="tier - 3"/>
    <s v="tier - 2"/>
    <s v="R1012"/>
  </r>
  <r>
    <s v="Id1601"/>
    <s v=" Ms.   Barbara G Carson"/>
    <s v="25 Nov 1958"/>
    <n v="64.536111111111111"/>
    <n v="32.5"/>
    <n v="4.6900000000000004"/>
    <s v="Yes"/>
    <s v="No"/>
    <x v="1"/>
    <n v="1"/>
    <x v="1"/>
    <x v="0"/>
    <s v="Normal"/>
    <n v="13822.8"/>
    <s v="tier - 3"/>
    <s v="tier - 3"/>
    <s v="R1011"/>
  </r>
  <r>
    <s v="Id1602"/>
    <s v=" Mr.   Skylar Haines"/>
    <s v="10 Dec 1958"/>
    <n v="64.49444444444444"/>
    <n v="20.9"/>
    <n v="6.94"/>
    <s v="No"/>
    <s v="No"/>
    <x v="0"/>
    <n v="0"/>
    <x v="1"/>
    <x v="2"/>
    <s v="Normal"/>
    <n v="13831.12"/>
    <s v="tier - 3"/>
    <s v="tier - 1"/>
    <s v="R1013"/>
  </r>
  <r>
    <s v="Id1603"/>
    <s v=" Mr.   Nick Schnabel"/>
    <s v="7 Jun 2003"/>
    <n v="20.002777777777776"/>
    <n v="19.11"/>
    <n v="4.3499999999999996"/>
    <s v="No"/>
    <s v="No"/>
    <x v="0"/>
    <n v="2"/>
    <x v="1"/>
    <x v="2"/>
    <s v="Diabetes (Controlled)"/>
    <n v="13844.51"/>
    <s v="tier - 2"/>
    <s v="tier - 1"/>
    <s v="R1011"/>
  </r>
  <r>
    <s v="Id1604"/>
    <s v=" Mr.   Sunny S Thind"/>
    <s v="21 Jul 1960"/>
    <n v="62.880555555555553"/>
    <n v="31.17"/>
    <n v="5.28"/>
    <s v="No"/>
    <s v="No"/>
    <x v="0"/>
    <n v="1"/>
    <x v="1"/>
    <x v="0"/>
    <s v="Normal"/>
    <n v="13844.8"/>
    <s v="tier - 2"/>
    <s v="tier - 2"/>
    <s v="R1012"/>
  </r>
  <r>
    <s v="Id1605"/>
    <s v=" Mr.s   Anne-Marie Simon"/>
    <s v="19 Dec 1978"/>
    <n v="44.469444444444441"/>
    <n v="36.08"/>
    <n v="4.29"/>
    <s v="No"/>
    <s v="No"/>
    <x v="0"/>
    <n v="0"/>
    <x v="1"/>
    <x v="0"/>
    <s v="Normal"/>
    <n v="13874.89"/>
    <s v="tier - 2"/>
    <s v="tier - 1"/>
    <s v="R1012"/>
  </r>
  <r>
    <s v="Id1606"/>
    <s v=" Mr.   Nicholas Arciniaga"/>
    <s v="5 Oct 1959"/>
    <n v="63.674999999999997"/>
    <n v="28.024999999999999"/>
    <n v="5.69"/>
    <s v="Yes"/>
    <s v="No"/>
    <x v="0"/>
    <n v="0"/>
    <x v="1"/>
    <x v="1"/>
    <s v="Normal"/>
    <n v="13880.95"/>
    <s v="tier - 2"/>
    <s v="tier - 2"/>
    <s v="R1011"/>
  </r>
  <r>
    <s v="Id1607"/>
    <s v=" Mr.   Scott M Ryan"/>
    <s v="25 Sep 1985"/>
    <n v="37.702777777777776"/>
    <n v="24.32"/>
    <n v="5.56"/>
    <s v="Yes"/>
    <s v="No"/>
    <x v="0"/>
    <n v="0"/>
    <x v="1"/>
    <x v="2"/>
    <s v="Normal"/>
    <n v="13886.4"/>
    <s v="tier - 2"/>
    <s v="tier - 2"/>
    <s v="R1012"/>
  </r>
  <r>
    <s v="Id1608"/>
    <s v=" Ms.   Marisa A Lizak"/>
    <s v="29 Dec 1959"/>
    <n v="63.44166666666667"/>
    <n v="38"/>
    <n v="5.41"/>
    <s v="Yes"/>
    <s v="No"/>
    <x v="0"/>
    <n v="1"/>
    <x v="1"/>
    <x v="0"/>
    <s v="Normal"/>
    <n v="13887.2"/>
    <s v="tier - 2"/>
    <s v="tier - 3"/>
    <s v="R1013"/>
  </r>
  <r>
    <s v="Id1609"/>
    <s v=" Ms.   Katie Howery"/>
    <s v="7 Jul 1959"/>
    <n v="63.919444444444444"/>
    <n v="31.6"/>
    <n v="10.85"/>
    <s v="Yes"/>
    <s v="No"/>
    <x v="0"/>
    <n v="0"/>
    <x v="1"/>
    <x v="0"/>
    <s v="Normal"/>
    <n v="13887.97"/>
    <s v="tier - 2"/>
    <s v="tier - 2"/>
    <s v="R1013"/>
  </r>
  <r>
    <s v="Id1610"/>
    <s v=" Ms.   Amy L Crain"/>
    <s v="27 Jul 1962"/>
    <n v="60.863888888888887"/>
    <n v="31.02"/>
    <n v="11.63"/>
    <s v="Yes"/>
    <s v="No"/>
    <x v="0"/>
    <n v="0"/>
    <x v="1"/>
    <x v="0"/>
    <s v="Diabetes (Uncontrolled)"/>
    <n v="13919.82"/>
    <s v="tier - 2"/>
    <s v="tier - 2"/>
    <s v="R1013"/>
  </r>
  <r>
    <s v="Id1611"/>
    <s v=" Ms.   Jenna M Hotze"/>
    <s v="18 Jun 1960"/>
    <n v="62.972222222222221"/>
    <n v="29.26"/>
    <n v="5.68"/>
    <s v="Yes"/>
    <s v="No"/>
    <x v="0"/>
    <n v="1"/>
    <x v="1"/>
    <x v="1"/>
    <s v="Diabetes (Uncontrolled)"/>
    <n v="13937.67"/>
    <s v="tier - 2"/>
    <s v="tier - 1"/>
    <s v="R1012"/>
  </r>
  <r>
    <s v="Id1612"/>
    <s v=" Ms.   Elizabeth M Chauhan"/>
    <s v="29 Aug 1959"/>
    <n v="63.774999999999999"/>
    <n v="15.09"/>
    <n v="7.59"/>
    <s v="Yes"/>
    <s v="No"/>
    <x v="0"/>
    <n v="2"/>
    <x v="1"/>
    <x v="3"/>
    <s v="Normal"/>
    <n v="13974.46"/>
    <s v="tier - 2"/>
    <s v="tier - 2"/>
    <s v="R1019"/>
  </r>
  <r>
    <s v="Id1613"/>
    <s v=" Mr.   Lyazid Raab"/>
    <s v="13 Jul 1990"/>
    <n v="32.902777777777779"/>
    <n v="22.63"/>
    <n v="5.09"/>
    <s v="Yes"/>
    <s v="No"/>
    <x v="0"/>
    <n v="0"/>
    <x v="1"/>
    <x v="2"/>
    <s v="Diabetes (Uncontrolled)"/>
    <n v="13979.45"/>
    <s v="tier - 2"/>
    <s v="tier - 1"/>
    <s v="R1023"/>
  </r>
  <r>
    <s v="Id1614"/>
    <s v=" Ms.   Lindsey A McKown"/>
    <s v="6 Sep 1959"/>
    <n v="63.755555555555553"/>
    <n v="23.46"/>
    <n v="4.21"/>
    <s v="No"/>
    <s v="No"/>
    <x v="0"/>
    <n v="1"/>
    <x v="1"/>
    <x v="2"/>
    <s v="Normal"/>
    <n v="13981.85"/>
    <s v="tier - 2"/>
    <s v="tier - 1"/>
    <s v="R1016"/>
  </r>
  <r>
    <s v="Id1615"/>
    <s v=" Mr.   Chris Schiemann"/>
    <s v="23 Dec 1963"/>
    <n v="59.458333333333336"/>
    <n v="22.56"/>
    <n v="4.34"/>
    <s v="Yes"/>
    <s v="No"/>
    <x v="0"/>
    <n v="0"/>
    <x v="1"/>
    <x v="2"/>
    <s v="Normal"/>
    <n v="14001.13"/>
    <s v="tier - 2"/>
    <s v="tier - 1"/>
    <s v="R1013"/>
  </r>
  <r>
    <s v="Id1616"/>
    <s v=" Ms.   Jennifer A Cress"/>
    <s v="6 Jul 1963"/>
    <n v="59.922222222222224"/>
    <n v="19.28"/>
    <n v="11.85"/>
    <s v="No"/>
    <s v="No"/>
    <x v="0"/>
    <n v="2"/>
    <x v="1"/>
    <x v="2"/>
    <s v="Normal"/>
    <n v="14001.29"/>
    <s v="tier - 2"/>
    <s v="tier - 2"/>
    <s v="R1013"/>
  </r>
  <r>
    <s v="Id1617"/>
    <s v=" Mr.   Leif S Mawson"/>
    <s v="8 Jul 1963"/>
    <n v="59.916666666666664"/>
    <n v="15.37"/>
    <n v="9.61"/>
    <s v="Yes"/>
    <s v="No"/>
    <x v="0"/>
    <n v="2"/>
    <x v="1"/>
    <x v="3"/>
    <s v="Diabetes (Uncontrolled)"/>
    <n v="14007.22"/>
    <s v="tier - 2"/>
    <s v="tier - 3"/>
    <s v="R1011"/>
  </r>
  <r>
    <s v="Id1618"/>
    <s v=" Ms.   Stephanie A Wigginton"/>
    <s v="8 Nov 1960"/>
    <n v="62.583333333333336"/>
    <n v="18.71"/>
    <n v="5.29"/>
    <s v="Yes"/>
    <s v="No"/>
    <x v="0"/>
    <n v="0"/>
    <x v="1"/>
    <x v="2"/>
    <s v="Diabetes (Uncontrolled)"/>
    <n v="14043.48"/>
    <s v="tier - 2"/>
    <s v="tier - 3"/>
    <s v="R1024"/>
  </r>
  <r>
    <s v="Id1619"/>
    <s v=" Mr.   Bo Wang"/>
    <s v="12 Sep 1991"/>
    <n v="31.738888888888887"/>
    <n v="20.61"/>
    <n v="6.89"/>
    <s v="No"/>
    <s v="No"/>
    <x v="0"/>
    <n v="0"/>
    <x v="1"/>
    <x v="2"/>
    <s v="Normal"/>
    <n v="14081.93"/>
    <s v="tier - 2"/>
    <s v="tier - 3"/>
    <s v="R1012"/>
  </r>
  <r>
    <s v="Id1620"/>
    <s v=" Ms.   Leah Schroeder"/>
    <s v="26 Sep 1976"/>
    <n v="46.7"/>
    <n v="15.99"/>
    <n v="4.57"/>
    <s v="Yes"/>
    <s v="No"/>
    <x v="1"/>
    <n v="1"/>
    <x v="1"/>
    <x v="3"/>
    <s v="Diabetes (Controlled)"/>
    <n v="14098.07"/>
    <s v="tier - 2"/>
    <s v="tier - 3"/>
    <s v="R1023"/>
  </r>
  <r>
    <s v="Id1621"/>
    <s v=" Ms.   Kara Lynne Leonard"/>
    <s v="14 Jun 1961"/>
    <n v="61.983333333333334"/>
    <n v="33.155000000000001"/>
    <n v="4.32"/>
    <s v="No"/>
    <s v="No"/>
    <x v="0"/>
    <n v="0"/>
    <x v="1"/>
    <x v="0"/>
    <s v="Normal"/>
    <n v="14119.62"/>
    <s v="tier - 2"/>
    <s v="tier - 1"/>
    <s v="R1012"/>
  </r>
  <r>
    <s v="Id1622"/>
    <s v=" Mr.   Jeffrey Tissue"/>
    <s v="6 Jul 2004"/>
    <n v="18.922222222222221"/>
    <n v="26.22"/>
    <n v="5.57"/>
    <s v="Yes"/>
    <s v="No"/>
    <x v="1"/>
    <n v="1"/>
    <x v="1"/>
    <x v="1"/>
    <s v="Normal"/>
    <n v="14133.04"/>
    <s v="tier - 2"/>
    <s v="tier - 3"/>
    <s v="R1013"/>
  </r>
  <r>
    <s v="Id1623"/>
    <s v=" Mr.   Justin Wood"/>
    <s v="7 Jul 1984"/>
    <n v="38.919444444444444"/>
    <n v="21.85"/>
    <n v="5.26"/>
    <s v="Yes"/>
    <s v="No"/>
    <x v="1"/>
    <n v="1"/>
    <x v="1"/>
    <x v="2"/>
    <s v="Normal"/>
    <n v="14152.46"/>
    <s v="tier - 2"/>
    <s v="tier - 1"/>
    <s v="R1012"/>
  </r>
  <r>
    <s v="Id1624"/>
    <s v=" Ms.   Emily Denny"/>
    <s v="25 Dec 1968"/>
    <n v="54.452777777777776"/>
    <n v="30.495000000000001"/>
    <n v="6.25"/>
    <s v="No"/>
    <s v="No"/>
    <x v="0"/>
    <n v="0"/>
    <x v="1"/>
    <x v="0"/>
    <s v="Normal"/>
    <n v="14193.55"/>
    <s v="tier - 2"/>
    <s v="tier - 1"/>
    <s v="R1026"/>
  </r>
  <r>
    <s v="Id1625"/>
    <s v=" Ms.   Rebecca Testa"/>
    <s v="17 Nov 1983"/>
    <n v="39.55833333333333"/>
    <n v="34.104999999999997"/>
    <n v="5.67"/>
    <s v="Yes"/>
    <s v="No"/>
    <x v="0"/>
    <n v="0"/>
    <x v="1"/>
    <x v="0"/>
    <s v="Prediabetes"/>
    <n v="14209.4"/>
    <s v="tier - 2"/>
    <s v="tier - 1"/>
    <s v="R1026"/>
  </r>
  <r>
    <s v="Id1626"/>
    <s v=" Mr.s   Allie Mooney"/>
    <s v="21 Sep 1958"/>
    <n v="64.713888888888889"/>
    <n v="32.770000000000003"/>
    <n v="4.42"/>
    <s v="Yes"/>
    <s v="No"/>
    <x v="0"/>
    <n v="1"/>
    <x v="1"/>
    <x v="0"/>
    <s v="Normal"/>
    <n v="14210.54"/>
    <s v="tier - 2"/>
    <s v="tier - 2"/>
    <s v="R1012"/>
  </r>
  <r>
    <s v="Id1627"/>
    <s v=" Ms.   Trasi Buchholtz"/>
    <s v="25 Sep 1961"/>
    <n v="61.702777777777776"/>
    <n v="16.850000000000001"/>
    <n v="11.75"/>
    <s v="Yes"/>
    <s v="No"/>
    <x v="0"/>
    <n v="2"/>
    <x v="1"/>
    <x v="3"/>
    <s v="Normal"/>
    <n v="14235.07"/>
    <s v="tier - 2"/>
    <s v="tier - 1"/>
    <s v="R1011"/>
  </r>
  <r>
    <s v="Id1628"/>
    <s v=" Mr.   Kevin Hoyt"/>
    <s v="10 Oct 1959"/>
    <n v="63.661111111111111"/>
    <n v="34.700000000000003"/>
    <n v="6.06"/>
    <s v="No"/>
    <s v="No"/>
    <x v="0"/>
    <n v="1"/>
    <x v="1"/>
    <x v="0"/>
    <s v="Diabetes (Uncontrolled)"/>
    <n v="14254.61"/>
    <s v="tier - 2"/>
    <s v="tier - 1"/>
    <s v="R1012"/>
  </r>
  <r>
    <s v="Id1629"/>
    <s v=" Mr.   Fernando Cabada"/>
    <s v="8 Nov 1959"/>
    <n v="63.583333333333336"/>
    <n v="37.049999999999997"/>
    <n v="5.48"/>
    <s v="No"/>
    <s v="No"/>
    <x v="0"/>
    <n v="1"/>
    <x v="1"/>
    <x v="0"/>
    <s v="Prediabetes"/>
    <n v="14256.19"/>
    <s v="tier - 2"/>
    <s v="tier - 3"/>
    <s v="R1012"/>
  </r>
  <r>
    <s v="Id1630"/>
    <s v=" Ms.   Ieva Lobaciute"/>
    <s v="26 Dec 1974"/>
    <n v="48.45"/>
    <n v="18.78"/>
    <n v="4.45"/>
    <s v="No"/>
    <s v="No"/>
    <x v="1"/>
    <n v="1"/>
    <x v="1"/>
    <x v="2"/>
    <s v="Normal"/>
    <n v="14256.79"/>
    <s v="tier - 2"/>
    <s v="tier - 2"/>
    <s v="R1026"/>
  </r>
  <r>
    <s v="Id1631"/>
    <s v=" Mr.   Chris Dawes"/>
    <s v="13 Jul 1972"/>
    <n v="50.902777777777779"/>
    <n v="28.024999999999999"/>
    <n v="5"/>
    <s v="No"/>
    <s v="No"/>
    <x v="0"/>
    <n v="1"/>
    <x v="1"/>
    <x v="1"/>
    <s v="Normal"/>
    <n v="14258.33"/>
    <s v="tier - 2"/>
    <s v="tier - 2"/>
    <s v="R1026"/>
  </r>
  <r>
    <s v="Id1632"/>
    <s v=" Mr.   Drew L Deppen"/>
    <s v="6 Sep 2004"/>
    <n v="18.755555555555556"/>
    <n v="35.090000000000003"/>
    <n v="5.84"/>
    <s v="No"/>
    <s v="No"/>
    <x v="0"/>
    <n v="0"/>
    <x v="1"/>
    <x v="0"/>
    <s v="Normal"/>
    <n v="14283.46"/>
    <s v="tier - 2"/>
    <s v="tier - 2"/>
    <s v="R1024"/>
  </r>
  <r>
    <s v="Id1633"/>
    <s v=" Ms.   Christina Oberndorfer"/>
    <s v="15 Dec 1968"/>
    <n v="54.480555555555554"/>
    <n v="34.42"/>
    <n v="5.21"/>
    <s v="Yes"/>
    <s v="No"/>
    <x v="0"/>
    <n v="0"/>
    <x v="1"/>
    <x v="0"/>
    <s v="Prediabetes"/>
    <n v="14285.9"/>
    <s v="tier - 2"/>
    <s v="tier - 3"/>
    <s v="R1012"/>
  </r>
  <r>
    <s v="Id1634"/>
    <s v=" Mr.   Alexander G Hetherington"/>
    <s v="15 Oct 1958"/>
    <n v="64.647222222222226"/>
    <n v="29.4"/>
    <n v="4.26"/>
    <s v="No"/>
    <s v="No"/>
    <x v="0"/>
    <n v="0"/>
    <x v="1"/>
    <x v="1"/>
    <s v="Normal"/>
    <n v="14313.85"/>
    <s v="tier - 2"/>
    <s v="tier - 3"/>
    <s v="R1013"/>
  </r>
  <r>
    <s v="Id1635"/>
    <s v=" Ms.   Meaghan Murray"/>
    <s v="10 Jul 1958"/>
    <n v="64.911111111111111"/>
    <n v="21.31"/>
    <n v="4.17"/>
    <s v="No"/>
    <s v="No"/>
    <x v="0"/>
    <n v="0"/>
    <x v="1"/>
    <x v="2"/>
    <s v="Normal"/>
    <n v="14319.03"/>
    <s v="tier - 2"/>
    <s v="tier - 2"/>
    <s v="R1011"/>
  </r>
  <r>
    <s v="Id1636"/>
    <s v=" Ms.   Kristin Higden"/>
    <s v="26 Sep 1969"/>
    <n v="53.7"/>
    <n v="19.559999999999999"/>
    <n v="11.96"/>
    <s v="No"/>
    <s v="No"/>
    <x v="0"/>
    <n v="0"/>
    <x v="1"/>
    <x v="2"/>
    <s v="Normal"/>
    <n v="14337.91"/>
    <s v="tier - 2"/>
    <s v="tier - 3"/>
    <s v="R1022"/>
  </r>
  <r>
    <s v="Id1637"/>
    <s v=" Ms.   Andrea K Rediger"/>
    <s v="24 Dec 1959"/>
    <n v="63.455555555555556"/>
    <n v="37.335000000000001"/>
    <n v="6.26"/>
    <s v="Yes"/>
    <s v="No"/>
    <x v="0"/>
    <n v="1"/>
    <x v="1"/>
    <x v="0"/>
    <s v="Diabetes (Uncontrolled)"/>
    <n v="14349.85"/>
    <s v="tier - 2"/>
    <s v="tier - 2"/>
    <s v="R1012"/>
  </r>
  <r>
    <s v="Id1638"/>
    <s v=" Ms.   Kris Huff"/>
    <s v="10 Oct 1967"/>
    <n v="55.661111111111111"/>
    <n v="19.53"/>
    <n v="11.68"/>
    <s v="No"/>
    <s v="No"/>
    <x v="0"/>
    <n v="0"/>
    <x v="1"/>
    <x v="2"/>
    <s v="Prediabetes"/>
    <n v="14355.43"/>
    <s v="tier - 2"/>
    <s v="tier - 1"/>
    <s v="R1026"/>
  </r>
  <r>
    <s v="Id1639"/>
    <s v=" Mr.   Alden W Hall"/>
    <s v="16 Nov 1988"/>
    <n v="34.56111111111111"/>
    <n v="34.1"/>
    <n v="5.16"/>
    <s v="No"/>
    <s v="No"/>
    <x v="0"/>
    <n v="0"/>
    <x v="1"/>
    <x v="0"/>
    <s v="Diabetes (Uncontrolled)"/>
    <n v="14358.36"/>
    <s v="tier - 2"/>
    <s v="tier - 2"/>
    <s v="R1011"/>
  </r>
  <r>
    <s v="Id1640"/>
    <s v=" Ms.   Suzanne M Grise"/>
    <s v="16 Jul 1963"/>
    <n v="59.894444444444446"/>
    <n v="16.5"/>
    <n v="6.9"/>
    <s v="Yes"/>
    <s v="No"/>
    <x v="0"/>
    <n v="2"/>
    <x v="1"/>
    <x v="3"/>
    <s v="Normal"/>
    <n v="14382.71"/>
    <s v="tier - 2"/>
    <s v="tier - 2"/>
    <s v="R1012"/>
  </r>
  <r>
    <s v="Id1641"/>
    <s v=" Ms.   Heidi Z Skildum"/>
    <s v="22 Jun 1965"/>
    <n v="57.961111111111109"/>
    <n v="30.69"/>
    <n v="4.83"/>
    <s v="No"/>
    <s v="No"/>
    <x v="0"/>
    <n v="1"/>
    <x v="1"/>
    <x v="0"/>
    <s v="Diabetes (Controlled)"/>
    <n v="14394.4"/>
    <s v="tier - 2"/>
    <s v="tier - 3"/>
    <s v="R1024"/>
  </r>
  <r>
    <s v="Id1642"/>
    <s v=" Ms.   Carolyn Yang"/>
    <s v="14 Sep 1958"/>
    <n v="64.733333333333334"/>
    <n v="28.93"/>
    <n v="4.87"/>
    <s v="No"/>
    <s v="No"/>
    <x v="0"/>
    <n v="1"/>
    <x v="1"/>
    <x v="1"/>
    <s v="Normal"/>
    <n v="14394.56"/>
    <s v="tier - 2"/>
    <s v="tier - 1"/>
    <s v="R1018"/>
  </r>
  <r>
    <s v="Id1643"/>
    <s v=" Ms.   Sabine Fischer-Daly"/>
    <s v="29 Jul 1958"/>
    <n v="64.858333333333334"/>
    <n v="38.9"/>
    <n v="4.28"/>
    <s v="No"/>
    <s v="No"/>
    <x v="0"/>
    <n v="0"/>
    <x v="1"/>
    <x v="0"/>
    <s v="Normal"/>
    <n v="14410.93"/>
    <s v="tier - 2"/>
    <s v="tier - 2"/>
    <s v="R1016"/>
  </r>
  <r>
    <s v="Id1644"/>
    <s v=" Mr.   Bobby Asher"/>
    <s v="20 Sep 1958"/>
    <n v="64.716666666666669"/>
    <n v="26.9"/>
    <n v="4.07"/>
    <s v="No"/>
    <s v="No"/>
    <x v="0"/>
    <n v="0"/>
    <x v="1"/>
    <x v="1"/>
    <s v="Normal"/>
    <n v="14418.28"/>
    <s v="tier - 2"/>
    <s v="tier - 3"/>
    <s v="R1013"/>
  </r>
  <r>
    <s v="Id1645"/>
    <s v=" Mr.   Fan Zhou"/>
    <s v="10 Aug 1999"/>
    <n v="23.827777777777779"/>
    <n v="24.86"/>
    <n v="6.23"/>
    <s v="No"/>
    <s v="No"/>
    <x v="0"/>
    <n v="0"/>
    <x v="1"/>
    <x v="2"/>
    <s v="Normal"/>
    <n v="14426.07"/>
    <s v="tier - 2"/>
    <s v="tier - 1"/>
    <s v="R1012"/>
  </r>
  <r>
    <s v="Id1646"/>
    <s v=" Mr.s   Rachel M Rudder"/>
    <s v="15 Aug 1967"/>
    <n v="55.81388888888889"/>
    <n v="39.14"/>
    <n v="6.24"/>
    <s v="No"/>
    <s v="yes"/>
    <x v="0"/>
    <n v="1"/>
    <x v="1"/>
    <x v="0"/>
    <s v="Prediabetes"/>
    <n v="14426.66"/>
    <s v="tier - 2"/>
    <s v="tier - 2"/>
    <s v="R1026"/>
  </r>
  <r>
    <s v="Id1647"/>
    <s v=" Mr.   Greg Cartmell"/>
    <s v="4 Nov 1967"/>
    <n v="55.594444444444441"/>
    <n v="39.799999999999997"/>
    <n v="6.17"/>
    <s v="No"/>
    <s v="No"/>
    <x v="1"/>
    <n v="1"/>
    <x v="1"/>
    <x v="0"/>
    <s v="Prediabetes"/>
    <n v="14427.63"/>
    <s v="tier - 2"/>
    <s v="tier - 2"/>
    <s v="R1021"/>
  </r>
  <r>
    <s v="Id1648"/>
    <s v=" Mr.   Dan Troland"/>
    <s v="29 Jun 1959"/>
    <n v="63.94166666666667"/>
    <n v="34.32"/>
    <n v="5.16"/>
    <s v="No"/>
    <s v="No"/>
    <x v="0"/>
    <n v="1"/>
    <x v="1"/>
    <x v="0"/>
    <s v="Prediabetes"/>
    <n v="14449.85"/>
    <s v="tier - 2"/>
    <s v="tier - 1"/>
    <s v="R1024"/>
  </r>
  <r>
    <s v="Id1649"/>
    <s v=" Ms.   Jennifer A Hall"/>
    <s v="3 Aug 1959"/>
    <n v="63.847222222222221"/>
    <n v="32.51"/>
    <n v="4.3"/>
    <s v="No"/>
    <s v="No"/>
    <x v="0"/>
    <n v="0"/>
    <x v="1"/>
    <x v="0"/>
    <s v="Normal"/>
    <n v="14451.84"/>
    <s v="tier - 2"/>
    <s v="tier - 3"/>
    <s v="R1023"/>
  </r>
  <r>
    <s v="Id1650"/>
    <s v=" Mr.s   Jessica Berg"/>
    <s v="10 Nov 1996"/>
    <n v="26.577777777777779"/>
    <n v="30.71"/>
    <n v="6.14"/>
    <s v="No"/>
    <s v="No"/>
    <x v="1"/>
    <n v="1"/>
    <x v="1"/>
    <x v="0"/>
    <s v="Normal"/>
    <n v="14455.64"/>
    <s v="tier - 2"/>
    <s v="tier - 3"/>
    <s v="R1024"/>
  </r>
  <r>
    <s v="Id1651"/>
    <s v=" Mr.   Chaiwat Engtrakul"/>
    <s v="27 Nov 1976"/>
    <n v="46.530555555555559"/>
    <n v="28.9"/>
    <n v="5.36"/>
    <s v="No"/>
    <s v="No"/>
    <x v="0"/>
    <n v="1"/>
    <x v="1"/>
    <x v="1"/>
    <s v="Prediabetes"/>
    <n v="14470.01"/>
    <s v="tier - 2"/>
    <s v="tier - 3"/>
    <s v="R1012"/>
  </r>
  <r>
    <s v="Id1652"/>
    <s v=" Ms.   Kerri Leonhardt"/>
    <s v="20 Nov 1959"/>
    <n v="63.55"/>
    <n v="36.19"/>
    <n v="4.3"/>
    <s v="No"/>
    <s v="No"/>
    <x v="0"/>
    <n v="0"/>
    <x v="1"/>
    <x v="0"/>
    <s v="Normal"/>
    <n v="14474.68"/>
    <s v="tier - 2"/>
    <s v="tier - 2"/>
    <s v="R1013"/>
  </r>
  <r>
    <s v="Id1653"/>
    <s v=" Ms.   Lisa Goetz"/>
    <s v="20 Oct 1979"/>
    <n v="43.633333333333333"/>
    <n v="29.6"/>
    <n v="4.09"/>
    <s v="No"/>
    <s v="No"/>
    <x v="0"/>
    <n v="0"/>
    <x v="1"/>
    <x v="1"/>
    <s v="Normal"/>
    <n v="14478.33"/>
    <s v="tier - 2"/>
    <s v="tier - 2"/>
    <s v="R1013"/>
  </r>
  <r>
    <s v="Id1654"/>
    <s v=" Mr.   Nicholas G Cacharelis"/>
    <s v="22 Jul 1989"/>
    <n v="33.87777777777778"/>
    <n v="30.95"/>
    <n v="6.27"/>
    <s v="No"/>
    <s v="No"/>
    <x v="1"/>
    <n v="1"/>
    <x v="1"/>
    <x v="0"/>
    <s v="Normal"/>
    <n v="14507.46"/>
    <s v="tier - 2"/>
    <s v="tier - 3"/>
    <s v="R1012"/>
  </r>
  <r>
    <s v="Id1655"/>
    <s v=" Mr.   Vasilis S Kariolis"/>
    <s v="14 Jul 1989"/>
    <n v="33.9"/>
    <n v="19.95"/>
    <n v="5.39"/>
    <s v="No"/>
    <s v="No"/>
    <x v="0"/>
    <n v="1"/>
    <x v="1"/>
    <x v="2"/>
    <s v="Prediabetes"/>
    <n v="14547.26"/>
    <s v="tier - 2"/>
    <s v="tier - 3"/>
    <s v="R1011"/>
  </r>
  <r>
    <s v="Id1656"/>
    <s v=" Mr.   Michael P Zelwin"/>
    <s v="12 Sep 1998"/>
    <n v="24.738888888888887"/>
    <n v="23.65"/>
    <n v="5.75"/>
    <s v="Yes"/>
    <s v="No"/>
    <x v="0"/>
    <n v="0"/>
    <x v="1"/>
    <x v="2"/>
    <s v="Normal"/>
    <n v="14571.89"/>
    <s v="tier - 2"/>
    <s v="tier - 1"/>
    <s v="R1024"/>
  </r>
  <r>
    <s v="Id1657"/>
    <s v=" Ms.   Colleen C Barry"/>
    <s v="3 Dec 1962"/>
    <n v="60.513888888888886"/>
    <n v="43.34"/>
    <n v="4.91"/>
    <s v="No"/>
    <s v="No"/>
    <x v="0"/>
    <n v="1"/>
    <x v="1"/>
    <x v="0"/>
    <s v="Prediabetes"/>
    <n v="14574.64"/>
    <s v="tier - 2"/>
    <s v="tier - 1"/>
    <s v="R1025"/>
  </r>
  <r>
    <s v="Id1658"/>
    <s v=" Mr.s   Annika Bannon"/>
    <s v="14 Oct 1963"/>
    <n v="59.65"/>
    <n v="31.98"/>
    <n v="4.46"/>
    <s v="Yes"/>
    <s v="No"/>
    <x v="0"/>
    <n v="1"/>
    <x v="1"/>
    <x v="0"/>
    <s v="Normal"/>
    <n v="14590.63"/>
    <s v="tier - 2"/>
    <s v="tier - 1"/>
    <s v="R1024"/>
  </r>
  <r>
    <s v="Id1659"/>
    <s v=" Ms.   Kelly Chang"/>
    <s v="18 Jul 1967"/>
    <n v="55.888888888888886"/>
    <n v="35.86"/>
    <n v="6.22"/>
    <s v="No"/>
    <s v="No"/>
    <x v="0"/>
    <n v="1"/>
    <x v="1"/>
    <x v="0"/>
    <s v="Normal"/>
    <n v="14600.62"/>
    <s v="tier - 2"/>
    <s v="tier - 3"/>
    <s v="R1022"/>
  </r>
  <r>
    <s v="Id1660"/>
    <s v=" Mr.   Nicholas C Vetter"/>
    <s v="8 Nov 1965"/>
    <n v="57.583333333333336"/>
    <n v="15.2"/>
    <n v="8.82"/>
    <s v="No"/>
    <s v="No"/>
    <x v="0"/>
    <n v="0"/>
    <x v="1"/>
    <x v="3"/>
    <s v="Prediabetes"/>
    <n v="14612.33"/>
    <s v="tier - 2"/>
    <s v="tier - 3"/>
    <s v="R1021"/>
  </r>
  <r>
    <s v="Id1661"/>
    <s v=" Mr.s   Kelly K Jablonski"/>
    <s v="21 Aug 1991"/>
    <n v="31.797222222222221"/>
    <n v="37.200000000000003"/>
    <n v="10.14"/>
    <s v="No"/>
    <s v="No"/>
    <x v="0"/>
    <n v="0"/>
    <x v="1"/>
    <x v="0"/>
    <s v="Diabetes (Uncontrolled)"/>
    <n v="14630.52"/>
    <s v="tier - 2"/>
    <s v="tier - 3"/>
    <s v="R1011"/>
  </r>
  <r>
    <s v="Id1662"/>
    <s v=" Mr.   Andrew Jakubowitch"/>
    <s v="1 Sep 1967"/>
    <n v="55.769444444444446"/>
    <n v="17.91"/>
    <n v="4.66"/>
    <s v="No"/>
    <s v="No"/>
    <x v="0"/>
    <n v="2"/>
    <x v="1"/>
    <x v="3"/>
    <s v="Diabetes (Uncontrolled)"/>
    <n v="14640.35"/>
    <s v="tier - 2"/>
    <s v="tier - 3"/>
    <s v="R1026"/>
  </r>
  <r>
    <s v="Id1663"/>
    <s v=" Ms.   Hannah Altshuler"/>
    <s v="13 Nov 1981"/>
    <n v="41.569444444444443"/>
    <n v="20.76"/>
    <n v="6.26"/>
    <s v="No"/>
    <s v="No"/>
    <x v="0"/>
    <n v="0"/>
    <x v="1"/>
    <x v="2"/>
    <s v="Normal"/>
    <n v="14657.2"/>
    <s v="tier - 2"/>
    <s v="tier - 1"/>
    <s v="R1012"/>
  </r>
  <r>
    <s v="Id1664"/>
    <s v=" Mr.   Patricio Sr Ugarte"/>
    <s v="20 Oct 1969"/>
    <n v="53.633333333333333"/>
    <n v="38.99"/>
    <n v="5.21"/>
    <s v="No"/>
    <s v="yes"/>
    <x v="0"/>
    <n v="1"/>
    <x v="1"/>
    <x v="0"/>
    <s v="Prediabetes"/>
    <n v="14665.75"/>
    <s v="tier - 2"/>
    <s v="tier - 1"/>
    <s v="R1012"/>
  </r>
  <r>
    <s v="Id1665"/>
    <s v=" Mr.   Robert B Tusso"/>
    <s v="23 Jul 1958"/>
    <n v="64.875"/>
    <n v="42.655000000000001"/>
    <n v="5.94"/>
    <s v="Yes"/>
    <s v="No"/>
    <x v="1"/>
    <n v="1"/>
    <x v="1"/>
    <x v="0"/>
    <s v="Normal"/>
    <n v="14692.67"/>
    <s v="tier - 2"/>
    <s v="tier - 1"/>
    <s v="R1012"/>
  </r>
  <r>
    <s v="Id1666"/>
    <s v=" Mr.   Benjamin M Johnson"/>
    <s v="4 Sep 1982"/>
    <n v="40.761111111111113"/>
    <n v="30.57"/>
    <n v="5.34"/>
    <s v="No"/>
    <s v="No"/>
    <x v="1"/>
    <n v="1"/>
    <x v="1"/>
    <x v="0"/>
    <s v="Prediabetes"/>
    <n v="14696.77"/>
    <s v="tier - 2"/>
    <s v="tier - 2"/>
    <s v="R1011"/>
  </r>
  <r>
    <s v="Id1667"/>
    <s v=" Mr.   Robert Landry"/>
    <s v="24 Sep 2002"/>
    <n v="20.705555555555556"/>
    <n v="17.7"/>
    <n v="6.38"/>
    <s v="No"/>
    <s v="No"/>
    <x v="0"/>
    <n v="2"/>
    <x v="1"/>
    <x v="3"/>
    <s v="Normal"/>
    <n v="14711.74"/>
    <s v="tier - 2"/>
    <s v="tier - 2"/>
    <s v="R1012"/>
  </r>
  <r>
    <s v="Id1668"/>
    <s v=" Mr.   Eric R McDonald"/>
    <s v="29 Jul 1962"/>
    <n v="60.858333333333334"/>
    <n v="34.770000000000003"/>
    <n v="4.47"/>
    <s v="No"/>
    <s v="No"/>
    <x v="0"/>
    <n v="1"/>
    <x v="1"/>
    <x v="0"/>
    <s v="Prediabetes"/>
    <n v="14738.43"/>
    <s v="tier - 2"/>
    <s v="tier - 3"/>
    <s v="R1021"/>
  </r>
  <r>
    <s v="Id1669"/>
    <s v=" Mr.   Matthew Dunlap"/>
    <s v="27 Jul 1965"/>
    <n v="57.863888888888887"/>
    <n v="16.88"/>
    <n v="9.9600000000000009"/>
    <s v="No"/>
    <s v="No"/>
    <x v="0"/>
    <n v="0"/>
    <x v="1"/>
    <x v="3"/>
    <s v="Normal"/>
    <n v="14750.42"/>
    <s v="tier - 2"/>
    <s v="tier - 2"/>
    <s v="R1026"/>
  </r>
  <r>
    <s v="Id1670"/>
    <s v=" Mr.   Bob R Larue"/>
    <s v="10 Dec 1975"/>
    <n v="47.494444444444447"/>
    <n v="40.26"/>
    <n v="9.92"/>
    <s v="Yes"/>
    <s v="No"/>
    <x v="0"/>
    <n v="0"/>
    <x v="1"/>
    <x v="0"/>
    <s v="Diabetes (Uncontrolled)"/>
    <n v="14819"/>
    <s v="tier - 2"/>
    <s v="tier - 3"/>
    <s v="R1023"/>
  </r>
  <r>
    <s v="Id1671"/>
    <s v=" Ms.   Stephanie J Hodge"/>
    <s v="18 Oct 1979"/>
    <n v="43.638888888888886"/>
    <n v="25.6"/>
    <n v="6.03"/>
    <s v="No"/>
    <s v="No"/>
    <x v="1"/>
    <n v="1"/>
    <x v="1"/>
    <x v="1"/>
    <s v="Diabetes (Uncontrolled)"/>
    <n v="14839.34"/>
    <s v="tier - 2"/>
    <s v="tier - 3"/>
    <s v="R1026"/>
  </r>
  <r>
    <s v="Id1672"/>
    <s v=" Mr.   Jake Marcus"/>
    <s v="5 Jun 1981"/>
    <n v="42.008333333333333"/>
    <n v="33.549999999999997"/>
    <n v="10.9"/>
    <s v="Yes"/>
    <s v="No"/>
    <x v="0"/>
    <n v="0"/>
    <x v="1"/>
    <x v="0"/>
    <s v="Prediabetes"/>
    <n v="14843.96"/>
    <s v="tier - 2"/>
    <s v="tier - 3"/>
    <s v="R1026"/>
  </r>
  <r>
    <s v="Id1673"/>
    <s v=" Ms.   Alison L Daubert"/>
    <s v="11 Nov 1970"/>
    <n v="52.575000000000003"/>
    <n v="16.690000000000001"/>
    <n v="10.66"/>
    <s v="No"/>
    <s v="No"/>
    <x v="0"/>
    <n v="0"/>
    <x v="1"/>
    <x v="3"/>
    <s v="Diabetes (Uncontrolled)"/>
    <n v="14847.63"/>
    <s v="tier - 2"/>
    <s v="tier - 2"/>
    <s v="R1023"/>
  </r>
  <r>
    <s v="Id1674"/>
    <s v=" Ms.   Lindsay M Close"/>
    <s v="17 Oct 1958"/>
    <n v="64.641666666666666"/>
    <n v="19.95"/>
    <n v="4.05"/>
    <s v="No"/>
    <s v="No"/>
    <x v="0"/>
    <n v="1"/>
    <x v="1"/>
    <x v="2"/>
    <s v="Diabetes (Uncontrolled)"/>
    <n v="14901.52"/>
    <s v="tier - 2"/>
    <s v="tier - 2"/>
    <s v="R1024"/>
  </r>
  <r>
    <s v="Id1675"/>
    <s v=" Mr.   Guillaume Roels"/>
    <s v="4 Jul 1981"/>
    <n v="41.927777777777777"/>
    <n v="17.55"/>
    <n v="4.2300000000000004"/>
    <s v="No"/>
    <s v="No"/>
    <x v="0"/>
    <n v="2"/>
    <x v="1"/>
    <x v="3"/>
    <s v="Normal"/>
    <n v="14908.27"/>
    <s v="tier - 2"/>
    <s v="tier - 1"/>
    <s v="R1011"/>
  </r>
  <r>
    <s v="Id1676"/>
    <s v=" Ms.   Kaylee Venosky"/>
    <s v="8 Nov 1968"/>
    <n v="54.583333333333336"/>
    <n v="22.01"/>
    <n v="5.01"/>
    <s v="No"/>
    <s v="No"/>
    <x v="0"/>
    <n v="1"/>
    <x v="1"/>
    <x v="2"/>
    <s v="Normal"/>
    <n v="14926.97"/>
    <s v="tier - 2"/>
    <s v="tier - 2"/>
    <s v="R1012"/>
  </r>
  <r>
    <s v="Id1677"/>
    <s v=" Ms.   Theresa Gosnell"/>
    <s v="29 Nov 1962"/>
    <n v="60.524999999999999"/>
    <n v="41.8"/>
    <n v="5.82"/>
    <s v="Yes"/>
    <s v="No"/>
    <x v="1"/>
    <n v="1"/>
    <x v="1"/>
    <x v="0"/>
    <s v="Normal"/>
    <n v="14945.34"/>
    <s v="tier - 2"/>
    <s v="tier - 1"/>
    <s v="R1021"/>
  </r>
  <r>
    <s v="Id1678"/>
    <s v=" Mr.   Travis G Chewning-Kulick"/>
    <s v="29 Jul 1958"/>
    <n v="64.858333333333334"/>
    <n v="19.170000000000002"/>
    <n v="7.94"/>
    <s v="No"/>
    <s v="No"/>
    <x v="0"/>
    <n v="0"/>
    <x v="1"/>
    <x v="2"/>
    <s v="Prediabetes"/>
    <n v="14988.43"/>
    <s v="tier - 2"/>
    <s v="tier - 3"/>
    <s v="R1011"/>
  </r>
  <r>
    <s v="Id1679"/>
    <s v=" Ms.   Emma L McCarron"/>
    <s v="2 Aug 1995"/>
    <n v="27.85"/>
    <n v="32.799999999999997"/>
    <n v="6.16"/>
    <s v="Yes"/>
    <s v="No"/>
    <x v="1"/>
    <n v="1"/>
    <x v="1"/>
    <x v="0"/>
    <s v="Diabetes (Uncontrolled)"/>
    <n v="15006.58"/>
    <s v="tier - 2"/>
    <s v="tier - 2"/>
    <s v="R1024"/>
  </r>
  <r>
    <s v="Id1680"/>
    <s v=" Ms.   Linda Manion"/>
    <s v="8 Aug 1960"/>
    <n v="62.833333333333336"/>
    <n v="35.814999999999998"/>
    <n v="4.1500000000000004"/>
    <s v="No"/>
    <s v="No"/>
    <x v="0"/>
    <n v="1"/>
    <x v="1"/>
    <x v="0"/>
    <s v="Prediabetes"/>
    <n v="15019.76"/>
    <s v="tier - 2"/>
    <s v="tier - 2"/>
    <s v="R1012"/>
  </r>
  <r>
    <s v="Id1681"/>
    <s v=" Mr.   Owen R Strong"/>
    <s v="25 Nov 1979"/>
    <n v="43.536111111111111"/>
    <n v="24.3"/>
    <n v="6.23"/>
    <s v="No"/>
    <s v="No"/>
    <x v="0"/>
    <n v="0"/>
    <x v="1"/>
    <x v="2"/>
    <s v="Normal"/>
    <n v="15025.76"/>
    <s v="tier - 2"/>
    <s v="tier - 1"/>
    <s v="R1011"/>
  </r>
  <r>
    <s v="Id1682"/>
    <s v=" Mr.   Jacob Leblanc"/>
    <s v="11 Sep 1970"/>
    <n v="52.741666666666667"/>
    <n v="19.059999999999999"/>
    <n v="7.41"/>
    <s v="No"/>
    <s v="No"/>
    <x v="0"/>
    <n v="0"/>
    <x v="1"/>
    <x v="2"/>
    <s v="Prediabetes"/>
    <n v="15026.3"/>
    <s v="tier - 2"/>
    <s v="tier - 3"/>
    <s v="R1011"/>
  </r>
  <r>
    <s v="Id1683"/>
    <s v=" Ms.   Jacqueline Palmer"/>
    <s v="15 Aug 1971"/>
    <n v="51.81388888888889"/>
    <n v="33.25"/>
    <n v="5.62"/>
    <s v="Yes"/>
    <s v="No"/>
    <x v="0"/>
    <n v="1"/>
    <x v="1"/>
    <x v="0"/>
    <s v="Diabetes (Uncontrolled)"/>
    <n v="15038.51"/>
    <s v="tier - 2"/>
    <s v="tier - 3"/>
    <s v="R1023"/>
  </r>
  <r>
    <s v="Id1684"/>
    <s v=" Mr.   Yefeng Shen"/>
    <s v="12 Jun 1968"/>
    <n v="54.988888888888887"/>
    <n v="21.37"/>
    <n v="4.54"/>
    <s v="Yes"/>
    <s v="No"/>
    <x v="1"/>
    <n v="1"/>
    <x v="1"/>
    <x v="2"/>
    <s v="Normal"/>
    <n v="15052.68"/>
    <s v="tier - 2"/>
    <s v="tier - 2"/>
    <s v="R1022"/>
  </r>
  <r>
    <s v="Id1685"/>
    <s v=" Mr.   Thomas J Goldsby"/>
    <s v="26 Oct 1975"/>
    <n v="47.616666666666667"/>
    <n v="34.43"/>
    <n v="8.6199999999999992"/>
    <s v="Yes"/>
    <s v="No"/>
    <x v="0"/>
    <n v="1"/>
    <x v="1"/>
    <x v="0"/>
    <s v="Normal"/>
    <n v="15090.35"/>
    <s v="tier - 2"/>
    <s v="tier - 1"/>
    <s v="R1023"/>
  </r>
  <r>
    <s v="Id1686"/>
    <s v=" Mr.   Ken Whitney"/>
    <s v="7 Nov 1972"/>
    <n v="50.586111111111109"/>
    <n v="20.86"/>
    <n v="4.3600000000000003"/>
    <s v="Yes"/>
    <s v="No"/>
    <x v="0"/>
    <n v="0"/>
    <x v="1"/>
    <x v="2"/>
    <s v="Diabetes (Uncontrolled)"/>
    <n v="15103.69"/>
    <s v="tier - 2"/>
    <s v="tier - 1"/>
    <s v="R1012"/>
  </r>
  <r>
    <s v="Id1687"/>
    <s v=" Ms.   Annie E Mahoney"/>
    <s v="5 Sep 1978"/>
    <n v="44.758333333333333"/>
    <n v="18.34"/>
    <n v="10.01"/>
    <s v="No"/>
    <s v="No"/>
    <x v="0"/>
    <n v="0"/>
    <x v="1"/>
    <x v="3"/>
    <s v="Normal"/>
    <n v="15123.19"/>
    <s v="tier - 2"/>
    <s v="tier - 1"/>
    <s v="R1011"/>
  </r>
  <r>
    <s v="Id1688"/>
    <s v=" Mr.s   Noel K McCracken"/>
    <s v="25 Nov 1971"/>
    <n v="51.536111111111111"/>
    <n v="34.15"/>
    <n v="5.42"/>
    <s v="No"/>
    <s v="No"/>
    <x v="0"/>
    <n v="0"/>
    <x v="1"/>
    <x v="0"/>
    <s v="Diabetes (Uncontrolled)"/>
    <n v="15150.44"/>
    <s v="tier - 2"/>
    <s v="tier - 1"/>
    <s v="R1023"/>
  </r>
  <r>
    <s v="Id1689"/>
    <s v=" Mr.   Mark S Spewak"/>
    <s v="25 Oct 1962"/>
    <n v="60.619444444444447"/>
    <n v="18.350000000000001"/>
    <n v="5.12"/>
    <s v="No"/>
    <s v="No"/>
    <x v="0"/>
    <n v="0"/>
    <x v="1"/>
    <x v="3"/>
    <s v="Normal"/>
    <n v="15161.25"/>
    <s v="tier - 2"/>
    <s v="tier - 2"/>
    <s v="R1012"/>
  </r>
  <r>
    <s v="Id1690"/>
    <s v=" Ms.   Federica Cottini"/>
    <s v="4 Jun 1959"/>
    <n v="64.011111111111106"/>
    <n v="22.13"/>
    <n v="9.1999999999999993"/>
    <s v="Yes"/>
    <s v="No"/>
    <x v="0"/>
    <n v="0"/>
    <x v="1"/>
    <x v="2"/>
    <s v="Normal"/>
    <n v="15161.53"/>
    <s v="tier - 2"/>
    <s v="tier - 1"/>
    <s v="R1013"/>
  </r>
  <r>
    <s v="Id1691"/>
    <s v=" Ms.   Pamela L Findlay"/>
    <s v="3 Dec 1959"/>
    <n v="63.513888888888886"/>
    <n v="22.51"/>
    <n v="6.08"/>
    <s v="Yes"/>
    <s v="No"/>
    <x v="0"/>
    <n v="1"/>
    <x v="1"/>
    <x v="2"/>
    <s v="Diabetes (Uncontrolled)"/>
    <n v="15170.07"/>
    <s v="tier - 2"/>
    <s v="tier - 3"/>
    <s v="R1011"/>
  </r>
  <r>
    <s v="Id1692"/>
    <s v=" Mr.   Andrew W Strasburg"/>
    <s v="17 Jun 1962"/>
    <n v="60.975000000000001"/>
    <n v="31"/>
    <n v="4.7699999999999996"/>
    <s v="No"/>
    <s v="No"/>
    <x v="0"/>
    <n v="1"/>
    <x v="1"/>
    <x v="0"/>
    <s v="Prediabetes"/>
    <n v="15174.81"/>
    <s v="tier - 2"/>
    <s v="tier - 1"/>
    <s v="R1012"/>
  </r>
  <r>
    <s v="Id1693"/>
    <s v=" Mr.   Randall Adams"/>
    <s v="23 Nov 1978"/>
    <n v="44.541666666666664"/>
    <n v="28.27"/>
    <n v="4.62"/>
    <s v="No"/>
    <s v="No"/>
    <x v="0"/>
    <n v="1"/>
    <x v="1"/>
    <x v="1"/>
    <s v="Normal"/>
    <n v="15207.92"/>
    <s v="tier - 2"/>
    <s v="tier - 1"/>
    <s v="R1012"/>
  </r>
  <r>
    <s v="Id1694"/>
    <s v=" Ms.   Tracy L Deeter"/>
    <s v="25 Jul 1960"/>
    <n v="62.869444444444447"/>
    <n v="29.92"/>
    <n v="9.07"/>
    <s v="Yes"/>
    <s v="No"/>
    <x v="0"/>
    <n v="1"/>
    <x v="1"/>
    <x v="1"/>
    <s v="Normal"/>
    <n v="15230.32"/>
    <s v="tier - 2"/>
    <s v="tier - 2"/>
    <s v="R1024"/>
  </r>
  <r>
    <s v="Id1695"/>
    <s v=" Ms.   Azelie Arpin"/>
    <s v="16 Sep 1969"/>
    <n v="53.727777777777774"/>
    <n v="25.9"/>
    <n v="9.1199999999999992"/>
    <s v="Yes"/>
    <s v="No"/>
    <x v="0"/>
    <n v="1"/>
    <x v="1"/>
    <x v="1"/>
    <s v="Diabetes (Uncontrolled)"/>
    <n v="15260.52"/>
    <s v="tier - 2"/>
    <s v="tier - 2"/>
    <s v="R1023"/>
  </r>
  <r>
    <s v="Id1696"/>
    <s v=" Ms.   Monica M Schoeneck"/>
    <s v="13 Dec 1963"/>
    <n v="59.486111111111114"/>
    <n v="27.74"/>
    <n v="7.32"/>
    <s v="Yes"/>
    <s v="No"/>
    <x v="0"/>
    <n v="1"/>
    <x v="1"/>
    <x v="1"/>
    <s v="Diabetes (Uncontrolled)"/>
    <n v="15322.77"/>
    <s v="tier - 2"/>
    <s v="tier - 3"/>
    <s v="R1021"/>
  </r>
  <r>
    <s v="Id1697"/>
    <s v=" Ms.   Katarina K Mueller"/>
    <s v="14 Jul 2001"/>
    <n v="21.9"/>
    <n v="17.260000000000002"/>
    <n v="11.73"/>
    <s v="No"/>
    <s v="No"/>
    <x v="0"/>
    <n v="2"/>
    <x v="1"/>
    <x v="3"/>
    <s v="Diabetes (Uncontrolled)"/>
    <n v="15359.1"/>
    <s v="tier - 2"/>
    <s v="tier - 3"/>
    <s v="R1024"/>
  </r>
  <r>
    <s v="Id1698"/>
    <s v=" Ms.   Jamie L Willits"/>
    <s v="17 Dec 1988"/>
    <n v="34.475000000000001"/>
    <n v="19.855"/>
    <n v="6.64"/>
    <s v="Yes"/>
    <s v="No"/>
    <x v="0"/>
    <n v="1"/>
    <x v="1"/>
    <x v="2"/>
    <s v="Diabetes (Uncontrolled)"/>
    <n v="15361.5"/>
    <s v="tier - 2"/>
    <s v="tier - 3"/>
    <s v="R1023"/>
  </r>
  <r>
    <s v="Id1699"/>
    <s v=" Mr.   Brian Syring"/>
    <s v="18 Jul 1968"/>
    <n v="54.888888888888886"/>
    <n v="41.69"/>
    <n v="5.78"/>
    <s v="No"/>
    <s v="No"/>
    <x v="0"/>
    <n v="0"/>
    <x v="1"/>
    <x v="0"/>
    <s v="Diabetes (Controlled)"/>
    <n v="15363.77"/>
    <s v="tier - 2"/>
    <s v="tier - 1"/>
    <s v="R1026"/>
  </r>
  <r>
    <s v="Id1700"/>
    <s v=" Ms.   Stacey L Strike"/>
    <s v="6 Sep 1962"/>
    <n v="60.755555555555553"/>
    <n v="16.12"/>
    <n v="10.45"/>
    <s v="No"/>
    <s v="No"/>
    <x v="0"/>
    <n v="0"/>
    <x v="1"/>
    <x v="3"/>
    <s v="Prediabetes"/>
    <n v="15368.22"/>
    <s v="tier - 2"/>
    <s v="tier - 2"/>
    <s v="R1011"/>
  </r>
  <r>
    <s v="Id1701"/>
    <s v=" Mr.   Stephen Hennigar"/>
    <s v="4 Sep 1964"/>
    <n v="58.761111111111113"/>
    <n v="37.43"/>
    <n v="4.5199999999999996"/>
    <s v="No"/>
    <s v="No"/>
    <x v="0"/>
    <n v="1"/>
    <x v="1"/>
    <x v="0"/>
    <s v="Diabetes (Uncontrolled)"/>
    <n v="15377.77"/>
    <s v="tier - 2"/>
    <s v="tier - 2"/>
    <s v="R1012"/>
  </r>
  <r>
    <s v="Id1702"/>
    <s v=" Mr.   Joshua May"/>
    <s v="25 Oct 1990"/>
    <n v="32.619444444444447"/>
    <n v="31.065000000000001"/>
    <n v="5.71"/>
    <s v="No"/>
    <s v="No"/>
    <x v="0"/>
    <n v="0"/>
    <x v="1"/>
    <x v="0"/>
    <s v="Normal"/>
    <n v="15440.2"/>
    <s v="tier - 2"/>
    <s v="tier - 1"/>
    <s v="R1012"/>
  </r>
  <r>
    <s v="Id1703"/>
    <s v=" Mr.   Josh Metcalf"/>
    <s v="20 Jul 1976"/>
    <n v="46.883333333333333"/>
    <n v="25.08"/>
    <n v="4.7699999999999996"/>
    <s v="No"/>
    <s v="No"/>
    <x v="0"/>
    <n v="0"/>
    <x v="1"/>
    <x v="1"/>
    <s v="Prediabetes"/>
    <n v="15450.48"/>
    <s v="tier - 2"/>
    <s v="tier - 1"/>
    <s v="R1026"/>
  </r>
  <r>
    <s v="Id1704"/>
    <s v=" Ms.   Heather Tiska"/>
    <s v="17 Jul 2004"/>
    <n v="18.891666666666666"/>
    <n v="15.2"/>
    <n v="7.81"/>
    <s v="Yes"/>
    <s v="No"/>
    <x v="0"/>
    <n v="1"/>
    <x v="1"/>
    <x v="3"/>
    <s v="Normal"/>
    <n v="15518.18"/>
    <s v="tier - 2"/>
    <s v="tier - 3"/>
    <s v="R1015"/>
  </r>
  <r>
    <s v="Id1705"/>
    <s v=" Mr.   James C McDonough"/>
    <s v="28 Jun 1974"/>
    <n v="48.944444444444443"/>
    <n v="22.34"/>
    <n v="5.19"/>
    <s v="Yes"/>
    <s v="No"/>
    <x v="0"/>
    <n v="0"/>
    <x v="1"/>
    <x v="2"/>
    <s v="Diabetes (Uncontrolled)"/>
    <n v="15532.16"/>
    <s v="tier - 2"/>
    <s v="tier - 2"/>
    <s v="R1026"/>
  </r>
  <r>
    <s v="Id1706"/>
    <s v=" Ms.   Kim Fairley"/>
    <s v="2 Oct 1959"/>
    <n v="63.68333333333333"/>
    <n v="40.15"/>
    <n v="5.93"/>
    <s v="No"/>
    <s v="No"/>
    <x v="0"/>
    <n v="1"/>
    <x v="1"/>
    <x v="0"/>
    <s v="Normal"/>
    <n v="15555.19"/>
    <s v="tier - 2"/>
    <s v="tier - 3"/>
    <s v="R1012"/>
  </r>
  <r>
    <s v="Id1707"/>
    <s v=" Ms.   Marie E Barnett"/>
    <s v="30 Jul 1974"/>
    <n v="48.855555555555554"/>
    <n v="37.729999999999997"/>
    <n v="6.29"/>
    <s v="No"/>
    <s v="No"/>
    <x v="0"/>
    <n v="1"/>
    <x v="1"/>
    <x v="0"/>
    <s v="Prediabetes"/>
    <n v="15556.67"/>
    <s v="tier - 2"/>
    <s v="tier - 2"/>
    <s v="R1012"/>
  </r>
  <r>
    <s v="Id1708"/>
    <s v=" Mr.   Dariusz Piasta"/>
    <s v="28 Oct 1965"/>
    <n v="57.611111111111114"/>
    <n v="25.35"/>
    <n v="4.9000000000000004"/>
    <s v="No"/>
    <s v="No"/>
    <x v="0"/>
    <n v="0"/>
    <x v="1"/>
    <x v="1"/>
    <s v="Prediabetes"/>
    <n v="15608.58"/>
    <s v="tier - 2"/>
    <s v="tier - 2"/>
    <s v="R1026"/>
  </r>
  <r>
    <s v="Id1709"/>
    <s v=" Ms.   Jessica E Mueller"/>
    <s v="6 Jun 1960"/>
    <n v="63.005555555555553"/>
    <n v="26.41"/>
    <n v="5.07"/>
    <s v="Yes"/>
    <s v="No"/>
    <x v="0"/>
    <n v="1"/>
    <x v="1"/>
    <x v="1"/>
    <s v="Normal"/>
    <n v="15612.19"/>
    <s v="tier - 2"/>
    <s v="tier - 2"/>
    <s v="R1012"/>
  </r>
  <r>
    <s v="Id1710"/>
    <s v=" Ms.   Kristen Olsen"/>
    <s v="22 Dec 1988"/>
    <n v="34.461111111111109"/>
    <n v="27.6"/>
    <n v="5.33"/>
    <s v="No"/>
    <s v="No"/>
    <x v="0"/>
    <n v="1"/>
    <x v="1"/>
    <x v="1"/>
    <s v="Normal"/>
    <n v="15646.28"/>
    <s v="tier - 2"/>
    <s v="tier - 2"/>
    <s v="R1011"/>
  </r>
  <r>
    <s v="Id1711"/>
    <s v=" Mr.   Jose Guadalupe P Sr De Jesus"/>
    <s v="26 Jun 1973"/>
    <n v="49.95"/>
    <n v="33.82"/>
    <n v="8.93"/>
    <s v="Yes"/>
    <s v="No"/>
    <x v="0"/>
    <n v="1"/>
    <x v="1"/>
    <x v="0"/>
    <s v="Normal"/>
    <n v="15670.3"/>
    <s v="tier - 2"/>
    <s v="tier - 2"/>
    <s v="R1026"/>
  </r>
  <r>
    <s v="Id1712"/>
    <s v=" Ms.   Cynthia Bartus"/>
    <s v="20 Sep 1976"/>
    <n v="46.716666666666669"/>
    <n v="32.9"/>
    <n v="4.3499999999999996"/>
    <s v="No"/>
    <s v="No"/>
    <x v="0"/>
    <n v="0"/>
    <x v="1"/>
    <x v="0"/>
    <s v="Diabetes (Uncontrolled)"/>
    <n v="15698.86"/>
    <s v="tier - 2"/>
    <s v="tier - 2"/>
    <s v="R1012"/>
  </r>
  <r>
    <s v="Id1713"/>
    <s v=" Mr.   Tyler Stevens"/>
    <s v="29 Aug 1974"/>
    <n v="48.774999999999999"/>
    <n v="30.875"/>
    <n v="9.5399999999999991"/>
    <s v="Yes"/>
    <s v="No"/>
    <x v="0"/>
    <n v="1"/>
    <x v="1"/>
    <x v="0"/>
    <s v="Normal"/>
    <n v="15746.62"/>
    <s v="tier - 2"/>
    <s v="tier - 1"/>
    <s v="R1012"/>
  </r>
  <r>
    <s v="Id1714"/>
    <s v=" Ms.   Holly J Rich"/>
    <s v="9 Oct 1997"/>
    <n v="25.663888888888888"/>
    <n v="32.64"/>
    <n v="5.91"/>
    <s v="No"/>
    <s v="No"/>
    <x v="0"/>
    <n v="0"/>
    <x v="1"/>
    <x v="0"/>
    <s v="Diabetes (Uncontrolled)"/>
    <n v="15817.99"/>
    <s v="tier - 2"/>
    <s v="tier - 2"/>
    <s v="R1012"/>
  </r>
  <r>
    <s v="Id1715"/>
    <s v=" Ms.   Kristen Fayter"/>
    <s v="26 Jun 1984"/>
    <n v="38.950000000000003"/>
    <n v="22.135000000000002"/>
    <n v="5.0999999999999996"/>
    <s v="No"/>
    <s v="No"/>
    <x v="0"/>
    <n v="0"/>
    <x v="1"/>
    <x v="2"/>
    <s v="Prediabetes"/>
    <n v="15820.7"/>
    <s v="tier - 2"/>
    <s v="tier - 3"/>
    <s v="R1011"/>
  </r>
  <r>
    <s v="Id1716"/>
    <s v=" Mr.   Thomas Parise"/>
    <s v="11 Nov 1982"/>
    <n v="40.575000000000003"/>
    <n v="16.53"/>
    <n v="5.08"/>
    <s v="No"/>
    <s v="No"/>
    <x v="0"/>
    <n v="2"/>
    <x v="1"/>
    <x v="3"/>
    <s v="Normal"/>
    <n v="15828.82"/>
    <s v="tier - 2"/>
    <s v="tier - 3"/>
    <s v="R1011"/>
  </r>
  <r>
    <s v="Id1717"/>
    <s v=" Ms.   Tricity M Andrew"/>
    <s v="25 Dec 1962"/>
    <n v="60.452777777777776"/>
    <n v="32.774999999999999"/>
    <n v="4.75"/>
    <s v="No"/>
    <s v="No"/>
    <x v="0"/>
    <n v="0"/>
    <x v="1"/>
    <x v="0"/>
    <s v="Normal"/>
    <n v="15840.81"/>
    <s v="tier - 2"/>
    <s v="tier - 1"/>
    <s v="R1022"/>
  </r>
  <r>
    <s v="Id1718"/>
    <s v=" Ms.   Sarah A Gryniewicz"/>
    <s v="12 Oct 1980"/>
    <n v="42.655555555555559"/>
    <n v="30.9"/>
    <n v="6.05"/>
    <s v="No"/>
    <s v="No"/>
    <x v="0"/>
    <n v="1"/>
    <x v="1"/>
    <x v="0"/>
    <s v="Normal"/>
    <n v="15922.29"/>
    <s v="tier - 2"/>
    <s v="tier - 3"/>
    <s v="R1026"/>
  </r>
  <r>
    <s v="Id1719"/>
    <s v=" Ms.   Lisa M Panora"/>
    <s v="24 Jul 1982"/>
    <n v="40.87222222222222"/>
    <n v="15.58"/>
    <n v="11.56"/>
    <s v="No"/>
    <s v="No"/>
    <x v="0"/>
    <n v="0"/>
    <x v="1"/>
    <x v="3"/>
    <s v="Prediabetes"/>
    <n v="15965.29"/>
    <s v="tier - 2"/>
    <s v="tier - 1"/>
    <s v="R1012"/>
  </r>
  <r>
    <s v="Id1720"/>
    <s v=" Ms.   Tracy A Woodward"/>
    <s v="19 Sep 1980"/>
    <n v="42.719444444444441"/>
    <n v="26.315000000000001"/>
    <n v="5.76"/>
    <s v="No"/>
    <s v="No"/>
    <x v="0"/>
    <n v="0"/>
    <x v="1"/>
    <x v="1"/>
    <s v="Diabetes (Uncontrolled)"/>
    <n v="15966.19"/>
    <s v="tier - 2"/>
    <s v="tier - 2"/>
    <s v="R1012"/>
  </r>
  <r>
    <s v="Id1721"/>
    <s v=" Mr.   Patrick Lambe"/>
    <s v="5 Dec 1988"/>
    <n v="34.508333333333333"/>
    <n v="35.61"/>
    <n v="5.65"/>
    <s v="No"/>
    <s v="yes"/>
    <x v="0"/>
    <n v="1"/>
    <x v="1"/>
    <x v="0"/>
    <s v="Prediabetes"/>
    <n v="16059.06"/>
    <s v="tier - 2"/>
    <s v="tier - 3"/>
    <s v="R1012"/>
  </r>
  <r>
    <s v="Id1722"/>
    <s v=" Mr.   Trent Casto"/>
    <s v="16 Sep 1978"/>
    <n v="44.727777777777774"/>
    <n v="37.56"/>
    <n v="5.88"/>
    <s v="No"/>
    <s v="yes"/>
    <x v="0"/>
    <n v="1"/>
    <x v="1"/>
    <x v="0"/>
    <s v="Normal"/>
    <n v="16062.89"/>
    <s v="tier - 2"/>
    <s v="tier - 2"/>
    <s v="R1026"/>
  </r>
  <r>
    <s v="Id1723"/>
    <s v=" Ms.   Julie Martelli"/>
    <s v="22 Oct 1958"/>
    <n v="64.62777777777778"/>
    <n v="15.49"/>
    <n v="9.6"/>
    <s v="No"/>
    <s v="No"/>
    <x v="0"/>
    <n v="0"/>
    <x v="1"/>
    <x v="3"/>
    <s v="Prediabetes"/>
    <n v="16069.08"/>
    <s v="tier - 2"/>
    <s v="tier - 2"/>
    <s v="R1024"/>
  </r>
  <r>
    <s v="Id1724"/>
    <s v=" Mr.   Sawomir Naskret"/>
    <s v="21 Jun 1958"/>
    <n v="64.963888888888889"/>
    <n v="23.48"/>
    <n v="6.24"/>
    <s v="No"/>
    <s v="No"/>
    <x v="0"/>
    <n v="1"/>
    <x v="1"/>
    <x v="2"/>
    <s v="Diabetes (Uncontrolled)"/>
    <n v="16085.13"/>
    <s v="tier - 2"/>
    <s v="tier - 2"/>
    <s v="R1013"/>
  </r>
  <r>
    <s v="Id1725"/>
    <s v=" Ms.   Micah Morgan"/>
    <s v="27 Aug 1985"/>
    <n v="37.780555555555559"/>
    <n v="30.02"/>
    <n v="7.63"/>
    <s v="Yes"/>
    <s v="No"/>
    <x v="0"/>
    <n v="1"/>
    <x v="1"/>
    <x v="0"/>
    <s v="Prediabetes"/>
    <n v="16097.94"/>
    <s v="tier - 2"/>
    <s v="tier - 3"/>
    <s v="R1012"/>
  </r>
  <r>
    <s v="Id1726"/>
    <s v=" Ms.   Kelly H Maloney"/>
    <s v="8 Aug 1993"/>
    <n v="29.833333333333332"/>
    <n v="26.885000000000002"/>
    <n v="8.66"/>
    <s v="Yes"/>
    <s v="No"/>
    <x v="0"/>
    <n v="1"/>
    <x v="1"/>
    <x v="1"/>
    <s v="Diabetes (Uncontrolled)"/>
    <n v="16115.3"/>
    <s v="tier - 2"/>
    <s v="tier - 1"/>
    <s v="R1024"/>
  </r>
  <r>
    <s v="Id1727"/>
    <s v=" Ms.   Lindsay M Amherst"/>
    <s v="6 Oct 1987"/>
    <n v="35.672222222222224"/>
    <n v="25.84"/>
    <n v="8.5500000000000007"/>
    <s v="Yes"/>
    <s v="No"/>
    <x v="0"/>
    <n v="1"/>
    <x v="1"/>
    <x v="1"/>
    <s v="Diabetes (Uncontrolled)"/>
    <n v="16122.65"/>
    <s v="tier - 2"/>
    <s v="tier - 1"/>
    <s v="R1011"/>
  </r>
  <r>
    <s v="Id1728"/>
    <s v=" Mr.   Austen G Davenport"/>
    <s v="12 Dec 1993"/>
    <n v="29.488888888888887"/>
    <n v="27.454999999999998"/>
    <n v="4.54"/>
    <s v="No"/>
    <s v="No"/>
    <x v="0"/>
    <n v="0"/>
    <x v="1"/>
    <x v="1"/>
    <s v="Diabetes (Uncontrolled)"/>
    <n v="16138.76"/>
    <s v="tier - 2"/>
    <s v="tier - 3"/>
    <s v="R1017"/>
  </r>
  <r>
    <s v="Id1729"/>
    <s v=" Mr.   Tory J Johansen"/>
    <s v="6 Jul 1982"/>
    <n v="40.922222222222224"/>
    <n v="24.605"/>
    <n v="5.7"/>
    <s v="No"/>
    <s v="No"/>
    <x v="0"/>
    <n v="0"/>
    <x v="1"/>
    <x v="2"/>
    <s v="Normal"/>
    <n v="16152.04"/>
    <s v="tier - 2"/>
    <s v="tier - 1"/>
    <s v="R1026"/>
  </r>
  <r>
    <s v="Id1730"/>
    <s v=" Mr.   Robert J Bond"/>
    <s v="11 Sep 1974"/>
    <n v="48.741666666666667"/>
    <n v="30.8"/>
    <n v="5.07"/>
    <s v="No"/>
    <s v="No"/>
    <x v="0"/>
    <n v="0"/>
    <x v="1"/>
    <x v="0"/>
    <s v="Prediabetes"/>
    <n v="16190.97"/>
    <s v="tier - 2"/>
    <s v="tier - 3"/>
    <s v="R1012"/>
  </r>
  <r>
    <s v="Id1731"/>
    <s v=" Ms.   Steph Reilly"/>
    <s v="6 Aug 1988"/>
    <n v="34.838888888888889"/>
    <n v="34.799999999999997"/>
    <n v="4.38"/>
    <s v="No"/>
    <s v="No"/>
    <x v="0"/>
    <n v="1"/>
    <x v="1"/>
    <x v="0"/>
    <s v="Normal"/>
    <n v="16199.1"/>
    <s v="tier - 2"/>
    <s v="tier - 2"/>
    <s v="R1012"/>
  </r>
  <r>
    <s v="Id1732"/>
    <s v=" Ms.   Kate Chandler"/>
    <s v="21 Aug 1988"/>
    <n v="34.797222222222224"/>
    <n v="34.21"/>
    <n v="4.54"/>
    <s v="No"/>
    <s v="No"/>
    <x v="0"/>
    <n v="1"/>
    <x v="1"/>
    <x v="0"/>
    <s v="Normal"/>
    <n v="16205.88"/>
    <s v="tier - 2"/>
    <s v="tier - 1"/>
    <s v="R1012"/>
  </r>
  <r>
    <s v="Id1733"/>
    <s v=" Ms.   Kristina Kaufmann"/>
    <s v="8 Sep 2002"/>
    <n v="20.75"/>
    <n v="31"/>
    <n v="5.38"/>
    <s v="No"/>
    <s v="No"/>
    <x v="0"/>
    <n v="1"/>
    <x v="1"/>
    <x v="0"/>
    <s v="Normal"/>
    <n v="16232.85"/>
    <s v="tier - 2"/>
    <s v="tier - 1"/>
    <s v="R1011"/>
  </r>
  <r>
    <s v="Id1734"/>
    <s v=" Ms.   Flo Barnes-Zurkinden"/>
    <s v="30 Jul 1972"/>
    <n v="50.855555555555554"/>
    <n v="26.125"/>
    <n v="5.55"/>
    <s v="No"/>
    <s v="No"/>
    <x v="0"/>
    <n v="1"/>
    <x v="1"/>
    <x v="1"/>
    <s v="Normal"/>
    <n v="16267.32"/>
    <s v="tier - 2"/>
    <s v="tier - 2"/>
    <s v="R1023"/>
  </r>
  <r>
    <s v="Id1735"/>
    <s v=" Mr.s   Sarah P Wolter"/>
    <s v="24 Aug 2003"/>
    <n v="19.788888888888888"/>
    <n v="30.13"/>
    <n v="4.03"/>
    <s v="Yes"/>
    <s v="No"/>
    <x v="0"/>
    <n v="1"/>
    <x v="1"/>
    <x v="0"/>
    <s v="Normal"/>
    <n v="16297.85"/>
    <s v="tier - 2"/>
    <s v="tier - 3"/>
    <s v="R1011"/>
  </r>
  <r>
    <s v="Id1736"/>
    <s v=" Ms.   Anabel Pearson"/>
    <s v="8 Aug 1969"/>
    <n v="53.833333333333336"/>
    <n v="34.19"/>
    <n v="4.1900000000000004"/>
    <s v="No"/>
    <s v="No"/>
    <x v="0"/>
    <n v="0"/>
    <x v="1"/>
    <x v="0"/>
    <s v="Normal"/>
    <n v="16311.05"/>
    <s v="tier - 2"/>
    <s v="tier - 3"/>
    <s v="R1026"/>
  </r>
  <r>
    <s v="Id1737"/>
    <s v=" Mr.   Ian Thomas"/>
    <s v="5 Dec 1965"/>
    <n v="57.508333333333333"/>
    <n v="22.515000000000001"/>
    <n v="4.37"/>
    <s v="No"/>
    <s v="No"/>
    <x v="1"/>
    <n v="1"/>
    <x v="1"/>
    <x v="2"/>
    <s v="Normal"/>
    <n v="16351.42"/>
    <s v="tier - 2"/>
    <s v="tier - 3"/>
    <s v="R1026"/>
  </r>
  <r>
    <s v="Id1738"/>
    <s v=" Mr.   Alex Leon"/>
    <s v="28 Sep 1995"/>
    <n v="27.694444444444443"/>
    <n v="18.239999999999998"/>
    <n v="5.31"/>
    <s v="Yes"/>
    <s v="No"/>
    <x v="1"/>
    <n v="1"/>
    <x v="1"/>
    <x v="3"/>
    <s v="Normal"/>
    <n v="16420.490000000002"/>
    <s v="tier - 2"/>
    <s v="tier - 3"/>
    <s v="R1012"/>
  </r>
  <r>
    <s v="Id1739"/>
    <s v=" Mr.   Richard J Marriott"/>
    <s v="20 Dec 2003"/>
    <n v="19.466666666666665"/>
    <n v="37.28"/>
    <n v="4.66"/>
    <s v="No"/>
    <s v="yes"/>
    <x v="0"/>
    <n v="1"/>
    <x v="1"/>
    <x v="0"/>
    <s v="Normal"/>
    <n v="16450.89"/>
    <s v="tier - 2"/>
    <s v="tier - 1"/>
    <s v="R1012"/>
  </r>
  <r>
    <s v="Id1740"/>
    <s v=" Ms.   Jacqueline N Wilkins"/>
    <s v="10 Oct 1958"/>
    <n v="64.661111111111111"/>
    <n v="18.2"/>
    <n v="6.19"/>
    <s v="No"/>
    <s v="No"/>
    <x v="1"/>
    <n v="1"/>
    <x v="1"/>
    <x v="3"/>
    <s v="Normal"/>
    <n v="16455.71"/>
    <s v="tier - 2"/>
    <s v="tier - 2"/>
    <s v="R1012"/>
  </r>
  <r>
    <s v="Id1741"/>
    <s v=" Ms.   Cindy Saiter"/>
    <s v="23 Dec 1995"/>
    <n v="27.458333333333332"/>
    <n v="20.53"/>
    <n v="4.8600000000000003"/>
    <s v="No"/>
    <s v="No"/>
    <x v="0"/>
    <n v="1"/>
    <x v="1"/>
    <x v="2"/>
    <s v="Prediabetes"/>
    <n v="16577.78"/>
    <s v="tier - 2"/>
    <s v="tier - 1"/>
    <s v="R1013"/>
  </r>
  <r>
    <s v="Id1742"/>
    <s v=" Ms.   Marcia Winrow"/>
    <s v="25 Jun 2001"/>
    <n v="21.952777777777779"/>
    <n v="23.79"/>
    <n v="4.74"/>
    <s v="No"/>
    <s v="No"/>
    <x v="0"/>
    <n v="0"/>
    <x v="1"/>
    <x v="2"/>
    <s v="Normal"/>
    <n v="16586.5"/>
    <s v="tier - 2"/>
    <s v="tier - 1"/>
    <s v="R1013"/>
  </r>
  <r>
    <s v="Id1743"/>
    <s v=" Ms.   Samantha R Gries"/>
    <s v="25 Jun 1963"/>
    <n v="59.952777777777776"/>
    <n v="29.8"/>
    <n v="6.03"/>
    <s v="No"/>
    <s v="No"/>
    <x v="0"/>
    <n v="0"/>
    <x v="1"/>
    <x v="1"/>
    <s v="Normal"/>
    <n v="16587.96"/>
    <s v="tier - 2"/>
    <s v="tier - 2"/>
    <s v="R1023"/>
  </r>
  <r>
    <s v="Id1744"/>
    <s v=" Ms.   Katie Strohschein"/>
    <s v="10 Jul 1970"/>
    <n v="52.911111111111111"/>
    <n v="31.54"/>
    <n v="4.71"/>
    <s v="No"/>
    <s v="No"/>
    <x v="0"/>
    <n v="0"/>
    <x v="1"/>
    <x v="0"/>
    <s v="Prediabetes"/>
    <n v="16600.16"/>
    <s v="tier - 2"/>
    <s v="tier - 2"/>
    <s v="R1011"/>
  </r>
  <r>
    <s v="Id1745"/>
    <s v=" Mr.   John P Berger"/>
    <s v="24 Jul 1975"/>
    <n v="47.87222222222222"/>
    <n v="20.82"/>
    <n v="5.55"/>
    <s v="No"/>
    <s v="No"/>
    <x v="0"/>
    <n v="1"/>
    <x v="1"/>
    <x v="2"/>
    <s v="Normal"/>
    <n v="16602.18"/>
    <s v="tier - 2"/>
    <s v="tier - 1"/>
    <s v="R1026"/>
  </r>
  <r>
    <s v="Id1746"/>
    <s v=" Ms.   Rachel Coogan"/>
    <s v="25 Sep 1977"/>
    <n v="45.702777777777776"/>
    <n v="38.83"/>
    <n v="4.78"/>
    <s v="No"/>
    <s v="No"/>
    <x v="1"/>
    <n v="1"/>
    <x v="1"/>
    <x v="0"/>
    <s v="Normal"/>
    <n v="16631.61"/>
    <s v="tier - 2"/>
    <s v="tier - 1"/>
    <s v="R1012"/>
  </r>
  <r>
    <s v="Id1747"/>
    <s v=" Ms.   Isabelle Gagnon"/>
    <s v="5 Nov 1993"/>
    <n v="29.591666666666665"/>
    <n v="23.44"/>
    <n v="4.6500000000000004"/>
    <s v="Yes"/>
    <s v="No"/>
    <x v="0"/>
    <n v="1"/>
    <x v="1"/>
    <x v="2"/>
    <s v="Normal"/>
    <n v="16657.72"/>
    <s v="tier - 2"/>
    <s v="tier - 1"/>
    <s v="R1024"/>
  </r>
  <r>
    <s v="Id1748"/>
    <s v=" Mr.   Neil Pearson"/>
    <s v="28 Aug 1974"/>
    <n v="48.777777777777779"/>
    <n v="24.13"/>
    <n v="5.2"/>
    <s v="No"/>
    <s v="No"/>
    <x v="0"/>
    <n v="1"/>
    <x v="1"/>
    <x v="2"/>
    <s v="Normal"/>
    <n v="16770.990000000002"/>
    <s v="tier - 2"/>
    <s v="tier - 1"/>
    <s v="R1012"/>
  </r>
  <r>
    <s v="Id1749"/>
    <s v=" Mr.   Tom Brian"/>
    <s v="23 Sep 1989"/>
    <n v="33.708333333333336"/>
    <n v="42.13"/>
    <n v="4.54"/>
    <s v="Yes"/>
    <s v="No"/>
    <x v="0"/>
    <n v="1"/>
    <x v="1"/>
    <x v="0"/>
    <s v="Normal"/>
    <n v="16776.3"/>
    <s v="tier - 2"/>
    <s v="tier - 2"/>
    <s v="R1024"/>
  </r>
  <r>
    <s v="Id1750"/>
    <s v=" Mr.   Nathan Brown"/>
    <s v="29 Jul 1962"/>
    <n v="60.858333333333334"/>
    <n v="17.86"/>
    <n v="4.1100000000000003"/>
    <s v="No"/>
    <s v="No"/>
    <x v="0"/>
    <n v="1"/>
    <x v="1"/>
    <x v="3"/>
    <s v="Normal"/>
    <n v="16779.400000000001"/>
    <s v="tier - 2"/>
    <s v="tier - 2"/>
    <s v="R1026"/>
  </r>
  <r>
    <s v="Id1751"/>
    <s v=" Mr.s   Kelli N Fox"/>
    <s v="19 Oct 1995"/>
    <n v="27.636111111111113"/>
    <n v="32.78"/>
    <n v="4.63"/>
    <s v="No"/>
    <s v="No"/>
    <x v="0"/>
    <n v="0"/>
    <x v="1"/>
    <x v="0"/>
    <s v="Normal"/>
    <n v="16796.41"/>
    <s v="tier - 2"/>
    <s v="tier - 3"/>
    <s v="R1024"/>
  </r>
  <r>
    <s v="Id1752"/>
    <s v=" Mr.   Scott M Traver"/>
    <s v="8 Aug 1974"/>
    <n v="48.833333333333336"/>
    <n v="23.9"/>
    <n v="6.06"/>
    <s v="Yes"/>
    <s v="No"/>
    <x v="1"/>
    <n v="1"/>
    <x v="1"/>
    <x v="2"/>
    <s v="Normal"/>
    <n v="16841.32"/>
    <s v="tier - 2"/>
    <s v="tier - 3"/>
    <s v="R1011"/>
  </r>
  <r>
    <s v="Id1753"/>
    <s v=" Mr.   Grant A Quick"/>
    <s v="10 Sep 2003"/>
    <n v="19.744444444444444"/>
    <n v="15.47"/>
    <n v="8.43"/>
    <s v="No"/>
    <s v="No"/>
    <x v="0"/>
    <n v="0"/>
    <x v="1"/>
    <x v="3"/>
    <s v="Prediabetes"/>
    <n v="16884.919999999998"/>
    <s v="tier - 2"/>
    <s v="tier - 2"/>
    <s v="R1011"/>
  </r>
  <r>
    <s v="Id1754"/>
    <s v=" Mr.   Jonathan C Scott"/>
    <s v="21 Oct 1968"/>
    <n v="54.630555555555553"/>
    <n v="28.54"/>
    <n v="5.51"/>
    <s v="No"/>
    <s v="No"/>
    <x v="1"/>
    <n v="1"/>
    <x v="1"/>
    <x v="1"/>
    <s v="Diabetes (Uncontrolled)"/>
    <n v="16903.5"/>
    <s v="tier - 2"/>
    <s v="tier - 3"/>
    <s v="R1012"/>
  </r>
  <r>
    <s v="Id1755"/>
    <s v=" Ms.   Rachael M Theriot"/>
    <s v="25 Aug 1977"/>
    <n v="45.786111111111111"/>
    <n v="18.54"/>
    <n v="4.95"/>
    <s v="No"/>
    <s v="No"/>
    <x v="0"/>
    <n v="0"/>
    <x v="1"/>
    <x v="2"/>
    <s v="Normal"/>
    <n v="16921.09"/>
    <s v="tier - 2"/>
    <s v="tier - 3"/>
    <s v="R1023"/>
  </r>
  <r>
    <s v="Id1756"/>
    <s v=" Ms.   Pilar Michalis"/>
    <s v="16 Jul 1980"/>
    <n v="42.894444444444446"/>
    <n v="32.18"/>
    <n v="6.44"/>
    <s v="Yes"/>
    <s v="No"/>
    <x v="1"/>
    <n v="1"/>
    <x v="1"/>
    <x v="0"/>
    <s v="Normal"/>
    <n v="16990.55"/>
    <s v="tier - 2"/>
    <s v="tier - 3"/>
    <s v="R1012"/>
  </r>
  <r>
    <s v="Id1757"/>
    <s v=" Mr.   Kyle M Hall"/>
    <s v="22 Aug 1971"/>
    <n v="51.794444444444444"/>
    <n v="37.380000000000003"/>
    <n v="6.05"/>
    <s v="Yes"/>
    <s v="No"/>
    <x v="0"/>
    <n v="0"/>
    <x v="1"/>
    <x v="0"/>
    <s v="Prediabetes"/>
    <n v="17016.009999999998"/>
    <s v="tier - 2"/>
    <s v="tier - 2"/>
    <s v="R1023"/>
  </r>
  <r>
    <s v="Id1758"/>
    <s v=" Mr.s   Christie Tjong Clemons"/>
    <s v="10 Jun 1996"/>
    <n v="26.994444444444444"/>
    <n v="31.12"/>
    <n v="4.76"/>
    <s v="Yes"/>
    <s v="No"/>
    <x v="1"/>
    <n v="1"/>
    <x v="1"/>
    <x v="0"/>
    <s v="Prediabetes"/>
    <n v="17043.34"/>
    <s v="tier - 2"/>
    <s v="tier - 3"/>
    <s v="R1013"/>
  </r>
  <r>
    <s v="Id1759"/>
    <s v=" Mr.   David A Palma"/>
    <s v="26 Dec 2003"/>
    <n v="19.45"/>
    <n v="22.01"/>
    <n v="6.72"/>
    <s v="Yes"/>
    <s v="No"/>
    <x v="0"/>
    <n v="1"/>
    <x v="1"/>
    <x v="2"/>
    <s v="Normal"/>
    <n v="17081.080000000002"/>
    <s v="tier - 2"/>
    <s v="tier - 2"/>
    <s v="R1011"/>
  </r>
  <r>
    <s v="Id1760"/>
    <s v=" Mr.   Masahiro Takaoka"/>
    <s v="28 Jun 2002"/>
    <n v="20.944444444444443"/>
    <n v="27.645"/>
    <n v="5.7"/>
    <s v="No"/>
    <s v="No"/>
    <x v="0"/>
    <n v="0"/>
    <x v="1"/>
    <x v="1"/>
    <s v="Diabetes (Controlled)"/>
    <n v="17085.27"/>
    <s v="tier - 2"/>
    <s v="tier - 3"/>
    <s v="R1013"/>
  </r>
  <r>
    <s v="Id1761"/>
    <s v=" Mr.   Logan B Sherman"/>
    <s v="3 Jun 1998"/>
    <n v="25.013888888888889"/>
    <n v="29.64"/>
    <n v="5.31"/>
    <s v="Yes"/>
    <s v="No"/>
    <x v="0"/>
    <n v="0"/>
    <x v="1"/>
    <x v="1"/>
    <s v="Prediabetes"/>
    <n v="17128.43"/>
    <s v="tier - 2"/>
    <s v="tier - 3"/>
    <s v="R1016"/>
  </r>
  <r>
    <s v="Id1762"/>
    <s v=" Ms.   Stephanie L Andre"/>
    <s v="16 Sep 1965"/>
    <n v="57.727777777777774"/>
    <n v="33.700000000000003"/>
    <n v="4.32"/>
    <s v="Yes"/>
    <s v="No"/>
    <x v="0"/>
    <n v="1"/>
    <x v="1"/>
    <x v="0"/>
    <s v="Normal"/>
    <n v="17172.27"/>
    <s v="tier - 2"/>
    <s v="tier - 2"/>
    <s v="R1026"/>
  </r>
  <r>
    <s v="Id1763"/>
    <s v=" Ms.   Angela H Switt"/>
    <s v="7 Jun 1964"/>
    <n v="59.00277777777778"/>
    <n v="27.5"/>
    <n v="4.2300000000000004"/>
    <s v="Yes"/>
    <s v="No"/>
    <x v="0"/>
    <n v="1"/>
    <x v="1"/>
    <x v="1"/>
    <s v="Normal"/>
    <n v="17174.52"/>
    <s v="tier - 2"/>
    <s v="tier - 2"/>
    <s v="R1012"/>
  </r>
  <r>
    <s v="Id1764"/>
    <s v=" Ms.   Britt K Erickson"/>
    <s v="18 Aug 2004"/>
    <n v="18.805555555555557"/>
    <n v="16.12"/>
    <n v="6.09"/>
    <s v="No"/>
    <s v="No"/>
    <x v="0"/>
    <n v="0"/>
    <x v="1"/>
    <x v="3"/>
    <s v="Normal"/>
    <n v="17178.68"/>
    <s v="tier - 2"/>
    <s v="tier - 2"/>
    <s v="R1019"/>
  </r>
  <r>
    <s v="Id1765"/>
    <s v=" Ms.   Joyce R Miller"/>
    <s v="22 Oct 1982"/>
    <n v="40.62777777777778"/>
    <n v="26.73"/>
    <n v="4.74"/>
    <s v="Yes"/>
    <s v="No"/>
    <x v="0"/>
    <n v="1"/>
    <x v="1"/>
    <x v="1"/>
    <s v="Prediabetes"/>
    <n v="17179.52"/>
    <s v="tier - 2"/>
    <s v="tier - 1"/>
    <s v="R1013"/>
  </r>
  <r>
    <s v="Id1766"/>
    <s v=" Mr.   Ben Whitbeck"/>
    <s v="25 Aug 1975"/>
    <n v="47.786111111111111"/>
    <n v="37.25"/>
    <n v="6.23"/>
    <s v="Yes"/>
    <s v="No"/>
    <x v="0"/>
    <n v="0"/>
    <x v="1"/>
    <x v="0"/>
    <s v="Normal"/>
    <n v="17253.43"/>
    <s v="tier - 2"/>
    <s v="tier - 3"/>
    <s v="R1026"/>
  </r>
  <r>
    <s v="Id1767"/>
    <s v=" Ms.   Sarah M Auer"/>
    <s v="12 Jul 1963"/>
    <n v="59.905555555555559"/>
    <n v="23.56"/>
    <n v="5.45"/>
    <s v="Yes"/>
    <s v="No"/>
    <x v="0"/>
    <n v="1"/>
    <x v="1"/>
    <x v="2"/>
    <s v="Prediabetes"/>
    <n v="17337.580000000002"/>
    <s v="tier - 2"/>
    <s v="tier - 3"/>
    <s v="R1023"/>
  </r>
  <r>
    <s v="Id1768"/>
    <s v=" Ms.   Sarah Attar"/>
    <s v="1 Nov 2003"/>
    <n v="19.602777777777778"/>
    <n v="15.84"/>
    <n v="10.34"/>
    <s v="No"/>
    <s v="No"/>
    <x v="0"/>
    <n v="2"/>
    <x v="1"/>
    <x v="3"/>
    <s v="Normal"/>
    <n v="17352.68"/>
    <s v="tier - 2"/>
    <s v="tier - 3"/>
    <s v="R1012"/>
  </r>
  <r>
    <s v="Id1769"/>
    <s v=" Ms.   Katie Misuraca"/>
    <s v="18 Oct 1992"/>
    <n v="30.638888888888889"/>
    <n v="36.630000000000003"/>
    <n v="5.15"/>
    <s v="No"/>
    <s v="No"/>
    <x v="0"/>
    <n v="0"/>
    <x v="1"/>
    <x v="0"/>
    <s v="Diabetes (Uncontrolled)"/>
    <n v="17361.77"/>
    <s v="tier - 2"/>
    <s v="tier - 1"/>
    <s v="R1012"/>
  </r>
  <r>
    <s v="Id1770"/>
    <s v=" Ms.   Michaela L Spannaus"/>
    <s v="2 Nov 2003"/>
    <n v="19.600000000000001"/>
    <n v="16.47"/>
    <n v="11.72"/>
    <s v="No"/>
    <s v="No"/>
    <x v="0"/>
    <n v="0"/>
    <x v="1"/>
    <x v="3"/>
    <s v="Normal"/>
    <n v="17468.98"/>
    <s v="tier - 2"/>
    <s v="tier - 1"/>
    <s v="R1012"/>
  </r>
  <r>
    <s v="Id1771"/>
    <s v=" Ms.   Shalaleh Tarbiat"/>
    <s v="8 Jun 1971"/>
    <n v="52"/>
    <n v="25.8"/>
    <n v="5.29"/>
    <s v="No"/>
    <s v="No"/>
    <x v="0"/>
    <n v="0"/>
    <x v="1"/>
    <x v="1"/>
    <s v="Diabetes (Uncontrolled)"/>
    <n v="17479.53"/>
    <s v="tier - 1"/>
    <s v="tier - 1"/>
    <s v="R1012"/>
  </r>
  <r>
    <s v="Id1772"/>
    <s v=" Ms.   Karen Pulkkinen"/>
    <s v="29 Dec 1990"/>
    <n v="32.44166666666667"/>
    <n v="23.6"/>
    <n v="4.33"/>
    <s v="No"/>
    <s v="No"/>
    <x v="0"/>
    <n v="0"/>
    <x v="1"/>
    <x v="2"/>
    <s v="Normal"/>
    <n v="17496.310000000001"/>
    <s v="tier - 1"/>
    <s v="tier - 2"/>
    <s v="R1011"/>
  </r>
  <r>
    <s v="Id1773"/>
    <s v=" Ms.   Zuzana Trnovcova"/>
    <s v="16 Jun 1965"/>
    <n v="57.977777777777774"/>
    <n v="32.11"/>
    <n v="6.24"/>
    <s v="No"/>
    <s v="No"/>
    <x v="1"/>
    <n v="1"/>
    <x v="1"/>
    <x v="0"/>
    <s v="Normal"/>
    <n v="17505.650000000001"/>
    <s v="tier - 1"/>
    <s v="tier - 2"/>
    <s v="R1023"/>
  </r>
  <r>
    <s v="Id1774"/>
    <s v=" Mr.   Daniel J Anthony"/>
    <s v="12 Jul 1968"/>
    <n v="54.905555555555559"/>
    <n v="30.114999999999998"/>
    <n v="11.61"/>
    <s v="No"/>
    <s v="No"/>
    <x v="0"/>
    <n v="0"/>
    <x v="1"/>
    <x v="0"/>
    <s v="Prediabetes"/>
    <n v="17507.47"/>
    <s v="tier - 1"/>
    <s v="tier - 1"/>
    <s v="R1026"/>
  </r>
  <r>
    <s v="Id1775"/>
    <s v=" Ms.   Alexandra Hetrick"/>
    <s v="16 Nov 1963"/>
    <n v="59.56111111111111"/>
    <n v="20.28"/>
    <n v="11.07"/>
    <s v="Yes"/>
    <s v="No"/>
    <x v="0"/>
    <n v="0"/>
    <x v="1"/>
    <x v="2"/>
    <s v="Diabetes (Uncontrolled)"/>
    <n v="17556.88"/>
    <s v="tier - 1"/>
    <s v="tier - 2"/>
    <s v="R1012"/>
  </r>
  <r>
    <s v="Id1776"/>
    <s v=" Ms.   Jessica Stern"/>
    <s v="25 Aug 2002"/>
    <n v="20.786111111111111"/>
    <n v="20.234999999999999"/>
    <n v="5.19"/>
    <s v="No"/>
    <s v="No"/>
    <x v="1"/>
    <n v="1"/>
    <x v="1"/>
    <x v="2"/>
    <s v="Diabetes (Uncontrolled)"/>
    <n v="17560.38"/>
    <s v="tier - 1"/>
    <s v="tier - 1"/>
    <s v="R1012"/>
  </r>
  <r>
    <s v="Id1777"/>
    <s v=" Mr.   Matthew M Newman"/>
    <s v="26 Jul 1970"/>
    <n v="52.866666666666667"/>
    <n v="25.27"/>
    <n v="5.7"/>
    <s v="Yes"/>
    <s v="No"/>
    <x v="0"/>
    <n v="1"/>
    <x v="1"/>
    <x v="1"/>
    <s v="Normal"/>
    <n v="17584.72"/>
    <s v="tier - 1"/>
    <s v="tier - 3"/>
    <s v="R1012"/>
  </r>
  <r>
    <s v="Id1778"/>
    <s v=" Ms.   Nadine A Reasoner"/>
    <s v="25 Oct 1990"/>
    <n v="32.619444444444447"/>
    <n v="24.24"/>
    <n v="6.15"/>
    <s v="No"/>
    <s v="No"/>
    <x v="0"/>
    <n v="0"/>
    <x v="1"/>
    <x v="2"/>
    <s v="Prediabetes"/>
    <n v="17626.240000000002"/>
    <s v="tier - 1"/>
    <s v="tier - 3"/>
    <s v="R1013"/>
  </r>
  <r>
    <s v="Id1779"/>
    <s v=" Mr.   Peter J Jr Mone"/>
    <s v="1 Jul 1994"/>
    <n v="28.93611111111111"/>
    <n v="35.75"/>
    <n v="5.07"/>
    <s v="No"/>
    <s v="No"/>
    <x v="0"/>
    <n v="0"/>
    <x v="1"/>
    <x v="0"/>
    <s v="Prediabetes"/>
    <n v="17663.14"/>
    <s v="tier - 1"/>
    <s v="tier - 3"/>
    <s v="R1013"/>
  </r>
  <r>
    <s v="Id1780"/>
    <s v=" Ms.   Colleen M Powers"/>
    <s v="14 Jul 2003"/>
    <n v="19.899999999999999"/>
    <n v="29.92"/>
    <n v="10.97"/>
    <s v="Yes"/>
    <s v="No"/>
    <x v="0"/>
    <n v="1"/>
    <x v="1"/>
    <x v="1"/>
    <s v="Normal"/>
    <n v="17748.509999999998"/>
    <s v="tier - 1"/>
    <s v="tier - 1"/>
    <s v="R1012"/>
  </r>
  <r>
    <s v="Id1781"/>
    <s v=" Ms.   Julie A Ulery"/>
    <s v="21 Jun 1966"/>
    <n v="56.963888888888889"/>
    <n v="26.2"/>
    <n v="10.93"/>
    <s v="Yes"/>
    <s v="No"/>
    <x v="0"/>
    <n v="1"/>
    <x v="1"/>
    <x v="1"/>
    <s v="Diabetes (Uncontrolled)"/>
    <n v="17777.73"/>
    <s v="tier - 1"/>
    <s v="tier - 3"/>
    <s v="R1012"/>
  </r>
  <r>
    <s v="Id1782"/>
    <s v=" Mr.   Douglas W Haines"/>
    <s v="10 Oct 1979"/>
    <n v="43.661111111111111"/>
    <n v="26.695"/>
    <n v="4.21"/>
    <s v="Yes"/>
    <s v="No"/>
    <x v="1"/>
    <n v="1"/>
    <x v="1"/>
    <x v="1"/>
    <s v="Diabetes (Uncontrolled)"/>
    <n v="17779.939999999999"/>
    <s v="tier - 1"/>
    <s v="tier - 2"/>
    <s v="R1012"/>
  </r>
  <r>
    <s v="Id1783"/>
    <s v=" Ms.   Catherine Airoldi"/>
    <s v="8 Dec 1963"/>
    <n v="59.5"/>
    <n v="23.16"/>
    <n v="5.5"/>
    <s v="No"/>
    <s v="No"/>
    <x v="0"/>
    <n v="0"/>
    <x v="1"/>
    <x v="2"/>
    <s v="Normal"/>
    <n v="17832.599999999999"/>
    <s v="tier - 1"/>
    <s v="tier - 2"/>
    <s v="R1012"/>
  </r>
  <r>
    <s v="Id1784"/>
    <s v=" Mr.   James A Mattis"/>
    <s v="12 Dec 1976"/>
    <n v="46.488888888888887"/>
    <n v="32.585000000000001"/>
    <n v="4.93"/>
    <s v="Yes"/>
    <s v="No"/>
    <x v="0"/>
    <n v="1"/>
    <x v="1"/>
    <x v="0"/>
    <s v="Normal"/>
    <n v="17862.919999999998"/>
    <s v="tier - 1"/>
    <s v="tier - 2"/>
    <s v="R1012"/>
  </r>
  <r>
    <s v="Id1785"/>
    <s v=" Mr.   Youngseong Cho"/>
    <s v="26 Aug 1997"/>
    <n v="25.783333333333335"/>
    <n v="33.97"/>
    <n v="5.6"/>
    <s v="Yes"/>
    <s v="No"/>
    <x v="0"/>
    <n v="0"/>
    <x v="1"/>
    <x v="0"/>
    <s v="Normal"/>
    <n v="17878.900000000001"/>
    <s v="tier - 1"/>
    <s v="tier - 2"/>
    <s v="R1024"/>
  </r>
  <r>
    <s v="Id1786"/>
    <s v=" Mr.   John Reumann"/>
    <s v="12 Nov 1979"/>
    <n v="43.572222222222223"/>
    <n v="16.57"/>
    <n v="9.99"/>
    <s v="No"/>
    <s v="No"/>
    <x v="0"/>
    <n v="0"/>
    <x v="1"/>
    <x v="3"/>
    <s v="Normal"/>
    <n v="17882.669999999998"/>
    <s v="tier - 1"/>
    <s v="tier - 3"/>
    <s v="R1012"/>
  </r>
  <r>
    <s v="Id1787"/>
    <s v=" Mr.   Brandon S Cooper"/>
    <s v="4 Dec 1989"/>
    <n v="33.511111111111113"/>
    <n v="17.55"/>
    <n v="5.93"/>
    <s v="No"/>
    <s v="No"/>
    <x v="1"/>
    <n v="1"/>
    <x v="1"/>
    <x v="3"/>
    <s v="Diabetes (Uncontrolled)"/>
    <n v="17904.53"/>
    <s v="tier - 1"/>
    <s v="tier - 2"/>
    <s v="R1017"/>
  </r>
  <r>
    <s v="Id1788"/>
    <s v=" Mr.   Sean P Kennedy"/>
    <s v="17 Oct 1977"/>
    <n v="45.641666666666666"/>
    <n v="29.41"/>
    <n v="6.29"/>
    <s v="Yes"/>
    <s v="No"/>
    <x v="0"/>
    <n v="1"/>
    <x v="1"/>
    <x v="1"/>
    <s v="Prediabetes"/>
    <n v="17929.3"/>
    <s v="tier - 1"/>
    <s v="tier - 2"/>
    <s v="R1013"/>
  </r>
  <r>
    <s v="Id1789"/>
    <s v=" Mr.   Scott Cichon"/>
    <s v="28 Sep 2001"/>
    <n v="21.694444444444443"/>
    <n v="17.91"/>
    <n v="5.65"/>
    <s v="No"/>
    <s v="No"/>
    <x v="0"/>
    <n v="1"/>
    <x v="1"/>
    <x v="3"/>
    <s v="Prediabetes"/>
    <n v="17942.11"/>
    <s v="tier - 1"/>
    <s v="tier - 2"/>
    <s v="R1011"/>
  </r>
  <r>
    <s v="Id1790"/>
    <s v=" Mr.   Janez Maroevic"/>
    <s v="27 Jun 1975"/>
    <n v="47.947222222222223"/>
    <n v="31.57"/>
    <n v="6.15"/>
    <s v="No"/>
    <s v="No"/>
    <x v="0"/>
    <n v="1"/>
    <x v="1"/>
    <x v="0"/>
    <s v="Normal"/>
    <n v="18031.16"/>
    <s v="tier - 1"/>
    <s v="tier - 3"/>
    <s v="R1023"/>
  </r>
  <r>
    <s v="Id1791"/>
    <s v=" Mr.   John I Jr Martin"/>
    <s v="17 Oct 1965"/>
    <n v="57.641666666666666"/>
    <n v="33.18"/>
    <n v="5.22"/>
    <s v="No"/>
    <s v="yes"/>
    <x v="0"/>
    <n v="1"/>
    <x v="1"/>
    <x v="0"/>
    <s v="Prediabetes"/>
    <n v="18031.189999999999"/>
    <s v="tier - 1"/>
    <s v="tier - 2"/>
    <s v="R1012"/>
  </r>
  <r>
    <s v="Id1792"/>
    <s v=" Ms.   Heather Schulz"/>
    <s v="24 Oct 1999"/>
    <n v="23.622222222222224"/>
    <n v="37"/>
    <n v="11.66"/>
    <s v="No"/>
    <s v="No"/>
    <x v="0"/>
    <n v="0"/>
    <x v="1"/>
    <x v="0"/>
    <s v="Normal"/>
    <n v="18033.97"/>
    <s v="tier - 1"/>
    <s v="tier - 1"/>
    <s v="R1012"/>
  </r>
  <r>
    <s v="Id1793"/>
    <s v=" Mr.   Michael Capriolo"/>
    <s v="12 Jul 1993"/>
    <n v="29.905555555555555"/>
    <n v="18.905000000000001"/>
    <n v="4.91"/>
    <s v="Yes"/>
    <s v="No"/>
    <x v="0"/>
    <n v="1"/>
    <x v="1"/>
    <x v="2"/>
    <s v="Diabetes (Uncontrolled)"/>
    <n v="18157.88"/>
    <s v="tier - 1"/>
    <s v="tier - 1"/>
    <s v="R1012"/>
  </r>
  <r>
    <s v="Id1794"/>
    <s v=" Ms.   Kathleen Borleis"/>
    <s v="4 Jul 1963"/>
    <n v="59.927777777777777"/>
    <n v="20.03"/>
    <n v="9.25"/>
    <s v="Yes"/>
    <s v="No"/>
    <x v="0"/>
    <n v="0"/>
    <x v="1"/>
    <x v="2"/>
    <s v="Normal"/>
    <n v="18208.34"/>
    <s v="tier - 1"/>
    <s v="tier - 2"/>
    <s v="R1026"/>
  </r>
  <r>
    <s v="Id1795"/>
    <s v=" Mr.   Ryan M Kramer"/>
    <s v="15 Jun 1997"/>
    <n v="25.980555555555554"/>
    <n v="16.7"/>
    <n v="11.48"/>
    <s v="No"/>
    <s v="No"/>
    <x v="0"/>
    <n v="0"/>
    <x v="1"/>
    <x v="3"/>
    <s v="Diabetes (Uncontrolled)"/>
    <n v="18218.16"/>
    <s v="tier - 1"/>
    <s v="tier - 1"/>
    <s v="R1013"/>
  </r>
  <r>
    <s v="Id1796"/>
    <s v=" Ms.   Sara Conrad"/>
    <s v="10 Sep 2004"/>
    <n v="18.744444444444444"/>
    <n v="39.82"/>
    <n v="6.06"/>
    <s v="No"/>
    <s v="No"/>
    <x v="0"/>
    <n v="0"/>
    <x v="1"/>
    <x v="0"/>
    <s v="Diabetes (Uncontrolled)"/>
    <n v="18223.45"/>
    <s v="tier - 1"/>
    <s v="tier - 3"/>
    <s v="R1013"/>
  </r>
  <r>
    <s v="Id1797"/>
    <s v=" Mr.   Deniz Karakoyunlu"/>
    <s v="3 Aug 1995"/>
    <n v="27.847222222222221"/>
    <n v="22.04"/>
    <n v="5.86"/>
    <s v="No"/>
    <s v="No"/>
    <x v="0"/>
    <n v="1"/>
    <x v="1"/>
    <x v="2"/>
    <s v="Prediabetes"/>
    <n v="18246.5"/>
    <s v="tier - 1"/>
    <s v="tier - 1"/>
    <s v="R1013"/>
  </r>
  <r>
    <s v="Id1798"/>
    <s v=" Ms.   Shannon L Desrosiers"/>
    <s v="25 Dec 1992"/>
    <n v="30.452777777777779"/>
    <n v="28.27"/>
    <n v="5.33"/>
    <s v="No"/>
    <s v="No"/>
    <x v="0"/>
    <n v="0"/>
    <x v="1"/>
    <x v="1"/>
    <s v="Prediabetes"/>
    <n v="18259.22"/>
    <s v="tier - 1"/>
    <s v="tier - 3"/>
    <s v="R1011"/>
  </r>
  <r>
    <s v="Id1799"/>
    <s v=" Ms.   Kaitlin M O'Mara"/>
    <s v="4 Jul 1995"/>
    <n v="27.927777777777777"/>
    <n v="18.5"/>
    <n v="5.33"/>
    <s v="No"/>
    <s v="No"/>
    <x v="0"/>
    <n v="0"/>
    <x v="1"/>
    <x v="2"/>
    <s v="Normal"/>
    <n v="18310.740000000002"/>
    <s v="tier - 1"/>
    <s v="tier - 3"/>
    <s v="R1012"/>
  </r>
  <r>
    <s v="Id1800"/>
    <s v=" Mr.   Alfredo Shabot Marcos"/>
    <s v="15 Dec 1999"/>
    <n v="23.480555555555554"/>
    <n v="38.6"/>
    <n v="6.02"/>
    <s v="No"/>
    <s v="No"/>
    <x v="0"/>
    <n v="1"/>
    <x v="1"/>
    <x v="0"/>
    <s v="Normal"/>
    <n v="18328.240000000002"/>
    <s v="tier - 1"/>
    <s v="tier - 2"/>
    <s v="R1013"/>
  </r>
  <r>
    <s v="Id1801"/>
    <s v=" Ms.   Kristen Comment"/>
    <s v="26 Sep 1964"/>
    <n v="58.7"/>
    <n v="43.12"/>
    <n v="6.25"/>
    <s v="No"/>
    <s v="No"/>
    <x v="0"/>
    <n v="1"/>
    <x v="1"/>
    <x v="0"/>
    <s v="Prediabetes"/>
    <n v="18443.11"/>
    <s v="tier - 1"/>
    <s v="tier - 2"/>
    <s v="R1012"/>
  </r>
  <r>
    <s v="Id1802"/>
    <s v=" Mr.   Daniel Moss"/>
    <s v="12 Aug 1986"/>
    <n v="36.822222222222223"/>
    <n v="30.5"/>
    <n v="4.8099999999999996"/>
    <s v="No"/>
    <s v="No"/>
    <x v="0"/>
    <n v="1"/>
    <x v="1"/>
    <x v="0"/>
    <s v="Prediabetes"/>
    <n v="18608.259999999998"/>
    <s v="tier - 1"/>
    <s v="tier - 3"/>
    <s v="R1011"/>
  </r>
  <r>
    <s v="Id1803"/>
    <s v=" Mr.   Jonathan Guzman"/>
    <s v="23 Sep 1998"/>
    <n v="24.708333333333332"/>
    <n v="27.61"/>
    <n v="4.5999999999999996"/>
    <s v="No"/>
    <s v="No"/>
    <x v="0"/>
    <n v="1"/>
    <x v="1"/>
    <x v="1"/>
    <s v="Normal"/>
    <n v="18648.419999999998"/>
    <s v="tier - 1"/>
    <s v="tier - 1"/>
    <s v="R1019"/>
  </r>
  <r>
    <s v="Id1804"/>
    <s v=" Mr.   Troy Cox"/>
    <s v="17 Oct 1970"/>
    <n v="52.641666666666666"/>
    <n v="27.1"/>
    <n v="5.08"/>
    <s v="No"/>
    <s v="No"/>
    <x v="0"/>
    <n v="1"/>
    <x v="1"/>
    <x v="1"/>
    <s v="Normal"/>
    <n v="18682.740000000002"/>
    <s v="tier - 1"/>
    <s v="tier - 3"/>
    <s v="R1012"/>
  </r>
  <r>
    <s v="Id1805"/>
    <s v=" Mr.   Daniel C Clash"/>
    <s v="30 Aug 1967"/>
    <n v="55.772222222222226"/>
    <n v="35.93"/>
    <n v="5.43"/>
    <s v="No"/>
    <s v="yes"/>
    <x v="0"/>
    <n v="1"/>
    <x v="1"/>
    <x v="0"/>
    <s v="Normal"/>
    <n v="18694.689999999999"/>
    <s v="tier - 1"/>
    <s v="tier - 1"/>
    <s v="R1023"/>
  </r>
  <r>
    <s v="Id1806"/>
    <s v=" Ms.   Lauren Blankenship"/>
    <s v="27 Dec 1992"/>
    <n v="30.447222222222223"/>
    <n v="32.68"/>
    <n v="5.44"/>
    <s v="No"/>
    <s v="No"/>
    <x v="0"/>
    <n v="0"/>
    <x v="1"/>
    <x v="0"/>
    <s v="Normal"/>
    <n v="18765.88"/>
    <s v="tier - 1"/>
    <s v="tier - 2"/>
    <s v="R1012"/>
  </r>
  <r>
    <s v="Id1807"/>
    <s v=" Ms.   Jennefer Lloyd"/>
    <s v="19 Nov 1979"/>
    <n v="43.552777777777777"/>
    <n v="20.74"/>
    <n v="11.69"/>
    <s v="Yes"/>
    <s v="No"/>
    <x v="0"/>
    <n v="1"/>
    <x v="1"/>
    <x v="2"/>
    <s v="Normal"/>
    <n v="18767.740000000002"/>
    <s v="tier - 1"/>
    <s v="tier - 1"/>
    <s v="R1013"/>
  </r>
  <r>
    <s v="Id1808"/>
    <s v=" Ms.   Tracey L Kong"/>
    <s v="28 Nov 1995"/>
    <n v="27.527777777777779"/>
    <n v="15.57"/>
    <n v="6.07"/>
    <s v="No"/>
    <s v="No"/>
    <x v="0"/>
    <n v="0"/>
    <x v="1"/>
    <x v="3"/>
    <s v="Diabetes (Uncontrolled)"/>
    <n v="18804.75"/>
    <s v="tier - 1"/>
    <s v="tier - 1"/>
    <s v="R1012"/>
  </r>
  <r>
    <s v="Id1809"/>
    <s v=" Ms.   Ashley Benson"/>
    <s v="15 Oct 1979"/>
    <n v="43.647222222222226"/>
    <n v="23.844999999999999"/>
    <n v="4.3600000000000003"/>
    <s v="No"/>
    <s v="No"/>
    <x v="0"/>
    <n v="0"/>
    <x v="1"/>
    <x v="2"/>
    <s v="Prediabetes"/>
    <n v="18806.150000000001"/>
    <s v="tier - 1"/>
    <s v="tier - 2"/>
    <s v="R1013"/>
  </r>
  <r>
    <s v="Id1810"/>
    <s v=" Ms.   Cindy Huntington"/>
    <s v="18 Dec 1962"/>
    <n v="60.472222222222221"/>
    <n v="22.895"/>
    <n v="5.24"/>
    <s v="No"/>
    <s v="No"/>
    <x v="0"/>
    <n v="1"/>
    <x v="1"/>
    <x v="2"/>
    <s v="Normal"/>
    <n v="18815.53"/>
    <s v="tier - 1"/>
    <s v="tier - 1"/>
    <s v="R1023"/>
  </r>
  <r>
    <s v="Id1811"/>
    <s v=" Ms.   Esther Kendall"/>
    <s v="24 Jul 2003"/>
    <n v="19.872222222222224"/>
    <n v="21.945"/>
    <n v="5.37"/>
    <s v="No"/>
    <s v="No"/>
    <x v="0"/>
    <n v="1"/>
    <x v="1"/>
    <x v="2"/>
    <s v="Normal"/>
    <n v="18838.7"/>
    <s v="tier - 1"/>
    <s v="tier - 3"/>
    <s v="R1012"/>
  </r>
  <r>
    <s v="Id1812"/>
    <s v=" Ms.   Jackie Gast"/>
    <s v="6 Dec 1963"/>
    <n v="59.505555555555553"/>
    <n v="19.47"/>
    <n v="6.6"/>
    <s v="Yes"/>
    <s v="No"/>
    <x v="0"/>
    <n v="0"/>
    <x v="1"/>
    <x v="2"/>
    <s v="Normal"/>
    <n v="18883.330000000002"/>
    <s v="tier - 1"/>
    <s v="tier - 1"/>
    <s v="R1026"/>
  </r>
  <r>
    <s v="Id1813"/>
    <s v=" Mr.   Timothy P Scanlin"/>
    <s v="27 Sep 1995"/>
    <n v="27.697222222222223"/>
    <n v="15.61"/>
    <n v="5.77"/>
    <s v="No"/>
    <s v="No"/>
    <x v="0"/>
    <n v="0"/>
    <x v="1"/>
    <x v="3"/>
    <s v="Diabetes (Controlled)"/>
    <n v="18903.490000000002"/>
    <s v="tier - 1"/>
    <s v="tier - 2"/>
    <s v="R1024"/>
  </r>
  <r>
    <s v="Id1814"/>
    <s v=" Ms.   Lauren Philbrook"/>
    <s v="3 Aug 1969"/>
    <n v="53.847222222222221"/>
    <n v="28.6"/>
    <n v="6.08"/>
    <s v="No"/>
    <s v="No"/>
    <x v="1"/>
    <n v="1"/>
    <x v="1"/>
    <x v="1"/>
    <s v="Prediabetes"/>
    <n v="18932.810000000001"/>
    <s v="tier - 1"/>
    <s v="tier - 3"/>
    <s v="R1012"/>
  </r>
  <r>
    <s v="Id1815"/>
    <s v=" Mr.   Benjamin Cowan"/>
    <s v="20 Oct 1963"/>
    <n v="59.633333333333333"/>
    <n v="46.53"/>
    <n v="4.16"/>
    <s v="No"/>
    <s v="No"/>
    <x v="0"/>
    <n v="0"/>
    <x v="1"/>
    <x v="0"/>
    <s v="Prediabetes"/>
    <n v="18954.560000000001"/>
    <s v="tier - 1"/>
    <s v="tier - 1"/>
    <s v="R1026"/>
  </r>
  <r>
    <s v="Id1816"/>
    <s v=" Mr.   Hugo M Sousa"/>
    <s v="6 Aug 1998"/>
    <n v="24.838888888888889"/>
    <n v="34.99"/>
    <n v="5.0999999999999996"/>
    <s v="No"/>
    <s v="No"/>
    <x v="1"/>
    <n v="1"/>
    <x v="1"/>
    <x v="0"/>
    <s v="Normal"/>
    <n v="18955.22"/>
    <s v="tier - 1"/>
    <s v="tier - 3"/>
    <s v="R1011"/>
  </r>
  <r>
    <s v="Id1817"/>
    <s v=" Mr.   Daniel J Jr Stanton"/>
    <s v="30 Nov 1992"/>
    <n v="30.522222222222222"/>
    <n v="17.05"/>
    <n v="5.3"/>
    <s v="No"/>
    <s v="No"/>
    <x v="1"/>
    <n v="1"/>
    <x v="1"/>
    <x v="3"/>
    <s v="Normal"/>
    <n v="18963.169999999998"/>
    <s v="tier - 1"/>
    <s v="tier - 1"/>
    <s v="R1013"/>
  </r>
  <r>
    <s v="Id1818"/>
    <s v=" Mr.   Justin R Mollak"/>
    <s v="24 Oct 1988"/>
    <n v="34.62222222222222"/>
    <n v="37.18"/>
    <n v="4.9000000000000004"/>
    <s v="No"/>
    <s v="No"/>
    <x v="0"/>
    <n v="0"/>
    <x v="1"/>
    <x v="0"/>
    <s v="Normal"/>
    <n v="18972.5"/>
    <s v="tier - 1"/>
    <s v="tier - 3"/>
    <s v="R1013"/>
  </r>
  <r>
    <s v="Id1819"/>
    <s v=" Mr.   Colin Bell"/>
    <s v="19 Dec 1983"/>
    <n v="39.469444444444441"/>
    <n v="35.200000000000003"/>
    <n v="5.55"/>
    <s v="No"/>
    <s v="No"/>
    <x v="0"/>
    <n v="0"/>
    <x v="1"/>
    <x v="0"/>
    <s v="Normal"/>
    <n v="19023.259999999998"/>
    <s v="tier - 1"/>
    <s v="tier - 3"/>
    <s v="R1011"/>
  </r>
  <r>
    <s v="Id1820"/>
    <s v=" Mr.   Rob Weston"/>
    <s v="5 Jun 1989"/>
    <n v="34.008333333333333"/>
    <n v="37.335000000000001"/>
    <n v="4.95"/>
    <s v="No"/>
    <s v="No"/>
    <x v="0"/>
    <n v="0"/>
    <x v="1"/>
    <x v="0"/>
    <s v="Normal"/>
    <n v="19040.88"/>
    <s v="tier - 1"/>
    <s v="tier - 3"/>
    <s v="R1011"/>
  </r>
  <r>
    <s v="Id1821"/>
    <s v=" Mr.   Patrick Rabuzzi"/>
    <s v="28 Sep 1993"/>
    <n v="29.694444444444443"/>
    <n v="27.265000000000001"/>
    <n v="6.46"/>
    <s v="Yes"/>
    <s v="No"/>
    <x v="0"/>
    <n v="0"/>
    <x v="1"/>
    <x v="1"/>
    <s v="Normal"/>
    <n v="19107.78"/>
    <s v="tier - 1"/>
    <s v="tier - 2"/>
    <s v="R1013"/>
  </r>
  <r>
    <s v="Id1822"/>
    <s v=" Mr.   Austin D Hendrix"/>
    <s v="2 Jul 1979"/>
    <n v="43.93333333333333"/>
    <n v="30.8"/>
    <n v="4.9000000000000004"/>
    <s v="Yes"/>
    <s v="No"/>
    <x v="0"/>
    <n v="0"/>
    <x v="1"/>
    <x v="0"/>
    <s v="Prediabetes"/>
    <n v="19144.580000000002"/>
    <s v="tier - 1"/>
    <s v="tier - 1"/>
    <s v="R1024"/>
  </r>
  <r>
    <s v="Id1823"/>
    <s v=" Ms.   Brittany Van Nielen"/>
    <s v="16 Sep 1991"/>
    <n v="31.727777777777778"/>
    <n v="30.21"/>
    <n v="5.21"/>
    <s v="No"/>
    <s v="No"/>
    <x v="0"/>
    <n v="1"/>
    <x v="1"/>
    <x v="0"/>
    <s v="Normal"/>
    <n v="19199.939999999999"/>
    <s v="tier - 1"/>
    <s v="tier - 3"/>
    <s v="R1011"/>
  </r>
  <r>
    <s v="Id1824"/>
    <s v=" Mr.   Matthew T Blanton"/>
    <s v="28 Dec 1985"/>
    <n v="37.444444444444443"/>
    <n v="35.340000000000003"/>
    <n v="4.13"/>
    <s v="No"/>
    <s v="yes"/>
    <x v="0"/>
    <n v="1"/>
    <x v="1"/>
    <x v="0"/>
    <s v="Normal"/>
    <n v="19214.71"/>
    <s v="tier - 1"/>
    <s v="tier - 3"/>
    <s v="R1013"/>
  </r>
  <r>
    <s v="Id1825"/>
    <s v=" Ms.   Becky G Schout"/>
    <s v="29 Jul 1967"/>
    <n v="55.858333333333334"/>
    <n v="26.695"/>
    <n v="5.28"/>
    <s v="No"/>
    <s v="No"/>
    <x v="0"/>
    <n v="0"/>
    <x v="1"/>
    <x v="1"/>
    <s v="Normal"/>
    <n v="19259.96"/>
    <s v="tier - 1"/>
    <s v="tier - 1"/>
    <s v="R1012"/>
  </r>
  <r>
    <s v="Id1826"/>
    <s v=" Ms.   Virginie Schmaltz"/>
    <s v="15 Nov 1966"/>
    <n v="56.56388888888889"/>
    <n v="29.355"/>
    <n v="4.68"/>
    <s v="Yes"/>
    <s v="No"/>
    <x v="0"/>
    <n v="0"/>
    <x v="1"/>
    <x v="1"/>
    <s v="Normal"/>
    <n v="19321.060000000001"/>
    <s v="tier - 1"/>
    <s v="tier - 1"/>
    <s v="R1012"/>
  </r>
  <r>
    <s v="Id1827"/>
    <s v=" Ms.   Allison A Eagen"/>
    <s v="24 Aug 1991"/>
    <n v="31.788888888888888"/>
    <n v="29.59"/>
    <n v="4.0599999999999996"/>
    <s v="No"/>
    <s v="No"/>
    <x v="0"/>
    <n v="0"/>
    <x v="1"/>
    <x v="1"/>
    <s v="Normal"/>
    <n v="19350.37"/>
    <s v="tier - 1"/>
    <s v="tier - 3"/>
    <s v="R1013"/>
  </r>
  <r>
    <s v="Id1828"/>
    <s v=" Ms.   Julie Rotramel"/>
    <s v="30 Jun 1987"/>
    <n v="35.93888888888889"/>
    <n v="31.35"/>
    <n v="4.2"/>
    <s v="No"/>
    <s v="yes"/>
    <x v="0"/>
    <n v="1"/>
    <x v="1"/>
    <x v="0"/>
    <s v="Normal"/>
    <n v="19362"/>
    <s v="tier - 1"/>
    <s v="tier - 3"/>
    <s v="R1013"/>
  </r>
  <r>
    <s v="Id1829"/>
    <s v=" Ms.   Katherine Prevost"/>
    <s v="6 Sep 1993"/>
    <n v="29.755555555555556"/>
    <n v="20.52"/>
    <n v="4.83"/>
    <s v="No"/>
    <s v="No"/>
    <x v="0"/>
    <n v="0"/>
    <x v="1"/>
    <x v="2"/>
    <s v="Normal"/>
    <n v="19442.349999999999"/>
    <s v="tier - 1"/>
    <s v="tier - 3"/>
    <s v="R1012"/>
  </r>
  <r>
    <s v="Id1830"/>
    <s v=" Mr.   Caleb Boyd"/>
    <s v="15 Dec 1982"/>
    <n v="40.480555555555554"/>
    <n v="42.9"/>
    <n v="4.87"/>
    <s v="Yes"/>
    <s v="No"/>
    <x v="0"/>
    <n v="1"/>
    <x v="1"/>
    <x v="0"/>
    <s v="Normal"/>
    <n v="19444.27"/>
    <s v="tier - 1"/>
    <s v="tier - 1"/>
    <s v="R1013"/>
  </r>
  <r>
    <s v="Id1831"/>
    <s v=" Ms.   Jaime Dawes"/>
    <s v="30 Nov 1987"/>
    <n v="35.522222222222226"/>
    <n v="24.6"/>
    <n v="5.86"/>
    <s v="No"/>
    <s v="No"/>
    <x v="1"/>
    <n v="1"/>
    <x v="1"/>
    <x v="2"/>
    <s v="Normal"/>
    <n v="19496.72"/>
    <s v="tier - 1"/>
    <s v="tier - 3"/>
    <s v="R1019"/>
  </r>
  <r>
    <s v="Id1832"/>
    <s v=" Ms.   Hannah Jennings"/>
    <s v="8 Nov 1980"/>
    <n v="42.583333333333336"/>
    <n v="28.405000000000001"/>
    <n v="4.12"/>
    <s v="No"/>
    <s v="No"/>
    <x v="0"/>
    <n v="1"/>
    <x v="1"/>
    <x v="1"/>
    <s v="Prediabetes"/>
    <n v="19515.54"/>
    <s v="tier - 1"/>
    <s v="tier - 1"/>
    <s v="R1013"/>
  </r>
  <r>
    <s v="Id1833"/>
    <s v=" Mr.   Zachariah Nyambaso"/>
    <s v="19 Aug 1992"/>
    <n v="30.802777777777777"/>
    <n v="34.674999999999997"/>
    <n v="5.71"/>
    <s v="Yes"/>
    <s v="No"/>
    <x v="0"/>
    <n v="1"/>
    <x v="1"/>
    <x v="0"/>
    <s v="Normal"/>
    <n v="19521.97"/>
    <s v="tier - 1"/>
    <s v="tier - 2"/>
    <s v="R1013"/>
  </r>
  <r>
    <s v="Id1834"/>
    <s v=" Ms.   Patricia A Shaffer"/>
    <s v="17 Sep 1985"/>
    <n v="37.725000000000001"/>
    <n v="18.850000000000001"/>
    <n v="6.03"/>
    <s v="No"/>
    <s v="No"/>
    <x v="0"/>
    <n v="1"/>
    <x v="1"/>
    <x v="2"/>
    <s v="Prediabetes"/>
    <n v="19539.240000000002"/>
    <s v="tier - 1"/>
    <s v="tier - 1"/>
    <s v="R1013"/>
  </r>
  <r>
    <s v="Id1835"/>
    <s v=" Mr.s   Elizabeth A Corkum"/>
    <s v="14 Jul 1963"/>
    <n v="59.9"/>
    <n v="34.130000000000003"/>
    <n v="5.65"/>
    <s v="No"/>
    <s v="No"/>
    <x v="1"/>
    <n v="1"/>
    <x v="1"/>
    <x v="0"/>
    <s v="Prediabetes"/>
    <n v="19551.34"/>
    <s v="tier - 1"/>
    <s v="tier - 3"/>
    <s v="R1012"/>
  </r>
  <r>
    <s v="Id1836"/>
    <s v=" Mr.   Benjamin Pedersen"/>
    <s v="24 Sep 1978"/>
    <n v="44.705555555555556"/>
    <n v="17.34"/>
    <n v="5.05"/>
    <s v="No"/>
    <s v="No"/>
    <x v="0"/>
    <n v="0"/>
    <x v="1"/>
    <x v="3"/>
    <s v="Normal"/>
    <n v="19594.810000000001"/>
    <s v="tier - 1"/>
    <s v="tier - 1"/>
    <s v="R1024"/>
  </r>
  <r>
    <s v="Id1837"/>
    <s v=" Mr.   Breno Melo"/>
    <s v="27 Aug 1994"/>
    <n v="28.780555555555555"/>
    <n v="17.440000000000001"/>
    <n v="6.26"/>
    <s v="No"/>
    <s v="No"/>
    <x v="0"/>
    <n v="0"/>
    <x v="1"/>
    <x v="3"/>
    <s v="Normal"/>
    <n v="19673.34"/>
    <s v="tier - 1"/>
    <s v="tier - 2"/>
    <s v="R1012"/>
  </r>
  <r>
    <s v="Id1838"/>
    <s v=" Mr.   Takaya Sakamoto"/>
    <s v="8 Aug 1990"/>
    <n v="32.833333333333336"/>
    <n v="33.659999999999997"/>
    <n v="4.08"/>
    <s v="Yes"/>
    <s v="No"/>
    <x v="1"/>
    <n v="1"/>
    <x v="1"/>
    <x v="0"/>
    <s v="Prediabetes"/>
    <n v="19719.689999999999"/>
    <s v="tier - 1"/>
    <s v="tier - 2"/>
    <s v="R1013"/>
  </r>
  <r>
    <s v="Id1839"/>
    <s v=" Mr.   Thomas IV McMahon"/>
    <s v="14 Jun 1972"/>
    <n v="50.983333333333334"/>
    <n v="21.375"/>
    <n v="6.19"/>
    <s v="Yes"/>
    <s v="No"/>
    <x v="0"/>
    <n v="1"/>
    <x v="1"/>
    <x v="2"/>
    <s v="Normal"/>
    <n v="19749.38"/>
    <s v="tier - 1"/>
    <s v="tier - 3"/>
    <s v="R1013"/>
  </r>
  <r>
    <s v="Id1840"/>
    <s v=" Mr.   Bradley E Harris"/>
    <s v="30 Oct 1979"/>
    <n v="43.605555555555554"/>
    <n v="27.14"/>
    <n v="6.01"/>
    <s v="No"/>
    <s v="No"/>
    <x v="0"/>
    <n v="1"/>
    <x v="1"/>
    <x v="1"/>
    <s v="Prediabetes"/>
    <n v="19798.05"/>
    <s v="tier - 1"/>
    <s v="tier - 1"/>
    <s v="R1024"/>
  </r>
  <r>
    <s v="Id1841"/>
    <s v=" Ms.   Megan Lombardo"/>
    <s v="18 Oct 1997"/>
    <n v="25.638888888888889"/>
    <n v="35.78"/>
    <n v="6.07"/>
    <s v="No"/>
    <s v="yes"/>
    <x v="0"/>
    <n v="1"/>
    <x v="1"/>
    <x v="0"/>
    <s v="Prediabetes"/>
    <n v="19933.46"/>
    <s v="tier - 1"/>
    <s v="tier - 3"/>
    <s v="R1011"/>
  </r>
  <r>
    <s v="Id1842"/>
    <s v=" Ms.   Ruby J Bode"/>
    <s v="9 Oct 1980"/>
    <n v="42.663888888888891"/>
    <n v="34.96"/>
    <n v="5.63"/>
    <s v="No"/>
    <s v="No"/>
    <x v="0"/>
    <n v="0"/>
    <x v="1"/>
    <x v="0"/>
    <s v="Prediabetes"/>
    <n v="19964.75"/>
    <s v="tier - 1"/>
    <s v="tier - 2"/>
    <s v="R1024"/>
  </r>
  <r>
    <s v="Id1843"/>
    <s v=" Mr.   Bart Johnson"/>
    <s v="10 Aug 1966"/>
    <n v="56.827777777777776"/>
    <n v="38.39"/>
    <n v="6.05"/>
    <s v="No"/>
    <s v="No"/>
    <x v="0"/>
    <n v="0"/>
    <x v="1"/>
    <x v="0"/>
    <s v="Normal"/>
    <n v="19995.29"/>
    <s v="tier - 1"/>
    <s v="tier - 3"/>
    <s v="R1026"/>
  </r>
  <r>
    <s v="Id1844"/>
    <s v=" Mr.   Robert A Norcross"/>
    <s v="25 Jul 1988"/>
    <n v="34.869444444444447"/>
    <n v="33.82"/>
    <n v="4.6500000000000004"/>
    <s v="No"/>
    <s v="No"/>
    <x v="0"/>
    <n v="0"/>
    <x v="1"/>
    <x v="0"/>
    <s v="Prediabetes"/>
    <n v="20009.63"/>
    <s v="tier - 2"/>
    <s v="tier - 1"/>
    <s v="R1012"/>
  </r>
  <r>
    <s v="Id1845"/>
    <s v=" Mr.   Adam Lazrus"/>
    <s v="6 Oct 1983"/>
    <n v="39.672222222222224"/>
    <n v="27.835000000000001"/>
    <n v="5.37"/>
    <s v="No"/>
    <s v="No"/>
    <x v="0"/>
    <n v="0"/>
    <x v="1"/>
    <x v="1"/>
    <s v="Normal"/>
    <n v="20149.32"/>
    <s v="tier - 2"/>
    <s v="tier - 1"/>
    <s v="R1016"/>
  </r>
  <r>
    <s v="Id1846"/>
    <s v=" Mr.   Yemane Adhane Tsegay"/>
    <s v="9 Jul 2002"/>
    <n v="20.913888888888888"/>
    <n v="33"/>
    <n v="5.39"/>
    <s v="No"/>
    <s v="No"/>
    <x v="0"/>
    <n v="0"/>
    <x v="1"/>
    <x v="0"/>
    <s v="Normal"/>
    <n v="20167.34"/>
    <s v="tier - 3"/>
    <s v="tier - 3"/>
    <s v="R1011"/>
  </r>
  <r>
    <s v="Id1847"/>
    <s v=" Mr.   Jesse A Schneider"/>
    <s v="8 Jun 1994"/>
    <n v="29"/>
    <n v="26.885000000000002"/>
    <n v="5.86"/>
    <s v="No"/>
    <s v="No"/>
    <x v="0"/>
    <n v="0"/>
    <x v="1"/>
    <x v="1"/>
    <s v="Normal"/>
    <n v="20177.669999999998"/>
    <s v="tier - 2"/>
    <s v="tier - 1"/>
    <s v="R1011"/>
  </r>
  <r>
    <s v="Id1848"/>
    <s v=" Mr.   Bird Loreto"/>
    <s v="17 Oct 1987"/>
    <n v="35.641666666666666"/>
    <n v="29.26"/>
    <n v="4.4400000000000004"/>
    <s v="No"/>
    <s v="No"/>
    <x v="0"/>
    <n v="0"/>
    <x v="1"/>
    <x v="1"/>
    <s v="Prediabetes"/>
    <n v="20234.849999999999"/>
    <s v="tier - 2"/>
    <s v="tier - 3"/>
    <s v="R1012"/>
  </r>
  <r>
    <s v="Id1849"/>
    <s v=" Mr.   Patrick M Callahan"/>
    <s v="22 Aug 1966"/>
    <n v="56.794444444444444"/>
    <n v="26.98"/>
    <n v="4.41"/>
    <s v="No"/>
    <s v="No"/>
    <x v="0"/>
    <n v="0"/>
    <x v="1"/>
    <x v="1"/>
    <s v="Normal"/>
    <n v="20253.84"/>
    <s v="tier - 2"/>
    <s v="tier - 3"/>
    <s v="R1012"/>
  </r>
  <r>
    <s v="Id1850"/>
    <s v=" Mr.   Kyle Timko"/>
    <s v="7 Sep 1993"/>
    <n v="29.752777777777776"/>
    <n v="32.11"/>
    <n v="5.19"/>
    <s v="No"/>
    <s v="No"/>
    <x v="1"/>
    <n v="1"/>
    <x v="1"/>
    <x v="0"/>
    <s v="Normal"/>
    <n v="20277.810000000001"/>
    <s v="tier - 3"/>
    <s v="tier - 3"/>
    <s v="R1016"/>
  </r>
  <r>
    <s v="Id1851"/>
    <s v=" Mr.   Ryan Achatz"/>
    <s v="17 Sep 1985"/>
    <n v="37.725000000000001"/>
    <n v="31.73"/>
    <n v="5.16"/>
    <s v="No"/>
    <s v="No"/>
    <x v="1"/>
    <n v="1"/>
    <x v="1"/>
    <x v="0"/>
    <s v="Normal"/>
    <n v="20296.86"/>
    <s v="tier - 3"/>
    <s v="tier - 1"/>
    <s v="R1024"/>
  </r>
  <r>
    <s v="Id1852"/>
    <s v=" Mr.   Yuri Horwitz"/>
    <s v="2 Jul 1962"/>
    <n v="60.93333333333333"/>
    <n v="22.515000000000001"/>
    <n v="4.24"/>
    <s v="No"/>
    <s v="No"/>
    <x v="0"/>
    <n v="0"/>
    <x v="1"/>
    <x v="2"/>
    <s v="Normal"/>
    <n v="20354.5"/>
    <s v="tier - 3"/>
    <s v="tier - 2"/>
    <s v="R1026"/>
  </r>
  <r>
    <s v="Id1853"/>
    <s v=" Mr.   Ryan Gordyan"/>
    <s v="12 Jul 1985"/>
    <n v="37.905555555555559"/>
    <n v="25.9"/>
    <n v="5.45"/>
    <s v="No"/>
    <s v="No"/>
    <x v="0"/>
    <n v="1"/>
    <x v="1"/>
    <x v="1"/>
    <s v="Normal"/>
    <n v="20420.599999999999"/>
    <s v="tier - 3"/>
    <s v="tier - 2"/>
    <s v="R1011"/>
  </r>
  <r>
    <s v="Id1854"/>
    <s v=" Ms.   Debbie Hetherington"/>
    <s v="18 Oct 1962"/>
    <n v="60.638888888888886"/>
    <n v="27.72"/>
    <n v="5.03"/>
    <s v="Yes"/>
    <s v="No"/>
    <x v="0"/>
    <n v="1"/>
    <x v="1"/>
    <x v="1"/>
    <s v="Normal"/>
    <n v="20446.849999999999"/>
    <s v="tier - 2"/>
    <s v="tier - 1"/>
    <s v="R1012"/>
  </r>
  <r>
    <s v="Id1855"/>
    <s v=" Mr.   Mark D Thompson"/>
    <s v="13 Oct 1969"/>
    <n v="53.652777777777779"/>
    <n v="31.5"/>
    <n v="9.6199999999999992"/>
    <s v="Yes"/>
    <s v="No"/>
    <x v="0"/>
    <n v="1"/>
    <x v="1"/>
    <x v="0"/>
    <s v="Normal"/>
    <n v="20463"/>
    <s v="tier - 2"/>
    <s v="tier - 2"/>
    <s v="R1013"/>
  </r>
  <r>
    <s v="Id1856"/>
    <s v=" Mr.   Christopher Battoo"/>
    <s v="9 Jul 1966"/>
    <n v="56.913888888888891"/>
    <n v="29.7"/>
    <n v="6.77"/>
    <s v="Yes"/>
    <s v="No"/>
    <x v="0"/>
    <n v="1"/>
    <x v="1"/>
    <x v="1"/>
    <s v="Diabetes (Uncontrolled)"/>
    <n v="20568.32"/>
    <s v="tier - 3"/>
    <s v="tier - 2"/>
    <s v="R1012"/>
  </r>
  <r>
    <s v="Id1857"/>
    <s v=" Ms.   Daniell L Barker"/>
    <s v="17 Dec 1967"/>
    <n v="55.475000000000001"/>
    <n v="21.26"/>
    <n v="5.36"/>
    <s v="Yes"/>
    <s v="No"/>
    <x v="0"/>
    <n v="1"/>
    <x v="1"/>
    <x v="2"/>
    <s v="Diabetes (Controlled)"/>
    <n v="20630.28"/>
    <s v="tier - 2"/>
    <s v="tier - 3"/>
    <s v="R1011"/>
  </r>
  <r>
    <s v="Id1858"/>
    <s v=" Mr.   Janne Saarnilehto"/>
    <s v="1 Aug 1965"/>
    <n v="57.852777777777774"/>
    <n v="17.09"/>
    <n v="5.69"/>
    <s v="No"/>
    <s v="No"/>
    <x v="0"/>
    <n v="0"/>
    <x v="1"/>
    <x v="3"/>
    <s v="Normal"/>
    <n v="20709.02"/>
    <s v="tier - 3"/>
    <s v="tier - 2"/>
    <s v="R1019"/>
  </r>
  <r>
    <s v="Id1859"/>
    <s v=" Ms.   Martina Morton"/>
    <s v="14 Sep 1992"/>
    <n v="30.733333333333334"/>
    <n v="24.3"/>
    <n v="4.9000000000000004"/>
    <s v="Yes"/>
    <s v="No"/>
    <x v="1"/>
    <n v="1"/>
    <x v="1"/>
    <x v="2"/>
    <s v="Normal"/>
    <n v="20745.990000000002"/>
    <s v="tier - 3"/>
    <s v="tier - 1"/>
    <s v="R1012"/>
  </r>
  <r>
    <s v="Id1860"/>
    <s v=" Ms.   Elizabeth L Thomas"/>
    <s v="4 Aug 1986"/>
    <n v="36.844444444444441"/>
    <n v="29.734999999999999"/>
    <n v="5.78"/>
    <s v="No"/>
    <s v="No"/>
    <x v="0"/>
    <n v="0"/>
    <x v="1"/>
    <x v="1"/>
    <s v="Normal"/>
    <n v="20773.63"/>
    <s v="tier - 2"/>
    <s v="tier - 3"/>
    <s v="R1017"/>
  </r>
  <r>
    <s v="Id1861"/>
    <s v=" Ms.   Stephanie C Hillman"/>
    <s v="8 Sep 1967"/>
    <n v="55.75"/>
    <n v="29.26"/>
    <n v="4.7"/>
    <s v="No"/>
    <s v="No"/>
    <x v="0"/>
    <n v="0"/>
    <x v="1"/>
    <x v="1"/>
    <s v="Prediabetes"/>
    <n v="20781.490000000002"/>
    <s v="tier - 2"/>
    <s v="tier - 3"/>
    <s v="R1013"/>
  </r>
  <r>
    <s v="Id1862"/>
    <s v=" Ms.   Katie Edwards"/>
    <s v="8 Dec 1975"/>
    <n v="47.5"/>
    <n v="33"/>
    <n v="6.28"/>
    <s v="No"/>
    <s v="No"/>
    <x v="0"/>
    <n v="0"/>
    <x v="1"/>
    <x v="0"/>
    <s v="Normal"/>
    <n v="20878.78"/>
    <s v="tier - 2"/>
    <s v="tier - 1"/>
    <s v="R1024"/>
  </r>
  <r>
    <s v="Id1863"/>
    <s v=" Ms.   Callie Bartel"/>
    <s v="19 Nov 1964"/>
    <n v="58.552777777777777"/>
    <n v="31.065000000000001"/>
    <n v="4.2300000000000004"/>
    <s v="No"/>
    <s v="No"/>
    <x v="0"/>
    <n v="0"/>
    <x v="1"/>
    <x v="0"/>
    <s v="Prediabetes"/>
    <n v="20893.060000000001"/>
    <s v="tier - 2"/>
    <s v="tier - 3"/>
    <s v="R1012"/>
  </r>
  <r>
    <s v="Id1864"/>
    <s v=" Ms.   Inna Potekhina"/>
    <s v="27 Nov 1987"/>
    <n v="35.530555555555559"/>
    <n v="26.51"/>
    <n v="6.17"/>
    <s v="No"/>
    <s v="No"/>
    <x v="0"/>
    <n v="0"/>
    <x v="1"/>
    <x v="1"/>
    <s v="Normal"/>
    <n v="20984.09"/>
    <s v="tier - 2"/>
    <s v="tier - 2"/>
    <s v="R1015"/>
  </r>
  <r>
    <s v="Id1865"/>
    <s v=" Ms.   Mary K Kelly"/>
    <s v="2 Jul 1983"/>
    <n v="39.93333333333333"/>
    <n v="28.88"/>
    <n v="4.96"/>
    <s v="No"/>
    <s v="No"/>
    <x v="0"/>
    <n v="0"/>
    <x v="1"/>
    <x v="1"/>
    <s v="Prediabetes"/>
    <n v="21082.16"/>
    <s v="tier - 3"/>
    <s v="tier - 2"/>
    <s v="R1011"/>
  </r>
  <r>
    <s v="Id1866"/>
    <s v=" Mr.   Samuel M Lapp"/>
    <s v="23 Nov 1977"/>
    <n v="45.541666666666664"/>
    <n v="35.814999999999998"/>
    <n v="5.1100000000000003"/>
    <s v="Yes"/>
    <s v="No"/>
    <x v="0"/>
    <n v="1"/>
    <x v="1"/>
    <x v="0"/>
    <s v="Normal"/>
    <n v="21098.55"/>
    <s v="tier - 3"/>
    <s v="tier - 3"/>
    <s v="R1012"/>
  </r>
  <r>
    <s v="Id1867"/>
    <s v=" Ms.   Kimberly Burke"/>
    <s v="26 Aug 1969"/>
    <n v="53.783333333333331"/>
    <n v="21.28"/>
    <n v="4.05"/>
    <s v="No"/>
    <s v="yes"/>
    <x v="0"/>
    <n v="1"/>
    <x v="1"/>
    <x v="2"/>
    <s v="Normal"/>
    <n v="21195.82"/>
    <s v="tier - 3"/>
    <s v="tier - 1"/>
    <s v="R1013"/>
  </r>
  <r>
    <s v="Id1868"/>
    <s v=" Mr.   Tom J Barry"/>
    <s v="14 Oct 1974"/>
    <n v="48.65"/>
    <n v="33.81"/>
    <n v="6.49"/>
    <s v="No"/>
    <s v="No"/>
    <x v="1"/>
    <n v="1"/>
    <x v="1"/>
    <x v="0"/>
    <s v="Normal"/>
    <n v="21223.68"/>
    <s v="tier - 3"/>
    <s v="tier - 2"/>
    <s v="R1013"/>
  </r>
  <r>
    <s v="Id1869"/>
    <s v=" Mr.   Zachary McCormick"/>
    <s v="3 Sep 1974"/>
    <n v="48.763888888888886"/>
    <n v="44.22"/>
    <n v="4.1900000000000004"/>
    <s v="No"/>
    <s v="No"/>
    <x v="0"/>
    <n v="1"/>
    <x v="1"/>
    <x v="0"/>
    <s v="Prediabetes"/>
    <n v="21232.18"/>
    <s v="tier - 3"/>
    <s v="tier - 2"/>
    <s v="R1011"/>
  </r>
  <r>
    <s v="Id1870"/>
    <s v=" Mr.   Dane McElroy"/>
    <s v="10 Dec 1980"/>
    <n v="42.494444444444447"/>
    <n v="15.46"/>
    <n v="4.99"/>
    <s v="Yes"/>
    <s v="No"/>
    <x v="1"/>
    <n v="1"/>
    <x v="1"/>
    <x v="3"/>
    <s v="Normal"/>
    <n v="21259.38"/>
    <s v="tier - 3"/>
    <s v="tier - 3"/>
    <s v="R1019"/>
  </r>
  <r>
    <s v="Id1871"/>
    <s v=" Mr.   Dougie J Coffed"/>
    <s v="4 Aug 2004"/>
    <n v="18.844444444444445"/>
    <n v="30.3"/>
    <n v="4.7699999999999996"/>
    <s v="Yes"/>
    <s v="No"/>
    <x v="0"/>
    <n v="1"/>
    <x v="1"/>
    <x v="0"/>
    <s v="Normal"/>
    <n v="21344.85"/>
    <s v="tier - 3"/>
    <s v="tier - 1"/>
    <s v="R1024"/>
  </r>
  <r>
    <s v="Id1872"/>
    <s v=" Mr.   Jeremiah H Estes"/>
    <s v="4 Sep 1980"/>
    <n v="42.761111111111113"/>
    <n v="16.670000000000002"/>
    <n v="5.46"/>
    <s v="No"/>
    <s v="No"/>
    <x v="0"/>
    <n v="0"/>
    <x v="1"/>
    <x v="3"/>
    <s v="Normal"/>
    <n v="21348.71"/>
    <s v="tier - 2"/>
    <s v="tier - 1"/>
    <s v="R1012"/>
  </r>
  <r>
    <s v="Id1873"/>
    <s v=" Mr.   Ashley J Miles"/>
    <s v="21 Nov 1990"/>
    <n v="32.547222222222224"/>
    <n v="28.594999999999999"/>
    <n v="5.43"/>
    <s v="No"/>
    <s v="No"/>
    <x v="0"/>
    <n v="0"/>
    <x v="1"/>
    <x v="1"/>
    <s v="Normal"/>
    <n v="21472.48"/>
    <s v="tier - 2"/>
    <s v="tier - 2"/>
    <s v="R1012"/>
  </r>
  <r>
    <s v="Id1874"/>
    <s v=" Mr.   Turner J Zamore"/>
    <s v="12 Jun 1999"/>
    <n v="23.988888888888887"/>
    <n v="25.934999999999999"/>
    <n v="4.29"/>
    <s v="No"/>
    <s v="No"/>
    <x v="0"/>
    <n v="0"/>
    <x v="1"/>
    <x v="1"/>
    <s v="Normal"/>
    <n v="21595.38"/>
    <s v="tier - 2"/>
    <s v="tier - 3"/>
    <s v="R1012"/>
  </r>
  <r>
    <s v="Id1875"/>
    <s v=" Mr.   Roger Donaghy"/>
    <s v="25 Dec 1983"/>
    <n v="39.452777777777776"/>
    <n v="27.645"/>
    <n v="5.25"/>
    <s v="No"/>
    <s v="No"/>
    <x v="0"/>
    <n v="1"/>
    <x v="1"/>
    <x v="1"/>
    <s v="Normal"/>
    <n v="21659.93"/>
    <s v="tier - 3"/>
    <s v="tier - 3"/>
    <s v="R1024"/>
  </r>
  <r>
    <s v="Id1876"/>
    <s v=" Ms.   Pamela Kennedy"/>
    <s v="16 Nov 1962"/>
    <n v="60.56111111111111"/>
    <n v="30.1"/>
    <n v="4.04"/>
    <s v="No"/>
    <s v="No"/>
    <x v="0"/>
    <n v="1"/>
    <x v="1"/>
    <x v="0"/>
    <s v="Normal"/>
    <n v="21661.16"/>
    <s v="tier - 2"/>
    <s v="tier - 2"/>
    <s v="R1012"/>
  </r>
  <r>
    <s v="Id1877"/>
    <s v=" Ms.   Allison M Fiorini"/>
    <s v="18 Jul 1976"/>
    <n v="46.888888888888886"/>
    <n v="26.79"/>
    <n v="5"/>
    <s v="Yes"/>
    <s v="No"/>
    <x v="1"/>
    <n v="1"/>
    <x v="1"/>
    <x v="1"/>
    <s v="Normal"/>
    <n v="21677.279999999999"/>
    <s v="tier - 3"/>
    <s v="tier - 1"/>
    <s v="R1012"/>
  </r>
  <r>
    <s v="Id1878"/>
    <s v=" Mr.s   Katherine H Alexander"/>
    <s v="20 Sep 1979"/>
    <n v="43.716666666666669"/>
    <n v="27.1"/>
    <n v="4.01"/>
    <s v="Yes"/>
    <s v="No"/>
    <x v="0"/>
    <n v="1"/>
    <x v="1"/>
    <x v="1"/>
    <s v="Normal"/>
    <n v="21771.34"/>
    <s v="tier - 3"/>
    <s v="tier - 1"/>
    <s v="R1024"/>
  </r>
  <r>
    <s v="Id1879"/>
    <s v=" Ms.   Robin Watkins"/>
    <s v="28 Sep 1979"/>
    <n v="43.694444444444443"/>
    <n v="24.31"/>
    <n v="5.4"/>
    <s v="No"/>
    <s v="No"/>
    <x v="0"/>
    <n v="0"/>
    <x v="1"/>
    <x v="2"/>
    <s v="Normal"/>
    <n v="21774.32"/>
    <s v="tier - 3"/>
    <s v="tier - 2"/>
    <s v="R1012"/>
  </r>
  <r>
    <s v="Id1880"/>
    <s v=" Ms.   Terri Cassel"/>
    <s v="27 Aug 1963"/>
    <n v="59.780555555555559"/>
    <n v="15.53"/>
    <n v="5.81"/>
    <s v="No"/>
    <s v="No"/>
    <x v="0"/>
    <n v="1"/>
    <x v="1"/>
    <x v="3"/>
    <s v="Normal"/>
    <n v="21797"/>
    <s v="tier - 3"/>
    <s v="tier - 1"/>
    <s v="R1011"/>
  </r>
  <r>
    <s v="Id1881"/>
    <s v=" Mr.   Eddie Ferguson"/>
    <s v="17 Aug 1979"/>
    <n v="43.80833333333333"/>
    <n v="30.7"/>
    <n v="5.82"/>
    <s v="No"/>
    <s v="No"/>
    <x v="0"/>
    <n v="1"/>
    <x v="1"/>
    <x v="0"/>
    <s v="Prediabetes"/>
    <n v="21880.82"/>
    <s v="tier - 3"/>
    <s v="tier - 1"/>
    <s v="R1012"/>
  </r>
  <r>
    <s v="Id1882"/>
    <s v=" Ms.   Pamela O'Sullivan"/>
    <s v="28 Sep 2003"/>
    <n v="19.694444444444443"/>
    <n v="33.33"/>
    <n v="4.82"/>
    <s v="No"/>
    <s v="No"/>
    <x v="0"/>
    <n v="1"/>
    <x v="1"/>
    <x v="0"/>
    <s v="Prediabetes"/>
    <n v="21882.400000000001"/>
    <s v="tier - 2"/>
    <s v="tier - 1"/>
    <s v="R1011"/>
  </r>
  <r>
    <s v="Id1883"/>
    <s v=" Ms.   Joyce Chepkirui"/>
    <s v="19 Dec 1975"/>
    <n v="47.469444444444441"/>
    <n v="32.4"/>
    <n v="5.08"/>
    <s v="No"/>
    <s v="No"/>
    <x v="0"/>
    <n v="1"/>
    <x v="1"/>
    <x v="0"/>
    <s v="Normal"/>
    <n v="21978.68"/>
    <s v="tier - 3"/>
    <s v="tier - 3"/>
    <s v="R1013"/>
  </r>
  <r>
    <s v="Id1884"/>
    <s v=" Ms.   Alison W Gurney"/>
    <s v="14 Oct 1989"/>
    <n v="33.65"/>
    <n v="27.93"/>
    <n v="5.59"/>
    <s v="No"/>
    <s v="No"/>
    <x v="0"/>
    <n v="1"/>
    <x v="1"/>
    <x v="1"/>
    <s v="Normal"/>
    <n v="21984.47"/>
    <s v="tier - 3"/>
    <s v="tier - 1"/>
    <s v="R1012"/>
  </r>
  <r>
    <s v="Id1885"/>
    <s v=" Ms.   Tammara C Francis"/>
    <s v="28 Aug 2001"/>
    <n v="21.777777777777779"/>
    <n v="21.754999999999999"/>
    <n v="5.12"/>
    <s v="No"/>
    <s v="No"/>
    <x v="0"/>
    <n v="0"/>
    <x v="1"/>
    <x v="2"/>
    <s v="Normal"/>
    <n v="22097.62"/>
    <s v="tier - 3"/>
    <s v="tier - 1"/>
    <s v="R1011"/>
  </r>
  <r>
    <s v="Id1886"/>
    <s v=" Ms.   Dorota Gruca"/>
    <s v="12 Sep 1980"/>
    <n v="42.738888888888887"/>
    <n v="25.934999999999999"/>
    <n v="4.95"/>
    <s v="No"/>
    <s v="No"/>
    <x v="0"/>
    <n v="0"/>
    <x v="1"/>
    <x v="1"/>
    <s v="Normal"/>
    <n v="22144.03"/>
    <s v="tier - 2"/>
    <s v="tier - 2"/>
    <s v="R1011"/>
  </r>
  <r>
    <s v="Id1887"/>
    <s v=" Mr.   Jose Norberto Sr Rojas Alvarez"/>
    <s v="24 Aug 1965"/>
    <n v="57.788888888888891"/>
    <n v="31.5"/>
    <n v="6.16"/>
    <s v="No"/>
    <s v="No"/>
    <x v="0"/>
    <n v="0"/>
    <x v="1"/>
    <x v="0"/>
    <s v="Normal"/>
    <n v="22192.44"/>
    <s v="tier - 3"/>
    <s v="tier - 1"/>
    <s v="R1013"/>
  </r>
  <r>
    <s v="Id1888"/>
    <s v=" Mr.   Peter Denton"/>
    <s v="16 Jun 1971"/>
    <n v="51.977777777777774"/>
    <n v="30.03"/>
    <n v="6.41"/>
    <s v="No"/>
    <s v="No"/>
    <x v="0"/>
    <n v="0"/>
    <x v="1"/>
    <x v="0"/>
    <s v="Prediabetes"/>
    <n v="22218.11"/>
    <s v="tier - 2"/>
    <s v="tier - 3"/>
    <s v="R1013"/>
  </r>
  <r>
    <s v="Id1889"/>
    <s v=" Mr.   Bryant Mason"/>
    <s v="27 Dec 1982"/>
    <n v="40.447222222222223"/>
    <n v="33.479999999999997"/>
    <n v="8.94"/>
    <s v="No"/>
    <s v="No"/>
    <x v="0"/>
    <n v="0"/>
    <x v="1"/>
    <x v="0"/>
    <s v="Prediabetes"/>
    <n v="22331.57"/>
    <s v="tier - 2"/>
    <s v="tier - 3"/>
    <s v="R1024"/>
  </r>
  <r>
    <s v="Id1890"/>
    <s v=" Ms.   Christina Trout"/>
    <s v="26 Aug 1999"/>
    <n v="23.783333333333335"/>
    <n v="16.510000000000002"/>
    <n v="4.42"/>
    <s v="Yes"/>
    <s v="No"/>
    <x v="1"/>
    <n v="1"/>
    <x v="1"/>
    <x v="3"/>
    <s v="Diabetes (Uncontrolled)"/>
    <n v="22395.74"/>
    <s v="tier - 3"/>
    <s v="tier - 2"/>
    <s v="R1024"/>
  </r>
  <r>
    <s v="Id1891"/>
    <s v=" Mr.   John Gilbert"/>
    <s v="18 Aug 1966"/>
    <n v="56.805555555555557"/>
    <n v="33.155000000000001"/>
    <n v="5.3"/>
    <s v="Yes"/>
    <s v="No"/>
    <x v="0"/>
    <n v="1"/>
    <x v="1"/>
    <x v="0"/>
    <s v="Normal"/>
    <n v="22412.65"/>
    <s v="tier - 3"/>
    <s v="tier - 3"/>
    <s v="R1014"/>
  </r>
  <r>
    <s v="Id1892"/>
    <s v=" Mr.   Eduardo Chong"/>
    <s v="21 Dec 1983"/>
    <n v="39.463888888888889"/>
    <n v="37.29"/>
    <n v="4.6399999999999997"/>
    <s v="No"/>
    <s v="No"/>
    <x v="1"/>
    <n v="1"/>
    <x v="1"/>
    <x v="0"/>
    <s v="Normal"/>
    <n v="22462.04"/>
    <s v="tier - 3"/>
    <s v="tier - 1"/>
    <s v="R1019"/>
  </r>
  <r>
    <s v="Id1893"/>
    <s v=" Ms.   Laura M Henry"/>
    <s v="14 Nov 1979"/>
    <n v="43.56666666666667"/>
    <n v="20.23"/>
    <n v="6.16"/>
    <s v="Yes"/>
    <s v="No"/>
    <x v="0"/>
    <n v="1"/>
    <x v="1"/>
    <x v="2"/>
    <s v="Normal"/>
    <n v="22478.6"/>
    <s v="tier - 3"/>
    <s v="tier - 2"/>
    <s v="R1011"/>
  </r>
  <r>
    <s v="Id1894"/>
    <s v=" Mr.   Charlie Brenneman"/>
    <s v="25 Jul 2003"/>
    <n v="19.869444444444444"/>
    <n v="28.975000000000001"/>
    <n v="4.12"/>
    <s v="No"/>
    <s v="No"/>
    <x v="1"/>
    <n v="1"/>
    <x v="1"/>
    <x v="1"/>
    <s v="Prediabetes"/>
    <n v="22493.66"/>
    <s v="tier - 2"/>
    <s v="tier - 1"/>
    <s v="R1012"/>
  </r>
  <r>
    <s v="Id1895"/>
    <s v=" Ms.   Melissa D Kemp"/>
    <s v="9 Nov 1970"/>
    <n v="52.580555555555556"/>
    <n v="16.420000000000002"/>
    <n v="5.77"/>
    <s v="Yes"/>
    <s v="No"/>
    <x v="1"/>
    <n v="1"/>
    <x v="1"/>
    <x v="3"/>
    <s v="Normal"/>
    <n v="23045.57"/>
    <s v="tier - 2"/>
    <s v="tier - 2"/>
    <s v="R1024"/>
  </r>
  <r>
    <s v="Id1896"/>
    <s v=" Mr.   Dan C Jr Wilson"/>
    <s v="9 Sep 1975"/>
    <n v="47.74722222222222"/>
    <n v="17.559999999999999"/>
    <n v="6.2"/>
    <s v="No"/>
    <s v="No"/>
    <x v="0"/>
    <n v="1"/>
    <x v="1"/>
    <x v="3"/>
    <s v="Prediabetes"/>
    <n v="23065.42"/>
    <s v="tier - 2"/>
    <s v="tier - 2"/>
    <s v="R1013"/>
  </r>
  <r>
    <s v="Id1897"/>
    <s v=" Mr.   Matthew Hillyard"/>
    <s v="14 Dec 2003"/>
    <n v="19.483333333333334"/>
    <n v="24.13"/>
    <n v="4.3899999999999997"/>
    <s v="No"/>
    <s v="No"/>
    <x v="0"/>
    <n v="1"/>
    <x v="1"/>
    <x v="2"/>
    <s v="Prediabetes"/>
    <n v="23082.959999999999"/>
    <s v="tier - 2"/>
    <s v="tier - 2"/>
    <s v="R1011"/>
  </r>
  <r>
    <s v="Id1898"/>
    <s v=" Mr.   Wesley C Turner"/>
    <s v="7 Aug 1997"/>
    <n v="25.836111111111112"/>
    <n v="19.95"/>
    <n v="5.13"/>
    <s v="No"/>
    <s v="yes"/>
    <x v="0"/>
    <n v="2"/>
    <x v="1"/>
    <x v="2"/>
    <s v="Normal"/>
    <n v="23241.47"/>
    <s v="tier - 2"/>
    <s v="tier - 3"/>
    <s v="R1018"/>
  </r>
  <r>
    <s v="Id1899"/>
    <s v=" Mr.   Christopher Benestad"/>
    <s v="14 Nov 1969"/>
    <n v="53.56666666666667"/>
    <n v="21.24"/>
    <n v="4.49"/>
    <s v="No"/>
    <s v="No"/>
    <x v="0"/>
    <n v="0"/>
    <x v="1"/>
    <x v="2"/>
    <s v="Normal"/>
    <n v="23244.79"/>
    <s v="tier - 2"/>
    <s v="tier - 3"/>
    <s v="R1013"/>
  </r>
  <r>
    <s v="Id1900"/>
    <s v=" Ms.   Jessica Gonzales"/>
    <s v="3 Oct 1994"/>
    <n v="28.680555555555557"/>
    <n v="44.22"/>
    <n v="6.35"/>
    <s v="No"/>
    <s v="No"/>
    <x v="0"/>
    <n v="0"/>
    <x v="1"/>
    <x v="0"/>
    <s v="Normal"/>
    <n v="23288.93"/>
    <s v="tier - 2"/>
    <s v="tier - 3"/>
    <s v="R1024"/>
  </r>
  <r>
    <s v="Id1901"/>
    <s v=" Ms.   Christin Newman"/>
    <s v="22 Oct 1973"/>
    <n v="49.62777777777778"/>
    <n v="41.1"/>
    <n v="5.79"/>
    <s v="No"/>
    <s v="No"/>
    <x v="0"/>
    <n v="0"/>
    <x v="1"/>
    <x v="0"/>
    <s v="Prediabetes"/>
    <n v="23306.55"/>
    <s v="tier - 2"/>
    <s v="tier - 2"/>
    <s v="R1011"/>
  </r>
  <r>
    <s v="Id1902"/>
    <s v=" Ms.   Sara Sayre"/>
    <s v="13 Nov 1975"/>
    <n v="47.569444444444443"/>
    <n v="34.200000000000003"/>
    <n v="4.78"/>
    <s v="Yes"/>
    <s v="No"/>
    <x v="0"/>
    <n v="0"/>
    <x v="1"/>
    <x v="0"/>
    <s v="Prediabetes"/>
    <n v="23401.31"/>
    <s v="tier - 2"/>
    <s v="tier - 3"/>
    <s v="R1024"/>
  </r>
  <r>
    <s v="Id1903"/>
    <s v=" Ms.   Elizabeth Panke"/>
    <s v="26 Aug 1983"/>
    <n v="39.783333333333331"/>
    <n v="29.92"/>
    <n v="6.02"/>
    <s v="Yes"/>
    <s v="No"/>
    <x v="0"/>
    <n v="0"/>
    <x v="1"/>
    <x v="1"/>
    <s v="Normal"/>
    <n v="23563.02"/>
    <s v="tier - 2"/>
    <s v="tier - 2"/>
    <s v="R1013"/>
  </r>
  <r>
    <s v="Id1904"/>
    <s v=" Ms.   Margaret P Brennan"/>
    <s v="2 Jun 1974"/>
    <n v="49.016666666666666"/>
    <n v="28.93"/>
    <n v="4.4400000000000004"/>
    <s v="No"/>
    <s v="No"/>
    <x v="0"/>
    <n v="0"/>
    <x v="1"/>
    <x v="1"/>
    <s v="Prediabetes"/>
    <n v="23568.27"/>
    <s v="tier - 2"/>
    <s v="tier - 2"/>
    <s v="R1011"/>
  </r>
  <r>
    <s v="Id1905"/>
    <s v=" Ms.   Tiffany K Ngo"/>
    <s v="27 Jun 1973"/>
    <n v="49.947222222222223"/>
    <n v="31.254999999999999"/>
    <n v="5.84"/>
    <s v="Yes"/>
    <s v="No"/>
    <x v="0"/>
    <n v="1"/>
    <x v="1"/>
    <x v="0"/>
    <s v="Normal"/>
    <n v="23807.24"/>
    <s v="tier - 2"/>
    <s v="tier - 3"/>
    <s v="R1012"/>
  </r>
  <r>
    <s v="Id1906"/>
    <s v=" Mr.   David M Guerdan"/>
    <s v="8 Aug 1970"/>
    <n v="52.833333333333336"/>
    <n v="29.83"/>
    <n v="5.39"/>
    <s v="No"/>
    <s v="No"/>
    <x v="0"/>
    <n v="0"/>
    <x v="1"/>
    <x v="1"/>
    <s v="Prediabetes"/>
    <n v="23887.66"/>
    <s v="tier - 2"/>
    <s v="tier - 3"/>
    <s v="R1012"/>
  </r>
  <r>
    <s v="Id1907"/>
    <s v=" Ms.   Christine E Shaw"/>
    <s v="10 Jul 1971"/>
    <n v="51.911111111111111"/>
    <n v="29.59"/>
    <n v="6.16"/>
    <s v="No"/>
    <s v="No"/>
    <x v="1"/>
    <n v="1"/>
    <x v="1"/>
    <x v="1"/>
    <s v="Normal"/>
    <n v="23967.38"/>
    <s v="tier - 2"/>
    <s v="tier - 2"/>
    <s v="R1012"/>
  </r>
  <r>
    <s v="Id1908"/>
    <s v=" Ms.   Donna Mills-Honarvar"/>
    <s v="30 Dec 2003"/>
    <n v="19.43888888888889"/>
    <n v="31.16"/>
    <n v="4.49"/>
    <s v="No"/>
    <s v="No"/>
    <x v="1"/>
    <n v="1"/>
    <x v="1"/>
    <x v="0"/>
    <s v="Prediabetes"/>
    <n v="24059.68"/>
    <s v="tier - 2"/>
    <s v="tier - 2"/>
    <s v="R1012"/>
  </r>
  <r>
    <s v="Id1909"/>
    <s v=" Mr.   Rod Farvard"/>
    <s v="13 Jun 1973"/>
    <n v="49.986111111111114"/>
    <n v="34.21"/>
    <n v="4.4800000000000004"/>
    <s v="Yes"/>
    <s v="No"/>
    <x v="0"/>
    <n v="1"/>
    <x v="1"/>
    <x v="0"/>
    <s v="Normal"/>
    <n v="24106.91"/>
    <s v="tier - 2"/>
    <s v="tier - 2"/>
    <s v="R1024"/>
  </r>
  <r>
    <s v="Id1910"/>
    <s v=" Mr.   Joe Kelly"/>
    <s v="10 Sep 1974"/>
    <n v="48.744444444444447"/>
    <n v="34.86"/>
    <n v="10.97"/>
    <s v="No"/>
    <s v="No"/>
    <x v="0"/>
    <n v="0"/>
    <x v="1"/>
    <x v="0"/>
    <s v="Normal"/>
    <n v="24180.93"/>
    <s v="tier - 2"/>
    <s v="tier - 1"/>
    <s v="R1013"/>
  </r>
  <r>
    <s v="Id1911"/>
    <s v=" Ms.   Kayleigh Skinner"/>
    <s v="16 Dec 1964"/>
    <n v="58.477777777777774"/>
    <n v="34.58"/>
    <n v="5.14"/>
    <s v="No"/>
    <s v="yes"/>
    <x v="0"/>
    <n v="2"/>
    <x v="1"/>
    <x v="0"/>
    <s v="Diabetes (Uncontrolled)"/>
    <n v="24227.34"/>
    <s v="tier - 2"/>
    <s v="tier - 1"/>
    <s v="R1013"/>
  </r>
  <r>
    <s v="Id1912"/>
    <s v=" Mr.   Lorcan A Murphy"/>
    <s v="3 Aug 2004"/>
    <n v="18.847222222222221"/>
    <n v="17.940000000000001"/>
    <n v="5.17"/>
    <s v="Yes"/>
    <s v="No"/>
    <x v="0"/>
    <n v="0"/>
    <x v="1"/>
    <x v="3"/>
    <s v="Normal"/>
    <n v="24294.02"/>
    <s v="tier - 2"/>
    <s v="tier - 1"/>
    <s v="R1011"/>
  </r>
  <r>
    <s v="Id1913"/>
    <s v=" Mr.   Billy Shue"/>
    <s v="7 Oct 1999"/>
    <n v="23.669444444444444"/>
    <n v="26.8"/>
    <n v="6.18"/>
    <s v="Yes"/>
    <s v="No"/>
    <x v="1"/>
    <n v="1"/>
    <x v="1"/>
    <x v="1"/>
    <s v="Normal"/>
    <n v="24387.74"/>
    <s v="tier - 2"/>
    <s v="tier - 1"/>
    <s v="R1011"/>
  </r>
  <r>
    <s v="Id1914"/>
    <s v=" Mr.   Paul M Reilly"/>
    <s v="30 Nov 1970"/>
    <n v="52.522222222222226"/>
    <n v="17.690000000000001"/>
    <n v="9.07"/>
    <s v="Yes"/>
    <s v="No"/>
    <x v="0"/>
    <n v="0"/>
    <x v="1"/>
    <x v="3"/>
    <s v="Prediabetes"/>
    <n v="24393.62"/>
    <s v="tier - 2"/>
    <s v="tier - 3"/>
    <s v="R1012"/>
  </r>
  <r>
    <s v="Id1915"/>
    <s v=" Ms.   Brenda M Blinn"/>
    <s v="6 Jul 1968"/>
    <n v="54.922222222222224"/>
    <n v="25.77"/>
    <n v="4.43"/>
    <s v="No"/>
    <s v="No"/>
    <x v="1"/>
    <n v="1"/>
    <x v="1"/>
    <x v="1"/>
    <s v="Diabetes (Uncontrolled)"/>
    <n v="24476.48"/>
    <s v="tier - 2"/>
    <s v="tier - 2"/>
    <s v="R1012"/>
  </r>
  <r>
    <s v="Id1916"/>
    <s v=" Mr.   Jeff H Duyn"/>
    <s v="21 Oct 1961"/>
    <n v="61.630555555555553"/>
    <n v="34.46"/>
    <n v="4.17"/>
    <s v="No"/>
    <s v="yes"/>
    <x v="0"/>
    <n v="1"/>
    <x v="1"/>
    <x v="0"/>
    <s v="Normal"/>
    <n v="24513.09"/>
    <s v="tier - 2"/>
    <s v="tier - 2"/>
    <s v="R1013"/>
  </r>
  <r>
    <s v="Id1917"/>
    <s v=" Mr.   Michael Wardian"/>
    <s v="14 Sep 1972"/>
    <n v="50.733333333333334"/>
    <n v="30.875"/>
    <n v="4.95"/>
    <s v="Yes"/>
    <s v="No"/>
    <x v="0"/>
    <n v="0"/>
    <x v="1"/>
    <x v="0"/>
    <s v="Normal"/>
    <n v="24520.26"/>
    <s v="tier - 2"/>
    <s v="tier - 3"/>
    <s v="R1011"/>
  </r>
  <r>
    <s v="Id1918"/>
    <s v=" Mr.   Jan Heuninck"/>
    <s v="13 Jun 1975"/>
    <n v="47.986111111111114"/>
    <n v="39.49"/>
    <n v="5.13"/>
    <s v="No"/>
    <s v="No"/>
    <x v="0"/>
    <n v="0"/>
    <x v="1"/>
    <x v="0"/>
    <s v="Normal"/>
    <n v="24535.7"/>
    <s v="tier - 2"/>
    <s v="tier - 2"/>
    <s v="R1012"/>
  </r>
  <r>
    <s v="Id1919"/>
    <s v=" Mr.   Bernard Kipyego"/>
    <s v="12 Oct 1976"/>
    <n v="46.655555555555559"/>
    <n v="28.88"/>
    <n v="4.0999999999999996"/>
    <s v="No"/>
    <s v="No"/>
    <x v="0"/>
    <n v="0"/>
    <x v="1"/>
    <x v="1"/>
    <s v="Normal"/>
    <n v="24603.05"/>
    <s v="tier - 2"/>
    <s v="tier - 2"/>
    <s v="R1011"/>
  </r>
  <r>
    <s v="Id1920"/>
    <s v=" Mr.   Craig Kuehl"/>
    <s v="12 Jun 1970"/>
    <n v="52.988888888888887"/>
    <n v="20.234999999999999"/>
    <n v="5.01"/>
    <s v="Yes"/>
    <s v="No"/>
    <x v="0"/>
    <n v="0"/>
    <x v="1"/>
    <x v="2"/>
    <s v="Normal"/>
    <n v="24667.42"/>
    <s v="tier - 2"/>
    <s v="tier - 3"/>
    <s v="R1013"/>
  </r>
  <r>
    <s v="Id1921"/>
    <s v=" Mr.s   Bryn Burkholder"/>
    <s v="28 Aug 1996"/>
    <n v="26.777777777777779"/>
    <n v="30.67"/>
    <n v="5.09"/>
    <s v="Yes"/>
    <s v="No"/>
    <x v="0"/>
    <n v="0"/>
    <x v="1"/>
    <x v="0"/>
    <s v="Normal"/>
    <n v="24671.66"/>
    <s v="tier - 2"/>
    <s v="tier - 1"/>
    <s v="R1024"/>
  </r>
  <r>
    <s v="Id1922"/>
    <s v=" Mr.   Michael Stadolnik"/>
    <s v="11 Oct 1992"/>
    <n v="30.658333333333335"/>
    <n v="30.875"/>
    <n v="6.49"/>
    <s v="No"/>
    <s v="No"/>
    <x v="0"/>
    <n v="0"/>
    <x v="1"/>
    <x v="0"/>
    <s v="Normal"/>
    <n v="24795.040000000001"/>
    <s v="tier - 2"/>
    <s v="tier - 3"/>
    <s v="R1011"/>
  </r>
  <r>
    <s v="Id1923"/>
    <s v=" Mr.   Benjamin Shields"/>
    <s v="9 Sep 1994"/>
    <n v="28.747222222222224"/>
    <n v="23.8"/>
    <n v="4.08"/>
    <s v="No"/>
    <s v="No"/>
    <x v="0"/>
    <n v="0"/>
    <x v="1"/>
    <x v="2"/>
    <s v="Prediabetes"/>
    <n v="24817.25"/>
    <s v="tier - 2"/>
    <s v="tier - 2"/>
    <s v="R1011"/>
  </r>
  <r>
    <s v="Id1924"/>
    <s v=" Mr.   Jay Margolis"/>
    <s v="10 Jun 1995"/>
    <n v="27.994444444444444"/>
    <n v="15.37"/>
    <n v="8.6300000000000008"/>
    <s v="Yes"/>
    <s v="No"/>
    <x v="0"/>
    <n v="0"/>
    <x v="1"/>
    <x v="3"/>
    <s v="Normal"/>
    <n v="24863.25"/>
    <s v="tier - 2"/>
    <s v="tier - 3"/>
    <s v="R1011"/>
  </r>
  <r>
    <s v="Id1925"/>
    <s v=" Mr.   William Uffenbeck"/>
    <s v="26 Nov 1970"/>
    <n v="52.533333333333331"/>
    <n v="30.4"/>
    <n v="5.28"/>
    <s v="No"/>
    <s v="No"/>
    <x v="0"/>
    <n v="0"/>
    <x v="1"/>
    <x v="0"/>
    <s v="Diabetes (Uncontrolled)"/>
    <n v="24869.84"/>
    <s v="tier - 2"/>
    <s v="tier - 2"/>
    <s v="R1016"/>
  </r>
  <r>
    <s v="Id1926"/>
    <s v=" Ms.   Shelley Brake"/>
    <s v="23 Jul 1969"/>
    <n v="53.875"/>
    <n v="19.48"/>
    <n v="5.63"/>
    <s v="Yes"/>
    <s v="No"/>
    <x v="0"/>
    <n v="1"/>
    <x v="1"/>
    <x v="2"/>
    <s v="Normal"/>
    <n v="24873.38"/>
    <s v="tier - 2"/>
    <s v="tier - 1"/>
    <s v="R1024"/>
  </r>
  <r>
    <s v="Id1927"/>
    <s v=" Ms.   Jekaterina Stepanova"/>
    <s v="14 Jun 1987"/>
    <n v="35.983333333333334"/>
    <n v="16.96"/>
    <n v="11.47"/>
    <s v="Yes"/>
    <s v="No"/>
    <x v="0"/>
    <n v="0"/>
    <x v="1"/>
    <x v="3"/>
    <s v="Normal"/>
    <n v="24915.05"/>
    <s v="tier - 2"/>
    <s v="tier - 1"/>
    <s v="R1024"/>
  </r>
  <r>
    <s v="Id1928"/>
    <s v=" Mr.   Daniel Verdi"/>
    <s v="14 Nov 1975"/>
    <n v="47.56666666666667"/>
    <n v="19.05"/>
    <n v="4.92"/>
    <s v="No"/>
    <s v="No"/>
    <x v="0"/>
    <n v="1"/>
    <x v="1"/>
    <x v="2"/>
    <s v="Diabetes (Uncontrolled)"/>
    <n v="24915.22"/>
    <s v="tier - 2"/>
    <s v="tier - 3"/>
    <s v="R1012"/>
  </r>
  <r>
    <s v="Id1929"/>
    <s v=" Ms.   Pauline McLean"/>
    <s v="4 Dec 1995"/>
    <n v="27.511111111111113"/>
    <n v="37.619999999999997"/>
    <n v="4.18"/>
    <s v="No"/>
    <s v="No"/>
    <x v="0"/>
    <n v="0"/>
    <x v="1"/>
    <x v="0"/>
    <s v="Normal"/>
    <n v="25075.97"/>
    <s v="tier - 2"/>
    <s v="tier - 2"/>
    <s v="R1011"/>
  </r>
  <r>
    <s v="Id1930"/>
    <s v=" Ms.   Colleen Ryan"/>
    <s v="14 Jun 1998"/>
    <n v="24.983333333333334"/>
    <n v="29.1"/>
    <n v="4.67"/>
    <s v="No"/>
    <s v="No"/>
    <x v="0"/>
    <n v="0"/>
    <x v="1"/>
    <x v="1"/>
    <s v="Normal"/>
    <n v="25081.77"/>
    <s v="tier - 2"/>
    <s v="tier - 2"/>
    <s v="R1013"/>
  </r>
  <r>
    <s v="Id1931"/>
    <s v=" Ms.   Aleah K Mickelson"/>
    <s v="24 Nov 1998"/>
    <n v="24.538888888888888"/>
    <n v="26.62"/>
    <n v="6.24"/>
    <s v="No"/>
    <s v="No"/>
    <x v="0"/>
    <n v="0"/>
    <x v="1"/>
    <x v="1"/>
    <s v="Normal"/>
    <n v="25127.22"/>
    <s v="tier - 2"/>
    <s v="tier - 3"/>
    <s v="R1011"/>
  </r>
  <r>
    <s v="Id1932"/>
    <s v=" Ms.   Mare Dibaba"/>
    <s v="14 Dec 1975"/>
    <n v="47.483333333333334"/>
    <n v="25.74"/>
    <n v="5.99"/>
    <s v="No"/>
    <s v="No"/>
    <x v="0"/>
    <n v="0"/>
    <x v="1"/>
    <x v="1"/>
    <s v="Prediabetes"/>
    <n v="25309.49"/>
    <s v="tier - 2"/>
    <s v="tier - 1"/>
    <s v="R1011"/>
  </r>
  <r>
    <s v="Id1933"/>
    <s v=" Mr.   Kevin Shilling"/>
    <s v="26 Sep 1972"/>
    <n v="50.7"/>
    <n v="18.22"/>
    <n v="10.27"/>
    <s v="Yes"/>
    <s v="No"/>
    <x v="0"/>
    <n v="1"/>
    <x v="1"/>
    <x v="3"/>
    <s v="Prediabetes"/>
    <n v="25333.33"/>
    <s v="tier - 2"/>
    <s v="tier - 2"/>
    <s v="R1017"/>
  </r>
  <r>
    <s v="Id1934"/>
    <s v=" Ms.   Jessica Bashaw"/>
    <s v="22 Aug 1968"/>
    <n v="54.794444444444444"/>
    <n v="26.03"/>
    <n v="5.97"/>
    <s v="No"/>
    <s v="No"/>
    <x v="1"/>
    <n v="1"/>
    <x v="1"/>
    <x v="1"/>
    <s v="Diabetes (Uncontrolled)"/>
    <n v="25382.3"/>
    <s v="tier - 2"/>
    <s v="tier - 2"/>
    <s v="R1011"/>
  </r>
  <r>
    <s v="Id1935"/>
    <s v=" Ms.   Amanda R Jacob"/>
    <s v="11 Dec 1968"/>
    <n v="54.491666666666667"/>
    <n v="17.29"/>
    <n v="4.9800000000000004"/>
    <s v="No"/>
    <s v="No"/>
    <x v="0"/>
    <n v="0"/>
    <x v="1"/>
    <x v="3"/>
    <s v="Prediabetes"/>
    <n v="25517.11"/>
    <s v="tier - 2"/>
    <s v="tier - 3"/>
    <s v="R1017"/>
  </r>
  <r>
    <s v="Id1936"/>
    <s v=" Mr.   Murray W McCutcheon"/>
    <s v="2 Aug 2001"/>
    <n v="21.85"/>
    <n v="18.170000000000002"/>
    <n v="6.91"/>
    <s v="Yes"/>
    <s v="No"/>
    <x v="0"/>
    <n v="1"/>
    <x v="1"/>
    <x v="3"/>
    <s v="Normal"/>
    <n v="25648.98"/>
    <s v="tier - 2"/>
    <s v="tier - 1"/>
    <s v="R1011"/>
  </r>
  <r>
    <s v="Id1937"/>
    <s v=" Mr.s   Meghan P Connor"/>
    <s v="17 Jul 1972"/>
    <n v="50.891666666666666"/>
    <n v="32.54"/>
    <n v="6.38"/>
    <s v="No"/>
    <s v="yes"/>
    <x v="0"/>
    <n v="1"/>
    <x v="1"/>
    <x v="0"/>
    <s v="Diabetes (Controlled)"/>
    <n v="25656.58"/>
    <s v="tier - 2"/>
    <s v="tier - 3"/>
    <s v="R1024"/>
  </r>
  <r>
    <s v="Id1938"/>
    <s v=" Mr.   David May"/>
    <s v="21 Aug 1963"/>
    <n v="59.797222222222224"/>
    <n v="30.25"/>
    <n v="4.7699999999999996"/>
    <s v="No"/>
    <s v="No"/>
    <x v="0"/>
    <n v="0"/>
    <x v="1"/>
    <x v="0"/>
    <s v="Prediabetes"/>
    <n v="25678.78"/>
    <s v="tier - 2"/>
    <s v="tier - 3"/>
    <s v="R1012"/>
  </r>
  <r>
    <s v="Id1939"/>
    <s v=" Mr.   Seth Geoghegan"/>
    <s v="3 Dec 1970"/>
    <n v="52.513888888888886"/>
    <n v="19.59"/>
    <n v="6.04"/>
    <s v="Yes"/>
    <s v="No"/>
    <x v="0"/>
    <n v="1"/>
    <x v="1"/>
    <x v="2"/>
    <s v="Normal"/>
    <n v="25992.82"/>
    <s v="tier - 2"/>
    <s v="tier - 2"/>
    <s v="R1013"/>
  </r>
  <r>
    <s v="Id1940"/>
    <s v=" Mr.   Michael P McGinn"/>
    <s v="5 Jun 2001"/>
    <n v="22.008333333333333"/>
    <n v="45.9"/>
    <n v="4.3"/>
    <s v="Yes"/>
    <s v="No"/>
    <x v="0"/>
    <n v="1"/>
    <x v="1"/>
    <x v="0"/>
    <s v="Prediabetes"/>
    <n v="26018.95"/>
    <s v="tier - 2"/>
    <s v="tier - 2"/>
    <s v="R1012"/>
  </r>
  <r>
    <s v="Id1941"/>
    <s v=" Mr.   Russell M Jones"/>
    <s v="26 Dec 2000"/>
    <n v="22.45"/>
    <n v="17.059999999999999"/>
    <n v="8.75"/>
    <s v="Yes"/>
    <s v="No"/>
    <x v="0"/>
    <n v="0"/>
    <x v="1"/>
    <x v="3"/>
    <s v="Normal"/>
    <n v="26026.97"/>
    <s v="tier - 2"/>
    <s v="tier - 3"/>
    <s v="R1011"/>
  </r>
  <r>
    <s v="Id1942"/>
    <s v=" Mr.   Martin Quinteros"/>
    <s v="9 Jul 1966"/>
    <n v="56.913888888888891"/>
    <n v="32.07"/>
    <n v="5.25"/>
    <s v="No"/>
    <s v="No"/>
    <x v="1"/>
    <n v="1"/>
    <x v="1"/>
    <x v="0"/>
    <s v="Diabetes (Uncontrolled)"/>
    <n v="26109.33"/>
    <s v="tier - 2"/>
    <s v="tier - 3"/>
    <s v="R1012"/>
  </r>
  <r>
    <s v="Id1943"/>
    <s v=" Mr.   Michael Loenser"/>
    <s v="11 Oct 2002"/>
    <n v="20.658333333333335"/>
    <n v="16.5"/>
    <n v="5.03"/>
    <s v="No"/>
    <s v="No"/>
    <x v="0"/>
    <n v="1"/>
    <x v="1"/>
    <x v="3"/>
    <s v="Normal"/>
    <n v="26125.67"/>
    <s v="tier - 2"/>
    <s v="tier - 1"/>
    <s v="R1013"/>
  </r>
  <r>
    <s v="Id1944"/>
    <s v=" Mr.   Miles Aitken"/>
    <s v="7 Jul 1973"/>
    <n v="49.919444444444444"/>
    <n v="31.4"/>
    <n v="5.88"/>
    <s v="No"/>
    <s v="No"/>
    <x v="0"/>
    <n v="1"/>
    <x v="1"/>
    <x v="0"/>
    <s v="Normal"/>
    <n v="26140.36"/>
    <s v="tier - 2"/>
    <s v="tier - 3"/>
    <s v="R1011"/>
  </r>
  <r>
    <s v="Id1945"/>
    <s v=" Ms.   Amanda Furrer"/>
    <s v="4 Jun 1975"/>
    <n v="48.011111111111113"/>
    <n v="20.36"/>
    <n v="4.49"/>
    <s v="No"/>
    <s v="No"/>
    <x v="0"/>
    <n v="0"/>
    <x v="1"/>
    <x v="2"/>
    <s v="Prediabetes"/>
    <n v="26236.58"/>
    <s v="tier - 2"/>
    <s v="tier - 1"/>
    <s v="R1011"/>
  </r>
  <r>
    <s v="Id1946"/>
    <s v=" Mr.   Roger Konigs"/>
    <s v="5 Dec 2004"/>
    <n v="18.508333333333333"/>
    <n v="25.46"/>
    <n v="4.1399999999999997"/>
    <s v="No"/>
    <s v="No"/>
    <x v="0"/>
    <n v="1"/>
    <x v="1"/>
    <x v="1"/>
    <s v="Normal"/>
    <n v="26316.59"/>
    <s v="tier - 2"/>
    <s v="tier - 3"/>
    <s v="R1011"/>
  </r>
  <r>
    <s v="Id1947"/>
    <s v=" Mr.   Brock J Tesdahl"/>
    <s v="21 Sep 1974"/>
    <n v="48.713888888888889"/>
    <n v="17.09"/>
    <n v="5.8"/>
    <s v="Yes"/>
    <s v="No"/>
    <x v="0"/>
    <n v="0"/>
    <x v="1"/>
    <x v="3"/>
    <s v="Normal"/>
    <n v="26392.26"/>
    <s v="tier - 2"/>
    <s v="tier - 2"/>
    <s v="R1024"/>
  </r>
  <r>
    <s v="Id1948"/>
    <s v=" Mr.   Stephen F Engel"/>
    <s v="27 Aug 1970"/>
    <n v="52.780555555555559"/>
    <n v="20.83"/>
    <n v="5.12"/>
    <s v="No"/>
    <s v="No"/>
    <x v="0"/>
    <n v="0"/>
    <x v="1"/>
    <x v="2"/>
    <s v="Prediabetes"/>
    <n v="26467.1"/>
    <s v="tier - 2"/>
    <s v="tier - 3"/>
    <s v="R1012"/>
  </r>
  <r>
    <s v="Id1949"/>
    <s v=" Ms.   Missy Kuck"/>
    <s v="5 Sep 2004"/>
    <n v="18.758333333333333"/>
    <n v="18.920000000000002"/>
    <n v="5.98"/>
    <s v="Yes"/>
    <s v="No"/>
    <x v="0"/>
    <n v="1"/>
    <x v="1"/>
    <x v="2"/>
    <s v="Normal"/>
    <n v="26479.4"/>
    <s v="tier - 2"/>
    <s v="tier - 2"/>
    <s v="R1011"/>
  </r>
  <r>
    <s v="Id1950"/>
    <s v=" Mr.   William Dillon"/>
    <s v="22 Jul 1988"/>
    <n v="34.87777777777778"/>
    <n v="37.1"/>
    <n v="5.46"/>
    <s v="No"/>
    <s v="No"/>
    <x v="0"/>
    <n v="0"/>
    <x v="1"/>
    <x v="0"/>
    <s v="Prediabetes"/>
    <n v="26607.89"/>
    <s v="tier - 2"/>
    <s v="tier - 1"/>
    <s v="R1011"/>
  </r>
  <r>
    <s v="Id1951"/>
    <s v=" Ms.   Lauren M Neuschel"/>
    <s v="22 Aug 1991"/>
    <n v="31.794444444444444"/>
    <n v="22.515000000000001"/>
    <n v="4.91"/>
    <s v="Yes"/>
    <s v="No"/>
    <x v="1"/>
    <n v="1"/>
    <x v="1"/>
    <x v="2"/>
    <s v="Normal"/>
    <n v="26912.560000000001"/>
    <s v="tier - 2"/>
    <s v="tier - 2"/>
    <s v="R1011"/>
  </r>
  <r>
    <s v="Id1952"/>
    <s v=" Mr.   Apolo U Rosales Ramirez"/>
    <s v="25 Dec 1958"/>
    <n v="64.452777777777783"/>
    <n v="32.700000000000003"/>
    <n v="4.66"/>
    <s v="No"/>
    <s v="No"/>
    <x v="0"/>
    <n v="0"/>
    <x v="1"/>
    <x v="0"/>
    <s v="Normal"/>
    <n v="26926.51"/>
    <s v="tier - 2"/>
    <s v="tier - 1"/>
    <s v="R1013"/>
  </r>
  <r>
    <s v="Id1953"/>
    <s v=" Mr.   Alfons Marquez"/>
    <s v="17 Jun 2002"/>
    <n v="20.975000000000001"/>
    <n v="17.75"/>
    <n v="6.8"/>
    <s v="Yes"/>
    <s v="No"/>
    <x v="0"/>
    <n v="1"/>
    <x v="1"/>
    <x v="3"/>
    <s v="Normal"/>
    <n v="26927.69"/>
    <s v="tier - 2"/>
    <s v="tier - 2"/>
    <s v="R1011"/>
  </r>
  <r>
    <s v="Id1954"/>
    <s v=" Ms.   Amber Green"/>
    <s v="9 Nov 2000"/>
    <n v="22.580555555555556"/>
    <n v="33.630000000000003"/>
    <n v="4.47"/>
    <s v="Yes"/>
    <s v="No"/>
    <x v="0"/>
    <n v="0"/>
    <x v="1"/>
    <x v="0"/>
    <s v="Diabetes (Controlled)"/>
    <n v="26936.98"/>
    <s v="tier - 2"/>
    <s v="tier - 3"/>
    <s v="R1011"/>
  </r>
  <r>
    <s v="Id1955"/>
    <s v=" Ms.   Leah C Schubel"/>
    <s v="9 Jul 1960"/>
    <n v="62.913888888888891"/>
    <n v="34.799999999999997"/>
    <n v="4.08"/>
    <s v="Yes"/>
    <s v="No"/>
    <x v="0"/>
    <n v="1"/>
    <x v="1"/>
    <x v="0"/>
    <s v="Normal"/>
    <n v="27000.98"/>
    <s v="tier - 2"/>
    <s v="tier - 2"/>
    <s v="R1013"/>
  </r>
  <r>
    <s v="Id1956"/>
    <s v=" Ms.   Lilia Jimenez"/>
    <s v="30 Jun 1958"/>
    <n v="64.938888888888883"/>
    <n v="16.809999999999999"/>
    <n v="5.51"/>
    <s v="Yes"/>
    <s v="No"/>
    <x v="0"/>
    <n v="1"/>
    <x v="1"/>
    <x v="3"/>
    <s v="Normal"/>
    <n v="27037.91"/>
    <s v="tier - 2"/>
    <s v="tier - 2"/>
    <s v="R1013"/>
  </r>
  <r>
    <s v="Id1957"/>
    <s v=" Mr.   Danny Zimny-Schmitt"/>
    <s v="2 Jul 1994"/>
    <n v="28.933333333333334"/>
    <n v="16.690000000000001"/>
    <n v="8.4"/>
    <s v="Yes"/>
    <s v="No"/>
    <x v="0"/>
    <n v="0"/>
    <x v="1"/>
    <x v="3"/>
    <s v="Normal"/>
    <n v="27080.639999999999"/>
    <s v="tier - 2"/>
    <s v="tier - 2"/>
    <s v="R1011"/>
  </r>
  <r>
    <s v="Id1958"/>
    <s v=" Ms.   Lauren Hill"/>
    <s v="13 Dec 1990"/>
    <n v="32.486111111111114"/>
    <n v="23.21"/>
    <n v="5.14"/>
    <s v="Yes"/>
    <s v="No"/>
    <x v="0"/>
    <n v="1"/>
    <x v="1"/>
    <x v="2"/>
    <s v="Diabetes (Uncontrolled)"/>
    <n v="27092.38"/>
    <s v="tier - 2"/>
    <s v="tier - 3"/>
    <s v="R1011"/>
  </r>
  <r>
    <s v="Id1959"/>
    <s v=" Ms.   Courtney Brohart"/>
    <s v="2 Oct 1970"/>
    <n v="52.68333333333333"/>
    <n v="25.175000000000001"/>
    <n v="5.21"/>
    <s v="Yes"/>
    <s v="No"/>
    <x v="0"/>
    <n v="1"/>
    <x v="1"/>
    <x v="1"/>
    <s v="Normal"/>
    <n v="27117.99"/>
    <s v="tier - 2"/>
    <s v="tier - 2"/>
    <s v="R1013"/>
  </r>
  <r>
    <s v="Id1960"/>
    <s v=" Ms.   Elizabeth Ryan"/>
    <s v="21 Dec 1965"/>
    <n v="57.463888888888889"/>
    <n v="34.770000000000003"/>
    <n v="6.23"/>
    <s v="No"/>
    <s v="No"/>
    <x v="0"/>
    <n v="0"/>
    <x v="1"/>
    <x v="0"/>
    <s v="Normal"/>
    <n v="27218.44"/>
    <s v="tier - 2"/>
    <s v="tier - 1"/>
    <s v="R1017"/>
  </r>
  <r>
    <s v="Id1961"/>
    <s v=" Ms.   Satomi Oka"/>
    <s v="2 Dec 1999"/>
    <n v="23.516666666666666"/>
    <n v="27.7"/>
    <n v="5.6"/>
    <s v="No"/>
    <s v="No"/>
    <x v="0"/>
    <n v="1"/>
    <x v="1"/>
    <x v="1"/>
    <s v="Prediabetes"/>
    <n v="27236.959999999999"/>
    <s v="tier - 2"/>
    <s v="tier - 1"/>
    <s v="R1011"/>
  </r>
  <r>
    <s v="Id1962"/>
    <s v=" Mr.   Matthew D Newman"/>
    <s v="6 Jun 1968"/>
    <n v="55.005555555555553"/>
    <n v="19.12"/>
    <n v="4.72"/>
    <s v="Yes"/>
    <s v="No"/>
    <x v="0"/>
    <n v="1"/>
    <x v="1"/>
    <x v="2"/>
    <s v="Normal"/>
    <n v="27322.73"/>
    <s v="tier - 2"/>
    <s v="tier - 2"/>
    <s v="R1013"/>
  </r>
  <r>
    <s v="Id1963"/>
    <s v=" Mr.   Peter T II Metzger"/>
    <s v="16 Oct 1969"/>
    <n v="53.644444444444446"/>
    <n v="32.67"/>
    <n v="4.67"/>
    <s v="No"/>
    <s v="No"/>
    <x v="1"/>
    <n v="1"/>
    <x v="1"/>
    <x v="0"/>
    <s v="Normal"/>
    <n v="27346.04"/>
    <s v="tier - 2"/>
    <s v="tier - 2"/>
    <s v="R1013"/>
  </r>
  <r>
    <s v="Id1964"/>
    <s v=" Mr.   Manuel Gonzalez"/>
    <s v="15 Sep 1988"/>
    <n v="34.730555555555554"/>
    <n v="28.5"/>
    <n v="6.11"/>
    <s v="No"/>
    <s v="No"/>
    <x v="0"/>
    <n v="1"/>
    <x v="1"/>
    <x v="1"/>
    <s v="Normal"/>
    <n v="27375.9"/>
    <s v="tier - 2"/>
    <s v="tier - 3"/>
    <s v="R1015"/>
  </r>
  <r>
    <s v="Id1965"/>
    <s v=" Ms.   Kindsey P Vaughn"/>
    <s v="5 Dec 1985"/>
    <n v="37.508333333333333"/>
    <n v="39.270000000000003"/>
    <n v="6.25"/>
    <s v="No"/>
    <s v="No"/>
    <x v="0"/>
    <n v="0"/>
    <x v="1"/>
    <x v="0"/>
    <s v="Prediabetes"/>
    <n v="27432.73"/>
    <s v="tier - 2"/>
    <s v="tier - 1"/>
    <s v="R1011"/>
  </r>
  <r>
    <s v="Id1966"/>
    <s v=" Mr.   Thomas G Clifford"/>
    <s v="3 Oct 1981"/>
    <n v="41.680555555555557"/>
    <n v="32.49"/>
    <n v="4"/>
    <s v="Yes"/>
    <s v="No"/>
    <x v="0"/>
    <n v="0"/>
    <x v="1"/>
    <x v="0"/>
    <s v="Prediabetes"/>
    <n v="27495.59"/>
    <s v="tier - 2"/>
    <s v="tier - 1"/>
    <s v="R1011"/>
  </r>
  <r>
    <s v="Id1967"/>
    <s v=" Mr.   Kyle S Petty"/>
    <s v="19 Oct 1965"/>
    <n v="57.636111111111113"/>
    <n v="23.7"/>
    <n v="5.55"/>
    <s v="Yes"/>
    <s v="No"/>
    <x v="0"/>
    <n v="0"/>
    <x v="1"/>
    <x v="2"/>
    <s v="Normal"/>
    <n v="27533.91"/>
    <s v="tier - 2"/>
    <s v="tier - 3"/>
    <s v="R1013"/>
  </r>
  <r>
    <s v="Id1968"/>
    <s v=" Mr.   Alexander J Sanford"/>
    <s v="22 Jul 1984"/>
    <n v="38.87777777777778"/>
    <n v="30.4"/>
    <n v="5.95"/>
    <s v="No"/>
    <s v="yes"/>
    <x v="0"/>
    <n v="1"/>
    <x v="1"/>
    <x v="0"/>
    <s v="Normal"/>
    <n v="27534.53"/>
    <s v="tier - 2"/>
    <s v="tier - 2"/>
    <s v="R1011"/>
  </r>
  <r>
    <s v="Id1969"/>
    <s v=" Mr.   Dustin L Sprague"/>
    <s v="6 Nov 1985"/>
    <n v="37.588888888888889"/>
    <n v="38.94"/>
    <n v="4.3600000000000003"/>
    <s v="No"/>
    <s v="No"/>
    <x v="1"/>
    <n v="1"/>
    <x v="1"/>
    <x v="0"/>
    <s v="Prediabetes"/>
    <n v="27598.93"/>
    <s v="tier - 2"/>
    <s v="tier - 1"/>
    <s v="R1011"/>
  </r>
  <r>
    <s v="Id1970"/>
    <s v=" Mr.s   Chloe Lasseron"/>
    <s v="11 Jun 1992"/>
    <n v="30.991666666666667"/>
    <n v="31.02"/>
    <n v="4.84"/>
    <s v="No"/>
    <s v="No"/>
    <x v="1"/>
    <n v="1"/>
    <x v="1"/>
    <x v="0"/>
    <s v="Normal"/>
    <n v="27614.71"/>
    <s v="tier - 2"/>
    <s v="tier - 3"/>
    <s v="R1011"/>
  </r>
  <r>
    <s v="Id1971"/>
    <s v=" Ms.   Cailtlin Bushong"/>
    <s v="9 Sep 1997"/>
    <n v="25.747222222222224"/>
    <n v="17.5"/>
    <n v="4.5599999999999996"/>
    <s v="No"/>
    <s v="No"/>
    <x v="0"/>
    <n v="1"/>
    <x v="1"/>
    <x v="3"/>
    <s v="Normal"/>
    <n v="27619.360000000001"/>
    <s v="tier - 2"/>
    <s v="tier - 3"/>
    <s v="R1011"/>
  </r>
  <r>
    <s v="Id1972"/>
    <s v=" Mr.   Joshua Dennison"/>
    <s v="7 Oct 1997"/>
    <n v="25.669444444444444"/>
    <n v="34.799999999999997"/>
    <n v="4.42"/>
    <s v="Yes"/>
    <s v="yes"/>
    <x v="0"/>
    <n v="2"/>
    <x v="1"/>
    <x v="0"/>
    <s v="Normal"/>
    <n v="27625.17"/>
    <s v="tier - 1"/>
    <s v="tier - 1"/>
    <s v="R1011"/>
  </r>
  <r>
    <s v="Id1973"/>
    <s v=" Mr.   Chuy Lira"/>
    <s v="3 Jul 1992"/>
    <n v="30.930555555555557"/>
    <n v="17.3"/>
    <n v="7.66"/>
    <s v="Yes"/>
    <s v="No"/>
    <x v="0"/>
    <n v="1"/>
    <x v="1"/>
    <x v="3"/>
    <s v="Normal"/>
    <n v="27696.11"/>
    <s v="tier - 1"/>
    <s v="tier - 2"/>
    <s v="R1011"/>
  </r>
  <r>
    <s v="Id1974"/>
    <s v=" Ms.   Laurie B Nahigian"/>
    <s v="6 Dec 2002"/>
    <n v="20.505555555555556"/>
    <n v="32.25"/>
    <n v="5.2"/>
    <s v="Yes"/>
    <s v="No"/>
    <x v="0"/>
    <n v="0"/>
    <x v="1"/>
    <x v="0"/>
    <s v="Diabetes (Uncontrolled)"/>
    <n v="27724.29"/>
    <s v="tier - 1"/>
    <s v="tier - 3"/>
    <s v="R1013"/>
  </r>
  <r>
    <s v="Id1975"/>
    <s v=" Ms.   Rachel B Cackett"/>
    <s v="6 Jul 1960"/>
    <n v="62.922222222222224"/>
    <n v="42.4"/>
    <n v="5.53"/>
    <s v="Yes"/>
    <s v="No"/>
    <x v="0"/>
    <n v="0"/>
    <x v="1"/>
    <x v="0"/>
    <s v="Normal"/>
    <n v="27808.73"/>
    <s v="tier - 1"/>
    <s v="tier - 1"/>
    <s v="R1013"/>
  </r>
  <r>
    <s v="Id1976"/>
    <s v=" Ms.   Liza Hunter-Galvan"/>
    <s v="4 Dec 1985"/>
    <n v="37.511111111111113"/>
    <n v="38.664999999999999"/>
    <n v="4.8600000000000003"/>
    <s v="No"/>
    <s v="yes"/>
    <x v="0"/>
    <n v="1"/>
    <x v="1"/>
    <x v="0"/>
    <s v="Normal"/>
    <n v="27849.94"/>
    <s v="tier - 1"/>
    <s v="tier - 1"/>
    <s v="R1011"/>
  </r>
  <r>
    <s v="Id1977"/>
    <s v=" Ms.   Lindsey Pierret"/>
    <s v="21 Nov 1989"/>
    <n v="33.547222222222224"/>
    <n v="29.92"/>
    <n v="5.49"/>
    <s v="Yes"/>
    <s v="No"/>
    <x v="0"/>
    <n v="0"/>
    <x v="1"/>
    <x v="1"/>
    <s v="Normal"/>
    <n v="27925.86"/>
    <s v="tier - 1"/>
    <s v="tier - 2"/>
    <s v="R1011"/>
  </r>
  <r>
    <s v="Id1978"/>
    <s v=" Ms.   Lindsay E White"/>
    <s v="4 Jun 1991"/>
    <n v="32.011111111111113"/>
    <n v="29.48"/>
    <n v="4.09"/>
    <s v="Yes"/>
    <s v="No"/>
    <x v="0"/>
    <n v="0"/>
    <x v="1"/>
    <x v="1"/>
    <s v="Normal"/>
    <n v="27931.11"/>
    <s v="tier - 1"/>
    <s v="tier - 3"/>
    <s v="R1011"/>
  </r>
  <r>
    <s v="Id1979"/>
    <s v=" Ms.   Kathleen M O'Neil"/>
    <s v="28 Jul 1961"/>
    <n v="61.861111111111114"/>
    <n v="28.785"/>
    <n v="4.3099999999999996"/>
    <s v="Yes"/>
    <s v="No"/>
    <x v="0"/>
    <n v="0"/>
    <x v="1"/>
    <x v="1"/>
    <s v="Normal"/>
    <n v="27941.29"/>
    <s v="tier - 1"/>
    <s v="tier - 3"/>
    <s v="R1011"/>
  </r>
  <r>
    <s v="Id1980"/>
    <s v=" Ms.   Aya Leitz"/>
    <s v="21 Dec 1999"/>
    <n v="23.463888888888889"/>
    <n v="19.8"/>
    <n v="4"/>
    <s v="Yes"/>
    <s v="No"/>
    <x v="0"/>
    <n v="0"/>
    <x v="1"/>
    <x v="2"/>
    <s v="Normal"/>
    <n v="27980.77"/>
    <s v="tier - 1"/>
    <s v="tier - 1"/>
    <s v="R1011"/>
  </r>
  <r>
    <s v="Id1981"/>
    <s v=" Ms.   Carolyn R Durfee"/>
    <s v="29 Nov 1985"/>
    <n v="37.524999999999999"/>
    <n v="35.53"/>
    <n v="4.68"/>
    <s v="No"/>
    <s v="No"/>
    <x v="1"/>
    <n v="1"/>
    <x v="1"/>
    <x v="0"/>
    <s v="Normal"/>
    <n v="28006.94"/>
    <s v="tier - 1"/>
    <s v="tier - 2"/>
    <s v="R1011"/>
  </r>
  <r>
    <s v="Id1982"/>
    <s v=" Ms.   Bethany Maylone"/>
    <s v="22 Nov 1960"/>
    <n v="62.544444444444444"/>
    <n v="21.47"/>
    <n v="4.0199999999999996"/>
    <s v="Yes"/>
    <s v="No"/>
    <x v="0"/>
    <n v="1"/>
    <x v="1"/>
    <x v="2"/>
    <s v="Normal"/>
    <n v="28101.33"/>
    <s v="tier - 1"/>
    <s v="tier - 2"/>
    <s v="R1019"/>
  </r>
  <r>
    <s v="Id1983"/>
    <s v=" Ms.   Holly A Reiland"/>
    <s v="6 Sep 1999"/>
    <n v="23.755555555555556"/>
    <n v="25.9"/>
    <n v="5.12"/>
    <s v="No"/>
    <s v="No"/>
    <x v="1"/>
    <n v="1"/>
    <x v="1"/>
    <x v="1"/>
    <s v="Normal"/>
    <n v="28245.34"/>
    <s v="tier - 1"/>
    <s v="tier - 3"/>
    <s v="R1011"/>
  </r>
  <r>
    <s v="Id1984"/>
    <s v=" Mr.   Ping Hu"/>
    <s v="25 Nov 1963"/>
    <n v="59.536111111111111"/>
    <n v="20.81"/>
    <n v="5.52"/>
    <s v="No"/>
    <s v="No"/>
    <x v="0"/>
    <n v="0"/>
    <x v="1"/>
    <x v="2"/>
    <s v="Normal"/>
    <n v="28287.9"/>
    <s v="tier - 1"/>
    <s v="tier - 1"/>
    <s v="R1013"/>
  </r>
  <r>
    <s v="Id1985"/>
    <s v=" Mr.   Tim Lessek"/>
    <s v="24 Dec 1990"/>
    <n v="32.455555555555556"/>
    <n v="25.84"/>
    <n v="5.81"/>
    <s v="Yes"/>
    <s v="No"/>
    <x v="1"/>
    <n v="1"/>
    <x v="1"/>
    <x v="1"/>
    <s v="Normal"/>
    <n v="28302.33"/>
    <s v="tier - 1"/>
    <s v="tier - 2"/>
    <s v="R1011"/>
  </r>
  <r>
    <s v="Id1986"/>
    <s v=" Mr.   John Colavincenzo"/>
    <s v="2 Dec 1977"/>
    <n v="45.516666666666666"/>
    <n v="30.95"/>
    <n v="5.16"/>
    <s v="No"/>
    <s v="No"/>
    <x v="1"/>
    <n v="1"/>
    <x v="1"/>
    <x v="0"/>
    <s v="Prediabetes"/>
    <n v="28340.19"/>
    <s v="tier - 1"/>
    <s v="tier - 2"/>
    <s v="R1012"/>
  </r>
  <r>
    <s v="Id1987"/>
    <s v=" Mr.s   Cynthia Mendez-Karr"/>
    <s v="16 Sep 1974"/>
    <n v="48.727777777777774"/>
    <n v="30.54"/>
    <n v="5"/>
    <s v="No"/>
    <s v="No"/>
    <x v="1"/>
    <n v="1"/>
    <x v="1"/>
    <x v="0"/>
    <s v="Normal"/>
    <n v="28468.92"/>
    <s v="tier - 1"/>
    <s v="tier - 1"/>
    <s v="R1012"/>
  </r>
  <r>
    <s v="Id1988"/>
    <s v=" Mr.   Emmett Saulnier"/>
    <s v="11 Dec 1982"/>
    <n v="40.491666666666667"/>
    <n v="33.914999999999999"/>
    <n v="5.84"/>
    <s v="Yes"/>
    <s v="No"/>
    <x v="0"/>
    <n v="0"/>
    <x v="1"/>
    <x v="0"/>
    <s v="Normal"/>
    <n v="28476.73"/>
    <s v="tier - 1"/>
    <s v="tier - 2"/>
    <s v="R1012"/>
  </r>
  <r>
    <s v="Id1989"/>
    <s v=" Ms.   Kate Schoonover"/>
    <s v="27 Sep 1985"/>
    <n v="37.697222222222223"/>
    <n v="33.31"/>
    <n v="4.1900000000000004"/>
    <s v="No"/>
    <s v="No"/>
    <x v="1"/>
    <n v="1"/>
    <x v="1"/>
    <x v="0"/>
    <s v="Prediabetes"/>
    <n v="28542.86"/>
    <s v="tier - 1"/>
    <s v="tier - 3"/>
    <s v="R1011"/>
  </r>
  <r>
    <s v="Id1990"/>
    <s v=" Mr.   Christopher L Hass"/>
    <s v="5 Dec 1990"/>
    <n v="32.508333333333333"/>
    <n v="25.745000000000001"/>
    <n v="4.62"/>
    <s v="Yes"/>
    <s v="No"/>
    <x v="0"/>
    <n v="0"/>
    <x v="1"/>
    <x v="1"/>
    <s v="Normal"/>
    <n v="28716.14"/>
    <s v="tier - 1"/>
    <s v="tier - 3"/>
    <s v="R1011"/>
  </r>
  <r>
    <s v="Id1991"/>
    <s v=" Mr.   Christopher P Cadotte"/>
    <s v="3 Aug 1961"/>
    <n v="61.847222222222221"/>
    <n v="37.1"/>
    <n v="6.24"/>
    <s v="No"/>
    <s v="No"/>
    <x v="0"/>
    <n v="0"/>
    <x v="1"/>
    <x v="0"/>
    <s v="Normal"/>
    <n v="28868.66"/>
    <s v="tier - 1"/>
    <s v="tier - 2"/>
    <s v="R1012"/>
  </r>
  <r>
    <s v="Id1992"/>
    <s v=" Mr.   Christopher W Cacciapaglia"/>
    <s v="25 Jul 1962"/>
    <n v="60.869444444444447"/>
    <n v="35.435000000000002"/>
    <n v="5.81"/>
    <s v="No"/>
    <s v="No"/>
    <x v="0"/>
    <n v="0"/>
    <x v="1"/>
    <x v="0"/>
    <s v="Prediabetes"/>
    <n v="28923.14"/>
    <s v="tier - 1"/>
    <s v="tier - 1"/>
    <s v="R1012"/>
  </r>
  <r>
    <s v="Id1993"/>
    <s v=" Mr.   Norman H Mininger"/>
    <s v="5 Dec 1959"/>
    <n v="63.508333333333333"/>
    <n v="20.399999999999999"/>
    <n v="4.83"/>
    <s v="No"/>
    <s v="No"/>
    <x v="0"/>
    <n v="0"/>
    <x v="1"/>
    <x v="2"/>
    <s v="Prediabetes"/>
    <n v="28950.47"/>
    <s v="tier - 1"/>
    <s v="tier - 1"/>
    <s v="R1012"/>
  </r>
  <r>
    <s v="Id1994"/>
    <s v=" Ms.   Susan Mayo"/>
    <s v="1 Sep 2003"/>
    <n v="19.769444444444446"/>
    <n v="42.13"/>
    <n v="5.72"/>
    <s v="Yes"/>
    <s v="No"/>
    <x v="1"/>
    <n v="1"/>
    <x v="1"/>
    <x v="0"/>
    <s v="Normal"/>
    <n v="28998.68"/>
    <s v="tier - 1"/>
    <s v="tier - 3"/>
    <s v="R1011"/>
  </r>
  <r>
    <s v="Id1995"/>
    <s v=" Ms.   Tatyana K Zicko"/>
    <s v="7 Jul 1992"/>
    <n v="30.919444444444444"/>
    <n v="33.99"/>
    <n v="4.83"/>
    <s v="Yes"/>
    <s v="No"/>
    <x v="1"/>
    <n v="1"/>
    <x v="1"/>
    <x v="0"/>
    <s v="Prediabetes"/>
    <n v="29007.82"/>
    <s v="tier - 1"/>
    <s v="tier - 3"/>
    <s v="R1011"/>
  </r>
  <r>
    <s v="Id1996"/>
    <s v=" Ms.   Chrissy Graham"/>
    <s v="14 Jul 1980"/>
    <n v="42.9"/>
    <n v="28.594999999999999"/>
    <n v="4.1399999999999997"/>
    <s v="Yes"/>
    <s v="No"/>
    <x v="1"/>
    <n v="1"/>
    <x v="1"/>
    <x v="1"/>
    <s v="Normal"/>
    <n v="29114.21"/>
    <s v="tier - 1"/>
    <s v="tier - 3"/>
    <s v="R1011"/>
  </r>
  <r>
    <s v="Id1997"/>
    <s v=" Ms.   Carrie Boland"/>
    <s v="29 Nov 1978"/>
    <n v="44.524999999999999"/>
    <n v="20.8"/>
    <n v="4.07"/>
    <s v="Yes"/>
    <s v="No"/>
    <x v="1"/>
    <n v="1"/>
    <x v="1"/>
    <x v="2"/>
    <s v="Normal"/>
    <n v="29114.77"/>
    <s v="tier - 1"/>
    <s v="tier - 1"/>
    <s v="R1011"/>
  </r>
  <r>
    <s v="Id1998"/>
    <s v=" Ms.   Halle Cupp"/>
    <s v="24 Dec 1961"/>
    <n v="61.455555555555556"/>
    <n v="23.465"/>
    <n v="6.26"/>
    <s v="Yes"/>
    <s v="No"/>
    <x v="1"/>
    <n v="1"/>
    <x v="1"/>
    <x v="2"/>
    <s v="Normal"/>
    <n v="29141.360000000001"/>
    <s v="tier - 1"/>
    <s v="tier - 3"/>
    <s v="R1012"/>
  </r>
  <r>
    <s v="Id1999"/>
    <s v=" Ms.   Carolyn Shaw"/>
    <s v="8 Nov 1976"/>
    <n v="46.583333333333336"/>
    <n v="40.185000000000002"/>
    <n v="5.88"/>
    <s v="Yes"/>
    <s v="No"/>
    <x v="0"/>
    <n v="0"/>
    <x v="1"/>
    <x v="0"/>
    <s v="Prediabetes"/>
    <n v="29160.39"/>
    <s v="tier - 1"/>
    <s v="tier - 2"/>
    <s v="R1011"/>
  </r>
  <r>
    <s v="Id2000"/>
    <s v=" Ms.   Tara D Klassen"/>
    <s v="9 Jul 1969"/>
    <n v="53.913888888888891"/>
    <n v="21.89"/>
    <n v="5.72"/>
    <s v="Yes"/>
    <s v="No"/>
    <x v="0"/>
    <n v="0"/>
    <x v="1"/>
    <x v="2"/>
    <s v="Prediabetes"/>
    <n v="29186.48"/>
    <s v="tier - 1"/>
    <s v="tier - 3"/>
    <s v="R1024"/>
  </r>
  <r>
    <s v="Id2001"/>
    <s v=" Mr.   Rasim M Musal"/>
    <s v="21 Jul 1978"/>
    <n v="44.880555555555553"/>
    <n v="29.34"/>
    <n v="6.09"/>
    <s v="Yes"/>
    <s v="yes"/>
    <x v="0"/>
    <n v="2"/>
    <x v="1"/>
    <x v="1"/>
    <s v="Prediabetes"/>
    <n v="29227.599999999999"/>
    <s v="tier - 1"/>
    <s v="tier - 3"/>
    <s v="R1012"/>
  </r>
  <r>
    <s v="Id2002"/>
    <s v=" Ms.   Dina Kitayama"/>
    <s v="5 Jun 1958"/>
    <n v="65.00833333333334"/>
    <n v="22.61"/>
    <n v="4.25"/>
    <s v="Yes"/>
    <s v="No"/>
    <x v="0"/>
    <n v="0"/>
    <x v="1"/>
    <x v="2"/>
    <s v="Prediabetes"/>
    <n v="29330.98"/>
    <s v="tier - 1"/>
    <s v="tier - 2"/>
    <s v="R1012"/>
  </r>
  <r>
    <s v="Id2003"/>
    <s v=" Ms.   Lisa Altman"/>
    <s v="7 Nov 1985"/>
    <n v="37.586111111111109"/>
    <n v="22.23"/>
    <n v="6.09"/>
    <s v="Yes"/>
    <s v="No"/>
    <x v="0"/>
    <n v="0"/>
    <x v="1"/>
    <x v="2"/>
    <s v="Normal"/>
    <n v="29352.560000000001"/>
    <s v="tier - 1"/>
    <s v="tier - 1"/>
    <s v="R1011"/>
  </r>
  <r>
    <s v="Id2004"/>
    <s v=" Ms.   Caitrin Demchko"/>
    <s v="16 Jul 1987"/>
    <n v="35.894444444444446"/>
    <n v="33.4"/>
    <n v="5.51"/>
    <s v="No"/>
    <s v="No"/>
    <x v="0"/>
    <n v="0"/>
    <x v="1"/>
    <x v="0"/>
    <s v="Prediabetes"/>
    <n v="29443.59"/>
    <s v="tier - 1"/>
    <s v="tier - 1"/>
    <s v="R1011"/>
  </r>
  <r>
    <s v="Id2005"/>
    <s v=" Ms.   Adriana S Wild"/>
    <s v="20 Oct 1959"/>
    <n v="63.633333333333333"/>
    <n v="33.11"/>
    <n v="5.63"/>
    <s v="No"/>
    <s v="No"/>
    <x v="0"/>
    <n v="0"/>
    <x v="1"/>
    <x v="0"/>
    <s v="Normal"/>
    <n v="29523.17"/>
    <s v="tier - 1"/>
    <s v="tier - 2"/>
    <s v="R1024"/>
  </r>
  <r>
    <s v="Id2006"/>
    <s v=" Ms.   Megan Betts"/>
    <s v="3 Nov 1975"/>
    <n v="47.597222222222221"/>
    <n v="16.815000000000001"/>
    <n v="5.29"/>
    <s v="Yes"/>
    <s v="No"/>
    <x v="0"/>
    <n v="0"/>
    <x v="1"/>
    <x v="3"/>
    <s v="Normal"/>
    <n v="29583.8"/>
    <s v="tier - 1"/>
    <s v="tier - 1"/>
    <s v="R1011"/>
  </r>
  <r>
    <s v="Id2007"/>
    <s v=" Mr.s   Kristen M Martin"/>
    <s v="27 Jul 1993"/>
    <n v="29.863888888888887"/>
    <n v="25.61"/>
    <n v="4"/>
    <s v="No"/>
    <s v="No"/>
    <x v="1"/>
    <n v="1"/>
    <x v="1"/>
    <x v="1"/>
    <s v="Normal"/>
    <n v="29622.69"/>
    <s v="tier - 1"/>
    <s v="tier - 1"/>
    <s v="R1011"/>
  </r>
  <r>
    <s v="Id2008"/>
    <s v=" Ms.   Alix Vandeventer"/>
    <s v="23 Aug 1973"/>
    <n v="49.791666666666664"/>
    <n v="25.8"/>
    <n v="5.49"/>
    <s v="No"/>
    <s v="No"/>
    <x v="0"/>
    <n v="0"/>
    <x v="1"/>
    <x v="1"/>
    <s v="Normal"/>
    <n v="29757.69"/>
    <s v="tier - 1"/>
    <s v="tier - 3"/>
    <s v="R1011"/>
  </r>
  <r>
    <s v="Id2009"/>
    <s v=" Mr.   Kakushin Hirano"/>
    <s v="20 Jun 1998"/>
    <n v="24.966666666666665"/>
    <n v="27.39"/>
    <n v="5.34"/>
    <s v="No"/>
    <s v="No"/>
    <x v="0"/>
    <n v="0"/>
    <x v="1"/>
    <x v="1"/>
    <s v="Normal"/>
    <n v="29760.6"/>
    <s v="tier - 1"/>
    <s v="tier - 2"/>
    <s v="R1011"/>
  </r>
  <r>
    <s v="Id2010"/>
    <s v=" Mr.   Michael J Davi"/>
    <s v="13 Aug 1981"/>
    <n v="41.819444444444443"/>
    <n v="17.03"/>
    <n v="4.12"/>
    <s v="No"/>
    <s v="No"/>
    <x v="0"/>
    <n v="1"/>
    <x v="1"/>
    <x v="3"/>
    <s v="Normal"/>
    <n v="29816.639999999999"/>
    <s v="tier - 1"/>
    <s v="tier - 2"/>
    <s v="R1011"/>
  </r>
  <r>
    <s v="Id2011"/>
    <s v=" Mr.   Bradley Sloan"/>
    <s v="29 Oct 1982"/>
    <n v="40.608333333333334"/>
    <n v="23.75"/>
    <n v="5.49"/>
    <s v="Yes"/>
    <s v="No"/>
    <x v="0"/>
    <n v="0"/>
    <x v="1"/>
    <x v="2"/>
    <s v="Normal"/>
    <n v="29818.76"/>
    <s v="tier - 1"/>
    <s v="tier - 1"/>
    <s v="R1012"/>
  </r>
  <r>
    <s v="Id2012"/>
    <s v=" Mr.   Matt Homich"/>
    <s v="30 Dec 1989"/>
    <n v="33.43888888888889"/>
    <n v="26.03"/>
    <n v="5.1100000000000003"/>
    <s v="Yes"/>
    <s v="No"/>
    <x v="0"/>
    <n v="1"/>
    <x v="1"/>
    <x v="1"/>
    <s v="Normal"/>
    <n v="29852.48"/>
    <s v="tier - 1"/>
    <s v="tier - 3"/>
    <s v="R1011"/>
  </r>
  <r>
    <s v="Id2013"/>
    <s v=" Ms.   Amanda C Bell"/>
    <s v="19 Aug 1975"/>
    <n v="47.802777777777777"/>
    <n v="16.079999999999998"/>
    <n v="5.94"/>
    <s v="No"/>
    <s v="No"/>
    <x v="0"/>
    <n v="0"/>
    <x v="1"/>
    <x v="3"/>
    <s v="Normal"/>
    <n v="29899.25"/>
    <s v="tier - 1"/>
    <s v="tier - 3"/>
    <s v="R1011"/>
  </r>
  <r>
    <s v="Id2014"/>
    <s v=" Mr.   Valur Kristjansson"/>
    <s v="30 Dec 1988"/>
    <n v="34.43888888888889"/>
    <n v="30.875"/>
    <n v="5.54"/>
    <s v="No"/>
    <s v="No"/>
    <x v="0"/>
    <n v="0"/>
    <x v="1"/>
    <x v="0"/>
    <s v="Prediabetes"/>
    <n v="29929.56"/>
    <s v="tier - 1"/>
    <s v="tier - 1"/>
    <s v="R1011"/>
  </r>
  <r>
    <s v="Id2015"/>
    <s v=" Ms.   Erica J Pitman"/>
    <s v="12 Jun 1976"/>
    <n v="46.988888888888887"/>
    <n v="31.79"/>
    <n v="7.09"/>
    <s v="No"/>
    <s v="No"/>
    <x v="0"/>
    <n v="0"/>
    <x v="1"/>
    <x v="0"/>
    <s v="Normal"/>
    <n v="29933.75"/>
    <s v="tier - 1"/>
    <s v="tier - 1"/>
    <s v="R1011"/>
  </r>
  <r>
    <s v="Id2016"/>
    <s v=" Mr.   Stephen F Curley"/>
    <s v="5 Oct 1991"/>
    <n v="31.675000000000001"/>
    <n v="28.48"/>
    <n v="6.22"/>
    <s v="Yes"/>
    <s v="No"/>
    <x v="1"/>
    <n v="1"/>
    <x v="1"/>
    <x v="1"/>
    <s v="Diabetes (Uncontrolled)"/>
    <n v="29969.67"/>
    <s v="tier - 1"/>
    <s v="tier - 1"/>
    <s v="R1011"/>
  </r>
  <r>
    <s v="Id2017"/>
    <s v=" Ms.   Lissa Zimmer"/>
    <s v="4 Aug 1981"/>
    <n v="41.844444444444441"/>
    <n v="26.6"/>
    <n v="4.33"/>
    <s v="No"/>
    <s v="No"/>
    <x v="0"/>
    <n v="1"/>
    <x v="1"/>
    <x v="1"/>
    <s v="Prediabetes"/>
    <n v="30026.87"/>
    <s v="tier - 2"/>
    <s v="tier - 3"/>
    <s v="R1012"/>
  </r>
  <r>
    <s v="Id2018"/>
    <s v=" Ms.   Megan Granski"/>
    <s v="16 Jun 1967"/>
    <n v="55.977777777777774"/>
    <n v="25.27"/>
    <n v="5.83"/>
    <s v="No"/>
    <s v="No"/>
    <x v="0"/>
    <n v="1"/>
    <x v="1"/>
    <x v="1"/>
    <s v="Normal"/>
    <n v="30063.58"/>
    <s v="tier - 1"/>
    <s v="tier - 1"/>
    <s v="R1012"/>
  </r>
  <r>
    <s v="Id2019"/>
    <s v=" Ms.   Alyson Dunn"/>
    <s v="2 Sep 1979"/>
    <n v="43.766666666666666"/>
    <n v="34.484999999999999"/>
    <n v="4.7"/>
    <s v="Yes"/>
    <s v="No"/>
    <x v="1"/>
    <n v="1"/>
    <x v="1"/>
    <x v="0"/>
    <s v="Prediabetes"/>
    <n v="30095.97"/>
    <s v="tier - 2"/>
    <s v="tier - 3"/>
    <s v="R1011"/>
  </r>
  <r>
    <s v="Id2020"/>
    <s v=" Mr.   Chance B Regina"/>
    <s v="25 Dec 1971"/>
    <n v="51.452777777777776"/>
    <n v="15.57"/>
    <n v="4.07"/>
    <s v="Yes"/>
    <s v="No"/>
    <x v="0"/>
    <n v="1"/>
    <x v="1"/>
    <x v="3"/>
    <s v="Normal"/>
    <n v="30134.75"/>
    <s v="tier - 2"/>
    <s v="tier - 3"/>
    <s v="R1011"/>
  </r>
  <r>
    <s v="Id2021"/>
    <s v=" Mr.   Sean P O'Connor"/>
    <s v="11 Aug 1958"/>
    <n v="64.825000000000003"/>
    <n v="30.36"/>
    <n v="9.39"/>
    <s v="No"/>
    <s v="No"/>
    <x v="0"/>
    <n v="0"/>
    <x v="1"/>
    <x v="0"/>
    <s v="Normal"/>
    <n v="30166.62"/>
    <s v="tier - 1"/>
    <s v="tier - 3"/>
    <s v="R1012"/>
  </r>
  <r>
    <s v="Id2022"/>
    <s v=" Ms.   Therese Howe"/>
    <s v="13 Sep 1963"/>
    <n v="59.736111111111114"/>
    <n v="19.37"/>
    <n v="4.18"/>
    <s v="No"/>
    <s v="No"/>
    <x v="0"/>
    <n v="0"/>
    <x v="1"/>
    <x v="2"/>
    <s v="Diabetes (Uncontrolled)"/>
    <n v="30184.94"/>
    <s v="tier - 1"/>
    <s v="tier - 1"/>
    <s v="R1014"/>
  </r>
  <r>
    <s v="Id2023"/>
    <s v=" Mr.   Beau Atwater"/>
    <s v="15 Sep 1962"/>
    <n v="60.730555555555554"/>
    <n v="16.71"/>
    <n v="4.18"/>
    <s v="No"/>
    <s v="No"/>
    <x v="0"/>
    <n v="1"/>
    <x v="1"/>
    <x v="3"/>
    <s v="Normal"/>
    <n v="30260"/>
    <s v="tier - 1"/>
    <s v="tier - 1"/>
    <s v="R1014"/>
  </r>
  <r>
    <s v="Id2024"/>
    <s v=" Ms.   Kelsey M Gurganus"/>
    <s v="24 Jul 1972"/>
    <n v="50.87222222222222"/>
    <n v="24.1"/>
    <n v="4.4000000000000004"/>
    <s v="Yes"/>
    <s v="No"/>
    <x v="0"/>
    <n v="1"/>
    <x v="1"/>
    <x v="2"/>
    <s v="Normal"/>
    <n v="30284.639999999999"/>
    <s v="tier - 1"/>
    <s v="tier - 1"/>
    <s v="R1012"/>
  </r>
  <r>
    <s v="Id2025"/>
    <s v=" Ms.   Gretchen Holden"/>
    <s v="1 Jun 2004"/>
    <n v="19.019444444444446"/>
    <n v="29.77"/>
    <n v="9.9"/>
    <s v="No"/>
    <s v="No"/>
    <x v="0"/>
    <n v="0"/>
    <x v="1"/>
    <x v="1"/>
    <s v="Normal"/>
    <n v="30328.27"/>
    <s v="tier - 2"/>
    <s v="tier - 2"/>
    <s v="R1011"/>
  </r>
  <r>
    <s v="Id2026"/>
    <s v=" Mr.   Nicholas E Parton"/>
    <s v="30 Jul 1969"/>
    <n v="53.855555555555554"/>
    <n v="46.53"/>
    <n v="4.84"/>
    <s v="Yes"/>
    <s v="No"/>
    <x v="0"/>
    <n v="0"/>
    <x v="1"/>
    <x v="0"/>
    <s v="Diabetes (Uncontrolled)"/>
    <n v="30366.93"/>
    <s v="tier - 2"/>
    <s v="tier - 2"/>
    <s v="R1011"/>
  </r>
  <r>
    <s v="Id2027"/>
    <s v=" Ms.   Deborah Downs"/>
    <s v="3 Sep 1976"/>
    <n v="46.763888888888886"/>
    <n v="23.4"/>
    <n v="5.53"/>
    <s v="No"/>
    <s v="No"/>
    <x v="1"/>
    <n v="1"/>
    <x v="1"/>
    <x v="2"/>
    <s v="Normal"/>
    <n v="30409.53"/>
    <s v="tier - 2"/>
    <s v="tier - 3"/>
    <s v="R1012"/>
  </r>
  <r>
    <s v="Id2028"/>
    <s v=" Mr.   Chuck W Jr Dent"/>
    <s v="28 Oct 1998"/>
    <n v="24.611111111111111"/>
    <n v="30"/>
    <n v="4.33"/>
    <s v="Yes"/>
    <s v="No"/>
    <x v="0"/>
    <n v="0"/>
    <x v="1"/>
    <x v="0"/>
    <s v="Normal"/>
    <n v="30422.03"/>
    <s v="tier - 2"/>
    <s v="tier - 3"/>
    <s v="R1011"/>
  </r>
  <r>
    <s v="Id2029"/>
    <s v=" Mr.   Daniel Ranti"/>
    <s v="3 Sep 1983"/>
    <n v="39.763888888888886"/>
    <n v="29.15"/>
    <n v="4.91"/>
    <s v="Yes"/>
    <s v="No"/>
    <x v="0"/>
    <n v="0"/>
    <x v="1"/>
    <x v="1"/>
    <s v="Normal"/>
    <n v="30457.37"/>
    <s v="tier - 2"/>
    <s v="tier - 1"/>
    <s v="R1012"/>
  </r>
  <r>
    <s v="Id2030"/>
    <s v=" Ms.   Amany Ishaq"/>
    <s v="10 Aug 1986"/>
    <n v="36.827777777777776"/>
    <n v="34.865000000000002"/>
    <n v="4.8"/>
    <s v="No"/>
    <s v="No"/>
    <x v="0"/>
    <n v="0"/>
    <x v="1"/>
    <x v="0"/>
    <s v="Normal"/>
    <n v="30530.5"/>
    <s v="tier - 2"/>
    <s v="tier - 1"/>
    <s v="R1011"/>
  </r>
  <r>
    <s v="Id2031"/>
    <s v=" Ms.   Kipling Wiles"/>
    <s v="11 Nov 1970"/>
    <n v="52.575000000000003"/>
    <n v="28.12"/>
    <n v="5.55"/>
    <s v="Yes"/>
    <s v="yes"/>
    <x v="0"/>
    <n v="2"/>
    <x v="1"/>
    <x v="1"/>
    <s v="Normal"/>
    <n v="30625.65"/>
    <s v="tier - 2"/>
    <s v="tier - 3"/>
    <s v="R1011"/>
  </r>
  <r>
    <s v="Id2032"/>
    <s v=" Mr.   Duncan Roberts"/>
    <s v="21 Sep 1999"/>
    <n v="23.713888888888889"/>
    <n v="29.45"/>
    <n v="5.24"/>
    <s v="Yes"/>
    <s v="No"/>
    <x v="0"/>
    <n v="0"/>
    <x v="1"/>
    <x v="1"/>
    <s v="Normal"/>
    <n v="30697.71"/>
    <s v="tier - 1"/>
    <s v="tier - 2"/>
    <s v="R1011"/>
  </r>
  <r>
    <s v="Id2033"/>
    <s v=" Mr.   Louis C Serafini"/>
    <s v="21 Dec 1983"/>
    <n v="39.463888888888889"/>
    <n v="27.94"/>
    <n v="6.08"/>
    <s v="No"/>
    <s v="No"/>
    <x v="1"/>
    <n v="1"/>
    <x v="1"/>
    <x v="1"/>
    <s v="Normal"/>
    <n v="30724.44"/>
    <s v="tier - 2"/>
    <s v="tier - 3"/>
    <s v="R1011"/>
  </r>
  <r>
    <s v="Id2034"/>
    <s v=" Mr.   Daniel J Button"/>
    <s v="5 Sep 1988"/>
    <n v="34.758333333333333"/>
    <n v="27.2"/>
    <n v="5.83"/>
    <s v="No"/>
    <s v="No"/>
    <x v="1"/>
    <n v="1"/>
    <x v="1"/>
    <x v="1"/>
    <s v="Prediabetes"/>
    <n v="30763.01"/>
    <s v="tier - 2"/>
    <s v="tier - 1"/>
    <s v="R1011"/>
  </r>
  <r>
    <s v="Id2035"/>
    <s v=" Ms.   Ildiko M Gaal"/>
    <s v="9 Sep 1961"/>
    <n v="61.74722222222222"/>
    <n v="33.344999999999999"/>
    <n v="4.29"/>
    <s v="No"/>
    <s v="No"/>
    <x v="0"/>
    <n v="1"/>
    <x v="1"/>
    <x v="0"/>
    <s v="Prediabetes"/>
    <n v="30942.19"/>
    <s v="tier - 2"/>
    <s v="tier - 2"/>
    <s v="R1013"/>
  </r>
  <r>
    <s v="Id2036"/>
    <s v=" Ms.   Melinda E Liptak"/>
    <s v="9 Nov 2004"/>
    <n v="18.580555555555556"/>
    <n v="29.925000000000001"/>
    <n v="5.3"/>
    <s v="No"/>
    <s v="No"/>
    <x v="0"/>
    <n v="1"/>
    <x v="1"/>
    <x v="1"/>
    <s v="Normal"/>
    <n v="31196.61"/>
    <s v="tier - 2"/>
    <s v="tier - 1"/>
    <s v="R1011"/>
  </r>
  <r>
    <s v="Id2037"/>
    <s v=" Ms.   Ashley M Kellam"/>
    <s v="22 Jul 2000"/>
    <n v="22.877777777777776"/>
    <n v="24.225000000000001"/>
    <n v="4.42"/>
    <s v="No"/>
    <s v="No"/>
    <x v="0"/>
    <n v="1"/>
    <x v="1"/>
    <x v="2"/>
    <s v="Normal"/>
    <n v="31234.560000000001"/>
    <s v="tier - 1"/>
    <s v="tier - 1"/>
    <s v="R1011"/>
  </r>
  <r>
    <s v="Id2038"/>
    <s v=" Ms.   Stephanie Gordon"/>
    <s v="9 Jul 1968"/>
    <n v="54.913888888888891"/>
    <n v="29.68"/>
    <n v="5.68"/>
    <s v="No"/>
    <s v="yes"/>
    <x v="0"/>
    <n v="1"/>
    <x v="1"/>
    <x v="1"/>
    <s v="Normal"/>
    <n v="31322.53"/>
    <s v="tier - 2"/>
    <s v="tier - 1"/>
    <s v="R1011"/>
  </r>
  <r>
    <s v="Id2039"/>
    <s v=" Mr.   Sean P Hyland"/>
    <s v="27 Sep 1995"/>
    <n v="27.697222222222223"/>
    <n v="20.614999999999998"/>
    <n v="6.05"/>
    <s v="No"/>
    <s v="No"/>
    <x v="1"/>
    <n v="1"/>
    <x v="1"/>
    <x v="2"/>
    <s v="Normal"/>
    <n v="31328.27"/>
    <s v="tier - 2"/>
    <s v="tier - 2"/>
    <s v="R1011"/>
  </r>
  <r>
    <s v="Id2040"/>
    <s v=" Ms.   Emily G Wagoner"/>
    <s v="8 Oct 1974"/>
    <n v="48.666666666666664"/>
    <n v="32.119999999999997"/>
    <n v="5.33"/>
    <s v="No"/>
    <s v="yes"/>
    <x v="0"/>
    <n v="1"/>
    <x v="1"/>
    <x v="0"/>
    <s v="Prediabetes"/>
    <n v="31368.81"/>
    <s v="tier - 2"/>
    <s v="tier - 3"/>
    <s v="R1011"/>
  </r>
  <r>
    <s v="Id2041"/>
    <s v=" Mr.   Malcolm Thomas"/>
    <s v="29 Oct 1975"/>
    <n v="47.608333333333334"/>
    <n v="27.36"/>
    <n v="6.22"/>
    <s v="No"/>
    <s v="No"/>
    <x v="0"/>
    <n v="0"/>
    <x v="1"/>
    <x v="1"/>
    <s v="Normal"/>
    <n v="31591.82"/>
    <s v="tier - 2"/>
    <s v="tier - 1"/>
    <s v="R1011"/>
  </r>
  <r>
    <s v="Id2042"/>
    <s v=" Mr.   Danilo Goffi"/>
    <s v="13 Dec 1960"/>
    <n v="62.486111111111114"/>
    <n v="17.385000000000002"/>
    <n v="5.84"/>
    <s v="No"/>
    <s v="No"/>
    <x v="0"/>
    <n v="0"/>
    <x v="1"/>
    <x v="3"/>
    <s v="Prediabetes"/>
    <n v="31620"/>
    <s v="tier - 2"/>
    <s v="tier - 1"/>
    <s v="R1024"/>
  </r>
  <r>
    <s v="Id2043"/>
    <s v=" Mr.   Mikko Salovaara"/>
    <s v="14 Oct 1977"/>
    <n v="45.65"/>
    <n v="30.13"/>
    <n v="5.71"/>
    <s v="No"/>
    <s v="yes"/>
    <x v="0"/>
    <n v="1"/>
    <x v="1"/>
    <x v="0"/>
    <s v="Prediabetes"/>
    <n v="31736.7"/>
    <s v="tier - 2"/>
    <s v="tier - 2"/>
    <s v="R1012"/>
  </r>
  <r>
    <s v="Id2044"/>
    <s v=" Ms.   Paula C Reid"/>
    <s v="10 Sep 1984"/>
    <n v="38.744444444444447"/>
    <n v="25.44"/>
    <n v="6.04"/>
    <s v="Yes"/>
    <s v="No"/>
    <x v="1"/>
    <n v="1"/>
    <x v="1"/>
    <x v="1"/>
    <s v="Prediabetes"/>
    <n v="31743.919999999998"/>
    <s v="tier - 2"/>
    <s v="tier - 1"/>
    <s v="R1011"/>
  </r>
  <r>
    <s v="Id2045"/>
    <s v=" Ms.   Kirsten N Allan"/>
    <s v="25 Sep 1975"/>
    <n v="47.702777777777776"/>
    <n v="39.805"/>
    <n v="4.38"/>
    <s v="No"/>
    <s v="yes"/>
    <x v="0"/>
    <n v="1"/>
    <x v="1"/>
    <x v="0"/>
    <s v="Prediabetes"/>
    <n v="31897.1"/>
    <s v="tier - 2"/>
    <s v="tier - 3"/>
    <s v="R1011"/>
  </r>
  <r>
    <s v="Id2046"/>
    <s v=" Ms.   Christy McLaughlin"/>
    <s v="21 Sep 1972"/>
    <n v="50.713888888888889"/>
    <n v="30.4"/>
    <n v="5.56"/>
    <s v="Yes"/>
    <s v="yes"/>
    <x v="0"/>
    <n v="1"/>
    <x v="1"/>
    <x v="0"/>
    <s v="Normal"/>
    <n v="31980.89"/>
    <s v="tier - 2"/>
    <s v="tier - 1"/>
    <s v="R1011"/>
  </r>
  <r>
    <s v="Id2047"/>
    <s v=" Ms.   Jennifer Lee"/>
    <s v="13 Sep 1993"/>
    <n v="29.736111111111111"/>
    <n v="23.18"/>
    <n v="4.24"/>
    <s v="No"/>
    <s v="yes"/>
    <x v="0"/>
    <n v="1"/>
    <x v="1"/>
    <x v="2"/>
    <s v="Normal"/>
    <n v="32086.21"/>
    <s v="tier - 1"/>
    <s v="tier - 3"/>
    <s v="R1011"/>
  </r>
  <r>
    <s v="Id2048"/>
    <s v=" Ms.   Jingjing Tang"/>
    <s v="10 Nov 1978"/>
    <n v="44.577777777777776"/>
    <n v="39.615000000000002"/>
    <n v="6.32"/>
    <s v="No"/>
    <s v="No"/>
    <x v="1"/>
    <n v="1"/>
    <x v="1"/>
    <x v="0"/>
    <s v="Normal"/>
    <n v="32108.66"/>
    <s v="tier - 1"/>
    <s v="tier - 3"/>
    <s v="R1017"/>
  </r>
  <r>
    <s v="Id2049"/>
    <s v=" Mr.   Morgan Kennedy"/>
    <s v="11 Sep 1969"/>
    <n v="53.741666666666667"/>
    <n v="30.59"/>
    <n v="6.3"/>
    <s v="Yes"/>
    <s v="No"/>
    <x v="1"/>
    <n v="1"/>
    <x v="1"/>
    <x v="0"/>
    <s v="Prediabetes"/>
    <n v="32192.76"/>
    <s v="tier - 1"/>
    <s v="tier - 2"/>
    <s v="R1011"/>
  </r>
  <r>
    <s v="Id2050"/>
    <s v=" Mr.   Patrick J Condon"/>
    <s v="8 Sep 1994"/>
    <n v="28.75"/>
    <n v="16.72"/>
    <n v="4.38"/>
    <s v="Yes"/>
    <s v="No"/>
    <x v="0"/>
    <n v="1"/>
    <x v="1"/>
    <x v="3"/>
    <s v="Prediabetes"/>
    <n v="32222.81"/>
    <s v="tier - 2"/>
    <s v="tier - 1"/>
    <s v="R1011"/>
  </r>
  <r>
    <s v="Id2051"/>
    <s v=" Mr.   Frankline Chepkwony"/>
    <s v="17 Dec 1975"/>
    <n v="47.475000000000001"/>
    <n v="26.22"/>
    <n v="4.6500000000000004"/>
    <s v="Yes"/>
    <s v="No"/>
    <x v="1"/>
    <n v="1"/>
    <x v="1"/>
    <x v="1"/>
    <s v="Normal"/>
    <n v="32259.96"/>
    <s v="tier - 2"/>
    <s v="tier - 3"/>
    <s v="R1012"/>
  </r>
  <r>
    <s v="Id2052"/>
    <s v=" Ms.   Laura T Rodriguez"/>
    <s v="2 Dec 1986"/>
    <n v="36.516666666666666"/>
    <n v="31.824999999999999"/>
    <n v="4.7"/>
    <s v="No"/>
    <s v="No"/>
    <x v="1"/>
    <n v="1"/>
    <x v="1"/>
    <x v="0"/>
    <s v="Normal"/>
    <n v="32288.49"/>
    <s v="tier - 2"/>
    <s v="tier - 2"/>
    <s v="R1011"/>
  </r>
  <r>
    <s v="Id2053"/>
    <s v=" Ms.   Natalia Szynkarczuk"/>
    <s v="19 Oct 1972"/>
    <n v="50.636111111111113"/>
    <n v="25.745000000000001"/>
    <n v="4.34"/>
    <s v="No"/>
    <s v="No"/>
    <x v="1"/>
    <n v="1"/>
    <x v="1"/>
    <x v="1"/>
    <s v="Normal"/>
    <n v="32428.63"/>
    <s v="tier - 2"/>
    <s v="tier - 2"/>
    <s v="R1011"/>
  </r>
  <r>
    <s v="Id2054"/>
    <s v=" Ms.   Jennifer L Brill"/>
    <s v="9 Aug 1976"/>
    <n v="46.830555555555556"/>
    <n v="24.605"/>
    <n v="5.62"/>
    <s v="No"/>
    <s v="No"/>
    <x v="1"/>
    <n v="1"/>
    <x v="1"/>
    <x v="2"/>
    <s v="Normal"/>
    <n v="32430.22"/>
    <s v="tier - 2"/>
    <s v="tier - 3"/>
    <s v="R1011"/>
  </r>
  <r>
    <s v="Id2055"/>
    <s v=" Ms.   Brooke Adams"/>
    <s v="27 Sep 1981"/>
    <n v="41.697222222222223"/>
    <n v="24.51"/>
    <n v="4.24"/>
    <s v="No"/>
    <s v="No"/>
    <x v="1"/>
    <n v="1"/>
    <x v="1"/>
    <x v="2"/>
    <s v="Normal"/>
    <n v="32462.35"/>
    <s v="tier - 2"/>
    <s v="tier - 2"/>
    <s v="R1011"/>
  </r>
  <r>
    <s v="Id2056"/>
    <s v=" Mr.   Jeremy M Nunn"/>
    <s v="19 Sep 1976"/>
    <n v="46.719444444444441"/>
    <n v="31.065000000000001"/>
    <n v="4.57"/>
    <s v="Yes"/>
    <s v="No"/>
    <x v="0"/>
    <n v="0"/>
    <x v="1"/>
    <x v="0"/>
    <s v="Normal"/>
    <n v="32485.46"/>
    <s v="tier - 2"/>
    <s v="tier - 1"/>
    <s v="R1011"/>
  </r>
  <r>
    <s v="Id2057"/>
    <s v=" Ms.   Megan L Blair"/>
    <s v="8 Oct 2003"/>
    <n v="19.666666666666668"/>
    <n v="28.12"/>
    <n v="5.05"/>
    <s v="No"/>
    <s v="No"/>
    <x v="0"/>
    <n v="0"/>
    <x v="1"/>
    <x v="1"/>
    <s v="Normal"/>
    <n v="32548.34"/>
    <s v="tier - 1"/>
    <s v="tier - 2"/>
    <s v="R1013"/>
  </r>
  <r>
    <s v="Id2058"/>
    <s v=" Mr.   Bryan Sharkey"/>
    <s v="13 Jul 1990"/>
    <n v="32.902777777777779"/>
    <n v="38.06"/>
    <n v="6.16"/>
    <s v="No"/>
    <s v="No"/>
    <x v="0"/>
    <n v="0"/>
    <x v="1"/>
    <x v="0"/>
    <s v="Normal"/>
    <n v="32672.11"/>
    <s v="tier - 1"/>
    <s v="tier - 1"/>
    <s v="R1011"/>
  </r>
  <r>
    <s v="Id2059"/>
    <s v=" Ms.   Marny Scalard"/>
    <s v="1 Nov 1968"/>
    <n v="54.602777777777774"/>
    <n v="24.96"/>
    <n v="4.57"/>
    <s v="No"/>
    <s v="No"/>
    <x v="0"/>
    <n v="0"/>
    <x v="1"/>
    <x v="2"/>
    <s v="Prediabetes"/>
    <n v="32686.080000000002"/>
    <s v="tier - 2"/>
    <s v="tier - 3"/>
    <s v="R1011"/>
  </r>
  <r>
    <s v="Id2060"/>
    <s v=" Mr.   Marc Burget"/>
    <s v="30 Sep 1990"/>
    <n v="32.68888888888889"/>
    <n v="17.670000000000002"/>
    <n v="5.53"/>
    <s v="Yes"/>
    <s v="No"/>
    <x v="0"/>
    <n v="0"/>
    <x v="1"/>
    <x v="3"/>
    <s v="Normal"/>
    <n v="32716.2"/>
    <s v="tier - 1"/>
    <s v="tier - 2"/>
    <s v="R1011"/>
  </r>
  <r>
    <s v="Id2061"/>
    <s v=" Mr.   Benjamin L English"/>
    <s v="9 Jul 1990"/>
    <n v="32.913888888888891"/>
    <n v="31.35"/>
    <n v="5.84"/>
    <s v="No"/>
    <s v="yes"/>
    <x v="0"/>
    <n v="1"/>
    <x v="1"/>
    <x v="0"/>
    <s v="Normal"/>
    <n v="32734.19"/>
    <s v="tier - 2"/>
    <s v="tier - 1"/>
    <s v="R1012"/>
  </r>
  <r>
    <s v="Id2062"/>
    <s v=" Mr.   Rob G Hampton"/>
    <s v="6 Dec 1974"/>
    <n v="48.505555555555553"/>
    <n v="28.31"/>
    <n v="6.41"/>
    <s v="No"/>
    <s v="yes"/>
    <x v="0"/>
    <n v="1"/>
    <x v="1"/>
    <x v="1"/>
    <s v="Prediabetes"/>
    <n v="32760.48"/>
    <s v="tier - 1"/>
    <s v="tier - 1"/>
    <s v="R1011"/>
  </r>
  <r>
    <s v="Id2063"/>
    <s v=" Ms.   Stefanie A Flynn"/>
    <s v="7 Nov 1972"/>
    <n v="50.586111111111109"/>
    <n v="30.3"/>
    <n v="4.7300000000000004"/>
    <s v="Yes"/>
    <s v="No"/>
    <x v="1"/>
    <n v="1"/>
    <x v="1"/>
    <x v="0"/>
    <s v="Prediabetes"/>
    <n v="32765.33"/>
    <s v="tier - 2"/>
    <s v="tier - 2"/>
    <s v="R1012"/>
  </r>
  <r>
    <s v="Id2064"/>
    <s v=" Ms.   Stephanie Knast"/>
    <s v="12 Dec 1980"/>
    <n v="42.488888888888887"/>
    <n v="26.4"/>
    <n v="6.22"/>
    <s v="Yes"/>
    <s v="No"/>
    <x v="0"/>
    <n v="0"/>
    <x v="1"/>
    <x v="1"/>
    <s v="Normal"/>
    <n v="32787.46"/>
    <s v="tier - 1"/>
    <s v="tier - 3"/>
    <s v="R1012"/>
  </r>
  <r>
    <s v="Id2065"/>
    <s v=" Ms.   Caroline F Lucas"/>
    <s v="4 Dec 1995"/>
    <n v="27.511111111111113"/>
    <n v="22.135000000000002"/>
    <n v="4.46"/>
    <s v="Yes"/>
    <s v="No"/>
    <x v="0"/>
    <n v="0"/>
    <x v="1"/>
    <x v="2"/>
    <s v="Prediabetes"/>
    <n v="32827.51"/>
    <s v="tier - 1"/>
    <s v="tier - 2"/>
    <s v="R1011"/>
  </r>
  <r>
    <s v="Id2066"/>
    <s v=" Ms.   Julia J Thomas"/>
    <s v="17 Nov 1981"/>
    <n v="41.55833333333333"/>
    <n v="17.399999999999999"/>
    <n v="4.5"/>
    <s v="Yes"/>
    <s v="No"/>
    <x v="0"/>
    <n v="0"/>
    <x v="1"/>
    <x v="3"/>
    <s v="Normal"/>
    <n v="32906.69"/>
    <s v="tier - 2"/>
    <s v="tier - 3"/>
    <s v="R1011"/>
  </r>
  <r>
    <s v="Id2067"/>
    <s v=" Mr.   Jack Cherewatti"/>
    <s v="24 Aug 1971"/>
    <n v="51.788888888888891"/>
    <n v="28.06"/>
    <n v="8.93"/>
    <s v="No"/>
    <s v="No"/>
    <x v="0"/>
    <n v="0"/>
    <x v="1"/>
    <x v="1"/>
    <s v="Normal"/>
    <n v="32947.629999999997"/>
    <s v="tier - 2"/>
    <s v="tier - 1"/>
    <s v="R1011"/>
  </r>
  <r>
    <s v="Id2068"/>
    <s v=" Mr.   Bernat Olle"/>
    <s v="8 Jul 1995"/>
    <n v="27.916666666666668"/>
    <n v="31.13"/>
    <n v="11.02"/>
    <s v="No"/>
    <s v="No"/>
    <x v="0"/>
    <n v="0"/>
    <x v="1"/>
    <x v="0"/>
    <s v="Diabetes (Uncontrolled)"/>
    <n v="33017.46"/>
    <s v="tier - 1"/>
    <s v="tier - 1"/>
    <s v="R1011"/>
  </r>
  <r>
    <s v="Id2069"/>
    <s v=" Mr.   Hicham Hamsi"/>
    <s v="10 Jul 1967"/>
    <n v="55.911111111111111"/>
    <n v="18.46"/>
    <n v="5.25"/>
    <s v="No"/>
    <s v="No"/>
    <x v="0"/>
    <n v="0"/>
    <x v="1"/>
    <x v="3"/>
    <s v="Diabetes (Uncontrolled)"/>
    <n v="33025.32"/>
    <s v="tier - 2"/>
    <s v="tier - 3"/>
    <s v="R1011"/>
  </r>
  <r>
    <s v="Id2070"/>
    <s v=" Ms.   Sarah Finnegan"/>
    <s v="28 Jul 1994"/>
    <n v="28.861111111111111"/>
    <n v="17.3"/>
    <n v="4.75"/>
    <s v="No"/>
    <s v="No"/>
    <x v="0"/>
    <n v="0"/>
    <x v="1"/>
    <x v="3"/>
    <s v="Normal"/>
    <n v="33057.230000000003"/>
    <s v="tier - 1"/>
    <s v="tier - 2"/>
    <s v="R1011"/>
  </r>
  <r>
    <s v="Id2071"/>
    <s v=" Mr.   Anthony S Walsh"/>
    <s v="1 Jul 1962"/>
    <n v="60.93611111111111"/>
    <n v="35.625"/>
    <n v="4.68"/>
    <s v="Yes"/>
    <s v="No"/>
    <x v="1"/>
    <n v="1"/>
    <x v="1"/>
    <x v="0"/>
    <s v="Normal"/>
    <n v="33074.94"/>
    <s v="tier - 1"/>
    <s v="tier - 2"/>
    <s v="R1011"/>
  </r>
  <r>
    <s v="Id2072"/>
    <s v=" Ms.   Elisabetta Villa"/>
    <s v="30 Oct 1969"/>
    <n v="53.605555555555554"/>
    <n v="20.234999999999999"/>
    <n v="6.17"/>
    <s v="Yes"/>
    <s v="yes"/>
    <x v="0"/>
    <n v="2"/>
    <x v="1"/>
    <x v="2"/>
    <s v="Normal"/>
    <n v="33090.660000000003"/>
    <s v="tier - 2"/>
    <s v="tier - 2"/>
    <s v="R1011"/>
  </r>
  <r>
    <s v="Id2073"/>
    <s v=" Mr.   Trevor N Cable"/>
    <s v="15 Jul 1985"/>
    <n v="37.897222222222226"/>
    <n v="27.55"/>
    <n v="4.5599999999999996"/>
    <s v="Yes"/>
    <s v="No"/>
    <x v="1"/>
    <n v="1"/>
    <x v="1"/>
    <x v="1"/>
    <s v="Prediabetes"/>
    <n v="33121"/>
    <s v="tier - 2"/>
    <s v="tier - 1"/>
    <s v="R1011"/>
  </r>
  <r>
    <s v="Id2074"/>
    <s v=" Ms.   Nancy Eiring"/>
    <s v="12 Oct 1990"/>
    <n v="32.655555555555559"/>
    <n v="17.97"/>
    <n v="6.3"/>
    <s v="No"/>
    <s v="No"/>
    <x v="0"/>
    <n v="0"/>
    <x v="1"/>
    <x v="3"/>
    <s v="Normal"/>
    <n v="33292.83"/>
    <s v="tier - 2"/>
    <s v="tier - 1"/>
    <s v="R1011"/>
  </r>
  <r>
    <s v="Id2075"/>
    <s v=" Ms.   Allison R Connor"/>
    <s v="28 Nov 2003"/>
    <n v="19.527777777777779"/>
    <n v="29.98"/>
    <n v="6.03"/>
    <s v="No"/>
    <s v="yes"/>
    <x v="0"/>
    <n v="1"/>
    <x v="1"/>
    <x v="1"/>
    <s v="Prediabetes"/>
    <n v="33307.550000000003"/>
    <s v="tier - 2"/>
    <s v="tier - 3"/>
    <s v="R1012"/>
  </r>
  <r>
    <s v="Id2076"/>
    <s v=" Mr.   Robert J Friedman"/>
    <s v="5 Sep 1972"/>
    <n v="50.758333333333333"/>
    <n v="33.659999999999997"/>
    <n v="4.2"/>
    <s v="Yes"/>
    <s v="No"/>
    <x v="0"/>
    <n v="1"/>
    <x v="1"/>
    <x v="0"/>
    <s v="Prediabetes"/>
    <n v="33344.449999999997"/>
    <s v="tier - 2"/>
    <s v="tier - 3"/>
    <s v="R1011"/>
  </r>
  <r>
    <s v="Id2077"/>
    <s v=" Mr.   Nicholas Croker"/>
    <s v="7 Dec 1985"/>
    <n v="37.50277777777778"/>
    <n v="32.67"/>
    <n v="5.61"/>
    <s v="Yes"/>
    <s v="No"/>
    <x v="0"/>
    <n v="1"/>
    <x v="1"/>
    <x v="0"/>
    <s v="Normal"/>
    <n v="33450.99"/>
    <s v="tier - 2"/>
    <s v="tier - 2"/>
    <s v="R1011"/>
  </r>
  <r>
    <s v="Id2078"/>
    <s v=" Mr.   Kevin L Beganics"/>
    <s v="18 Jun 1970"/>
    <n v="52.972222222222221"/>
    <n v="30.5"/>
    <n v="5.88"/>
    <s v="Yes"/>
    <s v="No"/>
    <x v="0"/>
    <n v="1"/>
    <x v="1"/>
    <x v="0"/>
    <s v="Normal"/>
    <n v="33471.97"/>
    <s v="tier - 2"/>
    <s v="tier - 2"/>
    <s v="R1012"/>
  </r>
  <r>
    <s v="Id2079"/>
    <s v=" Mr.   Bryan Huberty"/>
    <s v="25 Aug 2002"/>
    <n v="20.786111111111111"/>
    <n v="23.1"/>
    <n v="5.92"/>
    <s v="Yes"/>
    <s v="No"/>
    <x v="0"/>
    <n v="1"/>
    <x v="1"/>
    <x v="2"/>
    <s v="Prediabetes"/>
    <n v="33475.82"/>
    <s v="tier - 1"/>
    <s v="tier - 1"/>
    <s v="R1018"/>
  </r>
  <r>
    <s v="Id2080"/>
    <s v=" Ms.   Janae N Jacobs"/>
    <s v="22 Jul 1984"/>
    <n v="38.87777777777778"/>
    <n v="39.49"/>
    <n v="4.8099999999999996"/>
    <s v="No"/>
    <s v="No"/>
    <x v="0"/>
    <n v="1"/>
    <x v="1"/>
    <x v="0"/>
    <s v="Prediabetes"/>
    <n v="33527.1"/>
    <s v="tier - 2"/>
    <s v="tier - 3"/>
    <s v="R1011"/>
  </r>
  <r>
    <s v="Id2081"/>
    <s v=" Ms.   Audrey Hazlehurst"/>
    <s v="9 Sep 2003"/>
    <n v="19.747222222222224"/>
    <n v="33.99"/>
    <n v="4.55"/>
    <s v="No"/>
    <s v="No"/>
    <x v="0"/>
    <n v="1"/>
    <x v="1"/>
    <x v="0"/>
    <s v="Normal"/>
    <n v="33611.71"/>
    <s v="tier - 1"/>
    <s v="tier - 2"/>
    <s v="R1011"/>
  </r>
  <r>
    <s v="Id2082"/>
    <s v=" Ms.   Laura Marin"/>
    <s v="28 Nov 1993"/>
    <n v="29.527777777777779"/>
    <n v="27.72"/>
    <n v="6.43"/>
    <s v="No"/>
    <s v="No"/>
    <x v="0"/>
    <n v="1"/>
    <x v="1"/>
    <x v="1"/>
    <s v="Normal"/>
    <n v="33707.550000000003"/>
    <s v="tier - 2"/>
    <s v="tier - 2"/>
    <s v="R1011"/>
  </r>
  <r>
    <s v="Id2083"/>
    <s v=" Ms.   Nicole F Dear"/>
    <s v="1 Nov 2004"/>
    <n v="18.602777777777778"/>
    <n v="30.59"/>
    <n v="11.62"/>
    <s v="No"/>
    <s v="No"/>
    <x v="0"/>
    <n v="0"/>
    <x v="1"/>
    <x v="0"/>
    <s v="Prediabetes"/>
    <n v="33732.69"/>
    <s v="tier - 1"/>
    <s v="tier - 1"/>
    <s v="R1017"/>
  </r>
  <r>
    <s v="Id2084"/>
    <s v=" Ms.   Krista L Lederer"/>
    <s v="12 Sep 2003"/>
    <n v="19.738888888888887"/>
    <n v="22.6"/>
    <n v="6.04"/>
    <s v="No"/>
    <s v="No"/>
    <x v="0"/>
    <n v="1"/>
    <x v="1"/>
    <x v="2"/>
    <s v="Diabetes (Uncontrolled)"/>
    <n v="33750.29"/>
    <s v="tier - 1"/>
    <s v="tier - 3"/>
    <s v="R1012"/>
  </r>
  <r>
    <s v="Id2085"/>
    <s v=" Ms.   Denise Robson"/>
    <s v="11 Dec 1962"/>
    <n v="60.491666666666667"/>
    <n v="28.785"/>
    <n v="8.82"/>
    <s v="No"/>
    <s v="No"/>
    <x v="0"/>
    <n v="0"/>
    <x v="1"/>
    <x v="1"/>
    <s v="Prediabetes"/>
    <n v="33753.32"/>
    <s v="tier - 1"/>
    <s v="tier - 3"/>
    <s v="R1011"/>
  </r>
  <r>
    <s v="Id2086"/>
    <s v=" Mr.   Ariel Galvan"/>
    <s v="26 Oct 2000"/>
    <n v="22.616666666666667"/>
    <n v="50.38"/>
    <n v="5.8"/>
    <s v="No"/>
    <s v="No"/>
    <x v="0"/>
    <n v="0"/>
    <x v="1"/>
    <x v="0"/>
    <s v="Diabetes (Uncontrolled)"/>
    <n v="33829.39"/>
    <s v="tier - 2"/>
    <s v="tier - 3"/>
    <s v="R1011"/>
  </r>
  <r>
    <s v="Id2087"/>
    <s v=" Mr.   Jeremy Walsh"/>
    <s v="9 Aug 1997"/>
    <n v="25.830555555555556"/>
    <n v="35.200000000000003"/>
    <n v="4.28"/>
    <s v="No"/>
    <s v="No"/>
    <x v="0"/>
    <n v="0"/>
    <x v="1"/>
    <x v="0"/>
    <s v="Prediabetes"/>
    <n v="33900.65"/>
    <s v="tier - 2"/>
    <s v="tier - 3"/>
    <s v="R1011"/>
  </r>
  <r>
    <s v="Id2088"/>
    <s v=" Ms.   Rosalie Teeuwen"/>
    <s v="27 Dec 2000"/>
    <n v="22.447222222222223"/>
    <n v="35.72"/>
    <n v="5.5"/>
    <s v="Yes"/>
    <s v="No"/>
    <x v="0"/>
    <n v="0"/>
    <x v="1"/>
    <x v="0"/>
    <s v="Normal"/>
    <n v="33907.550000000003"/>
    <s v="tier - 2"/>
    <s v="tier - 2"/>
    <s v="R1012"/>
  </r>
  <r>
    <s v="Id2089"/>
    <s v=" Mr.   Jay List"/>
    <s v="25 Sep 1994"/>
    <n v="28.702777777777779"/>
    <n v="24.51"/>
    <n v="4.6900000000000004"/>
    <s v="No"/>
    <s v="No"/>
    <x v="0"/>
    <n v="0"/>
    <x v="1"/>
    <x v="2"/>
    <s v="Normal"/>
    <n v="33975.47"/>
    <s v="tier - 2"/>
    <s v="tier - 2"/>
    <s v="R1011"/>
  </r>
  <r>
    <s v="Id2090"/>
    <s v=" Mr.   Vitaliy Shafar"/>
    <s v="26 Jul 1972"/>
    <n v="50.866666666666667"/>
    <n v="23.844999999999999"/>
    <n v="4.43"/>
    <s v="No"/>
    <s v="No"/>
    <x v="0"/>
    <n v="0"/>
    <x v="1"/>
    <x v="2"/>
    <s v="Normal"/>
    <n v="34053.360000000001"/>
    <s v="tier - 2"/>
    <s v="tier - 2"/>
    <s v="R1011"/>
  </r>
  <r>
    <s v="Id2091"/>
    <s v=" Mr.   Benjamin W Copenhaver"/>
    <s v="26 Dec 2002"/>
    <n v="20.45"/>
    <n v="15.68"/>
    <n v="6.16"/>
    <s v="Yes"/>
    <s v="No"/>
    <x v="0"/>
    <n v="1"/>
    <x v="1"/>
    <x v="3"/>
    <s v="Normal"/>
    <n v="34084.68"/>
    <s v="tier - 2"/>
    <s v="tier - 3"/>
    <s v="R1011"/>
  </r>
  <r>
    <s v="Id2092"/>
    <s v=" Mr.   Jesse Stump"/>
    <s v="6 Nov 1999"/>
    <n v="23.588888888888889"/>
    <n v="32.395000000000003"/>
    <n v="6.66"/>
    <s v="No"/>
    <s v="No"/>
    <x v="0"/>
    <n v="0"/>
    <x v="1"/>
    <x v="0"/>
    <s v="Prediabetes"/>
    <n v="34166.269999999997"/>
    <s v="tier - 2"/>
    <s v="tier - 3"/>
    <s v="R1011"/>
  </r>
  <r>
    <s v="Id2093"/>
    <s v=" Mr.   Mark Wehrman"/>
    <s v="25 Aug 1971"/>
    <n v="51.786111111111111"/>
    <n v="23.655000000000001"/>
    <n v="5.92"/>
    <s v="No"/>
    <s v="No"/>
    <x v="0"/>
    <n v="1"/>
    <x v="1"/>
    <x v="2"/>
    <s v="Diabetes (Controlled)"/>
    <n v="34205.07"/>
    <s v="tier - 2"/>
    <s v="tier - 2"/>
    <s v="R1011"/>
  </r>
  <r>
    <s v="Id2094"/>
    <s v=" Ms.   Lauren Sischo"/>
    <s v="21 Jul 1975"/>
    <n v="47.880555555555553"/>
    <n v="28.4"/>
    <n v="5.97"/>
    <s v="No"/>
    <s v="No"/>
    <x v="1"/>
    <n v="1"/>
    <x v="1"/>
    <x v="1"/>
    <s v="Prediabetes"/>
    <n v="34210.33"/>
    <s v="tier - 2"/>
    <s v="tier - 1"/>
    <s v="R1012"/>
  </r>
  <r>
    <s v="Id2095"/>
    <s v=" Mr.   Massimiliano Fonti"/>
    <s v="5 Jul 1962"/>
    <n v="60.924999999999997"/>
    <n v="35.42"/>
    <n v="4.6399999999999997"/>
    <s v="Yes"/>
    <s v="No"/>
    <x v="0"/>
    <n v="0"/>
    <x v="1"/>
    <x v="0"/>
    <s v="Prediabetes"/>
    <n v="34218.019999999997"/>
    <s v="tier - 1"/>
    <s v="tier - 1"/>
    <s v="R1011"/>
  </r>
  <r>
    <s v="Id2096"/>
    <s v=" Mr.   Josh Merlis"/>
    <s v="11 Jun 1998"/>
    <n v="24.991666666666667"/>
    <n v="26.18"/>
    <n v="6.12"/>
    <s v="No"/>
    <s v="yes"/>
    <x v="0"/>
    <n v="1"/>
    <x v="1"/>
    <x v="1"/>
    <s v="Normal"/>
    <n v="34254.050000000003"/>
    <s v="tier - 1"/>
    <s v="tier - 3"/>
    <s v="R1019"/>
  </r>
  <r>
    <s v="Id2097"/>
    <s v=" Mr.   Kiyokatsu Hasegawa"/>
    <s v="30 Oct 1995"/>
    <n v="27.605555555555554"/>
    <n v="20.8"/>
    <n v="4.87"/>
    <s v="Yes"/>
    <s v="No"/>
    <x v="0"/>
    <n v="0"/>
    <x v="1"/>
    <x v="2"/>
    <s v="Prediabetes"/>
    <n v="34289.43"/>
    <s v="tier - 1"/>
    <s v="tier - 1"/>
    <s v="R1011"/>
  </r>
  <r>
    <s v="Id2098"/>
    <s v=" Ms.   Amanda L Haselden"/>
    <s v="11 Oct 1986"/>
    <n v="36.658333333333331"/>
    <n v="15.82"/>
    <n v="4.5999999999999996"/>
    <s v="No"/>
    <s v="No"/>
    <x v="0"/>
    <n v="0"/>
    <x v="1"/>
    <x v="3"/>
    <s v="Normal"/>
    <n v="34293.120000000003"/>
    <s v="tier - 1"/>
    <s v="tier - 2"/>
    <s v="R1011"/>
  </r>
  <r>
    <s v="Id2099"/>
    <s v=" Mr.   Matthew Simonson"/>
    <s v="1 Nov 2004"/>
    <n v="18.602777777777778"/>
    <n v="17.670000000000002"/>
    <n v="4.78"/>
    <s v="No"/>
    <s v="No"/>
    <x v="0"/>
    <n v="0"/>
    <x v="1"/>
    <x v="3"/>
    <s v="Normal"/>
    <n v="34303.17"/>
    <s v="tier - 1"/>
    <s v="tier - 3"/>
    <s v="R1013"/>
  </r>
  <r>
    <s v="Id2100"/>
    <s v=" Ms.   Julia M Montag"/>
    <s v="2 Oct 1983"/>
    <n v="39.68333333333333"/>
    <n v="31.92"/>
    <n v="11.05"/>
    <s v="No"/>
    <s v="No"/>
    <x v="0"/>
    <n v="0"/>
    <x v="1"/>
    <x v="0"/>
    <s v="Normal"/>
    <n v="34307.22"/>
    <s v="tier - 2"/>
    <s v="tier - 2"/>
    <s v="R1012"/>
  </r>
  <r>
    <s v="Id2101"/>
    <s v=" Ms.   Rhea Deroian"/>
    <s v="1 Oct 1984"/>
    <n v="38.68611111111111"/>
    <n v="28.975000000000001"/>
    <n v="7.62"/>
    <s v="No"/>
    <s v="No"/>
    <x v="0"/>
    <n v="0"/>
    <x v="1"/>
    <x v="1"/>
    <s v="Diabetes (Uncontrolled)"/>
    <n v="34402.22"/>
    <s v="tier - 2"/>
    <s v="tier - 3"/>
    <s v="R1011"/>
  </r>
  <r>
    <s v="Id2102"/>
    <s v=" Mr.   Justin Goetz"/>
    <s v="5 Oct 2003"/>
    <n v="19.675000000000001"/>
    <n v="31.73"/>
    <n v="4.78"/>
    <s v="Yes"/>
    <s v="yes"/>
    <x v="0"/>
    <n v="2"/>
    <x v="1"/>
    <x v="0"/>
    <s v="Diabetes (Uncontrolled)"/>
    <n v="34439.86"/>
    <s v="tier - 2"/>
    <s v="tier - 1"/>
    <s v="R1013"/>
  </r>
  <r>
    <s v="Id2103"/>
    <s v=" Mr.   Shamus M Brady"/>
    <s v="24 Sep 1990"/>
    <n v="32.705555555555556"/>
    <n v="28.88"/>
    <n v="6.09"/>
    <s v="Yes"/>
    <s v="yes"/>
    <x v="0"/>
    <n v="2"/>
    <x v="1"/>
    <x v="1"/>
    <s v="Normal"/>
    <n v="34456.269999999997"/>
    <s v="tier - 1"/>
    <s v="tier - 2"/>
    <s v="R1011"/>
  </r>
  <r>
    <s v="Id2104"/>
    <s v=" Mr.   Mike Moran"/>
    <s v="24 Jun 1998"/>
    <n v="24.955555555555556"/>
    <n v="25.555"/>
    <n v="5.1100000000000003"/>
    <s v="No"/>
    <s v="No"/>
    <x v="1"/>
    <n v="1"/>
    <x v="1"/>
    <x v="1"/>
    <s v="Prediabetes"/>
    <n v="34472.839999999997"/>
    <s v="tier - 1"/>
    <s v="tier - 3"/>
    <s v="R1011"/>
  </r>
  <r>
    <s v="Id2105"/>
    <s v=" Ms.   Mary Beth Strickler"/>
    <s v="25 Nov 1976"/>
    <n v="46.536111111111111"/>
    <n v="37.29"/>
    <n v="4.46"/>
    <s v="No"/>
    <s v="yes"/>
    <x v="0"/>
    <n v="1"/>
    <x v="1"/>
    <x v="0"/>
    <s v="Normal"/>
    <n v="34543.39"/>
    <s v="tier - 2"/>
    <s v="tier - 3"/>
    <s v="R1011"/>
  </r>
  <r>
    <s v="Id2106"/>
    <s v=" Ms.   Erin Simone"/>
    <s v="9 Oct 2004"/>
    <n v="18.663888888888888"/>
    <n v="40.28"/>
    <n v="6.11"/>
    <s v="No"/>
    <s v="yes"/>
    <x v="0"/>
    <n v="1"/>
    <x v="1"/>
    <x v="0"/>
    <s v="Normal"/>
    <n v="34617.839999999997"/>
    <s v="tier - 1"/>
    <s v="tier - 3"/>
    <s v="R1016"/>
  </r>
  <r>
    <s v="Id2107"/>
    <s v=" Ms.   Hallie Von Rock"/>
    <s v="7 Jul 1994"/>
    <n v="28.919444444444444"/>
    <n v="40.185000000000002"/>
    <n v="4.66"/>
    <s v="No"/>
    <s v="yes"/>
    <x v="0"/>
    <n v="1"/>
    <x v="1"/>
    <x v="0"/>
    <s v="Prediabetes"/>
    <n v="34672.15"/>
    <s v="tier - 1"/>
    <s v="tier - 3"/>
    <s v="R1013"/>
  </r>
  <r>
    <s v="Id2108"/>
    <s v=" Ms.   Paige P Woodard"/>
    <s v="3 Jul 2003"/>
    <n v="19.930555555555557"/>
    <n v="23.57"/>
    <n v="6.14"/>
    <s v="No"/>
    <s v="No"/>
    <x v="0"/>
    <n v="0"/>
    <x v="1"/>
    <x v="2"/>
    <s v="Normal"/>
    <n v="34779.620000000003"/>
    <s v="tier - 1"/>
    <s v="tier - 2"/>
    <s v="R1011"/>
  </r>
  <r>
    <s v="Id2109"/>
    <s v=" Ms.   Ji Li"/>
    <s v="27 Dec 1995"/>
    <n v="27.447222222222223"/>
    <n v="35.625"/>
    <n v="6.21"/>
    <s v="No"/>
    <s v="yes"/>
    <x v="0"/>
    <n v="1"/>
    <x v="1"/>
    <x v="0"/>
    <s v="Prediabetes"/>
    <n v="34806.47"/>
    <s v="tier - 1"/>
    <s v="tier - 2"/>
    <s v="R1013"/>
  </r>
  <r>
    <s v="Id2110"/>
    <s v=" Ms.   Carissa A Sinda"/>
    <s v="17 Sep 2003"/>
    <n v="19.725000000000001"/>
    <n v="33.155000000000001"/>
    <n v="4.5999999999999996"/>
    <s v="No"/>
    <s v="yes"/>
    <x v="0"/>
    <n v="1"/>
    <x v="1"/>
    <x v="0"/>
    <s v="Prediabetes"/>
    <n v="34828.65"/>
    <s v="tier - 1"/>
    <s v="tier - 3"/>
    <s v="R1011"/>
  </r>
  <r>
    <s v="Id2111"/>
    <s v=" Ms.   Mona Rydland"/>
    <s v="17 Oct 1995"/>
    <n v="27.641666666666666"/>
    <n v="31.92"/>
    <n v="5.04"/>
    <s v="No"/>
    <s v="yes"/>
    <x v="0"/>
    <n v="1"/>
    <x v="1"/>
    <x v="0"/>
    <s v="Normal"/>
    <n v="34838.870000000003"/>
    <s v="tier - 2"/>
    <s v="tier - 3"/>
    <s v="R1011"/>
  </r>
  <r>
    <s v="Id2112"/>
    <s v=" Ms.   Kristin R Vespa"/>
    <s v="29 Jul 1983"/>
    <n v="39.858333333333334"/>
    <n v="30.305"/>
    <n v="5.08"/>
    <s v="No"/>
    <s v="yes"/>
    <x v="0"/>
    <n v="1"/>
    <x v="1"/>
    <x v="0"/>
    <s v="Normal"/>
    <n v="34940.61"/>
    <s v="tier - 2"/>
    <s v="tier - 3"/>
    <s v="R1011"/>
  </r>
  <r>
    <s v="Id2113"/>
    <s v=" Ms.   Beth Meadows"/>
    <s v="7 Oct 1967"/>
    <n v="55.669444444444444"/>
    <n v="30.114999999999998"/>
    <n v="4.38"/>
    <s v="No"/>
    <s v="yes"/>
    <x v="0"/>
    <n v="1"/>
    <x v="1"/>
    <x v="0"/>
    <s v="Normal"/>
    <n v="34975.68"/>
    <s v="tier - 2"/>
    <s v="tier - 2"/>
    <s v="R1011"/>
  </r>
  <r>
    <s v="Id2114"/>
    <s v=" Ms.   Allison Toppen"/>
    <s v="22 Aug 1998"/>
    <n v="24.794444444444444"/>
    <n v="24.09"/>
    <n v="4.79"/>
    <s v="No"/>
    <s v="yes"/>
    <x v="0"/>
    <n v="1"/>
    <x v="1"/>
    <x v="2"/>
    <s v="Normal"/>
    <n v="34976.42"/>
    <s v="tier - 2"/>
    <s v="tier - 1"/>
    <s v="R1011"/>
  </r>
  <r>
    <s v="Id2115"/>
    <s v=" Ms.   Ashley E Ermer"/>
    <s v="22 Aug 1997"/>
    <n v="25.794444444444444"/>
    <n v="28.215"/>
    <n v="4.21"/>
    <s v="No"/>
    <s v="yes"/>
    <x v="0"/>
    <n v="1"/>
    <x v="1"/>
    <x v="1"/>
    <s v="Normal"/>
    <n v="34979.86"/>
    <s v="tier - 2"/>
    <s v="tier - 2"/>
    <s v="R1011"/>
  </r>
  <r>
    <s v="Id2116"/>
    <s v=" Ms.   Hilary K Dionne"/>
    <s v="5 Jul 1982"/>
    <n v="40.924999999999997"/>
    <n v="26.315000000000001"/>
    <n v="5.47"/>
    <s v="No"/>
    <s v="yes"/>
    <x v="0"/>
    <n v="1"/>
    <x v="1"/>
    <x v="1"/>
    <s v="Normal"/>
    <n v="35000.730000000003"/>
    <s v="tier - 2"/>
    <s v="tier - 3"/>
    <s v="R1011"/>
  </r>
  <r>
    <s v="Id2117"/>
    <s v=" Ms.   Dominique Stasulli"/>
    <s v="29 Aug 1975"/>
    <n v="47.774999999999999"/>
    <n v="25.08"/>
    <n v="5.09"/>
    <s v="No"/>
    <s v="yes"/>
    <x v="0"/>
    <n v="1"/>
    <x v="1"/>
    <x v="1"/>
    <s v="Normal"/>
    <n v="35050.620000000003"/>
    <s v="tier - 2"/>
    <s v="tier - 1"/>
    <s v="R1011"/>
  </r>
  <r>
    <s v="Id2118"/>
    <s v=" Mr.   Carlos I Duran"/>
    <s v="29 Jun 1977"/>
    <n v="45.94166666666667"/>
    <n v="15.41"/>
    <n v="5.08"/>
    <s v="No"/>
    <s v="No"/>
    <x v="0"/>
    <n v="0"/>
    <x v="1"/>
    <x v="3"/>
    <s v="Normal"/>
    <n v="35069.370000000003"/>
    <s v="tier - 1"/>
    <s v="tier - 1"/>
    <s v="R1017"/>
  </r>
  <r>
    <s v="Id2119"/>
    <s v=" Mr.   Matthew Klundt"/>
    <s v="22 Dec 1998"/>
    <n v="24.461111111111112"/>
    <n v="23.83"/>
    <n v="5.68"/>
    <s v="No"/>
    <s v="No"/>
    <x v="0"/>
    <n v="0"/>
    <x v="1"/>
    <x v="2"/>
    <s v="Normal"/>
    <n v="35147.53"/>
    <s v="tier - 1"/>
    <s v="tier - 1"/>
    <s v="R1016"/>
  </r>
  <r>
    <s v="Id2120"/>
    <s v=" Ms.   Kara Waters"/>
    <s v="30 Dec 1967"/>
    <n v="55.43888888888889"/>
    <n v="36"/>
    <n v="4.66"/>
    <s v="No"/>
    <s v="yes"/>
    <x v="0"/>
    <n v="1"/>
    <x v="1"/>
    <x v="0"/>
    <s v="Normal"/>
    <n v="35160.129999999997"/>
    <s v="tier - 2"/>
    <s v="tier - 2"/>
    <s v="R1011"/>
  </r>
  <r>
    <s v="Id2121"/>
    <s v=" Ms.   Sarah S Rusk"/>
    <s v="9 Jul 1997"/>
    <n v="25.913888888888888"/>
    <n v="28.82"/>
    <n v="5.59"/>
    <s v="No"/>
    <s v="yes"/>
    <x v="0"/>
    <n v="1"/>
    <x v="1"/>
    <x v="1"/>
    <s v="Normal"/>
    <n v="35302.089999999997"/>
    <s v="tier - 1"/>
    <s v="tier - 2"/>
    <s v="R1011"/>
  </r>
  <r>
    <s v="Id2122"/>
    <s v=" Ms.   Shauna R Gersbach"/>
    <s v="19 Sep 1988"/>
    <n v="34.719444444444441"/>
    <n v="28.05"/>
    <n v="6.2"/>
    <s v="No"/>
    <s v="yes"/>
    <x v="0"/>
    <n v="1"/>
    <x v="1"/>
    <x v="1"/>
    <s v="Normal"/>
    <n v="35315.96"/>
    <s v="tier - 2"/>
    <s v="tier - 1"/>
    <s v="R1011"/>
  </r>
  <r>
    <s v="Id2123"/>
    <s v=" Ms.   Lindsay J Taylor-Watson"/>
    <s v="22 Sep 1971"/>
    <n v="51.711111111111109"/>
    <n v="27.1"/>
    <n v="4.45"/>
    <s v="No"/>
    <s v="yes"/>
    <x v="0"/>
    <n v="1"/>
    <x v="1"/>
    <x v="1"/>
    <s v="Prediabetes"/>
    <n v="35345.730000000003"/>
    <s v="tier - 2"/>
    <s v="tier - 3"/>
    <s v="R1011"/>
  </r>
  <r>
    <s v="Id2124"/>
    <s v=" Ms.   Danya A Crawford"/>
    <s v="20 Nov 1988"/>
    <n v="34.549999999999997"/>
    <n v="24.3"/>
    <n v="6.1"/>
    <s v="Yes"/>
    <s v="yes"/>
    <x v="0"/>
    <n v="1"/>
    <x v="1"/>
    <x v="2"/>
    <s v="Normal"/>
    <n v="35491.64"/>
    <s v="tier - 1"/>
    <s v="tier - 2"/>
    <s v="R1011"/>
  </r>
  <r>
    <s v="Id2125"/>
    <s v=" Ms.   Lorraine Levitsky"/>
    <s v="16 Dec 1973"/>
    <n v="49.477777777777774"/>
    <n v="30.72"/>
    <n v="6.06"/>
    <s v="No"/>
    <s v="yes"/>
    <x v="0"/>
    <n v="1"/>
    <x v="1"/>
    <x v="0"/>
    <s v="Prediabetes"/>
    <n v="35517.19"/>
    <s v="tier - 2"/>
    <s v="tier - 2"/>
    <s v="R1011"/>
  </r>
  <r>
    <s v="Id2126"/>
    <s v=" Ms.   Jennifer L Carroll"/>
    <s v="13 Sep 1992"/>
    <n v="30.736111111111111"/>
    <n v="37.43"/>
    <n v="4.5599999999999996"/>
    <s v="No"/>
    <s v="No"/>
    <x v="1"/>
    <n v="1"/>
    <x v="1"/>
    <x v="0"/>
    <s v="Prediabetes"/>
    <n v="35547.47"/>
    <s v="tier - 2"/>
    <s v="tier - 3"/>
    <s v="R1011"/>
  </r>
  <r>
    <s v="Id2127"/>
    <s v=" Mr.   Jesus Sr Campos"/>
    <s v="27 Oct 1973"/>
    <n v="49.613888888888887"/>
    <n v="25.74"/>
    <n v="6.41"/>
    <s v="Yes"/>
    <s v="No"/>
    <x v="1"/>
    <n v="1"/>
    <x v="1"/>
    <x v="1"/>
    <s v="Normal"/>
    <n v="35547.72"/>
    <s v="tier - 1"/>
    <s v="tier - 1"/>
    <s v="R1011"/>
  </r>
  <r>
    <s v="Id2128"/>
    <s v=" Ms.   Kristen Flajslik"/>
    <s v="29 Aug 1964"/>
    <n v="58.774999999999999"/>
    <n v="36.575000000000003"/>
    <n v="5.57"/>
    <s v="No"/>
    <s v="No"/>
    <x v="1"/>
    <n v="1"/>
    <x v="1"/>
    <x v="0"/>
    <s v="Prediabetes"/>
    <n v="35573.26"/>
    <s v="tier - 2"/>
    <s v="tier - 1"/>
    <s v="R1011"/>
  </r>
  <r>
    <s v="Id2129"/>
    <s v=" Ms.   Catherine C Chua"/>
    <s v="10 Aug 1971"/>
    <n v="51.827777777777776"/>
    <n v="35.15"/>
    <n v="5.47"/>
    <s v="No"/>
    <s v="No"/>
    <x v="1"/>
    <n v="1"/>
    <x v="1"/>
    <x v="0"/>
    <s v="Normal"/>
    <n v="35583.17"/>
    <s v="tier - 1"/>
    <s v="tier - 3"/>
    <s v="R1011"/>
  </r>
  <r>
    <s v="Id2130"/>
    <s v=" Ms.   Paula Wiltse"/>
    <s v="13 Oct 2000"/>
    <n v="22.652777777777779"/>
    <n v="32.11"/>
    <n v="4.43"/>
    <s v="No"/>
    <s v="No"/>
    <x v="1"/>
    <n v="1"/>
    <x v="1"/>
    <x v="0"/>
    <s v="Normal"/>
    <n v="35585.58"/>
    <s v="tier - 1"/>
    <s v="tier - 2"/>
    <s v="R1011"/>
  </r>
  <r>
    <s v="Id2131"/>
    <s v=" Ms.   Evan Fisher"/>
    <s v="19 Nov 2000"/>
    <n v="22.552777777777777"/>
    <n v="30.495000000000001"/>
    <n v="4.95"/>
    <s v="No"/>
    <s v="No"/>
    <x v="1"/>
    <n v="1"/>
    <x v="1"/>
    <x v="0"/>
    <s v="Normal"/>
    <n v="35585.58"/>
    <s v="tier - 2"/>
    <s v="tier - 3"/>
    <s v="R1011"/>
  </r>
  <r>
    <s v="Id2132"/>
    <s v=" Mr.   Nathan J Wilzbacher"/>
    <s v="17 Dec 2000"/>
    <n v="22.475000000000001"/>
    <n v="29.24"/>
    <n v="4.04"/>
    <s v="No"/>
    <s v="yes"/>
    <x v="0"/>
    <n v="1"/>
    <x v="1"/>
    <x v="1"/>
    <s v="Normal"/>
    <n v="35595.589999999997"/>
    <s v="tier - 2"/>
    <s v="tier - 3"/>
    <s v="R1013"/>
  </r>
  <r>
    <s v="Id2133"/>
    <s v=" Ms.   Ashley M Thayer"/>
    <s v="19 Dec 1978"/>
    <n v="44.469444444444441"/>
    <n v="22.515000000000001"/>
    <n v="5.93"/>
    <s v="No"/>
    <s v="No"/>
    <x v="1"/>
    <n v="1"/>
    <x v="1"/>
    <x v="2"/>
    <s v="Normal"/>
    <n v="35701.9"/>
    <s v="tier - 2"/>
    <s v="tier - 1"/>
    <s v="R1011"/>
  </r>
  <r>
    <s v="Id2134"/>
    <s v=" Mr.   Jason Brosseau"/>
    <s v="15 Jul 1974"/>
    <n v="48.897222222222226"/>
    <n v="15.65"/>
    <n v="4.2300000000000004"/>
    <s v="No"/>
    <s v="No"/>
    <x v="0"/>
    <n v="0"/>
    <x v="1"/>
    <x v="3"/>
    <s v="Prediabetes"/>
    <n v="35711.39"/>
    <s v="tier - 2"/>
    <s v="tier - 3"/>
    <s v="R1012"/>
  </r>
  <r>
    <s v="Id2135"/>
    <s v=" Mr.   Marshall Phares"/>
    <s v="4 Oct 1976"/>
    <n v="46.677777777777777"/>
    <n v="27.36"/>
    <n v="5.59"/>
    <s v="Yes"/>
    <s v="No"/>
    <x v="0"/>
    <n v="0"/>
    <x v="1"/>
    <x v="1"/>
    <s v="Normal"/>
    <n v="35733.96"/>
    <s v="tier - 2"/>
    <s v="tier - 2"/>
    <s v="R1011"/>
  </r>
  <r>
    <s v="Id2136"/>
    <s v=" Mr.   Lavar Curley"/>
    <s v="18 Jun 1992"/>
    <n v="30.972222222222221"/>
    <n v="22.3"/>
    <n v="4.8899999999999997"/>
    <s v="Yes"/>
    <s v="No"/>
    <x v="0"/>
    <n v="0"/>
    <x v="1"/>
    <x v="2"/>
    <s v="Normal"/>
    <n v="35883.269999999997"/>
    <s v="tier - 2"/>
    <s v="tier - 1"/>
    <s v="R1011"/>
  </r>
  <r>
    <s v="Id2137"/>
    <s v=" Mr.   Charlie T Johnston"/>
    <s v="22 Nov 1981"/>
    <n v="41.544444444444444"/>
    <n v="26.03"/>
    <n v="5.81"/>
    <s v="Yes"/>
    <s v="No"/>
    <x v="0"/>
    <n v="0"/>
    <x v="1"/>
    <x v="1"/>
    <s v="Normal"/>
    <n v="35952.65"/>
    <s v="tier - 1"/>
    <s v="tier - 3"/>
    <s v="R1011"/>
  </r>
  <r>
    <s v="Id2138"/>
    <s v=" Mr.s   Lauren Padula"/>
    <s v="4 Sep 1999"/>
    <n v="23.761111111111113"/>
    <n v="27.74"/>
    <n v="4.29"/>
    <s v="No"/>
    <s v="yes"/>
    <x v="0"/>
    <n v="1"/>
    <x v="1"/>
    <x v="1"/>
    <s v="Prediabetes"/>
    <n v="36021.01"/>
    <s v="tier - 2"/>
    <s v="tier - 3"/>
    <s v="R1013"/>
  </r>
  <r>
    <s v="Id2139"/>
    <s v=" Mr.   Arthur Gamirov"/>
    <s v="22 Jul 1963"/>
    <n v="59.87777777777778"/>
    <n v="32.11"/>
    <n v="4.03"/>
    <s v="Yes"/>
    <s v="yes"/>
    <x v="0"/>
    <n v="2"/>
    <x v="1"/>
    <x v="0"/>
    <s v="Normal"/>
    <n v="36074.339999999997"/>
    <s v="tier - 2"/>
    <s v="tier - 1"/>
    <s v="R1011"/>
  </r>
  <r>
    <s v="Id2140"/>
    <s v=" Mr.   Thomas Briot"/>
    <s v="20 Aug 1996"/>
    <n v="26.8"/>
    <n v="25.175000000000001"/>
    <n v="6.29"/>
    <s v="Yes"/>
    <s v="yes"/>
    <x v="0"/>
    <n v="2"/>
    <x v="1"/>
    <x v="1"/>
    <s v="Normal"/>
    <n v="36085.22"/>
    <s v="tier - 1"/>
    <s v="tier - 1"/>
    <s v="R1011"/>
  </r>
  <r>
    <s v="Id2141"/>
    <s v=" Ms.   Jennifer De Hueck"/>
    <s v="4 Nov 1979"/>
    <n v="43.594444444444441"/>
    <n v="39.49"/>
    <n v="4.4800000000000004"/>
    <s v="Yes"/>
    <s v="No"/>
    <x v="0"/>
    <n v="0"/>
    <x v="1"/>
    <x v="0"/>
    <s v="Prediabetes"/>
    <n v="36090.49"/>
    <s v="tier - 2"/>
    <s v="tier - 2"/>
    <s v="R1011"/>
  </r>
  <r>
    <s v="Id2142"/>
    <s v=" Ms.   Tammy Putt"/>
    <s v="12 Jun 1997"/>
    <n v="25.988888888888887"/>
    <n v="34.869999999999997"/>
    <n v="5.51"/>
    <s v="Yes"/>
    <s v="No"/>
    <x v="0"/>
    <n v="0"/>
    <x v="1"/>
    <x v="0"/>
    <s v="Normal"/>
    <n v="36124.57"/>
    <s v="tier - 1"/>
    <s v="tier - 3"/>
    <s v="R1013"/>
  </r>
  <r>
    <s v="Id2143"/>
    <s v=" Ms.   Lena Deiman"/>
    <s v="30 Aug 2004"/>
    <n v="18.772222222222222"/>
    <n v="34.6"/>
    <n v="4.5"/>
    <s v="Yes"/>
    <s v="No"/>
    <x v="0"/>
    <n v="0"/>
    <x v="1"/>
    <x v="0"/>
    <s v="Normal"/>
    <n v="36149.480000000003"/>
    <s v="tier - 2"/>
    <s v="tier - 2"/>
    <s v="R1013"/>
  </r>
  <r>
    <s v="Id2144"/>
    <s v=" Ms.   Valentina Bonanni"/>
    <s v="6 Dec 1974"/>
    <n v="48.505555555555553"/>
    <n v="25.8"/>
    <n v="6.29"/>
    <s v="Yes"/>
    <s v="No"/>
    <x v="0"/>
    <n v="0"/>
    <x v="1"/>
    <x v="1"/>
    <s v="Normal"/>
    <n v="36182.870000000003"/>
    <s v="tier - 2"/>
    <s v="tier - 3"/>
    <s v="R1012"/>
  </r>
  <r>
    <s v="Id2145"/>
    <s v=" Mr.   Russell N Stein"/>
    <s v="1 Oct 1999"/>
    <n v="23.68611111111111"/>
    <n v="35.86"/>
    <n v="4.33"/>
    <s v="No"/>
    <s v="No"/>
    <x v="0"/>
    <n v="1"/>
    <x v="1"/>
    <x v="0"/>
    <s v="Prediabetes"/>
    <n v="36189.1"/>
    <s v="tier - 1"/>
    <s v="tier - 3"/>
    <s v="R1016"/>
  </r>
  <r>
    <s v="Id2146"/>
    <s v=" Mr.   Scott R Laumann"/>
    <s v="28 Dec 1993"/>
    <n v="29.444444444444443"/>
    <n v="40.47"/>
    <n v="11.15"/>
    <s v="No"/>
    <s v="No"/>
    <x v="0"/>
    <n v="0"/>
    <x v="1"/>
    <x v="0"/>
    <s v="Normal"/>
    <n v="36197.699999999997"/>
    <s v="tier - 1"/>
    <s v="tier - 3"/>
    <s v="R1011"/>
  </r>
  <r>
    <s v="Id2147"/>
    <s v=" Mr.   Jose Francisco Sr Galaviz"/>
    <s v="5 Sep 2003"/>
    <n v="19.758333333333333"/>
    <n v="32.01"/>
    <n v="6.45"/>
    <s v="No"/>
    <s v="No"/>
    <x v="0"/>
    <n v="1"/>
    <x v="1"/>
    <x v="0"/>
    <s v="Diabetes (Uncontrolled)"/>
    <n v="36219.410000000003"/>
    <s v="tier - 1"/>
    <s v="tier - 1"/>
    <s v="R1012"/>
  </r>
  <r>
    <s v="Id2148"/>
    <s v=" Mr.   Paul J Piper"/>
    <s v="25 Dec 2004"/>
    <n v="18.452777777777779"/>
    <n v="33"/>
    <n v="9.27"/>
    <s v="No"/>
    <s v="No"/>
    <x v="0"/>
    <n v="0"/>
    <x v="1"/>
    <x v="0"/>
    <s v="Prediabetes"/>
    <n v="36307.800000000003"/>
    <s v="tier - 1"/>
    <s v="tier - 2"/>
    <s v="R1013"/>
  </r>
  <r>
    <s v="Id2149"/>
    <s v=" Mr.   Adam Cantini"/>
    <s v="16 Jun 1992"/>
    <n v="30.977777777777778"/>
    <n v="29.3"/>
    <n v="6.15"/>
    <s v="No"/>
    <s v="No"/>
    <x v="0"/>
    <n v="1"/>
    <x v="1"/>
    <x v="1"/>
    <s v="Diabetes (Uncontrolled)"/>
    <n v="36314.050000000003"/>
    <s v="tier - 2"/>
    <s v="tier - 2"/>
    <s v="R1011"/>
  </r>
  <r>
    <s v="Id2150"/>
    <s v=" Mr.   Edward J Hartman"/>
    <s v="18 Oct 1967"/>
    <n v="55.638888888888886"/>
    <n v="25.8"/>
    <n v="4.13"/>
    <s v="No"/>
    <s v="No"/>
    <x v="0"/>
    <n v="1"/>
    <x v="1"/>
    <x v="1"/>
    <s v="Prediabetes"/>
    <n v="36332.449999999997"/>
    <s v="tier - 1"/>
    <s v="tier - 3"/>
    <s v="R1011"/>
  </r>
  <r>
    <s v="Id2151"/>
    <s v=" Mr.   Patrick A Werhane"/>
    <s v="5 Jun 1975"/>
    <n v="48.008333333333333"/>
    <n v="23.4"/>
    <n v="4.24"/>
    <s v="No"/>
    <s v="No"/>
    <x v="0"/>
    <n v="1"/>
    <x v="1"/>
    <x v="2"/>
    <s v="Normal"/>
    <n v="36350.71"/>
    <s v="tier - 1"/>
    <s v="tier - 2"/>
    <s v="R1011"/>
  </r>
  <r>
    <s v="Id2152"/>
    <s v=" Mr.   Geraint H Davies"/>
    <s v="9 Dec 2003"/>
    <n v="19.497222222222224"/>
    <n v="27.93"/>
    <n v="9.8800000000000008"/>
    <s v="No"/>
    <s v="No"/>
    <x v="0"/>
    <n v="0"/>
    <x v="1"/>
    <x v="1"/>
    <s v="Normal"/>
    <n v="36397.58"/>
    <s v="tier - 2"/>
    <s v="tier - 3"/>
    <s v="R1011"/>
  </r>
  <r>
    <s v="Id2153"/>
    <s v=" Mr.   Dj Hummel"/>
    <s v="19 Nov 1962"/>
    <n v="60.552777777777777"/>
    <n v="22"/>
    <n v="9.5"/>
    <s v="No"/>
    <s v="No"/>
    <x v="0"/>
    <n v="0"/>
    <x v="1"/>
    <x v="2"/>
    <s v="Diabetes (Uncontrolled)"/>
    <n v="36445.550000000003"/>
    <s v="tier - 2"/>
    <s v="tier - 2"/>
    <s v="R1011"/>
  </r>
  <r>
    <s v="Id2154"/>
    <s v=" Mr.   Zachary A Lutz"/>
    <s v="9 Aug 1973"/>
    <n v="49.830555555555556"/>
    <n v="36.86"/>
    <n v="4.97"/>
    <s v="Yes"/>
    <s v="No"/>
    <x v="0"/>
    <n v="0"/>
    <x v="1"/>
    <x v="0"/>
    <s v="Diabetes (Uncontrolled)"/>
    <n v="36541.550000000003"/>
    <s v="tier - 2"/>
    <s v="tier - 3"/>
    <s v="R1011"/>
  </r>
  <r>
    <s v="Id2155"/>
    <s v=" Mr.   Brian W Waters"/>
    <s v="9 Oct 1992"/>
    <n v="30.663888888888888"/>
    <n v="31.254999999999999"/>
    <n v="5.49"/>
    <s v="Yes"/>
    <s v="No"/>
    <x v="0"/>
    <n v="0"/>
    <x v="1"/>
    <x v="0"/>
    <s v="Normal"/>
    <n v="36572.800000000003"/>
    <s v="tier - 1"/>
    <s v="tier - 2"/>
    <s v="R1011"/>
  </r>
  <r>
    <s v="Id2156"/>
    <s v=" Mr.   Joe Viglienzoni"/>
    <s v="29 Jul 1961"/>
    <n v="61.858333333333334"/>
    <n v="23.06"/>
    <n v="4.47"/>
    <s v="No"/>
    <s v="No"/>
    <x v="0"/>
    <n v="0"/>
    <x v="1"/>
    <x v="2"/>
    <s v="Normal"/>
    <n v="36580.28"/>
    <s v="tier - 2"/>
    <s v="tier - 2"/>
    <s v="R1013"/>
  </r>
  <r>
    <s v="Id2157"/>
    <s v=" Mr.   Stephen Rathbun"/>
    <s v="14 Jul 1970"/>
    <n v="52.9"/>
    <n v="28.975000000000001"/>
    <n v="4.34"/>
    <s v="Yes"/>
    <s v="No"/>
    <x v="0"/>
    <n v="0"/>
    <x v="1"/>
    <x v="1"/>
    <s v="Normal"/>
    <n v="36786.370000000003"/>
    <s v="tier - 1"/>
    <s v="tier - 1"/>
    <s v="R1011"/>
  </r>
  <r>
    <s v="Id2158"/>
    <s v=" Ms.   Ellen L crane"/>
    <s v="28 Dec 1965"/>
    <n v="57.444444444444443"/>
    <n v="33.299999999999997"/>
    <n v="9.49"/>
    <s v="No"/>
    <s v="No"/>
    <x v="0"/>
    <n v="0"/>
    <x v="1"/>
    <x v="0"/>
    <s v="Normal"/>
    <n v="36795.29"/>
    <s v="tier - 2"/>
    <s v="tier - 1"/>
    <s v="R1011"/>
  </r>
  <r>
    <s v="Id2159"/>
    <s v=" Ms.   Cindy Conant"/>
    <s v="6 Oct 1992"/>
    <n v="30.672222222222221"/>
    <n v="33"/>
    <n v="10.16"/>
    <s v="No"/>
    <s v="No"/>
    <x v="0"/>
    <n v="0"/>
    <x v="1"/>
    <x v="0"/>
    <s v="Diabetes (Uncontrolled)"/>
    <n v="36837.47"/>
    <s v="tier - 1"/>
    <s v="tier - 2"/>
    <s v="R1011"/>
  </r>
  <r>
    <s v="Id2160"/>
    <s v=" Ms.   Abigail R Huyser-Wierenga"/>
    <s v="4 Jul 1992"/>
    <n v="30.927777777777777"/>
    <n v="31.46"/>
    <n v="11.19"/>
    <s v="No"/>
    <s v="No"/>
    <x v="0"/>
    <n v="0"/>
    <x v="1"/>
    <x v="0"/>
    <s v="Diabetes (Uncontrolled)"/>
    <n v="36837.47"/>
    <s v="tier - 2"/>
    <s v="tier - 3"/>
    <s v="R1011"/>
  </r>
  <r>
    <s v="Id2161"/>
    <s v=" Ms.   Amy L Natalini"/>
    <s v="5 Dec 1972"/>
    <n v="50.508333333333333"/>
    <n v="29.6"/>
    <n v="11.03"/>
    <s v="No"/>
    <s v="No"/>
    <x v="0"/>
    <n v="0"/>
    <x v="1"/>
    <x v="1"/>
    <s v="Diabetes (Uncontrolled)"/>
    <n v="36889.99"/>
    <s v="tier - 1"/>
    <s v="tier - 3"/>
    <s v="R1011"/>
  </r>
  <r>
    <s v="Id2162"/>
    <s v=" Ms.   Amy Robbins"/>
    <s v="21 Jun 2003"/>
    <n v="19.963888888888889"/>
    <n v="22.05"/>
    <n v="4.43"/>
    <s v="Yes"/>
    <s v="No"/>
    <x v="0"/>
    <n v="0"/>
    <x v="1"/>
    <x v="2"/>
    <s v="Diabetes (Uncontrolled)"/>
    <n v="36898.730000000003"/>
    <s v="tier - 2"/>
    <s v="tier - 1"/>
    <s v="R1012"/>
  </r>
  <r>
    <s v="Id2163"/>
    <s v=" Mr.s   Grace H Stanislav"/>
    <s v="24 Jul 1963"/>
    <n v="59.87222222222222"/>
    <n v="27.06"/>
    <n v="6.14"/>
    <s v="No"/>
    <s v="yes"/>
    <x v="0"/>
    <n v="1"/>
    <x v="1"/>
    <x v="1"/>
    <s v="Normal"/>
    <n v="36910.61"/>
    <s v="tier - 2"/>
    <s v="tier - 2"/>
    <s v="R1011"/>
  </r>
  <r>
    <s v="Id2164"/>
    <s v=" Ms.   Caitie J Meyer"/>
    <s v="10 Jun 1991"/>
    <n v="31.994444444444444"/>
    <n v="20.49"/>
    <n v="4.87"/>
    <s v="No"/>
    <s v="No"/>
    <x v="0"/>
    <n v="0"/>
    <x v="1"/>
    <x v="2"/>
    <s v="Prediabetes"/>
    <n v="36911.99"/>
    <s v="tier - 2"/>
    <s v="tier - 2"/>
    <s v="R1011"/>
  </r>
  <r>
    <s v="Id2165"/>
    <s v=" Mr.   Benjamin Mears"/>
    <s v="22 Oct 1968"/>
    <n v="54.62777777777778"/>
    <n v="28.4"/>
    <n v="4.3"/>
    <s v="No"/>
    <s v="No"/>
    <x v="1"/>
    <n v="1"/>
    <x v="1"/>
    <x v="1"/>
    <s v="Normal"/>
    <n v="36922.61"/>
    <s v="tier - 2"/>
    <s v="tier - 1"/>
    <s v="R1011"/>
  </r>
  <r>
    <s v="Id2166"/>
    <s v=" Mr.   Ian T Neill"/>
    <s v="13 Aug 1977"/>
    <n v="45.819444444444443"/>
    <n v="41.91"/>
    <n v="6.19"/>
    <s v="No"/>
    <s v="No"/>
    <x v="0"/>
    <n v="0"/>
    <x v="1"/>
    <x v="0"/>
    <s v="Normal"/>
    <n v="36935.64"/>
    <s v="tier - 2"/>
    <s v="tier - 1"/>
    <s v="R1011"/>
  </r>
  <r>
    <s v="Id2167"/>
    <s v=" Mr.   Tadese Tola"/>
    <s v="25 Aug 1992"/>
    <n v="30.786111111111111"/>
    <n v="24.6"/>
    <n v="6.19"/>
    <s v="No"/>
    <s v="No"/>
    <x v="1"/>
    <n v="1"/>
    <x v="1"/>
    <x v="2"/>
    <s v="Prediabetes"/>
    <n v="36950.26"/>
    <s v="tier - 1"/>
    <s v="tier - 1"/>
    <s v="R1013"/>
  </r>
  <r>
    <s v="Id2168"/>
    <s v=" Mr.   Jonathan Briskman"/>
    <s v="13 Sep 1992"/>
    <n v="30.736111111111111"/>
    <n v="20.9"/>
    <n v="5.12"/>
    <s v="No"/>
    <s v="No"/>
    <x v="1"/>
    <n v="1"/>
    <x v="1"/>
    <x v="2"/>
    <s v="Prediabetes"/>
    <n v="36976.449999999997"/>
    <s v="tier - 2"/>
    <s v="tier - 3"/>
    <s v="R1011"/>
  </r>
  <r>
    <s v="Id2169"/>
    <s v=" Mr.   Dathan Ritzenhein"/>
    <s v="1 Nov 1991"/>
    <n v="31.602777777777778"/>
    <n v="34.4"/>
    <n v="4.04"/>
    <s v="No"/>
    <s v="No"/>
    <x v="0"/>
    <n v="0"/>
    <x v="1"/>
    <x v="0"/>
    <s v="Normal"/>
    <n v="37040.879999999997"/>
    <s v="tier - 2"/>
    <s v="tier - 2"/>
    <s v="R1011"/>
  </r>
  <r>
    <s v="Id2170"/>
    <s v=" Mr.   Eric Malkowski"/>
    <s v="17 Dec 1988"/>
    <n v="34.475000000000001"/>
    <n v="32.56"/>
    <n v="5.36"/>
    <s v="No"/>
    <s v="No"/>
    <x v="0"/>
    <n v="0"/>
    <x v="1"/>
    <x v="0"/>
    <s v="Normal"/>
    <n v="37076.370000000003"/>
    <s v="tier - 2"/>
    <s v="tier - 1"/>
    <s v="R1011"/>
  </r>
  <r>
    <s v="Id2171"/>
    <s v=" Ms.   Allison M Andreyko"/>
    <s v="10 Jun 1989"/>
    <n v="33.994444444444447"/>
    <n v="27.98"/>
    <n v="4.38"/>
    <s v="No"/>
    <s v="yes"/>
    <x v="0"/>
    <n v="1"/>
    <x v="1"/>
    <x v="1"/>
    <s v="Normal"/>
    <n v="37079.370000000003"/>
    <s v="tier - 2"/>
    <s v="tier - 3"/>
    <s v="R1011"/>
  </r>
  <r>
    <s v="Id2172"/>
    <s v=" Mr.   Paul Landry"/>
    <s v="30 Oct 1995"/>
    <n v="27.605555555555554"/>
    <n v="26.51"/>
    <n v="4.58"/>
    <s v="No"/>
    <s v="No"/>
    <x v="0"/>
    <n v="0"/>
    <x v="1"/>
    <x v="1"/>
    <s v="Normal"/>
    <n v="37133.9"/>
    <s v="tier - 2"/>
    <s v="tier - 2"/>
    <s v="R1013"/>
  </r>
  <r>
    <s v="Id2173"/>
    <s v=" Mr.   Aaron R Lozier"/>
    <s v="5 Sep 2000"/>
    <n v="22.758333333333333"/>
    <n v="29.734999999999999"/>
    <n v="11.92"/>
    <s v="No"/>
    <s v="No"/>
    <x v="0"/>
    <n v="0"/>
    <x v="1"/>
    <x v="1"/>
    <s v="Normal"/>
    <n v="37165.160000000003"/>
    <s v="tier - 1"/>
    <s v="tier - 3"/>
    <s v="Unknown"/>
  </r>
  <r>
    <s v="Id2174"/>
    <s v=" Ms.   Caitlin H O'Brien"/>
    <s v="17 Oct 1990"/>
    <n v="32.641666666666666"/>
    <n v="40.5"/>
    <n v="5.4"/>
    <s v="No"/>
    <s v="No"/>
    <x v="1"/>
    <n v="1"/>
    <x v="1"/>
    <x v="0"/>
    <s v="Diabetes (Uncontrolled)"/>
    <n v="37251.22"/>
    <s v="tier - 2"/>
    <s v="tier - 2"/>
    <s v="R1011"/>
  </r>
  <r>
    <s v="Id2175"/>
    <s v=" Mr.   Harald E Rodas"/>
    <s v="17 Nov 1985"/>
    <n v="37.55833333333333"/>
    <n v="25.64"/>
    <n v="4.76"/>
    <s v="No"/>
    <s v="No"/>
    <x v="0"/>
    <n v="1"/>
    <x v="1"/>
    <x v="1"/>
    <s v="Normal"/>
    <n v="37270.15"/>
    <s v="tier - 2"/>
    <s v="tier - 1"/>
    <s v="R1024"/>
  </r>
  <r>
    <s v="Id2176"/>
    <s v=" Ms.   Siobhan A O'Connor"/>
    <s v="9 Nov 1975"/>
    <n v="47.580555555555556"/>
    <n v="32.9"/>
    <n v="4.78"/>
    <s v="No"/>
    <s v="No"/>
    <x v="1"/>
    <n v="1"/>
    <x v="1"/>
    <x v="0"/>
    <s v="Normal"/>
    <n v="37272.339999999997"/>
    <s v="tier - 2"/>
    <s v="tier - 3"/>
    <s v="R1011"/>
  </r>
  <r>
    <s v="Id2177"/>
    <s v=" Ms.   Andrea J White"/>
    <s v="30 Oct 1969"/>
    <n v="53.605555555555554"/>
    <n v="29.8"/>
    <n v="4.26"/>
    <s v="No"/>
    <s v="No"/>
    <x v="1"/>
    <n v="1"/>
    <x v="1"/>
    <x v="1"/>
    <s v="Normal"/>
    <n v="37277.269999999997"/>
    <s v="tier - 1"/>
    <s v="tier - 3"/>
    <s v="R1011"/>
  </r>
  <r>
    <s v="Id2178"/>
    <s v=" Ms.   Marie Davenport"/>
    <s v="3 Aug 1979"/>
    <n v="43.847222222222221"/>
    <n v="28.9"/>
    <n v="5.85"/>
    <s v="No"/>
    <s v="No"/>
    <x v="1"/>
    <n v="1"/>
    <x v="1"/>
    <x v="1"/>
    <s v="Normal"/>
    <n v="37425.94"/>
    <s v="tier - 2"/>
    <s v="tier - 1"/>
    <s v="R1011"/>
  </r>
  <r>
    <s v="Id2179"/>
    <s v=" Ms.   Rachel A Karmen"/>
    <s v="27 Sep 2002"/>
    <n v="20.697222222222223"/>
    <n v="24.7"/>
    <n v="5.32"/>
    <s v="No"/>
    <s v="No"/>
    <x v="1"/>
    <n v="1"/>
    <x v="1"/>
    <x v="2"/>
    <s v="Prediabetes"/>
    <n v="37465.339999999997"/>
    <s v="tier - 1"/>
    <s v="tier - 2"/>
    <s v="R1012"/>
  </r>
  <r>
    <s v="Id2180"/>
    <s v=" Ms.   Emma Miller"/>
    <s v="12 Oct 2000"/>
    <n v="22.655555555555555"/>
    <n v="20.6"/>
    <n v="5.14"/>
    <s v="No"/>
    <s v="No"/>
    <x v="1"/>
    <n v="1"/>
    <x v="1"/>
    <x v="2"/>
    <s v="Normal"/>
    <n v="37484.449999999997"/>
    <s v="tier - 1"/>
    <s v="tier - 1"/>
    <s v="R1013"/>
  </r>
  <r>
    <s v="Id2181"/>
    <s v=" Ms.   Kiersten Lippmann"/>
    <s v="16 Nov 1990"/>
    <n v="32.56111111111111"/>
    <n v="18.600000000000001"/>
    <n v="5"/>
    <s v="No"/>
    <s v="No"/>
    <x v="1"/>
    <n v="1"/>
    <x v="1"/>
    <x v="2"/>
    <s v="Normal"/>
    <n v="37607.53"/>
    <s v="tier - 1"/>
    <s v="tier - 2"/>
    <s v="R1019"/>
  </r>
  <r>
    <s v="Id2182"/>
    <s v=" Ms.   Rachael Klehm"/>
    <s v="20 Jun 1982"/>
    <n v="40.966666666666669"/>
    <n v="17.8"/>
    <n v="4.55"/>
    <s v="No"/>
    <s v="No"/>
    <x v="1"/>
    <n v="1"/>
    <x v="1"/>
    <x v="3"/>
    <s v="Normal"/>
    <n v="37650.74"/>
    <s v="tier - 2"/>
    <s v="tier - 2"/>
    <s v="R1012"/>
  </r>
  <r>
    <s v="Id2183"/>
    <s v=" Mr.   Timothy P Murphy"/>
    <s v="28 Oct 1970"/>
    <n v="52.611111111111114"/>
    <n v="35.200000000000003"/>
    <n v="5.97"/>
    <s v="No"/>
    <s v="yes"/>
    <x v="0"/>
    <n v="1"/>
    <x v="1"/>
    <x v="0"/>
    <s v="Normal"/>
    <n v="37675.06"/>
    <s v="tier - 2"/>
    <s v="tier - 3"/>
    <s v="R1011"/>
  </r>
  <r>
    <s v="Id2184"/>
    <s v=" Mr.   Lelisa Desisa"/>
    <s v="10 Oct 1988"/>
    <n v="34.661111111111111"/>
    <n v="33.770000000000003"/>
    <n v="4.0199999999999996"/>
    <s v="No"/>
    <s v="yes"/>
    <x v="0"/>
    <n v="1"/>
    <x v="1"/>
    <x v="0"/>
    <s v="Prediabetes"/>
    <n v="37701.879999999997"/>
    <s v="tier - 2"/>
    <s v="tier - 3"/>
    <s v="R1023"/>
  </r>
  <r>
    <s v="Id2185"/>
    <s v=" Mr.   Nate Brooks"/>
    <s v="18 Sep 1976"/>
    <n v="46.722222222222221"/>
    <n v="30.03"/>
    <n v="4.04"/>
    <s v="No"/>
    <s v="yes"/>
    <x v="0"/>
    <n v="1"/>
    <x v="1"/>
    <x v="0"/>
    <s v="Normal"/>
    <n v="37735.199999999997"/>
    <s v="tier - 2"/>
    <s v="tier - 2"/>
    <s v="R1011"/>
  </r>
  <r>
    <s v="Id2186"/>
    <s v=" Mr.   Chris C Stone"/>
    <s v="15 Aug 1986"/>
    <n v="36.81388888888889"/>
    <n v="29.37"/>
    <n v="5.54"/>
    <s v="No"/>
    <s v="yes"/>
    <x v="0"/>
    <n v="1"/>
    <x v="1"/>
    <x v="1"/>
    <s v="Normal"/>
    <n v="37742.58"/>
    <s v="tier - 1"/>
    <s v="tier - 1"/>
    <s v="R1013"/>
  </r>
  <r>
    <s v="Id2187"/>
    <s v=" Mr.   Scott Weispfennig"/>
    <s v="26 Jul 1983"/>
    <n v="39.866666666666667"/>
    <n v="28.5"/>
    <n v="4.03"/>
    <s v="No"/>
    <s v="yes"/>
    <x v="0"/>
    <n v="1"/>
    <x v="1"/>
    <x v="1"/>
    <s v="Normal"/>
    <n v="37800.980000000003"/>
    <s v="tier - 2"/>
    <s v="tier - 2"/>
    <s v="R1011"/>
  </r>
  <r>
    <s v="Id2188"/>
    <s v=" Mr.   Kevin Sorrell"/>
    <s v="9 Sep 1979"/>
    <n v="43.74722222222222"/>
    <n v="23.32"/>
    <n v="5.62"/>
    <s v="No"/>
    <s v="yes"/>
    <x v="0"/>
    <n v="1"/>
    <x v="1"/>
    <x v="2"/>
    <s v="Normal"/>
    <n v="37829.72"/>
    <s v="tier - 1"/>
    <s v="tier - 2"/>
    <s v="R1011"/>
  </r>
  <r>
    <s v="Id2189"/>
    <s v=" Mr.   Erik C Morris"/>
    <s v="29 Jul 1998"/>
    <n v="24.858333333333334"/>
    <n v="26.125"/>
    <n v="5.27"/>
    <s v="No"/>
    <s v="yes"/>
    <x v="0"/>
    <n v="1"/>
    <x v="1"/>
    <x v="1"/>
    <s v="Normal"/>
    <n v="38126.25"/>
    <s v="tier - 1"/>
    <s v="tier - 3"/>
    <s v="R1013"/>
  </r>
  <r>
    <s v="Id2190"/>
    <s v=" Mr.   Shawn C Marek"/>
    <s v="19 Nov 1972"/>
    <n v="50.552777777777777"/>
    <n v="25.46"/>
    <n v="5.18"/>
    <s v="No"/>
    <s v="yes"/>
    <x v="0"/>
    <n v="1"/>
    <x v="1"/>
    <x v="1"/>
    <s v="Normal"/>
    <n v="38189.1"/>
    <s v="tier - 2"/>
    <s v="tier - 2"/>
    <s v="R1011"/>
  </r>
  <r>
    <s v="Id2191"/>
    <s v=" Mr.   Vajin L Armstrong"/>
    <s v="8 Sep 1989"/>
    <n v="33.75"/>
    <n v="23.75"/>
    <n v="5.27"/>
    <s v="No"/>
    <s v="yes"/>
    <x v="0"/>
    <n v="1"/>
    <x v="1"/>
    <x v="2"/>
    <s v="Normal"/>
    <n v="38237.339999999997"/>
    <s v="tier - 2"/>
    <s v="tier - 3"/>
    <s v="R1011"/>
  </r>
  <r>
    <s v="Id2192"/>
    <s v=" Mr.   John K Jr Werner"/>
    <s v="16 Jun 1964"/>
    <n v="58.977777777777774"/>
    <n v="23.085000000000001"/>
    <n v="5.62"/>
    <s v="No"/>
    <s v="yes"/>
    <x v="0"/>
    <n v="1"/>
    <x v="1"/>
    <x v="2"/>
    <s v="Normal"/>
    <n v="38241.74"/>
    <s v="tier - 2"/>
    <s v="tier - 3"/>
    <s v="R1011"/>
  </r>
  <r>
    <s v="Id2193"/>
    <s v=" Mr.   Kevin J Gries"/>
    <s v="16 Aug 1980"/>
    <n v="42.81111111111111"/>
    <n v="22.99"/>
    <n v="5.0599999999999996"/>
    <s v="No"/>
    <s v="yes"/>
    <x v="0"/>
    <n v="1"/>
    <x v="1"/>
    <x v="2"/>
    <s v="Normal"/>
    <n v="38245.589999999997"/>
    <s v="tier - 1"/>
    <s v="tier - 2"/>
    <s v="R1013"/>
  </r>
  <r>
    <s v="Id2194"/>
    <s v=" Mr.   Kirby W Mills"/>
    <s v="30 Oct 1989"/>
    <n v="33.605555555555554"/>
    <n v="21.47"/>
    <n v="4.6900000000000004"/>
    <s v="No"/>
    <s v="yes"/>
    <x v="0"/>
    <n v="1"/>
    <x v="1"/>
    <x v="2"/>
    <s v="Normal"/>
    <n v="38282.75"/>
    <s v="tier - 1"/>
    <s v="tier - 2"/>
    <s v="R1013"/>
  </r>
  <r>
    <s v="Id2195"/>
    <s v=" Mr.   J A Penny"/>
    <s v="12 Jun 1980"/>
    <n v="42.988888888888887"/>
    <n v="15.96"/>
    <n v="5.44"/>
    <s v="No"/>
    <s v="yes"/>
    <x v="0"/>
    <n v="1"/>
    <x v="1"/>
    <x v="3"/>
    <s v="Normal"/>
    <n v="38313.129999999997"/>
    <s v="tier - 1"/>
    <s v="tier - 3"/>
    <s v="R1011"/>
  </r>
  <r>
    <s v="Id2196"/>
    <s v=" Mr.   Dustin G Hicks"/>
    <s v="17 Sep 2002"/>
    <n v="20.725000000000001"/>
    <n v="39.5"/>
    <n v="5.05"/>
    <s v="No"/>
    <s v="yes"/>
    <x v="0"/>
    <n v="1"/>
    <x v="1"/>
    <x v="0"/>
    <s v="Normal"/>
    <n v="38344.57"/>
    <s v="tier - 1"/>
    <s v="tier - 3"/>
    <s v="R1011"/>
  </r>
  <r>
    <s v="Id2197"/>
    <s v=" Mr.   Anthony G Masayesva"/>
    <s v="22 Aug 1970"/>
    <n v="52.794444444444444"/>
    <n v="33.770000000000003"/>
    <n v="6"/>
    <s v="No"/>
    <s v="yes"/>
    <x v="0"/>
    <n v="1"/>
    <x v="1"/>
    <x v="0"/>
    <s v="Normal"/>
    <n v="38389.79"/>
    <s v="tier - 2"/>
    <s v="tier - 3"/>
    <s v="R1011"/>
  </r>
  <r>
    <s v="Id2198"/>
    <s v=" Mr.   Ryan Paavola"/>
    <s v="23 Dec 1971"/>
    <n v="51.458333333333336"/>
    <n v="26.84"/>
    <n v="5.99"/>
    <s v="Yes"/>
    <s v="yes"/>
    <x v="0"/>
    <n v="1"/>
    <x v="1"/>
    <x v="1"/>
    <s v="Prediabetes"/>
    <n v="38405.26"/>
    <s v="tier - 2"/>
    <s v="tier - 1"/>
    <s v="R1011"/>
  </r>
  <r>
    <s v="Id2199"/>
    <s v=" Mr.   Eric N Gehlsen"/>
    <s v="21 Jun 1986"/>
    <n v="36.963888888888889"/>
    <n v="35.53"/>
    <n v="4.3600000000000003"/>
    <s v="No"/>
    <s v="No"/>
    <x v="1"/>
    <n v="1"/>
    <x v="1"/>
    <x v="0"/>
    <s v="Prediabetes"/>
    <n v="38415.47"/>
    <s v="tier - 1"/>
    <s v="tier - 2"/>
    <s v="R1011"/>
  </r>
  <r>
    <s v="Id2200"/>
    <s v=" Mr.   Connor Roche"/>
    <s v="12 Nov 1999"/>
    <n v="23.572222222222223"/>
    <n v="30.59"/>
    <n v="4.41"/>
    <s v="No"/>
    <s v="No"/>
    <x v="1"/>
    <n v="1"/>
    <x v="1"/>
    <x v="0"/>
    <s v="Normal"/>
    <n v="38511.629999999997"/>
    <s v="tier - 2"/>
    <s v="tier - 2"/>
    <s v="R1024"/>
  </r>
  <r>
    <s v="Id2201"/>
    <s v=" Mr.   Patrick H Hearn"/>
    <s v="13 Jul 1990"/>
    <n v="32.902777777777779"/>
    <n v="30.59"/>
    <n v="4.17"/>
    <s v="No"/>
    <s v="No"/>
    <x v="1"/>
    <n v="1"/>
    <x v="1"/>
    <x v="0"/>
    <s v="Normal"/>
    <n v="38652.089999999997"/>
    <s v="tier - 2"/>
    <s v="tier - 2"/>
    <s v="R1011"/>
  </r>
  <r>
    <s v="Id2202"/>
    <s v=" Mr.   Tyler Dimson"/>
    <s v="20 Jul 1986"/>
    <n v="36.883333333333333"/>
    <n v="27.835000000000001"/>
    <n v="4.4400000000000004"/>
    <s v="No"/>
    <s v="No"/>
    <x v="1"/>
    <n v="1"/>
    <x v="1"/>
    <x v="1"/>
    <s v="Normal"/>
    <n v="38709.18"/>
    <s v="tier - 1"/>
    <s v="tier - 3"/>
    <s v="R1013"/>
  </r>
  <r>
    <s v="Id2203"/>
    <s v=" Ms.   Deborah L Slason"/>
    <s v="22 Nov 1991"/>
    <n v="31.544444444444444"/>
    <n v="40.26"/>
    <n v="5.52"/>
    <s v="No"/>
    <s v="yes"/>
    <x v="0"/>
    <n v="1"/>
    <x v="1"/>
    <x v="0"/>
    <s v="Normal"/>
    <n v="38711"/>
    <s v="tier - 1"/>
    <s v="tier - 3"/>
    <s v="R1011"/>
  </r>
  <r>
    <s v="Id2204"/>
    <s v=" Ms.   Andrea K Gibson"/>
    <s v="2 Nov 1991"/>
    <n v="31.6"/>
    <n v="39.82"/>
    <n v="6.01"/>
    <s v="No"/>
    <s v="yes"/>
    <x v="0"/>
    <n v="1"/>
    <x v="1"/>
    <x v="0"/>
    <s v="Normal"/>
    <n v="38711"/>
    <s v="tier - 2"/>
    <s v="tier - 2"/>
    <s v="R1011"/>
  </r>
  <r>
    <s v="Id2205"/>
    <s v=" Ms.   Elleree Erdos"/>
    <s v="15 Jun 1976"/>
    <n v="46.980555555555554"/>
    <n v="39.159999999999997"/>
    <n v="5.81"/>
    <s v="No"/>
    <s v="yes"/>
    <x v="0"/>
    <n v="1"/>
    <x v="1"/>
    <x v="0"/>
    <s v="Prediabetes"/>
    <n v="38740.120000000003"/>
    <s v="tier - 2"/>
    <s v="tier - 2"/>
    <s v="R1012"/>
  </r>
  <r>
    <s v="Id2206"/>
    <s v=" Mr.   Brandon J Cushman"/>
    <s v="8 Nov 1991"/>
    <n v="31.583333333333332"/>
    <n v="25.555"/>
    <n v="4.37"/>
    <s v="No"/>
    <s v="No"/>
    <x v="1"/>
    <n v="1"/>
    <x v="1"/>
    <x v="1"/>
    <s v="Prediabetes"/>
    <n v="38746.36"/>
    <s v="tier - 1"/>
    <s v="tier - 2"/>
    <s v="R1012"/>
  </r>
  <r>
    <s v="Id2207"/>
    <s v=" Mr.   Steve Hammel"/>
    <s v="5 Dec 2004"/>
    <n v="18.508333333333333"/>
    <n v="25.175000000000001"/>
    <n v="5.74"/>
    <s v="No"/>
    <s v="No"/>
    <x v="1"/>
    <n v="1"/>
    <x v="1"/>
    <x v="1"/>
    <s v="Normal"/>
    <n v="38792.69"/>
    <s v="tier - 2"/>
    <s v="tier - 2"/>
    <s v="R1013"/>
  </r>
  <r>
    <s v="Id2208"/>
    <s v=" Ms.   Nina Wavik Sr Ytterstad"/>
    <s v="3 Dec 1979"/>
    <n v="43.513888888888886"/>
    <n v="38.28"/>
    <n v="5.39"/>
    <s v="No"/>
    <s v="yes"/>
    <x v="0"/>
    <n v="1"/>
    <x v="1"/>
    <x v="0"/>
    <s v="Prediabetes"/>
    <n v="38836.980000000003"/>
    <s v="tier - 2"/>
    <s v="tier - 1"/>
    <s v="R1011"/>
  </r>
  <r>
    <s v="Id2209"/>
    <s v=" Ms.   Dani Prince"/>
    <s v="6 Jun 1964"/>
    <n v="59.005555555555553"/>
    <n v="38.17"/>
    <n v="4.07"/>
    <s v="No"/>
    <s v="yes"/>
    <x v="0"/>
    <n v="1"/>
    <x v="1"/>
    <x v="0"/>
    <s v="Normal"/>
    <n v="38869.25"/>
    <s v="tier - 2"/>
    <s v="tier - 2"/>
    <s v="R1011"/>
  </r>
  <r>
    <s v="Id2210"/>
    <s v=" Ms.   Jennifer A Freeman"/>
    <s v="30 Jul 1967"/>
    <n v="55.855555555555554"/>
    <n v="36.85"/>
    <n v="5.49"/>
    <s v="No"/>
    <s v="yes"/>
    <x v="0"/>
    <n v="1"/>
    <x v="1"/>
    <x v="0"/>
    <s v="Normal"/>
    <n v="38893.360000000001"/>
    <s v="tier - 1"/>
    <s v="tier - 2"/>
    <s v="R1011"/>
  </r>
  <r>
    <s v="Id2211"/>
    <s v=" Mr.   Martin Petrulak"/>
    <s v="16 Jun 1987"/>
    <n v="35.977777777777774"/>
    <n v="22.61"/>
    <n v="5.68"/>
    <s v="No"/>
    <s v="No"/>
    <x v="1"/>
    <n v="1"/>
    <x v="1"/>
    <x v="2"/>
    <s v="Normal"/>
    <n v="38924.04"/>
    <s v="tier - 2"/>
    <s v="tier - 2"/>
    <s v="R1011"/>
  </r>
  <r>
    <s v="Id2212"/>
    <s v=" Mr.   Steve Lloyd"/>
    <s v="15 Dec 1976"/>
    <n v="46.480555555555554"/>
    <n v="21.754999999999999"/>
    <n v="6.09"/>
    <s v="No"/>
    <s v="No"/>
    <x v="1"/>
    <n v="1"/>
    <x v="1"/>
    <x v="2"/>
    <s v="Normal"/>
    <n v="38932.559999999998"/>
    <s v="tier - 2"/>
    <s v="tier - 3"/>
    <s v="R1011"/>
  </r>
  <r>
    <s v="Id2213"/>
    <s v=" Mr.   Christopher Zablocki"/>
    <s v="24 Sep 1980"/>
    <n v="42.705555555555556"/>
    <n v="20.425000000000001"/>
    <n v="5.53"/>
    <s v="No"/>
    <s v="No"/>
    <x v="1"/>
    <n v="1"/>
    <x v="1"/>
    <x v="2"/>
    <s v="Prediabetes"/>
    <n v="38947.43"/>
    <s v="tier - 2"/>
    <s v="tier - 3"/>
    <s v="R1011"/>
  </r>
  <r>
    <s v="Id2214"/>
    <s v=" Ms.   Kathryn M Van Meter"/>
    <s v="12 Oct 1978"/>
    <n v="44.655555555555559"/>
    <n v="31.35"/>
    <n v="4.28"/>
    <s v="No"/>
    <s v="yes"/>
    <x v="0"/>
    <n v="1"/>
    <x v="1"/>
    <x v="0"/>
    <s v="Normal"/>
    <n v="38998.550000000003"/>
    <s v="tier - 1"/>
    <s v="tier - 1"/>
    <s v="R1011"/>
  </r>
  <r>
    <s v="Id2215"/>
    <s v=" Ms.   Emily Babay"/>
    <s v="20 Sep 1985"/>
    <n v="37.716666666666669"/>
    <n v="31.13"/>
    <n v="6.01"/>
    <s v="No"/>
    <s v="yes"/>
    <x v="0"/>
    <n v="1"/>
    <x v="1"/>
    <x v="0"/>
    <s v="Normal"/>
    <n v="39047.29"/>
    <s v="tier - 1"/>
    <s v="tier - 3"/>
    <s v="R1017"/>
  </r>
  <r>
    <s v="Id2216"/>
    <s v=" Mr.   Trent A Taylor"/>
    <s v="4 Aug 1982"/>
    <n v="40.844444444444441"/>
    <n v="17.48"/>
    <n v="4.59"/>
    <s v="No"/>
    <s v="No"/>
    <x v="1"/>
    <n v="1"/>
    <x v="1"/>
    <x v="3"/>
    <s v="Prediabetes"/>
    <n v="39125.33"/>
    <s v="tier - 1"/>
    <s v="tier - 1"/>
    <s v="R1016"/>
  </r>
  <r>
    <s v="Id2217"/>
    <s v=" Ms.   Jennifer E Smith"/>
    <s v="7 Jul 1962"/>
    <n v="60.919444444444444"/>
    <n v="22.57"/>
    <n v="5.8"/>
    <s v="Yes"/>
    <s v="No"/>
    <x v="0"/>
    <n v="1"/>
    <x v="1"/>
    <x v="2"/>
    <s v="Normal"/>
    <n v="39221.120000000003"/>
    <s v="tier - 2"/>
    <s v="tier - 1"/>
    <s v="R1011"/>
  </r>
  <r>
    <s v="Id2218"/>
    <s v=" Ms.   Polly Moody"/>
    <s v="30 Nov 1992"/>
    <n v="30.522222222222222"/>
    <n v="26.73"/>
    <n v="5.08"/>
    <s v="No"/>
    <s v="yes"/>
    <x v="0"/>
    <n v="1"/>
    <x v="1"/>
    <x v="1"/>
    <s v="Prediabetes"/>
    <n v="39241.440000000002"/>
    <s v="tier - 1"/>
    <s v="tier - 3"/>
    <s v="R1011"/>
  </r>
  <r>
    <s v="Id2219"/>
    <s v=" Ms.   Elizabeth Swierzbinski"/>
    <s v="16 Aug 1982"/>
    <n v="40.81111111111111"/>
    <n v="20.79"/>
    <n v="5.84"/>
    <s v="No"/>
    <s v="yes"/>
    <x v="0"/>
    <n v="1"/>
    <x v="1"/>
    <x v="2"/>
    <s v="Normal"/>
    <n v="39315.279999999999"/>
    <s v="tier - 2"/>
    <s v="tier - 3"/>
    <s v="R1011"/>
  </r>
  <r>
    <s v="Id2220"/>
    <s v=" Ms.   Tiffany A Schwartz"/>
    <s v="5 Aug 1978"/>
    <n v="44.841666666666669"/>
    <n v="20.149999999999999"/>
    <n v="4.1500000000000004"/>
    <s v="No"/>
    <s v="No"/>
    <x v="0"/>
    <n v="1"/>
    <x v="1"/>
    <x v="2"/>
    <s v="Prediabetes"/>
    <n v="39352.6"/>
    <s v="tier - 2"/>
    <s v="tier - 3"/>
    <s v="R1011"/>
  </r>
  <r>
    <s v="Id2221"/>
    <s v=" Mr.   Cole Sanseverino"/>
    <s v="24 Jun 1966"/>
    <n v="56.955555555555556"/>
    <n v="36.85"/>
    <n v="4.3600000000000003"/>
    <s v="Yes"/>
    <s v="No"/>
    <x v="0"/>
    <n v="0"/>
    <x v="1"/>
    <x v="0"/>
    <s v="Normal"/>
    <n v="39396.86"/>
    <s v="tier - 2"/>
    <s v="tier - 2"/>
    <s v="R1011"/>
  </r>
  <r>
    <s v="Id2222"/>
    <s v=" Mr.   Matthew T Lawder"/>
    <s v="12 Jul 1978"/>
    <n v="44.905555555555559"/>
    <n v="35.53"/>
    <n v="4.55"/>
    <s v="Yes"/>
    <s v="No"/>
    <x v="0"/>
    <n v="0"/>
    <x v="1"/>
    <x v="0"/>
    <s v="Normal"/>
    <n v="39556.49"/>
    <s v="tier - 1"/>
    <s v="tier - 2"/>
    <s v="R1015"/>
  </r>
  <r>
    <s v="Id2223"/>
    <s v=" Mr.   Zachary Young"/>
    <s v="5 Jul 1981"/>
    <n v="41.924999999999997"/>
    <n v="31.1"/>
    <n v="4.37"/>
    <s v="Yes"/>
    <s v="No"/>
    <x v="0"/>
    <n v="0"/>
    <x v="1"/>
    <x v="0"/>
    <s v="Normal"/>
    <n v="39597.410000000003"/>
    <s v="tier - 1"/>
    <s v="tier - 2"/>
    <s v="R1017"/>
  </r>
  <r>
    <s v="Id2224"/>
    <s v=" Mr.   Matthew T Hoerner"/>
    <s v="7 Aug 1995"/>
    <n v="27.836111111111112"/>
    <n v="23.21"/>
    <n v="5.24"/>
    <s v="Yes"/>
    <s v="No"/>
    <x v="0"/>
    <n v="0"/>
    <x v="1"/>
    <x v="2"/>
    <s v="Normal"/>
    <n v="39611.760000000002"/>
    <s v="tier - 1"/>
    <s v="tier - 3"/>
    <s v="R1013"/>
  </r>
  <r>
    <s v="Id2225"/>
    <s v=" Mr.   Pat Benson"/>
    <s v="17 Dec 1977"/>
    <n v="45.475000000000001"/>
    <n v="18.36"/>
    <n v="5.96"/>
    <s v="No"/>
    <s v="No"/>
    <x v="0"/>
    <n v="1"/>
    <x v="1"/>
    <x v="3"/>
    <s v="Normal"/>
    <n v="39670.44"/>
    <s v="tier - 2"/>
    <s v="tier - 1"/>
    <s v="R1012"/>
  </r>
  <r>
    <s v="Id2226"/>
    <s v=" Ms.   Ashley Horton"/>
    <s v="29 Sep 1968"/>
    <n v="54.69166666666667"/>
    <n v="15.92"/>
    <n v="4.76"/>
    <s v="Yes"/>
    <s v="No"/>
    <x v="0"/>
    <n v="1"/>
    <x v="1"/>
    <x v="3"/>
    <s v="Prediabetes"/>
    <n v="39721.93"/>
    <s v="tier - 2"/>
    <s v="tier - 2"/>
    <s v="R1011"/>
  </r>
  <r>
    <s v="Id2227"/>
    <s v=" Ms.   Elizabeth A McGraw"/>
    <s v="16 Jul 2003"/>
    <n v="19.894444444444446"/>
    <n v="15.17"/>
    <n v="4.3"/>
    <s v="Yes"/>
    <s v="No"/>
    <x v="1"/>
    <n v="1"/>
    <x v="1"/>
    <x v="3"/>
    <s v="Normal"/>
    <n v="39722.75"/>
    <s v="tier - 1"/>
    <s v="tier - 1"/>
    <s v="R1013"/>
  </r>
  <r>
    <s v="Id2228"/>
    <s v=" Ms.   Rebecca M Beaulne"/>
    <s v="12 Aug 1977"/>
    <n v="45.822222222222223"/>
    <n v="16.63"/>
    <n v="4.5"/>
    <s v="No"/>
    <s v="No"/>
    <x v="0"/>
    <n v="1"/>
    <x v="1"/>
    <x v="3"/>
    <s v="Normal"/>
    <n v="39725.519999999997"/>
    <s v="tier - 2"/>
    <s v="tier - 1"/>
    <s v="R1012"/>
  </r>
  <r>
    <s v="Id2229"/>
    <s v=" Ms.   Ruth Lunz"/>
    <s v="17 Dec 1973"/>
    <n v="49.475000000000001"/>
    <n v="19.39"/>
    <n v="5.59"/>
    <s v="No"/>
    <s v="No"/>
    <x v="1"/>
    <n v="1"/>
    <x v="1"/>
    <x v="2"/>
    <s v="Normal"/>
    <n v="39727.61"/>
    <s v="tier - 1"/>
    <s v="tier - 2"/>
    <s v="R1011"/>
  </r>
  <r>
    <s v="Id2230"/>
    <s v=" Mr.   Gregory S Kyle"/>
    <s v="24 Jul 1987"/>
    <n v="35.87222222222222"/>
    <n v="17.34"/>
    <n v="6.29"/>
    <s v="Yes"/>
    <s v="No"/>
    <x v="1"/>
    <n v="1"/>
    <x v="1"/>
    <x v="3"/>
    <s v="Normal"/>
    <n v="39774.28"/>
    <s v="tier - 1"/>
    <s v="tier - 1"/>
    <s v="R1014"/>
  </r>
  <r>
    <s v="Id2231"/>
    <s v=" Ms.   Alexandra S Brackenwagen"/>
    <s v="17 Jul 1985"/>
    <n v="37.891666666666666"/>
    <n v="17.940000000000001"/>
    <n v="4.1900000000000004"/>
    <s v="No"/>
    <s v="yes"/>
    <x v="0"/>
    <n v="1"/>
    <x v="1"/>
    <x v="3"/>
    <s v="Prediabetes"/>
    <n v="39836.519999999997"/>
    <s v="tier - 2"/>
    <s v="tier - 1"/>
    <s v="R1011"/>
  </r>
  <r>
    <s v="Id2232"/>
    <s v=" Ms.   Hillary Schmitt"/>
    <s v="1 Jun 1983"/>
    <n v="40.019444444444446"/>
    <n v="16.670000000000002"/>
    <n v="4.7"/>
    <s v="Yes"/>
    <s v="No"/>
    <x v="1"/>
    <n v="1"/>
    <x v="1"/>
    <x v="3"/>
    <s v="Normal"/>
    <n v="39865.699999999997"/>
    <s v="tier - 2"/>
    <s v="tier - 2"/>
    <s v="R1011"/>
  </r>
  <r>
    <s v="Id2233"/>
    <s v=" Ms.   Amy K Borden"/>
    <s v="22 Aug 1985"/>
    <n v="37.794444444444444"/>
    <n v="20.58"/>
    <n v="5.64"/>
    <s v="Yes"/>
    <s v="No"/>
    <x v="0"/>
    <n v="0"/>
    <x v="1"/>
    <x v="2"/>
    <s v="Normal"/>
    <n v="39871.699999999997"/>
    <s v="tier - 1"/>
    <s v="tier - 2"/>
    <s v="R1013"/>
  </r>
  <r>
    <s v="Id2234"/>
    <s v=" Mr.   Scott McLean"/>
    <s v="2 Dec 1975"/>
    <n v="47.516666666666666"/>
    <n v="16.5"/>
    <n v="4.1100000000000003"/>
    <s v="Yes"/>
    <s v="No"/>
    <x v="0"/>
    <n v="0"/>
    <x v="1"/>
    <x v="3"/>
    <s v="Normal"/>
    <n v="39963.120000000003"/>
    <s v="tier - 2"/>
    <s v="tier - 2"/>
    <s v="R1011"/>
  </r>
  <r>
    <s v="Id2235"/>
    <s v=" Mr.   John Regan"/>
    <s v="8 Aug 1987"/>
    <n v="35.833333333333336"/>
    <n v="15.41"/>
    <n v="5.43"/>
    <s v="Yes"/>
    <s v="No"/>
    <x v="1"/>
    <n v="1"/>
    <x v="1"/>
    <x v="3"/>
    <s v="Normal"/>
    <n v="39983.43"/>
    <s v="tier - 2"/>
    <s v="tier - 3"/>
    <s v="R1012"/>
  </r>
  <r>
    <s v="Id2236"/>
    <s v=" Mr.   Maaikel Koenis"/>
    <s v="25 Dec 1982"/>
    <n v="40.452777777777776"/>
    <n v="24.59"/>
    <n v="4.38"/>
    <s v="No"/>
    <s v="No"/>
    <x v="0"/>
    <n v="1"/>
    <x v="1"/>
    <x v="2"/>
    <s v="Normal"/>
    <n v="40003.33"/>
    <s v="tier - 1"/>
    <s v="tier - 1"/>
    <s v="R1012"/>
  </r>
  <r>
    <s v="Id2237"/>
    <s v=" Mr.   Daniel C Kittaka"/>
    <s v="20 Dec 1978"/>
    <n v="44.466666666666669"/>
    <n v="33.33"/>
    <n v="9.7899999999999991"/>
    <s v="No"/>
    <s v="No"/>
    <x v="0"/>
    <n v="0"/>
    <x v="1"/>
    <x v="0"/>
    <s v="Normal"/>
    <n v="40054.730000000003"/>
    <s v="tier - 1"/>
    <s v="tier - 3"/>
    <s v="R1011"/>
  </r>
  <r>
    <s v="Id2238"/>
    <s v=" Mr.   Christopher S Concannon"/>
    <s v="12 Aug 1966"/>
    <n v="56.822222222222223"/>
    <n v="18.5"/>
    <n v="11.84"/>
    <s v="No"/>
    <s v="No"/>
    <x v="0"/>
    <n v="0"/>
    <x v="1"/>
    <x v="2"/>
    <s v="Diabetes (Uncontrolled)"/>
    <n v="40069.440000000002"/>
    <s v="tier - 1"/>
    <s v="tier - 3"/>
    <s v="R1011"/>
  </r>
  <r>
    <s v="Id2239"/>
    <s v=" Mr.   William R Johnson"/>
    <s v="14 Oct 1983"/>
    <n v="39.65"/>
    <n v="18.579999999999998"/>
    <n v="6.22"/>
    <s v="No"/>
    <s v="No"/>
    <x v="0"/>
    <n v="0"/>
    <x v="1"/>
    <x v="2"/>
    <s v="Diabetes (Uncontrolled)"/>
    <n v="40103.89"/>
    <s v="tier - 1"/>
    <s v="tier - 2"/>
    <s v="R1011"/>
  </r>
  <r>
    <s v="Id2240"/>
    <s v=" Ms.   Lyndsy Schultz"/>
    <s v="21 Oct 1985"/>
    <n v="37.630555555555553"/>
    <n v="16.64"/>
    <n v="10.01"/>
    <s v="No"/>
    <s v="No"/>
    <x v="0"/>
    <n v="0"/>
    <x v="1"/>
    <x v="3"/>
    <s v="Prediabetes"/>
    <n v="40182.25"/>
    <s v="tier - 1"/>
    <s v="tier - 2"/>
    <s v="R1011"/>
  </r>
  <r>
    <s v="Id2241"/>
    <s v=" Ms.   Jessica Brannigan"/>
    <s v="18 Aug 1979"/>
    <n v="43.805555555555557"/>
    <n v="19.329999999999998"/>
    <n v="4.32"/>
    <s v="No"/>
    <s v="No"/>
    <x v="0"/>
    <n v="1"/>
    <x v="1"/>
    <x v="2"/>
    <s v="Diabetes (Uncontrolled)"/>
    <n v="40204.83"/>
    <s v="tier - 1"/>
    <s v="tier - 3"/>
    <s v="R1012"/>
  </r>
  <r>
    <s v="Id2242"/>
    <s v=" Ms.   Anna Cavallo"/>
    <s v="28 Jul 1981"/>
    <n v="41.861111111111114"/>
    <n v="21.26"/>
    <n v="5.65"/>
    <s v="Yes"/>
    <s v="No"/>
    <x v="1"/>
    <n v="1"/>
    <x v="1"/>
    <x v="2"/>
    <s v="Normal"/>
    <n v="40208.559999999998"/>
    <s v="tier - 1"/>
    <s v="tier - 2"/>
    <s v="R1011"/>
  </r>
  <r>
    <s v="Id2243"/>
    <s v=" Mr.   Jordan Chang"/>
    <s v="4 Oct 1981"/>
    <n v="41.677777777777777"/>
    <n v="15.6"/>
    <n v="4.12"/>
    <s v="Yes"/>
    <s v="No"/>
    <x v="0"/>
    <n v="1"/>
    <x v="1"/>
    <x v="3"/>
    <s v="Normal"/>
    <n v="40273.65"/>
    <s v="tier - 1"/>
    <s v="tier - 3"/>
    <s v="R1013"/>
  </r>
  <r>
    <s v="Id2244"/>
    <s v=" Mr.   Brian Axelrod"/>
    <s v="27 Jun 1977"/>
    <n v="45.947222222222223"/>
    <n v="24.39"/>
    <n v="6.24"/>
    <s v="No"/>
    <s v="No"/>
    <x v="0"/>
    <n v="1"/>
    <x v="1"/>
    <x v="2"/>
    <s v="Normal"/>
    <n v="40284.379999999997"/>
    <s v="tier - 1"/>
    <s v="tier - 3"/>
    <s v="R1012"/>
  </r>
  <r>
    <s v="Id2245"/>
    <s v=" Ms.   Katherine A Davenport"/>
    <s v="4 Sep 1962"/>
    <n v="60.761111111111113"/>
    <n v="24.75"/>
    <n v="4.83"/>
    <s v="No"/>
    <s v="No"/>
    <x v="0"/>
    <n v="0"/>
    <x v="1"/>
    <x v="2"/>
    <s v="Prediabetes"/>
    <n v="40309.93"/>
    <s v="tier - 1"/>
    <s v="tier - 3"/>
    <s v="R1011"/>
  </r>
  <r>
    <s v="Id2246"/>
    <s v=" Ms.   Melanie Roberge"/>
    <s v="12 Aug 1966"/>
    <n v="56.822222222222223"/>
    <n v="20.88"/>
    <n v="7.4"/>
    <s v="No"/>
    <s v="No"/>
    <x v="0"/>
    <n v="0"/>
    <x v="1"/>
    <x v="2"/>
    <s v="Normal"/>
    <n v="40373.74"/>
    <s v="tier - 1"/>
    <s v="tier - 3"/>
    <s v="R1011"/>
  </r>
  <r>
    <s v="Id2247"/>
    <s v=" Ms.   Jessica Schmidt"/>
    <s v="3 Nov 1985"/>
    <n v="37.597222222222221"/>
    <n v="20.43"/>
    <n v="4.54"/>
    <s v="No"/>
    <s v="No"/>
    <x v="0"/>
    <n v="0"/>
    <x v="1"/>
    <x v="2"/>
    <s v="Diabetes (Uncontrolled)"/>
    <n v="40419.019999999997"/>
    <s v="tier - 1"/>
    <s v="tier - 2"/>
    <s v="R1013"/>
  </r>
  <r>
    <s v="Id2248"/>
    <s v=" Mr.   Eric S Kosters"/>
    <s v="10 Jul 1975"/>
    <n v="47.911111111111111"/>
    <n v="15.18"/>
    <n v="11.11"/>
    <s v="No"/>
    <s v="No"/>
    <x v="0"/>
    <n v="0"/>
    <x v="1"/>
    <x v="3"/>
    <s v="Normal"/>
    <n v="40590.550000000003"/>
    <s v="tier - 1"/>
    <s v="tier - 3"/>
    <s v="R1012"/>
  </r>
  <r>
    <s v="Id2249"/>
    <s v=" Mr.   Joseph Dykes"/>
    <s v="25 Sep 1970"/>
    <n v="52.702777777777776"/>
    <n v="15.12"/>
    <n v="4.03"/>
    <s v="Yes"/>
    <s v="No"/>
    <x v="0"/>
    <n v="0"/>
    <x v="1"/>
    <x v="3"/>
    <s v="Diabetes (Uncontrolled)"/>
    <n v="40692.910000000003"/>
    <s v="tier - 1"/>
    <s v="tier - 1"/>
    <s v="R1011"/>
  </r>
  <r>
    <s v="Id2250"/>
    <s v=" Ms.   Mary Velan"/>
    <s v="26 Dec 1976"/>
    <n v="46.45"/>
    <n v="23.88"/>
    <n v="4.51"/>
    <s v="No"/>
    <s v="No"/>
    <x v="0"/>
    <n v="1"/>
    <x v="1"/>
    <x v="2"/>
    <s v="Normal"/>
    <n v="40720.550000000003"/>
    <s v="tier - 1"/>
    <s v="tier - 3"/>
    <s v="R1012"/>
  </r>
  <r>
    <s v="Id2251"/>
    <s v=" Ms.   Natalie Goolik"/>
    <s v="10 Jun 1972"/>
    <n v="50.994444444444447"/>
    <n v="16.13"/>
    <n v="5.56"/>
    <s v="No"/>
    <s v="yes"/>
    <x v="0"/>
    <n v="1"/>
    <x v="1"/>
    <x v="3"/>
    <s v="Normal"/>
    <n v="40817.85"/>
    <s v="tier - 1"/>
    <s v="tier - 3"/>
    <s v="R1011"/>
  </r>
  <r>
    <s v="Id2252"/>
    <s v=" Mr.   Christopher Bain"/>
    <s v="2 Jul 1999"/>
    <n v="23.933333333333334"/>
    <n v="24.09"/>
    <n v="4.0999999999999996"/>
    <s v="No"/>
    <s v="yes"/>
    <x v="0"/>
    <n v="1"/>
    <x v="1"/>
    <x v="2"/>
    <s v="Normal"/>
    <n v="40904.199999999997"/>
    <s v="tier - 1"/>
    <s v="tier - 1"/>
    <s v="R1024"/>
  </r>
  <r>
    <s v="Id2253"/>
    <s v=" Ms.   Sonja Wieck"/>
    <s v="4 Aug 1992"/>
    <n v="30.844444444444445"/>
    <n v="19.43"/>
    <n v="5.85"/>
    <s v="No"/>
    <s v="yes"/>
    <x v="0"/>
    <n v="1"/>
    <x v="1"/>
    <x v="2"/>
    <s v="Normal"/>
    <n v="40932.43"/>
    <s v="tier - 1"/>
    <s v="tier - 2"/>
    <s v="R1013"/>
  </r>
  <r>
    <s v="Id2254"/>
    <s v=" Ms.   Alexandra Friel"/>
    <s v="16 Sep 1979"/>
    <n v="43.727777777777774"/>
    <n v="15.22"/>
    <n v="4.92"/>
    <s v="Yes"/>
    <s v="No"/>
    <x v="1"/>
    <n v="1"/>
    <x v="1"/>
    <x v="3"/>
    <s v="Prediabetes"/>
    <n v="40941.29"/>
    <s v="tier - 1"/>
    <s v="tier - 2"/>
    <s v="R1013"/>
  </r>
  <r>
    <s v="Id2255"/>
    <s v=" Ms.   Martha L Santandreu"/>
    <s v="8 Sep 1983"/>
    <n v="39.75"/>
    <n v="20.72"/>
    <n v="9.4600000000000009"/>
    <s v="No"/>
    <s v="No"/>
    <x v="0"/>
    <n v="0"/>
    <x v="1"/>
    <x v="2"/>
    <s v="Normal"/>
    <n v="40961.29"/>
    <s v="tier - 1"/>
    <s v="tier - 2"/>
    <s v="R1011"/>
  </r>
  <r>
    <s v="Id2256"/>
    <s v=" Mr.   Ryan C Johnson"/>
    <s v="5 Jun 1974"/>
    <n v="49.008333333333333"/>
    <n v="35.4"/>
    <n v="5.94"/>
    <s v="No"/>
    <s v="No"/>
    <x v="1"/>
    <n v="1"/>
    <x v="1"/>
    <x v="0"/>
    <s v="Diabetes (Uncontrolled)"/>
    <n v="40974.160000000003"/>
    <s v="tier - 1"/>
    <s v="tier - 2"/>
    <s v="R1013"/>
  </r>
  <r>
    <s v="Id2257"/>
    <s v=" Mr.   Cliff Gerber"/>
    <s v="11 Oct 1979"/>
    <n v="43.658333333333331"/>
    <n v="34.4"/>
    <n v="5.7"/>
    <s v="No"/>
    <s v="No"/>
    <x v="1"/>
    <n v="1"/>
    <x v="1"/>
    <x v="0"/>
    <s v="Prediabetes"/>
    <n v="41034.22"/>
    <s v="tier - 1"/>
    <s v="tier - 3"/>
    <s v="R1017"/>
  </r>
  <r>
    <s v="Id2258"/>
    <s v=" Mr.   Blue Benadum"/>
    <s v="12 Aug 1972"/>
    <n v="50.822222222222223"/>
    <n v="34.1"/>
    <n v="4.13"/>
    <s v="No"/>
    <s v="No"/>
    <x v="1"/>
    <n v="1"/>
    <x v="1"/>
    <x v="0"/>
    <s v="Prediabetes"/>
    <n v="41055.29"/>
    <s v="tier - 1"/>
    <s v="tier - 2"/>
    <s v="R1011"/>
  </r>
  <r>
    <s v="Id2259"/>
    <s v=" Mr.   Jeffrey M Ragazzini"/>
    <s v="6 Sep 1972"/>
    <n v="50.755555555555553"/>
    <n v="30.4"/>
    <n v="4.7699999999999996"/>
    <s v="No"/>
    <s v="No"/>
    <x v="1"/>
    <n v="1"/>
    <x v="1"/>
    <x v="0"/>
    <s v="Normal"/>
    <n v="41097.160000000003"/>
    <s v="tier - 1"/>
    <s v="tier - 3"/>
    <s v="R1016"/>
  </r>
  <r>
    <s v="Id2260"/>
    <s v=" Mr.   Andrew Kessinger"/>
    <s v="8 Aug 1969"/>
    <n v="53.833333333333336"/>
    <n v="28.7"/>
    <n v="4.99"/>
    <s v="No"/>
    <s v="No"/>
    <x v="1"/>
    <n v="1"/>
    <x v="1"/>
    <x v="1"/>
    <s v="Normal"/>
    <n v="41191.57"/>
    <s v="tier - 1"/>
    <s v="tier - 2"/>
    <s v="R1011"/>
  </r>
  <r>
    <s v="Id2261"/>
    <s v=" Ms.   Julia Bezgin"/>
    <s v="6 Jun 1964"/>
    <n v="59.005555555555553"/>
    <n v="17.440000000000001"/>
    <n v="4.42"/>
    <s v="Yes"/>
    <s v="No"/>
    <x v="1"/>
    <n v="1"/>
    <x v="1"/>
    <x v="3"/>
    <s v="Normal"/>
    <n v="41250.39"/>
    <s v="tier - 1"/>
    <s v="tier - 3"/>
    <s v="R1011"/>
  </r>
  <r>
    <s v="Id2262"/>
    <s v=" Mr.   Daniel Woldesilassie"/>
    <s v="27 Aug 1977"/>
    <n v="45.780555555555559"/>
    <n v="27.6"/>
    <n v="4.01"/>
    <s v="No"/>
    <s v="No"/>
    <x v="1"/>
    <n v="1"/>
    <x v="1"/>
    <x v="1"/>
    <s v="Normal"/>
    <n v="41271.5"/>
    <s v="tier - 1"/>
    <s v="tier - 2"/>
    <s v="R1011"/>
  </r>
  <r>
    <s v="Id2263"/>
    <s v=" Mr.   Jaime Ruiz Herrero"/>
    <s v="7 Oct 1964"/>
    <n v="58.669444444444444"/>
    <n v="20.7"/>
    <n v="4.49"/>
    <s v="No"/>
    <s v="No"/>
    <x v="1"/>
    <n v="1"/>
    <x v="1"/>
    <x v="2"/>
    <s v="Normal"/>
    <n v="41331.79"/>
    <s v="tier - 1"/>
    <s v="tier - 2"/>
    <s v="R1011"/>
  </r>
  <r>
    <s v="Id2264"/>
    <s v=" Mr.   Mohd Syahidan Bin Alias"/>
    <s v="16 Oct 1971"/>
    <n v="51.644444444444446"/>
    <n v="20.3"/>
    <n v="6.37"/>
    <s v="No"/>
    <s v="No"/>
    <x v="1"/>
    <n v="1"/>
    <x v="1"/>
    <x v="2"/>
    <s v="Normal"/>
    <n v="41351.879999999997"/>
    <s v="tier - 1"/>
    <s v="tier - 2"/>
    <s v="R1011"/>
  </r>
  <r>
    <s v="Id2265"/>
    <s v=" Mr.   Matthew Fischer-Daly"/>
    <s v="22 Dec 1967"/>
    <n v="55.461111111111109"/>
    <n v="19.8"/>
    <n v="5.12"/>
    <s v="No"/>
    <s v="No"/>
    <x v="1"/>
    <n v="1"/>
    <x v="1"/>
    <x v="2"/>
    <s v="Prediabetes"/>
    <n v="41505.15"/>
    <s v="tier - 1"/>
    <s v="tier - 2"/>
    <s v="R1011"/>
  </r>
  <r>
    <s v="Id2266"/>
    <s v=" Ms.   Elizabeth S Pulliam"/>
    <s v="24 Nov 1974"/>
    <n v="48.538888888888891"/>
    <n v="21.87"/>
    <n v="8.59"/>
    <s v="No"/>
    <s v="No"/>
    <x v="0"/>
    <n v="0"/>
    <x v="1"/>
    <x v="2"/>
    <s v="Normal"/>
    <n v="41636.199999999997"/>
    <s v="tier - 1"/>
    <s v="tier - 1"/>
    <s v="R1011"/>
  </r>
  <r>
    <s v="Id2267"/>
    <s v=" Ms.   Katie Guisinger"/>
    <s v="29 Oct 1976"/>
    <n v="46.608333333333334"/>
    <n v="16.600000000000001"/>
    <n v="5.87"/>
    <s v="No"/>
    <s v="No"/>
    <x v="0"/>
    <n v="1"/>
    <x v="1"/>
    <x v="3"/>
    <s v="Diabetes (Uncontrolled)"/>
    <n v="41661.599999999999"/>
    <s v="tier - 1"/>
    <s v="tier - 3"/>
    <s v="R1011"/>
  </r>
  <r>
    <s v="Id2268"/>
    <s v=" Ms.   Christi A Arnerich"/>
    <s v="14 Nov 1975"/>
    <n v="47.56666666666667"/>
    <n v="21.98"/>
    <n v="7.03"/>
    <s v="No"/>
    <s v="No"/>
    <x v="0"/>
    <n v="0"/>
    <x v="1"/>
    <x v="2"/>
    <s v="Prediabetes"/>
    <n v="41676.080000000002"/>
    <s v="tier - 1"/>
    <s v="tier - 2"/>
    <s v="R1013"/>
  </r>
  <r>
    <s v="Id2269"/>
    <s v=" Ms.   Sandra K Lynch"/>
    <s v="29 Sep 1975"/>
    <n v="47.69166666666667"/>
    <n v="19.7"/>
    <n v="5.51"/>
    <s v="No"/>
    <s v="No"/>
    <x v="0"/>
    <n v="1"/>
    <x v="1"/>
    <x v="2"/>
    <s v="Diabetes (Uncontrolled)"/>
    <n v="41681.86"/>
    <s v="tier - 1"/>
    <s v="tier - 1"/>
    <s v="R1011"/>
  </r>
  <r>
    <s v="Id2270"/>
    <s v=" Ms.   Katharine Reilly"/>
    <s v="22 Sep 1962"/>
    <n v="60.711111111111109"/>
    <n v="19.21"/>
    <n v="4.76"/>
    <s v="No"/>
    <s v="yes"/>
    <x v="0"/>
    <n v="1"/>
    <x v="1"/>
    <x v="2"/>
    <s v="Normal"/>
    <n v="41794.629999999997"/>
    <s v="tier - 1"/>
    <s v="tier - 3"/>
    <s v="R1011"/>
  </r>
  <r>
    <s v="Id2271"/>
    <s v=" Mr.   Jerome Nolette"/>
    <s v="21 Sep 1966"/>
    <n v="56.713888888888889"/>
    <n v="19.3"/>
    <n v="4.7"/>
    <s v="No"/>
    <s v="yes"/>
    <x v="0"/>
    <n v="1"/>
    <x v="1"/>
    <x v="2"/>
    <s v="Normal"/>
    <n v="41886.54"/>
    <s v="tier - 1"/>
    <s v="tier - 3"/>
    <s v="R1011"/>
  </r>
  <r>
    <s v="Id2272"/>
    <s v=" Ms.   Julia R Chabrier"/>
    <s v="8 Jun 1972"/>
    <n v="51"/>
    <n v="16.22"/>
    <n v="6.21"/>
    <s v="Yes"/>
    <s v="No"/>
    <x v="0"/>
    <n v="0"/>
    <x v="1"/>
    <x v="3"/>
    <s v="Normal"/>
    <n v="41919.1"/>
    <s v="tier - 1"/>
    <s v="tier - 1"/>
    <s v="R1016"/>
  </r>
  <r>
    <s v="Id2273"/>
    <s v=" Mr.   Sean Henry Lee"/>
    <s v="10 Nov 1984"/>
    <n v="38.577777777777776"/>
    <n v="17.12"/>
    <n v="4.5199999999999996"/>
    <s v="No"/>
    <s v="yes"/>
    <x v="0"/>
    <n v="1"/>
    <x v="1"/>
    <x v="3"/>
    <s v="Prediabetes"/>
    <n v="41949.24"/>
    <s v="tier - 1"/>
    <s v="tier - 1"/>
    <s v="R1013"/>
  </r>
  <r>
    <s v="Id2274"/>
    <s v=" Ms.   Rachel A Knotts"/>
    <s v="19 Dec 1968"/>
    <n v="54.469444444444441"/>
    <n v="19.07"/>
    <n v="5.45"/>
    <s v="No"/>
    <s v="No"/>
    <x v="0"/>
    <n v="1"/>
    <x v="1"/>
    <x v="2"/>
    <s v="Normal"/>
    <n v="41999.519999999997"/>
    <s v="tier - 1"/>
    <s v="tier - 3"/>
    <s v="R1013"/>
  </r>
  <r>
    <s v="Id2275"/>
    <s v=" Mr.   Jim Pultorak"/>
    <s v="28 Nov 1976"/>
    <n v="46.527777777777779"/>
    <n v="15.56"/>
    <n v="4.42"/>
    <s v="No"/>
    <s v="No"/>
    <x v="0"/>
    <n v="0"/>
    <x v="1"/>
    <x v="3"/>
    <s v="Normal"/>
    <n v="42111.66"/>
    <s v="tier - 1"/>
    <s v="tier - 1"/>
    <s v="R1024"/>
  </r>
  <r>
    <s v="Id2276"/>
    <s v=" Mr.   Tim Maxon"/>
    <s v="9 Dec 1997"/>
    <n v="25.497222222222224"/>
    <n v="22.76"/>
    <n v="9.44"/>
    <s v="No"/>
    <s v="No"/>
    <x v="0"/>
    <n v="0"/>
    <x v="1"/>
    <x v="2"/>
    <s v="Normal"/>
    <n v="42112.24"/>
    <s v="tier - 1"/>
    <s v="tier - 3"/>
    <s v="R1013"/>
  </r>
  <r>
    <s v="Id2277"/>
    <s v=" Ms.   Abby L Kraai"/>
    <s v="3 Jul 1979"/>
    <n v="43.930555555555557"/>
    <n v="22.79"/>
    <n v="6.15"/>
    <s v="Yes"/>
    <s v="No"/>
    <x v="1"/>
    <n v="1"/>
    <x v="1"/>
    <x v="2"/>
    <s v="Diabetes (Uncontrolled)"/>
    <n v="42124.52"/>
    <s v="tier - 1"/>
    <s v="tier - 1"/>
    <s v="R1013"/>
  </r>
  <r>
    <s v="Id2278"/>
    <s v=" Mr.   Mark Larosa"/>
    <s v="18 Sep 1973"/>
    <n v="49.722222222222221"/>
    <n v="17.41"/>
    <n v="5.13"/>
    <s v="Yes"/>
    <s v="No"/>
    <x v="0"/>
    <n v="0"/>
    <x v="1"/>
    <x v="3"/>
    <s v="Prediabetes"/>
    <n v="42188.15"/>
    <s v="tier - 1"/>
    <s v="tier - 1"/>
    <s v="R1011"/>
  </r>
  <r>
    <s v="Id2279"/>
    <s v=" Mr.   Ali King"/>
    <s v="15 Aug 1975"/>
    <n v="47.81388888888889"/>
    <n v="19.32"/>
    <n v="4.96"/>
    <s v="Yes"/>
    <s v="No"/>
    <x v="0"/>
    <n v="0"/>
    <x v="1"/>
    <x v="2"/>
    <s v="Normal"/>
    <n v="42211.14"/>
    <s v="tier - 1"/>
    <s v="tier - 3"/>
    <s v="R1013"/>
  </r>
  <r>
    <s v="Id2280"/>
    <s v=" Mr.   Joshua Haney"/>
    <s v="28 Jun 1967"/>
    <n v="55.944444444444443"/>
    <n v="18.25"/>
    <n v="10.95"/>
    <s v="No"/>
    <s v="No"/>
    <x v="0"/>
    <n v="0"/>
    <x v="1"/>
    <x v="3"/>
    <s v="Normal"/>
    <n v="42303.69"/>
    <s v="tier - 1"/>
    <s v="tier - 2"/>
    <s v="R1016"/>
  </r>
  <r>
    <s v="Id2281"/>
    <s v=" Mr.   Pierre Boulay"/>
    <s v="3 Aug 1968"/>
    <n v="54.847222222222221"/>
    <n v="53.13"/>
    <n v="4.4400000000000004"/>
    <s v="No"/>
    <s v="yes"/>
    <x v="0"/>
    <n v="1"/>
    <x v="1"/>
    <x v="0"/>
    <s v="Diabetes (Uncontrolled)"/>
    <n v="42478.6"/>
    <s v="tier - 1"/>
    <s v="tier - 2"/>
    <s v="R1011"/>
  </r>
  <r>
    <s v="Id2282"/>
    <s v=" Ms.   Kate Peters"/>
    <s v="27 Jun 1967"/>
    <n v="55.947222222222223"/>
    <n v="20.46"/>
    <n v="4.0199999999999996"/>
    <s v="No"/>
    <s v="No"/>
    <x v="0"/>
    <n v="0"/>
    <x v="1"/>
    <x v="2"/>
    <s v="Normal"/>
    <n v="42538.720000000001"/>
    <s v="tier - 1"/>
    <s v="tier - 3"/>
    <s v="R1011"/>
  </r>
  <r>
    <s v="Id2283"/>
    <s v=" Mr.   David Luy"/>
    <s v="27 Dec 1979"/>
    <n v="43.447222222222223"/>
    <n v="43.01"/>
    <n v="5.44"/>
    <s v="No"/>
    <s v="yes"/>
    <x v="0"/>
    <n v="1"/>
    <x v="1"/>
    <x v="0"/>
    <s v="Normal"/>
    <n v="42560.43"/>
    <s v="tier - 1"/>
    <s v="tier - 3"/>
    <s v="R1013"/>
  </r>
  <r>
    <s v="Id2284"/>
    <s v=" Ms.   Carla Fava"/>
    <s v="3 Nov 1971"/>
    <n v="51.597222222222221"/>
    <n v="15.01"/>
    <n v="4.1500000000000004"/>
    <s v="No"/>
    <s v="No"/>
    <x v="1"/>
    <n v="1"/>
    <x v="1"/>
    <x v="3"/>
    <s v="Normal"/>
    <n v="42644.2"/>
    <s v="tier - 1"/>
    <s v="tier - 3"/>
    <s v="R1011"/>
  </r>
  <r>
    <s v="Id2285"/>
    <s v=" Mr.   Alvaro Sr Montoya"/>
    <s v="21 Oct 1977"/>
    <n v="45.630555555555553"/>
    <n v="41.14"/>
    <n v="6.02"/>
    <s v="No"/>
    <s v="yes"/>
    <x v="0"/>
    <n v="1"/>
    <x v="1"/>
    <x v="0"/>
    <s v="Normal"/>
    <n v="42760.5"/>
    <s v="tier - 1"/>
    <s v="tier - 2"/>
    <s v="R1012"/>
  </r>
  <r>
    <s v="Id2286"/>
    <s v=" Ms.   Hope Bain"/>
    <s v="29 Oct 1965"/>
    <n v="57.608333333333334"/>
    <n v="16.55"/>
    <n v="7.73"/>
    <s v="No"/>
    <s v="No"/>
    <x v="0"/>
    <n v="0"/>
    <x v="1"/>
    <x v="3"/>
    <s v="Prediabetes"/>
    <n v="42764.12"/>
    <s v="tier - 1"/>
    <s v="tier - 2"/>
    <s v="R1011"/>
  </r>
  <r>
    <s v="Id2287"/>
    <s v=" Mr.   Mark P Albertson"/>
    <s v="10 Sep 1972"/>
    <n v="50.744444444444447"/>
    <n v="37.29"/>
    <n v="5.03"/>
    <s v="No"/>
    <s v="yes"/>
    <x v="0"/>
    <n v="1"/>
    <x v="1"/>
    <x v="0"/>
    <s v="Diabetes (Uncontrolled)"/>
    <n v="42856.84"/>
    <s v="tier - 1"/>
    <s v="tier - 1"/>
    <s v="R1011"/>
  </r>
  <r>
    <s v="Id2288"/>
    <s v=" Ms.   Desiree Barger"/>
    <s v="23 Oct 1975"/>
    <n v="47.625"/>
    <n v="16.739999999999998"/>
    <n v="4.08"/>
    <s v="Yes"/>
    <s v="No"/>
    <x v="0"/>
    <n v="0"/>
    <x v="1"/>
    <x v="3"/>
    <s v="Normal"/>
    <n v="42969.85"/>
    <s v="tier - 1"/>
    <s v="tier - 3"/>
    <s v="R1013"/>
  </r>
  <r>
    <s v="Id2289"/>
    <s v=" Mr.   Mario Jr Fraioli"/>
    <s v="4 Nov 1978"/>
    <n v="44.594444444444441"/>
    <n v="34.43"/>
    <n v="4.2699999999999996"/>
    <s v="No"/>
    <s v="yes"/>
    <x v="0"/>
    <n v="1"/>
    <x v="1"/>
    <x v="0"/>
    <s v="Normal"/>
    <n v="42983.46"/>
    <s v="tier - 1"/>
    <s v="tier - 2"/>
    <s v="R1012"/>
  </r>
  <r>
    <s v="Id2290"/>
    <s v=" Mr.   Lusapho April"/>
    <s v="29 Nov 1965"/>
    <n v="57.524999999999999"/>
    <n v="34.1"/>
    <n v="4.07"/>
    <s v="No"/>
    <s v="yes"/>
    <x v="0"/>
    <n v="1"/>
    <x v="1"/>
    <x v="0"/>
    <s v="Normal"/>
    <n v="43073.760000000002"/>
    <s v="tier - 2"/>
    <s v="tier - 2"/>
    <s v="R1011"/>
  </r>
  <r>
    <s v="Id2291"/>
    <s v=" Ms.   Erin C King"/>
    <s v="3 Dec 1969"/>
    <n v="53.513888888888886"/>
    <n v="19.3"/>
    <n v="10.36"/>
    <s v="No"/>
    <s v="No"/>
    <x v="0"/>
    <n v="0"/>
    <x v="1"/>
    <x v="2"/>
    <s v="Normal"/>
    <n v="43254.42"/>
    <s v="tier - 2"/>
    <s v="tier - 2"/>
    <s v="R1016"/>
  </r>
  <r>
    <s v="Id2292"/>
    <s v=" Mr.   Alan F Talhelm"/>
    <s v="22 Aug 1965"/>
    <n v="57.794444444444444"/>
    <n v="33.659999999999997"/>
    <n v="5.71"/>
    <s v="No"/>
    <s v="yes"/>
    <x v="0"/>
    <n v="1"/>
    <x v="1"/>
    <x v="0"/>
    <s v="Diabetes (Uncontrolled)"/>
    <n v="43578.94"/>
    <s v="tier - 2"/>
    <s v="tier - 2"/>
    <s v="R1012"/>
  </r>
  <r>
    <s v="Id2293"/>
    <s v=" Mr.   Ryan Regnier"/>
    <s v="29 Dec 1986"/>
    <n v="36.44166666666667"/>
    <n v="33.33"/>
    <n v="6.08"/>
    <s v="No"/>
    <s v="yes"/>
    <x v="0"/>
    <n v="1"/>
    <x v="1"/>
    <x v="0"/>
    <s v="Prediabetes"/>
    <n v="43753.34"/>
    <s v="tier - 2"/>
    <s v="tier - 1"/>
    <s v="R1015"/>
  </r>
  <r>
    <s v="Id2294"/>
    <s v=" Ms.   Hope Treece"/>
    <s v="25 Oct 1966"/>
    <n v="56.619444444444447"/>
    <n v="21.84"/>
    <n v="5.71"/>
    <s v="No"/>
    <s v="yes"/>
    <x v="0"/>
    <n v="1"/>
    <x v="1"/>
    <x v="2"/>
    <s v="Prediabetes"/>
    <n v="43813.87"/>
    <s v="tier - 2"/>
    <s v="tier - 2"/>
    <s v="R1013"/>
  </r>
  <r>
    <s v="Id2295"/>
    <s v=" Mr.   Josh Beisel"/>
    <s v="2 Jul 1966"/>
    <n v="56.93333333333333"/>
    <n v="16.87"/>
    <n v="9.1300000000000008"/>
    <s v="No"/>
    <s v="No"/>
    <x v="0"/>
    <n v="0"/>
    <x v="1"/>
    <x v="3"/>
    <s v="Prediabetes"/>
    <n v="43817.45"/>
    <s v="tier - 2"/>
    <s v="tier - 3"/>
    <s v="R1012"/>
  </r>
  <r>
    <s v="Id2296"/>
    <s v=" Mr.   Jacob J Enke"/>
    <s v="10 Nov 1980"/>
    <n v="42.577777777777776"/>
    <n v="30.14"/>
    <n v="5.49"/>
    <s v="No"/>
    <s v="yes"/>
    <x v="0"/>
    <n v="1"/>
    <x v="1"/>
    <x v="0"/>
    <s v="Diabetes (Uncontrolled)"/>
    <n v="43896.38"/>
    <s v="tier - 2"/>
    <s v="tier - 1"/>
    <s v="R1013"/>
  </r>
  <r>
    <s v="Id2297"/>
    <s v=" Mr.   Jose Tomas Ruiz-Tagle Barros"/>
    <s v="5 Oct 1966"/>
    <n v="56.674999999999997"/>
    <n v="23.21"/>
    <n v="4.37"/>
    <s v="No"/>
    <s v="yes"/>
    <x v="0"/>
    <n v="1"/>
    <x v="1"/>
    <x v="2"/>
    <s v="Normal"/>
    <n v="43921.18"/>
    <s v="tier - 2"/>
    <s v="tier - 2"/>
    <s v="R1012"/>
  </r>
  <r>
    <s v="Id2298"/>
    <s v=" Ms.   Mary Evan Ferrell"/>
    <s v="16 Jul 1988"/>
    <n v="34.894444444444446"/>
    <n v="17.170000000000002"/>
    <n v="8.4600000000000009"/>
    <s v="No"/>
    <s v="No"/>
    <x v="0"/>
    <n v="0"/>
    <x v="1"/>
    <x v="3"/>
    <s v="Normal"/>
    <n v="43943.88"/>
    <s v="tier - 2"/>
    <s v="tier - 1"/>
    <s v="R1012"/>
  </r>
  <r>
    <s v="Id2299"/>
    <s v=" Mr.   Justin K Gates"/>
    <s v="1 Jun 1975"/>
    <n v="48.019444444444446"/>
    <n v="15.61"/>
    <n v="5.28"/>
    <s v="No"/>
    <s v="No"/>
    <x v="0"/>
    <n v="1"/>
    <x v="1"/>
    <x v="3"/>
    <s v="Diabetes (Uncontrolled)"/>
    <n v="44202.65"/>
    <s v="tier - 2"/>
    <s v="tier - 2"/>
    <s v="R1013"/>
  </r>
  <r>
    <s v="Id2300"/>
    <s v=" Mr.   Patrick Jeffers"/>
    <s v="24 Nov 1968"/>
    <n v="54.538888888888891"/>
    <n v="17.98"/>
    <n v="5.33"/>
    <s v="Yes"/>
    <s v="No"/>
    <x v="1"/>
    <n v="1"/>
    <x v="1"/>
    <x v="3"/>
    <s v="Normal"/>
    <n v="44260.75"/>
    <s v="tier - 2"/>
    <s v="tier - 1"/>
    <s v="R1013"/>
  </r>
  <r>
    <s v="Id2301"/>
    <s v=" Mr.   Roman Sulhanek"/>
    <s v="29 Oct 1971"/>
    <n v="51.608333333333334"/>
    <n v="21.64"/>
    <n v="5.5"/>
    <s v="No"/>
    <s v="yes"/>
    <x v="0"/>
    <n v="1"/>
    <x v="1"/>
    <x v="2"/>
    <s v="Normal"/>
    <n v="44400.41"/>
    <s v="tier - 2"/>
    <s v="tier - 2"/>
    <s v="R1013"/>
  </r>
  <r>
    <s v="Id2302"/>
    <s v=" Mr.   David Ozahowski"/>
    <s v="14 Sep 1967"/>
    <n v="55.733333333333334"/>
    <n v="16.399999999999999"/>
    <n v="5.4"/>
    <s v="No"/>
    <s v="No"/>
    <x v="1"/>
    <n v="1"/>
    <x v="1"/>
    <x v="3"/>
    <s v="Normal"/>
    <n v="44423.8"/>
    <s v="tier - 2"/>
    <s v="tier - 3"/>
    <s v="R1013"/>
  </r>
  <r>
    <s v="Id2303"/>
    <s v=" Ms.   Evelyn L Caron"/>
    <s v="2 Aug 2000"/>
    <n v="22.85"/>
    <n v="15.77"/>
    <n v="6.05"/>
    <s v="Yes"/>
    <s v="No"/>
    <x v="0"/>
    <n v="1"/>
    <x v="1"/>
    <x v="3"/>
    <s v="Normal"/>
    <n v="44501.4"/>
    <s v="tier - 2"/>
    <s v="tier - 3"/>
    <s v="R1013"/>
  </r>
  <r>
    <s v="Id2304"/>
    <s v=" Mr.   Jim Fullarton"/>
    <s v="11 Oct 1993"/>
    <n v="29.658333333333335"/>
    <n v="18.27"/>
    <n v="11.46"/>
    <s v="No"/>
    <s v="No"/>
    <x v="0"/>
    <n v="0"/>
    <x v="1"/>
    <x v="3"/>
    <s v="Prediabetes"/>
    <n v="44585.46"/>
    <s v="tier - 2"/>
    <s v="tier - 2"/>
    <s v="R1011"/>
  </r>
  <r>
    <s v="Id2305"/>
    <s v=" Mr.   Matthew S Lindgren"/>
    <s v="13 Aug 1971"/>
    <n v="51.819444444444443"/>
    <n v="16.489999999999998"/>
    <n v="8.48"/>
    <s v="No"/>
    <s v="No"/>
    <x v="0"/>
    <n v="0"/>
    <x v="1"/>
    <x v="3"/>
    <s v="Diabetes (Uncontrolled)"/>
    <n v="44641.2"/>
    <s v="tier - 2"/>
    <s v="tier - 3"/>
    <s v="R1024"/>
  </r>
  <r>
    <s v="Id2306"/>
    <s v=" Mr.   Kenneth Akiha"/>
    <s v="17 Dec 1962"/>
    <n v="60.475000000000001"/>
    <n v="16.14"/>
    <n v="4.8600000000000003"/>
    <s v="No"/>
    <s v="No"/>
    <x v="0"/>
    <n v="0"/>
    <x v="1"/>
    <x v="3"/>
    <s v="Diabetes (Uncontrolled)"/>
    <n v="45008.959999999999"/>
    <s v="tier - 2"/>
    <s v="tier - 2"/>
    <s v="R1013"/>
  </r>
  <r>
    <s v="Id2307"/>
    <s v=" Ms.   Andrea Sweny"/>
    <s v="9 Aug 1974"/>
    <n v="48.830555555555556"/>
    <n v="20.85"/>
    <n v="4.45"/>
    <s v="Yes"/>
    <s v="No"/>
    <x v="0"/>
    <n v="1"/>
    <x v="1"/>
    <x v="2"/>
    <s v="Normal"/>
    <n v="45702.02"/>
    <s v="tier - 2"/>
    <s v="tier - 2"/>
    <s v="R1012"/>
  </r>
  <r>
    <s v="Id2308"/>
    <s v=" Ms.   Kristina Tobin"/>
    <s v="21 Dec 1960"/>
    <n v="62.463888888888889"/>
    <n v="15.88"/>
    <n v="4.3600000000000003"/>
    <s v="No"/>
    <s v="No"/>
    <x v="0"/>
    <n v="0"/>
    <x v="1"/>
    <x v="3"/>
    <s v="Normal"/>
    <n v="45710.21"/>
    <s v="tier - 2"/>
    <s v="tier - 2"/>
    <s v="R1016"/>
  </r>
  <r>
    <s v="Id2309"/>
    <s v=" Ms.   Kristen Pedersen"/>
    <s v="12 Aug 1979"/>
    <n v="43.822222222222223"/>
    <n v="20.66"/>
    <n v="5.8"/>
    <s v="No"/>
    <s v="yes"/>
    <x v="0"/>
    <n v="1"/>
    <x v="1"/>
    <x v="2"/>
    <s v="Normal"/>
    <n v="45863.21"/>
    <s v="tier - 2"/>
    <s v="tier - 1"/>
    <s v="R1013"/>
  </r>
  <r>
    <s v="Id2310"/>
    <s v=" Mr.   Matthew Lynch"/>
    <s v="30 Sep 1985"/>
    <n v="37.68888888888889"/>
    <n v="20.399999999999999"/>
    <n v="5.27"/>
    <s v="No"/>
    <s v="No"/>
    <x v="0"/>
    <n v="0"/>
    <x v="1"/>
    <x v="2"/>
    <s v="Prediabetes"/>
    <n v="46113.51"/>
    <s v="tier - 2"/>
    <s v="tier - 3"/>
    <s v="R1011"/>
  </r>
  <r>
    <s v="Id2311"/>
    <s v=" Mr.s   Kathleen Keys"/>
    <s v="4 Dec 1962"/>
    <n v="60.511111111111113"/>
    <n v="25.19"/>
    <n v="5.64"/>
    <s v="Yes"/>
    <s v="No"/>
    <x v="0"/>
    <n v="0"/>
    <x v="1"/>
    <x v="1"/>
    <s v="Normal"/>
    <n v="46130.53"/>
    <s v="tier - 1"/>
    <s v="tier - 1"/>
    <s v="R1012"/>
  </r>
  <r>
    <s v="Id2312"/>
    <s v=" Ms.   Lindsey Wilbur"/>
    <s v="2 Dec 1976"/>
    <n v="46.516666666666666"/>
    <n v="20.54"/>
    <n v="4.2"/>
    <s v="Yes"/>
    <s v="No"/>
    <x v="0"/>
    <n v="1"/>
    <x v="1"/>
    <x v="2"/>
    <s v="Normal"/>
    <n v="46151.12"/>
    <s v="tier - 1"/>
    <s v="tier - 3"/>
    <s v="R1013"/>
  </r>
  <r>
    <s v="Id2313"/>
    <s v=" Mr.   Robert Ditota"/>
    <s v="17 Aug 1978"/>
    <n v="44.80833333333333"/>
    <n v="20.13"/>
    <n v="5.42"/>
    <s v="No"/>
    <s v="No"/>
    <x v="0"/>
    <n v="0"/>
    <x v="1"/>
    <x v="2"/>
    <s v="Normal"/>
    <n v="46200.99"/>
    <s v="tier - 1"/>
    <s v="tier - 1"/>
    <s v="R1013"/>
  </r>
  <r>
    <s v="Id2314"/>
    <s v=" Ms.   Sarah E Horbol"/>
    <s v="6 Dec 1971"/>
    <n v="51.505555555555553"/>
    <n v="18.93"/>
    <n v="6.11"/>
    <s v="No"/>
    <s v="No"/>
    <x v="1"/>
    <n v="1"/>
    <x v="1"/>
    <x v="2"/>
    <s v="Normal"/>
    <n v="46255.11"/>
    <s v="tier - 1"/>
    <s v="tier - 3"/>
    <s v="R1024"/>
  </r>
  <r>
    <s v="Id2315"/>
    <s v=" Ms.   Flannery O'Rourke"/>
    <s v="8 Aug 1961"/>
    <n v="61.833333333333336"/>
    <n v="24.14"/>
    <n v="5.29"/>
    <s v="No"/>
    <s v="yes"/>
    <x v="0"/>
    <n v="1"/>
    <x v="1"/>
    <x v="2"/>
    <s v="Prediabetes"/>
    <n v="46599.11"/>
    <s v="tier - 1"/>
    <s v="tier - 1"/>
    <s v="R1013"/>
  </r>
  <r>
    <s v="Id2316"/>
    <s v=" Mr.   John T Williams"/>
    <s v="23 Jun 1969"/>
    <n v="53.958333333333336"/>
    <n v="25.03"/>
    <n v="5.91"/>
    <s v="No"/>
    <s v="yes"/>
    <x v="0"/>
    <n v="1"/>
    <x v="1"/>
    <x v="1"/>
    <s v="Normal"/>
    <n v="46661.440000000002"/>
    <s v="tier - 1"/>
    <s v="tier - 3"/>
    <s v="R1012"/>
  </r>
  <r>
    <s v="Id2317"/>
    <s v=" Mr.   Koji Murakami"/>
    <s v="17 Nov 1960"/>
    <n v="62.55833333333333"/>
    <n v="20.47"/>
    <n v="5.81"/>
    <s v="Yes"/>
    <s v="No"/>
    <x v="0"/>
    <n v="1"/>
    <x v="1"/>
    <x v="2"/>
    <s v="Prediabetes"/>
    <n v="46718.16"/>
    <s v="tier - 1"/>
    <s v="tier - 1"/>
    <s v="R1012"/>
  </r>
  <r>
    <s v="Id2318"/>
    <s v=" Ms.   Candice M Gagnon"/>
    <s v="15 Sep 1958"/>
    <n v="64.730555555555554"/>
    <n v="18.82"/>
    <n v="5.51"/>
    <s v="Yes"/>
    <s v="No"/>
    <x v="0"/>
    <n v="0"/>
    <x v="1"/>
    <x v="2"/>
    <s v="Prediabetes"/>
    <n v="46889.26"/>
    <s v="tier - 2"/>
    <s v="tier - 3"/>
    <s v="R1013"/>
  </r>
  <r>
    <s v="Id2319"/>
    <s v=" Mr.   Theodore A Petermann"/>
    <s v="14 Jul 1959"/>
    <n v="63.9"/>
    <n v="17.079999999999998"/>
    <n v="5.73"/>
    <s v="No"/>
    <s v="No"/>
    <x v="1"/>
    <n v="1"/>
    <x v="1"/>
    <x v="3"/>
    <s v="Normal"/>
    <n v="47055.53"/>
    <s v="tier - 2"/>
    <s v="tier - 1"/>
    <s v="R1013"/>
  </r>
  <r>
    <s v="Id2320"/>
    <s v=" Ms.   Lindy Graves - Rostro"/>
    <s v="28 Dec 1970"/>
    <n v="52.444444444444443"/>
    <n v="19.21"/>
    <n v="5.53"/>
    <s v="Yes"/>
    <s v="No"/>
    <x v="0"/>
    <n v="0"/>
    <x v="1"/>
    <x v="2"/>
    <s v="Prediabetes"/>
    <n v="47269.85"/>
    <s v="tier - 1"/>
    <s v="tier - 2"/>
    <s v="R1013"/>
  </r>
  <r>
    <s v="Id2321"/>
    <s v=" Mr.   Thomas Danielson"/>
    <s v="3 Sep 1958"/>
    <n v="64.763888888888886"/>
    <n v="17.86"/>
    <n v="5.43"/>
    <s v="No"/>
    <s v="No"/>
    <x v="1"/>
    <n v="1"/>
    <x v="1"/>
    <x v="3"/>
    <s v="Normal"/>
    <n v="47291.06"/>
    <s v="tier - 2"/>
    <s v="tier - 1"/>
    <s v="R1011"/>
  </r>
  <r>
    <s v="Id2322"/>
    <s v=" Ms.   Holly Street"/>
    <s v="4 Oct 1959"/>
    <n v="63.677777777777777"/>
    <n v="21.38"/>
    <n v="8.01"/>
    <s v="No"/>
    <s v="No"/>
    <x v="0"/>
    <n v="0"/>
    <x v="1"/>
    <x v="2"/>
    <s v="Normal"/>
    <n v="47305.31"/>
    <s v="tier - 2"/>
    <s v="tier - 1"/>
    <s v="R1011"/>
  </r>
  <r>
    <s v="Id2323"/>
    <s v=" Mr.   Matthew Buss"/>
    <s v="13 Jun 1961"/>
    <n v="61.986111111111114"/>
    <n v="23.35"/>
    <n v="5.94"/>
    <s v="No"/>
    <s v="No"/>
    <x v="0"/>
    <n v="0"/>
    <x v="1"/>
    <x v="2"/>
    <s v="Diabetes (Uncontrolled)"/>
    <n v="47403.88"/>
    <s v="tier - 1"/>
    <s v="tier - 3"/>
    <s v="R1011"/>
  </r>
  <r>
    <s v="Id2324"/>
    <s v=" Ms.   Meghan K Duffy"/>
    <s v="27 Sep 1971"/>
    <n v="51.697222222222223"/>
    <n v="22.24"/>
    <n v="5.04"/>
    <s v="No"/>
    <s v="No"/>
    <x v="0"/>
    <n v="0"/>
    <x v="1"/>
    <x v="2"/>
    <s v="Prediabetes"/>
    <n v="47462.89"/>
    <s v="tier - 1"/>
    <s v="tier - 2"/>
    <s v="R1013"/>
  </r>
  <r>
    <s v="Id2325"/>
    <s v=" Mr.   Fred Hines"/>
    <s v="7 Nov 1964"/>
    <n v="58.586111111111109"/>
    <n v="24.76"/>
    <n v="4.54"/>
    <s v="Yes"/>
    <s v="No"/>
    <x v="0"/>
    <n v="0"/>
    <x v="1"/>
    <x v="2"/>
    <s v="Normal"/>
    <n v="47496.49"/>
    <s v="tier - 1"/>
    <s v="tier - 3"/>
    <s v="R1012"/>
  </r>
  <r>
    <s v="Id2326"/>
    <s v=" Mr.   Sebastian Castro"/>
    <s v="5 Aug 1963"/>
    <n v="59.841666666666669"/>
    <n v="20.100000000000001"/>
    <n v="5.6"/>
    <s v="Yes"/>
    <s v="No"/>
    <x v="1"/>
    <n v="1"/>
    <x v="1"/>
    <x v="2"/>
    <s v="Normal"/>
    <n v="47896.79"/>
    <s v="tier - 1"/>
    <s v="tier - 3"/>
    <s v="R1024"/>
  </r>
  <r>
    <s v="Id2327"/>
    <s v=" Ms.   Laura Howell"/>
    <s v="16 Nov 1958"/>
    <n v="64.561111111111117"/>
    <n v="21.77"/>
    <n v="10.67"/>
    <s v="No"/>
    <s v="No"/>
    <x v="0"/>
    <n v="0"/>
    <x v="1"/>
    <x v="2"/>
    <s v="Normal"/>
    <n v="47928.03"/>
    <s v="tier - 2"/>
    <s v="tier - 3"/>
    <s v="R1011"/>
  </r>
  <r>
    <s v="Id2328"/>
    <s v=" Ms.   Nicole Avery"/>
    <s v="27 Aug 1962"/>
    <n v="60.780555555555559"/>
    <n v="17.82"/>
    <n v="5.26"/>
    <s v="Yes"/>
    <s v="No"/>
    <x v="0"/>
    <n v="1"/>
    <x v="1"/>
    <x v="3"/>
    <s v="Diabetes (Uncontrolled)"/>
    <n v="48173.36"/>
    <s v="tier - 1"/>
    <s v="tier - 3"/>
    <s v="R1011"/>
  </r>
  <r>
    <s v="Id2329"/>
    <s v=" Ms.   Susan E Bohinski"/>
    <s v="21 Dec 1961"/>
    <n v="61.463888888888889"/>
    <n v="17.07"/>
    <n v="5.22"/>
    <s v="No"/>
    <s v="No"/>
    <x v="1"/>
    <n v="1"/>
    <x v="1"/>
    <x v="3"/>
    <s v="Normal"/>
    <n v="48517.56"/>
    <s v="tier - 1"/>
    <s v="tier - 3"/>
    <s v="R1024"/>
  </r>
  <r>
    <s v="Id2330"/>
    <s v=" Ms.   Katy Kohls"/>
    <s v="1 Dec 1968"/>
    <n v="54.519444444444446"/>
    <n v="22.24"/>
    <n v="4.29"/>
    <s v="Yes"/>
    <s v="No"/>
    <x v="0"/>
    <n v="0"/>
    <x v="1"/>
    <x v="2"/>
    <s v="Normal"/>
    <n v="48549.18"/>
    <s v="tier - 1"/>
    <s v="tier - 3"/>
    <s v="R1016"/>
  </r>
  <r>
    <s v="Id2331"/>
    <s v=" Mr.   Jordan Brietzke"/>
    <s v="11 Oct 1962"/>
    <n v="60.658333333333331"/>
    <n v="22.34"/>
    <n v="5.57"/>
    <s v="No"/>
    <s v="No"/>
    <x v="0"/>
    <n v="1"/>
    <x v="1"/>
    <x v="2"/>
    <s v="Normal"/>
    <n v="48673.56"/>
    <s v="tier - 1"/>
    <s v="tier - 2"/>
    <s v="R1013"/>
  </r>
  <r>
    <s v="Id2332"/>
    <s v=" Mr.   Juan D Sr Riveros Gonzalez"/>
    <s v="27 Oct 1965"/>
    <n v="57.613888888888887"/>
    <n v="17.7"/>
    <n v="6.28"/>
    <s v="No"/>
    <s v="No"/>
    <x v="0"/>
    <n v="1"/>
    <x v="1"/>
    <x v="3"/>
    <s v="Normal"/>
    <n v="48675.519999999997"/>
    <s v="tier - 1"/>
    <s v="tier - 2"/>
    <s v="R1013"/>
  </r>
  <r>
    <s v="Id2333"/>
    <s v=" Ms.   Julie Albano"/>
    <s v="22 Jul 1959"/>
    <n v="63.87777777777778"/>
    <n v="16.47"/>
    <n v="6.35"/>
    <s v="No"/>
    <s v="No"/>
    <x v="1"/>
    <n v="1"/>
    <x v="1"/>
    <x v="3"/>
    <s v="Prediabetes"/>
    <n v="48824.45"/>
    <s v="tier - 2"/>
    <s v="tier - 1"/>
    <s v="R1011"/>
  </r>
  <r>
    <s v="Id2334"/>
    <s v=" Mr.   Evan P Rosendahl"/>
    <s v="29 Dec 1978"/>
    <n v="44.44166666666667"/>
    <n v="17.600000000000001"/>
    <n v="4.3899999999999997"/>
    <s v="No"/>
    <s v="No"/>
    <x v="0"/>
    <n v="1"/>
    <x v="1"/>
    <x v="3"/>
    <s v="Prediabetes"/>
    <n v="48885.14"/>
    <s v="tier - 1"/>
    <s v="tier - 2"/>
    <s v="R1013"/>
  </r>
  <r>
    <s v="Id2335"/>
    <s v=" Mr.   Aaron K German"/>
    <s v="4 Sep 1963"/>
    <n v="59.761111111111113"/>
    <n v="17.579999999999998"/>
    <n v="4.51"/>
    <s v="No"/>
    <s v="No"/>
    <x v="0"/>
    <n v="1"/>
    <x v="1"/>
    <x v="3"/>
    <s v="Normal"/>
    <n v="48970.25"/>
    <s v="tier - 1"/>
    <s v="tier - 2"/>
    <s v="R101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Kelly"/>
    <n v="47.41"/>
    <n v="7.47"/>
    <s v="No"/>
    <s v="No"/>
    <s v="No"/>
    <n v="0"/>
    <x v="0"/>
    <x v="0"/>
    <x v="0"/>
    <s v="12-Oct-1968"/>
    <x v="0"/>
    <x v="0"/>
    <x v="0"/>
    <x v="0"/>
  </r>
  <r>
    <x v="1"/>
    <s v="Matthew D"/>
    <n v="30.36"/>
    <n v="5.77"/>
    <s v="No"/>
    <s v="No"/>
    <s v="No"/>
    <n v="0"/>
    <x v="0"/>
    <x v="0"/>
    <x v="1"/>
    <s v="8-Jun-1977"/>
    <x v="1"/>
    <x v="1"/>
    <x v="0"/>
    <x v="0"/>
  </r>
  <r>
    <x v="2"/>
    <s v="Phil"/>
    <n v="34.484999999999999"/>
    <n v="11.87"/>
    <s v="yes"/>
    <s v="No"/>
    <s v="No"/>
    <n v="2"/>
    <x v="0"/>
    <x v="0"/>
    <x v="0"/>
    <s v="11-Sep-1970"/>
    <x v="2"/>
    <x v="0"/>
    <x v="1"/>
    <x v="1"/>
  </r>
  <r>
    <x v="3"/>
    <s v="Kelsey"/>
    <n v="38.094999999999999"/>
    <n v="6.05"/>
    <s v="No"/>
    <s v="No"/>
    <s v="No"/>
    <n v="0"/>
    <x v="0"/>
    <x v="0"/>
    <x v="1"/>
    <s v="6-Jun-1991"/>
    <x v="3"/>
    <x v="0"/>
    <x v="0"/>
    <x v="2"/>
  </r>
  <r>
    <x v="4"/>
    <s v="Kristyn"/>
    <n v="35.53"/>
    <n v="5.45"/>
    <s v="No"/>
    <s v="No"/>
    <s v="No"/>
    <n v="0"/>
    <x v="0"/>
    <x v="0"/>
    <x v="2"/>
    <s v="19-Jun-1989"/>
    <x v="4"/>
    <x v="0"/>
    <x v="2"/>
    <x v="1"/>
  </r>
  <r>
    <x v="5"/>
    <s v="Russell B."/>
    <n v="32.799999999999997"/>
    <n v="6.59"/>
    <s v="No"/>
    <s v="No"/>
    <s v="No"/>
    <n v="0"/>
    <x v="0"/>
    <x v="0"/>
    <x v="0"/>
    <s v="4-Aug-1962"/>
    <x v="5"/>
    <x v="0"/>
    <x v="0"/>
    <x v="3"/>
  </r>
  <r>
    <x v="6"/>
    <s v="Scott"/>
    <n v="36.4"/>
    <n v="6.07"/>
    <s v="No"/>
    <s v="No"/>
    <s v="No"/>
    <n v="0"/>
    <x v="0"/>
    <x v="0"/>
    <x v="1"/>
    <s v="27-Oct-1994"/>
    <x v="6"/>
    <x v="0"/>
    <x v="0"/>
    <x v="3"/>
  </r>
  <r>
    <x v="7"/>
    <s v="Stephen"/>
    <n v="36.96"/>
    <n v="7.93"/>
    <s v="No"/>
    <s v="No"/>
    <s v="No"/>
    <n v="3"/>
    <x v="0"/>
    <x v="0"/>
    <x v="0"/>
    <s v="27-Jun-1958"/>
    <x v="7"/>
    <x v="1"/>
    <x v="2"/>
    <x v="0"/>
  </r>
  <r>
    <x v="8"/>
    <s v="Patrick R."/>
    <n v="41.14"/>
    <n v="9.58"/>
    <s v="yes"/>
    <s v="No"/>
    <s v="Yes"/>
    <n v="1"/>
    <x v="0"/>
    <x v="0"/>
    <x v="0"/>
    <s v="4-Sep-1963"/>
    <x v="8"/>
    <x v="0"/>
    <x v="2"/>
    <x v="0"/>
  </r>
  <r>
    <x v="9"/>
    <s v="Brooke N."/>
    <n v="38.06"/>
    <n v="10.79"/>
    <s v="No"/>
    <s v="No"/>
    <s v="No"/>
    <n v="0"/>
    <x v="0"/>
    <x v="0"/>
    <x v="0"/>
    <s v="29-Dec-1978"/>
    <x v="9"/>
    <x v="0"/>
    <x v="2"/>
    <x v="0"/>
  </r>
  <r>
    <x v="10"/>
    <s v="Paola Andrea"/>
    <n v="37.700000000000003"/>
    <n v="5.96"/>
    <s v="yes"/>
    <s v="No"/>
    <s v="No"/>
    <n v="2"/>
    <x v="0"/>
    <x v="0"/>
    <x v="1"/>
    <s v="22-Jul-1959"/>
    <x v="10"/>
    <x v="1"/>
    <x v="1"/>
    <x v="3"/>
  </r>
  <r>
    <x v="11"/>
    <s v="David"/>
    <n v="42.13"/>
    <n v="11.9"/>
    <s v="No"/>
    <s v="No"/>
    <s v="No"/>
    <n v="0"/>
    <x v="0"/>
    <x v="0"/>
    <x v="0"/>
    <s v="27-Oct-1965"/>
    <x v="11"/>
    <x v="0"/>
    <x v="2"/>
    <x v="0"/>
  </r>
  <r>
    <x v="12"/>
    <s v="Wade"/>
    <n v="40.92"/>
    <n v="8.41"/>
    <s v="No"/>
    <s v="No"/>
    <s v="No"/>
    <n v="0"/>
    <x v="0"/>
    <x v="0"/>
    <x v="0"/>
    <s v="11-Oct-1962"/>
    <x v="12"/>
    <x v="0"/>
    <x v="2"/>
    <x v="0"/>
  </r>
  <r>
    <x v="13"/>
    <s v="Franklin"/>
    <n v="40.564999999999998"/>
    <n v="7.02"/>
    <s v="No"/>
    <s v="No"/>
    <s v="No"/>
    <n v="0"/>
    <x v="0"/>
    <x v="0"/>
    <x v="0"/>
    <s v="1-Dec-1968"/>
    <x v="13"/>
    <x v="0"/>
    <x v="0"/>
    <x v="4"/>
  </r>
  <r>
    <x v="14"/>
    <s v="Leilani M."/>
    <n v="36.384999999999998"/>
    <n v="7.59"/>
    <s v="yes"/>
    <s v="No"/>
    <s v="No"/>
    <n v="2"/>
    <x v="0"/>
    <x v="0"/>
    <x v="0"/>
    <s v="21-Dec-1961"/>
    <x v="14"/>
    <x v="0"/>
    <x v="0"/>
    <x v="2"/>
  </r>
  <r>
    <x v="15"/>
    <s v="Philippe"/>
    <n v="39.9"/>
    <n v="11.32"/>
    <s v="No"/>
    <s v="No"/>
    <s v="No"/>
    <n v="0"/>
    <x v="0"/>
    <x v="0"/>
    <x v="0"/>
    <s v="27-Aug-1962"/>
    <x v="15"/>
    <x v="0"/>
    <x v="0"/>
    <x v="3"/>
  </r>
  <r>
    <x v="16"/>
    <s v="Jennifer A."/>
    <n v="33.799999999999997"/>
    <n v="7.67"/>
    <s v="No"/>
    <s v="No"/>
    <s v="No"/>
    <n v="3"/>
    <x v="0"/>
    <x v="0"/>
    <x v="0"/>
    <s v="16-Nov-1958"/>
    <x v="16"/>
    <x v="1"/>
    <x v="0"/>
    <x v="3"/>
  </r>
  <r>
    <x v="17"/>
    <s v="Christina M."/>
    <n v="36.765000000000001"/>
    <n v="7.29"/>
    <s v="yes"/>
    <s v="No"/>
    <s v="Yes"/>
    <n v="1"/>
    <x v="0"/>
    <x v="0"/>
    <x v="0"/>
    <s v="5-Aug-1963"/>
    <x v="17"/>
    <x v="0"/>
    <x v="0"/>
    <x v="2"/>
  </r>
  <r>
    <x v="18"/>
    <s v="Said Sr."/>
    <n v="36.954999999999998"/>
    <n v="4.72"/>
    <s v="yes"/>
    <s v="No"/>
    <s v="No"/>
    <n v="1"/>
    <x v="0"/>
    <x v="0"/>
    <x v="2"/>
    <s v="7-Nov-1964"/>
    <x v="18"/>
    <x v="0"/>
    <x v="0"/>
    <x v="1"/>
  </r>
  <r>
    <x v="19"/>
    <s v="John"/>
    <n v="42.9"/>
    <n v="11.41"/>
    <s v="No"/>
    <s v="No"/>
    <s v="No"/>
    <n v="0"/>
    <x v="0"/>
    <x v="0"/>
    <x v="0"/>
    <s v="27-Sep-1971"/>
    <x v="19"/>
    <x v="0"/>
    <x v="2"/>
    <x v="0"/>
  </r>
  <r>
    <x v="20"/>
    <s v="Myles"/>
    <n v="36.299999999999997"/>
    <n v="11.5"/>
    <s v="yes"/>
    <s v="No"/>
    <s v="No"/>
    <n v="2"/>
    <x v="0"/>
    <x v="0"/>
    <x v="0"/>
    <s v="13-Jun-1961"/>
    <x v="20"/>
    <x v="0"/>
    <x v="0"/>
    <x v="3"/>
  </r>
  <r>
    <x v="21"/>
    <s v="Madelyn C"/>
    <n v="32.200000000000003"/>
    <n v="6.22"/>
    <s v="yes"/>
    <s v="No"/>
    <s v="No"/>
    <n v="2"/>
    <x v="0"/>
    <x v="0"/>
    <x v="1"/>
    <s v="4-Oct-1959"/>
    <x v="21"/>
    <x v="1"/>
    <x v="1"/>
    <x v="3"/>
  </r>
  <r>
    <x v="22"/>
    <s v="Nicole"/>
    <n v="31.3"/>
    <n v="11.38"/>
    <s v="No"/>
    <s v="No"/>
    <s v="No"/>
    <n v="3"/>
    <x v="0"/>
    <x v="0"/>
    <x v="0"/>
    <s v="3-Sep-1958"/>
    <x v="22"/>
    <x v="1"/>
    <x v="1"/>
    <x v="3"/>
  </r>
  <r>
    <x v="23"/>
    <s v="Eric A."/>
    <n v="41.8"/>
    <n v="7.89"/>
    <s v="yes"/>
    <s v="No"/>
    <s v="No"/>
    <n v="2"/>
    <x v="0"/>
    <x v="0"/>
    <x v="0"/>
    <s v="28-Dec-1970"/>
    <x v="23"/>
    <x v="0"/>
    <x v="2"/>
    <x v="0"/>
  </r>
  <r>
    <x v="24"/>
    <s v="Emiliano I."/>
    <n v="35.090000000000003"/>
    <n v="4.38"/>
    <s v="yes"/>
    <s v="No"/>
    <s v="No"/>
    <n v="2"/>
    <x v="0"/>
    <x v="0"/>
    <x v="2"/>
    <s v="14-Jul-1959"/>
    <x v="24"/>
    <x v="1"/>
    <x v="1"/>
    <x v="0"/>
  </r>
  <r>
    <x v="25"/>
    <s v="Adam"/>
    <n v="33.880000000000003"/>
    <n v="7.01"/>
    <s v="No"/>
    <s v="No"/>
    <s v="No"/>
    <n v="3"/>
    <x v="0"/>
    <x v="0"/>
    <x v="0"/>
    <s v="15-Sep-1958"/>
    <x v="25"/>
    <x v="1"/>
    <x v="0"/>
    <x v="0"/>
  </r>
  <r>
    <x v="26"/>
    <s v="Zach"/>
    <n v="30.875"/>
    <n v="11.88"/>
    <s v="No"/>
    <s v="No"/>
    <s v="No"/>
    <n v="0"/>
    <x v="0"/>
    <x v="0"/>
    <x v="0"/>
    <s v="17-Nov-1960"/>
    <x v="26"/>
    <x v="0"/>
    <x v="1"/>
    <x v="1"/>
  </r>
  <r>
    <x v="27"/>
    <s v="Stephanie W."/>
    <n v="36.86"/>
    <n v="5.19"/>
    <s v="yes"/>
    <s v="No"/>
    <s v="Yes"/>
    <n v="1"/>
    <x v="0"/>
    <x v="0"/>
    <x v="2"/>
    <s v="23-Jun-1969"/>
    <x v="27"/>
    <x v="0"/>
    <x v="0"/>
    <x v="1"/>
  </r>
  <r>
    <x v="28"/>
    <s v="Stephen"/>
    <n v="35.86"/>
    <n v="6.74"/>
    <s v="yes"/>
    <s v="No"/>
    <s v="No"/>
    <n v="2"/>
    <x v="0"/>
    <x v="0"/>
    <x v="0"/>
    <s v="8-Aug-1961"/>
    <x v="28"/>
    <x v="0"/>
    <x v="1"/>
    <x v="0"/>
  </r>
  <r>
    <x v="29"/>
    <s v="Natalie"/>
    <n v="37.049999999999997"/>
    <n v="8.44"/>
    <s v="No"/>
    <s v="No"/>
    <s v="No"/>
    <n v="0"/>
    <x v="0"/>
    <x v="0"/>
    <x v="0"/>
    <s v="6-Dec-1971"/>
    <x v="29"/>
    <x v="0"/>
    <x v="0"/>
    <x v="2"/>
  </r>
  <r>
    <x v="30"/>
    <s v="Nicole J."/>
    <n v="43.89"/>
    <n v="8.7100000000000009"/>
    <s v="No"/>
    <s v="No"/>
    <s v="No"/>
    <n v="0"/>
    <x v="0"/>
    <x v="0"/>
    <x v="0"/>
    <s v="17-Aug-1978"/>
    <x v="30"/>
    <x v="0"/>
    <x v="1"/>
    <x v="0"/>
  </r>
  <r>
    <x v="31"/>
    <s v="Jefferson D"/>
    <n v="42.35"/>
    <n v="5.08"/>
    <s v="yes"/>
    <s v="No"/>
    <s v="No"/>
    <n v="0"/>
    <x v="0"/>
    <x v="0"/>
    <x v="2"/>
    <s v="2-Dec-1976"/>
    <x v="31"/>
    <x v="0"/>
    <x v="0"/>
    <x v="0"/>
  </r>
  <r>
    <x v="32"/>
    <s v="Brendan D."/>
    <n v="31.35"/>
    <n v="6.86"/>
    <s v="No"/>
    <s v="No"/>
    <s v="No"/>
    <n v="0"/>
    <x v="0"/>
    <x v="0"/>
    <x v="0"/>
    <s v="4-Dec-1962"/>
    <x v="32"/>
    <x v="0"/>
    <x v="1"/>
    <x v="1"/>
  </r>
  <r>
    <x v="33"/>
    <s v="Courtney"/>
    <n v="47.6"/>
    <n v="5.95"/>
    <s v="yes"/>
    <s v="No"/>
    <s v="No"/>
    <n v="0"/>
    <x v="0"/>
    <x v="0"/>
    <x v="1"/>
    <s v="30-Sep-1985"/>
    <x v="33"/>
    <x v="1"/>
    <x v="0"/>
    <x v="3"/>
  </r>
  <r>
    <x v="34"/>
    <s v="Sydney L."/>
    <n v="46.2"/>
    <n v="6.09"/>
    <s v="No"/>
    <s v="No"/>
    <s v="Yes"/>
    <n v="1"/>
    <x v="0"/>
    <x v="0"/>
    <x v="1"/>
    <s v="12-Aug-1979"/>
    <x v="34"/>
    <x v="1"/>
    <x v="1"/>
    <x v="0"/>
  </r>
  <r>
    <x v="35"/>
    <s v="Julien"/>
    <n v="32.015000000000001"/>
    <n v="11.75"/>
    <s v="No"/>
    <s v="No"/>
    <s v="No"/>
    <n v="0"/>
    <x v="0"/>
    <x v="0"/>
    <x v="0"/>
    <s v="21-Dec-1960"/>
    <x v="35"/>
    <x v="1"/>
    <x v="2"/>
    <x v="4"/>
  </r>
  <r>
    <x v="36"/>
    <s v="Ryan M"/>
    <n v="40.564999999999998"/>
    <n v="7.37"/>
    <s v="No"/>
    <s v="No"/>
    <s v="No"/>
    <n v="0"/>
    <x v="0"/>
    <x v="0"/>
    <x v="0"/>
    <s v="9-Aug-1974"/>
    <x v="36"/>
    <x v="1"/>
    <x v="2"/>
    <x v="1"/>
  </r>
  <r>
    <x v="37"/>
    <s v="Anna H."/>
    <n v="32.450000000000003"/>
    <n v="11.91"/>
    <s v="No"/>
    <s v="No"/>
    <s v="No"/>
    <n v="0"/>
    <x v="0"/>
    <x v="0"/>
    <x v="0"/>
    <s v="17-Dec-1962"/>
    <x v="37"/>
    <x v="1"/>
    <x v="2"/>
    <x v="0"/>
  </r>
  <r>
    <x v="38"/>
    <s v="Samantha"/>
    <n v="34.96"/>
    <n v="6.52"/>
    <s v="No"/>
    <s v="No"/>
    <s v="No"/>
    <n v="0"/>
    <x v="0"/>
    <x v="0"/>
    <x v="0"/>
    <s v="13-Aug-1971"/>
    <x v="38"/>
    <x v="1"/>
    <x v="0"/>
    <x v="2"/>
  </r>
  <r>
    <x v="39"/>
    <s v="Robert"/>
    <n v="35.5"/>
    <n v="5.14"/>
    <s v="No"/>
    <s v="No"/>
    <s v="Yes"/>
    <n v="1"/>
    <x v="0"/>
    <x v="0"/>
    <x v="2"/>
    <s v="11-Oct-1993"/>
    <x v="39"/>
    <x v="1"/>
    <x v="2"/>
    <x v="3"/>
  </r>
  <r>
    <x v="40"/>
    <s v="James R."/>
    <n v="52.58"/>
    <n v="4.1900000000000004"/>
    <s v="No"/>
    <s v="yes"/>
    <s v="No"/>
    <n v="1"/>
    <x v="0"/>
    <x v="0"/>
    <x v="2"/>
    <s v="2-Aug-2000"/>
    <x v="40"/>
    <x v="1"/>
    <x v="0"/>
    <x v="0"/>
  </r>
  <r>
    <x v="41"/>
    <s v="Roseann"/>
    <n v="35.200000000000003"/>
    <n v="11.68"/>
    <s v="yes"/>
    <s v="No"/>
    <s v="No"/>
    <n v="0"/>
    <x v="0"/>
    <x v="0"/>
    <x v="0"/>
    <s v="14-Sep-1967"/>
    <x v="41"/>
    <x v="1"/>
    <x v="0"/>
    <x v="0"/>
  </r>
  <r>
    <x v="42"/>
    <s v="Nicole"/>
    <n v="38.06"/>
    <n v="6.98"/>
    <s v="No"/>
    <s v="No"/>
    <s v="No"/>
    <n v="0"/>
    <x v="0"/>
    <x v="0"/>
    <x v="0"/>
    <s v="29-Oct-1971"/>
    <x v="42"/>
    <x v="1"/>
    <x v="2"/>
    <x v="0"/>
  </r>
  <r>
    <x v="43"/>
    <s v="Spencer"/>
    <n v="34.21"/>
    <n v="8.34"/>
    <s v="No"/>
    <s v="No"/>
    <s v="No"/>
    <n v="0"/>
    <x v="0"/>
    <x v="0"/>
    <x v="0"/>
    <s v="24-Nov-1968"/>
    <x v="43"/>
    <x v="1"/>
    <x v="1"/>
    <x v="0"/>
  </r>
  <r>
    <x v="44"/>
    <s v="Eric W"/>
    <n v="38.94"/>
    <n v="8.49"/>
    <s v="yes"/>
    <s v="No"/>
    <s v="No"/>
    <n v="1"/>
    <x v="0"/>
    <x v="0"/>
    <x v="0"/>
    <s v="1-Jun-1975"/>
    <x v="44"/>
    <x v="1"/>
    <x v="2"/>
    <x v="0"/>
  </r>
  <r>
    <x v="45"/>
    <s v="Brianna L"/>
    <n v="30.21"/>
    <n v="5.34"/>
    <s v="yes"/>
    <s v="No"/>
    <s v="No"/>
    <n v="1"/>
    <x v="0"/>
    <x v="0"/>
    <x v="2"/>
    <s v="16-Jul-1988"/>
    <x v="45"/>
    <x v="1"/>
    <x v="1"/>
    <x v="1"/>
  </r>
  <r>
    <x v="46"/>
    <s v="Thomas J."/>
    <n v="33.630000000000003"/>
    <n v="4.43"/>
    <s v="yes"/>
    <s v="No"/>
    <s v="No"/>
    <n v="2"/>
    <x v="0"/>
    <x v="0"/>
    <x v="2"/>
    <s v="5-Oct-1966"/>
    <x v="46"/>
    <x v="1"/>
    <x v="2"/>
    <x v="1"/>
  </r>
  <r>
    <x v="47"/>
    <s v="Melissa L"/>
    <n v="40.369999999999997"/>
    <n v="4.47"/>
    <s v="No"/>
    <s v="No"/>
    <s v="No"/>
    <n v="0"/>
    <x v="0"/>
    <x v="0"/>
    <x v="2"/>
    <s v="10-Nov-1980"/>
    <x v="47"/>
    <x v="1"/>
    <x v="1"/>
    <x v="0"/>
  </r>
  <r>
    <x v="48"/>
    <s v="Flavio"/>
    <n v="53.09"/>
    <n v="4.82"/>
    <s v="yes"/>
    <s v="No"/>
    <s v="No"/>
    <n v="2"/>
    <x v="0"/>
    <x v="0"/>
    <x v="2"/>
    <s v="2-Jul-1966"/>
    <x v="48"/>
    <x v="1"/>
    <x v="0"/>
    <x v="1"/>
  </r>
  <r>
    <x v="49"/>
    <s v="Ryan"/>
    <n v="31.79"/>
    <n v="5.51"/>
    <s v="yes"/>
    <s v="No"/>
    <s v="No"/>
    <n v="2"/>
    <x v="0"/>
    <x v="0"/>
    <x v="2"/>
    <s v="25-Oct-1966"/>
    <x v="49"/>
    <x v="1"/>
    <x v="2"/>
    <x v="0"/>
  </r>
  <r>
    <x v="50"/>
    <s v="Anthony J."/>
    <n v="41.895000000000003"/>
    <n v="10.87"/>
    <s v="yes"/>
    <s v="No"/>
    <s v="No"/>
    <n v="1"/>
    <x v="0"/>
    <x v="0"/>
    <x v="0"/>
    <s v="29-Dec-1986"/>
    <x v="50"/>
    <x v="1"/>
    <x v="1"/>
    <x v="5"/>
  </r>
  <r>
    <x v="51"/>
    <s v="Alex"/>
    <n v="31.16"/>
    <n v="9.34"/>
    <s v="No"/>
    <s v="No"/>
    <s v="No"/>
    <n v="0"/>
    <x v="0"/>
    <x v="0"/>
    <x v="0"/>
    <s v="22-Aug-1965"/>
    <x v="51"/>
    <x v="1"/>
    <x v="2"/>
    <x v="1"/>
  </r>
  <r>
    <x v="52"/>
    <s v="David"/>
    <n v="34.104999999999997"/>
    <n v="5.03"/>
    <s v="yes"/>
    <s v="No"/>
    <s v="Yes"/>
    <n v="1"/>
    <x v="0"/>
    <x v="0"/>
    <x v="2"/>
    <s v="3-Dec-1969"/>
    <x v="52"/>
    <x v="1"/>
    <x v="2"/>
    <x v="4"/>
  </r>
  <r>
    <x v="53"/>
    <s v="Andrew B"/>
    <n v="51.93"/>
    <n v="11.05"/>
    <s v="No"/>
    <s v="No"/>
    <s v="No"/>
    <n v="0"/>
    <x v="0"/>
    <x v="0"/>
    <x v="0"/>
    <s v="29-Nov-1965"/>
    <x v="53"/>
    <x v="1"/>
    <x v="2"/>
    <x v="3"/>
  </r>
  <r>
    <x v="54"/>
    <s v="Dara E"/>
    <n v="38.950000000000003"/>
    <n v="11.95"/>
    <s v="No"/>
    <s v="No"/>
    <s v="No"/>
    <n v="0"/>
    <x v="0"/>
    <x v="0"/>
    <x v="0"/>
    <s v="4-Nov-1978"/>
    <x v="54"/>
    <x v="0"/>
    <x v="2"/>
    <x v="1"/>
  </r>
  <r>
    <x v="55"/>
    <s v="Inna"/>
    <n v="36.630000000000003"/>
    <n v="7.72"/>
    <s v="yes"/>
    <s v="No"/>
    <s v="No"/>
    <n v="1"/>
    <x v="0"/>
    <x v="0"/>
    <x v="0"/>
    <s v="23-Oct-1975"/>
    <x v="55"/>
    <x v="0"/>
    <x v="0"/>
    <x v="0"/>
  </r>
  <r>
    <x v="56"/>
    <s v="Ari"/>
    <n v="34.200000000000003"/>
    <n v="5.75"/>
    <s v="No"/>
    <s v="No"/>
    <s v="No"/>
    <n v="2"/>
    <x v="0"/>
    <x v="0"/>
    <x v="1"/>
    <s v="10-Sep-1972"/>
    <x v="56"/>
    <x v="0"/>
    <x v="1"/>
    <x v="3"/>
  </r>
  <r>
    <x v="57"/>
    <s v="Lindsey"/>
    <n v="50.63"/>
    <n v="11.89"/>
    <s v="No"/>
    <s v="No"/>
    <s v="No"/>
    <n v="0"/>
    <x v="0"/>
    <x v="0"/>
    <x v="0"/>
    <s v="29-Oct-1965"/>
    <x v="57"/>
    <x v="0"/>
    <x v="2"/>
    <x v="3"/>
  </r>
  <r>
    <x v="58"/>
    <s v="Kenny"/>
    <n v="36.479999999999997"/>
    <n v="6.2"/>
    <s v="No"/>
    <s v="No"/>
    <s v="No"/>
    <n v="0"/>
    <x v="0"/>
    <x v="0"/>
    <x v="1"/>
    <s v="21-Oct-1977"/>
    <x v="58"/>
    <x v="0"/>
    <x v="2"/>
    <x v="1"/>
  </r>
  <r>
    <x v="59"/>
    <s v="Louise"/>
    <n v="54.82"/>
    <n v="10.61"/>
    <s v="No"/>
    <s v="No"/>
    <s v="No"/>
    <n v="0"/>
    <x v="0"/>
    <x v="0"/>
    <x v="0"/>
    <s v="3-Nov-1971"/>
    <x v="59"/>
    <x v="0"/>
    <x v="0"/>
    <x v="3"/>
  </r>
  <r>
    <x v="60"/>
    <s v="Cameron"/>
    <n v="38.06"/>
    <n v="6.04"/>
    <s v="No"/>
    <s v="No"/>
    <s v="Yes"/>
    <n v="1"/>
    <x v="0"/>
    <x v="0"/>
    <x v="1"/>
    <s v="27-Dec-1979"/>
    <x v="60"/>
    <x v="0"/>
    <x v="0"/>
    <x v="0"/>
  </r>
  <r>
    <x v="61"/>
    <s v="Katie T."/>
    <n v="51.48"/>
    <n v="9.33"/>
    <s v="yes"/>
    <s v="No"/>
    <s v="No"/>
    <n v="0"/>
    <x v="0"/>
    <x v="0"/>
    <x v="0"/>
    <s v="27-Jun-1967"/>
    <x v="61"/>
    <x v="0"/>
    <x v="0"/>
    <x v="3"/>
  </r>
  <r>
    <x v="62"/>
    <s v="Casey"/>
    <n v="52.06"/>
    <n v="11.47"/>
    <s v="No"/>
    <s v="No"/>
    <s v="No"/>
    <n v="0"/>
    <x v="0"/>
    <x v="0"/>
    <x v="0"/>
    <s v="3-Aug-1968"/>
    <x v="62"/>
    <x v="0"/>
    <x v="2"/>
    <x v="3"/>
  </r>
  <r>
    <x v="63"/>
    <s v="David"/>
    <n v="30.684999999999999"/>
    <n v="7.02"/>
    <s v="yes"/>
    <s v="No"/>
    <s v="No"/>
    <n v="0"/>
    <x v="0"/>
    <x v="0"/>
    <x v="0"/>
    <s v="28-Jun-1967"/>
    <x v="63"/>
    <x v="0"/>
    <x v="2"/>
    <x v="4"/>
  </r>
  <r>
    <x v="64"/>
    <s v="Bryson C."/>
    <n v="36.08"/>
    <n v="8.8000000000000007"/>
    <s v="yes"/>
    <s v="No"/>
    <s v="No"/>
    <n v="1"/>
    <x v="0"/>
    <x v="0"/>
    <x v="0"/>
    <s v="15-Aug-1975"/>
    <x v="64"/>
    <x v="0"/>
    <x v="0"/>
    <x v="0"/>
  </r>
  <r>
    <x v="65"/>
    <s v="Megan"/>
    <n v="54.99"/>
    <n v="8.68"/>
    <s v="No"/>
    <s v="No"/>
    <s v="No"/>
    <n v="2"/>
    <x v="0"/>
    <x v="0"/>
    <x v="0"/>
    <s v="18-Sep-1973"/>
    <x v="65"/>
    <x v="0"/>
    <x v="1"/>
    <x v="3"/>
  </r>
  <r>
    <x v="66"/>
    <s v="Daniel"/>
    <n v="35.97"/>
    <n v="6.12"/>
    <s v="No"/>
    <s v="No"/>
    <s v="Yes"/>
    <n v="1"/>
    <x v="0"/>
    <x v="0"/>
    <x v="1"/>
    <s v="3-Jul-1979"/>
    <x v="66"/>
    <x v="0"/>
    <x v="1"/>
    <x v="0"/>
  </r>
  <r>
    <x v="67"/>
    <s v="Steven M."/>
    <n v="45.54"/>
    <n v="5.4"/>
    <s v="yes"/>
    <s v="No"/>
    <s v="Yes"/>
    <n v="1"/>
    <x v="0"/>
    <x v="0"/>
    <x v="2"/>
    <s v="9-Dec-1997"/>
    <x v="67"/>
    <x v="0"/>
    <x v="0"/>
    <x v="0"/>
  </r>
  <r>
    <x v="68"/>
    <s v="Jenna L."/>
    <n v="35.53"/>
    <n v="4.3600000000000003"/>
    <s v="yes"/>
    <s v="No"/>
    <s v="No"/>
    <n v="0"/>
    <x v="0"/>
    <x v="0"/>
    <x v="2"/>
    <s v="28-Nov-1976"/>
    <x v="68"/>
    <x v="0"/>
    <x v="1"/>
    <x v="2"/>
  </r>
  <r>
    <x v="69"/>
    <s v="Freeman"/>
    <n v="30.8"/>
    <n v="9.77"/>
    <s v="No"/>
    <s v="No"/>
    <s v="No"/>
    <n v="0"/>
    <x v="0"/>
    <x v="0"/>
    <x v="0"/>
    <s v="19-Dec-1968"/>
    <x v="69"/>
    <x v="0"/>
    <x v="0"/>
    <x v="0"/>
  </r>
  <r>
    <x v="70"/>
    <s v="Jeff"/>
    <n v="38.39"/>
    <n v="4.25"/>
    <s v="No"/>
    <s v="No"/>
    <s v="No"/>
    <n v="1"/>
    <x v="0"/>
    <x v="0"/>
    <x v="2"/>
    <s v="10-Nov-1984"/>
    <x v="70"/>
    <x v="0"/>
    <x v="1"/>
    <x v="0"/>
  </r>
  <r>
    <x v="71"/>
    <s v="Elenilton V. Sr."/>
    <n v="32.299999999999997"/>
    <n v="4.76"/>
    <s v="No"/>
    <s v="No"/>
    <s v="No"/>
    <n v="2"/>
    <x v="0"/>
    <x v="0"/>
    <x v="2"/>
    <s v="8-Jun-1972"/>
    <x v="71"/>
    <x v="0"/>
    <x v="1"/>
    <x v="4"/>
  </r>
  <r>
    <x v="72"/>
    <s v="Maurya"/>
    <n v="48.8"/>
    <n v="6.22"/>
    <s v="yes"/>
    <s v="No"/>
    <s v="No"/>
    <n v="2"/>
    <x v="0"/>
    <x v="0"/>
    <x v="1"/>
    <s v="21-Sep-1966"/>
    <x v="72"/>
    <x v="0"/>
    <x v="0"/>
    <x v="3"/>
  </r>
  <r>
    <x v="73"/>
    <s v="Samantha C"/>
    <n v="45.5"/>
    <n v="7.96"/>
    <s v="No"/>
    <s v="No"/>
    <s v="No"/>
    <n v="0"/>
    <x v="0"/>
    <x v="0"/>
    <x v="0"/>
    <s v="22-Sep-1962"/>
    <x v="73"/>
    <x v="0"/>
    <x v="0"/>
    <x v="3"/>
  </r>
  <r>
    <x v="74"/>
    <s v="Bethany A"/>
    <n v="53.61"/>
    <n v="10.92"/>
    <s v="yes"/>
    <s v="No"/>
    <s v="No"/>
    <n v="1"/>
    <x v="0"/>
    <x v="0"/>
    <x v="0"/>
    <s v="29-Sep-1975"/>
    <x v="74"/>
    <x v="0"/>
    <x v="1"/>
    <x v="3"/>
  </r>
  <r>
    <x v="75"/>
    <s v="Yves"/>
    <n v="36.19"/>
    <n v="11.51"/>
    <s v="yes"/>
    <s v="No"/>
    <s v="No"/>
    <n v="1"/>
    <x v="0"/>
    <x v="0"/>
    <x v="0"/>
    <s v="14-Nov-1975"/>
    <x v="75"/>
    <x v="0"/>
    <x v="2"/>
    <x v="0"/>
  </r>
  <r>
    <x v="76"/>
    <s v="Danielle"/>
    <n v="34.6"/>
    <n v="5.99"/>
    <s v="yes"/>
    <s v="No"/>
    <s v="No"/>
    <n v="0"/>
    <x v="0"/>
    <x v="0"/>
    <x v="1"/>
    <s v="29-Oct-1976"/>
    <x v="76"/>
    <x v="0"/>
    <x v="0"/>
    <x v="3"/>
  </r>
  <r>
    <x v="77"/>
    <s v="Julia"/>
    <n v="54.12"/>
    <n v="11.57"/>
    <s v="No"/>
    <s v="No"/>
    <s v="No"/>
    <n v="0"/>
    <x v="0"/>
    <x v="0"/>
    <x v="0"/>
    <s v="24-Nov-1974"/>
    <x v="77"/>
    <x v="0"/>
    <x v="1"/>
    <x v="3"/>
  </r>
  <r>
    <x v="78"/>
    <s v="Joshua"/>
    <n v="48.82"/>
    <n v="6.67"/>
    <s v="yes"/>
    <s v="No"/>
    <s v="No"/>
    <n v="0"/>
    <x v="0"/>
    <x v="0"/>
    <x v="0"/>
    <s v="22-Dec-1967"/>
    <x v="78"/>
    <x v="0"/>
    <x v="2"/>
    <x v="3"/>
  </r>
  <r>
    <x v="79"/>
    <s v="Jennifer"/>
    <n v="51.01"/>
    <n v="9.1999999999999993"/>
    <s v="No"/>
    <s v="No"/>
    <s v="No"/>
    <n v="0"/>
    <x v="0"/>
    <x v="0"/>
    <x v="0"/>
    <s v="16-Oct-1971"/>
    <x v="79"/>
    <x v="0"/>
    <x v="2"/>
    <x v="3"/>
  </r>
  <r>
    <x v="80"/>
    <s v="Gwen M."/>
    <n v="45.65"/>
    <n v="5.1100000000000003"/>
    <s v="yes"/>
    <s v="No"/>
    <s v="No"/>
    <n v="1"/>
    <x v="0"/>
    <x v="0"/>
    <x v="2"/>
    <s v="7-Oct-1964"/>
    <x v="80"/>
    <x v="0"/>
    <x v="2"/>
    <x v="3"/>
  </r>
  <r>
    <x v="81"/>
    <s v="Patrick"/>
    <n v="52.9"/>
    <n v="5.34"/>
    <s v="No"/>
    <s v="No"/>
    <s v="No"/>
    <n v="0"/>
    <x v="0"/>
    <x v="0"/>
    <x v="2"/>
    <s v="27-Aug-1977"/>
    <x v="81"/>
    <x v="0"/>
    <x v="2"/>
    <x v="3"/>
  </r>
  <r>
    <x v="82"/>
    <s v="Kate"/>
    <n v="45.41"/>
    <n v="4.03"/>
    <s v="yes"/>
    <s v="No"/>
    <s v="No"/>
    <n v="1"/>
    <x v="0"/>
    <x v="0"/>
    <x v="2"/>
    <s v="6-Jun-1964"/>
    <x v="82"/>
    <x v="0"/>
    <x v="0"/>
    <x v="3"/>
  </r>
  <r>
    <x v="83"/>
    <s v="Kevin"/>
    <n v="49.41"/>
    <n v="4.2300000000000004"/>
    <s v="yes"/>
    <s v="No"/>
    <s v="Yes"/>
    <n v="1"/>
    <x v="0"/>
    <x v="0"/>
    <x v="2"/>
    <s v="8-Aug-1969"/>
    <x v="83"/>
    <x v="0"/>
    <x v="2"/>
    <x v="3"/>
  </r>
  <r>
    <x v="84"/>
    <s v="Stephen II"/>
    <n v="31.824999999999999"/>
    <n v="4.0599999999999996"/>
    <s v="No"/>
    <s v="No"/>
    <s v="No"/>
    <n v="2"/>
    <x v="0"/>
    <x v="0"/>
    <x v="2"/>
    <s v="6-Sep-1972"/>
    <x v="84"/>
    <x v="0"/>
    <x v="0"/>
    <x v="4"/>
  </r>
  <r>
    <x v="85"/>
    <s v="Philip"/>
    <n v="51.28"/>
    <n v="4.68"/>
    <s v="No"/>
    <s v="No"/>
    <s v="No"/>
    <n v="2"/>
    <x v="0"/>
    <x v="0"/>
    <x v="2"/>
    <s v="12-Aug-1972"/>
    <x v="85"/>
    <x v="0"/>
    <x v="2"/>
    <x v="3"/>
  </r>
  <r>
    <x v="86"/>
    <s v="Brett A"/>
    <n v="34.96"/>
    <n v="4.34"/>
    <s v="No"/>
    <s v="No"/>
    <s v="Yes"/>
    <n v="1"/>
    <x v="0"/>
    <x v="0"/>
    <x v="2"/>
    <s v="11-Oct-1979"/>
    <x v="86"/>
    <x v="0"/>
    <x v="0"/>
    <x v="6"/>
  </r>
  <r>
    <x v="87"/>
    <s v="Rebecca"/>
    <n v="33.11"/>
    <n v="10.51"/>
    <s v="No"/>
    <s v="No"/>
    <s v="No"/>
    <n v="0"/>
    <x v="0"/>
    <x v="0"/>
    <x v="0"/>
    <s v="5-Jun-1974"/>
    <x v="87"/>
    <x v="0"/>
    <x v="2"/>
    <x v="0"/>
  </r>
  <r>
    <x v="88"/>
    <s v="Kelley"/>
    <n v="54.74"/>
    <n v="5.84"/>
    <s v="yes"/>
    <s v="No"/>
    <s v="Yes"/>
    <n v="1"/>
    <x v="0"/>
    <x v="0"/>
    <x v="1"/>
    <s v="8-Sep-1983"/>
    <x v="88"/>
    <x v="0"/>
    <x v="2"/>
    <x v="3"/>
  </r>
  <r>
    <x v="89"/>
    <s v="Abigail K"/>
    <n v="32.56"/>
    <n v="5.41"/>
    <s v="No"/>
    <s v="No"/>
    <s v="Yes"/>
    <n v="1"/>
    <x v="0"/>
    <x v="0"/>
    <x v="2"/>
    <s v="16-Sep-1979"/>
    <x v="89"/>
    <x v="0"/>
    <x v="2"/>
    <x v="0"/>
  </r>
  <r>
    <x v="90"/>
    <s v="Hope"/>
    <n v="39.049999999999997"/>
    <n v="6.06"/>
    <s v="No"/>
    <s v="No"/>
    <s v="No"/>
    <n v="1"/>
    <x v="0"/>
    <x v="0"/>
    <x v="1"/>
    <s v="4-Aug-1992"/>
    <x v="90"/>
    <x v="0"/>
    <x v="2"/>
    <x v="0"/>
  </r>
  <r>
    <x v="91"/>
    <s v="Elyse M."/>
    <n v="42.75"/>
    <n v="4.22"/>
    <s v="No"/>
    <s v="No"/>
    <s v="No"/>
    <n v="0"/>
    <x v="0"/>
    <x v="0"/>
    <x v="2"/>
    <s v="2-Jul-1999"/>
    <x v="91"/>
    <x v="0"/>
    <x v="1"/>
    <x v="2"/>
  </r>
  <r>
    <x v="92"/>
    <s v="Nicholas"/>
    <n v="50.58"/>
    <n v="5.12"/>
    <s v="No"/>
    <s v="No"/>
    <s v="No"/>
    <n v="2"/>
    <x v="0"/>
    <x v="0"/>
    <x v="2"/>
    <s v="10-Jun-1972"/>
    <x v="92"/>
    <x v="0"/>
    <x v="0"/>
    <x v="3"/>
  </r>
  <r>
    <x v="93"/>
    <s v="David"/>
    <n v="30.495000000000001"/>
    <n v="4.57"/>
    <s v="yes"/>
    <s v="No"/>
    <s v="No"/>
    <n v="0"/>
    <x v="0"/>
    <x v="0"/>
    <x v="2"/>
    <s v="26-Dec-1976"/>
    <x v="93"/>
    <x v="0"/>
    <x v="0"/>
    <x v="1"/>
  </r>
  <r>
    <x v="94"/>
    <s v="Natalie"/>
    <n v="48.31"/>
    <n v="9.58"/>
    <s v="yes"/>
    <s v="No"/>
    <s v="No"/>
    <n v="2"/>
    <x v="0"/>
    <x v="0"/>
    <x v="0"/>
    <s v="25-Sep-1970"/>
    <x v="94"/>
    <x v="0"/>
    <x v="1"/>
    <x v="3"/>
  </r>
  <r>
    <x v="95"/>
    <s v="Thomas"/>
    <n v="48.99"/>
    <n v="9.7799999999999994"/>
    <s v="yes"/>
    <s v="No"/>
    <s v="No"/>
    <n v="1"/>
    <x v="0"/>
    <x v="0"/>
    <x v="0"/>
    <s v="10-Jul-1975"/>
    <x v="95"/>
    <x v="0"/>
    <x v="0"/>
    <x v="1"/>
  </r>
  <r>
    <x v="96"/>
    <s v="Pamela J."/>
    <n v="38.39"/>
    <n v="4.1100000000000003"/>
    <s v="yes"/>
    <s v="No"/>
    <s v="No"/>
    <n v="0"/>
    <x v="0"/>
    <x v="0"/>
    <x v="2"/>
    <s v="3-Nov-1985"/>
    <x v="96"/>
    <x v="0"/>
    <x v="2"/>
    <x v="0"/>
  </r>
  <r>
    <x v="97"/>
    <s v="Jessica"/>
    <n v="44.34"/>
    <n v="4.0199999999999996"/>
    <s v="yes"/>
    <s v="No"/>
    <s v="No"/>
    <n v="2"/>
    <x v="0"/>
    <x v="0"/>
    <x v="2"/>
    <s v="12-Aug-1966"/>
    <x v="97"/>
    <x v="0"/>
    <x v="0"/>
    <x v="3"/>
  </r>
  <r>
    <x v="98"/>
    <s v="Ron N"/>
    <n v="41.51"/>
    <n v="6.92"/>
    <s v="No"/>
    <s v="No"/>
    <s v="No"/>
    <n v="0"/>
    <x v="0"/>
    <x v="0"/>
    <x v="0"/>
    <s v="4-Sep-1962"/>
    <x v="98"/>
    <x v="0"/>
    <x v="0"/>
    <x v="3"/>
  </r>
  <r>
    <x v="99"/>
    <s v="Daniel"/>
    <n v="48.2"/>
    <n v="4.84"/>
    <s v="No"/>
    <s v="No"/>
    <s v="No"/>
    <n v="0"/>
    <x v="0"/>
    <x v="0"/>
    <x v="2"/>
    <s v="27-Jun-1977"/>
    <x v="99"/>
    <x v="0"/>
    <x v="0"/>
    <x v="1"/>
  </r>
  <r>
    <x v="100"/>
    <s v="Brian"/>
    <n v="35.75"/>
    <n v="8"/>
    <s v="yes"/>
    <s v="No"/>
    <s v="No"/>
    <n v="0"/>
    <x v="0"/>
    <x v="0"/>
    <x v="0"/>
    <s v="4-Oct-1981"/>
    <x v="100"/>
    <x v="0"/>
    <x v="0"/>
    <x v="0"/>
  </r>
  <r>
    <x v="101"/>
    <s v="Sari"/>
    <n v="53.81"/>
    <n v="8.77"/>
    <s v="yes"/>
    <s v="No"/>
    <s v="No"/>
    <n v="0"/>
    <x v="0"/>
    <x v="0"/>
    <x v="0"/>
    <s v="28-Jul-1981"/>
    <x v="101"/>
    <x v="0"/>
    <x v="2"/>
    <x v="3"/>
  </r>
  <r>
    <x v="102"/>
    <s v="Robert M."/>
    <n v="49.48"/>
    <n v="4.96"/>
    <s v="No"/>
    <s v="No"/>
    <s v="Yes"/>
    <n v="1"/>
    <x v="0"/>
    <x v="0"/>
    <x v="2"/>
    <s v="18-Aug-1979"/>
    <x v="102"/>
    <x v="0"/>
    <x v="0"/>
    <x v="1"/>
  </r>
  <r>
    <x v="103"/>
    <s v="Ricardo"/>
    <n v="34.1"/>
    <n v="4.43"/>
    <s v="yes"/>
    <s v="No"/>
    <s v="No"/>
    <n v="0"/>
    <x v="0"/>
    <x v="0"/>
    <x v="2"/>
    <s v="21-Oct-1985"/>
    <x v="103"/>
    <x v="0"/>
    <x v="2"/>
    <x v="3"/>
  </r>
  <r>
    <x v="104"/>
    <s v="Gedion"/>
    <n v="35.299999999999997"/>
    <n v="5.82"/>
    <s v="yes"/>
    <s v="No"/>
    <s v="Yes"/>
    <n v="1"/>
    <x v="0"/>
    <x v="0"/>
    <x v="1"/>
    <s v="14-Oct-1983"/>
    <x v="104"/>
    <x v="0"/>
    <x v="2"/>
    <x v="3"/>
  </r>
  <r>
    <x v="105"/>
    <s v="Mark"/>
    <n v="43.83"/>
    <n v="6.03"/>
    <s v="yes"/>
    <s v="No"/>
    <s v="No"/>
    <n v="2"/>
    <x v="0"/>
    <x v="0"/>
    <x v="1"/>
    <s v="12-Aug-1966"/>
    <x v="105"/>
    <x v="0"/>
    <x v="0"/>
    <x v="3"/>
  </r>
  <r>
    <x v="106"/>
    <s v="Gamini P."/>
    <n v="50.07"/>
    <n v="9.27"/>
    <s v="No"/>
    <s v="No"/>
    <s v="No"/>
    <n v="0"/>
    <x v="0"/>
    <x v="0"/>
    <x v="0"/>
    <s v="20-Dec-1978"/>
    <x v="106"/>
    <x v="0"/>
    <x v="0"/>
    <x v="3"/>
  </r>
  <r>
    <x v="107"/>
    <s v="Emily J"/>
    <n v="32.774999999999999"/>
    <n v="5.53"/>
    <s v="No"/>
    <s v="No"/>
    <s v="No"/>
    <n v="0"/>
    <x v="0"/>
    <x v="0"/>
    <x v="2"/>
    <s v="25-Dec-1982"/>
    <x v="107"/>
    <x v="0"/>
    <x v="1"/>
    <x v="1"/>
  </r>
  <r>
    <x v="108"/>
    <s v="Amanda"/>
    <n v="34.104999999999997"/>
    <n v="5.07"/>
    <s v="No"/>
    <s v="No"/>
    <s v="No"/>
    <n v="1"/>
    <x v="0"/>
    <x v="0"/>
    <x v="2"/>
    <s v="8-Aug-1987"/>
    <x v="108"/>
    <x v="1"/>
    <x v="0"/>
    <x v="1"/>
  </r>
  <r>
    <x v="109"/>
    <s v="Nicholas"/>
    <n v="48.93"/>
    <n v="11.17"/>
    <s v="yes"/>
    <s v="No"/>
    <s v="No"/>
    <n v="1"/>
    <x v="0"/>
    <x v="0"/>
    <x v="0"/>
    <s v="2-Dec-1975"/>
    <x v="109"/>
    <x v="1"/>
    <x v="2"/>
    <x v="3"/>
  </r>
  <r>
    <x v="110"/>
    <s v="Knox"/>
    <n v="37.07"/>
    <n v="6.14"/>
    <s v="yes"/>
    <s v="No"/>
    <s v="No"/>
    <n v="0"/>
    <x v="0"/>
    <x v="0"/>
    <x v="1"/>
    <s v="22-Aug-1985"/>
    <x v="110"/>
    <x v="0"/>
    <x v="2"/>
    <x v="0"/>
  </r>
  <r>
    <x v="111"/>
    <s v="Yianna"/>
    <n v="51.51"/>
    <n v="6.26"/>
    <s v="yes"/>
    <s v="No"/>
    <s v="Yes"/>
    <n v="1"/>
    <x v="0"/>
    <x v="0"/>
    <x v="1"/>
    <s v="1-Jun-1983"/>
    <x v="111"/>
    <x v="1"/>
    <x v="2"/>
    <x v="3"/>
  </r>
  <r>
    <x v="112"/>
    <s v="Roberta"/>
    <n v="34.799999999999997"/>
    <n v="4.72"/>
    <s v="yes"/>
    <s v="No"/>
    <s v="No"/>
    <n v="0"/>
    <x v="0"/>
    <x v="0"/>
    <x v="2"/>
    <s v="17-Jul-1985"/>
    <x v="112"/>
    <x v="1"/>
    <x v="1"/>
    <x v="3"/>
  </r>
  <r>
    <x v="113"/>
    <s v="Benjamin P."/>
    <n v="36.67"/>
    <n v="5.18"/>
    <s v="No"/>
    <s v="No"/>
    <s v="No"/>
    <n v="1"/>
    <x v="0"/>
    <x v="0"/>
    <x v="2"/>
    <s v="24-Jul-1987"/>
    <x v="113"/>
    <x v="0"/>
    <x v="1"/>
    <x v="7"/>
  </r>
  <r>
    <x v="114"/>
    <s v="Craig"/>
    <n v="30.9"/>
    <n v="9.4"/>
    <s v="No"/>
    <s v="No"/>
    <s v="No"/>
    <n v="2"/>
    <x v="0"/>
    <x v="0"/>
    <x v="0"/>
    <s v="17-Dec-1973"/>
    <x v="114"/>
    <x v="0"/>
    <x v="2"/>
    <x v="3"/>
  </r>
  <r>
    <x v="115"/>
    <s v="Ann"/>
    <n v="30.495000000000001"/>
    <n v="6.29"/>
    <s v="No"/>
    <s v="No"/>
    <s v="No"/>
    <n v="0"/>
    <x v="0"/>
    <x v="0"/>
    <x v="1"/>
    <s v="12-Aug-1977"/>
    <x v="115"/>
    <x v="1"/>
    <x v="1"/>
    <x v="1"/>
  </r>
  <r>
    <x v="116"/>
    <s v="Jamie P"/>
    <n v="44.88"/>
    <n v="6.04"/>
    <s v="No"/>
    <s v="No"/>
    <s v="Yes"/>
    <n v="1"/>
    <x v="0"/>
    <x v="0"/>
    <x v="1"/>
    <s v="16-Jul-2003"/>
    <x v="116"/>
    <x v="0"/>
    <x v="1"/>
    <x v="0"/>
  </r>
  <r>
    <x v="117"/>
    <s v="John"/>
    <n v="44.32"/>
    <n v="10.55"/>
    <s v="No"/>
    <s v="No"/>
    <s v="No"/>
    <n v="0"/>
    <x v="0"/>
    <x v="0"/>
    <x v="0"/>
    <s v="29-Sep-1968"/>
    <x v="117"/>
    <x v="1"/>
    <x v="2"/>
    <x v="3"/>
  </r>
  <r>
    <x v="118"/>
    <s v="Charlie"/>
    <n v="46.39"/>
    <n v="5.09"/>
    <s v="No"/>
    <s v="No"/>
    <s v="No"/>
    <n v="0"/>
    <x v="0"/>
    <x v="0"/>
    <x v="2"/>
    <s v="17-Dec-1977"/>
    <x v="118"/>
    <x v="1"/>
    <x v="1"/>
    <x v="1"/>
  </r>
  <r>
    <x v="119"/>
    <s v="Meb"/>
    <n v="42.13"/>
    <n v="5.2"/>
    <s v="yes"/>
    <s v="No"/>
    <s v="No"/>
    <n v="1"/>
    <x v="0"/>
    <x v="0"/>
    <x v="2"/>
    <s v="7-Aug-1995"/>
    <x v="119"/>
    <x v="0"/>
    <x v="0"/>
    <x v="0"/>
  </r>
  <r>
    <x v="120"/>
    <s v="Aaqib L."/>
    <n v="30.78"/>
    <n v="8.4499999999999993"/>
    <s v="yes"/>
    <s v="No"/>
    <s v="No"/>
    <n v="0"/>
    <x v="0"/>
    <x v="0"/>
    <x v="0"/>
    <s v="5-Jul-1981"/>
    <x v="120"/>
    <x v="0"/>
    <x v="2"/>
    <x v="6"/>
  </r>
  <r>
    <x v="121"/>
    <s v="Craig A."/>
    <n v="31.35"/>
    <n v="9.5399999999999991"/>
    <s v="No"/>
    <s v="No"/>
    <s v="No"/>
    <n v="0"/>
    <x v="0"/>
    <x v="0"/>
    <x v="0"/>
    <s v="12-Jul-1978"/>
    <x v="121"/>
    <x v="0"/>
    <x v="2"/>
    <x v="5"/>
  </r>
  <r>
    <x v="122"/>
    <s v="Meredith"/>
    <n v="41.46"/>
    <n v="4.99"/>
    <s v="yes"/>
    <s v="No"/>
    <s v="No"/>
    <n v="2"/>
    <x v="0"/>
    <x v="0"/>
    <x v="2"/>
    <s v="24-Jun-1966"/>
    <x v="122"/>
    <x v="1"/>
    <x v="2"/>
    <x v="3"/>
  </r>
  <r>
    <x v="123"/>
    <s v="Doug"/>
    <n v="48"/>
    <n v="10.54"/>
    <s v="No"/>
    <s v="No"/>
    <s v="No"/>
    <n v="0"/>
    <x v="0"/>
    <x v="0"/>
    <x v="0"/>
    <s v="5-Aug-1978"/>
    <x v="123"/>
    <x v="1"/>
    <x v="0"/>
    <x v="3"/>
  </r>
  <r>
    <x v="124"/>
    <s v="Elizabeth J."/>
    <n v="49.13"/>
    <n v="4.54"/>
    <s v="No"/>
    <s v="No"/>
    <s v="No"/>
    <n v="0"/>
    <x v="0"/>
    <x v="0"/>
    <x v="2"/>
    <s v="16-Aug-1982"/>
    <x v="124"/>
    <x v="1"/>
    <x v="0"/>
    <x v="3"/>
  </r>
  <r>
    <x v="125"/>
    <s v="Matthew P"/>
    <n v="37.799999999999997"/>
    <n v="6.29"/>
    <s v="No"/>
    <s v="No"/>
    <s v="No"/>
    <n v="1"/>
    <x v="0"/>
    <x v="0"/>
    <x v="1"/>
    <s v="30-Nov-1992"/>
    <x v="125"/>
    <x v="0"/>
    <x v="0"/>
    <x v="3"/>
  </r>
  <r>
    <x v="126"/>
    <s v="Guillermo Sr."/>
    <n v="38.299999999999997"/>
    <n v="9.51"/>
    <s v="No"/>
    <s v="No"/>
    <s v="No"/>
    <n v="0"/>
    <x v="0"/>
    <x v="0"/>
    <x v="0"/>
    <s v="7-Jul-1962"/>
    <x v="126"/>
    <x v="1"/>
    <x v="1"/>
    <x v="3"/>
  </r>
  <r>
    <x v="127"/>
    <s v="Ryan C"/>
    <n v="32.774999999999999"/>
    <n v="4.72"/>
    <s v="No"/>
    <s v="No"/>
    <s v="No"/>
    <n v="0"/>
    <x v="0"/>
    <x v="0"/>
    <x v="2"/>
    <s v="4-Aug-1982"/>
    <x v="127"/>
    <x v="0"/>
    <x v="1"/>
    <x v="4"/>
  </r>
  <r>
    <x v="128"/>
    <s v="Dane"/>
    <n v="34.200000000000003"/>
    <n v="5.91"/>
    <s v="yes"/>
    <s v="No"/>
    <s v="No"/>
    <n v="0"/>
    <x v="0"/>
    <x v="0"/>
    <x v="1"/>
    <s v="20-Sep-1985"/>
    <x v="128"/>
    <x v="0"/>
    <x v="0"/>
    <x v="6"/>
  </r>
  <r>
    <x v="129"/>
    <s v="Jonas"/>
    <n v="30.2"/>
    <n v="9.58"/>
    <s v="No"/>
    <s v="No"/>
    <s v="No"/>
    <n v="0"/>
    <x v="0"/>
    <x v="0"/>
    <x v="0"/>
    <s v="12-Oct-1978"/>
    <x v="129"/>
    <x v="0"/>
    <x v="1"/>
    <x v="3"/>
  </r>
  <r>
    <x v="130"/>
    <s v="George E"/>
    <n v="48.32"/>
    <n v="5.77"/>
    <s v="No"/>
    <s v="No"/>
    <s v="No"/>
    <n v="0"/>
    <x v="0"/>
    <x v="0"/>
    <x v="1"/>
    <s v="24-Sep-1980"/>
    <x v="130"/>
    <x v="1"/>
    <x v="0"/>
    <x v="3"/>
  </r>
  <r>
    <x v="131"/>
    <s v="Sara S"/>
    <n v="44.86"/>
    <n v="4.38"/>
    <s v="yes"/>
    <s v="No"/>
    <s v="No"/>
    <n v="0"/>
    <x v="0"/>
    <x v="0"/>
    <x v="2"/>
    <s v="15-Dec-1976"/>
    <x v="131"/>
    <x v="1"/>
    <x v="0"/>
    <x v="3"/>
  </r>
  <r>
    <x v="132"/>
    <s v="Nick"/>
    <n v="52.15"/>
    <n v="5.65"/>
    <s v="No"/>
    <s v="No"/>
    <s v="No"/>
    <n v="1"/>
    <x v="0"/>
    <x v="0"/>
    <x v="2"/>
    <s v="16-Jun-1987"/>
    <x v="132"/>
    <x v="1"/>
    <x v="2"/>
    <x v="3"/>
  </r>
  <r>
    <x v="133"/>
    <s v="Timothy"/>
    <n v="41.12"/>
    <n v="7.54"/>
    <s v="yes"/>
    <s v="No"/>
    <s v="No"/>
    <n v="0"/>
    <x v="0"/>
    <x v="0"/>
    <x v="0"/>
    <s v="30-Jul-1967"/>
    <x v="133"/>
    <x v="0"/>
    <x v="2"/>
    <x v="3"/>
  </r>
  <r>
    <x v="134"/>
    <s v="Becky L"/>
    <n v="38.39"/>
    <n v="5.1100000000000003"/>
    <s v="yes"/>
    <s v="No"/>
    <s v="No"/>
    <n v="1"/>
    <x v="0"/>
    <x v="0"/>
    <x v="2"/>
    <s v="6-Jun-1964"/>
    <x v="134"/>
    <x v="1"/>
    <x v="2"/>
    <x v="3"/>
  </r>
  <r>
    <x v="135"/>
    <s v="Steph K."/>
    <n v="46.85"/>
    <n v="4.25"/>
    <s v="No"/>
    <s v="No"/>
    <s v="Yes"/>
    <n v="1"/>
    <x v="0"/>
    <x v="0"/>
    <x v="2"/>
    <s v="3-Dec-1979"/>
    <x v="135"/>
    <x v="1"/>
    <x v="1"/>
    <x v="3"/>
  </r>
  <r>
    <x v="136"/>
    <s v="Kristine B."/>
    <n v="42.24"/>
    <n v="5.55"/>
    <s v="No"/>
    <s v="yes"/>
    <s v="No"/>
    <n v="1"/>
    <x v="0"/>
    <x v="0"/>
    <x v="2"/>
    <s v="5-Dec-2004"/>
    <x v="136"/>
    <x v="1"/>
    <x v="2"/>
    <x v="0"/>
  </r>
  <r>
    <x v="137"/>
    <s v="Taylor B"/>
    <n v="34.39"/>
    <n v="5.78"/>
    <s v="No"/>
    <s v="No"/>
    <s v="No"/>
    <n v="0"/>
    <x v="0"/>
    <x v="0"/>
    <x v="1"/>
    <s v="8-Nov-1991"/>
    <x v="137"/>
    <x v="0"/>
    <x v="2"/>
    <x v="1"/>
  </r>
  <r>
    <x v="138"/>
    <s v="William"/>
    <n v="42.89"/>
    <n v="5.28"/>
    <s v="yes"/>
    <s v="No"/>
    <s v="No"/>
    <n v="0"/>
    <x v="0"/>
    <x v="0"/>
    <x v="2"/>
    <s v="15-Jun-1976"/>
    <x v="138"/>
    <x v="1"/>
    <x v="2"/>
    <x v="1"/>
  </r>
  <r>
    <x v="139"/>
    <s v="Sage"/>
    <n v="36.299999999999997"/>
    <n v="5.39"/>
    <s v="No"/>
    <s v="No"/>
    <s v="No"/>
    <n v="0"/>
    <x v="0"/>
    <x v="0"/>
    <x v="2"/>
    <s v="2-Nov-1991"/>
    <x v="139"/>
    <x v="1"/>
    <x v="2"/>
    <x v="3"/>
  </r>
  <r>
    <x v="140"/>
    <s v="Cole"/>
    <n v="35.200000000000003"/>
    <n v="8.01"/>
    <s v="yes"/>
    <s v="No"/>
    <s v="No"/>
    <n v="1"/>
    <x v="0"/>
    <x v="0"/>
    <x v="0"/>
    <s v="20-Jul-1986"/>
    <x v="140"/>
    <x v="0"/>
    <x v="0"/>
    <x v="0"/>
  </r>
  <r>
    <x v="141"/>
    <s v="Jesse"/>
    <n v="53.62"/>
    <n v="5.21"/>
    <s v="No"/>
    <s v="No"/>
    <s v="No"/>
    <n v="0"/>
    <x v="0"/>
    <x v="0"/>
    <x v="2"/>
    <s v="13-Jul-1990"/>
    <x v="141"/>
    <x v="1"/>
    <x v="2"/>
    <x v="3"/>
  </r>
  <r>
    <x v="142"/>
    <s v="Tammi J."/>
    <n v="36.67"/>
    <n v="6.27"/>
    <s v="No"/>
    <s v="No"/>
    <s v="No"/>
    <n v="0"/>
    <x v="0"/>
    <x v="0"/>
    <x v="1"/>
    <s v="12-Nov-1999"/>
    <x v="142"/>
    <x v="1"/>
    <x v="2"/>
    <x v="2"/>
  </r>
  <r>
    <x v="143"/>
    <s v="Matthew S."/>
    <n v="33.4"/>
    <n v="10.73"/>
    <s v="yes"/>
    <s v="No"/>
    <s v="No"/>
    <n v="1"/>
    <x v="0"/>
    <x v="0"/>
    <x v="0"/>
    <s v="21-Jun-1986"/>
    <x v="143"/>
    <x v="0"/>
    <x v="2"/>
    <x v="3"/>
  </r>
  <r>
    <x v="144"/>
    <s v="Eric"/>
    <n v="42.71"/>
    <n v="10.52"/>
    <s v="No"/>
    <s v="No"/>
    <s v="No"/>
    <n v="0"/>
    <x v="0"/>
    <x v="0"/>
    <x v="0"/>
    <s v="23-Dec-1971"/>
    <x v="144"/>
    <x v="1"/>
    <x v="1"/>
    <x v="3"/>
  </r>
  <r>
    <x v="145"/>
    <s v="Valeria R"/>
    <n v="41.52"/>
    <n v="11.82"/>
    <s v="yes"/>
    <s v="No"/>
    <s v="No"/>
    <n v="2"/>
    <x v="0"/>
    <x v="0"/>
    <x v="0"/>
    <s v="22-Aug-1970"/>
    <x v="145"/>
    <x v="1"/>
    <x v="0"/>
    <x v="3"/>
  </r>
  <r>
    <x v="146"/>
    <s v="Michael P"/>
    <n v="39.4"/>
    <n v="6.76"/>
    <s v="No"/>
    <s v="No"/>
    <s v="No"/>
    <n v="0"/>
    <x v="0"/>
    <x v="0"/>
    <x v="0"/>
    <s v="17-Sep-2002"/>
    <x v="146"/>
    <x v="0"/>
    <x v="0"/>
    <x v="3"/>
  </r>
  <r>
    <x v="147"/>
    <s v="Rami"/>
    <n v="46.45"/>
    <n v="5.62"/>
    <s v="No"/>
    <s v="No"/>
    <s v="No"/>
    <n v="0"/>
    <x v="0"/>
    <x v="0"/>
    <x v="2"/>
    <s v="12-Jun-1980"/>
    <x v="147"/>
    <x v="0"/>
    <x v="0"/>
    <x v="3"/>
  </r>
  <r>
    <x v="148"/>
    <s v="Denis"/>
    <n v="35.75"/>
    <n v="4.1900000000000004"/>
    <s v="No"/>
    <s v="No"/>
    <s v="No"/>
    <n v="0"/>
    <x v="0"/>
    <x v="0"/>
    <x v="2"/>
    <s v="30-Oct-1989"/>
    <x v="148"/>
    <x v="0"/>
    <x v="2"/>
    <x v="0"/>
  </r>
  <r>
    <x v="149"/>
    <s v="Brian E"/>
    <n v="26.07"/>
    <n v="5.32"/>
    <s v="No"/>
    <s v="No"/>
    <s v="No"/>
    <n v="0"/>
    <x v="0"/>
    <x v="1"/>
    <x v="2"/>
    <s v="16-Aug-1980"/>
    <x v="149"/>
    <x v="0"/>
    <x v="2"/>
    <x v="0"/>
  </r>
  <r>
    <x v="150"/>
    <s v="Bonnie"/>
    <n v="36.54"/>
    <n v="4.46"/>
    <s v="yes"/>
    <s v="No"/>
    <s v="No"/>
    <n v="1"/>
    <x v="0"/>
    <x v="0"/>
    <x v="2"/>
    <s v="16-Jun-1964"/>
    <x v="150"/>
    <x v="1"/>
    <x v="0"/>
    <x v="3"/>
  </r>
  <r>
    <x v="151"/>
    <s v="Michael P"/>
    <n v="51.64"/>
    <n v="5.65"/>
    <s v="No"/>
    <s v="No"/>
    <s v="No"/>
    <n v="0"/>
    <x v="0"/>
    <x v="0"/>
    <x v="2"/>
    <s v="8-Sep-1989"/>
    <x v="151"/>
    <x v="1"/>
    <x v="0"/>
    <x v="3"/>
  </r>
  <r>
    <x v="152"/>
    <s v="Paul"/>
    <n v="42.83"/>
    <n v="6.04"/>
    <s v="No"/>
    <s v="No"/>
    <s v="No"/>
    <n v="2"/>
    <x v="0"/>
    <x v="0"/>
    <x v="1"/>
    <s v="19-Nov-1972"/>
    <x v="152"/>
    <x v="1"/>
    <x v="2"/>
    <x v="3"/>
  </r>
  <r>
    <x v="153"/>
    <s v="Michael"/>
    <n v="40.15"/>
    <n v="5.76"/>
    <s v="No"/>
    <s v="No"/>
    <s v="No"/>
    <n v="1"/>
    <x v="0"/>
    <x v="0"/>
    <x v="1"/>
    <s v="29-Jul-1998"/>
    <x v="153"/>
    <x v="0"/>
    <x v="0"/>
    <x v="0"/>
  </r>
  <r>
    <x v="154"/>
    <s v="Samuel"/>
    <n v="27.8"/>
    <n v="4.3600000000000003"/>
    <s v="No"/>
    <s v="No"/>
    <s v="Yes"/>
    <n v="1"/>
    <x v="0"/>
    <x v="1"/>
    <x v="2"/>
    <s v="9-Sep-1979"/>
    <x v="154"/>
    <x v="0"/>
    <x v="2"/>
    <x v="3"/>
  </r>
  <r>
    <x v="155"/>
    <s v="Matthew"/>
    <n v="45.81"/>
    <n v="4.76"/>
    <s v="yes"/>
    <s v="No"/>
    <s v="Yes"/>
    <n v="1"/>
    <x v="0"/>
    <x v="0"/>
    <x v="2"/>
    <s v="26-Jul-1983"/>
    <x v="155"/>
    <x v="1"/>
    <x v="2"/>
    <x v="3"/>
  </r>
  <r>
    <x v="156"/>
    <s v="Daniel"/>
    <n v="34.43"/>
    <n v="10.82"/>
    <s v="yes"/>
    <s v="No"/>
    <s v="No"/>
    <n v="1"/>
    <x v="0"/>
    <x v="0"/>
    <x v="0"/>
    <s v="15-Aug-1986"/>
    <x v="156"/>
    <x v="0"/>
    <x v="1"/>
    <x v="0"/>
  </r>
  <r>
    <x v="157"/>
    <s v="Syndy"/>
    <n v="41.33"/>
    <n v="4.01"/>
    <s v="yes"/>
    <s v="No"/>
    <s v="No"/>
    <n v="0"/>
    <x v="0"/>
    <x v="0"/>
    <x v="2"/>
    <s v="18-Sep-1976"/>
    <x v="157"/>
    <x v="1"/>
    <x v="2"/>
    <x v="3"/>
  </r>
  <r>
    <x v="158"/>
    <s v="Aleksandra"/>
    <n v="31.92"/>
    <n v="5.12"/>
    <s v="yes"/>
    <s v="No"/>
    <s v="No"/>
    <n v="1"/>
    <x v="0"/>
    <x v="0"/>
    <x v="2"/>
    <s v="10-Oct-1988"/>
    <x v="158"/>
    <x v="1"/>
    <x v="0"/>
    <x v="8"/>
  </r>
  <r>
    <x v="159"/>
    <s v="Steeve T Sr."/>
    <n v="39.799999999999997"/>
    <n v="10.54"/>
    <s v="yes"/>
    <s v="No"/>
    <s v="No"/>
    <n v="2"/>
    <x v="0"/>
    <x v="0"/>
    <x v="0"/>
    <s v="28-Oct-1970"/>
    <x v="159"/>
    <x v="1"/>
    <x v="0"/>
    <x v="3"/>
  </r>
  <r>
    <x v="160"/>
    <s v="Richard"/>
    <n v="42.82"/>
    <n v="4.21"/>
    <s v="No"/>
    <s v="No"/>
    <s v="No"/>
    <n v="0"/>
    <x v="0"/>
    <x v="0"/>
    <x v="2"/>
    <s v="20-Jun-1982"/>
    <x v="160"/>
    <x v="1"/>
    <x v="2"/>
    <x v="1"/>
  </r>
  <r>
    <x v="161"/>
    <s v="Aaron T"/>
    <n v="33.630000000000003"/>
    <n v="5.42"/>
    <s v="No"/>
    <s v="No"/>
    <s v="No"/>
    <n v="0"/>
    <x v="0"/>
    <x v="0"/>
    <x v="2"/>
    <s v="16-Nov-1990"/>
    <x v="161"/>
    <x v="0"/>
    <x v="2"/>
    <x v="9"/>
  </r>
  <r>
    <x v="162"/>
    <s v="Akira"/>
    <n v="37.07"/>
    <n v="4.28"/>
    <s v="No"/>
    <s v="yes"/>
    <s v="No"/>
    <n v="1"/>
    <x v="0"/>
    <x v="0"/>
    <x v="2"/>
    <s v="12-Oct-2000"/>
    <x v="162"/>
    <x v="0"/>
    <x v="1"/>
    <x v="0"/>
  </r>
  <r>
    <x v="163"/>
    <s v="Ben"/>
    <n v="35.625"/>
    <n v="8.9"/>
    <s v="No"/>
    <s v="No"/>
    <s v="No"/>
    <n v="0"/>
    <x v="0"/>
    <x v="0"/>
    <x v="0"/>
    <s v="27-Sep-2002"/>
    <x v="163"/>
    <x v="0"/>
    <x v="2"/>
    <x v="1"/>
  </r>
  <r>
    <x v="164"/>
    <s v="Jana"/>
    <n v="42.69"/>
    <n v="4.8899999999999997"/>
    <s v="No"/>
    <s v="No"/>
    <s v="Yes"/>
    <n v="1"/>
    <x v="0"/>
    <x v="0"/>
    <x v="2"/>
    <s v="3-Aug-1979"/>
    <x v="164"/>
    <x v="1"/>
    <x v="1"/>
    <x v="3"/>
  </r>
  <r>
    <x v="165"/>
    <s v="Jay T."/>
    <n v="37.869999999999997"/>
    <n v="4.29"/>
    <s v="yes"/>
    <s v="No"/>
    <s v="Yes"/>
    <n v="1"/>
    <x v="0"/>
    <x v="0"/>
    <x v="2"/>
    <s v="30-Oct-1969"/>
    <x v="165"/>
    <x v="0"/>
    <x v="0"/>
    <x v="3"/>
  </r>
  <r>
    <x v="166"/>
    <s v="Marie-Helene"/>
    <n v="40.61"/>
    <n v="8"/>
    <s v="yes"/>
    <s v="No"/>
    <s v="No"/>
    <n v="1"/>
    <x v="0"/>
    <x v="0"/>
    <x v="0"/>
    <s v="9-Nov-1975"/>
    <x v="166"/>
    <x v="1"/>
    <x v="0"/>
    <x v="3"/>
  </r>
  <r>
    <x v="167"/>
    <s v="Bret R"/>
    <n v="30.78"/>
    <n v="4.67"/>
    <s v="yes"/>
    <s v="No"/>
    <s v="No"/>
    <n v="0"/>
    <x v="0"/>
    <x v="0"/>
    <x v="2"/>
    <s v="17-Nov-1985"/>
    <x v="167"/>
    <x v="1"/>
    <x v="1"/>
    <x v="2"/>
  </r>
  <r>
    <x v="168"/>
    <s v="Gardner L"/>
    <n v="49.49"/>
    <n v="4.5"/>
    <s v="No"/>
    <s v="No"/>
    <s v="No"/>
    <n v="0"/>
    <x v="0"/>
    <x v="0"/>
    <x v="2"/>
    <s v="17-Oct-1990"/>
    <x v="168"/>
    <x v="1"/>
    <x v="2"/>
    <x v="3"/>
  </r>
  <r>
    <x v="169"/>
    <s v="Bobby"/>
    <n v="37.619999999999997"/>
    <n v="6.32"/>
    <s v="yes"/>
    <s v="yes"/>
    <s v="No"/>
    <n v="2"/>
    <x v="0"/>
    <x v="0"/>
    <x v="1"/>
    <s v="5-Sep-2000"/>
    <x v="169"/>
    <x v="0"/>
    <x v="0"/>
    <x v="10"/>
  </r>
  <r>
    <x v="170"/>
    <s v="Natalie"/>
    <n v="36.08"/>
    <n v="6.1"/>
    <s v="yes"/>
    <s v="No"/>
    <s v="No"/>
    <n v="1"/>
    <x v="0"/>
    <x v="0"/>
    <x v="1"/>
    <s v="30-Oct-1995"/>
    <x v="170"/>
    <x v="1"/>
    <x v="2"/>
    <x v="0"/>
  </r>
  <r>
    <x v="171"/>
    <s v="Lina"/>
    <n v="33.5"/>
    <n v="5.4"/>
    <s v="No"/>
    <s v="No"/>
    <s v="No"/>
    <n v="0"/>
    <x v="0"/>
    <x v="0"/>
    <x v="2"/>
    <s v="10-Jun-1989"/>
    <x v="171"/>
    <x v="1"/>
    <x v="0"/>
    <x v="3"/>
  </r>
  <r>
    <x v="172"/>
    <s v="Zebulon"/>
    <n v="47.46"/>
    <n v="6.24"/>
    <s v="yes"/>
    <s v="No"/>
    <s v="No"/>
    <n v="1"/>
    <x v="0"/>
    <x v="0"/>
    <x v="1"/>
    <s v="17-Dec-1988"/>
    <x v="172"/>
    <x v="1"/>
    <x v="1"/>
    <x v="3"/>
  </r>
  <r>
    <x v="173"/>
    <s v="Amanda"/>
    <n v="49.24"/>
    <n v="4.45"/>
    <s v="No"/>
    <s v="No"/>
    <s v="No"/>
    <n v="0"/>
    <x v="0"/>
    <x v="0"/>
    <x v="2"/>
    <s v="1-Nov-1991"/>
    <x v="173"/>
    <x v="1"/>
    <x v="2"/>
    <x v="3"/>
  </r>
  <r>
    <x v="174"/>
    <s v="Greg"/>
    <n v="54.4"/>
    <n v="5.22"/>
    <s v="No"/>
    <s v="No"/>
    <s v="No"/>
    <n v="1"/>
    <x v="0"/>
    <x v="0"/>
    <x v="2"/>
    <s v="13-Sep-1992"/>
    <x v="174"/>
    <x v="1"/>
    <x v="0"/>
    <x v="3"/>
  </r>
  <r>
    <x v="175"/>
    <s v="John"/>
    <n v="35.53"/>
    <n v="4.6100000000000003"/>
    <s v="No"/>
    <s v="No"/>
    <s v="No"/>
    <n v="1"/>
    <x v="0"/>
    <x v="0"/>
    <x v="2"/>
    <s v="25-Aug-1992"/>
    <x v="175"/>
    <x v="0"/>
    <x v="1"/>
    <x v="0"/>
  </r>
  <r>
    <x v="176"/>
    <s v="Kelsey A."/>
    <n v="39.729999999999997"/>
    <n v="6.24"/>
    <s v="No"/>
    <s v="No"/>
    <s v="No"/>
    <n v="0"/>
    <x v="0"/>
    <x v="0"/>
    <x v="1"/>
    <s v="13-Aug-1977"/>
    <x v="176"/>
    <x v="1"/>
    <x v="1"/>
    <x v="3"/>
  </r>
  <r>
    <x v="177"/>
    <s v="Bronwen L"/>
    <n v="35.68"/>
    <n v="10.039999999999999"/>
    <s v="No"/>
    <s v="No"/>
    <s v="No"/>
    <n v="0"/>
    <x v="0"/>
    <x v="0"/>
    <x v="0"/>
    <s v="22-Oct-1968"/>
    <x v="177"/>
    <x v="1"/>
    <x v="1"/>
    <x v="3"/>
  </r>
  <r>
    <x v="178"/>
    <s v="Manuela"/>
    <n v="48.86"/>
    <n v="6.09"/>
    <s v="No"/>
    <s v="No"/>
    <s v="No"/>
    <n v="0"/>
    <x v="0"/>
    <x v="0"/>
    <x v="1"/>
    <s v="10-Jun-1991"/>
    <x v="178"/>
    <x v="1"/>
    <x v="2"/>
    <x v="3"/>
  </r>
  <r>
    <x v="179"/>
    <s v="Jennifer L"/>
    <n v="34.799999999999997"/>
    <n v="11.4"/>
    <s v="yes"/>
    <s v="No"/>
    <s v="Yes"/>
    <n v="1"/>
    <x v="1"/>
    <x v="0"/>
    <x v="0"/>
    <s v="24-Jul-1963"/>
    <x v="179"/>
    <x v="1"/>
    <x v="2"/>
    <x v="3"/>
  </r>
  <r>
    <x v="180"/>
    <s v="Abby W."/>
    <n v="32.49"/>
    <n v="4.29"/>
    <s v="No"/>
    <s v="No"/>
    <s v="Yes"/>
    <n v="1"/>
    <x v="0"/>
    <x v="0"/>
    <x v="2"/>
    <s v="21-Jun-2003"/>
    <x v="180"/>
    <x v="1"/>
    <x v="1"/>
    <x v="1"/>
  </r>
  <r>
    <x v="181"/>
    <s v="Tyler"/>
    <n v="39"/>
    <n v="5.7"/>
    <s v="No"/>
    <s v="No"/>
    <s v="No"/>
    <n v="2"/>
    <x v="0"/>
    <x v="0"/>
    <x v="1"/>
    <s v="5-Dec-1972"/>
    <x v="181"/>
    <x v="0"/>
    <x v="0"/>
    <x v="3"/>
  </r>
  <r>
    <x v="182"/>
    <s v="Jeffrey"/>
    <n v="35.299999999999997"/>
    <n v="6.09"/>
    <s v="No"/>
    <s v="No"/>
    <s v="No"/>
    <n v="1"/>
    <x v="0"/>
    <x v="0"/>
    <x v="1"/>
    <s v="4-Jul-1992"/>
    <x v="182"/>
    <x v="1"/>
    <x v="0"/>
    <x v="3"/>
  </r>
  <r>
    <x v="183"/>
    <s v="Matthew F"/>
    <n v="33.42"/>
    <n v="10.67"/>
    <s v="No"/>
    <s v="No"/>
    <s v="No"/>
    <n v="0"/>
    <x v="0"/>
    <x v="0"/>
    <x v="0"/>
    <s v="28-Dec-1965"/>
    <x v="183"/>
    <x v="1"/>
    <x v="1"/>
    <x v="3"/>
  </r>
  <r>
    <x v="184"/>
    <s v="Ryan J."/>
    <n v="37.18"/>
    <n v="6.75"/>
    <s v="yes"/>
    <s v="No"/>
    <s v="No"/>
    <n v="2"/>
    <x v="0"/>
    <x v="0"/>
    <x v="0"/>
    <s v="14-Jul-1970"/>
    <x v="184"/>
    <x v="0"/>
    <x v="1"/>
    <x v="3"/>
  </r>
  <r>
    <x v="185"/>
    <s v="Amy"/>
    <n v="33.33"/>
    <n v="9.26"/>
    <s v="yes"/>
    <s v="No"/>
    <s v="No"/>
    <n v="2"/>
    <x v="1"/>
    <x v="0"/>
    <x v="0"/>
    <s v="29-Jul-1961"/>
    <x v="185"/>
    <x v="1"/>
    <x v="2"/>
    <x v="0"/>
  </r>
  <r>
    <x v="186"/>
    <s v="Andrew P"/>
    <n v="53.21"/>
    <n v="4.2699999999999996"/>
    <s v="No"/>
    <s v="No"/>
    <s v="No"/>
    <n v="1"/>
    <x v="0"/>
    <x v="0"/>
    <x v="2"/>
    <s v="9-Oct-1992"/>
    <x v="186"/>
    <x v="0"/>
    <x v="2"/>
    <x v="3"/>
  </r>
  <r>
    <x v="187"/>
    <s v="George M. V"/>
    <n v="38.729999999999997"/>
    <n v="11.51"/>
    <s v="No"/>
    <s v="No"/>
    <s v="No"/>
    <n v="2"/>
    <x v="0"/>
    <x v="0"/>
    <x v="0"/>
    <s v="9-Aug-1973"/>
    <x v="187"/>
    <x v="1"/>
    <x v="0"/>
    <x v="3"/>
  </r>
  <r>
    <x v="188"/>
    <s v="Sarah"/>
    <n v="29.73"/>
    <n v="7.22"/>
    <s v="No"/>
    <s v="No"/>
    <s v="No"/>
    <n v="0"/>
    <x v="0"/>
    <x v="1"/>
    <x v="0"/>
    <s v="19-Nov-1962"/>
    <x v="188"/>
    <x v="1"/>
    <x v="2"/>
    <x v="3"/>
  </r>
  <r>
    <x v="189"/>
    <s v="Lara"/>
    <n v="34.700000000000003"/>
    <n v="4.37"/>
    <s v="No"/>
    <s v="No"/>
    <s v="Yes"/>
    <n v="1"/>
    <x v="0"/>
    <x v="0"/>
    <x v="2"/>
    <s v="9-Dec-2003"/>
    <x v="189"/>
    <x v="1"/>
    <x v="0"/>
    <x v="3"/>
  </r>
  <r>
    <x v="190"/>
    <s v="Sebastien"/>
    <n v="38.28"/>
    <n v="11.56"/>
    <s v="yes"/>
    <s v="No"/>
    <s v="No"/>
    <n v="1"/>
    <x v="0"/>
    <x v="0"/>
    <x v="0"/>
    <s v="5-Jun-1975"/>
    <x v="190"/>
    <x v="0"/>
    <x v="2"/>
    <x v="3"/>
  </r>
  <r>
    <x v="191"/>
    <s v="Padraig"/>
    <n v="33.57"/>
    <n v="8.82"/>
    <s v="yes"/>
    <s v="No"/>
    <s v="No"/>
    <n v="0"/>
    <x v="0"/>
    <x v="0"/>
    <x v="0"/>
    <s v="18-Oct-1967"/>
    <x v="191"/>
    <x v="0"/>
    <x v="0"/>
    <x v="3"/>
  </r>
  <r>
    <x v="192"/>
    <s v="Heather"/>
    <n v="52.06"/>
    <n v="4.6900000000000004"/>
    <s v="No"/>
    <s v="No"/>
    <s v="No"/>
    <n v="1"/>
    <x v="0"/>
    <x v="0"/>
    <x v="2"/>
    <s v="16-Jun-1992"/>
    <x v="192"/>
    <x v="1"/>
    <x v="2"/>
    <x v="3"/>
  </r>
  <r>
    <x v="193"/>
    <s v="Jorge"/>
    <n v="38.17"/>
    <n v="4.53"/>
    <s v="No"/>
    <s v="yes"/>
    <s v="No"/>
    <n v="1"/>
    <x v="0"/>
    <x v="0"/>
    <x v="2"/>
    <s v="25-Dec-2004"/>
    <x v="193"/>
    <x v="0"/>
    <x v="2"/>
    <x v="0"/>
  </r>
  <r>
    <x v="194"/>
    <s v="Jack R"/>
    <n v="36.954999999999998"/>
    <n v="5.84"/>
    <s v="No"/>
    <s v="No"/>
    <s v="Yes"/>
    <n v="1"/>
    <x v="0"/>
    <x v="0"/>
    <x v="1"/>
    <s v="5-Sep-2003"/>
    <x v="194"/>
    <x v="0"/>
    <x v="1"/>
    <x v="1"/>
  </r>
  <r>
    <x v="195"/>
    <s v="Felix"/>
    <n v="34.4"/>
    <n v="4.9000000000000004"/>
    <s v="No"/>
    <s v="No"/>
    <s v="Yes"/>
    <n v="1"/>
    <x v="0"/>
    <x v="0"/>
    <x v="2"/>
    <s v="28-Dec-1993"/>
    <x v="195"/>
    <x v="0"/>
    <x v="0"/>
    <x v="3"/>
  </r>
  <r>
    <x v="196"/>
    <s v="Christopher C"/>
    <n v="31.73"/>
    <n v="4.3"/>
    <s v="No"/>
    <s v="No"/>
    <s v="No"/>
    <n v="0"/>
    <x v="0"/>
    <x v="0"/>
    <x v="2"/>
    <s v="1-Oct-1999"/>
    <x v="196"/>
    <x v="0"/>
    <x v="0"/>
    <x v="4"/>
  </r>
  <r>
    <x v="197"/>
    <s v="Jesse"/>
    <n v="36.64"/>
    <n v="11.34"/>
    <s v="No"/>
    <s v="No"/>
    <s v="No"/>
    <n v="0"/>
    <x v="0"/>
    <x v="0"/>
    <x v="0"/>
    <s v="6-Dec-1974"/>
    <x v="197"/>
    <x v="1"/>
    <x v="0"/>
    <x v="1"/>
  </r>
  <r>
    <x v="198"/>
    <s v="Jill"/>
    <n v="36.85"/>
    <n v="5.88"/>
    <s v="No"/>
    <s v="yes"/>
    <s v="No"/>
    <n v="1"/>
    <x v="0"/>
    <x v="0"/>
    <x v="1"/>
    <s v="30-Aug-2004"/>
    <x v="198"/>
    <x v="1"/>
    <x v="2"/>
    <x v="0"/>
  </r>
  <r>
    <x v="199"/>
    <s v="William"/>
    <n v="33.33"/>
    <n v="5.01"/>
    <s v="yes"/>
    <s v="No"/>
    <s v="Yes"/>
    <n v="1"/>
    <x v="0"/>
    <x v="0"/>
    <x v="2"/>
    <s v="12-Jun-1997"/>
    <x v="199"/>
    <x v="0"/>
    <x v="0"/>
    <x v="0"/>
  </r>
  <r>
    <x v="200"/>
    <s v="Alejandro"/>
    <n v="39.14"/>
    <n v="4.4000000000000004"/>
    <s v="No"/>
    <s v="No"/>
    <s v="Yes"/>
    <n v="1"/>
    <x v="0"/>
    <x v="0"/>
    <x v="2"/>
    <s v="4-Nov-1979"/>
    <x v="200"/>
    <x v="1"/>
    <x v="2"/>
    <x v="3"/>
  </r>
  <r>
    <x v="201"/>
    <s v="Ian E."/>
    <n v="32.9"/>
    <n v="6.26"/>
    <s v="yes"/>
    <s v="No"/>
    <s v="No"/>
    <n v="0"/>
    <x v="0"/>
    <x v="0"/>
    <x v="1"/>
    <s v="20-Aug-1996"/>
    <x v="201"/>
    <x v="0"/>
    <x v="1"/>
    <x v="3"/>
  </r>
  <r>
    <x v="202"/>
    <s v="Hector Sr."/>
    <n v="29.78"/>
    <n v="10.27"/>
    <s v="yes"/>
    <s v="No"/>
    <s v="Yes"/>
    <n v="1"/>
    <x v="0"/>
    <x v="1"/>
    <x v="0"/>
    <s v="22-Jul-1963"/>
    <x v="202"/>
    <x v="1"/>
    <x v="1"/>
    <x v="3"/>
  </r>
  <r>
    <x v="203"/>
    <s v="Rebecca"/>
    <n v="32.78"/>
    <n v="5.27"/>
    <s v="No"/>
    <s v="No"/>
    <s v="No"/>
    <n v="0"/>
    <x v="0"/>
    <x v="0"/>
    <x v="2"/>
    <s v="4-Sep-1999"/>
    <x v="203"/>
    <x v="1"/>
    <x v="0"/>
    <x v="0"/>
  </r>
  <r>
    <x v="204"/>
    <s v="Matt"/>
    <n v="41.65"/>
    <n v="10.73"/>
    <s v="yes"/>
    <s v="No"/>
    <s v="No"/>
    <n v="0"/>
    <x v="0"/>
    <x v="0"/>
    <x v="0"/>
    <s v="22-Nov-1981"/>
    <x v="204"/>
    <x v="0"/>
    <x v="0"/>
    <x v="3"/>
  </r>
  <r>
    <x v="205"/>
    <s v="Elizabeth H"/>
    <n v="50.79"/>
    <n v="4.45"/>
    <s v="No"/>
    <s v="No"/>
    <s v="No"/>
    <n v="1"/>
    <x v="0"/>
    <x v="0"/>
    <x v="2"/>
    <s v="18-Jun-1992"/>
    <x v="205"/>
    <x v="1"/>
    <x v="1"/>
    <x v="3"/>
  </r>
  <r>
    <x v="206"/>
    <s v="Grace"/>
    <n v="35.43"/>
    <n v="5.25"/>
    <s v="yes"/>
    <s v="No"/>
    <s v="No"/>
    <n v="0"/>
    <x v="0"/>
    <x v="0"/>
    <x v="2"/>
    <s v="4-Oct-1976"/>
    <x v="206"/>
    <x v="1"/>
    <x v="2"/>
    <x v="3"/>
  </r>
  <r>
    <x v="207"/>
    <s v="Jaime"/>
    <n v="35.25"/>
    <n v="9.51"/>
    <s v="No"/>
    <s v="No"/>
    <s v="No"/>
    <n v="0"/>
    <x v="0"/>
    <x v="0"/>
    <x v="0"/>
    <s v="15-Jul-1974"/>
    <x v="207"/>
    <x v="1"/>
    <x v="0"/>
    <x v="1"/>
  </r>
  <r>
    <x v="208"/>
    <s v="Calesse"/>
    <n v="36.85"/>
    <n v="11.12"/>
    <s v="No"/>
    <s v="No"/>
    <s v="No"/>
    <n v="0"/>
    <x v="0"/>
    <x v="0"/>
    <x v="0"/>
    <s v="19-Dec-1978"/>
    <x v="208"/>
    <x v="1"/>
    <x v="1"/>
    <x v="3"/>
  </r>
  <r>
    <x v="209"/>
    <s v="Kate L"/>
    <n v="31.02"/>
    <n v="4.5599999999999996"/>
    <s v="No"/>
    <s v="yes"/>
    <s v="No"/>
    <n v="1"/>
    <x v="0"/>
    <x v="0"/>
    <x v="2"/>
    <s v="17-Dec-2000"/>
    <x v="209"/>
    <x v="1"/>
    <x v="0"/>
    <x v="0"/>
  </r>
  <r>
    <x v="210"/>
    <s v="Sergey"/>
    <n v="35.6"/>
    <n v="4.0199999999999996"/>
    <s v="yes"/>
    <s v="yes"/>
    <s v="No"/>
    <n v="2"/>
    <x v="0"/>
    <x v="0"/>
    <x v="2"/>
    <s v="19-Nov-2000"/>
    <x v="210"/>
    <x v="1"/>
    <x v="0"/>
    <x v="3"/>
  </r>
  <r>
    <x v="211"/>
    <s v="Timothy V"/>
    <n v="34.39"/>
    <n v="8.7200000000000006"/>
    <s v="No"/>
    <s v="No"/>
    <s v="No"/>
    <n v="0"/>
    <x v="0"/>
    <x v="0"/>
    <x v="0"/>
    <s v="10-Aug-1971"/>
    <x v="211"/>
    <x v="0"/>
    <x v="0"/>
    <x v="3"/>
  </r>
  <r>
    <x v="212"/>
    <s v="Andrew S"/>
    <n v="29.06"/>
    <n v="6.25"/>
    <s v="yes"/>
    <s v="No"/>
    <s v="No"/>
    <n v="1"/>
    <x v="0"/>
    <x v="1"/>
    <x v="1"/>
    <s v="29-Aug-1964"/>
    <x v="212"/>
    <x v="1"/>
    <x v="1"/>
    <x v="3"/>
  </r>
  <r>
    <x v="213"/>
    <s v="Matthew D"/>
    <n v="35.799999999999997"/>
    <n v="7.32"/>
    <s v="No"/>
    <s v="No"/>
    <s v="No"/>
    <n v="2"/>
    <x v="0"/>
    <x v="0"/>
    <x v="0"/>
    <s v="27-Oct-1973"/>
    <x v="213"/>
    <x v="0"/>
    <x v="1"/>
    <x v="3"/>
  </r>
  <r>
    <x v="214"/>
    <s v="Jessica"/>
    <n v="49.8"/>
    <n v="4.24"/>
    <s v="No"/>
    <s v="No"/>
    <s v="No"/>
    <n v="1"/>
    <x v="0"/>
    <x v="0"/>
    <x v="2"/>
    <s v="13-Sep-1992"/>
    <x v="214"/>
    <x v="1"/>
    <x v="0"/>
    <x v="3"/>
  </r>
  <r>
    <x v="215"/>
    <s v="Lawrence"/>
    <n v="35.71"/>
    <n v="6.84"/>
    <s v="No"/>
    <s v="No"/>
    <s v="No"/>
    <n v="2"/>
    <x v="0"/>
    <x v="0"/>
    <x v="0"/>
    <s v="16-Dec-1973"/>
    <x v="215"/>
    <x v="1"/>
    <x v="2"/>
    <x v="3"/>
  </r>
  <r>
    <x v="216"/>
    <s v="Alex"/>
    <n v="30.8"/>
    <n v="5.23"/>
    <s v="yes"/>
    <s v="No"/>
    <s v="No"/>
    <n v="1"/>
    <x v="0"/>
    <x v="0"/>
    <x v="2"/>
    <s v="20-Nov-1988"/>
    <x v="216"/>
    <x v="0"/>
    <x v="2"/>
    <x v="3"/>
  </r>
  <r>
    <x v="217"/>
    <s v="Kevin"/>
    <n v="33.69"/>
    <n v="9.68"/>
    <s v="No"/>
    <s v="No"/>
    <s v="No"/>
    <n v="0"/>
    <x v="0"/>
    <x v="0"/>
    <x v="0"/>
    <s v="22-Sep-1971"/>
    <x v="217"/>
    <x v="1"/>
    <x v="0"/>
    <x v="3"/>
  </r>
  <r>
    <x v="218"/>
    <s v="Gavin M."/>
    <n v="42.27"/>
    <n v="6.05"/>
    <s v="yes"/>
    <s v="No"/>
    <s v="No"/>
    <n v="1"/>
    <x v="0"/>
    <x v="0"/>
    <x v="1"/>
    <s v="19-Sep-1988"/>
    <x v="218"/>
    <x v="1"/>
    <x v="1"/>
    <x v="3"/>
  </r>
  <r>
    <x v="219"/>
    <s v="Rick E"/>
    <n v="53.25"/>
    <n v="6.11"/>
    <s v="yes"/>
    <s v="No"/>
    <s v="Yes"/>
    <n v="1"/>
    <x v="0"/>
    <x v="0"/>
    <x v="1"/>
    <s v="9-Jul-1997"/>
    <x v="219"/>
    <x v="0"/>
    <x v="2"/>
    <x v="3"/>
  </r>
  <r>
    <x v="220"/>
    <s v="Andrea H."/>
    <n v="26.8"/>
    <n v="10.93"/>
    <s v="yes"/>
    <s v="No"/>
    <s v="No"/>
    <n v="0"/>
    <x v="1"/>
    <x v="1"/>
    <x v="0"/>
    <s v="30-Dec-1967"/>
    <x v="220"/>
    <x v="1"/>
    <x v="2"/>
    <x v="3"/>
  </r>
  <r>
    <x v="221"/>
    <s v="Anthony S"/>
    <n v="28.5"/>
    <n v="5.12"/>
    <s v="No"/>
    <s v="No"/>
    <s v="No"/>
    <n v="1"/>
    <x v="0"/>
    <x v="1"/>
    <x v="2"/>
    <s v="22-Dec-1998"/>
    <x v="221"/>
    <x v="0"/>
    <x v="1"/>
    <x v="4"/>
  </r>
  <r>
    <x v="222"/>
    <s v="Erik"/>
    <n v="22.895"/>
    <n v="5.72"/>
    <s v="No"/>
    <s v="No"/>
    <s v="No"/>
    <n v="0"/>
    <x v="0"/>
    <x v="2"/>
    <x v="1"/>
    <s v="29-Jun-1977"/>
    <x v="222"/>
    <x v="0"/>
    <x v="1"/>
    <x v="6"/>
  </r>
  <r>
    <x v="223"/>
    <s v="Kiley D"/>
    <n v="34.06"/>
    <n v="11.83"/>
    <s v="yes"/>
    <s v="No"/>
    <s v="No"/>
    <n v="1"/>
    <x v="0"/>
    <x v="0"/>
    <x v="0"/>
    <s v="29-Aug-1975"/>
    <x v="223"/>
    <x v="1"/>
    <x v="1"/>
    <x v="3"/>
  </r>
  <r>
    <x v="224"/>
    <s v="Jennifer"/>
    <n v="36.409999999999997"/>
    <n v="4.55"/>
    <s v="No"/>
    <s v="No"/>
    <s v="No"/>
    <n v="0"/>
    <x v="0"/>
    <x v="0"/>
    <x v="2"/>
    <s v="5-Jul-1982"/>
    <x v="224"/>
    <x v="1"/>
    <x v="0"/>
    <x v="3"/>
  </r>
  <r>
    <x v="225"/>
    <s v="Chris"/>
    <n v="52.3"/>
    <n v="4.87"/>
    <s v="yes"/>
    <s v="No"/>
    <s v="Yes"/>
    <n v="1"/>
    <x v="0"/>
    <x v="0"/>
    <x v="2"/>
    <s v="22-Aug-1997"/>
    <x v="225"/>
    <x v="1"/>
    <x v="2"/>
    <x v="3"/>
  </r>
  <r>
    <x v="226"/>
    <s v="Marian M."/>
    <n v="52.66"/>
    <n v="4.45"/>
    <s v="No"/>
    <s v="No"/>
    <s v="No"/>
    <n v="1"/>
    <x v="0"/>
    <x v="0"/>
    <x v="2"/>
    <s v="22-Aug-1998"/>
    <x v="226"/>
    <x v="1"/>
    <x v="1"/>
    <x v="3"/>
  </r>
  <r>
    <x v="227"/>
    <s v="Jeremy"/>
    <n v="29.57"/>
    <n v="9.42"/>
    <s v="yes"/>
    <s v="No"/>
    <s v="No"/>
    <n v="0"/>
    <x v="0"/>
    <x v="1"/>
    <x v="0"/>
    <s v="7-Oct-1967"/>
    <x v="227"/>
    <x v="1"/>
    <x v="2"/>
    <x v="3"/>
  </r>
  <r>
    <x v="228"/>
    <s v="Allison H"/>
    <n v="36.99"/>
    <n v="5.37"/>
    <s v="yes"/>
    <s v="No"/>
    <s v="Yes"/>
    <n v="1"/>
    <x v="0"/>
    <x v="0"/>
    <x v="2"/>
    <s v="29-Jul-1983"/>
    <x v="228"/>
    <x v="1"/>
    <x v="0"/>
    <x v="3"/>
  </r>
  <r>
    <x v="229"/>
    <s v="Elizabeth"/>
    <n v="31.4"/>
    <n v="4.5999999999999996"/>
    <s v="yes"/>
    <s v="No"/>
    <s v="No"/>
    <n v="1"/>
    <x v="0"/>
    <x v="0"/>
    <x v="2"/>
    <s v="17-Oct-1995"/>
    <x v="229"/>
    <x v="1"/>
    <x v="0"/>
    <x v="3"/>
  </r>
  <r>
    <x v="230"/>
    <s v="Andrew"/>
    <n v="34.9"/>
    <n v="6.22"/>
    <s v="No"/>
    <s v="No"/>
    <s v="Yes"/>
    <n v="1"/>
    <x v="0"/>
    <x v="0"/>
    <x v="1"/>
    <s v="17-Sep-2003"/>
    <x v="230"/>
    <x v="0"/>
    <x v="0"/>
    <x v="3"/>
  </r>
  <r>
    <x v="231"/>
    <s v="Anders J"/>
    <n v="31.13"/>
    <n v="4.5199999999999996"/>
    <s v="yes"/>
    <s v="No"/>
    <s v="No"/>
    <n v="1"/>
    <x v="0"/>
    <x v="0"/>
    <x v="2"/>
    <s v="27-Dec-1995"/>
    <x v="231"/>
    <x v="0"/>
    <x v="2"/>
    <x v="0"/>
  </r>
  <r>
    <x v="232"/>
    <s v="Sean"/>
    <n v="34.799999999999997"/>
    <n v="6.18"/>
    <s v="No"/>
    <s v="No"/>
    <s v="Yes"/>
    <n v="1"/>
    <x v="0"/>
    <x v="0"/>
    <x v="1"/>
    <s v="3-Jul-2003"/>
    <x v="232"/>
    <x v="0"/>
    <x v="2"/>
    <x v="3"/>
  </r>
  <r>
    <x v="233"/>
    <s v="Brian M."/>
    <n v="31.68"/>
    <n v="4.4000000000000004"/>
    <s v="No"/>
    <s v="No"/>
    <s v="No"/>
    <n v="0"/>
    <x v="0"/>
    <x v="0"/>
    <x v="2"/>
    <s v="7-Jul-1994"/>
    <x v="233"/>
    <x v="0"/>
    <x v="0"/>
    <x v="0"/>
  </r>
  <r>
    <x v="234"/>
    <s v="Jeremy"/>
    <n v="33.534999999999997"/>
    <n v="6.23"/>
    <s v="No"/>
    <s v="yes"/>
    <s v="No"/>
    <n v="1"/>
    <x v="0"/>
    <x v="0"/>
    <x v="1"/>
    <s v="9-Oct-2004"/>
    <x v="234"/>
    <x v="0"/>
    <x v="0"/>
    <x v="4"/>
  </r>
  <r>
    <x v="235"/>
    <s v="Susannah"/>
    <n v="31.92"/>
    <n v="5.33"/>
    <s v="yes"/>
    <s v="No"/>
    <s v="No"/>
    <n v="0"/>
    <x v="0"/>
    <x v="0"/>
    <x v="2"/>
    <s v="25-Nov-1976"/>
    <x v="235"/>
    <x v="1"/>
    <x v="0"/>
    <x v="3"/>
  </r>
  <r>
    <x v="236"/>
    <s v="Randy"/>
    <n v="32.700000000000003"/>
    <n v="4.09"/>
    <s v="No"/>
    <s v="No"/>
    <s v="No"/>
    <n v="1"/>
    <x v="0"/>
    <x v="0"/>
    <x v="2"/>
    <s v="24-Jun-1998"/>
    <x v="236"/>
    <x v="0"/>
    <x v="0"/>
    <x v="3"/>
  </r>
  <r>
    <x v="237"/>
    <s v="Leslie"/>
    <n v="41.25"/>
    <n v="5.19"/>
    <s v="No"/>
    <s v="No"/>
    <s v="No"/>
    <n v="0"/>
    <x v="0"/>
    <x v="0"/>
    <x v="2"/>
    <s v="24-Sep-1990"/>
    <x v="237"/>
    <x v="0"/>
    <x v="2"/>
    <x v="3"/>
  </r>
  <r>
    <x v="238"/>
    <s v="Brittany L."/>
    <n v="33.11"/>
    <n v="4.12"/>
    <s v="No"/>
    <s v="No"/>
    <s v="Yes"/>
    <n v="1"/>
    <x v="0"/>
    <x v="0"/>
    <x v="2"/>
    <s v="5-Oct-2003"/>
    <x v="238"/>
    <x v="1"/>
    <x v="1"/>
    <x v="0"/>
  </r>
  <r>
    <x v="239"/>
    <s v="Cassie J."/>
    <n v="36.159999999999997"/>
    <n v="5.0999999999999996"/>
    <s v="No"/>
    <s v="No"/>
    <s v="No"/>
    <n v="1"/>
    <x v="0"/>
    <x v="0"/>
    <x v="2"/>
    <s v="1-Oct-1984"/>
    <x v="239"/>
    <x v="1"/>
    <x v="0"/>
    <x v="3"/>
  </r>
  <r>
    <x v="240"/>
    <s v="Peter W"/>
    <n v="33.72"/>
    <n v="6.21"/>
    <s v="yes"/>
    <s v="No"/>
    <s v="Yes"/>
    <n v="1"/>
    <x v="0"/>
    <x v="0"/>
    <x v="1"/>
    <s v="2-Oct-1983"/>
    <x v="240"/>
    <x v="1"/>
    <x v="2"/>
    <x v="1"/>
  </r>
  <r>
    <x v="241"/>
    <s v="Douglas"/>
    <n v="37.74"/>
    <n v="9.5299999999999994"/>
    <s v="yes"/>
    <s v="No"/>
    <s v="No"/>
    <n v="1"/>
    <x v="0"/>
    <x v="0"/>
    <x v="0"/>
    <s v="11-Oct-1986"/>
    <x v="241"/>
    <x v="0"/>
    <x v="2"/>
    <x v="3"/>
  </r>
  <r>
    <x v="242"/>
    <s v="Dan"/>
    <n v="48.75"/>
    <n v="4.6399999999999997"/>
    <s v="yes"/>
    <s v="No"/>
    <s v="No"/>
    <n v="1"/>
    <x v="0"/>
    <x v="0"/>
    <x v="2"/>
    <s v="30-Oct-1995"/>
    <x v="242"/>
    <x v="0"/>
    <x v="1"/>
    <x v="3"/>
  </r>
  <r>
    <x v="243"/>
    <s v="Dan M."/>
    <n v="31.065000000000001"/>
    <n v="5.05"/>
    <s v="No"/>
    <s v="No"/>
    <s v="No"/>
    <n v="1"/>
    <x v="0"/>
    <x v="0"/>
    <x v="2"/>
    <s v="11-Jun-1998"/>
    <x v="243"/>
    <x v="0"/>
    <x v="0"/>
    <x v="9"/>
  </r>
  <r>
    <x v="244"/>
    <s v="Eric L."/>
    <n v="23.55"/>
    <n v="10.38"/>
    <s v="No"/>
    <s v="No"/>
    <s v="No"/>
    <n v="0"/>
    <x v="0"/>
    <x v="2"/>
    <x v="0"/>
    <s v="5-Jul-1962"/>
    <x v="244"/>
    <x v="0"/>
    <x v="1"/>
    <x v="3"/>
  </r>
  <r>
    <x v="245"/>
    <s v="Les J"/>
    <n v="30.18"/>
    <n v="8.31"/>
    <s v="yes"/>
    <s v="No"/>
    <s v="No"/>
    <n v="1"/>
    <x v="0"/>
    <x v="0"/>
    <x v="0"/>
    <s v="21-Jul-1975"/>
    <x v="245"/>
    <x v="1"/>
    <x v="1"/>
    <x v="1"/>
  </r>
  <r>
    <x v="246"/>
    <s v="Stephanie"/>
    <n v="29.94"/>
    <n v="7.59"/>
    <s v="No"/>
    <s v="No"/>
    <s v="No"/>
    <n v="0"/>
    <x v="0"/>
    <x v="1"/>
    <x v="0"/>
    <s v="25-Aug-1971"/>
    <x v="246"/>
    <x v="1"/>
    <x v="2"/>
    <x v="3"/>
  </r>
  <r>
    <x v="247"/>
    <s v="Melissa Y"/>
    <n v="31.4"/>
    <n v="5.49"/>
    <s v="No"/>
    <s v="No"/>
    <s v="No"/>
    <n v="0"/>
    <x v="0"/>
    <x v="0"/>
    <x v="2"/>
    <s v="6-Nov-1999"/>
    <x v="247"/>
    <x v="1"/>
    <x v="0"/>
    <x v="3"/>
  </r>
  <r>
    <x v="248"/>
    <s v="Ashley"/>
    <n v="53.06"/>
    <n v="11.68"/>
    <s v="No"/>
    <s v="No"/>
    <s v="No"/>
    <n v="0"/>
    <x v="0"/>
    <x v="0"/>
    <x v="0"/>
    <s v="26-Dec-2002"/>
    <x v="248"/>
    <x v="1"/>
    <x v="0"/>
    <x v="3"/>
  </r>
  <r>
    <x v="249"/>
    <s v="Stephanie M."/>
    <n v="30.25"/>
    <n v="4.1900000000000004"/>
    <s v="No"/>
    <s v="No"/>
    <s v="No"/>
    <n v="2"/>
    <x v="0"/>
    <x v="0"/>
    <x v="2"/>
    <s v="26-Jul-1972"/>
    <x v="249"/>
    <x v="1"/>
    <x v="2"/>
    <x v="3"/>
  </r>
  <r>
    <x v="250"/>
    <s v="Kylie"/>
    <n v="46.68"/>
    <n v="4.01"/>
    <s v="No"/>
    <s v="No"/>
    <s v="No"/>
    <n v="0"/>
    <x v="0"/>
    <x v="0"/>
    <x v="2"/>
    <s v="25-Sep-1994"/>
    <x v="250"/>
    <x v="1"/>
    <x v="2"/>
    <x v="3"/>
  </r>
  <r>
    <x v="251"/>
    <s v="Kelly"/>
    <n v="30.4"/>
    <n v="5.91"/>
    <s v="No"/>
    <s v="yes"/>
    <s v="No"/>
    <n v="2"/>
    <x v="0"/>
    <x v="0"/>
    <x v="1"/>
    <s v="27-Dec-2000"/>
    <x v="251"/>
    <x v="1"/>
    <x v="2"/>
    <x v="1"/>
  </r>
  <r>
    <x v="252"/>
    <s v="Carrie"/>
    <n v="30.2"/>
    <n v="4.47"/>
    <s v="yes"/>
    <s v="No"/>
    <s v="Yes"/>
    <n v="1"/>
    <x v="0"/>
    <x v="0"/>
    <x v="2"/>
    <s v="9-Aug-1997"/>
    <x v="252"/>
    <x v="1"/>
    <x v="0"/>
    <x v="3"/>
  </r>
  <r>
    <x v="253"/>
    <s v="Alex"/>
    <n v="51.18"/>
    <n v="4.5599999999999996"/>
    <s v="yes"/>
    <s v="yes"/>
    <s v="No"/>
    <n v="2"/>
    <x v="0"/>
    <x v="0"/>
    <x v="2"/>
    <s v="26-Oct-2000"/>
    <x v="253"/>
    <x v="1"/>
    <x v="0"/>
    <x v="3"/>
  </r>
  <r>
    <x v="254"/>
    <s v="Zach S"/>
    <n v="22.18"/>
    <n v="9.9"/>
    <s v="No"/>
    <s v="No"/>
    <s v="No"/>
    <n v="0"/>
    <x v="0"/>
    <x v="2"/>
    <x v="0"/>
    <s v="11-Dec-1962"/>
    <x v="254"/>
    <x v="0"/>
    <x v="0"/>
    <x v="3"/>
  </r>
  <r>
    <x v="255"/>
    <s v="Alan"/>
    <n v="31.92"/>
    <n v="5.1100000000000003"/>
    <s v="No"/>
    <s v="No"/>
    <s v="Yes"/>
    <n v="1"/>
    <x v="0"/>
    <x v="0"/>
    <x v="2"/>
    <s v="12-Sep-2003"/>
    <x v="255"/>
    <x v="0"/>
    <x v="0"/>
    <x v="1"/>
  </r>
  <r>
    <x v="256"/>
    <s v="Nate"/>
    <n v="31.73"/>
    <n v="5.73"/>
    <s v="No"/>
    <s v="yes"/>
    <s v="No"/>
    <n v="1"/>
    <x v="0"/>
    <x v="0"/>
    <x v="1"/>
    <s v="1-Nov-2004"/>
    <x v="256"/>
    <x v="0"/>
    <x v="1"/>
    <x v="6"/>
  </r>
  <r>
    <x v="257"/>
    <s v="Jesse G."/>
    <n v="45.52"/>
    <n v="6.04"/>
    <s v="No"/>
    <s v="No"/>
    <s v="Yes"/>
    <n v="1"/>
    <x v="0"/>
    <x v="0"/>
    <x v="1"/>
    <s v="28-Nov-1993"/>
    <x v="257"/>
    <x v="1"/>
    <x v="2"/>
    <x v="3"/>
  </r>
  <r>
    <x v="258"/>
    <s v="Jason"/>
    <n v="52.81"/>
    <n v="5.19"/>
    <s v="No"/>
    <s v="No"/>
    <s v="Yes"/>
    <n v="1"/>
    <x v="0"/>
    <x v="0"/>
    <x v="2"/>
    <s v="9-Sep-2003"/>
    <x v="258"/>
    <x v="0"/>
    <x v="2"/>
    <x v="3"/>
  </r>
  <r>
    <x v="259"/>
    <s v="Megan A."/>
    <n v="33.58"/>
    <n v="5.56"/>
    <s v="No"/>
    <s v="No"/>
    <s v="No"/>
    <n v="1"/>
    <x v="0"/>
    <x v="0"/>
    <x v="2"/>
    <s v="22-Jul-1984"/>
    <x v="259"/>
    <x v="1"/>
    <x v="0"/>
    <x v="3"/>
  </r>
  <r>
    <x v="260"/>
    <s v="Luke M"/>
    <n v="30.684999999999999"/>
    <n v="8.23"/>
    <s v="No"/>
    <s v="No"/>
    <s v="No"/>
    <n v="0"/>
    <x v="0"/>
    <x v="0"/>
    <x v="0"/>
    <s v="25-Aug-2002"/>
    <x v="260"/>
    <x v="0"/>
    <x v="1"/>
    <x v="11"/>
  </r>
  <r>
    <x v="261"/>
    <s v="Jacy D"/>
    <n v="37.524999999999999"/>
    <n v="9.0299999999999994"/>
    <s v="yes"/>
    <s v="No"/>
    <s v="No"/>
    <n v="2"/>
    <x v="1"/>
    <x v="0"/>
    <x v="0"/>
    <s v="18-Jun-1970"/>
    <x v="261"/>
    <x v="1"/>
    <x v="2"/>
    <x v="1"/>
  </r>
  <r>
    <x v="262"/>
    <s v="Simon G."/>
    <n v="34.5"/>
    <n v="4.07"/>
    <s v="yes"/>
    <s v="No"/>
    <s v="No"/>
    <n v="0"/>
    <x v="0"/>
    <x v="0"/>
    <x v="2"/>
    <s v="7-Dec-1985"/>
    <x v="262"/>
    <x v="1"/>
    <x v="2"/>
    <x v="3"/>
  </r>
  <r>
    <x v="263"/>
    <s v="Ainsley E."/>
    <n v="28.16"/>
    <n v="5.77"/>
    <s v="No"/>
    <s v="No"/>
    <s v="No"/>
    <n v="2"/>
    <x v="0"/>
    <x v="1"/>
    <x v="1"/>
    <s v="5-Sep-1972"/>
    <x v="263"/>
    <x v="1"/>
    <x v="0"/>
    <x v="3"/>
  </r>
  <r>
    <x v="264"/>
    <s v="Erica A."/>
    <n v="30.02"/>
    <n v="5.98"/>
    <s v="No"/>
    <s v="No"/>
    <s v="Yes"/>
    <n v="1"/>
    <x v="0"/>
    <x v="0"/>
    <x v="1"/>
    <s v="28-Nov-2003"/>
    <x v="264"/>
    <x v="1"/>
    <x v="0"/>
    <x v="1"/>
  </r>
  <r>
    <x v="265"/>
    <s v="Erik"/>
    <n v="37.82"/>
    <n v="6.01"/>
    <s v="No"/>
    <s v="No"/>
    <s v="No"/>
    <n v="0"/>
    <x v="0"/>
    <x v="0"/>
    <x v="1"/>
    <s v="12-Oct-1990"/>
    <x v="265"/>
    <x v="1"/>
    <x v="1"/>
    <x v="3"/>
  </r>
  <r>
    <x v="266"/>
    <s v="Erin C."/>
    <n v="33.14"/>
    <n v="5.67"/>
    <s v="yes"/>
    <s v="No"/>
    <s v="No"/>
    <n v="0"/>
    <x v="0"/>
    <x v="0"/>
    <x v="2"/>
    <s v="15-Jul-1985"/>
    <x v="266"/>
    <x v="1"/>
    <x v="1"/>
    <x v="3"/>
  </r>
  <r>
    <x v="267"/>
    <s v="Adrienne"/>
    <n v="25.14"/>
    <n v="6.02"/>
    <s v="yes"/>
    <s v="No"/>
    <s v="Yes"/>
    <n v="1"/>
    <x v="0"/>
    <x v="1"/>
    <x v="1"/>
    <s v="30-Oct-1969"/>
    <x v="267"/>
    <x v="1"/>
    <x v="2"/>
    <x v="3"/>
  </r>
  <r>
    <x v="268"/>
    <s v="Adam"/>
    <n v="20.18"/>
    <n v="11.19"/>
    <s v="No"/>
    <s v="No"/>
    <s v="No"/>
    <n v="0"/>
    <x v="0"/>
    <x v="2"/>
    <x v="0"/>
    <s v="1-Jul-1962"/>
    <x v="268"/>
    <x v="0"/>
    <x v="2"/>
    <x v="3"/>
  </r>
  <r>
    <x v="269"/>
    <s v="Yutaka"/>
    <n v="44.36"/>
    <n v="5.1100000000000003"/>
    <s v="No"/>
    <s v="No"/>
    <s v="No"/>
    <n v="0"/>
    <x v="0"/>
    <x v="0"/>
    <x v="2"/>
    <s v="28-Jul-1994"/>
    <x v="269"/>
    <x v="0"/>
    <x v="2"/>
    <x v="3"/>
  </r>
  <r>
    <x v="270"/>
    <s v="Tyler M"/>
    <n v="23.82"/>
    <n v="10.85"/>
    <s v="yes"/>
    <s v="No"/>
    <s v="No"/>
    <n v="0"/>
    <x v="0"/>
    <x v="2"/>
    <x v="0"/>
    <s v="10-Jul-1967"/>
    <x v="270"/>
    <x v="1"/>
    <x v="0"/>
    <x v="3"/>
  </r>
  <r>
    <x v="271"/>
    <s v="Stephen"/>
    <n v="45"/>
    <n v="5.24"/>
    <s v="yes"/>
    <s v="No"/>
    <s v="No"/>
    <n v="1"/>
    <x v="0"/>
    <x v="0"/>
    <x v="2"/>
    <s v="8-Jul-1995"/>
    <x v="271"/>
    <x v="0"/>
    <x v="1"/>
    <x v="3"/>
  </r>
  <r>
    <x v="272"/>
    <s v="Andrew B."/>
    <n v="26.62"/>
    <n v="10.08"/>
    <s v="No"/>
    <s v="No"/>
    <s v="No"/>
    <n v="0"/>
    <x v="0"/>
    <x v="1"/>
    <x v="0"/>
    <s v="24-Aug-1971"/>
    <x v="272"/>
    <x v="1"/>
    <x v="1"/>
    <x v="3"/>
  </r>
  <r>
    <x v="273"/>
    <s v="James"/>
    <n v="32.67"/>
    <n v="10.97"/>
    <s v="yes"/>
    <s v="No"/>
    <s v="No"/>
    <n v="0"/>
    <x v="0"/>
    <x v="0"/>
    <x v="0"/>
    <s v="17-Nov-1981"/>
    <x v="273"/>
    <x v="1"/>
    <x v="0"/>
    <x v="3"/>
  </r>
  <r>
    <x v="274"/>
    <s v="Shawn P."/>
    <n v="44.44"/>
    <n v="4.9000000000000004"/>
    <s v="yes"/>
    <s v="No"/>
    <s v="No"/>
    <n v="1"/>
    <x v="0"/>
    <x v="0"/>
    <x v="2"/>
    <s v="4-Dec-1995"/>
    <x v="274"/>
    <x v="0"/>
    <x v="2"/>
    <x v="3"/>
  </r>
  <r>
    <x v="275"/>
    <s v="Matt"/>
    <n v="28.31"/>
    <n v="5.33"/>
    <s v="No"/>
    <s v="No"/>
    <s v="No"/>
    <n v="0"/>
    <x v="0"/>
    <x v="1"/>
    <x v="2"/>
    <s v="12-Dec-1980"/>
    <x v="275"/>
    <x v="0"/>
    <x v="0"/>
    <x v="1"/>
  </r>
  <r>
    <x v="276"/>
    <s v="Nathaniel"/>
    <n v="25.05"/>
    <n v="4.6100000000000003"/>
    <s v="No"/>
    <s v="No"/>
    <s v="No"/>
    <n v="2"/>
    <x v="0"/>
    <x v="1"/>
    <x v="2"/>
    <s v="7-Nov-1972"/>
    <x v="276"/>
    <x v="1"/>
    <x v="2"/>
    <x v="1"/>
  </r>
  <r>
    <x v="277"/>
    <s v="Kevin D."/>
    <n v="28.34"/>
    <n v="8.18"/>
    <s v="No"/>
    <s v="No"/>
    <s v="No"/>
    <n v="0"/>
    <x v="0"/>
    <x v="1"/>
    <x v="0"/>
    <s v="6-Dec-1974"/>
    <x v="277"/>
    <x v="0"/>
    <x v="1"/>
    <x v="3"/>
  </r>
  <r>
    <x v="278"/>
    <s v="Joan"/>
    <n v="17.765000000000001"/>
    <n v="5.62"/>
    <s v="No"/>
    <s v="No"/>
    <s v="No"/>
    <n v="0"/>
    <x v="0"/>
    <x v="3"/>
    <x v="2"/>
    <s v="9-Jul-1990"/>
    <x v="278"/>
    <x v="1"/>
    <x v="1"/>
    <x v="1"/>
  </r>
  <r>
    <x v="279"/>
    <s v="Christopher A"/>
    <n v="36.119999999999997"/>
    <n v="5.82"/>
    <s v="No"/>
    <s v="No"/>
    <s v="No"/>
    <n v="0"/>
    <x v="0"/>
    <x v="0"/>
    <x v="1"/>
    <s v="30-Sep-1990"/>
    <x v="279"/>
    <x v="0"/>
    <x v="2"/>
    <x v="3"/>
  </r>
  <r>
    <x v="280"/>
    <s v="Kacy L."/>
    <n v="23.19"/>
    <n v="7.66"/>
    <s v="No"/>
    <s v="No"/>
    <s v="No"/>
    <n v="0"/>
    <x v="0"/>
    <x v="2"/>
    <x v="0"/>
    <s v="1-Nov-1968"/>
    <x v="280"/>
    <x v="1"/>
    <x v="0"/>
    <x v="3"/>
  </r>
  <r>
    <x v="281"/>
    <s v="Benjamin H."/>
    <n v="35.99"/>
    <n v="4.2300000000000004"/>
    <s v="No"/>
    <s v="No"/>
    <s v="No"/>
    <n v="0"/>
    <x v="0"/>
    <x v="0"/>
    <x v="2"/>
    <s v="13-Jul-1990"/>
    <x v="281"/>
    <x v="0"/>
    <x v="1"/>
    <x v="3"/>
  </r>
  <r>
    <x v="282"/>
    <s v="Xaviour J."/>
    <n v="30.25"/>
    <n v="5.58"/>
    <s v="No"/>
    <s v="No"/>
    <s v="Yes"/>
    <n v="1"/>
    <x v="0"/>
    <x v="0"/>
    <x v="2"/>
    <s v="8-Oct-2003"/>
    <x v="282"/>
    <x v="0"/>
    <x v="2"/>
    <x v="0"/>
  </r>
  <r>
    <x v="283"/>
    <s v="Michael T."/>
    <n v="26.24"/>
    <n v="6.26"/>
    <s v="yes"/>
    <s v="No"/>
    <s v="No"/>
    <n v="0"/>
    <x v="0"/>
    <x v="1"/>
    <x v="1"/>
    <s v="19-Sep-1976"/>
    <x v="283"/>
    <x v="1"/>
    <x v="1"/>
    <x v="3"/>
  </r>
  <r>
    <x v="284"/>
    <s v="Bradley"/>
    <n v="31.36"/>
    <n v="10.6"/>
    <s v="yes"/>
    <s v="No"/>
    <s v="No"/>
    <n v="0"/>
    <x v="0"/>
    <x v="0"/>
    <x v="0"/>
    <s v="27-Sep-1981"/>
    <x v="284"/>
    <x v="1"/>
    <x v="2"/>
    <x v="3"/>
  </r>
  <r>
    <x v="285"/>
    <s v="Andrea"/>
    <n v="25.69"/>
    <n v="4.78"/>
    <s v="yes"/>
    <s v="No"/>
    <s v="No"/>
    <n v="0"/>
    <x v="0"/>
    <x v="1"/>
    <x v="2"/>
    <s v="9-Aug-1976"/>
    <x v="285"/>
    <x v="1"/>
    <x v="0"/>
    <x v="3"/>
  </r>
  <r>
    <x v="286"/>
    <s v="Nancy M"/>
    <n v="25.46"/>
    <n v="6.03"/>
    <s v="No"/>
    <s v="No"/>
    <s v="No"/>
    <n v="2"/>
    <x v="0"/>
    <x v="1"/>
    <x v="1"/>
    <s v="19-Oct-1972"/>
    <x v="286"/>
    <x v="1"/>
    <x v="2"/>
    <x v="3"/>
  </r>
  <r>
    <x v="287"/>
    <s v="Matt"/>
    <n v="31.83"/>
    <n v="11.55"/>
    <s v="yes"/>
    <s v="No"/>
    <s v="No"/>
    <n v="1"/>
    <x v="0"/>
    <x v="0"/>
    <x v="0"/>
    <s v="2-Dec-1986"/>
    <x v="287"/>
    <x v="1"/>
    <x v="2"/>
    <x v="3"/>
  </r>
  <r>
    <x v="288"/>
    <s v="Lee"/>
    <n v="24.43"/>
    <n v="7.59"/>
    <s v="yes"/>
    <s v="No"/>
    <s v="No"/>
    <n v="1"/>
    <x v="0"/>
    <x v="2"/>
    <x v="0"/>
    <s v="17-Dec-1975"/>
    <x v="288"/>
    <x v="1"/>
    <x v="0"/>
    <x v="1"/>
  </r>
  <r>
    <x v="289"/>
    <s v="Chris"/>
    <n v="41.9"/>
    <n v="4.26"/>
    <s v="No"/>
    <s v="No"/>
    <s v="No"/>
    <n v="0"/>
    <x v="0"/>
    <x v="0"/>
    <x v="2"/>
    <s v="8-Sep-1994"/>
    <x v="289"/>
    <x v="1"/>
    <x v="1"/>
    <x v="3"/>
  </r>
  <r>
    <x v="290"/>
    <s v="Erik T."/>
    <n v="22.88"/>
    <n v="5.9"/>
    <s v="yes"/>
    <s v="No"/>
    <s v="Yes"/>
    <n v="1"/>
    <x v="0"/>
    <x v="2"/>
    <x v="1"/>
    <s v="11-Sep-1969"/>
    <x v="290"/>
    <x v="0"/>
    <x v="2"/>
    <x v="3"/>
  </r>
  <r>
    <x v="291"/>
    <s v="Rod W"/>
    <n v="29.734999999999999"/>
    <n v="7.79"/>
    <s v="No"/>
    <s v="No"/>
    <s v="No"/>
    <n v="0"/>
    <x v="1"/>
    <x v="1"/>
    <x v="0"/>
    <s v="10-Nov-1978"/>
    <x v="291"/>
    <x v="0"/>
    <x v="0"/>
    <x v="6"/>
  </r>
  <r>
    <x v="292"/>
    <s v="Joey"/>
    <n v="40.74"/>
    <n v="5.28"/>
    <s v="No"/>
    <s v="No"/>
    <s v="Yes"/>
    <n v="1"/>
    <x v="0"/>
    <x v="0"/>
    <x v="2"/>
    <s v="13-Sep-1993"/>
    <x v="292"/>
    <x v="0"/>
    <x v="0"/>
    <x v="3"/>
  </r>
  <r>
    <x v="293"/>
    <s v="Hillary L."/>
    <n v="24.14"/>
    <n v="5.87"/>
    <s v="No"/>
    <s v="No"/>
    <s v="No"/>
    <n v="2"/>
    <x v="0"/>
    <x v="2"/>
    <x v="1"/>
    <s v="21-Sep-1972"/>
    <x v="293"/>
    <x v="1"/>
    <x v="1"/>
    <x v="3"/>
  </r>
  <r>
    <x v="294"/>
    <s v="Eric J"/>
    <n v="25.15"/>
    <n v="9.08"/>
    <s v="yes"/>
    <s v="No"/>
    <s v="No"/>
    <n v="1"/>
    <x v="0"/>
    <x v="1"/>
    <x v="0"/>
    <s v="25-Sep-1975"/>
    <x v="294"/>
    <x v="1"/>
    <x v="0"/>
    <x v="3"/>
  </r>
  <r>
    <x v="295"/>
    <s v="Nicolas"/>
    <n v="28.71"/>
    <n v="5.2"/>
    <s v="No"/>
    <s v="No"/>
    <s v="No"/>
    <n v="1"/>
    <x v="0"/>
    <x v="1"/>
    <x v="2"/>
    <s v="10-Sep-1984"/>
    <x v="295"/>
    <x v="1"/>
    <x v="1"/>
    <x v="3"/>
  </r>
  <r>
    <x v="296"/>
    <s v="Marcel"/>
    <n v="23"/>
    <n v="5.48"/>
    <s v="No"/>
    <s v="No"/>
    <s v="No"/>
    <n v="0"/>
    <x v="0"/>
    <x v="2"/>
    <x v="2"/>
    <s v="14-Oct-1977"/>
    <x v="296"/>
    <x v="1"/>
    <x v="2"/>
    <x v="1"/>
  </r>
  <r>
    <x v="297"/>
    <s v="Ashley N"/>
    <n v="36.86"/>
    <n v="11.95"/>
    <s v="No"/>
    <s v="No"/>
    <s v="No"/>
    <n v="0"/>
    <x v="1"/>
    <x v="0"/>
    <x v="0"/>
    <s v="13-Dec-1960"/>
    <x v="297"/>
    <x v="1"/>
    <x v="1"/>
    <x v="2"/>
  </r>
  <r>
    <x v="298"/>
    <s v="Evan D"/>
    <n v="24.25"/>
    <n v="8.6999999999999993"/>
    <s v="yes"/>
    <s v="No"/>
    <s v="No"/>
    <n v="1"/>
    <x v="0"/>
    <x v="2"/>
    <x v="0"/>
    <s v="29-Oct-1975"/>
    <x v="298"/>
    <x v="1"/>
    <x v="1"/>
    <x v="3"/>
  </r>
  <r>
    <x v="299"/>
    <s v="Krisana"/>
    <n v="23.85"/>
    <n v="7.84"/>
    <s v="No"/>
    <s v="No"/>
    <s v="No"/>
    <n v="0"/>
    <x v="0"/>
    <x v="2"/>
    <x v="0"/>
    <s v="8-Oct-1974"/>
    <x v="299"/>
    <x v="1"/>
    <x v="0"/>
    <x v="3"/>
  </r>
  <r>
    <x v="300"/>
    <s v="Kyle"/>
    <n v="40.020000000000003"/>
    <n v="5.19"/>
    <s v="yes"/>
    <s v="No"/>
    <s v="No"/>
    <n v="1"/>
    <x v="0"/>
    <x v="0"/>
    <x v="2"/>
    <s v="27-Sep-1995"/>
    <x v="300"/>
    <x v="1"/>
    <x v="2"/>
    <x v="3"/>
  </r>
  <r>
    <x v="301"/>
    <s v="Kate"/>
    <n v="19.170000000000002"/>
    <n v="8.41"/>
    <s v="No"/>
    <s v="No"/>
    <s v="No"/>
    <n v="0"/>
    <x v="0"/>
    <x v="2"/>
    <x v="0"/>
    <s v="9-Jul-1968"/>
    <x v="301"/>
    <x v="1"/>
    <x v="1"/>
    <x v="3"/>
  </r>
  <r>
    <x v="302"/>
    <s v="Martin A."/>
    <n v="43.53"/>
    <n v="5.86"/>
    <s v="yes"/>
    <s v="yes"/>
    <s v="No"/>
    <n v="2"/>
    <x v="0"/>
    <x v="0"/>
    <x v="1"/>
    <s v="22-Jul-2000"/>
    <x v="302"/>
    <x v="0"/>
    <x v="1"/>
    <x v="3"/>
  </r>
  <r>
    <x v="303"/>
    <s v="Stacey"/>
    <n v="46.06"/>
    <n v="4.18"/>
    <s v="No"/>
    <s v="yes"/>
    <s v="No"/>
    <n v="1"/>
    <x v="0"/>
    <x v="0"/>
    <x v="2"/>
    <s v="9-Nov-2004"/>
    <x v="303"/>
    <x v="1"/>
    <x v="1"/>
    <x v="3"/>
  </r>
  <r>
    <x v="304"/>
    <s v="Christine"/>
    <n v="29.92"/>
    <n v="11.99"/>
    <s v="yes"/>
    <s v="No"/>
    <s v="No"/>
    <n v="2"/>
    <x v="0"/>
    <x v="1"/>
    <x v="0"/>
    <s v="9-Sep-1961"/>
    <x v="304"/>
    <x v="1"/>
    <x v="2"/>
    <x v="0"/>
  </r>
  <r>
    <x v="305"/>
    <s v="Sarah C."/>
    <n v="28.46"/>
    <n v="4.8499999999999996"/>
    <s v="yes"/>
    <s v="No"/>
    <s v="No"/>
    <n v="1"/>
    <x v="0"/>
    <x v="1"/>
    <x v="2"/>
    <s v="5-Sep-1988"/>
    <x v="305"/>
    <x v="1"/>
    <x v="1"/>
    <x v="3"/>
  </r>
  <r>
    <x v="306"/>
    <s v="Megan"/>
    <n v="24.56"/>
    <n v="6.18"/>
    <s v="yes"/>
    <s v="No"/>
    <s v="Yes"/>
    <n v="1"/>
    <x v="0"/>
    <x v="2"/>
    <x v="1"/>
    <s v="21-Dec-1983"/>
    <x v="306"/>
    <x v="1"/>
    <x v="0"/>
    <x v="3"/>
  </r>
  <r>
    <x v="307"/>
    <s v="Jason W"/>
    <n v="41.19"/>
    <n v="6.37"/>
    <s v="No"/>
    <s v="No"/>
    <s v="No"/>
    <n v="0"/>
    <x v="0"/>
    <x v="0"/>
    <x v="1"/>
    <s v="21-Sep-1999"/>
    <x v="307"/>
    <x v="0"/>
    <x v="2"/>
    <x v="3"/>
  </r>
  <r>
    <x v="308"/>
    <s v="Michele"/>
    <n v="18.63"/>
    <n v="9.81"/>
    <s v="yes"/>
    <s v="No"/>
    <s v="No"/>
    <n v="2"/>
    <x v="0"/>
    <x v="2"/>
    <x v="0"/>
    <s v="11-Nov-1970"/>
    <x v="308"/>
    <x v="1"/>
    <x v="0"/>
    <x v="3"/>
  </r>
  <r>
    <x v="309"/>
    <s v="Nikki"/>
    <n v="26.26"/>
    <n v="11.8"/>
    <s v="yes"/>
    <s v="No"/>
    <s v="No"/>
    <n v="1"/>
    <x v="0"/>
    <x v="1"/>
    <x v="0"/>
    <s v="10-Aug-1986"/>
    <x v="309"/>
    <x v="1"/>
    <x v="1"/>
    <x v="3"/>
  </r>
  <r>
    <x v="310"/>
    <s v="Philip J."/>
    <n v="22.37"/>
    <n v="5.86"/>
    <s v="yes"/>
    <s v="No"/>
    <s v="Yes"/>
    <n v="1"/>
    <x v="0"/>
    <x v="2"/>
    <x v="1"/>
    <s v="3-Sep-1983"/>
    <x v="310"/>
    <x v="1"/>
    <x v="1"/>
    <x v="1"/>
  </r>
  <r>
    <x v="311"/>
    <s v="Bryan L"/>
    <n v="39.619999999999997"/>
    <n v="4.28"/>
    <s v="No"/>
    <s v="No"/>
    <s v="No"/>
    <n v="1"/>
    <x v="0"/>
    <x v="0"/>
    <x v="2"/>
    <s v="28-Oct-1998"/>
    <x v="311"/>
    <x v="1"/>
    <x v="0"/>
    <x v="3"/>
  </r>
  <r>
    <x v="312"/>
    <s v="Timothy F"/>
    <n v="18.329999999999998"/>
    <n v="4.16"/>
    <s v="yes"/>
    <s v="No"/>
    <s v="No"/>
    <n v="0"/>
    <x v="0"/>
    <x v="3"/>
    <x v="2"/>
    <s v="3-Sep-1976"/>
    <x v="312"/>
    <x v="1"/>
    <x v="0"/>
    <x v="1"/>
  </r>
  <r>
    <x v="313"/>
    <s v="Angielyn M"/>
    <n v="17.11"/>
    <n v="4.9800000000000004"/>
    <s v="yes"/>
    <s v="No"/>
    <s v="Yes"/>
    <n v="1"/>
    <x v="0"/>
    <x v="3"/>
    <x v="2"/>
    <s v="30-Jul-1969"/>
    <x v="313"/>
    <x v="1"/>
    <x v="2"/>
    <x v="3"/>
  </r>
  <r>
    <x v="314"/>
    <s v="Jeanie M."/>
    <n v="43.5"/>
    <n v="6.38"/>
    <s v="No"/>
    <s v="yes"/>
    <s v="No"/>
    <n v="1"/>
    <x v="0"/>
    <x v="0"/>
    <x v="1"/>
    <s v="1-Jun-2004"/>
    <x v="314"/>
    <x v="1"/>
    <x v="2"/>
    <x v="3"/>
  </r>
  <r>
    <x v="315"/>
    <s v="Greg"/>
    <n v="25.364999999999998"/>
    <n v="5.19"/>
    <s v="No"/>
    <s v="No"/>
    <s v="No"/>
    <n v="2"/>
    <x v="1"/>
    <x v="1"/>
    <x v="2"/>
    <s v="24-Jul-1972"/>
    <x v="315"/>
    <x v="0"/>
    <x v="1"/>
    <x v="1"/>
  </r>
  <r>
    <x v="316"/>
    <s v="John"/>
    <n v="28.594999999999999"/>
    <n v="10.210000000000001"/>
    <s v="No"/>
    <s v="No"/>
    <s v="No"/>
    <n v="0"/>
    <x v="1"/>
    <x v="1"/>
    <x v="0"/>
    <s v="15-Sep-1962"/>
    <x v="316"/>
    <x v="0"/>
    <x v="1"/>
    <x v="7"/>
  </r>
  <r>
    <x v="317"/>
    <s v="Aliaksandr"/>
    <n v="29.83"/>
    <n v="9.6999999999999993"/>
    <s v="yes"/>
    <s v="No"/>
    <s v="Yes"/>
    <n v="1"/>
    <x v="0"/>
    <x v="1"/>
    <x v="0"/>
    <s v="13-Sep-1963"/>
    <x v="317"/>
    <x v="0"/>
    <x v="1"/>
    <x v="7"/>
  </r>
  <r>
    <x v="318"/>
    <s v="Jason M."/>
    <n v="24.7"/>
    <n v="10.25"/>
    <s v="No"/>
    <s v="No"/>
    <s v="No"/>
    <n v="3"/>
    <x v="1"/>
    <x v="2"/>
    <x v="0"/>
    <s v="11-Aug-1958"/>
    <x v="318"/>
    <x v="0"/>
    <x v="0"/>
    <x v="1"/>
  </r>
  <r>
    <x v="319"/>
    <s v="Sheera K"/>
    <n v="17.940000000000001"/>
    <n v="9.77"/>
    <s v="No"/>
    <s v="No"/>
    <s v="No"/>
    <n v="0"/>
    <x v="0"/>
    <x v="3"/>
    <x v="0"/>
    <s v="25-Dec-1971"/>
    <x v="319"/>
    <x v="1"/>
    <x v="0"/>
    <x v="3"/>
  </r>
  <r>
    <x v="320"/>
    <s v="Janice"/>
    <n v="21.08"/>
    <n v="4.83"/>
    <s v="No"/>
    <s v="No"/>
    <s v="Yes"/>
    <n v="1"/>
    <x v="0"/>
    <x v="2"/>
    <x v="2"/>
    <s v="2-Sep-1979"/>
    <x v="320"/>
    <x v="1"/>
    <x v="0"/>
    <x v="3"/>
  </r>
  <r>
    <x v="321"/>
    <s v="Timothy G."/>
    <n v="37.715000000000003"/>
    <n v="10.86"/>
    <s v="yes"/>
    <s v="No"/>
    <s v="No"/>
    <n v="0"/>
    <x v="1"/>
    <x v="0"/>
    <x v="0"/>
    <s v="16-Jun-1967"/>
    <x v="321"/>
    <x v="0"/>
    <x v="1"/>
    <x v="1"/>
  </r>
  <r>
    <x v="322"/>
    <s v="Alan R"/>
    <n v="22.39"/>
    <n v="9.5299999999999994"/>
    <s v="yes"/>
    <s v="No"/>
    <s v="No"/>
    <n v="0"/>
    <x v="0"/>
    <x v="2"/>
    <x v="0"/>
    <s v="4-Aug-1981"/>
    <x v="322"/>
    <x v="1"/>
    <x v="0"/>
    <x v="1"/>
  </r>
  <r>
    <x v="323"/>
    <s v="Michael"/>
    <n v="28.78"/>
    <n v="5.68"/>
    <s v="No"/>
    <s v="No"/>
    <s v="No"/>
    <n v="0"/>
    <x v="0"/>
    <x v="1"/>
    <x v="2"/>
    <s v="5-Oct-1991"/>
    <x v="323"/>
    <x v="0"/>
    <x v="1"/>
    <x v="3"/>
  </r>
  <r>
    <x v="324"/>
    <s v="Marie-France"/>
    <n v="18.329999999999998"/>
    <n v="5.57"/>
    <s v="yes"/>
    <s v="No"/>
    <s v="No"/>
    <n v="0"/>
    <x v="0"/>
    <x v="3"/>
    <x v="2"/>
    <s v="12-Jun-1976"/>
    <x v="324"/>
    <x v="0"/>
    <x v="1"/>
    <x v="3"/>
  </r>
  <r>
    <x v="325"/>
    <s v="Erik F."/>
    <n v="26.39"/>
    <n v="4.58"/>
    <s v="yes"/>
    <s v="No"/>
    <s v="No"/>
    <n v="1"/>
    <x v="0"/>
    <x v="1"/>
    <x v="2"/>
    <s v="30-Dec-1988"/>
    <x v="325"/>
    <x v="0"/>
    <x v="1"/>
    <x v="3"/>
  </r>
  <r>
    <x v="326"/>
    <s v="Andrew"/>
    <n v="19.260000000000002"/>
    <n v="8.9600000000000009"/>
    <s v="yes"/>
    <s v="No"/>
    <s v="No"/>
    <n v="1"/>
    <x v="0"/>
    <x v="2"/>
    <x v="0"/>
    <s v="19-Aug-1975"/>
    <x v="326"/>
    <x v="0"/>
    <x v="0"/>
    <x v="3"/>
  </r>
  <r>
    <x v="327"/>
    <s v="Anthony"/>
    <n v="26.92"/>
    <n v="6.09"/>
    <s v="No"/>
    <s v="No"/>
    <s v="No"/>
    <n v="0"/>
    <x v="0"/>
    <x v="1"/>
    <x v="1"/>
    <s v="30-Dec-1989"/>
    <x v="327"/>
    <x v="0"/>
    <x v="0"/>
    <x v="3"/>
  </r>
  <r>
    <x v="328"/>
    <s v="Chris"/>
    <n v="19.73"/>
    <n v="4.3600000000000003"/>
    <s v="No"/>
    <s v="No"/>
    <s v="No"/>
    <n v="0"/>
    <x v="0"/>
    <x v="2"/>
    <x v="2"/>
    <s v="29-Oct-1982"/>
    <x v="328"/>
    <x v="0"/>
    <x v="1"/>
    <x v="1"/>
  </r>
  <r>
    <x v="329"/>
    <s v="Yu"/>
    <n v="23.56"/>
    <n v="11.74"/>
    <s v="yes"/>
    <s v="No"/>
    <s v="No"/>
    <n v="0"/>
    <x v="0"/>
    <x v="2"/>
    <x v="0"/>
    <s v="13-Aug-1981"/>
    <x v="329"/>
    <x v="0"/>
    <x v="2"/>
    <x v="3"/>
  </r>
  <r>
    <x v="330"/>
    <s v="Caleb N"/>
    <n v="37.67"/>
    <n v="5.89"/>
    <s v="No"/>
    <s v="No"/>
    <s v="No"/>
    <n v="1"/>
    <x v="0"/>
    <x v="0"/>
    <x v="1"/>
    <s v="20-Jun-1998"/>
    <x v="330"/>
    <x v="0"/>
    <x v="2"/>
    <x v="3"/>
  </r>
  <r>
    <x v="331"/>
    <s v="Jason M."/>
    <n v="18.73"/>
    <n v="10.64"/>
    <s v="No"/>
    <s v="No"/>
    <s v="No"/>
    <n v="2"/>
    <x v="0"/>
    <x v="2"/>
    <x v="0"/>
    <s v="23-Aug-1973"/>
    <x v="331"/>
    <x v="0"/>
    <x v="0"/>
    <x v="3"/>
  </r>
  <r>
    <x v="332"/>
    <s v="Angela R"/>
    <n v="33.090000000000003"/>
    <n v="6.06"/>
    <s v="No"/>
    <s v="No"/>
    <s v="Yes"/>
    <n v="1"/>
    <x v="0"/>
    <x v="0"/>
    <x v="1"/>
    <s v="27-Jul-1993"/>
    <x v="332"/>
    <x v="0"/>
    <x v="1"/>
    <x v="3"/>
  </r>
  <r>
    <x v="333"/>
    <s v="Keith J"/>
    <n v="18.329999999999998"/>
    <n v="7.46"/>
    <s v="yes"/>
    <s v="No"/>
    <s v="No"/>
    <n v="1"/>
    <x v="0"/>
    <x v="3"/>
    <x v="0"/>
    <s v="3-Nov-1975"/>
    <x v="333"/>
    <x v="0"/>
    <x v="1"/>
    <x v="3"/>
  </r>
  <r>
    <x v="334"/>
    <s v="Emma"/>
    <n v="27.74"/>
    <n v="4.68"/>
    <s v="yes"/>
    <s v="No"/>
    <s v="No"/>
    <n v="2"/>
    <x v="0"/>
    <x v="1"/>
    <x v="2"/>
    <s v="20-Oct-1959"/>
    <x v="334"/>
    <x v="0"/>
    <x v="2"/>
    <x v="2"/>
  </r>
  <r>
    <x v="335"/>
    <s v="Nathan A"/>
    <n v="24.2"/>
    <n v="6.15"/>
    <s v="No"/>
    <s v="No"/>
    <s v="No"/>
    <n v="1"/>
    <x v="0"/>
    <x v="2"/>
    <x v="1"/>
    <s v="16-Jul-1987"/>
    <x v="335"/>
    <x v="0"/>
    <x v="1"/>
    <x v="3"/>
  </r>
  <r>
    <x v="336"/>
    <s v="Kathryn"/>
    <n v="22.03"/>
    <n v="4.28"/>
    <s v="yes"/>
    <s v="No"/>
    <s v="No"/>
    <n v="0"/>
    <x v="0"/>
    <x v="2"/>
    <x v="2"/>
    <s v="7-Nov-1985"/>
    <x v="336"/>
    <x v="0"/>
    <x v="1"/>
    <x v="3"/>
  </r>
  <r>
    <x v="337"/>
    <s v="Elizabeth H."/>
    <n v="26.885000000000002"/>
    <n v="9.86"/>
    <s v="No"/>
    <s v="No"/>
    <s v="No"/>
    <n v="3"/>
    <x v="0"/>
    <x v="1"/>
    <x v="0"/>
    <s v="5-Jun-1958"/>
    <x v="337"/>
    <x v="0"/>
    <x v="2"/>
    <x v="1"/>
  </r>
  <r>
    <x v="338"/>
    <s v="Ben"/>
    <n v="16.36"/>
    <n v="11.19"/>
    <s v="No"/>
    <s v="No"/>
    <s v="No"/>
    <n v="0"/>
    <x v="0"/>
    <x v="3"/>
    <x v="0"/>
    <s v="21-Jul-1978"/>
    <x v="338"/>
    <x v="0"/>
    <x v="0"/>
    <x v="1"/>
  </r>
  <r>
    <x v="339"/>
    <s v="Cheryl A"/>
    <n v="32.299999999999997"/>
    <n v="4.8899999999999997"/>
    <s v="yes"/>
    <s v="No"/>
    <s v="Yes"/>
    <n v="1"/>
    <x v="1"/>
    <x v="0"/>
    <x v="2"/>
    <s v="9-Jul-1969"/>
    <x v="339"/>
    <x v="0"/>
    <x v="0"/>
    <x v="2"/>
  </r>
  <r>
    <x v="340"/>
    <s v="Kimberly A"/>
    <n v="16.05"/>
    <n v="4.3499999999999996"/>
    <s v="yes"/>
    <s v="No"/>
    <s v="No"/>
    <n v="0"/>
    <x v="0"/>
    <x v="3"/>
    <x v="2"/>
    <s v="8-Nov-1976"/>
    <x v="340"/>
    <x v="0"/>
    <x v="2"/>
    <x v="3"/>
  </r>
  <r>
    <x v="341"/>
    <s v="Cynthia"/>
    <n v="29.07"/>
    <n v="8.66"/>
    <s v="yes"/>
    <s v="No"/>
    <s v="No"/>
    <n v="2"/>
    <x v="0"/>
    <x v="1"/>
    <x v="0"/>
    <s v="24-Dec-1961"/>
    <x v="341"/>
    <x v="0"/>
    <x v="0"/>
    <x v="1"/>
  </r>
  <r>
    <x v="342"/>
    <s v="Jessica"/>
    <n v="17.43"/>
    <n v="8.64"/>
    <s v="No"/>
    <s v="No"/>
    <s v="No"/>
    <n v="0"/>
    <x v="0"/>
    <x v="3"/>
    <x v="0"/>
    <s v="29-Nov-1978"/>
    <x v="342"/>
    <x v="0"/>
    <x v="1"/>
    <x v="3"/>
  </r>
  <r>
    <x v="343"/>
    <s v="Bruce"/>
    <n v="19.329999999999998"/>
    <n v="4.2699999999999996"/>
    <s v="No"/>
    <s v="No"/>
    <s v="No"/>
    <n v="0"/>
    <x v="0"/>
    <x v="2"/>
    <x v="2"/>
    <s v="14-Jul-1980"/>
    <x v="343"/>
    <x v="0"/>
    <x v="0"/>
    <x v="3"/>
  </r>
  <r>
    <x v="344"/>
    <s v="Allison"/>
    <n v="30.52"/>
    <n v="4.21"/>
    <s v="No"/>
    <s v="No"/>
    <s v="No"/>
    <n v="1"/>
    <x v="0"/>
    <x v="0"/>
    <x v="2"/>
    <s v="7-Jul-1992"/>
    <x v="344"/>
    <x v="0"/>
    <x v="0"/>
    <x v="3"/>
  </r>
  <r>
    <x v="345"/>
    <s v="Alex"/>
    <n v="39.21"/>
    <n v="5.04"/>
    <s v="No"/>
    <s v="No"/>
    <s v="Yes"/>
    <n v="1"/>
    <x v="0"/>
    <x v="0"/>
    <x v="2"/>
    <s v="1-Sep-2003"/>
    <x v="345"/>
    <x v="0"/>
    <x v="0"/>
    <x v="3"/>
  </r>
  <r>
    <x v="346"/>
    <s v="Gabriela"/>
    <n v="26.98"/>
    <n v="5.21"/>
    <s v="yes"/>
    <s v="No"/>
    <s v="No"/>
    <n v="2"/>
    <x v="0"/>
    <x v="1"/>
    <x v="2"/>
    <s v="5-Dec-1959"/>
    <x v="346"/>
    <x v="0"/>
    <x v="1"/>
    <x v="1"/>
  </r>
  <r>
    <x v="347"/>
    <s v="Sharon"/>
    <n v="25.84"/>
    <n v="8.83"/>
    <s v="No"/>
    <s v="No"/>
    <s v="No"/>
    <n v="0"/>
    <x v="1"/>
    <x v="1"/>
    <x v="0"/>
    <s v="25-Jul-1962"/>
    <x v="347"/>
    <x v="0"/>
    <x v="1"/>
    <x v="1"/>
  </r>
  <r>
    <x v="348"/>
    <s v="Jason A"/>
    <n v="28.31"/>
    <n v="8.4700000000000006"/>
    <s v="yes"/>
    <s v="No"/>
    <s v="No"/>
    <n v="2"/>
    <x v="0"/>
    <x v="1"/>
    <x v="0"/>
    <s v="3-Aug-1961"/>
    <x v="348"/>
    <x v="0"/>
    <x v="2"/>
    <x v="1"/>
  </r>
  <r>
    <x v="349"/>
    <s v="Chelsey C."/>
    <n v="23.94"/>
    <n v="4.2"/>
    <s v="No"/>
    <s v="No"/>
    <s v="No"/>
    <n v="0"/>
    <x v="0"/>
    <x v="2"/>
    <x v="2"/>
    <s v="5-Dec-1990"/>
    <x v="349"/>
    <x v="0"/>
    <x v="0"/>
    <x v="3"/>
  </r>
  <r>
    <x v="350"/>
    <s v="Devon A."/>
    <n v="20.03"/>
    <n v="6.14"/>
    <s v="yes"/>
    <s v="No"/>
    <s v="No"/>
    <n v="0"/>
    <x v="0"/>
    <x v="2"/>
    <x v="1"/>
    <s v="27-Sep-1985"/>
    <x v="350"/>
    <x v="0"/>
    <x v="0"/>
    <x v="3"/>
  </r>
  <r>
    <x v="351"/>
    <s v="Joni L"/>
    <n v="41.42"/>
    <n v="6.07"/>
    <s v="No"/>
    <s v="No"/>
    <s v="No"/>
    <n v="0"/>
    <x v="1"/>
    <x v="0"/>
    <x v="1"/>
    <s v="11-Dec-1982"/>
    <x v="351"/>
    <x v="0"/>
    <x v="2"/>
    <x v="1"/>
  </r>
  <r>
    <x v="352"/>
    <s v="Colin"/>
    <n v="36.67"/>
    <n v="10.210000000000001"/>
    <s v="No"/>
    <s v="No"/>
    <s v="No"/>
    <n v="0"/>
    <x v="1"/>
    <x v="0"/>
    <x v="0"/>
    <s v="16-Sep-1974"/>
    <x v="352"/>
    <x v="0"/>
    <x v="1"/>
    <x v="1"/>
  </r>
  <r>
    <x v="353"/>
    <s v="Rachael"/>
    <n v="27.645"/>
    <n v="4.6900000000000004"/>
    <s v="No"/>
    <s v="No"/>
    <s v="No"/>
    <n v="0"/>
    <x v="1"/>
    <x v="1"/>
    <x v="2"/>
    <s v="2-Dec-1977"/>
    <x v="353"/>
    <x v="0"/>
    <x v="2"/>
    <x v="1"/>
  </r>
  <r>
    <x v="354"/>
    <s v="Maricela"/>
    <n v="22.72"/>
    <n v="5.71"/>
    <s v="No"/>
    <s v="No"/>
    <s v="No"/>
    <n v="0"/>
    <x v="0"/>
    <x v="2"/>
    <x v="1"/>
    <s v="24-Dec-1990"/>
    <x v="354"/>
    <x v="0"/>
    <x v="2"/>
    <x v="3"/>
  </r>
  <r>
    <x v="355"/>
    <s v="Marie"/>
    <n v="36.520000000000003"/>
    <n v="9.07"/>
    <s v="yes"/>
    <s v="No"/>
    <s v="Yes"/>
    <n v="1"/>
    <x v="1"/>
    <x v="0"/>
    <x v="0"/>
    <s v="25-Nov-1963"/>
    <x v="355"/>
    <x v="0"/>
    <x v="1"/>
    <x v="0"/>
  </r>
  <r>
    <x v="356"/>
    <s v="Frank"/>
    <n v="33.96"/>
    <n v="4.99"/>
    <s v="No"/>
    <s v="No"/>
    <s v="No"/>
    <n v="0"/>
    <x v="0"/>
    <x v="0"/>
    <x v="2"/>
    <s v="6-Sep-1999"/>
    <x v="356"/>
    <x v="0"/>
    <x v="0"/>
    <x v="3"/>
  </r>
  <r>
    <x v="357"/>
    <s v="Jeffry"/>
    <n v="26.695"/>
    <n v="8.31"/>
    <s v="No"/>
    <s v="No"/>
    <s v="No"/>
    <n v="0"/>
    <x v="0"/>
    <x v="1"/>
    <x v="0"/>
    <s v="22-Nov-1960"/>
    <x v="357"/>
    <x v="0"/>
    <x v="2"/>
    <x v="9"/>
  </r>
  <r>
    <x v="358"/>
    <s v="Mike"/>
    <n v="18.45"/>
    <n v="5.07"/>
    <s v="yes"/>
    <s v="No"/>
    <s v="No"/>
    <n v="0"/>
    <x v="0"/>
    <x v="3"/>
    <x v="2"/>
    <s v="29-Nov-1985"/>
    <x v="358"/>
    <x v="0"/>
    <x v="2"/>
    <x v="3"/>
  </r>
  <r>
    <x v="359"/>
    <s v="Rick"/>
    <n v="33.18"/>
    <n v="4.79"/>
    <s v="No"/>
    <s v="No"/>
    <s v="No"/>
    <n v="0"/>
    <x v="0"/>
    <x v="0"/>
    <x v="2"/>
    <s v="21-Dec-1999"/>
    <x v="359"/>
    <x v="0"/>
    <x v="1"/>
    <x v="3"/>
  </r>
  <r>
    <x v="360"/>
    <s v="Pierre-Michel"/>
    <n v="36.1"/>
    <n v="11.39"/>
    <s v="yes"/>
    <s v="No"/>
    <s v="No"/>
    <n v="2"/>
    <x v="1"/>
    <x v="0"/>
    <x v="0"/>
    <s v="28-Jul-1961"/>
    <x v="360"/>
    <x v="0"/>
    <x v="0"/>
    <x v="3"/>
  </r>
  <r>
    <x v="361"/>
    <s v="Daniel"/>
    <n v="22.77"/>
    <n v="6"/>
    <s v="No"/>
    <s v="No"/>
    <s v="No"/>
    <n v="0"/>
    <x v="0"/>
    <x v="2"/>
    <x v="1"/>
    <s v="4-Jun-1991"/>
    <x v="361"/>
    <x v="0"/>
    <x v="0"/>
    <x v="3"/>
  </r>
  <r>
    <x v="362"/>
    <s v="Brian L."/>
    <n v="21.24"/>
    <n v="5.13"/>
    <s v="No"/>
    <s v="No"/>
    <s v="No"/>
    <n v="0"/>
    <x v="0"/>
    <x v="2"/>
    <x v="2"/>
    <s v="21-Nov-1989"/>
    <x v="362"/>
    <x v="0"/>
    <x v="2"/>
    <x v="3"/>
  </r>
  <r>
    <x v="363"/>
    <s v="Morgan M."/>
    <n v="17.600000000000001"/>
    <n v="5.26"/>
    <s v="yes"/>
    <s v="No"/>
    <s v="No"/>
    <n v="0"/>
    <x v="0"/>
    <x v="3"/>
    <x v="2"/>
    <s v="4-Dec-1985"/>
    <x v="363"/>
    <x v="0"/>
    <x v="1"/>
    <x v="3"/>
  </r>
  <r>
    <x v="364"/>
    <s v="Caroline"/>
    <n v="26.29"/>
    <n v="6.84"/>
    <s v="No"/>
    <s v="No"/>
    <s v="No"/>
    <n v="0"/>
    <x v="0"/>
    <x v="1"/>
    <x v="0"/>
    <s v="6-Jul-1960"/>
    <x v="364"/>
    <x v="0"/>
    <x v="1"/>
    <x v="0"/>
  </r>
  <r>
    <x v="365"/>
    <s v="Drew T."/>
    <n v="35.31"/>
    <n v="9.0399999999999991"/>
    <s v="No"/>
    <s v="No"/>
    <s v="No"/>
    <n v="0"/>
    <x v="1"/>
    <x v="0"/>
    <x v="0"/>
    <s v="6-Dec-2002"/>
    <x v="365"/>
    <x v="0"/>
    <x v="0"/>
    <x v="0"/>
  </r>
  <r>
    <x v="366"/>
    <s v="Austin W"/>
    <n v="27.04"/>
    <n v="4.0999999999999996"/>
    <s v="No"/>
    <s v="No"/>
    <s v="No"/>
    <n v="1"/>
    <x v="0"/>
    <x v="1"/>
    <x v="2"/>
    <s v="3-Jul-1992"/>
    <x v="366"/>
    <x v="0"/>
    <x v="2"/>
    <x v="3"/>
  </r>
  <r>
    <x v="367"/>
    <s v="Berenice"/>
    <n v="30.23"/>
    <n v="4.2300000000000004"/>
    <s v="yes"/>
    <s v="No"/>
    <s v="Yes"/>
    <n v="1"/>
    <x v="0"/>
    <x v="0"/>
    <x v="2"/>
    <s v="7-Oct-1997"/>
    <x v="367"/>
    <x v="0"/>
    <x v="1"/>
    <x v="3"/>
  </r>
  <r>
    <x v="368"/>
    <s v="Kenneth A"/>
    <n v="30.6"/>
    <n v="6.48"/>
    <s v="yes"/>
    <s v="No"/>
    <s v="Yes"/>
    <n v="1"/>
    <x v="0"/>
    <x v="0"/>
    <x v="1"/>
    <s v="9-Sep-1997"/>
    <x v="368"/>
    <x v="1"/>
    <x v="0"/>
    <x v="3"/>
  </r>
  <r>
    <x v="369"/>
    <s v="Miguel"/>
    <n v="26.8"/>
    <n v="5.53"/>
    <s v="No"/>
    <s v="No"/>
    <s v="No"/>
    <n v="1"/>
    <x v="0"/>
    <x v="1"/>
    <x v="2"/>
    <s v="11-Jun-1992"/>
    <x v="369"/>
    <x v="1"/>
    <x v="0"/>
    <x v="3"/>
  </r>
  <r>
    <x v="370"/>
    <s v="Hadley T."/>
    <n v="16.86"/>
    <n v="4.07"/>
    <s v="yes"/>
    <s v="No"/>
    <s v="No"/>
    <n v="0"/>
    <x v="0"/>
    <x v="3"/>
    <x v="2"/>
    <s v="6-Nov-1985"/>
    <x v="370"/>
    <x v="1"/>
    <x v="1"/>
    <x v="3"/>
  </r>
  <r>
    <x v="371"/>
    <s v="Taylor"/>
    <n v="16.3"/>
    <n v="5.51"/>
    <s v="No"/>
    <s v="No"/>
    <s v="No"/>
    <n v="1"/>
    <x v="0"/>
    <x v="3"/>
    <x v="2"/>
    <s v="22-Jul-1984"/>
    <x v="371"/>
    <x v="1"/>
    <x v="2"/>
    <x v="3"/>
  </r>
  <r>
    <x v="372"/>
    <s v="Tenielle M"/>
    <n v="29.81"/>
    <n v="11.66"/>
    <s v="No"/>
    <s v="No"/>
    <s v="No"/>
    <n v="0"/>
    <x v="0"/>
    <x v="1"/>
    <x v="0"/>
    <s v="19-Oct-1965"/>
    <x v="372"/>
    <x v="1"/>
    <x v="0"/>
    <x v="0"/>
  </r>
  <r>
    <x v="373"/>
    <s v="Andrea"/>
    <n v="16.329999999999998"/>
    <n v="7.26"/>
    <s v="yes"/>
    <s v="No"/>
    <s v="No"/>
    <n v="0"/>
    <x v="0"/>
    <x v="3"/>
    <x v="0"/>
    <s v="3-Oct-1981"/>
    <x v="373"/>
    <x v="1"/>
    <x v="1"/>
    <x v="3"/>
  </r>
  <r>
    <x v="374"/>
    <s v="Nora P"/>
    <n v="16.37"/>
    <n v="4.79"/>
    <s v="yes"/>
    <s v="No"/>
    <s v="No"/>
    <n v="0"/>
    <x v="0"/>
    <x v="3"/>
    <x v="2"/>
    <s v="5-Dec-1985"/>
    <x v="374"/>
    <x v="1"/>
    <x v="1"/>
    <x v="3"/>
  </r>
  <r>
    <x v="375"/>
    <s v="Zachary"/>
    <n v="22.42"/>
    <n v="4.68"/>
    <s v="yes"/>
    <s v="No"/>
    <s v="No"/>
    <n v="1"/>
    <x v="1"/>
    <x v="2"/>
    <x v="2"/>
    <s v="15-Sep-1988"/>
    <x v="375"/>
    <x v="1"/>
    <x v="0"/>
    <x v="5"/>
  </r>
  <r>
    <x v="376"/>
    <s v="Michael"/>
    <n v="31.35"/>
    <n v="4.33"/>
    <s v="yes"/>
    <s v="No"/>
    <s v="Yes"/>
    <n v="1"/>
    <x v="1"/>
    <x v="0"/>
    <x v="2"/>
    <s v="16-Oct-1969"/>
    <x v="376"/>
    <x v="1"/>
    <x v="2"/>
    <x v="0"/>
  </r>
  <r>
    <x v="377"/>
    <s v="Alyssa K."/>
    <n v="31.9"/>
    <n v="11.89"/>
    <s v="No"/>
    <s v="No"/>
    <s v="No"/>
    <n v="0"/>
    <x v="1"/>
    <x v="0"/>
    <x v="0"/>
    <s v="6-Jun-1968"/>
    <x v="377"/>
    <x v="1"/>
    <x v="2"/>
    <x v="0"/>
  </r>
  <r>
    <x v="378"/>
    <s v="Heather"/>
    <n v="30.6"/>
    <n v="5.24"/>
    <s v="No"/>
    <s v="No"/>
    <s v="No"/>
    <n v="0"/>
    <x v="0"/>
    <x v="0"/>
    <x v="2"/>
    <s v="2-Dec-1999"/>
    <x v="378"/>
    <x v="1"/>
    <x v="1"/>
    <x v="3"/>
  </r>
  <r>
    <x v="379"/>
    <s v="Dante"/>
    <n v="28.975000000000001"/>
    <n v="7.63"/>
    <s v="No"/>
    <s v="No"/>
    <s v="No"/>
    <n v="0"/>
    <x v="0"/>
    <x v="1"/>
    <x v="0"/>
    <s v="21-Dec-1965"/>
    <x v="379"/>
    <x v="1"/>
    <x v="1"/>
    <x v="6"/>
  </r>
  <r>
    <x v="380"/>
    <s v="Sara E."/>
    <n v="24.86"/>
    <n v="8.92"/>
    <s v="yes"/>
    <s v="No"/>
    <s v="No"/>
    <n v="2"/>
    <x v="1"/>
    <x v="2"/>
    <x v="0"/>
    <s v="2-Oct-1970"/>
    <x v="380"/>
    <x v="1"/>
    <x v="2"/>
    <x v="0"/>
  </r>
  <r>
    <x v="381"/>
    <s v="Scott"/>
    <n v="19.54"/>
    <n v="5.37"/>
    <s v="No"/>
    <s v="No"/>
    <s v="No"/>
    <n v="0"/>
    <x v="0"/>
    <x v="2"/>
    <x v="2"/>
    <s v="13-Dec-1990"/>
    <x v="381"/>
    <x v="1"/>
    <x v="0"/>
    <x v="3"/>
  </r>
  <r>
    <x v="382"/>
    <s v="Sean"/>
    <n v="26.74"/>
    <n v="4.3099999999999996"/>
    <s v="No"/>
    <s v="No"/>
    <s v="No"/>
    <n v="0"/>
    <x v="0"/>
    <x v="1"/>
    <x v="2"/>
    <s v="2-Jul-1994"/>
    <x v="382"/>
    <x v="1"/>
    <x v="2"/>
    <x v="3"/>
  </r>
  <r>
    <x v="383"/>
    <s v="Danielle"/>
    <n v="22.99"/>
    <n v="10.46"/>
    <s v="No"/>
    <s v="No"/>
    <s v="No"/>
    <n v="3"/>
    <x v="0"/>
    <x v="2"/>
    <x v="0"/>
    <s v="30-Jun-1958"/>
    <x v="383"/>
    <x v="1"/>
    <x v="2"/>
    <x v="0"/>
  </r>
  <r>
    <x v="384"/>
    <s v="Andrew D."/>
    <n v="31.46"/>
    <n v="7.39"/>
    <s v="No"/>
    <s v="No"/>
    <s v="No"/>
    <n v="0"/>
    <x v="1"/>
    <x v="0"/>
    <x v="0"/>
    <s v="9-Jul-1960"/>
    <x v="384"/>
    <x v="1"/>
    <x v="2"/>
    <x v="0"/>
  </r>
  <r>
    <x v="385"/>
    <s v="Joel D"/>
    <n v="30.86"/>
    <n v="6.18"/>
    <s v="No"/>
    <s v="yes"/>
    <s v="No"/>
    <n v="2"/>
    <x v="0"/>
    <x v="0"/>
    <x v="1"/>
    <s v="9-Nov-2000"/>
    <x v="385"/>
    <x v="1"/>
    <x v="0"/>
    <x v="3"/>
  </r>
  <r>
    <x v="386"/>
    <s v="Michelle"/>
    <n v="31.96"/>
    <n v="8.86"/>
    <s v="No"/>
    <s v="No"/>
    <s v="No"/>
    <n v="0"/>
    <x v="0"/>
    <x v="0"/>
    <x v="0"/>
    <s v="17-Jun-2002"/>
    <x v="386"/>
    <x v="1"/>
    <x v="2"/>
    <x v="3"/>
  </r>
  <r>
    <x v="387"/>
    <s v="Michael J."/>
    <n v="23.76"/>
    <n v="10.96"/>
    <s v="No"/>
    <s v="No"/>
    <s v="No"/>
    <n v="3"/>
    <x v="0"/>
    <x v="2"/>
    <x v="0"/>
    <s v="25-Dec-1958"/>
    <x v="387"/>
    <x v="1"/>
    <x v="1"/>
    <x v="0"/>
  </r>
  <r>
    <x v="388"/>
    <s v="Nikki"/>
    <n v="19.38"/>
    <n v="6.28"/>
    <s v="No"/>
    <s v="No"/>
    <s v="No"/>
    <n v="0"/>
    <x v="0"/>
    <x v="2"/>
    <x v="1"/>
    <s v="22-Aug-1991"/>
    <x v="388"/>
    <x v="1"/>
    <x v="2"/>
    <x v="3"/>
  </r>
  <r>
    <x v="389"/>
    <s v="Summer B."/>
    <n v="16.21"/>
    <n v="6.29"/>
    <s v="yes"/>
    <s v="No"/>
    <s v="No"/>
    <n v="1"/>
    <x v="0"/>
    <x v="3"/>
    <x v="1"/>
    <s v="22-Jul-1988"/>
    <x v="389"/>
    <x v="1"/>
    <x v="1"/>
    <x v="3"/>
  </r>
  <r>
    <x v="390"/>
    <s v="Edward"/>
    <n v="32.54"/>
    <n v="4.0199999999999996"/>
    <s v="No"/>
    <s v="yes"/>
    <s v="No"/>
    <n v="1"/>
    <x v="0"/>
    <x v="0"/>
    <x v="2"/>
    <s v="5-Sep-2004"/>
    <x v="390"/>
    <x v="1"/>
    <x v="2"/>
    <x v="3"/>
  </r>
  <r>
    <x v="391"/>
    <s v="Ryan"/>
    <n v="36.765000000000001"/>
    <n v="11.95"/>
    <s v="yes"/>
    <s v="No"/>
    <s v="No"/>
    <n v="2"/>
    <x v="1"/>
    <x v="0"/>
    <x v="0"/>
    <s v="27-Aug-1970"/>
    <x v="391"/>
    <x v="1"/>
    <x v="0"/>
    <x v="1"/>
  </r>
  <r>
    <x v="392"/>
    <s v="Kacee"/>
    <n v="35.909999999999997"/>
    <n v="8.7100000000000009"/>
    <s v="No"/>
    <s v="No"/>
    <s v="No"/>
    <n v="0"/>
    <x v="1"/>
    <x v="0"/>
    <x v="0"/>
    <s v="21-Sep-1974"/>
    <x v="392"/>
    <x v="1"/>
    <x v="2"/>
    <x v="2"/>
  </r>
  <r>
    <x v="393"/>
    <s v="Dave"/>
    <n v="32.06"/>
    <n v="4.67"/>
    <s v="No"/>
    <s v="yes"/>
    <s v="No"/>
    <n v="1"/>
    <x v="0"/>
    <x v="0"/>
    <x v="2"/>
    <s v="5-Dec-2004"/>
    <x v="393"/>
    <x v="1"/>
    <x v="0"/>
    <x v="3"/>
  </r>
  <r>
    <x v="394"/>
    <s v="Maryanna"/>
    <n v="24.1"/>
    <n v="11.14"/>
    <s v="yes"/>
    <s v="No"/>
    <s v="No"/>
    <n v="1"/>
    <x v="1"/>
    <x v="2"/>
    <x v="0"/>
    <s v="4-Jun-1975"/>
    <x v="394"/>
    <x v="1"/>
    <x v="1"/>
    <x v="3"/>
  </r>
  <r>
    <x v="395"/>
    <s v="Jessica H."/>
    <n v="27.1"/>
    <n v="9.0500000000000007"/>
    <s v="No"/>
    <s v="No"/>
    <s v="No"/>
    <n v="2"/>
    <x v="1"/>
    <x v="1"/>
    <x v="0"/>
    <s v="7-Jul-1973"/>
    <x v="395"/>
    <x v="1"/>
    <x v="0"/>
    <x v="3"/>
  </r>
  <r>
    <x v="396"/>
    <s v="Deanna"/>
    <n v="24.42"/>
    <n v="11.31"/>
    <s v="No"/>
    <s v="No"/>
    <s v="No"/>
    <n v="0"/>
    <x v="0"/>
    <x v="2"/>
    <x v="0"/>
    <s v="11-Oct-2002"/>
    <x v="396"/>
    <x v="1"/>
    <x v="1"/>
    <x v="0"/>
  </r>
  <r>
    <x v="397"/>
    <s v="Peter"/>
    <n v="26.695"/>
    <n v="4.68"/>
    <s v="yes"/>
    <s v="No"/>
    <s v="No"/>
    <n v="2"/>
    <x v="0"/>
    <x v="1"/>
    <x v="2"/>
    <s v="9-Jul-1966"/>
    <x v="397"/>
    <x v="1"/>
    <x v="0"/>
    <x v="1"/>
  </r>
  <r>
    <x v="398"/>
    <s v="Rebecca"/>
    <n v="27.79"/>
    <n v="6.05"/>
    <s v="yes"/>
    <s v="yes"/>
    <s v="No"/>
    <n v="1"/>
    <x v="0"/>
    <x v="1"/>
    <x v="1"/>
    <s v="26-Dec-2000"/>
    <x v="398"/>
    <x v="1"/>
    <x v="0"/>
    <x v="3"/>
  </r>
  <r>
    <x v="399"/>
    <s v="Elizabeth M."/>
    <n v="32.68"/>
    <n v="4.68"/>
    <s v="yes"/>
    <s v="No"/>
    <s v="No"/>
    <n v="0"/>
    <x v="1"/>
    <x v="0"/>
    <x v="2"/>
    <s v="5-Jun-2001"/>
    <x v="399"/>
    <x v="1"/>
    <x v="2"/>
    <x v="1"/>
  </r>
  <r>
    <x v="400"/>
    <s v="Gregory"/>
    <n v="26.4"/>
    <n v="9.5"/>
    <s v="yes"/>
    <s v="No"/>
    <s v="No"/>
    <n v="2"/>
    <x v="1"/>
    <x v="1"/>
    <x v="0"/>
    <s v="3-Dec-1970"/>
    <x v="400"/>
    <x v="1"/>
    <x v="2"/>
    <x v="0"/>
  </r>
  <r>
    <x v="401"/>
    <s v="Sarah E."/>
    <n v="23.655000000000001"/>
    <n v="10.84"/>
    <s v="yes"/>
    <s v="No"/>
    <s v="Yes"/>
    <n v="1"/>
    <x v="0"/>
    <x v="2"/>
    <x v="0"/>
    <s v="21-Aug-1963"/>
    <x v="401"/>
    <x v="1"/>
    <x v="0"/>
    <x v="1"/>
  </r>
  <r>
    <x v="402"/>
    <s v="Anne Elise"/>
    <n v="27.36"/>
    <n v="5.88"/>
    <s v="No"/>
    <s v="No"/>
    <s v="No"/>
    <n v="2"/>
    <x v="1"/>
    <x v="1"/>
    <x v="1"/>
    <s v="17-Jul-1972"/>
    <x v="402"/>
    <x v="1"/>
    <x v="0"/>
    <x v="2"/>
  </r>
  <r>
    <x v="403"/>
    <s v="Christopher R"/>
    <n v="27.82"/>
    <n v="5.24"/>
    <s v="yes"/>
    <s v="No"/>
    <s v="No"/>
    <n v="0"/>
    <x v="0"/>
    <x v="1"/>
    <x v="2"/>
    <s v="2-Aug-2001"/>
    <x v="403"/>
    <x v="1"/>
    <x v="1"/>
    <x v="3"/>
  </r>
  <r>
    <x v="404"/>
    <s v="Elliot"/>
    <n v="25.46"/>
    <n v="11.75"/>
    <s v="No"/>
    <s v="No"/>
    <s v="No"/>
    <n v="0"/>
    <x v="1"/>
    <x v="1"/>
    <x v="0"/>
    <s v="11-Dec-1968"/>
    <x v="404"/>
    <x v="1"/>
    <x v="0"/>
    <x v="6"/>
  </r>
  <r>
    <x v="405"/>
    <s v="Christopher D."/>
    <n v="25.1"/>
    <n v="6.97"/>
    <s v="No"/>
    <s v="No"/>
    <s v="No"/>
    <n v="0"/>
    <x v="0"/>
    <x v="1"/>
    <x v="0"/>
    <s v="22-Aug-1968"/>
    <x v="405"/>
    <x v="1"/>
    <x v="2"/>
    <x v="3"/>
  </r>
  <r>
    <x v="406"/>
    <s v="Corey"/>
    <n v="32.11"/>
    <n v="4.76"/>
    <s v="No"/>
    <s v="No"/>
    <s v="No"/>
    <n v="2"/>
    <x v="1"/>
    <x v="0"/>
    <x v="2"/>
    <s v="26-Sep-1972"/>
    <x v="406"/>
    <x v="1"/>
    <x v="2"/>
    <x v="6"/>
  </r>
  <r>
    <x v="407"/>
    <s v="Patrick D."/>
    <n v="29.8"/>
    <n v="8.24"/>
    <s v="yes"/>
    <s v="No"/>
    <s v="No"/>
    <n v="1"/>
    <x v="0"/>
    <x v="1"/>
    <x v="0"/>
    <s v="14-Dec-1975"/>
    <x v="407"/>
    <x v="1"/>
    <x v="1"/>
    <x v="3"/>
  </r>
  <r>
    <x v="408"/>
    <s v="Anthony D."/>
    <n v="24.01"/>
    <n v="4.76"/>
    <s v="No"/>
    <s v="No"/>
    <s v="No"/>
    <n v="1"/>
    <x v="0"/>
    <x v="2"/>
    <x v="2"/>
    <s v="24-Nov-1998"/>
    <x v="408"/>
    <x v="1"/>
    <x v="0"/>
    <x v="3"/>
  </r>
  <r>
    <x v="409"/>
    <s v="Melissa"/>
    <n v="23.21"/>
    <n v="6.03"/>
    <s v="No"/>
    <s v="No"/>
    <s v="No"/>
    <n v="1"/>
    <x v="1"/>
    <x v="2"/>
    <x v="1"/>
    <s v="14-Jun-1998"/>
    <x v="409"/>
    <x v="1"/>
    <x v="2"/>
    <x v="0"/>
  </r>
  <r>
    <x v="410"/>
    <s v="Raven"/>
    <n v="21.2"/>
    <n v="4.07"/>
    <s v="yes"/>
    <s v="No"/>
    <s v="No"/>
    <n v="1"/>
    <x v="0"/>
    <x v="2"/>
    <x v="2"/>
    <s v="4-Dec-1995"/>
    <x v="410"/>
    <x v="1"/>
    <x v="2"/>
    <x v="3"/>
  </r>
  <r>
    <x v="411"/>
    <s v="Christopher"/>
    <n v="28.215"/>
    <n v="8.26"/>
    <s v="yes"/>
    <s v="No"/>
    <s v="No"/>
    <n v="1"/>
    <x v="0"/>
    <x v="1"/>
    <x v="0"/>
    <s v="14-Nov-1975"/>
    <x v="411"/>
    <x v="1"/>
    <x v="0"/>
    <x v="1"/>
  </r>
  <r>
    <x v="412"/>
    <s v="Kendra A"/>
    <n v="38.094999999999999"/>
    <n v="4.76"/>
    <s v="No"/>
    <s v="No"/>
    <s v="No"/>
    <n v="1"/>
    <x v="1"/>
    <x v="0"/>
    <x v="2"/>
    <s v="14-Jun-1987"/>
    <x v="412"/>
    <x v="1"/>
    <x v="1"/>
    <x v="2"/>
  </r>
  <r>
    <x v="413"/>
    <s v="Jordan"/>
    <n v="22.61"/>
    <n v="6.13"/>
    <s v="yes"/>
    <s v="No"/>
    <s v="Yes"/>
    <n v="1"/>
    <x v="0"/>
    <x v="2"/>
    <x v="1"/>
    <s v="23-Jul-1969"/>
    <x v="413"/>
    <x v="1"/>
    <x v="1"/>
    <x v="2"/>
  </r>
  <r>
    <x v="414"/>
    <s v="Nils"/>
    <n v="24.32"/>
    <n v="10.47"/>
    <s v="yes"/>
    <s v="No"/>
    <s v="No"/>
    <n v="2"/>
    <x v="0"/>
    <x v="2"/>
    <x v="0"/>
    <s v="26-Nov-1970"/>
    <x v="414"/>
    <x v="1"/>
    <x v="2"/>
    <x v="4"/>
  </r>
  <r>
    <x v="415"/>
    <s v="Scott"/>
    <n v="20.96"/>
    <n v="4.04"/>
    <s v="yes"/>
    <s v="No"/>
    <s v="No"/>
    <n v="1"/>
    <x v="0"/>
    <x v="2"/>
    <x v="2"/>
    <s v="10-Jun-1995"/>
    <x v="415"/>
    <x v="1"/>
    <x v="0"/>
    <x v="3"/>
  </r>
  <r>
    <x v="416"/>
    <s v="Angela"/>
    <n v="19.68"/>
    <n v="5.74"/>
    <s v="No"/>
    <s v="No"/>
    <s v="No"/>
    <n v="0"/>
    <x v="0"/>
    <x v="2"/>
    <x v="1"/>
    <s v="9-Sep-1994"/>
    <x v="416"/>
    <x v="1"/>
    <x v="2"/>
    <x v="3"/>
  </r>
  <r>
    <x v="417"/>
    <s v="Allison"/>
    <n v="18.100000000000001"/>
    <n v="6.33"/>
    <s v="No"/>
    <s v="No"/>
    <s v="No"/>
    <n v="1"/>
    <x v="0"/>
    <x v="3"/>
    <x v="1"/>
    <s v="11-Oct-1992"/>
    <x v="417"/>
    <x v="1"/>
    <x v="0"/>
    <x v="3"/>
  </r>
  <r>
    <x v="418"/>
    <s v="Caitlin O."/>
    <n v="29.64"/>
    <n v="4.28"/>
    <s v="yes"/>
    <s v="No"/>
    <s v="No"/>
    <n v="0"/>
    <x v="1"/>
    <x v="1"/>
    <x v="2"/>
    <s v="28-Aug-1996"/>
    <x v="418"/>
    <x v="1"/>
    <x v="1"/>
    <x v="2"/>
  </r>
  <r>
    <x v="419"/>
    <s v="Tracy M"/>
    <n v="25.3"/>
    <n v="9.4700000000000006"/>
    <s v="yes"/>
    <s v="No"/>
    <s v="No"/>
    <n v="2"/>
    <x v="0"/>
    <x v="1"/>
    <x v="0"/>
    <s v="12-Jun-1970"/>
    <x v="419"/>
    <x v="1"/>
    <x v="0"/>
    <x v="0"/>
  </r>
  <r>
    <x v="420"/>
    <s v="Dustin M."/>
    <n v="27.6"/>
    <n v="4.8499999999999996"/>
    <s v="yes"/>
    <s v="No"/>
    <s v="No"/>
    <n v="0"/>
    <x v="1"/>
    <x v="1"/>
    <x v="2"/>
    <s v="12-Oct-1976"/>
    <x v="420"/>
    <x v="1"/>
    <x v="2"/>
    <x v="3"/>
  </r>
  <r>
    <x v="421"/>
    <s v="Jenny"/>
    <n v="27.645"/>
    <n v="11.03"/>
    <s v="yes"/>
    <s v="No"/>
    <s v="No"/>
    <n v="1"/>
    <x v="0"/>
    <x v="1"/>
    <x v="0"/>
    <s v="13-Jun-1975"/>
    <x v="421"/>
    <x v="1"/>
    <x v="2"/>
    <x v="1"/>
  </r>
  <r>
    <x v="422"/>
    <s v="Emily"/>
    <n v="27.6"/>
    <n v="5.22"/>
    <s v="No"/>
    <s v="No"/>
    <s v="No"/>
    <n v="2"/>
    <x v="0"/>
    <x v="1"/>
    <x v="2"/>
    <s v="14-Sep-1972"/>
    <x v="422"/>
    <x v="1"/>
    <x v="0"/>
    <x v="3"/>
  </r>
  <r>
    <x v="423"/>
    <s v="Fabienne"/>
    <n v="25.08"/>
    <n v="9.52"/>
    <s v="yes"/>
    <s v="No"/>
    <s v="No"/>
    <n v="2"/>
    <x v="1"/>
    <x v="1"/>
    <x v="0"/>
    <s v="21-Oct-1961"/>
    <x v="423"/>
    <x v="1"/>
    <x v="2"/>
    <x v="0"/>
  </r>
  <r>
    <x v="424"/>
    <s v="Jordan"/>
    <n v="30.02"/>
    <n v="11.09"/>
    <s v="No"/>
    <s v="No"/>
    <s v="No"/>
    <n v="0"/>
    <x v="1"/>
    <x v="0"/>
    <x v="0"/>
    <s v="6-Jul-1968"/>
    <x v="424"/>
    <x v="1"/>
    <x v="2"/>
    <x v="1"/>
  </r>
  <r>
    <x v="425"/>
    <s v="Matt"/>
    <n v="27.36"/>
    <n v="9.4499999999999993"/>
    <s v="yes"/>
    <s v="No"/>
    <s v="No"/>
    <n v="2"/>
    <x v="0"/>
    <x v="1"/>
    <x v="0"/>
    <s v="30-Nov-1970"/>
    <x v="425"/>
    <x v="1"/>
    <x v="0"/>
    <x v="1"/>
  </r>
  <r>
    <x v="426"/>
    <s v="Taryn L"/>
    <n v="22.2"/>
    <n v="5.51"/>
    <s v="No"/>
    <s v="No"/>
    <s v="No"/>
    <n v="0"/>
    <x v="0"/>
    <x v="2"/>
    <x v="2"/>
    <s v="7-Oct-1999"/>
    <x v="426"/>
    <x v="1"/>
    <x v="1"/>
    <x v="3"/>
  </r>
  <r>
    <x v="427"/>
    <s v="Temima"/>
    <n v="25.71"/>
    <n v="4.18"/>
    <s v="No"/>
    <s v="yes"/>
    <s v="No"/>
    <n v="1"/>
    <x v="0"/>
    <x v="1"/>
    <x v="2"/>
    <s v="3-Aug-2004"/>
    <x v="427"/>
    <x v="1"/>
    <x v="1"/>
    <x v="3"/>
  </r>
  <r>
    <x v="428"/>
    <s v="Jennifer"/>
    <n v="41.91"/>
    <n v="5.98"/>
    <s v="yes"/>
    <s v="No"/>
    <s v="No"/>
    <n v="1"/>
    <x v="1"/>
    <x v="0"/>
    <x v="1"/>
    <s v="16-Dec-1964"/>
    <x v="428"/>
    <x v="1"/>
    <x v="1"/>
    <x v="0"/>
  </r>
  <r>
    <x v="429"/>
    <s v="Serena M."/>
    <n v="25.85"/>
    <n v="10.16"/>
    <s v="No"/>
    <s v="No"/>
    <s v="No"/>
    <n v="0"/>
    <x v="0"/>
    <x v="1"/>
    <x v="0"/>
    <s v="10-Sep-1974"/>
    <x v="429"/>
    <x v="1"/>
    <x v="1"/>
    <x v="0"/>
  </r>
  <r>
    <x v="430"/>
    <s v="Victoria M."/>
    <n v="23.844999999999999"/>
    <n v="11.71"/>
    <s v="No"/>
    <s v="No"/>
    <s v="No"/>
    <n v="2"/>
    <x v="0"/>
    <x v="2"/>
    <x v="0"/>
    <s v="13-Jun-1973"/>
    <x v="430"/>
    <x v="1"/>
    <x v="2"/>
    <x v="2"/>
  </r>
  <r>
    <x v="431"/>
    <s v="Phoebe"/>
    <n v="30.59"/>
    <n v="5.23"/>
    <s v="No"/>
    <s v="No"/>
    <s v="Yes"/>
    <n v="1"/>
    <x v="1"/>
    <x v="0"/>
    <x v="2"/>
    <s v="30-Dec-2003"/>
    <x v="431"/>
    <x v="1"/>
    <x v="2"/>
    <x v="1"/>
  </r>
  <r>
    <x v="432"/>
    <s v="Corey"/>
    <n v="24.795000000000002"/>
    <n v="6.85"/>
    <s v="No"/>
    <s v="No"/>
    <s v="No"/>
    <n v="0"/>
    <x v="0"/>
    <x v="2"/>
    <x v="0"/>
    <s v="10-Jul-1971"/>
    <x v="432"/>
    <x v="1"/>
    <x v="2"/>
    <x v="1"/>
  </r>
  <r>
    <x v="433"/>
    <s v="Rebecca"/>
    <n v="24.13"/>
    <n v="7.05"/>
    <s v="yes"/>
    <s v="No"/>
    <s v="No"/>
    <n v="2"/>
    <x v="0"/>
    <x v="2"/>
    <x v="0"/>
    <s v="8-Aug-1970"/>
    <x v="433"/>
    <x v="1"/>
    <x v="0"/>
    <x v="1"/>
  </r>
  <r>
    <x v="434"/>
    <s v="Nicholas D"/>
    <n v="25.84"/>
    <n v="11.64"/>
    <s v="No"/>
    <s v="No"/>
    <s v="No"/>
    <n v="2"/>
    <x v="0"/>
    <x v="1"/>
    <x v="0"/>
    <s v="27-Jun-1973"/>
    <x v="434"/>
    <x v="1"/>
    <x v="0"/>
    <x v="1"/>
  </r>
  <r>
    <x v="435"/>
    <s v="Christian"/>
    <n v="28"/>
    <n v="10.52"/>
    <s v="No"/>
    <s v="No"/>
    <s v="No"/>
    <n v="0"/>
    <x v="0"/>
    <x v="1"/>
    <x v="0"/>
    <s v="2-Jun-1974"/>
    <x v="435"/>
    <x v="1"/>
    <x v="2"/>
    <x v="3"/>
  </r>
  <r>
    <x v="436"/>
    <s v="Jonathon S."/>
    <n v="34.1"/>
    <n v="4.01"/>
    <s v="yes"/>
    <s v="No"/>
    <s v="Yes"/>
    <n v="1"/>
    <x v="1"/>
    <x v="0"/>
    <x v="2"/>
    <s v="26-Aug-1983"/>
    <x v="436"/>
    <x v="1"/>
    <x v="2"/>
    <x v="0"/>
  </r>
  <r>
    <x v="437"/>
    <s v="Caroline"/>
    <n v="26.125"/>
    <n v="8.56"/>
    <s v="yes"/>
    <s v="No"/>
    <s v="No"/>
    <n v="1"/>
    <x v="0"/>
    <x v="1"/>
    <x v="0"/>
    <s v="13-Nov-1975"/>
    <x v="437"/>
    <x v="1"/>
    <x v="0"/>
    <x v="2"/>
  </r>
  <r>
    <x v="438"/>
    <s v="Joshua D."/>
    <n v="25.6"/>
    <n v="10.5"/>
    <s v="No"/>
    <s v="No"/>
    <s v="No"/>
    <n v="2"/>
    <x v="0"/>
    <x v="1"/>
    <x v="0"/>
    <s v="22-Oct-1973"/>
    <x v="438"/>
    <x v="1"/>
    <x v="2"/>
    <x v="3"/>
  </r>
  <r>
    <x v="439"/>
    <s v="Nichole"/>
    <n v="24.32"/>
    <n v="6.39"/>
    <s v="No"/>
    <s v="No"/>
    <s v="No"/>
    <n v="0"/>
    <x v="1"/>
    <x v="2"/>
    <x v="1"/>
    <s v="3-Oct-1994"/>
    <x v="439"/>
    <x v="1"/>
    <x v="0"/>
    <x v="2"/>
  </r>
  <r>
    <x v="440"/>
    <s v="Denise M"/>
    <n v="22.88"/>
    <n v="5.71"/>
    <s v="yes"/>
    <s v="No"/>
    <s v="Yes"/>
    <n v="1"/>
    <x v="0"/>
    <x v="2"/>
    <x v="1"/>
    <s v="14-Nov-1969"/>
    <x v="440"/>
    <x v="1"/>
    <x v="0"/>
    <x v="0"/>
  </r>
  <r>
    <x v="441"/>
    <s v="Peter R."/>
    <n v="24.984999999999999"/>
    <n v="4.43"/>
    <s v="yes"/>
    <s v="No"/>
    <s v="Yes"/>
    <n v="1"/>
    <x v="1"/>
    <x v="2"/>
    <x v="2"/>
    <s v="7-Aug-1997"/>
    <x v="441"/>
    <x v="1"/>
    <x v="0"/>
    <x v="11"/>
  </r>
  <r>
    <x v="442"/>
    <s v="Johnson K"/>
    <n v="33.1"/>
    <n v="5.52"/>
    <s v="No"/>
    <s v="No"/>
    <s v="Yes"/>
    <n v="1"/>
    <x v="1"/>
    <x v="0"/>
    <x v="2"/>
    <s v="14-Dec-2003"/>
    <x v="442"/>
    <x v="1"/>
    <x v="2"/>
    <x v="3"/>
  </r>
  <r>
    <x v="443"/>
    <s v="Katherine"/>
    <n v="27.83"/>
    <n v="9.1999999999999993"/>
    <s v="yes"/>
    <s v="No"/>
    <s v="No"/>
    <n v="1"/>
    <x v="0"/>
    <x v="1"/>
    <x v="0"/>
    <s v="9-Sep-1975"/>
    <x v="443"/>
    <x v="1"/>
    <x v="2"/>
    <x v="0"/>
  </r>
  <r>
    <x v="444"/>
    <s v="Lynda"/>
    <n v="30.875"/>
    <n v="10.97"/>
    <s v="yes"/>
    <s v="No"/>
    <s v="No"/>
    <n v="2"/>
    <x v="1"/>
    <x v="0"/>
    <x v="0"/>
    <s v="9-Nov-1970"/>
    <x v="444"/>
    <x v="1"/>
    <x v="2"/>
    <x v="2"/>
  </r>
  <r>
    <x v="445"/>
    <s v="Anthony"/>
    <n v="27.265000000000001"/>
    <n v="4.25"/>
    <s v="No"/>
    <s v="No"/>
    <s v="Yes"/>
    <n v="1"/>
    <x v="1"/>
    <x v="1"/>
    <x v="2"/>
    <s v="25-Jul-2003"/>
    <x v="445"/>
    <x v="1"/>
    <x v="1"/>
    <x v="1"/>
  </r>
  <r>
    <x v="446"/>
    <s v="Linnea C."/>
    <n v="26.7"/>
    <n v="5.23"/>
    <s v="No"/>
    <s v="No"/>
    <s v="Yes"/>
    <n v="1"/>
    <x v="0"/>
    <x v="1"/>
    <x v="2"/>
    <s v="14-Nov-1979"/>
    <x v="446"/>
    <x v="2"/>
    <x v="2"/>
    <x v="3"/>
  </r>
  <r>
    <x v="447"/>
    <s v="Massimiliano A."/>
    <n v="29.925000000000001"/>
    <n v="5.96"/>
    <s v="yes"/>
    <s v="No"/>
    <s v="Yes"/>
    <n v="1"/>
    <x v="0"/>
    <x v="1"/>
    <x v="1"/>
    <s v="21-Dec-1983"/>
    <x v="447"/>
    <x v="2"/>
    <x v="1"/>
    <x v="9"/>
  </r>
  <r>
    <x v="448"/>
    <s v="James M."/>
    <n v="19.95"/>
    <n v="4.29"/>
    <s v="yes"/>
    <s v="No"/>
    <s v="No"/>
    <n v="2"/>
    <x v="0"/>
    <x v="2"/>
    <x v="2"/>
    <s v="18-Aug-1966"/>
    <x v="448"/>
    <x v="2"/>
    <x v="0"/>
    <x v="7"/>
  </r>
  <r>
    <x v="449"/>
    <s v="Lauren"/>
    <n v="24.225000000000001"/>
    <n v="4.09"/>
    <s v="No"/>
    <s v="No"/>
    <s v="No"/>
    <n v="0"/>
    <x v="1"/>
    <x v="2"/>
    <x v="2"/>
    <s v="26-Aug-1999"/>
    <x v="449"/>
    <x v="2"/>
    <x v="2"/>
    <x v="2"/>
  </r>
  <r>
    <x v="450"/>
    <s v="Michele V."/>
    <n v="28.12"/>
    <n v="4.88"/>
    <s v="No"/>
    <s v="No"/>
    <s v="No"/>
    <n v="0"/>
    <x v="0"/>
    <x v="1"/>
    <x v="2"/>
    <s v="27-Dec-1982"/>
    <x v="450"/>
    <x v="1"/>
    <x v="0"/>
    <x v="2"/>
  </r>
  <r>
    <x v="451"/>
    <s v="Xiao"/>
    <n v="23.21"/>
    <n v="6.76"/>
    <s v="No"/>
    <s v="No"/>
    <s v="No"/>
    <n v="0"/>
    <x v="0"/>
    <x v="2"/>
    <x v="0"/>
    <s v="16-Jun-1971"/>
    <x v="451"/>
    <x v="1"/>
    <x v="0"/>
    <x v="0"/>
  </r>
  <r>
    <x v="452"/>
    <s v="Harper L"/>
    <n v="23.98"/>
    <n v="10.67"/>
    <s v="No"/>
    <s v="No"/>
    <s v="No"/>
    <n v="0"/>
    <x v="1"/>
    <x v="2"/>
    <x v="0"/>
    <s v="24-Aug-1965"/>
    <x v="452"/>
    <x v="2"/>
    <x v="1"/>
    <x v="0"/>
  </r>
  <r>
    <x v="453"/>
    <s v="Nick"/>
    <n v="30"/>
    <n v="6.21"/>
    <s v="No"/>
    <s v="No"/>
    <s v="No"/>
    <n v="0"/>
    <x v="0"/>
    <x v="0"/>
    <x v="1"/>
    <s v="12-Sep-1980"/>
    <x v="453"/>
    <x v="1"/>
    <x v="2"/>
    <x v="3"/>
  </r>
  <r>
    <x v="454"/>
    <s v="Scott"/>
    <n v="17.350000000000001"/>
    <n v="5.03"/>
    <s v="yes"/>
    <s v="No"/>
    <s v="No"/>
    <n v="0"/>
    <x v="0"/>
    <x v="3"/>
    <x v="2"/>
    <s v="28-Aug-2001"/>
    <x v="454"/>
    <x v="2"/>
    <x v="1"/>
    <x v="3"/>
  </r>
  <r>
    <x v="455"/>
    <s v="Wilson"/>
    <n v="22.704999999999998"/>
    <n v="5.27"/>
    <s v="No"/>
    <s v="No"/>
    <s v="No"/>
    <n v="0"/>
    <x v="1"/>
    <x v="2"/>
    <x v="2"/>
    <s v="14-Oct-1989"/>
    <x v="455"/>
    <x v="2"/>
    <x v="1"/>
    <x v="1"/>
  </r>
  <r>
    <x v="456"/>
    <s v="Lee"/>
    <n v="25.41"/>
    <n v="10.53"/>
    <s v="yes"/>
    <s v="No"/>
    <s v="No"/>
    <n v="1"/>
    <x v="0"/>
    <x v="1"/>
    <x v="0"/>
    <s v="19-Dec-1975"/>
    <x v="456"/>
    <x v="2"/>
    <x v="0"/>
    <x v="0"/>
  </r>
  <r>
    <x v="457"/>
    <s v="Shizhong"/>
    <n v="18.23"/>
    <n v="5.78"/>
    <s v="No"/>
    <s v="No"/>
    <s v="Yes"/>
    <n v="1"/>
    <x v="0"/>
    <x v="3"/>
    <x v="1"/>
    <s v="28-Sep-2003"/>
    <x v="457"/>
    <x v="1"/>
    <x v="1"/>
    <x v="3"/>
  </r>
  <r>
    <x v="458"/>
    <s v="Marie-Claire"/>
    <n v="24.7"/>
    <n v="4.3600000000000003"/>
    <s v="No"/>
    <s v="No"/>
    <s v="Yes"/>
    <n v="1"/>
    <x v="0"/>
    <x v="2"/>
    <x v="2"/>
    <s v="17-Aug-1979"/>
    <x v="458"/>
    <x v="2"/>
    <x v="1"/>
    <x v="1"/>
  </r>
  <r>
    <x v="459"/>
    <s v="Todd J."/>
    <n v="37.4"/>
    <n v="9.7200000000000006"/>
    <s v="yes"/>
    <s v="No"/>
    <s v="Yes"/>
    <n v="1"/>
    <x v="1"/>
    <x v="0"/>
    <x v="0"/>
    <s v="27-Aug-1963"/>
    <x v="459"/>
    <x v="2"/>
    <x v="1"/>
    <x v="3"/>
  </r>
  <r>
    <x v="460"/>
    <s v="Carolyn"/>
    <n v="26.885000000000002"/>
    <n v="5.18"/>
    <s v="No"/>
    <s v="No"/>
    <s v="Yes"/>
    <n v="1"/>
    <x v="0"/>
    <x v="1"/>
    <x v="2"/>
    <s v="28-Sep-1979"/>
    <x v="460"/>
    <x v="2"/>
    <x v="2"/>
    <x v="1"/>
  </r>
  <r>
    <x v="461"/>
    <s v="Lindsey"/>
    <n v="25.27"/>
    <n v="5.29"/>
    <s v="No"/>
    <s v="No"/>
    <s v="Yes"/>
    <n v="1"/>
    <x v="0"/>
    <x v="1"/>
    <x v="2"/>
    <s v="20-Sep-1979"/>
    <x v="461"/>
    <x v="2"/>
    <x v="1"/>
    <x v="2"/>
  </r>
  <r>
    <x v="462"/>
    <s v="Marissa D"/>
    <n v="23.655000000000001"/>
    <n v="4.8600000000000003"/>
    <s v="yes"/>
    <s v="No"/>
    <s v="No"/>
    <n v="0"/>
    <x v="0"/>
    <x v="2"/>
    <x v="2"/>
    <s v="18-Jul-1976"/>
    <x v="462"/>
    <x v="2"/>
    <x v="1"/>
    <x v="1"/>
  </r>
  <r>
    <x v="463"/>
    <s v="Jean Luc"/>
    <n v="55.05"/>
    <n v="7.66"/>
    <s v="No"/>
    <s v="No"/>
    <s v="No"/>
    <n v="0"/>
    <x v="1"/>
    <x v="0"/>
    <x v="0"/>
    <s v="16-Nov-1962"/>
    <x v="463"/>
    <x v="1"/>
    <x v="2"/>
    <x v="1"/>
  </r>
  <r>
    <x v="464"/>
    <s v="Danielle"/>
    <n v="24.89"/>
    <n v="6.1"/>
    <s v="yes"/>
    <s v="No"/>
    <s v="Yes"/>
    <n v="1"/>
    <x v="0"/>
    <x v="2"/>
    <x v="1"/>
    <s v="25-Dec-1983"/>
    <x v="464"/>
    <x v="2"/>
    <x v="0"/>
    <x v="2"/>
  </r>
  <r>
    <x v="465"/>
    <s v="Jim"/>
    <n v="18.715"/>
    <n v="4.4400000000000004"/>
    <s v="No"/>
    <s v="No"/>
    <s v="No"/>
    <n v="0"/>
    <x v="1"/>
    <x v="2"/>
    <x v="2"/>
    <s v="12-Jun-1999"/>
    <x v="465"/>
    <x v="1"/>
    <x v="0"/>
    <x v="1"/>
  </r>
  <r>
    <x v="466"/>
    <s v="Matthew T"/>
    <n v="28.12"/>
    <n v="6.15"/>
    <s v="No"/>
    <s v="No"/>
    <s v="No"/>
    <n v="0"/>
    <x v="0"/>
    <x v="1"/>
    <x v="1"/>
    <s v="21-Nov-1990"/>
    <x v="466"/>
    <x v="1"/>
    <x v="2"/>
    <x v="1"/>
  </r>
  <r>
    <x v="467"/>
    <s v="Rachel L."/>
    <n v="26.6"/>
    <n v="4.53"/>
    <s v="No"/>
    <s v="No"/>
    <s v="No"/>
    <n v="0"/>
    <x v="0"/>
    <x v="1"/>
    <x v="2"/>
    <s v="4-Sep-1980"/>
    <x v="467"/>
    <x v="1"/>
    <x v="1"/>
    <x v="1"/>
  </r>
  <r>
    <x v="468"/>
    <s v="Corina"/>
    <n v="30.114999999999998"/>
    <n v="5.48"/>
    <s v="No"/>
    <s v="yes"/>
    <s v="No"/>
    <n v="1"/>
    <x v="1"/>
    <x v="0"/>
    <x v="2"/>
    <s v="4-Aug-2004"/>
    <x v="468"/>
    <x v="2"/>
    <x v="1"/>
    <x v="2"/>
  </r>
  <r>
    <x v="469"/>
    <s v="Guannan"/>
    <n v="24.605"/>
    <n v="5.48"/>
    <s v="No"/>
    <s v="No"/>
    <s v="No"/>
    <n v="0"/>
    <x v="0"/>
    <x v="2"/>
    <x v="2"/>
    <s v="10-Dec-1980"/>
    <x v="469"/>
    <x v="2"/>
    <x v="0"/>
    <x v="9"/>
  </r>
  <r>
    <x v="470"/>
    <s v="Don"/>
    <n v="29.6"/>
    <n v="8.1"/>
    <s v="No"/>
    <s v="No"/>
    <s v="No"/>
    <n v="0"/>
    <x v="1"/>
    <x v="1"/>
    <x v="0"/>
    <s v="3-Sep-1974"/>
    <x v="470"/>
    <x v="2"/>
    <x v="2"/>
    <x v="3"/>
  </r>
  <r>
    <x v="471"/>
    <s v="Chris"/>
    <n v="24.42"/>
    <n v="7.16"/>
    <s v="No"/>
    <s v="No"/>
    <s v="No"/>
    <n v="0"/>
    <x v="0"/>
    <x v="2"/>
    <x v="0"/>
    <s v="14-Oct-1974"/>
    <x v="471"/>
    <x v="2"/>
    <x v="2"/>
    <x v="0"/>
  </r>
  <r>
    <x v="472"/>
    <s v="Gavin V."/>
    <n v="20.9"/>
    <n v="4.55"/>
    <s v="yes"/>
    <s v="No"/>
    <s v="Yes"/>
    <n v="1"/>
    <x v="0"/>
    <x v="2"/>
    <x v="2"/>
    <s v="26-Aug-1969"/>
    <x v="472"/>
    <x v="2"/>
    <x v="1"/>
    <x v="0"/>
  </r>
  <r>
    <x v="473"/>
    <s v="David"/>
    <n v="22.895"/>
    <n v="6.03"/>
    <s v="No"/>
    <s v="No"/>
    <s v="No"/>
    <n v="0"/>
    <x v="0"/>
    <x v="2"/>
    <x v="1"/>
    <s v="23-Nov-1977"/>
    <x v="473"/>
    <x v="2"/>
    <x v="0"/>
    <x v="1"/>
  </r>
  <r>
    <x v="474"/>
    <s v="Jatin"/>
    <n v="28.3"/>
    <n v="5.47"/>
    <s v="yes"/>
    <s v="No"/>
    <s v="Yes"/>
    <n v="1"/>
    <x v="0"/>
    <x v="1"/>
    <x v="2"/>
    <s v="2-Jul-1983"/>
    <x v="474"/>
    <x v="2"/>
    <x v="2"/>
    <x v="3"/>
  </r>
  <r>
    <x v="475"/>
    <s v="J P. II"/>
    <n v="54.3"/>
    <n v="4.1500000000000004"/>
    <s v="yes"/>
    <s v="No"/>
    <s v="No"/>
    <n v="1"/>
    <x v="1"/>
    <x v="0"/>
    <x v="2"/>
    <s v="19-Nov-1964"/>
    <x v="475"/>
    <x v="1"/>
    <x v="0"/>
    <x v="1"/>
  </r>
  <r>
    <x v="476"/>
    <s v="Angela M."/>
    <n v="33.344999999999999"/>
    <n v="11.32"/>
    <s v="yes"/>
    <s v="No"/>
    <s v="No"/>
    <n v="1"/>
    <x v="1"/>
    <x v="0"/>
    <x v="0"/>
    <s v="8-Dec-1975"/>
    <x v="476"/>
    <x v="1"/>
    <x v="1"/>
    <x v="2"/>
  </r>
  <r>
    <x v="477"/>
    <s v="Blake K."/>
    <n v="33"/>
    <n v="9.51"/>
    <s v="yes"/>
    <s v="No"/>
    <s v="No"/>
    <n v="0"/>
    <x v="1"/>
    <x v="0"/>
    <x v="0"/>
    <s v="8-Sep-1967"/>
    <x v="477"/>
    <x v="1"/>
    <x v="0"/>
    <x v="0"/>
  </r>
  <r>
    <x v="478"/>
    <s v="Brian T."/>
    <n v="28.024999999999999"/>
    <n v="7.67"/>
    <s v="yes"/>
    <s v="No"/>
    <s v="No"/>
    <n v="1"/>
    <x v="0"/>
    <x v="1"/>
    <x v="0"/>
    <s v="4-Aug-1986"/>
    <x v="478"/>
    <x v="1"/>
    <x v="0"/>
    <x v="6"/>
  </r>
  <r>
    <x v="479"/>
    <s v="Damon"/>
    <n v="28.69"/>
    <n v="6.23"/>
    <s v="No"/>
    <s v="No"/>
    <s v="No"/>
    <n v="1"/>
    <x v="0"/>
    <x v="1"/>
    <x v="1"/>
    <s v="14-Sep-1992"/>
    <x v="479"/>
    <x v="2"/>
    <x v="1"/>
    <x v="1"/>
  </r>
  <r>
    <x v="480"/>
    <s v="Jeffrey"/>
    <n v="40.28"/>
    <n v="8.9"/>
    <s v="No"/>
    <s v="No"/>
    <s v="No"/>
    <n v="0"/>
    <x v="1"/>
    <x v="0"/>
    <x v="0"/>
    <s v="1-Aug-1965"/>
    <x v="480"/>
    <x v="2"/>
    <x v="2"/>
    <x v="9"/>
  </r>
  <r>
    <x v="481"/>
    <s v="Malcolm J."/>
    <n v="37.299999999999997"/>
    <n v="7.79"/>
    <s v="yes"/>
    <s v="No"/>
    <s v="No"/>
    <n v="0"/>
    <x v="1"/>
    <x v="0"/>
    <x v="0"/>
    <s v="17-Dec-1967"/>
    <x v="481"/>
    <x v="1"/>
    <x v="0"/>
    <x v="3"/>
  </r>
  <r>
    <x v="482"/>
    <s v="Margaret B."/>
    <n v="54.47"/>
    <n v="4.49"/>
    <s v="yes"/>
    <s v="No"/>
    <s v="No"/>
    <n v="2"/>
    <x v="1"/>
    <x v="0"/>
    <x v="2"/>
    <s v="9-Jul-1966"/>
    <x v="482"/>
    <x v="2"/>
    <x v="2"/>
    <x v="1"/>
  </r>
  <r>
    <x v="483"/>
    <s v="Helen"/>
    <n v="38.06"/>
    <n v="5.24"/>
    <s v="yes"/>
    <s v="No"/>
    <s v="Yes"/>
    <n v="1"/>
    <x v="1"/>
    <x v="0"/>
    <x v="2"/>
    <s v="13-Oct-1969"/>
    <x v="483"/>
    <x v="1"/>
    <x v="2"/>
    <x v="0"/>
  </r>
  <r>
    <x v="484"/>
    <s v="Matthew"/>
    <n v="51.47"/>
    <n v="9.6"/>
    <s v="No"/>
    <s v="No"/>
    <s v="No"/>
    <n v="0"/>
    <x v="1"/>
    <x v="0"/>
    <x v="0"/>
    <s v="18-Oct-1962"/>
    <x v="484"/>
    <x v="1"/>
    <x v="1"/>
    <x v="1"/>
  </r>
  <r>
    <x v="485"/>
    <s v="Jeff"/>
    <n v="29.8"/>
    <n v="5.78"/>
    <s v="yes"/>
    <s v="No"/>
    <s v="No"/>
    <n v="0"/>
    <x v="1"/>
    <x v="1"/>
    <x v="1"/>
    <s v="12-Jul-1985"/>
    <x v="485"/>
    <x v="2"/>
    <x v="2"/>
    <x v="3"/>
  </r>
  <r>
    <x v="486"/>
    <s v=".  Tara R"/>
    <n v="49.77"/>
    <n v="7.02"/>
    <s v="No"/>
    <s v="No"/>
    <s v="No"/>
    <n v="0"/>
    <x v="1"/>
    <x v="0"/>
    <x v="0"/>
    <s v="2-Jul-1962"/>
    <x v="486"/>
    <x v="2"/>
    <x v="2"/>
    <x v="12"/>
  </r>
  <r>
    <x v="487"/>
    <s v="Kristin"/>
    <n v="25.555"/>
    <n v="4.09"/>
    <s v="yes"/>
    <s v="No"/>
    <s v="No"/>
    <n v="0"/>
    <x v="0"/>
    <x v="1"/>
    <x v="2"/>
    <s v="17-Sep-1985"/>
    <x v="487"/>
    <x v="2"/>
    <x v="1"/>
    <x v="2"/>
  </r>
  <r>
    <x v="488"/>
    <s v="Timothy"/>
    <n v="29.64"/>
    <n v="4.93"/>
    <s v="No"/>
    <s v="No"/>
    <s v="Yes"/>
    <n v="1"/>
    <x v="1"/>
    <x v="1"/>
    <x v="2"/>
    <s v="7-Sep-1993"/>
    <x v="488"/>
    <x v="2"/>
    <x v="0"/>
    <x v="4"/>
  </r>
  <r>
    <x v="489"/>
    <s v="Scott"/>
    <n v="53.93"/>
    <n v="5.34"/>
    <s v="yes"/>
    <s v="No"/>
    <s v="No"/>
    <n v="2"/>
    <x v="1"/>
    <x v="0"/>
    <x v="2"/>
    <s v="22-Aug-1966"/>
    <x v="489"/>
    <x v="1"/>
    <x v="0"/>
    <x v="1"/>
  </r>
  <r>
    <x v="490"/>
    <s v="Carly E"/>
    <n v="28.024999999999999"/>
    <n v="5.65"/>
    <s v="No"/>
    <s v="No"/>
    <s v="No"/>
    <n v="1"/>
    <x v="0"/>
    <x v="1"/>
    <x v="2"/>
    <s v="17-Oct-1987"/>
    <x v="490"/>
    <x v="1"/>
    <x v="0"/>
    <x v="1"/>
  </r>
  <r>
    <x v="491"/>
    <s v="Lisa"/>
    <n v="27.5"/>
    <n v="4.49"/>
    <s v="No"/>
    <s v="No"/>
    <s v="No"/>
    <n v="0"/>
    <x v="1"/>
    <x v="1"/>
    <x v="2"/>
    <s v="8-Jun-1994"/>
    <x v="491"/>
    <x v="1"/>
    <x v="1"/>
    <x v="3"/>
  </r>
  <r>
    <x v="492"/>
    <s v="Stacey"/>
    <n v="21.8"/>
    <n v="10.55"/>
    <s v="No"/>
    <s v="No"/>
    <s v="No"/>
    <n v="0"/>
    <x v="0"/>
    <x v="2"/>
    <x v="0"/>
    <s v="9-Jul-2002"/>
    <x v="492"/>
    <x v="2"/>
    <x v="0"/>
    <x v="3"/>
  </r>
  <r>
    <x v="493"/>
    <s v="Louis"/>
    <n v="26.41"/>
    <n v="4.92"/>
    <s v="yes"/>
    <s v="No"/>
    <s v="Yes"/>
    <n v="1"/>
    <x v="0"/>
    <x v="1"/>
    <x v="2"/>
    <s v="6-Oct-1983"/>
    <x v="493"/>
    <x v="1"/>
    <x v="1"/>
    <x v="4"/>
  </r>
  <r>
    <x v="494"/>
    <s v="Brian R."/>
    <n v="27.835000000000001"/>
    <n v="5.9"/>
    <s v="yes"/>
    <s v="No"/>
    <s v="No"/>
    <n v="1"/>
    <x v="0"/>
    <x v="1"/>
    <x v="1"/>
    <s v="25-Jul-1988"/>
    <x v="494"/>
    <x v="1"/>
    <x v="1"/>
    <x v="1"/>
  </r>
  <r>
    <x v="495"/>
    <s v=".  Jessica"/>
    <n v="51.74"/>
    <n v="4.9800000000000004"/>
    <s v="yes"/>
    <s v="No"/>
    <s v="No"/>
    <n v="2"/>
    <x v="1"/>
    <x v="0"/>
    <x v="2"/>
    <s v="10-Aug-1966"/>
    <x v="495"/>
    <x v="0"/>
    <x v="0"/>
    <x v="12"/>
  </r>
  <r>
    <x v="496"/>
    <s v="Dawn M."/>
    <n v="23.37"/>
    <n v="5.8"/>
    <s v="No"/>
    <s v="No"/>
    <s v="No"/>
    <n v="0"/>
    <x v="0"/>
    <x v="2"/>
    <x v="1"/>
    <s v="9-Oct-1980"/>
    <x v="496"/>
    <x v="0"/>
    <x v="2"/>
    <x v="2"/>
  </r>
  <r>
    <x v="497"/>
    <s v="Chris"/>
    <n v="29.7"/>
    <n v="6.21"/>
    <s v="yes"/>
    <s v="No"/>
    <s v="Yes"/>
    <n v="1"/>
    <x v="0"/>
    <x v="1"/>
    <x v="1"/>
    <s v="18-Oct-1997"/>
    <x v="497"/>
    <x v="0"/>
    <x v="0"/>
    <x v="3"/>
  </r>
  <r>
    <x v="498"/>
    <s v="Karen"/>
    <n v="20.045000000000002"/>
    <n v="6.17"/>
    <s v="No"/>
    <s v="No"/>
    <s v="Yes"/>
    <n v="1"/>
    <x v="0"/>
    <x v="2"/>
    <x v="1"/>
    <s v="30-Oct-1979"/>
    <x v="498"/>
    <x v="0"/>
    <x v="1"/>
    <x v="2"/>
  </r>
  <r>
    <x v="499"/>
    <s v="Jessica"/>
    <n v="27.83"/>
    <n v="5.36"/>
    <s v="No"/>
    <s v="No"/>
    <s v="No"/>
    <n v="2"/>
    <x v="1"/>
    <x v="1"/>
    <x v="2"/>
    <s v="14-Jun-1972"/>
    <x v="499"/>
    <x v="0"/>
    <x v="0"/>
    <x v="0"/>
  </r>
  <r>
    <x v="500"/>
    <s v="Mathieu"/>
    <n v="28.93"/>
    <n v="5.2"/>
    <s v="No"/>
    <s v="No"/>
    <s v="No"/>
    <n v="0"/>
    <x v="0"/>
    <x v="1"/>
    <x v="2"/>
    <s v="8-Aug-1990"/>
    <x v="500"/>
    <x v="0"/>
    <x v="2"/>
    <x v="0"/>
  </r>
  <r>
    <x v="501"/>
    <s v="Kam S."/>
    <n v="33.82"/>
    <n v="5.42"/>
    <s v="No"/>
    <s v="No"/>
    <s v="No"/>
    <n v="0"/>
    <x v="1"/>
    <x v="0"/>
    <x v="2"/>
    <s v="27-Aug-1994"/>
    <x v="501"/>
    <x v="0"/>
    <x v="2"/>
    <x v="1"/>
  </r>
  <r>
    <x v="502"/>
    <s v="Valerie A"/>
    <n v="20.234999999999999"/>
    <n v="6.84"/>
    <s v="No"/>
    <s v="No"/>
    <s v="No"/>
    <n v="0"/>
    <x v="0"/>
    <x v="2"/>
    <x v="0"/>
    <s v="24-Sep-1978"/>
    <x v="502"/>
    <x v="0"/>
    <x v="1"/>
    <x v="2"/>
  </r>
  <r>
    <x v="503"/>
    <s v="Freya R"/>
    <n v="49.2"/>
    <n v="10.9"/>
    <s v="yes"/>
    <s v="No"/>
    <s v="Yes"/>
    <n v="1"/>
    <x v="1"/>
    <x v="0"/>
    <x v="0"/>
    <s v="14-Jul-1963"/>
    <x v="503"/>
    <x v="0"/>
    <x v="0"/>
    <x v="1"/>
  </r>
  <r>
    <x v="504"/>
    <s v="Jennifer"/>
    <n v="26.4"/>
    <n v="4.87"/>
    <s v="yes"/>
    <s v="No"/>
    <s v="No"/>
    <n v="0"/>
    <x v="0"/>
    <x v="1"/>
    <x v="2"/>
    <s v="17-Sep-1985"/>
    <x v="504"/>
    <x v="0"/>
    <x v="1"/>
    <x v="0"/>
  </r>
  <r>
    <x v="505"/>
    <s v="Kara"/>
    <n v="28.38"/>
    <n v="6.07"/>
    <s v="No"/>
    <s v="No"/>
    <s v="No"/>
    <n v="1"/>
    <x v="0"/>
    <x v="1"/>
    <x v="1"/>
    <s v="19-Aug-1992"/>
    <x v="505"/>
    <x v="0"/>
    <x v="2"/>
    <x v="0"/>
  </r>
  <r>
    <x v="506"/>
    <s v="Bradley A."/>
    <n v="24.64"/>
    <n v="4.33"/>
    <s v="No"/>
    <s v="No"/>
    <s v="No"/>
    <n v="0"/>
    <x v="0"/>
    <x v="2"/>
    <x v="2"/>
    <s v="8-Nov-1980"/>
    <x v="506"/>
    <x v="0"/>
    <x v="1"/>
    <x v="0"/>
  </r>
  <r>
    <x v="507"/>
    <s v="Brendan"/>
    <n v="39.71"/>
    <n v="5.83"/>
    <s v="No"/>
    <s v="No"/>
    <s v="No"/>
    <n v="1"/>
    <x v="1"/>
    <x v="0"/>
    <x v="1"/>
    <s v="30-Nov-1987"/>
    <x v="507"/>
    <x v="0"/>
    <x v="0"/>
    <x v="9"/>
  </r>
  <r>
    <x v="508"/>
    <s v="Amber R"/>
    <n v="22.22"/>
    <n v="5.5"/>
    <s v="No"/>
    <s v="No"/>
    <s v="No"/>
    <n v="0"/>
    <x v="0"/>
    <x v="2"/>
    <x v="2"/>
    <s v="15-Dec-1982"/>
    <x v="508"/>
    <x v="0"/>
    <x v="1"/>
    <x v="0"/>
  </r>
  <r>
    <x v="509"/>
    <s v="Sean K"/>
    <n v="33.344999999999999"/>
    <n v="4.79"/>
    <s v="No"/>
    <s v="No"/>
    <s v="Yes"/>
    <n v="1"/>
    <x v="1"/>
    <x v="0"/>
    <x v="2"/>
    <s v="6-Sep-1993"/>
    <x v="509"/>
    <x v="0"/>
    <x v="0"/>
    <x v="1"/>
  </r>
  <r>
    <x v="510"/>
    <s v="Rick"/>
    <n v="24.42"/>
    <n v="5.81"/>
    <s v="No"/>
    <s v="No"/>
    <s v="No"/>
    <n v="1"/>
    <x v="0"/>
    <x v="2"/>
    <x v="1"/>
    <s v="30-Jun-1987"/>
    <x v="510"/>
    <x v="0"/>
    <x v="0"/>
    <x v="0"/>
  </r>
  <r>
    <x v="511"/>
    <s v="Matthew"/>
    <n v="29.81"/>
    <n v="5.58"/>
    <s v="No"/>
    <s v="No"/>
    <s v="No"/>
    <n v="0"/>
    <x v="0"/>
    <x v="1"/>
    <x v="2"/>
    <s v="24-Aug-1991"/>
    <x v="511"/>
    <x v="0"/>
    <x v="0"/>
    <x v="0"/>
  </r>
  <r>
    <x v="512"/>
    <s v="Brady"/>
    <n v="51.18"/>
    <n v="4.4000000000000004"/>
    <s v="yes"/>
    <s v="No"/>
    <s v="No"/>
    <n v="2"/>
    <x v="1"/>
    <x v="0"/>
    <x v="2"/>
    <s v="15-Nov-1966"/>
    <x v="512"/>
    <x v="0"/>
    <x v="1"/>
    <x v="1"/>
  </r>
  <r>
    <x v="513"/>
    <s v="Kameko"/>
    <n v="51.37"/>
    <n v="8.18"/>
    <s v="yes"/>
    <s v="No"/>
    <s v="No"/>
    <n v="0"/>
    <x v="1"/>
    <x v="0"/>
    <x v="0"/>
    <s v="29-Jul-1967"/>
    <x v="513"/>
    <x v="0"/>
    <x v="1"/>
    <x v="1"/>
  </r>
  <r>
    <x v="514"/>
    <s v="Jeremy A"/>
    <n v="36.19"/>
    <n v="5.52"/>
    <s v="yes"/>
    <s v="No"/>
    <s v="No"/>
    <n v="0"/>
    <x v="1"/>
    <x v="0"/>
    <x v="2"/>
    <s v="28-Dec-1985"/>
    <x v="514"/>
    <x v="0"/>
    <x v="0"/>
    <x v="0"/>
  </r>
  <r>
    <x v="515"/>
    <s v="Daniel"/>
    <n v="25.9"/>
    <n v="4.84"/>
    <s v="No"/>
    <s v="No"/>
    <s v="No"/>
    <n v="0"/>
    <x v="0"/>
    <x v="1"/>
    <x v="2"/>
    <s v="16-Sep-1991"/>
    <x v="515"/>
    <x v="0"/>
    <x v="0"/>
    <x v="3"/>
  </r>
  <r>
    <x v="516"/>
    <s v="Amanda"/>
    <n v="35.72"/>
    <n v="4.08"/>
    <s v="No"/>
    <s v="No"/>
    <s v="Yes"/>
    <n v="1"/>
    <x v="1"/>
    <x v="0"/>
    <x v="2"/>
    <s v="2-Jul-1979"/>
    <x v="516"/>
    <x v="0"/>
    <x v="1"/>
    <x v="2"/>
  </r>
  <r>
    <x v="517"/>
    <s v="Karen"/>
    <n v="27.94"/>
    <n v="4.4800000000000004"/>
    <s v="No"/>
    <s v="No"/>
    <s v="Yes"/>
    <n v="1"/>
    <x v="0"/>
    <x v="1"/>
    <x v="2"/>
    <s v="28-Sep-1993"/>
    <x v="517"/>
    <x v="0"/>
    <x v="2"/>
    <x v="0"/>
  </r>
  <r>
    <x v="518"/>
    <s v="Gregory"/>
    <n v="27.1"/>
    <n v="5.73"/>
    <s v="No"/>
    <s v="No"/>
    <s v="No"/>
    <n v="0"/>
    <x v="0"/>
    <x v="1"/>
    <x v="1"/>
    <s v="5-Jun-1989"/>
    <x v="518"/>
    <x v="0"/>
    <x v="0"/>
    <x v="3"/>
  </r>
  <r>
    <x v="519"/>
    <s v="Sabine"/>
    <n v="18.3"/>
    <n v="5.46"/>
    <s v="yes"/>
    <s v="No"/>
    <s v="Yes"/>
    <n v="1"/>
    <x v="0"/>
    <x v="3"/>
    <x v="2"/>
    <s v="19-Dec-1983"/>
    <x v="519"/>
    <x v="0"/>
    <x v="0"/>
    <x v="3"/>
  </r>
  <r>
    <x v="520"/>
    <s v="Joseph"/>
    <n v="25.3"/>
    <n v="5.0199999999999996"/>
    <s v="yes"/>
    <s v="No"/>
    <s v="No"/>
    <n v="1"/>
    <x v="0"/>
    <x v="1"/>
    <x v="2"/>
    <s v="24-Oct-1988"/>
    <x v="520"/>
    <x v="0"/>
    <x v="0"/>
    <x v="0"/>
  </r>
  <r>
    <x v="521"/>
    <s v="Adam"/>
    <n v="38.83"/>
    <n v="6.36"/>
    <s v="No"/>
    <s v="No"/>
    <s v="No"/>
    <n v="1"/>
    <x v="1"/>
    <x v="0"/>
    <x v="1"/>
    <s v="30-Nov-1992"/>
    <x v="521"/>
    <x v="0"/>
    <x v="1"/>
    <x v="0"/>
  </r>
  <r>
    <x v="522"/>
    <s v="Karolyn A"/>
    <n v="27.6"/>
    <n v="5.36"/>
    <s v="No"/>
    <s v="No"/>
    <s v="No"/>
    <n v="1"/>
    <x v="1"/>
    <x v="1"/>
    <x v="2"/>
    <s v="6-Aug-1998"/>
    <x v="522"/>
    <x v="0"/>
    <x v="0"/>
    <x v="3"/>
  </r>
  <r>
    <x v="523"/>
    <s v=".  Anita L."/>
    <n v="46.4"/>
    <n v="8.3699999999999992"/>
    <s v="yes"/>
    <s v="No"/>
    <s v="Yes"/>
    <n v="1"/>
    <x v="1"/>
    <x v="0"/>
    <x v="0"/>
    <s v="20-Oct-1963"/>
    <x v="523"/>
    <x v="0"/>
    <x v="1"/>
    <x v="12"/>
  </r>
  <r>
    <x v="524"/>
    <s v="Laura E."/>
    <n v="51.92"/>
    <n v="5.18"/>
    <s v="yes"/>
    <s v="No"/>
    <s v="Yes"/>
    <n v="1"/>
    <x v="1"/>
    <x v="0"/>
    <x v="2"/>
    <s v="3-Aug-1969"/>
    <x v="524"/>
    <x v="0"/>
    <x v="0"/>
    <x v="1"/>
  </r>
  <r>
    <x v="525"/>
    <s v="Sarah"/>
    <n v="32.395000000000003"/>
    <n v="5.68"/>
    <s v="yes"/>
    <s v="No"/>
    <s v="No"/>
    <n v="1"/>
    <x v="1"/>
    <x v="0"/>
    <x v="2"/>
    <s v="27-Sep-1995"/>
    <x v="525"/>
    <x v="0"/>
    <x v="2"/>
    <x v="2"/>
  </r>
  <r>
    <x v="526"/>
    <s v=".  Ashley E"/>
    <n v="46.19"/>
    <n v="7.31"/>
    <s v="yes"/>
    <s v="No"/>
    <s v="Yes"/>
    <n v="1"/>
    <x v="1"/>
    <x v="0"/>
    <x v="0"/>
    <s v="6-Dec-1963"/>
    <x v="526"/>
    <x v="0"/>
    <x v="1"/>
    <x v="12"/>
  </r>
  <r>
    <x v="527"/>
    <s v="Lindsey"/>
    <n v="27.93"/>
    <n v="4.67"/>
    <s v="No"/>
    <s v="No"/>
    <s v="Yes"/>
    <n v="1"/>
    <x v="1"/>
    <x v="1"/>
    <x v="2"/>
    <s v="24-Jul-2003"/>
    <x v="527"/>
    <x v="0"/>
    <x v="0"/>
    <x v="1"/>
  </r>
  <r>
    <x v="528"/>
    <s v="Alan"/>
    <n v="45.62"/>
    <n v="6.87"/>
    <s v="No"/>
    <s v="No"/>
    <s v="No"/>
    <n v="0"/>
    <x v="1"/>
    <x v="0"/>
    <x v="0"/>
    <s v="18-Dec-1962"/>
    <x v="528"/>
    <x v="0"/>
    <x v="1"/>
    <x v="8"/>
  </r>
  <r>
    <x v="529"/>
    <s v="Dan R."/>
    <n v="35.31"/>
    <n v="5.87"/>
    <s v="No"/>
    <s v="No"/>
    <s v="Yes"/>
    <n v="1"/>
    <x v="1"/>
    <x v="0"/>
    <x v="1"/>
    <s v="15-Oct-1979"/>
    <x v="529"/>
    <x v="0"/>
    <x v="2"/>
    <x v="0"/>
  </r>
  <r>
    <x v="530"/>
    <s v="Katie"/>
    <n v="30.4"/>
    <n v="4.07"/>
    <s v="yes"/>
    <s v="No"/>
    <s v="No"/>
    <n v="1"/>
    <x v="1"/>
    <x v="0"/>
    <x v="2"/>
    <s v="28-Nov-1995"/>
    <x v="530"/>
    <x v="0"/>
    <x v="1"/>
    <x v="1"/>
  </r>
  <r>
    <x v="531"/>
    <s v="Eric"/>
    <n v="20.13"/>
    <n v="6.47"/>
    <s v="No"/>
    <s v="No"/>
    <s v="Yes"/>
    <n v="1"/>
    <x v="0"/>
    <x v="2"/>
    <x v="1"/>
    <s v="19-Nov-1979"/>
    <x v="531"/>
    <x v="0"/>
    <x v="1"/>
    <x v="0"/>
  </r>
  <r>
    <x v="532"/>
    <s v="Cathryn"/>
    <n v="23.655000000000001"/>
    <n v="5.14"/>
    <s v="No"/>
    <s v="No"/>
    <s v="No"/>
    <n v="1"/>
    <x v="0"/>
    <x v="2"/>
    <x v="2"/>
    <s v="27-Dec-1992"/>
    <x v="532"/>
    <x v="0"/>
    <x v="2"/>
    <x v="1"/>
  </r>
  <r>
    <x v="533"/>
    <s v="Brendan"/>
    <n v="49.05"/>
    <n v="9.77"/>
    <s v="yes"/>
    <s v="No"/>
    <s v="No"/>
    <n v="0"/>
    <x v="1"/>
    <x v="0"/>
    <x v="0"/>
    <s v="30-Aug-1967"/>
    <x v="533"/>
    <x v="0"/>
    <x v="1"/>
    <x v="8"/>
  </r>
  <r>
    <x v="534"/>
    <s v="Shauna"/>
    <n v="51.94"/>
    <n v="8.8000000000000007"/>
    <s v="yes"/>
    <s v="No"/>
    <s v="No"/>
    <n v="2"/>
    <x v="1"/>
    <x v="0"/>
    <x v="0"/>
    <s v="17-Oct-1970"/>
    <x v="534"/>
    <x v="0"/>
    <x v="0"/>
    <x v="1"/>
  </r>
  <r>
    <x v="535"/>
    <s v="Terence"/>
    <n v="29.83"/>
    <n v="5.84"/>
    <s v="No"/>
    <s v="No"/>
    <s v="No"/>
    <n v="1"/>
    <x v="0"/>
    <x v="1"/>
    <x v="1"/>
    <s v="23-Sep-1998"/>
    <x v="535"/>
    <x v="0"/>
    <x v="1"/>
    <x v="9"/>
  </r>
  <r>
    <x v="536"/>
    <s v="Marisol"/>
    <n v="22.6"/>
    <n v="10.43"/>
    <s v="yes"/>
    <s v="No"/>
    <s v="No"/>
    <n v="1"/>
    <x v="0"/>
    <x v="2"/>
    <x v="0"/>
    <s v="12-Aug-1986"/>
    <x v="536"/>
    <x v="0"/>
    <x v="0"/>
    <x v="3"/>
  </r>
  <r>
    <x v="537"/>
    <s v="Lindsay"/>
    <n v="46.69"/>
    <n v="4.25"/>
    <s v="yes"/>
    <s v="No"/>
    <s v="No"/>
    <n v="1"/>
    <x v="1"/>
    <x v="0"/>
    <x v="2"/>
    <s v="26-Sep-1964"/>
    <x v="537"/>
    <x v="0"/>
    <x v="2"/>
    <x v="1"/>
  </r>
  <r>
    <x v="538"/>
    <s v="Katie"/>
    <n v="28.49"/>
    <n v="4.8899999999999997"/>
    <s v="No"/>
    <s v="No"/>
    <s v="No"/>
    <n v="0"/>
    <x v="0"/>
    <x v="1"/>
    <x v="2"/>
    <s v="15-Dec-1999"/>
    <x v="538"/>
    <x v="0"/>
    <x v="2"/>
    <x v="0"/>
  </r>
  <r>
    <x v="539"/>
    <s v="Daniel"/>
    <n v="28.5"/>
    <n v="5.55"/>
    <s v="yes"/>
    <s v="No"/>
    <s v="No"/>
    <n v="1"/>
    <x v="0"/>
    <x v="1"/>
    <x v="2"/>
    <s v="4-Jul-1995"/>
    <x v="539"/>
    <x v="0"/>
    <x v="0"/>
    <x v="1"/>
  </r>
  <r>
    <x v="540"/>
    <s v="Brett W"/>
    <n v="24.4"/>
    <n v="4.5199999999999996"/>
    <s v="No"/>
    <s v="No"/>
    <s v="No"/>
    <n v="1"/>
    <x v="0"/>
    <x v="2"/>
    <x v="2"/>
    <s v="25-Dec-1992"/>
    <x v="540"/>
    <x v="0"/>
    <x v="0"/>
    <x v="3"/>
  </r>
  <r>
    <x v="541"/>
    <s v="Dylan J"/>
    <n v="29.15"/>
    <n v="4.45"/>
    <s v="yes"/>
    <s v="No"/>
    <s v="No"/>
    <n v="1"/>
    <x v="0"/>
    <x v="1"/>
    <x v="2"/>
    <s v="3-Aug-1995"/>
    <x v="541"/>
    <x v="0"/>
    <x v="1"/>
    <x v="0"/>
  </r>
  <r>
    <x v="542"/>
    <s v="Elizabeth"/>
    <n v="27.28"/>
    <n v="4.72"/>
    <s v="No"/>
    <s v="yes"/>
    <s v="No"/>
    <n v="1"/>
    <x v="0"/>
    <x v="1"/>
    <x v="2"/>
    <s v="10-Sep-2004"/>
    <x v="542"/>
    <x v="0"/>
    <x v="0"/>
    <x v="0"/>
  </r>
  <r>
    <x v="543"/>
    <s v="Brooke M."/>
    <n v="32.229999999999997"/>
    <n v="4.6500000000000004"/>
    <s v="yes"/>
    <s v="No"/>
    <s v="Yes"/>
    <n v="1"/>
    <x v="1"/>
    <x v="0"/>
    <x v="2"/>
    <s v="15-Jun-1997"/>
    <x v="543"/>
    <x v="0"/>
    <x v="1"/>
    <x v="0"/>
  </r>
  <r>
    <x v="544"/>
    <s v=".  Teiko"/>
    <n v="44.2"/>
    <n v="11.34"/>
    <s v="yes"/>
    <s v="No"/>
    <s v="Yes"/>
    <n v="1"/>
    <x v="1"/>
    <x v="0"/>
    <x v="0"/>
    <s v="4-Jul-1963"/>
    <x v="544"/>
    <x v="0"/>
    <x v="2"/>
    <x v="12"/>
  </r>
  <r>
    <x v="545"/>
    <s v="Zachary"/>
    <n v="29.734999999999999"/>
    <n v="4.53"/>
    <s v="No"/>
    <s v="No"/>
    <s v="Yes"/>
    <n v="1"/>
    <x v="1"/>
    <x v="1"/>
    <x v="2"/>
    <s v="12-Jul-1993"/>
    <x v="545"/>
    <x v="0"/>
    <x v="1"/>
    <x v="1"/>
  </r>
  <r>
    <x v="546"/>
    <s v="Johannah"/>
    <n v="28.31"/>
    <n v="6.35"/>
    <s v="No"/>
    <s v="No"/>
    <s v="No"/>
    <n v="0"/>
    <x v="0"/>
    <x v="1"/>
    <x v="1"/>
    <s v="24-Oct-1999"/>
    <x v="546"/>
    <x v="0"/>
    <x v="1"/>
    <x v="1"/>
  </r>
  <r>
    <x v="547"/>
    <s v="Ryan A"/>
    <n v="46.62"/>
    <n v="8.51"/>
    <s v="No"/>
    <s v="No"/>
    <s v="No"/>
    <n v="0"/>
    <x v="1"/>
    <x v="0"/>
    <x v="0"/>
    <s v="17-Oct-1965"/>
    <x v="547"/>
    <x v="0"/>
    <x v="2"/>
    <x v="1"/>
  </r>
  <r>
    <x v="548"/>
    <s v="Andres Sr."/>
    <n v="51.75"/>
    <n v="8.59"/>
    <s v="yes"/>
    <s v="No"/>
    <s v="No"/>
    <n v="1"/>
    <x v="1"/>
    <x v="0"/>
    <x v="0"/>
    <s v="27-Jun-1975"/>
    <x v="548"/>
    <x v="0"/>
    <x v="0"/>
    <x v="8"/>
  </r>
  <r>
    <x v="549"/>
    <s v="Bryan"/>
    <n v="25.7"/>
    <n v="4.13"/>
    <s v="yes"/>
    <s v="No"/>
    <s v="No"/>
    <n v="0"/>
    <x v="0"/>
    <x v="1"/>
    <x v="2"/>
    <s v="28-Sep-2001"/>
    <x v="549"/>
    <x v="0"/>
    <x v="2"/>
    <x v="3"/>
  </r>
  <r>
    <x v="550"/>
    <s v="Lizette"/>
    <n v="31.79"/>
    <n v="4.55"/>
    <s v="No"/>
    <s v="No"/>
    <s v="No"/>
    <n v="0"/>
    <x v="1"/>
    <x v="0"/>
    <x v="2"/>
    <s v="17-Oct-1977"/>
    <x v="550"/>
    <x v="0"/>
    <x v="2"/>
    <x v="0"/>
  </r>
  <r>
    <x v="551"/>
    <s v="Don"/>
    <n v="24.795000000000002"/>
    <n v="4.5199999999999996"/>
    <s v="No"/>
    <s v="No"/>
    <s v="No"/>
    <n v="0"/>
    <x v="0"/>
    <x v="2"/>
    <x v="2"/>
    <s v="4-Dec-1989"/>
    <x v="551"/>
    <x v="0"/>
    <x v="2"/>
    <x v="6"/>
  </r>
  <r>
    <x v="552"/>
    <s v="Jeb"/>
    <n v="53.98"/>
    <n v="5.07"/>
    <s v="No"/>
    <s v="No"/>
    <s v="Yes"/>
    <n v="1"/>
    <x v="1"/>
    <x v="0"/>
    <x v="2"/>
    <s v="12-Nov-1979"/>
    <x v="552"/>
    <x v="0"/>
    <x v="0"/>
    <x v="1"/>
  </r>
  <r>
    <x v="553"/>
    <s v="Amy R."/>
    <n v="41.325000000000003"/>
    <n v="4.04"/>
    <s v="yes"/>
    <s v="No"/>
    <s v="Yes"/>
    <n v="1"/>
    <x v="1"/>
    <x v="0"/>
    <x v="2"/>
    <s v="26-Aug-1997"/>
    <x v="553"/>
    <x v="0"/>
    <x v="2"/>
    <x v="2"/>
  </r>
  <r>
    <x v="554"/>
    <s v="Brian"/>
    <n v="51.65"/>
    <n v="5.3"/>
    <s v="yes"/>
    <s v="No"/>
    <s v="No"/>
    <n v="0"/>
    <x v="1"/>
    <x v="0"/>
    <x v="2"/>
    <s v="12-Dec-1976"/>
    <x v="554"/>
    <x v="0"/>
    <x v="2"/>
    <x v="1"/>
  </r>
  <r>
    <x v="555"/>
    <s v="Mike G"/>
    <n v="44.52"/>
    <n v="8.64"/>
    <s v="yes"/>
    <s v="No"/>
    <s v="Yes"/>
    <n v="1"/>
    <x v="1"/>
    <x v="0"/>
    <x v="0"/>
    <s v="8-Dec-1963"/>
    <x v="555"/>
    <x v="0"/>
    <x v="2"/>
    <x v="1"/>
  </r>
  <r>
    <x v="556"/>
    <s v="Simonezitrone Sr."/>
    <n v="53.29"/>
    <n v="4.03"/>
    <s v="No"/>
    <s v="No"/>
    <s v="Yes"/>
    <n v="1"/>
    <x v="1"/>
    <x v="0"/>
    <x v="2"/>
    <s v="10-Oct-1979"/>
    <x v="556"/>
    <x v="0"/>
    <x v="2"/>
    <x v="1"/>
  </r>
  <r>
    <x v="557"/>
    <s v="Nicholas"/>
    <n v="46.63"/>
    <n v="4.26"/>
    <s v="yes"/>
    <s v="No"/>
    <s v="No"/>
    <n v="2"/>
    <x v="1"/>
    <x v="0"/>
    <x v="2"/>
    <s v="21-Jun-1966"/>
    <x v="557"/>
    <x v="0"/>
    <x v="0"/>
    <x v="1"/>
  </r>
  <r>
    <x v="558"/>
    <s v="Angela M"/>
    <n v="28.88"/>
    <n v="5.35"/>
    <s v="No"/>
    <s v="No"/>
    <s v="Yes"/>
    <n v="1"/>
    <x v="0"/>
    <x v="1"/>
    <x v="2"/>
    <s v="14-Jul-2003"/>
    <x v="558"/>
    <x v="0"/>
    <x v="1"/>
    <x v="1"/>
  </r>
  <r>
    <x v="559"/>
    <s v="Oz"/>
    <n v="23.98"/>
    <n v="4.9000000000000004"/>
    <s v="No"/>
    <s v="No"/>
    <s v="No"/>
    <n v="0"/>
    <x v="1"/>
    <x v="2"/>
    <x v="2"/>
    <s v="1-Jul-1994"/>
    <x v="559"/>
    <x v="0"/>
    <x v="0"/>
    <x v="0"/>
  </r>
  <r>
    <x v="560"/>
    <s v="Erin M."/>
    <n v="23.65"/>
    <n v="4.5"/>
    <s v="No"/>
    <s v="No"/>
    <s v="No"/>
    <n v="0"/>
    <x v="1"/>
    <x v="2"/>
    <x v="2"/>
    <s v="25-Oct-1990"/>
    <x v="560"/>
    <x v="0"/>
    <x v="0"/>
    <x v="0"/>
  </r>
  <r>
    <x v="561"/>
    <s v="Bobby E."/>
    <n v="49.09"/>
    <n v="8.3800000000000008"/>
    <s v="yes"/>
    <s v="No"/>
    <s v="No"/>
    <n v="2"/>
    <x v="1"/>
    <x v="0"/>
    <x v="0"/>
    <s v="26-Jul-1970"/>
    <x v="561"/>
    <x v="0"/>
    <x v="0"/>
    <x v="1"/>
  </r>
  <r>
    <x v="562"/>
    <s v="Daniel P."/>
    <n v="28.024999999999999"/>
    <n v="7.03"/>
    <s v="No"/>
    <s v="No"/>
    <s v="No"/>
    <n v="0"/>
    <x v="0"/>
    <x v="1"/>
    <x v="0"/>
    <s v="25-Aug-2002"/>
    <x v="562"/>
    <x v="0"/>
    <x v="1"/>
    <x v="1"/>
  </r>
  <r>
    <x v="563"/>
    <s v="Marie E."/>
    <n v="43.32"/>
    <n v="8.75"/>
    <s v="yes"/>
    <s v="No"/>
    <s v="Yes"/>
    <n v="1"/>
    <x v="1"/>
    <x v="0"/>
    <x v="0"/>
    <s v="16-Nov-1963"/>
    <x v="563"/>
    <x v="0"/>
    <x v="2"/>
    <x v="1"/>
  </r>
  <r>
    <x v="564"/>
    <s v=".  Katie"/>
    <n v="45.92"/>
    <n v="9.51"/>
    <s v="No"/>
    <s v="No"/>
    <s v="No"/>
    <n v="0"/>
    <x v="1"/>
    <x v="0"/>
    <x v="0"/>
    <s v="12-Jul-1968"/>
    <x v="564"/>
    <x v="0"/>
    <x v="1"/>
    <x v="12"/>
  </r>
  <r>
    <x v="565"/>
    <s v="Eric D"/>
    <n v="44.03"/>
    <n v="9.36"/>
    <s v="No"/>
    <s v="No"/>
    <s v="No"/>
    <n v="0"/>
    <x v="1"/>
    <x v="0"/>
    <x v="0"/>
    <s v="16-Jun-1965"/>
    <x v="565"/>
    <x v="0"/>
    <x v="2"/>
    <x v="8"/>
  </r>
  <r>
    <x v="566"/>
    <s v="Tara"/>
    <n v="24.6"/>
    <n v="4.8099999999999996"/>
    <s v="No"/>
    <s v="No"/>
    <s v="No"/>
    <n v="0"/>
    <x v="0"/>
    <x v="2"/>
    <x v="2"/>
    <s v="29-Dec-1990"/>
    <x v="566"/>
    <x v="0"/>
    <x v="2"/>
    <x v="3"/>
  </r>
  <r>
    <x v="567"/>
    <s v="Haley L"/>
    <n v="49.15"/>
    <n v="8.08"/>
    <s v="No"/>
    <s v="No"/>
    <s v="No"/>
    <n v="0"/>
    <x v="1"/>
    <x v="0"/>
    <x v="0"/>
    <s v="8-Jun-1971"/>
    <x v="567"/>
    <x v="0"/>
    <x v="1"/>
    <x v="1"/>
  </r>
  <r>
    <x v="568"/>
    <s v="Kayla B."/>
    <n v="28.31"/>
    <n v="6.29"/>
    <s v="No"/>
    <s v="No"/>
    <s v="Yes"/>
    <n v="1"/>
    <x v="0"/>
    <x v="1"/>
    <x v="1"/>
    <s v="2-Nov-2003"/>
    <x v="568"/>
    <x v="1"/>
    <x v="1"/>
    <x v="1"/>
  </r>
  <r>
    <x v="569"/>
    <s v="Mark D."/>
    <n v="22.99"/>
    <n v="6.29"/>
    <s v="No"/>
    <s v="No"/>
    <s v="No"/>
    <n v="1"/>
    <x v="0"/>
    <x v="2"/>
    <x v="1"/>
    <s v="18-Oct-1992"/>
    <x v="569"/>
    <x v="1"/>
    <x v="1"/>
    <x v="1"/>
  </r>
  <r>
    <x v="570"/>
    <s v="Patrick J."/>
    <n v="29.07"/>
    <n v="5.12"/>
    <s v="No"/>
    <s v="No"/>
    <s v="Yes"/>
    <n v="1"/>
    <x v="0"/>
    <x v="1"/>
    <x v="2"/>
    <s v="1-Nov-2003"/>
    <x v="570"/>
    <x v="1"/>
    <x v="0"/>
    <x v="1"/>
  </r>
  <r>
    <x v="571"/>
    <s v="Alejandro"/>
    <n v="42.02"/>
    <n v="9.9499999999999993"/>
    <s v="yes"/>
    <s v="No"/>
    <s v="Yes"/>
    <n v="1"/>
    <x v="1"/>
    <x v="0"/>
    <x v="0"/>
    <s v="12-Jul-1963"/>
    <x v="571"/>
    <x v="1"/>
    <x v="0"/>
    <x v="8"/>
  </r>
  <r>
    <x v="572"/>
    <s v=".  Beth A"/>
    <n v="49.07"/>
    <n v="9.08"/>
    <s v="yes"/>
    <s v="No"/>
    <s v="No"/>
    <n v="1"/>
    <x v="1"/>
    <x v="0"/>
    <x v="0"/>
    <s v="25-Aug-1975"/>
    <x v="572"/>
    <x v="1"/>
    <x v="0"/>
    <x v="12"/>
  </r>
  <r>
    <x v="573"/>
    <s v="Jason R"/>
    <n v="19.8"/>
    <n v="4.82"/>
    <s v="No"/>
    <s v="No"/>
    <s v="No"/>
    <n v="0"/>
    <x v="0"/>
    <x v="2"/>
    <x v="2"/>
    <s v="22-Oct-1982"/>
    <x v="573"/>
    <x v="1"/>
    <x v="1"/>
    <x v="0"/>
  </r>
  <r>
    <x v="574"/>
    <s v="Yoshinori"/>
    <n v="27.36"/>
    <n v="4.6500000000000004"/>
    <s v="No"/>
    <s v="yes"/>
    <s v="No"/>
    <n v="1"/>
    <x v="0"/>
    <x v="1"/>
    <x v="2"/>
    <s v="18-Aug-2004"/>
    <x v="574"/>
    <x v="1"/>
    <x v="2"/>
    <x v="9"/>
  </r>
  <r>
    <x v="575"/>
    <s v="Adrienne G."/>
    <n v="42.95"/>
    <n v="5.16"/>
    <s v="yes"/>
    <s v="No"/>
    <s v="No"/>
    <n v="1"/>
    <x v="1"/>
    <x v="0"/>
    <x v="2"/>
    <s v="7-Jun-1964"/>
    <x v="575"/>
    <x v="1"/>
    <x v="2"/>
    <x v="1"/>
  </r>
  <r>
    <x v="576"/>
    <s v=".  Meredith"/>
    <n v="42.66"/>
    <n v="10.44"/>
    <s v="No"/>
    <s v="No"/>
    <s v="No"/>
    <n v="0"/>
    <x v="1"/>
    <x v="0"/>
    <x v="0"/>
    <s v="16-Sep-1965"/>
    <x v="576"/>
    <x v="1"/>
    <x v="2"/>
    <x v="12"/>
  </r>
  <r>
    <x v="577"/>
    <s v="Junyong"/>
    <n v="33.630000000000003"/>
    <n v="5.69"/>
    <s v="No"/>
    <s v="No"/>
    <s v="No"/>
    <n v="1"/>
    <x v="1"/>
    <x v="0"/>
    <x v="2"/>
    <s v="3-Jun-1998"/>
    <x v="577"/>
    <x v="1"/>
    <x v="0"/>
    <x v="4"/>
  </r>
  <r>
    <x v="578"/>
    <s v="Kristen A."/>
    <n v="26.84"/>
    <n v="6.5"/>
    <s v="No"/>
    <s v="No"/>
    <s v="No"/>
    <n v="0"/>
    <x v="0"/>
    <x v="1"/>
    <x v="0"/>
    <s v="28-Jun-2002"/>
    <x v="578"/>
    <x v="1"/>
    <x v="0"/>
    <x v="0"/>
  </r>
  <r>
    <x v="579"/>
    <s v="Maria I."/>
    <n v="28.3"/>
    <n v="5.73"/>
    <s v="No"/>
    <s v="No"/>
    <s v="Yes"/>
    <n v="1"/>
    <x v="0"/>
    <x v="1"/>
    <x v="1"/>
    <s v="26-Dec-2003"/>
    <x v="579"/>
    <x v="1"/>
    <x v="2"/>
    <x v="3"/>
  </r>
  <r>
    <x v="580"/>
    <s v="Jonathan"/>
    <n v="27.06"/>
    <n v="5.74"/>
    <s v="yes"/>
    <s v="No"/>
    <s v="No"/>
    <n v="0"/>
    <x v="0"/>
    <x v="1"/>
    <x v="1"/>
    <s v="10-Jun-1996"/>
    <x v="580"/>
    <x v="1"/>
    <x v="0"/>
    <x v="0"/>
  </r>
  <r>
    <x v="581"/>
    <s v="Phil"/>
    <n v="47.13"/>
    <n v="8.6999999999999993"/>
    <s v="No"/>
    <s v="No"/>
    <s v="No"/>
    <n v="0"/>
    <x v="1"/>
    <x v="0"/>
    <x v="0"/>
    <s v="22-Aug-1971"/>
    <x v="581"/>
    <x v="1"/>
    <x v="2"/>
    <x v="8"/>
  </r>
  <r>
    <x v="582"/>
    <s v="Benjamina C"/>
    <n v="51.72"/>
    <n v="5.09"/>
    <s v="No"/>
    <s v="No"/>
    <s v="No"/>
    <n v="0"/>
    <x v="1"/>
    <x v="0"/>
    <x v="2"/>
    <s v="16-Jul-1980"/>
    <x v="582"/>
    <x v="1"/>
    <x v="0"/>
    <x v="1"/>
  </r>
  <r>
    <x v="583"/>
    <s v="Christopher"/>
    <n v="48.59"/>
    <n v="5.57"/>
    <s v="No"/>
    <s v="No"/>
    <s v="No"/>
    <n v="0"/>
    <x v="1"/>
    <x v="0"/>
    <x v="2"/>
    <s v="25-Aug-1977"/>
    <x v="583"/>
    <x v="1"/>
    <x v="0"/>
    <x v="8"/>
  </r>
  <r>
    <x v="584"/>
    <s v="Alison B"/>
    <n v="45.18"/>
    <n v="10.87"/>
    <s v="No"/>
    <s v="No"/>
    <s v="No"/>
    <n v="0"/>
    <x v="1"/>
    <x v="0"/>
    <x v="0"/>
    <s v="21-Oct-1968"/>
    <x v="584"/>
    <x v="1"/>
    <x v="0"/>
    <x v="1"/>
  </r>
  <r>
    <x v="585"/>
    <s v="Caroline"/>
    <n v="27.9"/>
    <n v="6.02"/>
    <s v="No"/>
    <s v="No"/>
    <s v="Yes"/>
    <n v="1"/>
    <x v="0"/>
    <x v="1"/>
    <x v="1"/>
    <s v="10-Sep-2003"/>
    <x v="585"/>
    <x v="1"/>
    <x v="2"/>
    <x v="3"/>
  </r>
  <r>
    <x v="586"/>
    <s v="Alexis N"/>
    <n v="51.33"/>
    <n v="7"/>
    <s v="No"/>
    <s v="No"/>
    <s v="No"/>
    <n v="0"/>
    <x v="1"/>
    <x v="0"/>
    <x v="0"/>
    <s v="8-Aug-1974"/>
    <x v="586"/>
    <x v="1"/>
    <x v="0"/>
    <x v="3"/>
  </r>
  <r>
    <x v="587"/>
    <s v="Shanda L"/>
    <n v="30.59"/>
    <n v="5.56"/>
    <s v="yes"/>
    <s v="No"/>
    <s v="No"/>
    <n v="1"/>
    <x v="1"/>
    <x v="0"/>
    <x v="2"/>
    <s v="19-Oct-1995"/>
    <x v="587"/>
    <x v="1"/>
    <x v="0"/>
    <x v="2"/>
  </r>
  <r>
    <x v="588"/>
    <s v=".  Lacey"/>
    <n v="39.229999999999997"/>
    <n v="8.4499999999999993"/>
    <s v="No"/>
    <s v="No"/>
    <s v="No"/>
    <n v="0"/>
    <x v="1"/>
    <x v="0"/>
    <x v="0"/>
    <s v="29-Jul-1962"/>
    <x v="588"/>
    <x v="1"/>
    <x v="2"/>
    <x v="12"/>
  </r>
  <r>
    <x v="589"/>
    <s v="Laurette"/>
    <n v="19.094999999999999"/>
    <n v="6.19"/>
    <s v="No"/>
    <s v="No"/>
    <s v="No"/>
    <n v="0"/>
    <x v="0"/>
    <x v="2"/>
    <x v="1"/>
    <s v="23-Sep-1989"/>
    <x v="589"/>
    <x v="1"/>
    <x v="2"/>
    <x v="2"/>
  </r>
  <r>
    <x v="590"/>
    <s v="Jason"/>
    <n v="49.72"/>
    <n v="7.71"/>
    <s v="No"/>
    <s v="No"/>
    <s v="No"/>
    <n v="0"/>
    <x v="1"/>
    <x v="0"/>
    <x v="0"/>
    <s v="28-Aug-1974"/>
    <x v="590"/>
    <x v="1"/>
    <x v="1"/>
    <x v="1"/>
  </r>
  <r>
    <x v="591"/>
    <s v="Mary"/>
    <n v="21.754999999999999"/>
    <n v="4.63"/>
    <s v="No"/>
    <s v="No"/>
    <s v="Yes"/>
    <n v="1"/>
    <x v="0"/>
    <x v="2"/>
    <x v="2"/>
    <s v="5-Nov-1993"/>
    <x v="591"/>
    <x v="1"/>
    <x v="1"/>
    <x v="2"/>
  </r>
  <r>
    <x v="592"/>
    <s v="Kati A"/>
    <n v="48.39"/>
    <n v="4.6100000000000003"/>
    <s v="No"/>
    <s v="No"/>
    <s v="No"/>
    <n v="0"/>
    <x v="1"/>
    <x v="0"/>
    <x v="2"/>
    <s v="25-Sep-1977"/>
    <x v="592"/>
    <x v="1"/>
    <x v="1"/>
    <x v="1"/>
  </r>
  <r>
    <x v="593"/>
    <s v=".  Kelly J"/>
    <n v="47.15"/>
    <n v="9.5299999999999994"/>
    <s v="yes"/>
    <s v="No"/>
    <s v="No"/>
    <n v="1"/>
    <x v="1"/>
    <x v="0"/>
    <x v="0"/>
    <s v="24-Jul-1975"/>
    <x v="593"/>
    <x v="1"/>
    <x v="1"/>
    <x v="12"/>
  </r>
  <r>
    <x v="594"/>
    <s v="Greer D"/>
    <n v="47.59"/>
    <n v="11.43"/>
    <s v="yes"/>
    <s v="No"/>
    <s v="No"/>
    <n v="2"/>
    <x v="1"/>
    <x v="0"/>
    <x v="0"/>
    <s v="10-Jul-1970"/>
    <x v="594"/>
    <x v="1"/>
    <x v="2"/>
    <x v="3"/>
  </r>
  <r>
    <x v="595"/>
    <s v="Brent"/>
    <n v="39.81"/>
    <n v="7.65"/>
    <s v="yes"/>
    <s v="No"/>
    <s v="Yes"/>
    <n v="1"/>
    <x v="1"/>
    <x v="0"/>
    <x v="0"/>
    <s v="25-Jun-1963"/>
    <x v="595"/>
    <x v="1"/>
    <x v="2"/>
    <x v="8"/>
  </r>
  <r>
    <x v="596"/>
    <s v="Eugene M"/>
    <n v="31.02"/>
    <n v="5.87"/>
    <s v="yes"/>
    <s v="No"/>
    <s v="No"/>
    <n v="0"/>
    <x v="1"/>
    <x v="0"/>
    <x v="1"/>
    <s v="25-Jun-2001"/>
    <x v="596"/>
    <x v="1"/>
    <x v="1"/>
    <x v="0"/>
  </r>
  <r>
    <x v="597"/>
    <s v="Erin D"/>
    <n v="24.75"/>
    <n v="4.3600000000000003"/>
    <s v="yes"/>
    <s v="No"/>
    <s v="No"/>
    <n v="1"/>
    <x v="0"/>
    <x v="2"/>
    <x v="2"/>
    <s v="23-Dec-1995"/>
    <x v="597"/>
    <x v="1"/>
    <x v="1"/>
    <x v="0"/>
  </r>
  <r>
    <x v="598"/>
    <s v="Kamilla"/>
    <n v="30.114999999999998"/>
    <n v="10.119999999999999"/>
    <s v="No"/>
    <s v="No"/>
    <s v="No"/>
    <n v="3"/>
    <x v="1"/>
    <x v="0"/>
    <x v="0"/>
    <s v="10-Oct-1958"/>
    <x v="598"/>
    <x v="1"/>
    <x v="2"/>
    <x v="1"/>
  </r>
  <r>
    <x v="599"/>
    <s v="Wayne I."/>
    <n v="26.03"/>
    <n v="4.01"/>
    <s v="No"/>
    <s v="No"/>
    <s v="Yes"/>
    <n v="1"/>
    <x v="0"/>
    <x v="1"/>
    <x v="2"/>
    <s v="20-Dec-2003"/>
    <x v="599"/>
    <x v="1"/>
    <x v="1"/>
    <x v="1"/>
  </r>
  <r>
    <x v="600"/>
    <s v="Tracy L"/>
    <n v="20.045000000000002"/>
    <n v="4.7699999999999996"/>
    <s v="yes"/>
    <s v="No"/>
    <s v="No"/>
    <n v="1"/>
    <x v="0"/>
    <x v="2"/>
    <x v="2"/>
    <s v="28-Sep-1995"/>
    <x v="600"/>
    <x v="1"/>
    <x v="0"/>
    <x v="1"/>
  </r>
  <r>
    <x v="601"/>
    <s v=".  Heather"/>
    <n v="40.24"/>
    <n v="6.83"/>
    <s v="No"/>
    <s v="No"/>
    <s v="No"/>
    <n v="0"/>
    <x v="1"/>
    <x v="0"/>
    <x v="0"/>
    <s v="5-Dec-1965"/>
    <x v="601"/>
    <x v="1"/>
    <x v="0"/>
    <x v="12"/>
  </r>
  <r>
    <x v="602"/>
    <s v=".  Megan C"/>
    <n v="43.15"/>
    <n v="6.14"/>
    <s v="yes"/>
    <s v="No"/>
    <s v="Yes"/>
    <n v="1"/>
    <x v="1"/>
    <x v="0"/>
    <x v="1"/>
    <s v="8-Aug-1969"/>
    <x v="602"/>
    <x v="1"/>
    <x v="0"/>
    <x v="12"/>
  </r>
  <r>
    <x v="603"/>
    <s v="Jonathan"/>
    <n v="27.7"/>
    <n v="5.6"/>
    <s v="No"/>
    <s v="No"/>
    <s v="Yes"/>
    <n v="1"/>
    <x v="0"/>
    <x v="1"/>
    <x v="2"/>
    <s v="24-Aug-2003"/>
    <x v="603"/>
    <x v="1"/>
    <x v="0"/>
    <x v="3"/>
  </r>
  <r>
    <x v="604"/>
    <s v="Greg D."/>
    <n v="45.68"/>
    <n v="4.8"/>
    <s v="No"/>
    <s v="No"/>
    <s v="No"/>
    <n v="2"/>
    <x v="1"/>
    <x v="0"/>
    <x v="2"/>
    <s v="30-Jul-1972"/>
    <x v="604"/>
    <x v="1"/>
    <x v="2"/>
    <x v="8"/>
  </r>
  <r>
    <x v="605"/>
    <s v="Steven L."/>
    <n v="27.3"/>
    <n v="11.89"/>
    <s v="No"/>
    <s v="No"/>
    <s v="No"/>
    <n v="0"/>
    <x v="0"/>
    <x v="1"/>
    <x v="0"/>
    <s v="8-Sep-2002"/>
    <x v="605"/>
    <x v="1"/>
    <x v="1"/>
    <x v="3"/>
  </r>
  <r>
    <x v="606"/>
    <s v="Gianfilippo"/>
    <n v="54.45"/>
    <n v="4.7300000000000004"/>
    <s v="yes"/>
    <s v="No"/>
    <s v="No"/>
    <n v="1"/>
    <x v="1"/>
    <x v="0"/>
    <x v="2"/>
    <s v="21-Aug-1988"/>
    <x v="606"/>
    <x v="1"/>
    <x v="1"/>
    <x v="1"/>
  </r>
  <r>
    <x v="607"/>
    <s v="Hector"/>
    <n v="54.43"/>
    <n v="4.6100000000000003"/>
    <s v="yes"/>
    <s v="No"/>
    <s v="No"/>
    <n v="1"/>
    <x v="1"/>
    <x v="0"/>
    <x v="2"/>
    <s v="6-Aug-1988"/>
    <x v="607"/>
    <x v="1"/>
    <x v="2"/>
    <x v="1"/>
  </r>
  <r>
    <x v="608"/>
    <s v="Mark W."/>
    <n v="48.01"/>
    <n v="7.3"/>
    <s v="No"/>
    <s v="No"/>
    <s v="No"/>
    <n v="0"/>
    <x v="1"/>
    <x v="0"/>
    <x v="0"/>
    <s v="11-Sep-1974"/>
    <x v="608"/>
    <x v="1"/>
    <x v="0"/>
    <x v="1"/>
  </r>
  <r>
    <x v="609"/>
    <s v=".  Aubri"/>
    <n v="48.32"/>
    <n v="5.88"/>
    <s v="No"/>
    <s v="No"/>
    <s v="No"/>
    <n v="0"/>
    <x v="1"/>
    <x v="0"/>
    <x v="1"/>
    <s v="6-Jul-1982"/>
    <x v="609"/>
    <x v="1"/>
    <x v="1"/>
    <x v="12"/>
  </r>
  <r>
    <x v="610"/>
    <s v="Justin"/>
    <n v="22.895"/>
    <n v="4.0599999999999996"/>
    <s v="No"/>
    <s v="No"/>
    <s v="Yes"/>
    <n v="1"/>
    <x v="0"/>
    <x v="2"/>
    <x v="2"/>
    <s v="12-Dec-1993"/>
    <x v="610"/>
    <x v="1"/>
    <x v="0"/>
    <x v="6"/>
  </r>
  <r>
    <x v="611"/>
    <s v="Megan A."/>
    <n v="54.85"/>
    <n v="4.9000000000000004"/>
    <s v="No"/>
    <s v="No"/>
    <s v="No"/>
    <n v="1"/>
    <x v="1"/>
    <x v="0"/>
    <x v="2"/>
    <s v="6-Oct-1987"/>
    <x v="611"/>
    <x v="1"/>
    <x v="1"/>
    <x v="3"/>
  </r>
  <r>
    <x v="612"/>
    <s v="Erika M."/>
    <n v="21.85"/>
    <n v="5.52"/>
    <s v="No"/>
    <s v="No"/>
    <s v="Yes"/>
    <n v="1"/>
    <x v="0"/>
    <x v="2"/>
    <x v="2"/>
    <s v="8-Aug-1993"/>
    <x v="612"/>
    <x v="1"/>
    <x v="1"/>
    <x v="2"/>
  </r>
  <r>
    <x v="613"/>
    <s v="Daniel G."/>
    <n v="51.86"/>
    <n v="5.2"/>
    <s v="yes"/>
    <s v="No"/>
    <s v="No"/>
    <n v="0"/>
    <x v="1"/>
    <x v="0"/>
    <x v="2"/>
    <s v="27-Aug-1985"/>
    <x v="613"/>
    <x v="1"/>
    <x v="0"/>
    <x v="1"/>
  </r>
  <r>
    <x v="614"/>
    <s v="Devin C."/>
    <n v="39.049999999999997"/>
    <n v="7.59"/>
    <s v="No"/>
    <s v="No"/>
    <s v="No"/>
    <n v="3"/>
    <x v="1"/>
    <x v="0"/>
    <x v="0"/>
    <s v="21-Jun-1958"/>
    <x v="614"/>
    <x v="1"/>
    <x v="2"/>
    <x v="0"/>
  </r>
  <r>
    <x v="615"/>
    <s v="Louise A"/>
    <n v="31.824999999999999"/>
    <n v="8.2799999999999994"/>
    <s v="No"/>
    <s v="No"/>
    <s v="No"/>
    <n v="3"/>
    <x v="1"/>
    <x v="0"/>
    <x v="0"/>
    <s v="22-Oct-1958"/>
    <x v="615"/>
    <x v="1"/>
    <x v="2"/>
    <x v="2"/>
  </r>
  <r>
    <x v="616"/>
    <s v=".  Sarah"/>
    <n v="46.43"/>
    <n v="6.72"/>
    <s v="No"/>
    <s v="No"/>
    <s v="No"/>
    <n v="0"/>
    <x v="1"/>
    <x v="0"/>
    <x v="0"/>
    <s v="16-Sep-1978"/>
    <x v="616"/>
    <x v="1"/>
    <x v="2"/>
    <x v="12"/>
  </r>
  <r>
    <x v="617"/>
    <s v="Amy"/>
    <n v="53.63"/>
    <n v="5.47"/>
    <s v="yes"/>
    <s v="No"/>
    <s v="No"/>
    <n v="1"/>
    <x v="1"/>
    <x v="0"/>
    <x v="2"/>
    <s v="5-Dec-1988"/>
    <x v="617"/>
    <x v="1"/>
    <x v="0"/>
    <x v="1"/>
  </r>
  <r>
    <x v="618"/>
    <s v="Brittany L."/>
    <n v="48.7"/>
    <n v="4.71"/>
    <s v="No"/>
    <s v="No"/>
    <s v="No"/>
    <n v="0"/>
    <x v="1"/>
    <x v="0"/>
    <x v="2"/>
    <s v="19-Sep-1980"/>
    <x v="618"/>
    <x v="1"/>
    <x v="2"/>
    <x v="1"/>
  </r>
  <r>
    <x v="619"/>
    <s v="Jessica L"/>
    <n v="48.81"/>
    <n v="5.49"/>
    <s v="No"/>
    <s v="No"/>
    <s v="No"/>
    <n v="0"/>
    <x v="1"/>
    <x v="0"/>
    <x v="2"/>
    <s v="24-Jul-1982"/>
    <x v="619"/>
    <x v="1"/>
    <x v="1"/>
    <x v="1"/>
  </r>
  <r>
    <x v="620"/>
    <s v=".  Kristina K"/>
    <n v="47.53"/>
    <n v="4.72"/>
    <s v="No"/>
    <s v="No"/>
    <s v="No"/>
    <n v="0"/>
    <x v="1"/>
    <x v="0"/>
    <x v="2"/>
    <s v="12-Oct-1980"/>
    <x v="620"/>
    <x v="1"/>
    <x v="0"/>
    <x v="12"/>
  </r>
  <r>
    <x v="621"/>
    <s v="Brad"/>
    <n v="36.85"/>
    <n v="6.7"/>
    <s v="No"/>
    <s v="No"/>
    <s v="No"/>
    <n v="0"/>
    <x v="1"/>
    <x v="0"/>
    <x v="0"/>
    <s v="25-Dec-1962"/>
    <x v="621"/>
    <x v="1"/>
    <x v="1"/>
    <x v="13"/>
  </r>
  <r>
    <x v="622"/>
    <s v="Margaret O"/>
    <n v="29.3"/>
    <n v="5.5"/>
    <s v="No"/>
    <s v="No"/>
    <s v="No"/>
    <n v="0"/>
    <x v="1"/>
    <x v="1"/>
    <x v="2"/>
    <s v="11-Nov-1982"/>
    <x v="622"/>
    <x v="1"/>
    <x v="0"/>
    <x v="3"/>
  </r>
  <r>
    <x v="623"/>
    <s v="Craig R."/>
    <n v="19.3"/>
    <n v="4.46"/>
    <s v="No"/>
    <s v="No"/>
    <s v="No"/>
    <n v="1"/>
    <x v="0"/>
    <x v="2"/>
    <x v="2"/>
    <s v="26-Jun-1984"/>
    <x v="623"/>
    <x v="1"/>
    <x v="0"/>
    <x v="3"/>
  </r>
  <r>
    <x v="624"/>
    <s v="Simo"/>
    <n v="24.13"/>
    <n v="5.29"/>
    <s v="yes"/>
    <s v="No"/>
    <s v="Yes"/>
    <n v="1"/>
    <x v="0"/>
    <x v="2"/>
    <x v="2"/>
    <s v="9-Oct-1997"/>
    <x v="624"/>
    <x v="1"/>
    <x v="2"/>
    <x v="1"/>
  </r>
  <r>
    <x v="625"/>
    <s v="Christopher J"/>
    <n v="46.7"/>
    <n v="10.99"/>
    <s v="No"/>
    <s v="No"/>
    <s v="No"/>
    <n v="0"/>
    <x v="1"/>
    <x v="0"/>
    <x v="0"/>
    <s v="29-Aug-1974"/>
    <x v="625"/>
    <x v="1"/>
    <x v="1"/>
    <x v="1"/>
  </r>
  <r>
    <x v="626"/>
    <s v="Mario Sr."/>
    <n v="45.27"/>
    <n v="5.2"/>
    <s v="yes"/>
    <s v="No"/>
    <s v="No"/>
    <n v="0"/>
    <x v="1"/>
    <x v="0"/>
    <x v="2"/>
    <s v="20-Sep-1976"/>
    <x v="626"/>
    <x v="1"/>
    <x v="2"/>
    <x v="1"/>
  </r>
  <r>
    <x v="627"/>
    <s v=".  Meghann R."/>
    <n v="44.29"/>
    <n v="9.66"/>
    <s v="No"/>
    <s v="No"/>
    <s v="No"/>
    <n v="2"/>
    <x v="1"/>
    <x v="0"/>
    <x v="0"/>
    <s v="26-Jun-1973"/>
    <x v="627"/>
    <x v="1"/>
    <x v="2"/>
    <x v="12"/>
  </r>
  <r>
    <x v="628"/>
    <s v="Scott M"/>
    <n v="54.59"/>
    <n v="4.22"/>
    <s v="yes"/>
    <s v="No"/>
    <s v="No"/>
    <n v="1"/>
    <x v="1"/>
    <x v="0"/>
    <x v="2"/>
    <s v="22-Dec-1988"/>
    <x v="628"/>
    <x v="1"/>
    <x v="2"/>
    <x v="3"/>
  </r>
  <r>
    <x v="629"/>
    <s v="Caitlin E."/>
    <n v="32.965000000000003"/>
    <n v="11.78"/>
    <s v="No"/>
    <s v="No"/>
    <s v="No"/>
    <n v="0"/>
    <x v="1"/>
    <x v="0"/>
    <x v="0"/>
    <s v="6-Jun-1960"/>
    <x v="629"/>
    <x v="1"/>
    <x v="2"/>
    <x v="1"/>
  </r>
  <r>
    <x v="630"/>
    <s v=".  Samantha A."/>
    <n v="38.049999999999997"/>
    <n v="9.6199999999999992"/>
    <s v="No"/>
    <s v="No"/>
    <s v="No"/>
    <n v="0"/>
    <x v="1"/>
    <x v="0"/>
    <x v="0"/>
    <s v="28-Oct-1965"/>
    <x v="630"/>
    <x v="1"/>
    <x v="2"/>
    <x v="12"/>
  </r>
  <r>
    <x v="631"/>
    <s v="Erik"/>
    <n v="46.14"/>
    <n v="10.78"/>
    <s v="No"/>
    <s v="No"/>
    <s v="No"/>
    <n v="0"/>
    <x v="1"/>
    <x v="0"/>
    <x v="0"/>
    <s v="30-Jul-1974"/>
    <x v="631"/>
    <x v="1"/>
    <x v="2"/>
    <x v="1"/>
  </r>
  <r>
    <x v="632"/>
    <s v="Christopher"/>
    <n v="41.325000000000003"/>
    <n v="5.1100000000000003"/>
    <s v="yes"/>
    <s v="No"/>
    <s v="No"/>
    <n v="2"/>
    <x v="1"/>
    <x v="0"/>
    <x v="2"/>
    <s v="2-Oct-1959"/>
    <x v="632"/>
    <x v="1"/>
    <x v="0"/>
    <x v="1"/>
  </r>
  <r>
    <x v="633"/>
    <s v=".  Maya"/>
    <n v="44.64"/>
    <n v="7.18"/>
    <s v="No"/>
    <s v="No"/>
    <s v="No"/>
    <n v="0"/>
    <x v="1"/>
    <x v="0"/>
    <x v="0"/>
    <s v="28-Jun-1974"/>
    <x v="633"/>
    <x v="1"/>
    <x v="2"/>
    <x v="12"/>
  </r>
  <r>
    <x v="634"/>
    <s v="Zachary T"/>
    <n v="25.175000000000001"/>
    <n v="4.96"/>
    <s v="No"/>
    <s v="yes"/>
    <s v="No"/>
    <n v="1"/>
    <x v="1"/>
    <x v="1"/>
    <x v="2"/>
    <s v="17-Jul-2004"/>
    <x v="634"/>
    <x v="1"/>
    <x v="0"/>
    <x v="5"/>
  </r>
  <r>
    <x v="635"/>
    <s v=".  Hilda"/>
    <n v="43.11"/>
    <n v="4.67"/>
    <s v="yes"/>
    <s v="No"/>
    <s v="No"/>
    <n v="0"/>
    <x v="1"/>
    <x v="0"/>
    <x v="2"/>
    <s v="20-Jul-1976"/>
    <x v="635"/>
    <x v="1"/>
    <x v="1"/>
    <x v="12"/>
  </r>
  <r>
    <x v="636"/>
    <s v="Stephanie"/>
    <n v="53.32"/>
    <n v="5.0599999999999996"/>
    <s v="No"/>
    <s v="No"/>
    <s v="No"/>
    <n v="0"/>
    <x v="1"/>
    <x v="0"/>
    <x v="2"/>
    <s v="25-Oct-1990"/>
    <x v="636"/>
    <x v="1"/>
    <x v="1"/>
    <x v="1"/>
  </r>
  <r>
    <x v="637"/>
    <s v="Doug"/>
    <n v="38.04"/>
    <n v="5.0199999999999996"/>
    <s v="yes"/>
    <s v="No"/>
    <s v="No"/>
    <n v="1"/>
    <x v="1"/>
    <x v="0"/>
    <x v="2"/>
    <s v="4-Sep-1964"/>
    <x v="637"/>
    <x v="1"/>
    <x v="2"/>
    <x v="1"/>
  </r>
  <r>
    <x v="638"/>
    <s v="Bethany N."/>
    <n v="37.9"/>
    <n v="7.76"/>
    <s v="No"/>
    <s v="No"/>
    <s v="No"/>
    <n v="0"/>
    <x v="1"/>
    <x v="0"/>
    <x v="0"/>
    <s v="6-Sep-1962"/>
    <x v="638"/>
    <x v="1"/>
    <x v="2"/>
    <x v="3"/>
  </r>
  <r>
    <x v="639"/>
    <s v=".  Sandra H"/>
    <n v="39.6"/>
    <n v="9.32"/>
    <s v="No"/>
    <s v="No"/>
    <s v="No"/>
    <n v="0"/>
    <x v="1"/>
    <x v="0"/>
    <x v="0"/>
    <s v="18-Jul-1968"/>
    <x v="639"/>
    <x v="1"/>
    <x v="1"/>
    <x v="12"/>
  </r>
  <r>
    <x v="640"/>
    <s v="Takuo"/>
    <n v="50.92"/>
    <n v="5.31"/>
    <s v="yes"/>
    <s v="No"/>
    <s v="No"/>
    <n v="1"/>
    <x v="1"/>
    <x v="0"/>
    <x v="2"/>
    <s v="17-Dec-1988"/>
    <x v="640"/>
    <x v="1"/>
    <x v="0"/>
    <x v="8"/>
  </r>
  <r>
    <x v="641"/>
    <s v="Kelly A."/>
    <n v="21.85"/>
    <n v="5.56"/>
    <s v="yes"/>
    <s v="No"/>
    <s v="No"/>
    <n v="0"/>
    <x v="0"/>
    <x v="2"/>
    <x v="2"/>
    <s v="14-Jul-2001"/>
    <x v="641"/>
    <x v="1"/>
    <x v="0"/>
    <x v="2"/>
  </r>
  <r>
    <x v="642"/>
    <s v="Scott"/>
    <n v="36.08"/>
    <n v="7.11"/>
    <s v="yes"/>
    <s v="No"/>
    <s v="Yes"/>
    <n v="1"/>
    <x v="1"/>
    <x v="0"/>
    <x v="0"/>
    <s v="13-Dec-1963"/>
    <x v="642"/>
    <x v="1"/>
    <x v="0"/>
    <x v="14"/>
  </r>
  <r>
    <x v="643"/>
    <s v="Benoit"/>
    <n v="40.44"/>
    <n v="5.13"/>
    <s v="yes"/>
    <s v="No"/>
    <s v="Yes"/>
    <n v="1"/>
    <x v="1"/>
    <x v="0"/>
    <x v="2"/>
    <s v="16-Sep-1969"/>
    <x v="643"/>
    <x v="1"/>
    <x v="2"/>
    <x v="8"/>
  </r>
  <r>
    <x v="644"/>
    <s v="Elizabeth M."/>
    <n v="38.094999999999999"/>
    <n v="10.199999999999999"/>
    <s v="No"/>
    <s v="No"/>
    <s v="No"/>
    <n v="0"/>
    <x v="1"/>
    <x v="0"/>
    <x v="0"/>
    <s v="25-Jul-1960"/>
    <x v="644"/>
    <x v="1"/>
    <x v="2"/>
    <x v="2"/>
  </r>
  <r>
    <x v="645"/>
    <s v="Jessica A."/>
    <n v="44.95"/>
    <n v="10.4"/>
    <s v="No"/>
    <s v="No"/>
    <s v="No"/>
    <n v="0"/>
    <x v="1"/>
    <x v="0"/>
    <x v="0"/>
    <s v="23-Nov-1978"/>
    <x v="645"/>
    <x v="1"/>
    <x v="1"/>
    <x v="1"/>
  </r>
  <r>
    <x v="646"/>
    <s v="Monica K"/>
    <n v="35.54"/>
    <n v="10.67"/>
    <s v="No"/>
    <s v="No"/>
    <s v="No"/>
    <n v="0"/>
    <x v="1"/>
    <x v="0"/>
    <x v="0"/>
    <s v="17-Jun-1962"/>
    <x v="646"/>
    <x v="1"/>
    <x v="1"/>
    <x v="1"/>
  </r>
  <r>
    <x v="647"/>
    <s v="Kevin L"/>
    <n v="39.799999999999997"/>
    <n v="4.6500000000000004"/>
    <s v="yes"/>
    <s v="No"/>
    <s v="No"/>
    <n v="2"/>
    <x v="1"/>
    <x v="0"/>
    <x v="2"/>
    <s v="3-Dec-1959"/>
    <x v="647"/>
    <x v="1"/>
    <x v="0"/>
    <x v="3"/>
  </r>
  <r>
    <x v="648"/>
    <s v="Gregory"/>
    <n v="33.659999999999997"/>
    <n v="5.65"/>
    <s v="yes"/>
    <s v="No"/>
    <s v="No"/>
    <n v="2"/>
    <x v="1"/>
    <x v="0"/>
    <x v="2"/>
    <s v="4-Jun-1959"/>
    <x v="648"/>
    <x v="1"/>
    <x v="1"/>
    <x v="0"/>
  </r>
  <r>
    <x v="649"/>
    <s v="Della"/>
    <n v="35.5"/>
    <n v="11.97"/>
    <s v="No"/>
    <s v="No"/>
    <s v="No"/>
    <n v="0"/>
    <x v="1"/>
    <x v="0"/>
    <x v="0"/>
    <s v="25-Oct-1962"/>
    <x v="649"/>
    <x v="1"/>
    <x v="2"/>
    <x v="1"/>
  </r>
  <r>
    <x v="650"/>
    <s v="David"/>
    <n v="41.63"/>
    <n v="6.71"/>
    <s v="No"/>
    <s v="No"/>
    <s v="No"/>
    <n v="0"/>
    <x v="1"/>
    <x v="0"/>
    <x v="0"/>
    <s v="25-Nov-1971"/>
    <x v="650"/>
    <x v="1"/>
    <x v="1"/>
    <x v="8"/>
  </r>
  <r>
    <x v="651"/>
    <s v="Victoria"/>
    <n v="46.49"/>
    <n v="11.92"/>
    <s v="No"/>
    <s v="No"/>
    <s v="No"/>
    <n v="0"/>
    <x v="1"/>
    <x v="0"/>
    <x v="0"/>
    <s v="5-Sep-1978"/>
    <x v="651"/>
    <x v="1"/>
    <x v="1"/>
    <x v="3"/>
  </r>
  <r>
    <x v="652"/>
    <s v="Tasos"/>
    <n v="43.29"/>
    <n v="5.35"/>
    <s v="No"/>
    <s v="No"/>
    <s v="No"/>
    <n v="2"/>
    <x v="1"/>
    <x v="0"/>
    <x v="2"/>
    <s v="7-Nov-1972"/>
    <x v="652"/>
    <x v="1"/>
    <x v="1"/>
    <x v="1"/>
  </r>
  <r>
    <x v="653"/>
    <s v="Thomas"/>
    <n v="43.08"/>
    <n v="8.9600000000000009"/>
    <s v="yes"/>
    <s v="No"/>
    <s v="No"/>
    <n v="1"/>
    <x v="1"/>
    <x v="0"/>
    <x v="0"/>
    <s v="26-Oct-1975"/>
    <x v="653"/>
    <x v="1"/>
    <x v="1"/>
    <x v="8"/>
  </r>
  <r>
    <x v="654"/>
    <s v="Lukasz"/>
    <n v="39.07"/>
    <n v="11.93"/>
    <s v="No"/>
    <s v="No"/>
    <s v="No"/>
    <n v="0"/>
    <x v="1"/>
    <x v="0"/>
    <x v="0"/>
    <s v="12-Jun-1968"/>
    <x v="654"/>
    <x v="1"/>
    <x v="2"/>
    <x v="13"/>
  </r>
  <r>
    <x v="655"/>
    <s v="Matthew A."/>
    <n v="41.3"/>
    <n v="9.59"/>
    <s v="No"/>
    <s v="No"/>
    <s v="No"/>
    <n v="0"/>
    <x v="1"/>
    <x v="0"/>
    <x v="0"/>
    <s v="15-Aug-1971"/>
    <x v="655"/>
    <x v="1"/>
    <x v="0"/>
    <x v="8"/>
  </r>
  <r>
    <x v="656"/>
    <s v="Meta"/>
    <n v="42.95"/>
    <n v="11.88"/>
    <s v="yes"/>
    <s v="No"/>
    <s v="No"/>
    <n v="2"/>
    <x v="1"/>
    <x v="0"/>
    <x v="0"/>
    <s v="11-Sep-1970"/>
    <x v="656"/>
    <x v="1"/>
    <x v="0"/>
    <x v="3"/>
  </r>
  <r>
    <x v="657"/>
    <s v="Rachel E"/>
    <n v="46.96"/>
    <n v="4.6399999999999997"/>
    <s v="No"/>
    <s v="No"/>
    <s v="Yes"/>
    <n v="1"/>
    <x v="1"/>
    <x v="0"/>
    <x v="2"/>
    <s v="25-Nov-1979"/>
    <x v="657"/>
    <x v="1"/>
    <x v="1"/>
    <x v="3"/>
  </r>
  <r>
    <x v="658"/>
    <s v="Angelica"/>
    <n v="30.495000000000001"/>
    <n v="9.5299999999999994"/>
    <s v="No"/>
    <s v="No"/>
    <s v="No"/>
    <n v="0"/>
    <x v="1"/>
    <x v="0"/>
    <x v="0"/>
    <s v="8-Aug-1960"/>
    <x v="658"/>
    <x v="1"/>
    <x v="2"/>
    <x v="1"/>
  </r>
  <r>
    <x v="659"/>
    <s v="Kathleen"/>
    <n v="17.954999999999998"/>
    <n v="5.29"/>
    <s v="yes"/>
    <s v="No"/>
    <s v="No"/>
    <n v="1"/>
    <x v="0"/>
    <x v="3"/>
    <x v="2"/>
    <s v="2-Aug-1995"/>
    <x v="659"/>
    <x v="1"/>
    <x v="2"/>
    <x v="2"/>
  </r>
  <r>
    <x v="660"/>
    <s v="Gabriel D."/>
    <n v="25.6"/>
    <n v="10.95"/>
    <s v="No"/>
    <s v="No"/>
    <s v="No"/>
    <n v="3"/>
    <x v="1"/>
    <x v="1"/>
    <x v="0"/>
    <s v="29-Jul-1958"/>
    <x v="660"/>
    <x v="1"/>
    <x v="0"/>
    <x v="3"/>
  </r>
  <r>
    <x v="661"/>
    <s v="Jeff T"/>
    <n v="34.21"/>
    <n v="9.17"/>
    <s v="No"/>
    <s v="No"/>
    <s v="No"/>
    <n v="0"/>
    <x v="1"/>
    <x v="0"/>
    <x v="0"/>
    <s v="29-Nov-1962"/>
    <x v="661"/>
    <x v="1"/>
    <x v="1"/>
    <x v="14"/>
  </r>
  <r>
    <x v="662"/>
    <s v="Neil D"/>
    <n v="39.74"/>
    <n v="7.39"/>
    <s v="No"/>
    <s v="No"/>
    <s v="No"/>
    <n v="0"/>
    <x v="1"/>
    <x v="0"/>
    <x v="0"/>
    <s v="8-Nov-1968"/>
    <x v="662"/>
    <x v="1"/>
    <x v="2"/>
    <x v="1"/>
  </r>
  <r>
    <x v="663"/>
    <s v="Katherine L."/>
    <n v="49.53"/>
    <n v="9.1300000000000008"/>
    <s v="yes"/>
    <s v="No"/>
    <s v="No"/>
    <n v="0"/>
    <x v="1"/>
    <x v="0"/>
    <x v="0"/>
    <s v="4-Jul-1981"/>
    <x v="663"/>
    <x v="1"/>
    <x v="1"/>
    <x v="3"/>
  </r>
  <r>
    <x v="664"/>
    <s v="Ariel E"/>
    <n v="39.33"/>
    <n v="10.4"/>
    <s v="No"/>
    <s v="No"/>
    <s v="No"/>
    <n v="3"/>
    <x v="1"/>
    <x v="0"/>
    <x v="0"/>
    <s v="17-Oct-1958"/>
    <x v="664"/>
    <x v="1"/>
    <x v="2"/>
    <x v="2"/>
  </r>
  <r>
    <x v="665"/>
    <s v="Christopher P"/>
    <n v="39.979999999999997"/>
    <n v="9.4600000000000009"/>
    <s v="yes"/>
    <s v="No"/>
    <s v="No"/>
    <n v="2"/>
    <x v="1"/>
    <x v="0"/>
    <x v="0"/>
    <s v="11-Nov-1970"/>
    <x v="665"/>
    <x v="1"/>
    <x v="2"/>
    <x v="8"/>
  </r>
  <r>
    <x v="666"/>
    <s v=".  Erin M."/>
    <n v="46.51"/>
    <n v="8.69"/>
    <s v="yes"/>
    <s v="No"/>
    <s v="No"/>
    <n v="0"/>
    <x v="1"/>
    <x v="0"/>
    <x v="0"/>
    <s v="5-Jun-1981"/>
    <x v="666"/>
    <x v="1"/>
    <x v="0"/>
    <x v="12"/>
  </r>
  <r>
    <x v="667"/>
    <s v=".  Molly K."/>
    <n v="43.58"/>
    <n v="4.2300000000000004"/>
    <s v="No"/>
    <s v="No"/>
    <s v="Yes"/>
    <n v="1"/>
    <x v="1"/>
    <x v="0"/>
    <x v="2"/>
    <s v="18-Oct-1979"/>
    <x v="667"/>
    <x v="1"/>
    <x v="0"/>
    <x v="12"/>
  </r>
  <r>
    <x v="668"/>
    <s v="Ryan J."/>
    <n v="42.28"/>
    <n v="9.16"/>
    <s v="yes"/>
    <s v="No"/>
    <s v="No"/>
    <n v="1"/>
    <x v="1"/>
    <x v="0"/>
    <x v="0"/>
    <s v="10-Dec-1975"/>
    <x v="668"/>
    <x v="1"/>
    <x v="0"/>
    <x v="8"/>
  </r>
  <r>
    <x v="669"/>
    <s v=".  Jennifer"/>
    <n v="35.520000000000003"/>
    <n v="8.26"/>
    <s v="No"/>
    <s v="No"/>
    <s v="No"/>
    <n v="0"/>
    <x v="1"/>
    <x v="0"/>
    <x v="0"/>
    <s v="27-Jul-1965"/>
    <x v="669"/>
    <x v="1"/>
    <x v="2"/>
    <x v="12"/>
  </r>
  <r>
    <x v="670"/>
    <s v="Daniel M"/>
    <n v="33.6"/>
    <n v="11.25"/>
    <s v="No"/>
    <s v="No"/>
    <s v="No"/>
    <n v="0"/>
    <x v="1"/>
    <x v="0"/>
    <x v="0"/>
    <s v="29-Jul-1962"/>
    <x v="670"/>
    <x v="1"/>
    <x v="0"/>
    <x v="14"/>
  </r>
  <r>
    <x v="671"/>
    <s v="Hiruni"/>
    <n v="22.42"/>
    <n v="6.74"/>
    <s v="No"/>
    <s v="No"/>
    <s v="No"/>
    <n v="0"/>
    <x v="0"/>
    <x v="2"/>
    <x v="0"/>
    <s v="24-Sep-2002"/>
    <x v="671"/>
    <x v="1"/>
    <x v="2"/>
    <x v="1"/>
  </r>
  <r>
    <x v="672"/>
    <s v="Reina H."/>
    <n v="46.86"/>
    <n v="4.87"/>
    <s v="No"/>
    <s v="No"/>
    <s v="No"/>
    <n v="0"/>
    <x v="1"/>
    <x v="0"/>
    <x v="2"/>
    <s v="4-Sep-1982"/>
    <x v="672"/>
    <x v="1"/>
    <x v="2"/>
    <x v="3"/>
  </r>
  <r>
    <x v="673"/>
    <s v="Kristi"/>
    <n v="32.965000000000003"/>
    <n v="6.68"/>
    <s v="No"/>
    <s v="No"/>
    <s v="No"/>
    <n v="3"/>
    <x v="1"/>
    <x v="0"/>
    <x v="0"/>
    <s v="23-Jul-1958"/>
    <x v="673"/>
    <x v="1"/>
    <x v="1"/>
    <x v="1"/>
  </r>
  <r>
    <x v="674"/>
    <s v="Meredith L."/>
    <n v="39.340000000000003"/>
    <n v="5.0199999999999996"/>
    <s v="yes"/>
    <s v="No"/>
    <s v="Yes"/>
    <n v="1"/>
    <x v="1"/>
    <x v="0"/>
    <x v="2"/>
    <s v="20-Oct-1969"/>
    <x v="674"/>
    <x v="1"/>
    <x v="1"/>
    <x v="1"/>
  </r>
  <r>
    <x v="675"/>
    <s v="Jocelyn"/>
    <n v="47"/>
    <n v="10.64"/>
    <s v="yes"/>
    <s v="No"/>
    <s v="No"/>
    <n v="0"/>
    <x v="1"/>
    <x v="0"/>
    <x v="0"/>
    <s v="13-Nov-1981"/>
    <x v="675"/>
    <x v="1"/>
    <x v="1"/>
    <x v="1"/>
  </r>
  <r>
    <x v="676"/>
    <s v=".  Daphne"/>
    <n v="36.71"/>
    <n v="8.74"/>
    <s v="yes"/>
    <s v="No"/>
    <s v="No"/>
    <n v="0"/>
    <x v="1"/>
    <x v="0"/>
    <x v="0"/>
    <s v="1-Sep-1967"/>
    <x v="676"/>
    <x v="1"/>
    <x v="0"/>
    <x v="12"/>
  </r>
  <r>
    <x v="677"/>
    <s v="Margaret E"/>
    <n v="53.48"/>
    <n v="5.64"/>
    <s v="No"/>
    <s v="No"/>
    <s v="No"/>
    <n v="0"/>
    <x v="1"/>
    <x v="0"/>
    <x v="2"/>
    <s v="21-Aug-1991"/>
    <x v="677"/>
    <x v="1"/>
    <x v="0"/>
    <x v="3"/>
  </r>
  <r>
    <x v="678"/>
    <s v="Mario J."/>
    <n v="35.5"/>
    <n v="10.37"/>
    <s v="No"/>
    <s v="No"/>
    <s v="No"/>
    <n v="0"/>
    <x v="1"/>
    <x v="0"/>
    <x v="0"/>
    <s v="8-Nov-1965"/>
    <x v="678"/>
    <x v="1"/>
    <x v="0"/>
    <x v="14"/>
  </r>
  <r>
    <x v="679"/>
    <s v="Peter"/>
    <n v="36.979999999999997"/>
    <n v="9.56"/>
    <s v="yes"/>
    <s v="No"/>
    <s v="No"/>
    <n v="0"/>
    <x v="1"/>
    <x v="0"/>
    <x v="0"/>
    <s v="18-Jul-1967"/>
    <x v="679"/>
    <x v="1"/>
    <x v="0"/>
    <x v="13"/>
  </r>
  <r>
    <x v="680"/>
    <s v="Carolina"/>
    <n v="32.395000000000003"/>
    <n v="8.23"/>
    <s v="yes"/>
    <s v="No"/>
    <s v="Yes"/>
    <n v="1"/>
    <x v="1"/>
    <x v="0"/>
    <x v="0"/>
    <s v="14-Oct-1963"/>
    <x v="680"/>
    <x v="1"/>
    <x v="1"/>
    <x v="2"/>
  </r>
  <r>
    <x v="681"/>
    <s v=".  Jenny K."/>
    <n v="32.729999999999997"/>
    <n v="7.03"/>
    <s v="No"/>
    <s v="No"/>
    <s v="No"/>
    <n v="0"/>
    <x v="1"/>
    <x v="0"/>
    <x v="0"/>
    <s v="3-Dec-1962"/>
    <x v="681"/>
    <x v="1"/>
    <x v="1"/>
    <x v="15"/>
  </r>
  <r>
    <x v="682"/>
    <s v="Jessica"/>
    <n v="20.52"/>
    <n v="5.45"/>
    <s v="No"/>
    <s v="No"/>
    <s v="No"/>
    <n v="1"/>
    <x v="0"/>
    <x v="2"/>
    <x v="2"/>
    <s v="12-Sep-1998"/>
    <x v="682"/>
    <x v="1"/>
    <x v="1"/>
    <x v="2"/>
  </r>
  <r>
    <x v="683"/>
    <s v="Kimberly D"/>
    <n v="51.72"/>
    <n v="5.76"/>
    <s v="No"/>
    <s v="No"/>
    <s v="No"/>
    <n v="0"/>
    <x v="1"/>
    <x v="0"/>
    <x v="1"/>
    <s v="14-Jul-1989"/>
    <x v="683"/>
    <x v="1"/>
    <x v="0"/>
    <x v="3"/>
  </r>
  <r>
    <x v="684"/>
    <s v="Marc-Olivier"/>
    <n v="50.2"/>
    <n v="5.4"/>
    <s v="No"/>
    <s v="No"/>
    <s v="No"/>
    <n v="0"/>
    <x v="1"/>
    <x v="0"/>
    <x v="2"/>
    <s v="22-Jul-1989"/>
    <x v="684"/>
    <x v="1"/>
    <x v="0"/>
    <x v="1"/>
  </r>
  <r>
    <x v="685"/>
    <s v="Russell J"/>
    <n v="25.52"/>
    <n v="6.35"/>
    <s v="No"/>
    <s v="No"/>
    <s v="Yes"/>
    <n v="1"/>
    <x v="1"/>
    <x v="1"/>
    <x v="1"/>
    <s v="20-Oct-1979"/>
    <x v="685"/>
    <x v="1"/>
    <x v="2"/>
    <x v="0"/>
  </r>
  <r>
    <x v="686"/>
    <s v="Karine"/>
    <n v="35.200000000000003"/>
    <n v="6.26"/>
    <s v="yes"/>
    <s v="No"/>
    <s v="No"/>
    <n v="2"/>
    <x v="1"/>
    <x v="0"/>
    <x v="1"/>
    <s v="20-Nov-1959"/>
    <x v="686"/>
    <x v="1"/>
    <x v="2"/>
    <x v="0"/>
  </r>
  <r>
    <x v="687"/>
    <s v="Cheryl"/>
    <n v="41.26"/>
    <n v="5.97"/>
    <s v="yes"/>
    <s v="No"/>
    <s v="No"/>
    <n v="0"/>
    <x v="1"/>
    <x v="0"/>
    <x v="1"/>
    <s v="27-Nov-1976"/>
    <x v="687"/>
    <x v="1"/>
    <x v="0"/>
    <x v="1"/>
  </r>
  <r>
    <x v="688"/>
    <s v="Allison M."/>
    <n v="17.195"/>
    <n v="5.29"/>
    <s v="yes"/>
    <s v="No"/>
    <s v="No"/>
    <n v="0"/>
    <x v="0"/>
    <x v="3"/>
    <x v="2"/>
    <s v="10-Nov-1996"/>
    <x v="688"/>
    <x v="1"/>
    <x v="0"/>
    <x v="2"/>
  </r>
  <r>
    <x v="689"/>
    <s v="Adriana"/>
    <n v="23.085000000000001"/>
    <n v="4.2699999999999996"/>
    <s v="yes"/>
    <s v="No"/>
    <s v="No"/>
    <n v="2"/>
    <x v="1"/>
    <x v="2"/>
    <x v="2"/>
    <s v="3-Aug-1959"/>
    <x v="689"/>
    <x v="1"/>
    <x v="0"/>
    <x v="8"/>
  </r>
  <r>
    <x v="690"/>
    <s v="Miranda J"/>
    <n v="21.66"/>
    <n v="5.2"/>
    <s v="yes"/>
    <s v="No"/>
    <s v="No"/>
    <n v="2"/>
    <x v="1"/>
    <x v="2"/>
    <x v="2"/>
    <s v="29-Jun-1959"/>
    <x v="690"/>
    <x v="1"/>
    <x v="1"/>
    <x v="2"/>
  </r>
  <r>
    <x v="691"/>
    <s v="Roberto"/>
    <n v="36.47"/>
    <n v="8.23"/>
    <s v="yes"/>
    <s v="No"/>
    <s v="No"/>
    <n v="0"/>
    <x v="1"/>
    <x v="0"/>
    <x v="0"/>
    <s v="4-Nov-1967"/>
    <x v="691"/>
    <x v="1"/>
    <x v="2"/>
    <x v="14"/>
  </r>
  <r>
    <x v="692"/>
    <s v=".  Rebecca B."/>
    <n v="36.08"/>
    <n v="10.33"/>
    <s v="yes"/>
    <s v="No"/>
    <s v="No"/>
    <n v="0"/>
    <x v="1"/>
    <x v="0"/>
    <x v="0"/>
    <s v="15-Aug-1967"/>
    <x v="692"/>
    <x v="1"/>
    <x v="2"/>
    <x v="12"/>
  </r>
  <r>
    <x v="693"/>
    <s v="Tiffany"/>
    <n v="23.18"/>
    <n v="6.13"/>
    <s v="No"/>
    <s v="No"/>
    <s v="No"/>
    <n v="0"/>
    <x v="1"/>
    <x v="2"/>
    <x v="1"/>
    <s v="10-Aug-1999"/>
    <x v="693"/>
    <x v="1"/>
    <x v="1"/>
    <x v="1"/>
  </r>
  <r>
    <x v="694"/>
    <s v="Alexander"/>
    <n v="39.159999999999997"/>
    <n v="8.08"/>
    <s v="No"/>
    <s v="No"/>
    <s v="No"/>
    <n v="3"/>
    <x v="1"/>
    <x v="0"/>
    <x v="0"/>
    <s v="20-Sep-1958"/>
    <x v="694"/>
    <x v="1"/>
    <x v="0"/>
    <x v="0"/>
  </r>
  <r>
    <x v="695"/>
    <s v="Rich M"/>
    <n v="38.19"/>
    <n v="10.49"/>
    <s v="No"/>
    <s v="No"/>
    <s v="No"/>
    <n v="3"/>
    <x v="1"/>
    <x v="0"/>
    <x v="0"/>
    <s v="29-Jul-1958"/>
    <x v="695"/>
    <x v="1"/>
    <x v="2"/>
    <x v="4"/>
  </r>
  <r>
    <x v="696"/>
    <s v="Aaron C"/>
    <n v="26.41"/>
    <n v="8.11"/>
    <s v="No"/>
    <s v="No"/>
    <s v="No"/>
    <n v="3"/>
    <x v="1"/>
    <x v="1"/>
    <x v="0"/>
    <s v="14-Sep-1958"/>
    <x v="696"/>
    <x v="1"/>
    <x v="1"/>
    <x v="11"/>
  </r>
  <r>
    <x v="697"/>
    <s v="Kate"/>
    <n v="28.785"/>
    <n v="6.6"/>
    <s v="No"/>
    <s v="No"/>
    <s v="No"/>
    <n v="0"/>
    <x v="1"/>
    <x v="1"/>
    <x v="0"/>
    <s v="22-Jun-1965"/>
    <x v="697"/>
    <x v="1"/>
    <x v="0"/>
    <x v="2"/>
  </r>
  <r>
    <x v="698"/>
    <s v="Maria M"/>
    <n v="26.695"/>
    <n v="10.14"/>
    <s v="yes"/>
    <s v="No"/>
    <s v="Yes"/>
    <n v="1"/>
    <x v="1"/>
    <x v="1"/>
    <x v="0"/>
    <s v="16-Jul-1963"/>
    <x v="698"/>
    <x v="1"/>
    <x v="2"/>
    <x v="1"/>
  </r>
  <r>
    <x v="699"/>
    <s v="Daven W"/>
    <n v="32.799999999999997"/>
    <n v="6.06"/>
    <s v="yes"/>
    <s v="No"/>
    <s v="No"/>
    <n v="1"/>
    <x v="1"/>
    <x v="0"/>
    <x v="1"/>
    <s v="16-Nov-1988"/>
    <x v="699"/>
    <x v="1"/>
    <x v="2"/>
    <x v="3"/>
  </r>
  <r>
    <x v="700"/>
    <s v=".  Brianne"/>
    <n v="35.869999999999997"/>
    <n v="9.91"/>
    <s v="yes"/>
    <s v="No"/>
    <s v="No"/>
    <n v="0"/>
    <x v="1"/>
    <x v="0"/>
    <x v="0"/>
    <s v="10-Oct-1967"/>
    <x v="700"/>
    <x v="1"/>
    <x v="1"/>
    <x v="12"/>
  </r>
  <r>
    <x v="701"/>
    <s v="Hiroki"/>
    <n v="21.66"/>
    <n v="4.1399999999999997"/>
    <s v="yes"/>
    <s v="No"/>
    <s v="No"/>
    <n v="2"/>
    <x v="1"/>
    <x v="2"/>
    <x v="2"/>
    <s v="24-Dec-1959"/>
    <x v="701"/>
    <x v="1"/>
    <x v="2"/>
    <x v="1"/>
  </r>
  <r>
    <x v="702"/>
    <s v="Anders"/>
    <n v="37.72"/>
    <n v="4.38"/>
    <s v="yes"/>
    <s v="No"/>
    <s v="Yes"/>
    <n v="1"/>
    <x v="1"/>
    <x v="0"/>
    <x v="2"/>
    <s v="26-Sep-1969"/>
    <x v="702"/>
    <x v="1"/>
    <x v="0"/>
    <x v="13"/>
  </r>
  <r>
    <x v="703"/>
    <s v="Danielle"/>
    <n v="39.700000000000003"/>
    <n v="9.83"/>
    <s v="No"/>
    <s v="No"/>
    <s v="No"/>
    <n v="3"/>
    <x v="1"/>
    <x v="0"/>
    <x v="0"/>
    <s v="10-Jul-1958"/>
    <x v="703"/>
    <x v="1"/>
    <x v="2"/>
    <x v="3"/>
  </r>
  <r>
    <x v="704"/>
    <s v="Candace N"/>
    <n v="35.97"/>
    <n v="11.08"/>
    <s v="No"/>
    <s v="No"/>
    <s v="No"/>
    <n v="3"/>
    <x v="1"/>
    <x v="0"/>
    <x v="0"/>
    <s v="15-Oct-1958"/>
    <x v="704"/>
    <x v="1"/>
    <x v="0"/>
    <x v="0"/>
  </r>
  <r>
    <x v="705"/>
    <s v="Bruno F."/>
    <n v="37.85"/>
    <n v="11.01"/>
    <s v="No"/>
    <s v="No"/>
    <s v="No"/>
    <n v="0"/>
    <x v="1"/>
    <x v="0"/>
    <x v="0"/>
    <s v="15-Dec-1968"/>
    <x v="705"/>
    <x v="1"/>
    <x v="0"/>
    <x v="1"/>
  </r>
  <r>
    <x v="706"/>
    <s v="Emily"/>
    <n v="21.66"/>
    <n v="4.37"/>
    <s v="No"/>
    <s v="yes"/>
    <s v="No"/>
    <n v="1"/>
    <x v="0"/>
    <x v="2"/>
    <x v="2"/>
    <s v="6-Sep-2004"/>
    <x v="706"/>
    <x v="1"/>
    <x v="2"/>
    <x v="2"/>
  </r>
  <r>
    <x v="707"/>
    <s v=".  Katie"/>
    <n v="39.369999999999997"/>
    <n v="5.91"/>
    <s v="No"/>
    <s v="No"/>
    <s v="No"/>
    <n v="2"/>
    <x v="1"/>
    <x v="0"/>
    <x v="1"/>
    <s v="13-Jul-1972"/>
    <x v="707"/>
    <x v="1"/>
    <x v="2"/>
    <x v="12"/>
  </r>
  <r>
    <x v="708"/>
    <s v=".  Sally"/>
    <n v="40.880000000000003"/>
    <n v="7.65"/>
    <s v="No"/>
    <s v="No"/>
    <s v="No"/>
    <n v="0"/>
    <x v="1"/>
    <x v="0"/>
    <x v="0"/>
    <s v="26-Dec-1974"/>
    <x v="708"/>
    <x v="1"/>
    <x v="2"/>
    <x v="12"/>
  </r>
  <r>
    <x v="709"/>
    <s v="Meaghan J"/>
    <n v="26.22"/>
    <n v="5.37"/>
    <s v="yes"/>
    <s v="No"/>
    <s v="No"/>
    <n v="2"/>
    <x v="1"/>
    <x v="1"/>
    <x v="2"/>
    <s v="8-Nov-1959"/>
    <x v="709"/>
    <x v="1"/>
    <x v="0"/>
    <x v="1"/>
  </r>
  <r>
    <x v="710"/>
    <s v="Rina"/>
    <n v="25.08"/>
    <n v="5.75"/>
    <s v="yes"/>
    <s v="No"/>
    <s v="No"/>
    <n v="2"/>
    <x v="1"/>
    <x v="1"/>
    <x v="1"/>
    <s v="10-Oct-1959"/>
    <x v="710"/>
    <x v="1"/>
    <x v="1"/>
    <x v="1"/>
  </r>
  <r>
    <x v="711"/>
    <s v="Kristin P."/>
    <n v="39.1"/>
    <n v="6.79"/>
    <s v="yes"/>
    <s v="No"/>
    <s v="No"/>
    <n v="2"/>
    <x v="1"/>
    <x v="0"/>
    <x v="0"/>
    <s v="25-Sep-1961"/>
    <x v="711"/>
    <x v="1"/>
    <x v="1"/>
    <x v="3"/>
  </r>
  <r>
    <x v="712"/>
    <s v="Albert"/>
    <n v="37.905000000000001"/>
    <n v="7.03"/>
    <s v="No"/>
    <s v="No"/>
    <s v="No"/>
    <n v="3"/>
    <x v="1"/>
    <x v="0"/>
    <x v="0"/>
    <s v="21-Sep-1958"/>
    <x v="712"/>
    <x v="1"/>
    <x v="2"/>
    <x v="1"/>
  </r>
  <r>
    <x v="713"/>
    <s v=".  Ashley"/>
    <n v="43.35"/>
    <n v="5.41"/>
    <s v="yes"/>
    <s v="No"/>
    <s v="Yes"/>
    <n v="1"/>
    <x v="1"/>
    <x v="0"/>
    <x v="2"/>
    <s v="17-Nov-1983"/>
    <x v="713"/>
    <x v="1"/>
    <x v="1"/>
    <x v="12"/>
  </r>
  <r>
    <x v="714"/>
    <s v=".  Shannon L"/>
    <n v="36.15"/>
    <n v="8.0500000000000007"/>
    <s v="No"/>
    <s v="No"/>
    <s v="No"/>
    <n v="0"/>
    <x v="1"/>
    <x v="0"/>
    <x v="0"/>
    <s v="25-Dec-1968"/>
    <x v="714"/>
    <x v="1"/>
    <x v="1"/>
    <x v="12"/>
  </r>
  <r>
    <x v="715"/>
    <s v="Amy B"/>
    <n v="44.98"/>
    <n v="5.94"/>
    <s v="No"/>
    <s v="No"/>
    <s v="No"/>
    <n v="1"/>
    <x v="1"/>
    <x v="0"/>
    <x v="1"/>
    <s v="7-Jul-1984"/>
    <x v="715"/>
    <x v="1"/>
    <x v="1"/>
    <x v="1"/>
  </r>
  <r>
    <x v="716"/>
    <s v="A Danielle"/>
    <n v="38.28"/>
    <n v="5.51"/>
    <s v="No"/>
    <s v="yes"/>
    <s v="No"/>
    <n v="1"/>
    <x v="1"/>
    <x v="0"/>
    <x v="2"/>
    <s v="6-Jul-2004"/>
    <x v="716"/>
    <x v="1"/>
    <x v="0"/>
    <x v="0"/>
  </r>
  <r>
    <x v="717"/>
    <s v="Conrad F"/>
    <n v="32.299999999999997"/>
    <n v="6.55"/>
    <s v="yes"/>
    <s v="No"/>
    <s v="No"/>
    <n v="2"/>
    <x v="1"/>
    <x v="0"/>
    <x v="0"/>
    <s v="14-Jun-1961"/>
    <x v="717"/>
    <x v="1"/>
    <x v="1"/>
    <x v="1"/>
  </r>
  <r>
    <x v="718"/>
    <s v="Josh"/>
    <n v="39.51"/>
    <n v="5.79"/>
    <s v="yes"/>
    <s v="No"/>
    <s v="No"/>
    <n v="0"/>
    <x v="1"/>
    <x v="0"/>
    <x v="1"/>
    <s v="26-Sep-1976"/>
    <x v="718"/>
    <x v="1"/>
    <x v="0"/>
    <x v="8"/>
  </r>
  <r>
    <x v="719"/>
    <s v="Maxime"/>
    <n v="50.46"/>
    <n v="4.5599999999999996"/>
    <s v="No"/>
    <s v="No"/>
    <s v="No"/>
    <n v="0"/>
    <x v="1"/>
    <x v="0"/>
    <x v="2"/>
    <s v="12-Sep-1991"/>
    <x v="719"/>
    <x v="1"/>
    <x v="0"/>
    <x v="1"/>
  </r>
  <r>
    <x v="720"/>
    <s v="Natalie"/>
    <n v="31.73"/>
    <n v="7"/>
    <s v="No"/>
    <s v="No"/>
    <s v="No"/>
    <n v="0"/>
    <x v="1"/>
    <x v="0"/>
    <x v="0"/>
    <s v="8-Nov-1960"/>
    <x v="720"/>
    <x v="1"/>
    <x v="0"/>
    <x v="2"/>
  </r>
  <r>
    <x v="721"/>
    <s v="Melissa"/>
    <n v="32.1"/>
    <n v="6.57"/>
    <s v="yes"/>
    <s v="No"/>
    <s v="Yes"/>
    <n v="1"/>
    <x v="1"/>
    <x v="0"/>
    <x v="0"/>
    <s v="8-Jul-1963"/>
    <x v="721"/>
    <x v="1"/>
    <x v="0"/>
    <x v="3"/>
  </r>
  <r>
    <x v="722"/>
    <s v="Laura P."/>
    <n v="27.83"/>
    <n v="11.61"/>
    <s v="yes"/>
    <s v="No"/>
    <s v="Yes"/>
    <n v="1"/>
    <x v="1"/>
    <x v="1"/>
    <x v="0"/>
    <s v="6-Jul-1963"/>
    <x v="722"/>
    <x v="1"/>
    <x v="2"/>
    <x v="0"/>
  </r>
  <r>
    <x v="723"/>
    <s v=".  Lisa"/>
    <n v="27.72"/>
    <n v="8.16"/>
    <s v="yes"/>
    <s v="No"/>
    <s v="Yes"/>
    <n v="1"/>
    <x v="1"/>
    <x v="1"/>
    <x v="0"/>
    <s v="23-Dec-1963"/>
    <x v="723"/>
    <x v="1"/>
    <x v="1"/>
    <x v="0"/>
  </r>
  <r>
    <x v="724"/>
    <s v="William D. Jr."/>
    <n v="36.765000000000001"/>
    <n v="4.4800000000000004"/>
    <s v="yes"/>
    <s v="No"/>
    <s v="No"/>
    <n v="2"/>
    <x v="1"/>
    <x v="0"/>
    <x v="2"/>
    <s v="6-Sep-1959"/>
    <x v="724"/>
    <x v="1"/>
    <x v="1"/>
    <x v="4"/>
  </r>
  <r>
    <x v="725"/>
    <s v="James"/>
    <n v="48.36"/>
    <n v="4.08"/>
    <s v="No"/>
    <s v="No"/>
    <s v="No"/>
    <n v="0"/>
    <x v="1"/>
    <x v="0"/>
    <x v="2"/>
    <s v="13-Jul-1990"/>
    <x v="725"/>
    <x v="1"/>
    <x v="1"/>
    <x v="8"/>
  </r>
  <r>
    <x v="726"/>
    <s v="John"/>
    <n v="31.445"/>
    <n v="4.4000000000000004"/>
    <s v="yes"/>
    <s v="No"/>
    <s v="No"/>
    <n v="2"/>
    <x v="1"/>
    <x v="0"/>
    <x v="2"/>
    <s v="29-Aug-1959"/>
    <x v="726"/>
    <x v="1"/>
    <x v="2"/>
    <x v="9"/>
  </r>
  <r>
    <x v="727"/>
    <s v="Adam S"/>
    <n v="27.55"/>
    <n v="9.02"/>
    <s v="No"/>
    <s v="No"/>
    <s v="No"/>
    <n v="0"/>
    <x v="1"/>
    <x v="1"/>
    <x v="0"/>
    <s v="18-Jun-1960"/>
    <x v="727"/>
    <x v="1"/>
    <x v="1"/>
    <x v="1"/>
  </r>
  <r>
    <x v="728"/>
    <s v="Armando"/>
    <n v="33.11"/>
    <n v="8.06"/>
    <s v="No"/>
    <s v="No"/>
    <s v="No"/>
    <n v="0"/>
    <x v="1"/>
    <x v="0"/>
    <x v="0"/>
    <s v="27-Jul-1962"/>
    <x v="728"/>
    <x v="1"/>
    <x v="2"/>
    <x v="0"/>
  </r>
  <r>
    <x v="729"/>
    <s v="Dana"/>
    <n v="36.85"/>
    <n v="6.21"/>
    <s v="yes"/>
    <s v="No"/>
    <s v="No"/>
    <n v="2"/>
    <x v="1"/>
    <x v="0"/>
    <x v="1"/>
    <s v="7-Jul-1959"/>
    <x v="729"/>
    <x v="1"/>
    <x v="2"/>
    <x v="0"/>
  </r>
  <r>
    <x v="730"/>
    <s v="Jennifer L"/>
    <n v="36.299999999999997"/>
    <n v="5.79"/>
    <s v="yes"/>
    <s v="No"/>
    <s v="No"/>
    <n v="2"/>
    <x v="1"/>
    <x v="0"/>
    <x v="1"/>
    <s v="29-Dec-1959"/>
    <x v="730"/>
    <x v="1"/>
    <x v="0"/>
    <x v="0"/>
  </r>
  <r>
    <x v="731"/>
    <s v="Benjamin"/>
    <n v="45.34"/>
    <n v="5.69"/>
    <s v="yes"/>
    <s v="No"/>
    <s v="No"/>
    <n v="0"/>
    <x v="1"/>
    <x v="0"/>
    <x v="2"/>
    <s v="25-Sep-1985"/>
    <x v="731"/>
    <x v="1"/>
    <x v="2"/>
    <x v="1"/>
  </r>
  <r>
    <x v="732"/>
    <s v="Tanya"/>
    <n v="31.8"/>
    <n v="5.36"/>
    <s v="yes"/>
    <s v="No"/>
    <s v="No"/>
    <n v="2"/>
    <x v="1"/>
    <x v="0"/>
    <x v="2"/>
    <s v="5-Oct-1959"/>
    <x v="732"/>
    <x v="1"/>
    <x v="2"/>
    <x v="3"/>
  </r>
  <r>
    <x v="733"/>
    <s v="Tracy"/>
    <n v="41.02"/>
    <n v="11.37"/>
    <s v="No"/>
    <s v="No"/>
    <s v="No"/>
    <n v="0"/>
    <x v="1"/>
    <x v="0"/>
    <x v="0"/>
    <s v="19-Dec-1978"/>
    <x v="733"/>
    <x v="1"/>
    <x v="1"/>
    <x v="1"/>
  </r>
  <r>
    <x v="734"/>
    <s v="Emily S"/>
    <n v="32.68"/>
    <n v="11.87"/>
    <s v="No"/>
    <s v="No"/>
    <s v="No"/>
    <n v="0"/>
    <x v="1"/>
    <x v="0"/>
    <x v="0"/>
    <s v="21-Jul-1960"/>
    <x v="734"/>
    <x v="1"/>
    <x v="2"/>
    <x v="1"/>
  </r>
  <r>
    <x v="735"/>
    <s v="Kelly R"/>
    <n v="21.7"/>
    <n v="4.9000000000000004"/>
    <s v="No"/>
    <s v="No"/>
    <s v="Yes"/>
    <n v="1"/>
    <x v="0"/>
    <x v="2"/>
    <x v="2"/>
    <s v="7-Jun-2003"/>
    <x v="735"/>
    <x v="1"/>
    <x v="1"/>
    <x v="3"/>
  </r>
  <r>
    <x v="736"/>
    <s v="Kyle"/>
    <n v="40.479999999999997"/>
    <n v="6.7"/>
    <s v="No"/>
    <s v="No"/>
    <s v="No"/>
    <n v="3"/>
    <x v="1"/>
    <x v="0"/>
    <x v="0"/>
    <s v="10-Dec-1958"/>
    <x v="736"/>
    <x v="2"/>
    <x v="1"/>
    <x v="0"/>
  </r>
  <r>
    <x v="737"/>
    <s v="Bruce A Jr."/>
    <n v="34.5"/>
    <n v="10.3"/>
    <s v="No"/>
    <s v="No"/>
    <s v="No"/>
    <n v="3"/>
    <x v="1"/>
    <x v="0"/>
    <x v="0"/>
    <s v="25-Nov-1958"/>
    <x v="737"/>
    <x v="2"/>
    <x v="0"/>
    <x v="3"/>
  </r>
  <r>
    <x v="738"/>
    <s v="Cary J"/>
    <n v="45.9"/>
    <n v="11.14"/>
    <s v="yes"/>
    <s v="No"/>
    <s v="No"/>
    <n v="1"/>
    <x v="1"/>
    <x v="0"/>
    <x v="0"/>
    <s v="8-Dec-1986"/>
    <x v="738"/>
    <x v="2"/>
    <x v="2"/>
    <x v="1"/>
  </r>
  <r>
    <x v="739"/>
    <s v=".  Jill M"/>
    <n v="33.479999999999997"/>
    <n v="4.74"/>
    <s v="yes"/>
    <s v="No"/>
    <s v="No"/>
    <n v="2"/>
    <x v="1"/>
    <x v="0"/>
    <x v="2"/>
    <s v="10-Nov-1966"/>
    <x v="739"/>
    <x v="2"/>
    <x v="0"/>
    <x v="12"/>
  </r>
  <r>
    <x v="740"/>
    <s v="Chris"/>
    <n v="28.31"/>
    <n v="5.96"/>
    <s v="yes"/>
    <s v="No"/>
    <s v="No"/>
    <n v="2"/>
    <x v="1"/>
    <x v="1"/>
    <x v="1"/>
    <s v="6-Aug-1959"/>
    <x v="740"/>
    <x v="2"/>
    <x v="1"/>
    <x v="1"/>
  </r>
  <r>
    <x v="741"/>
    <s v="Michael E."/>
    <n v="21.565000000000001"/>
    <n v="4.95"/>
    <s v="No"/>
    <s v="yes"/>
    <s v="No"/>
    <n v="1"/>
    <x v="0"/>
    <x v="2"/>
    <x v="2"/>
    <s v="16-Jul-2004"/>
    <x v="741"/>
    <x v="2"/>
    <x v="2"/>
    <x v="11"/>
  </r>
  <r>
    <x v="742"/>
    <s v=".  Lauren"/>
    <n v="35.590000000000003"/>
    <n v="5.21"/>
    <s v="yes"/>
    <s v="No"/>
    <s v="Yes"/>
    <n v="1"/>
    <x v="1"/>
    <x v="0"/>
    <x v="2"/>
    <s v="23-Oct-1969"/>
    <x v="742"/>
    <x v="2"/>
    <x v="2"/>
    <x v="12"/>
  </r>
  <r>
    <x v="743"/>
    <s v=".  Kathryn E"/>
    <n v="43.44"/>
    <n v="4.8600000000000003"/>
    <s v="yes"/>
    <s v="No"/>
    <s v="No"/>
    <n v="0"/>
    <x v="1"/>
    <x v="0"/>
    <x v="2"/>
    <s v="29-Aug-1985"/>
    <x v="743"/>
    <x v="2"/>
    <x v="0"/>
    <x v="12"/>
  </r>
  <r>
    <x v="744"/>
    <s v="Polly"/>
    <n v="21.754999999999999"/>
    <n v="7.79"/>
    <s v="yes"/>
    <s v="No"/>
    <s v="No"/>
    <n v="0"/>
    <x v="1"/>
    <x v="2"/>
    <x v="0"/>
    <s v="2-Aug-1981"/>
    <x v="744"/>
    <x v="2"/>
    <x v="2"/>
    <x v="2"/>
  </r>
  <r>
    <x v="745"/>
    <s v="Mark H."/>
    <n v="44.55"/>
    <n v="7.12"/>
    <s v="yes"/>
    <s v="No"/>
    <s v="No"/>
    <n v="1"/>
    <x v="1"/>
    <x v="0"/>
    <x v="0"/>
    <s v="24-Nov-1986"/>
    <x v="745"/>
    <x v="2"/>
    <x v="2"/>
    <x v="8"/>
  </r>
  <r>
    <x v="746"/>
    <s v=".  Jessie M."/>
    <n v="43.32"/>
    <n v="4.67"/>
    <s v="yes"/>
    <s v="No"/>
    <s v="No"/>
    <n v="0"/>
    <x v="1"/>
    <x v="0"/>
    <x v="2"/>
    <s v="14-Sep-1985"/>
    <x v="746"/>
    <x v="2"/>
    <x v="1"/>
    <x v="12"/>
  </r>
  <r>
    <x v="747"/>
    <s v="Chris"/>
    <n v="31.23"/>
    <n v="9.1199999999999992"/>
    <s v="yes"/>
    <s v="No"/>
    <s v="Yes"/>
    <n v="1"/>
    <x v="1"/>
    <x v="0"/>
    <x v="0"/>
    <s v="4-Aug-1963"/>
    <x v="747"/>
    <x v="2"/>
    <x v="2"/>
    <x v="14"/>
  </r>
  <r>
    <x v="748"/>
    <s v="Daniel"/>
    <n v="42.81"/>
    <n v="4.1500000000000004"/>
    <s v="No"/>
    <s v="No"/>
    <s v="No"/>
    <n v="1"/>
    <x v="1"/>
    <x v="0"/>
    <x v="2"/>
    <s v="20-Jul-1984"/>
    <x v="748"/>
    <x v="2"/>
    <x v="0"/>
    <x v="8"/>
  </r>
  <r>
    <x v="749"/>
    <s v="Megan"/>
    <n v="35.909999999999997"/>
    <n v="6.72"/>
    <s v="yes"/>
    <s v="No"/>
    <s v="No"/>
    <n v="2"/>
    <x v="1"/>
    <x v="0"/>
    <x v="0"/>
    <s v="24-Dec-1961"/>
    <x v="749"/>
    <x v="2"/>
    <x v="0"/>
    <x v="2"/>
  </r>
  <r>
    <x v="750"/>
    <s v="Kevin"/>
    <n v="36.65"/>
    <n v="5.01"/>
    <s v="yes"/>
    <s v="No"/>
    <s v="Yes"/>
    <n v="1"/>
    <x v="1"/>
    <x v="0"/>
    <x v="2"/>
    <s v="26-Jul-1969"/>
    <x v="750"/>
    <x v="2"/>
    <x v="0"/>
    <x v="1"/>
  </r>
  <r>
    <x v="751"/>
    <s v="Caroline S."/>
    <n v="22.04"/>
    <n v="10.9"/>
    <s v="yes"/>
    <s v="No"/>
    <s v="No"/>
    <n v="2"/>
    <x v="1"/>
    <x v="2"/>
    <x v="0"/>
    <s v="18-Nov-1961"/>
    <x v="751"/>
    <x v="2"/>
    <x v="0"/>
    <x v="2"/>
  </r>
  <r>
    <x v="752"/>
    <s v="Nuta"/>
    <n v="31.824999999999999"/>
    <n v="5.52"/>
    <s v="yes"/>
    <s v="No"/>
    <s v="No"/>
    <n v="1"/>
    <x v="1"/>
    <x v="0"/>
    <x v="2"/>
    <s v="10-Sep-1964"/>
    <x v="752"/>
    <x v="2"/>
    <x v="1"/>
    <x v="2"/>
  </r>
  <r>
    <x v="753"/>
    <s v="Margie"/>
    <n v="53.58"/>
    <n v="4.55"/>
    <s v="No"/>
    <s v="No"/>
    <s v="No"/>
    <n v="1"/>
    <x v="1"/>
    <x v="0"/>
    <x v="2"/>
    <s v="14-Aug-1992"/>
    <x v="753"/>
    <x v="2"/>
    <x v="1"/>
    <x v="1"/>
  </r>
  <r>
    <x v="754"/>
    <s v=".  Heidi"/>
    <n v="34.299999999999997"/>
    <n v="11.76"/>
    <s v="No"/>
    <s v="No"/>
    <s v="No"/>
    <n v="0"/>
    <x v="1"/>
    <x v="0"/>
    <x v="0"/>
    <s v="15-Jul-1968"/>
    <x v="754"/>
    <x v="2"/>
    <x v="0"/>
    <x v="12"/>
  </r>
  <r>
    <x v="755"/>
    <s v="Diego J"/>
    <n v="32.11"/>
    <n v="7.06"/>
    <s v="No"/>
    <s v="No"/>
    <s v="No"/>
    <n v="0"/>
    <x v="1"/>
    <x v="0"/>
    <x v="0"/>
    <s v="11-Jul-1960"/>
    <x v="755"/>
    <x v="2"/>
    <x v="0"/>
    <x v="6"/>
  </r>
  <r>
    <x v="756"/>
    <s v="Enrique M Sr."/>
    <n v="31.78"/>
    <n v="11.35"/>
    <s v="yes"/>
    <s v="No"/>
    <s v="Yes"/>
    <n v="1"/>
    <x v="1"/>
    <x v="0"/>
    <x v="0"/>
    <s v="14-Oct-1963"/>
    <x v="756"/>
    <x v="2"/>
    <x v="1"/>
    <x v="1"/>
  </r>
  <r>
    <x v="757"/>
    <s v="Greg"/>
    <n v="46.89"/>
    <n v="5.52"/>
    <s v="No"/>
    <s v="No"/>
    <s v="No"/>
    <n v="0"/>
    <x v="1"/>
    <x v="0"/>
    <x v="2"/>
    <s v="30-Aug-1990"/>
    <x v="757"/>
    <x v="2"/>
    <x v="2"/>
    <x v="8"/>
  </r>
  <r>
    <x v="758"/>
    <s v="Filip"/>
    <n v="39.35"/>
    <n v="7.86"/>
    <s v="yes"/>
    <s v="No"/>
    <s v="No"/>
    <n v="1"/>
    <x v="1"/>
    <x v="0"/>
    <x v="0"/>
    <s v="7-Aug-1975"/>
    <x v="758"/>
    <x v="2"/>
    <x v="2"/>
    <x v="1"/>
  </r>
  <r>
    <x v="759"/>
    <s v="Rosemary E."/>
    <n v="39.200000000000003"/>
    <n v="11.38"/>
    <s v="No"/>
    <s v="No"/>
    <s v="No"/>
    <n v="0"/>
    <x v="1"/>
    <x v="0"/>
    <x v="0"/>
    <s v="24-Jul-1960"/>
    <x v="759"/>
    <x v="2"/>
    <x v="0"/>
    <x v="3"/>
  </r>
  <r>
    <x v="760"/>
    <s v="Lisa"/>
    <n v="39.159999999999997"/>
    <n v="10.48"/>
    <s v="No"/>
    <s v="No"/>
    <s v="No"/>
    <n v="0"/>
    <x v="1"/>
    <x v="0"/>
    <x v="0"/>
    <s v="28-Jul-1960"/>
    <x v="760"/>
    <x v="2"/>
    <x v="2"/>
    <x v="0"/>
  </r>
  <r>
    <x v="761"/>
    <s v="Jason"/>
    <n v="44.1"/>
    <n v="5.04"/>
    <s v="yes"/>
    <s v="No"/>
    <s v="No"/>
    <n v="0"/>
    <x v="1"/>
    <x v="0"/>
    <x v="2"/>
    <s v="19-Aug-1985"/>
    <x v="761"/>
    <x v="2"/>
    <x v="1"/>
    <x v="1"/>
  </r>
  <r>
    <x v="762"/>
    <s v="Courtney"/>
    <n v="33.200000000000003"/>
    <n v="9.06"/>
    <s v="No"/>
    <s v="No"/>
    <s v="No"/>
    <n v="0"/>
    <x v="1"/>
    <x v="0"/>
    <x v="0"/>
    <s v="16-Dec-1960"/>
    <x v="762"/>
    <x v="2"/>
    <x v="2"/>
    <x v="3"/>
  </r>
  <r>
    <x v="763"/>
    <s v="Jennifer R."/>
    <n v="29.92"/>
    <n v="11.07"/>
    <s v="No"/>
    <s v="No"/>
    <s v="No"/>
    <n v="0"/>
    <x v="1"/>
    <x v="1"/>
    <x v="0"/>
    <s v="11-Jul-1960"/>
    <x v="763"/>
    <x v="2"/>
    <x v="1"/>
    <x v="0"/>
  </r>
  <r>
    <x v="764"/>
    <s v="Lauren E"/>
    <n v="25"/>
    <n v="10.45"/>
    <s v="No"/>
    <s v="No"/>
    <s v="No"/>
    <n v="0"/>
    <x v="1"/>
    <x v="1"/>
    <x v="0"/>
    <s v="13-Aug-1960"/>
    <x v="764"/>
    <x v="2"/>
    <x v="1"/>
    <x v="3"/>
  </r>
  <r>
    <x v="765"/>
    <s v="Ashley M."/>
    <n v="38.869999999999997"/>
    <n v="8.6300000000000008"/>
    <s v="yes"/>
    <s v="No"/>
    <s v="No"/>
    <n v="1"/>
    <x v="1"/>
    <x v="0"/>
    <x v="0"/>
    <s v="29-Jun-1975"/>
    <x v="765"/>
    <x v="2"/>
    <x v="2"/>
    <x v="1"/>
  </r>
  <r>
    <x v="766"/>
    <s v="Alison R."/>
    <n v="32.299999999999997"/>
    <n v="5.28"/>
    <s v="yes"/>
    <s v="No"/>
    <s v="No"/>
    <n v="2"/>
    <x v="1"/>
    <x v="0"/>
    <x v="2"/>
    <s v="14-Nov-1966"/>
    <x v="766"/>
    <x v="2"/>
    <x v="0"/>
    <x v="2"/>
  </r>
  <r>
    <x v="767"/>
    <s v="Madeleine"/>
    <n v="31.16"/>
    <n v="7.49"/>
    <s v="yes"/>
    <s v="No"/>
    <s v="No"/>
    <n v="2"/>
    <x v="1"/>
    <x v="0"/>
    <x v="0"/>
    <s v="3-Nov-1961"/>
    <x v="767"/>
    <x v="2"/>
    <x v="0"/>
    <x v="1"/>
  </r>
  <r>
    <x v="768"/>
    <s v="Stacey"/>
    <n v="54.59"/>
    <n v="4.2699999999999996"/>
    <s v="No"/>
    <s v="No"/>
    <s v="No"/>
    <n v="0"/>
    <x v="1"/>
    <x v="0"/>
    <x v="2"/>
    <s v="17-Jun-1994"/>
    <x v="768"/>
    <x v="2"/>
    <x v="0"/>
    <x v="1"/>
  </r>
  <r>
    <x v="769"/>
    <s v="Kimberly"/>
    <n v="21.09"/>
    <n v="9.2200000000000006"/>
    <s v="yes"/>
    <s v="No"/>
    <s v="No"/>
    <n v="2"/>
    <x v="1"/>
    <x v="2"/>
    <x v="0"/>
    <s v="22-Jul-1961"/>
    <x v="769"/>
    <x v="2"/>
    <x v="2"/>
    <x v="1"/>
  </r>
  <r>
    <x v="770"/>
    <s v="Matthew D"/>
    <n v="52.41"/>
    <n v="5.99"/>
    <s v="No"/>
    <s v="No"/>
    <s v="No"/>
    <n v="1"/>
    <x v="1"/>
    <x v="0"/>
    <x v="1"/>
    <s v="19-Dec-1992"/>
    <x v="770"/>
    <x v="2"/>
    <x v="0"/>
    <x v="8"/>
  </r>
  <r>
    <x v="771"/>
    <s v="Michael"/>
    <n v="41.47"/>
    <n v="5.86"/>
    <s v="yes"/>
    <s v="No"/>
    <s v="No"/>
    <n v="2"/>
    <x v="1"/>
    <x v="0"/>
    <x v="1"/>
    <s v="20-Dec-1959"/>
    <x v="771"/>
    <x v="2"/>
    <x v="0"/>
    <x v="0"/>
  </r>
  <r>
    <x v="772"/>
    <s v="Ben"/>
    <n v="33.1"/>
    <n v="5.19"/>
    <s v="yes"/>
    <s v="No"/>
    <s v="No"/>
    <n v="2"/>
    <x v="1"/>
    <x v="0"/>
    <x v="2"/>
    <s v="25-Nov-1959"/>
    <x v="772"/>
    <x v="2"/>
    <x v="1"/>
    <x v="3"/>
  </r>
  <r>
    <x v="773"/>
    <s v="Chris"/>
    <n v="30.8"/>
    <n v="4.37"/>
    <s v="yes"/>
    <s v="No"/>
    <s v="No"/>
    <n v="2"/>
    <x v="1"/>
    <x v="0"/>
    <x v="2"/>
    <s v="9-Dec-1959"/>
    <x v="773"/>
    <x v="2"/>
    <x v="0"/>
    <x v="3"/>
  </r>
  <r>
    <x v="774"/>
    <s v="Jeremy J"/>
    <n v="42.06"/>
    <n v="5.32"/>
    <s v="No"/>
    <s v="No"/>
    <s v="No"/>
    <n v="1"/>
    <x v="1"/>
    <x v="0"/>
    <x v="2"/>
    <s v="6-Jun-1984"/>
    <x v="774"/>
    <x v="2"/>
    <x v="2"/>
    <x v="8"/>
  </r>
  <r>
    <x v="775"/>
    <s v=".  Amy L."/>
    <n v="39.270000000000003"/>
    <n v="5.64"/>
    <s v="No"/>
    <s v="No"/>
    <s v="Yes"/>
    <n v="1"/>
    <x v="1"/>
    <x v="0"/>
    <x v="2"/>
    <s v="30-Sep-1979"/>
    <x v="775"/>
    <x v="2"/>
    <x v="0"/>
    <x v="12"/>
  </r>
  <r>
    <x v="776"/>
    <s v=".  Karen L."/>
    <n v="30.71"/>
    <n v="5.59"/>
    <s v="yes"/>
    <s v="No"/>
    <s v="No"/>
    <n v="1"/>
    <x v="1"/>
    <x v="0"/>
    <x v="2"/>
    <s v="24-Sep-1964"/>
    <x v="776"/>
    <x v="2"/>
    <x v="2"/>
    <x v="15"/>
  </r>
  <r>
    <x v="777"/>
    <s v="Tennille"/>
    <n v="47.19"/>
    <n v="5.29"/>
    <s v="No"/>
    <s v="No"/>
    <s v="No"/>
    <n v="0"/>
    <x v="1"/>
    <x v="0"/>
    <x v="2"/>
    <s v="2-Oct-1990"/>
    <x v="777"/>
    <x v="2"/>
    <x v="1"/>
    <x v="1"/>
  </r>
  <r>
    <x v="778"/>
    <s v="Matt"/>
    <n v="30.02"/>
    <n v="6.65"/>
    <s v="No"/>
    <s v="No"/>
    <s v="No"/>
    <n v="0"/>
    <x v="1"/>
    <x v="0"/>
    <x v="0"/>
    <s v="11-Nov-1960"/>
    <x v="778"/>
    <x v="2"/>
    <x v="1"/>
    <x v="1"/>
  </r>
  <r>
    <x v="779"/>
    <s v="Emily"/>
    <n v="37.909999999999997"/>
    <n v="5.68"/>
    <s v="yes"/>
    <s v="No"/>
    <s v="No"/>
    <n v="0"/>
    <x v="1"/>
    <x v="0"/>
    <x v="2"/>
    <s v="23-Aug-1976"/>
    <x v="779"/>
    <x v="2"/>
    <x v="2"/>
    <x v="1"/>
  </r>
  <r>
    <x v="780"/>
    <s v="Justin E"/>
    <n v="54.61"/>
    <n v="4.49"/>
    <s v="No"/>
    <s v="No"/>
    <s v="No"/>
    <n v="0"/>
    <x v="1"/>
    <x v="0"/>
    <x v="2"/>
    <s v="1-Jul-1994"/>
    <x v="780"/>
    <x v="2"/>
    <x v="0"/>
    <x v="1"/>
  </r>
  <r>
    <x v="781"/>
    <s v="Shalane"/>
    <n v="36.005000000000003"/>
    <n v="6.9"/>
    <s v="No"/>
    <s v="No"/>
    <s v="No"/>
    <n v="0"/>
    <x v="1"/>
    <x v="0"/>
    <x v="0"/>
    <s v="11-Oct-1962"/>
    <x v="781"/>
    <x v="2"/>
    <x v="0"/>
    <x v="8"/>
  </r>
  <r>
    <x v="782"/>
    <s v="Jessica N."/>
    <n v="28.7"/>
    <n v="11.52"/>
    <s v="No"/>
    <s v="No"/>
    <s v="No"/>
    <n v="0"/>
    <x v="1"/>
    <x v="1"/>
    <x v="0"/>
    <s v="24-Nov-1962"/>
    <x v="782"/>
    <x v="2"/>
    <x v="2"/>
    <x v="3"/>
  </r>
  <r>
    <x v="783"/>
    <s v="Melanie"/>
    <n v="34.295000000000002"/>
    <n v="11.24"/>
    <s v="No"/>
    <s v="No"/>
    <s v="No"/>
    <n v="0"/>
    <x v="1"/>
    <x v="0"/>
    <x v="0"/>
    <s v="13-Nov-1965"/>
    <x v="783"/>
    <x v="2"/>
    <x v="0"/>
    <x v="2"/>
  </r>
  <r>
    <x v="784"/>
    <s v="Ruth Angelica"/>
    <n v="27.55"/>
    <n v="10.98"/>
    <s v="No"/>
    <s v="No"/>
    <s v="No"/>
    <n v="0"/>
    <x v="1"/>
    <x v="1"/>
    <x v="0"/>
    <s v="7-Dec-1962"/>
    <x v="784"/>
    <x v="2"/>
    <x v="1"/>
    <x v="2"/>
  </r>
  <r>
    <x v="785"/>
    <s v="Una M"/>
    <n v="40.700000000000003"/>
    <n v="5.42"/>
    <s v="No"/>
    <s v="No"/>
    <s v="No"/>
    <n v="0"/>
    <x v="1"/>
    <x v="0"/>
    <x v="2"/>
    <s v="15-Oct-1982"/>
    <x v="785"/>
    <x v="2"/>
    <x v="2"/>
    <x v="1"/>
  </r>
  <r>
    <x v="786"/>
    <s v="Taralyn"/>
    <n v="18.335000000000001"/>
    <n v="10.97"/>
    <s v="No"/>
    <s v="No"/>
    <s v="No"/>
    <n v="0"/>
    <x v="1"/>
    <x v="3"/>
    <x v="0"/>
    <s v="5-Aug-1962"/>
    <x v="786"/>
    <x v="2"/>
    <x v="1"/>
    <x v="2"/>
  </r>
  <r>
    <x v="787"/>
    <s v="James A"/>
    <n v="33.914999999999999"/>
    <n v="9.56"/>
    <s v="yes"/>
    <s v="No"/>
    <s v="No"/>
    <n v="2"/>
    <x v="1"/>
    <x v="0"/>
    <x v="0"/>
    <s v="6-Dec-1961"/>
    <x v="787"/>
    <x v="2"/>
    <x v="2"/>
    <x v="4"/>
  </r>
  <r>
    <x v="788"/>
    <s v="Ning"/>
    <n v="33.534999999999997"/>
    <n v="9.4"/>
    <s v="yes"/>
    <s v="No"/>
    <s v="No"/>
    <n v="2"/>
    <x v="1"/>
    <x v="0"/>
    <x v="0"/>
    <s v="6-Dec-1961"/>
    <x v="788"/>
    <x v="2"/>
    <x v="2"/>
    <x v="16"/>
  </r>
  <r>
    <x v="789"/>
    <s v="Joel"/>
    <n v="23.655000000000001"/>
    <n v="8.48"/>
    <s v="yes"/>
    <s v="No"/>
    <s v="No"/>
    <n v="2"/>
    <x v="1"/>
    <x v="2"/>
    <x v="0"/>
    <s v="7-Sep-1961"/>
    <x v="789"/>
    <x v="2"/>
    <x v="2"/>
    <x v="6"/>
  </r>
  <r>
    <x v="790"/>
    <s v="Pamela J."/>
    <n v="28"/>
    <n v="5.57"/>
    <s v="No"/>
    <s v="No"/>
    <s v="No"/>
    <n v="0"/>
    <x v="1"/>
    <x v="1"/>
    <x v="2"/>
    <s v="16-Aug-1999"/>
    <x v="790"/>
    <x v="2"/>
    <x v="0"/>
    <x v="3"/>
  </r>
  <r>
    <x v="791"/>
    <s v="Brittney"/>
    <n v="30.23"/>
    <n v="6.94"/>
    <s v="yes"/>
    <s v="No"/>
    <s v="Yes"/>
    <n v="1"/>
    <x v="1"/>
    <x v="0"/>
    <x v="0"/>
    <s v="14-Sep-1963"/>
    <x v="791"/>
    <x v="2"/>
    <x v="1"/>
    <x v="1"/>
  </r>
  <r>
    <x v="792"/>
    <s v=".  Sheila"/>
    <n v="51.14"/>
    <n v="4.05"/>
    <s v="No"/>
    <s v="No"/>
    <s v="No"/>
    <n v="1"/>
    <x v="1"/>
    <x v="0"/>
    <x v="2"/>
    <s v="12-Aug-1992"/>
    <x v="792"/>
    <x v="2"/>
    <x v="2"/>
    <x v="12"/>
  </r>
  <r>
    <x v="793"/>
    <s v="Koji"/>
    <n v="24.32"/>
    <n v="10.220000000000001"/>
    <s v="No"/>
    <s v="No"/>
    <s v="No"/>
    <n v="0"/>
    <x v="1"/>
    <x v="2"/>
    <x v="0"/>
    <s v="2-Aug-1962"/>
    <x v="793"/>
    <x v="2"/>
    <x v="0"/>
    <x v="1"/>
  </r>
  <r>
    <x v="794"/>
    <s v="Sarah"/>
    <n v="38.06"/>
    <n v="9.24"/>
    <s v="No"/>
    <s v="No"/>
    <s v="No"/>
    <n v="0"/>
    <x v="1"/>
    <x v="0"/>
    <x v="0"/>
    <s v="30-Oct-1971"/>
    <x v="794"/>
    <x v="2"/>
    <x v="2"/>
    <x v="3"/>
  </r>
  <r>
    <x v="795"/>
    <s v=".  Colleen M"/>
    <n v="37.700000000000003"/>
    <n v="8.6"/>
    <s v="No"/>
    <s v="No"/>
    <s v="No"/>
    <n v="0"/>
    <x v="1"/>
    <x v="0"/>
    <x v="0"/>
    <s v="17-Jul-1978"/>
    <x v="795"/>
    <x v="2"/>
    <x v="2"/>
    <x v="12"/>
  </r>
  <r>
    <x v="796"/>
    <s v="Deedra G."/>
    <n v="44"/>
    <n v="9.32"/>
    <s v="yes"/>
    <s v="No"/>
    <s v="No"/>
    <n v="2"/>
    <x v="1"/>
    <x v="0"/>
    <x v="0"/>
    <s v="6-Nov-1961"/>
    <x v="796"/>
    <x v="2"/>
    <x v="2"/>
    <x v="3"/>
  </r>
  <r>
    <x v="797"/>
    <s v=".  Kulwinder"/>
    <n v="41.45"/>
    <n v="6.12"/>
    <s v="yes"/>
    <s v="No"/>
    <s v="No"/>
    <n v="0"/>
    <x v="1"/>
    <x v="0"/>
    <x v="1"/>
    <s v="26-Oct-1985"/>
    <x v="797"/>
    <x v="2"/>
    <x v="1"/>
    <x v="12"/>
  </r>
  <r>
    <x v="798"/>
    <s v="Ann M."/>
    <n v="25.364999999999998"/>
    <n v="9.19"/>
    <s v="yes"/>
    <s v="No"/>
    <s v="No"/>
    <n v="0"/>
    <x v="1"/>
    <x v="1"/>
    <x v="0"/>
    <s v="6-Aug-1967"/>
    <x v="798"/>
    <x v="2"/>
    <x v="0"/>
    <x v="2"/>
  </r>
  <r>
    <x v="799"/>
    <s v="Sarah E"/>
    <n v="34.56"/>
    <n v="5.84"/>
    <s v="yes"/>
    <s v="No"/>
    <s v="Yes"/>
    <n v="1"/>
    <x v="1"/>
    <x v="0"/>
    <x v="1"/>
    <s v="23-Sep-1969"/>
    <x v="799"/>
    <x v="2"/>
    <x v="1"/>
    <x v="1"/>
  </r>
  <r>
    <x v="800"/>
    <s v="Apryl J."/>
    <n v="28.2"/>
    <n v="7.19"/>
    <s v="yes"/>
    <s v="No"/>
    <s v="No"/>
    <n v="2"/>
    <x v="1"/>
    <x v="1"/>
    <x v="0"/>
    <s v="9-Nov-1961"/>
    <x v="800"/>
    <x v="2"/>
    <x v="1"/>
    <x v="3"/>
  </r>
  <r>
    <x v="801"/>
    <s v=".  Ilana"/>
    <n v="30.43"/>
    <n v="9.39"/>
    <s v="No"/>
    <s v="No"/>
    <s v="No"/>
    <n v="0"/>
    <x v="1"/>
    <x v="0"/>
    <x v="0"/>
    <s v="4-Nov-1965"/>
    <x v="801"/>
    <x v="2"/>
    <x v="2"/>
    <x v="15"/>
  </r>
  <r>
    <x v="802"/>
    <s v="Katherine"/>
    <n v="32.395000000000003"/>
    <n v="4.2699999999999996"/>
    <s v="yes"/>
    <s v="No"/>
    <s v="No"/>
    <n v="1"/>
    <x v="1"/>
    <x v="0"/>
    <x v="2"/>
    <s v="23-Sep-1964"/>
    <x v="802"/>
    <x v="2"/>
    <x v="1"/>
    <x v="2"/>
  </r>
  <r>
    <x v="803"/>
    <s v="Katherine"/>
    <n v="24.035"/>
    <n v="11.71"/>
    <s v="No"/>
    <s v="No"/>
    <s v="No"/>
    <n v="0"/>
    <x v="1"/>
    <x v="2"/>
    <x v="0"/>
    <s v="20-Jul-1962"/>
    <x v="803"/>
    <x v="2"/>
    <x v="1"/>
    <x v="1"/>
  </r>
  <r>
    <x v="804"/>
    <s v="Karl"/>
    <n v="37.119999999999997"/>
    <n v="5.29"/>
    <s v="No"/>
    <s v="No"/>
    <s v="No"/>
    <n v="2"/>
    <x v="1"/>
    <x v="0"/>
    <x v="2"/>
    <s v="27-Sep-1972"/>
    <x v="804"/>
    <x v="2"/>
    <x v="2"/>
    <x v="1"/>
  </r>
  <r>
    <x v="805"/>
    <s v="Stephen"/>
    <n v="34.840000000000003"/>
    <n v="6"/>
    <s v="yes"/>
    <s v="No"/>
    <s v="Yes"/>
    <n v="1"/>
    <x v="1"/>
    <x v="0"/>
    <x v="1"/>
    <s v="13-Dec-1969"/>
    <x v="805"/>
    <x v="2"/>
    <x v="0"/>
    <x v="1"/>
  </r>
  <r>
    <x v="806"/>
    <s v="Will"/>
    <n v="29.53"/>
    <n v="10.64"/>
    <s v="No"/>
    <s v="No"/>
    <s v="No"/>
    <n v="0"/>
    <x v="1"/>
    <x v="1"/>
    <x v="0"/>
    <s v="24-Jun-1962"/>
    <x v="806"/>
    <x v="2"/>
    <x v="1"/>
    <x v="1"/>
  </r>
  <r>
    <x v="807"/>
    <s v="Bradley D"/>
    <n v="42.51"/>
    <n v="8.2100000000000009"/>
    <s v="yes"/>
    <s v="No"/>
    <s v="No"/>
    <n v="0"/>
    <x v="1"/>
    <x v="0"/>
    <x v="0"/>
    <s v="30-Oct-1981"/>
    <x v="807"/>
    <x v="2"/>
    <x v="1"/>
    <x v="1"/>
  </r>
  <r>
    <x v="808"/>
    <s v=".  Amy M"/>
    <n v="38.14"/>
    <n v="5.58"/>
    <s v="No"/>
    <s v="No"/>
    <s v="Yes"/>
    <n v="1"/>
    <x v="1"/>
    <x v="0"/>
    <x v="2"/>
    <s v="27-Nov-1979"/>
    <x v="808"/>
    <x v="2"/>
    <x v="2"/>
    <x v="12"/>
  </r>
  <r>
    <x v="809"/>
    <s v="Matthew W."/>
    <n v="39.93"/>
    <n v="8.75"/>
    <s v="No"/>
    <s v="No"/>
    <s v="No"/>
    <n v="0"/>
    <x v="1"/>
    <x v="0"/>
    <x v="0"/>
    <s v="28-Nov-1960"/>
    <x v="809"/>
    <x v="2"/>
    <x v="1"/>
    <x v="0"/>
  </r>
  <r>
    <x v="810"/>
    <s v="Doug"/>
    <n v="38.83"/>
    <n v="11.86"/>
    <s v="No"/>
    <s v="No"/>
    <s v="No"/>
    <n v="0"/>
    <x v="1"/>
    <x v="0"/>
    <x v="0"/>
    <s v="23-Sep-1960"/>
    <x v="810"/>
    <x v="2"/>
    <x v="0"/>
    <x v="0"/>
  </r>
  <r>
    <x v="811"/>
    <s v="Tom"/>
    <n v="37.4"/>
    <n v="11.46"/>
    <s v="No"/>
    <s v="No"/>
    <s v="No"/>
    <n v="0"/>
    <x v="1"/>
    <x v="0"/>
    <x v="0"/>
    <s v="22-Jun-1960"/>
    <x v="811"/>
    <x v="2"/>
    <x v="1"/>
    <x v="3"/>
  </r>
  <r>
    <x v="812"/>
    <s v="Jonathan"/>
    <n v="21.4"/>
    <n v="9.0299999999999994"/>
    <s v="No"/>
    <s v="No"/>
    <s v="No"/>
    <n v="0"/>
    <x v="1"/>
    <x v="2"/>
    <x v="0"/>
    <s v="4-Nov-1960"/>
    <x v="812"/>
    <x v="2"/>
    <x v="1"/>
    <x v="3"/>
  </r>
  <r>
    <x v="813"/>
    <s v="Wayne A."/>
    <n v="38.380000000000003"/>
    <n v="8.26"/>
    <s v="yes"/>
    <s v="No"/>
    <s v="No"/>
    <n v="2"/>
    <x v="1"/>
    <x v="0"/>
    <x v="0"/>
    <s v="20-Aug-1961"/>
    <x v="813"/>
    <x v="2"/>
    <x v="1"/>
    <x v="1"/>
  </r>
  <r>
    <x v="814"/>
    <s v="Nobuyori"/>
    <n v="33.659999999999997"/>
    <n v="5.42"/>
    <s v="yes"/>
    <s v="No"/>
    <s v="No"/>
    <n v="2"/>
    <x v="1"/>
    <x v="0"/>
    <x v="2"/>
    <s v="22-Dec-1966"/>
    <x v="814"/>
    <x v="2"/>
    <x v="0"/>
    <x v="0"/>
  </r>
  <r>
    <x v="815"/>
    <s v="Rich"/>
    <n v="31.79"/>
    <n v="11.33"/>
    <s v="yes"/>
    <s v="No"/>
    <s v="Yes"/>
    <n v="1"/>
    <x v="1"/>
    <x v="0"/>
    <x v="0"/>
    <s v="14-Aug-1963"/>
    <x v="815"/>
    <x v="2"/>
    <x v="2"/>
    <x v="0"/>
  </r>
  <r>
    <x v="816"/>
    <s v="Marcos S"/>
    <n v="29.7"/>
    <n v="7.69"/>
    <s v="yes"/>
    <s v="No"/>
    <s v="Yes"/>
    <n v="1"/>
    <x v="1"/>
    <x v="1"/>
    <x v="0"/>
    <s v="1-Sep-1963"/>
    <x v="816"/>
    <x v="2"/>
    <x v="2"/>
    <x v="0"/>
  </r>
  <r>
    <x v="817"/>
    <s v="Dave"/>
    <n v="25.46"/>
    <n v="8.77"/>
    <s v="yes"/>
    <s v="No"/>
    <s v="Yes"/>
    <n v="1"/>
    <x v="1"/>
    <x v="1"/>
    <x v="0"/>
    <s v="16-Aug-1963"/>
    <x v="817"/>
    <x v="2"/>
    <x v="2"/>
    <x v="4"/>
  </r>
  <r>
    <x v="818"/>
    <s v="Andy"/>
    <n v="39.14"/>
    <n v="4.91"/>
    <s v="No"/>
    <s v="yes"/>
    <s v="No"/>
    <n v="1"/>
    <x v="1"/>
    <x v="0"/>
    <x v="2"/>
    <s v="9-Jul-2004"/>
    <x v="818"/>
    <x v="2"/>
    <x v="1"/>
    <x v="9"/>
  </r>
  <r>
    <x v="819"/>
    <s v="Mary"/>
    <n v="41.2"/>
    <n v="4.95"/>
    <s v="No"/>
    <s v="No"/>
    <s v="No"/>
    <n v="1"/>
    <x v="1"/>
    <x v="0"/>
    <x v="2"/>
    <s v="6-Aug-1984"/>
    <x v="819"/>
    <x v="2"/>
    <x v="0"/>
    <x v="1"/>
  </r>
  <r>
    <x v="820"/>
    <s v="Marcus B"/>
    <n v="28.81"/>
    <n v="10.8"/>
    <s v="yes"/>
    <s v="No"/>
    <s v="Yes"/>
    <n v="1"/>
    <x v="1"/>
    <x v="1"/>
    <x v="0"/>
    <s v="27-Sep-1963"/>
    <x v="820"/>
    <x v="2"/>
    <x v="0"/>
    <x v="14"/>
  </r>
  <r>
    <x v="821"/>
    <s v="Thomas K."/>
    <n v="37.409999999999997"/>
    <n v="7.21"/>
    <s v="No"/>
    <s v="No"/>
    <s v="No"/>
    <n v="2"/>
    <x v="1"/>
    <x v="0"/>
    <x v="0"/>
    <s v="22-Sep-1973"/>
    <x v="821"/>
    <x v="2"/>
    <x v="1"/>
    <x v="1"/>
  </r>
  <r>
    <x v="822"/>
    <s v="Robert"/>
    <n v="52.54"/>
    <n v="5.12"/>
    <s v="No"/>
    <s v="No"/>
    <s v="Yes"/>
    <n v="1"/>
    <x v="1"/>
    <x v="0"/>
    <x v="2"/>
    <s v="27-Sep-1993"/>
    <x v="822"/>
    <x v="2"/>
    <x v="2"/>
    <x v="1"/>
  </r>
  <r>
    <x v="823"/>
    <s v="Geoff"/>
    <n v="17.29"/>
    <n v="4.62"/>
    <s v="No"/>
    <s v="yes"/>
    <s v="No"/>
    <n v="1"/>
    <x v="0"/>
    <x v="3"/>
    <x v="2"/>
    <s v="9-Nov-2004"/>
    <x v="823"/>
    <x v="2"/>
    <x v="0"/>
    <x v="4"/>
  </r>
  <r>
    <x v="824"/>
    <s v="Chris J."/>
    <n v="31.74"/>
    <n v="7.68"/>
    <s v="yes"/>
    <s v="No"/>
    <s v="No"/>
    <n v="0"/>
    <x v="1"/>
    <x v="0"/>
    <x v="0"/>
    <s v="25-Sep-1967"/>
    <x v="824"/>
    <x v="2"/>
    <x v="0"/>
    <x v="14"/>
  </r>
  <r>
    <x v="825"/>
    <s v="Kate A."/>
    <n v="26.504999999999999"/>
    <n v="6.79"/>
    <s v="yes"/>
    <s v="No"/>
    <s v="Yes"/>
    <n v="1"/>
    <x v="1"/>
    <x v="1"/>
    <x v="0"/>
    <s v="20-Jul-1963"/>
    <x v="825"/>
    <x v="2"/>
    <x v="0"/>
    <x v="2"/>
  </r>
  <r>
    <x v="826"/>
    <s v="Kelli"/>
    <n v="36.479999999999997"/>
    <n v="11.09"/>
    <s v="No"/>
    <s v="No"/>
    <s v="No"/>
    <n v="0"/>
    <x v="1"/>
    <x v="0"/>
    <x v="0"/>
    <s v="24-Jul-1978"/>
    <x v="826"/>
    <x v="2"/>
    <x v="1"/>
    <x v="2"/>
  </r>
  <r>
    <x v="827"/>
    <s v=".  Maggie M"/>
    <n v="39.159999999999997"/>
    <n v="5.24"/>
    <s v="yes"/>
    <s v="No"/>
    <s v="Yes"/>
    <n v="1"/>
    <x v="1"/>
    <x v="0"/>
    <x v="2"/>
    <s v="29-Oct-1983"/>
    <x v="827"/>
    <x v="2"/>
    <x v="1"/>
    <x v="12"/>
  </r>
  <r>
    <x v="828"/>
    <s v=".  Michelle L."/>
    <n v="28.22"/>
    <n v="7.51"/>
    <s v="yes"/>
    <s v="No"/>
    <s v="Yes"/>
    <n v="1"/>
    <x v="1"/>
    <x v="1"/>
    <x v="0"/>
    <s v="5-Dec-1963"/>
    <x v="828"/>
    <x v="2"/>
    <x v="0"/>
    <x v="15"/>
  </r>
  <r>
    <x v="829"/>
    <s v=".  Ashley K"/>
    <n v="35"/>
    <n v="4.13"/>
    <s v="No"/>
    <s v="No"/>
    <s v="No"/>
    <n v="2"/>
    <x v="1"/>
    <x v="0"/>
    <x v="2"/>
    <s v="7-Oct-1972"/>
    <x v="829"/>
    <x v="2"/>
    <x v="0"/>
    <x v="12"/>
  </r>
  <r>
    <x v="830"/>
    <s v="Michael"/>
    <n v="36.24"/>
    <n v="8.3800000000000008"/>
    <s v="yes"/>
    <s v="No"/>
    <s v="No"/>
    <n v="1"/>
    <x v="1"/>
    <x v="0"/>
    <x v="0"/>
    <s v="25-Sep-1975"/>
    <x v="830"/>
    <x v="2"/>
    <x v="0"/>
    <x v="14"/>
  </r>
  <r>
    <x v="831"/>
    <s v="Ryan K."/>
    <n v="36.954999999999998"/>
    <n v="8.07"/>
    <s v="No"/>
    <s v="No"/>
    <s v="No"/>
    <n v="0"/>
    <x v="1"/>
    <x v="0"/>
    <x v="0"/>
    <s v="1-Oct-1962"/>
    <x v="831"/>
    <x v="2"/>
    <x v="1"/>
    <x v="6"/>
  </r>
  <r>
    <x v="832"/>
    <s v="Matthew J"/>
    <n v="29.64"/>
    <n v="8.9499999999999993"/>
    <s v="No"/>
    <s v="No"/>
    <s v="No"/>
    <n v="0"/>
    <x v="1"/>
    <x v="1"/>
    <x v="0"/>
    <s v="2-Sep-1962"/>
    <x v="832"/>
    <x v="2"/>
    <x v="0"/>
    <x v="4"/>
  </r>
  <r>
    <x v="833"/>
    <s v=".  Karine"/>
    <n v="42.74"/>
    <n v="6.31"/>
    <s v="yes"/>
    <s v="No"/>
    <s v="No"/>
    <n v="1"/>
    <x v="1"/>
    <x v="0"/>
    <x v="1"/>
    <s v="17-Jul-1988"/>
    <x v="833"/>
    <x v="2"/>
    <x v="1"/>
    <x v="12"/>
  </r>
  <r>
    <x v="834"/>
    <s v="Antonia G"/>
    <n v="36.130000000000003"/>
    <n v="7.19"/>
    <s v="yes"/>
    <s v="No"/>
    <s v="No"/>
    <n v="2"/>
    <x v="1"/>
    <x v="0"/>
    <x v="0"/>
    <s v="8-Jul-1970"/>
    <x v="834"/>
    <x v="2"/>
    <x v="1"/>
    <x v="3"/>
  </r>
  <r>
    <x v="835"/>
    <s v="Casondra L"/>
    <n v="31.55"/>
    <n v="6.11"/>
    <s v="yes"/>
    <s v="No"/>
    <s v="No"/>
    <n v="1"/>
    <x v="1"/>
    <x v="0"/>
    <x v="1"/>
    <s v="28-Nov-1964"/>
    <x v="835"/>
    <x v="2"/>
    <x v="0"/>
    <x v="3"/>
  </r>
  <r>
    <x v="836"/>
    <s v="Wendy"/>
    <n v="52.75"/>
    <n v="6.02"/>
    <s v="No"/>
    <s v="No"/>
    <s v="No"/>
    <n v="1"/>
    <x v="1"/>
    <x v="0"/>
    <x v="1"/>
    <s v="7-Jul-1992"/>
    <x v="836"/>
    <x v="2"/>
    <x v="2"/>
    <x v="3"/>
  </r>
  <r>
    <x v="837"/>
    <s v="Eric D"/>
    <n v="36.67"/>
    <n v="11.86"/>
    <s v="No"/>
    <s v="No"/>
    <s v="No"/>
    <n v="0"/>
    <x v="1"/>
    <x v="0"/>
    <x v="0"/>
    <s v="24-Sep-1974"/>
    <x v="837"/>
    <x v="2"/>
    <x v="0"/>
    <x v="14"/>
  </r>
  <r>
    <x v="838"/>
    <s v="Elizabeth"/>
    <n v="38.06"/>
    <n v="8.25"/>
    <s v="No"/>
    <s v="No"/>
    <s v="No"/>
    <n v="0"/>
    <x v="1"/>
    <x v="0"/>
    <x v="0"/>
    <s v="27-Aug-1962"/>
    <x v="838"/>
    <x v="2"/>
    <x v="2"/>
    <x v="0"/>
  </r>
  <r>
    <x v="839"/>
    <s v="Laura F"/>
    <n v="38"/>
    <n v="8.1300000000000008"/>
    <s v="No"/>
    <s v="No"/>
    <s v="No"/>
    <n v="0"/>
    <x v="1"/>
    <x v="0"/>
    <x v="0"/>
    <s v="14-Sep-1965"/>
    <x v="839"/>
    <x v="2"/>
    <x v="2"/>
    <x v="3"/>
  </r>
  <r>
    <x v="840"/>
    <s v="Amelia F."/>
    <n v="35.1"/>
    <n v="10.1"/>
    <s v="No"/>
    <s v="No"/>
    <s v="No"/>
    <n v="0"/>
    <x v="1"/>
    <x v="0"/>
    <x v="0"/>
    <s v="11-Jul-1962"/>
    <x v="840"/>
    <x v="2"/>
    <x v="2"/>
    <x v="3"/>
  </r>
  <r>
    <x v="841"/>
    <s v="Amy L."/>
    <n v="33.82"/>
    <n v="5.89"/>
    <s v="yes"/>
    <s v="No"/>
    <s v="No"/>
    <n v="2"/>
    <x v="1"/>
    <x v="0"/>
    <x v="1"/>
    <s v="17-Dec-1966"/>
    <x v="841"/>
    <x v="2"/>
    <x v="1"/>
    <x v="1"/>
  </r>
  <r>
    <x v="842"/>
    <s v="Katie J"/>
    <n v="37.43"/>
    <n v="4.97"/>
    <s v="No"/>
    <s v="No"/>
    <s v="No"/>
    <n v="2"/>
    <x v="1"/>
    <x v="0"/>
    <x v="2"/>
    <s v="5-Sep-1972"/>
    <x v="842"/>
    <x v="2"/>
    <x v="1"/>
    <x v="3"/>
  </r>
  <r>
    <x v="843"/>
    <s v="Laura E."/>
    <n v="30.5"/>
    <n v="9.9"/>
    <s v="No"/>
    <s v="No"/>
    <s v="No"/>
    <n v="0"/>
    <x v="1"/>
    <x v="0"/>
    <x v="0"/>
    <s v="22-Jul-1962"/>
    <x v="843"/>
    <x v="2"/>
    <x v="1"/>
    <x v="3"/>
  </r>
  <r>
    <x v="844"/>
    <s v=".  Mayumi"/>
    <n v="24.53"/>
    <n v="9.0500000000000007"/>
    <s v="No"/>
    <s v="No"/>
    <s v="No"/>
    <n v="0"/>
    <x v="1"/>
    <x v="2"/>
    <x v="0"/>
    <s v="22-Nov-1962"/>
    <x v="844"/>
    <x v="2"/>
    <x v="0"/>
    <x v="0"/>
  </r>
  <r>
    <x v="845"/>
    <s v="Vanessa"/>
    <n v="25.74"/>
    <n v="10.93"/>
    <s v="No"/>
    <s v="No"/>
    <s v="No"/>
    <n v="0"/>
    <x v="1"/>
    <x v="1"/>
    <x v="0"/>
    <s v="4-Oct-1965"/>
    <x v="845"/>
    <x v="2"/>
    <x v="1"/>
    <x v="0"/>
  </r>
  <r>
    <x v="846"/>
    <s v="Natali N"/>
    <n v="34.08"/>
    <n v="7.58"/>
    <s v="yes"/>
    <s v="No"/>
    <s v="No"/>
    <n v="2"/>
    <x v="1"/>
    <x v="0"/>
    <x v="0"/>
    <s v="28-Dec-1970"/>
    <x v="846"/>
    <x v="2"/>
    <x v="1"/>
    <x v="1"/>
  </r>
  <r>
    <x v="847"/>
    <s v="Beth"/>
    <n v="31.35"/>
    <n v="11"/>
    <s v="yes"/>
    <s v="No"/>
    <s v="Yes"/>
    <n v="1"/>
    <x v="1"/>
    <x v="0"/>
    <x v="0"/>
    <s v="19-Aug-1963"/>
    <x v="847"/>
    <x v="2"/>
    <x v="1"/>
    <x v="1"/>
  </r>
  <r>
    <x v="848"/>
    <s v="Alex"/>
    <n v="26.79"/>
    <n v="5.0599999999999996"/>
    <s v="No"/>
    <s v="No"/>
    <s v="No"/>
    <n v="1"/>
    <x v="1"/>
    <x v="1"/>
    <x v="2"/>
    <s v="18-Nov-1998"/>
    <x v="848"/>
    <x v="2"/>
    <x v="0"/>
    <x v="1"/>
  </r>
  <r>
    <x v="849"/>
    <s v="Spencer"/>
    <n v="42.78"/>
    <n v="6.11"/>
    <s v="yes"/>
    <s v="No"/>
    <s v="No"/>
    <n v="1"/>
    <x v="1"/>
    <x v="0"/>
    <x v="1"/>
    <s v="11-Aug-1988"/>
    <x v="849"/>
    <x v="2"/>
    <x v="1"/>
    <x v="8"/>
  </r>
  <r>
    <x v="850"/>
    <s v="Andee W."/>
    <n v="46.75"/>
    <n v="6.66"/>
    <s v="yes"/>
    <s v="No"/>
    <s v="No"/>
    <n v="2"/>
    <x v="1"/>
    <x v="0"/>
    <x v="0"/>
    <s v="18-Jun-1970"/>
    <x v="850"/>
    <x v="2"/>
    <x v="2"/>
    <x v="0"/>
  </r>
  <r>
    <x v="851"/>
    <s v=".  Amy"/>
    <n v="32.15"/>
    <n v="4.0199999999999996"/>
    <s v="yes"/>
    <s v="No"/>
    <s v="Yes"/>
    <n v="1"/>
    <x v="1"/>
    <x v="0"/>
    <x v="2"/>
    <s v="26-Nov-1969"/>
    <x v="851"/>
    <x v="2"/>
    <x v="1"/>
    <x v="15"/>
  </r>
  <r>
    <x v="852"/>
    <s v="Joshua"/>
    <n v="43.4"/>
    <n v="8.81"/>
    <s v="yes"/>
    <s v="No"/>
    <s v="No"/>
    <n v="2"/>
    <x v="1"/>
    <x v="0"/>
    <x v="0"/>
    <s v="28-Nov-1961"/>
    <x v="852"/>
    <x v="2"/>
    <x v="1"/>
    <x v="3"/>
  </r>
  <r>
    <x v="853"/>
    <s v="C Fred"/>
    <n v="31.57"/>
    <n v="7.92"/>
    <s v="yes"/>
    <s v="No"/>
    <s v="No"/>
    <n v="2"/>
    <x v="1"/>
    <x v="0"/>
    <x v="0"/>
    <s v="28-Nov-1961"/>
    <x v="853"/>
    <x v="2"/>
    <x v="0"/>
    <x v="0"/>
  </r>
  <r>
    <x v="854"/>
    <s v="Jeremy"/>
    <n v="24.32"/>
    <n v="7.48"/>
    <s v="No"/>
    <s v="No"/>
    <s v="No"/>
    <n v="0"/>
    <x v="1"/>
    <x v="2"/>
    <x v="0"/>
    <s v="16-Oct-1962"/>
    <x v="854"/>
    <x v="2"/>
    <x v="0"/>
    <x v="1"/>
  </r>
  <r>
    <x v="855"/>
    <s v="Patrick Sr."/>
    <n v="31.07"/>
    <n v="4.62"/>
    <s v="yes"/>
    <s v="No"/>
    <s v="No"/>
    <n v="2"/>
    <x v="1"/>
    <x v="0"/>
    <x v="2"/>
    <s v="12-Jul-1966"/>
    <x v="855"/>
    <x v="2"/>
    <x v="2"/>
    <x v="1"/>
  </r>
  <r>
    <x v="856"/>
    <s v="Kelly M."/>
    <n v="35.814999999999998"/>
    <n v="8.4700000000000006"/>
    <s v="No"/>
    <s v="No"/>
    <s v="No"/>
    <n v="0"/>
    <x v="1"/>
    <x v="0"/>
    <x v="0"/>
    <s v="3-Dec-1968"/>
    <x v="856"/>
    <x v="2"/>
    <x v="0"/>
    <x v="1"/>
  </r>
  <r>
    <x v="857"/>
    <s v="Katherine"/>
    <n v="40.81"/>
    <n v="10.58"/>
    <s v="yes"/>
    <s v="No"/>
    <s v="No"/>
    <n v="0"/>
    <x v="1"/>
    <x v="0"/>
    <x v="0"/>
    <s v="1-Sep-1967"/>
    <x v="857"/>
    <x v="2"/>
    <x v="0"/>
    <x v="0"/>
  </r>
  <r>
    <x v="858"/>
    <s v="Keila L"/>
    <n v="24.605"/>
    <n v="7.48"/>
    <s v="No"/>
    <s v="No"/>
    <s v="No"/>
    <n v="0"/>
    <x v="1"/>
    <x v="2"/>
    <x v="0"/>
    <s v="12-Nov-1968"/>
    <x v="858"/>
    <x v="2"/>
    <x v="0"/>
    <x v="1"/>
  </r>
  <r>
    <x v="859"/>
    <s v="Zanae E"/>
    <n v="21.47"/>
    <n v="7.82"/>
    <s v="No"/>
    <s v="No"/>
    <s v="No"/>
    <n v="0"/>
    <x v="1"/>
    <x v="2"/>
    <x v="0"/>
    <s v="26-Nov-1968"/>
    <x v="859"/>
    <x v="2"/>
    <x v="1"/>
    <x v="1"/>
  </r>
  <r>
    <x v="860"/>
    <s v="Alex"/>
    <n v="52.89"/>
    <n v="4.96"/>
    <s v="yes"/>
    <s v="No"/>
    <s v="No"/>
    <n v="1"/>
    <x v="1"/>
    <x v="0"/>
    <x v="2"/>
    <s v="9-Aug-1995"/>
    <x v="860"/>
    <x v="2"/>
    <x v="0"/>
    <x v="1"/>
  </r>
  <r>
    <x v="861"/>
    <s v="Kathryn"/>
    <n v="32.965000000000003"/>
    <n v="6.15"/>
    <s v="yes"/>
    <s v="No"/>
    <s v="No"/>
    <n v="1"/>
    <x v="1"/>
    <x v="0"/>
    <x v="1"/>
    <s v="4-Aug-1964"/>
    <x v="861"/>
    <x v="2"/>
    <x v="0"/>
    <x v="2"/>
  </r>
  <r>
    <x v="862"/>
    <s v="Jason L."/>
    <n v="36.799999999999997"/>
    <n v="4.62"/>
    <s v="No"/>
    <s v="No"/>
    <s v="Yes"/>
    <n v="1"/>
    <x v="1"/>
    <x v="0"/>
    <x v="2"/>
    <s v="14-Jul-1979"/>
    <x v="862"/>
    <x v="2"/>
    <x v="1"/>
    <x v="13"/>
  </r>
  <r>
    <x v="863"/>
    <s v="Benjamin J."/>
    <n v="34.299999999999997"/>
    <n v="4.87"/>
    <s v="No"/>
    <s v="No"/>
    <s v="No"/>
    <n v="2"/>
    <x v="1"/>
    <x v="0"/>
    <x v="2"/>
    <s v="21-Aug-1972"/>
    <x v="863"/>
    <x v="2"/>
    <x v="2"/>
    <x v="14"/>
  </r>
  <r>
    <x v="864"/>
    <s v="Steven M."/>
    <n v="35.244999999999997"/>
    <n v="4.63"/>
    <s v="No"/>
    <s v="No"/>
    <s v="No"/>
    <n v="0"/>
    <x v="1"/>
    <x v="0"/>
    <x v="2"/>
    <s v="29-Dec-1989"/>
    <x v="864"/>
    <x v="2"/>
    <x v="0"/>
    <x v="4"/>
  </r>
  <r>
    <x v="865"/>
    <s v=".  Erika"/>
    <n v="26.23"/>
    <n v="11.93"/>
    <s v="No"/>
    <s v="No"/>
    <s v="No"/>
    <n v="0"/>
    <x v="1"/>
    <x v="1"/>
    <x v="0"/>
    <s v="26-Sep-1962"/>
    <x v="865"/>
    <x v="2"/>
    <x v="2"/>
    <x v="2"/>
  </r>
  <r>
    <x v="866"/>
    <s v="Chad"/>
    <n v="36.1"/>
    <n v="5.65"/>
    <s v="yes"/>
    <s v="No"/>
    <s v="No"/>
    <n v="2"/>
    <x v="1"/>
    <x v="0"/>
    <x v="2"/>
    <s v="29-Dec-1966"/>
    <x v="866"/>
    <x v="2"/>
    <x v="0"/>
    <x v="3"/>
  </r>
  <r>
    <x v="867"/>
    <s v="Mark"/>
    <n v="37.1"/>
    <n v="11.21"/>
    <s v="yes"/>
    <s v="No"/>
    <s v="Yes"/>
    <n v="1"/>
    <x v="1"/>
    <x v="0"/>
    <x v="0"/>
    <s v="22-Sep-1963"/>
    <x v="867"/>
    <x v="2"/>
    <x v="0"/>
    <x v="3"/>
  </r>
  <r>
    <x v="868"/>
    <s v="David"/>
    <n v="27.5"/>
    <n v="10.62"/>
    <s v="yes"/>
    <s v="No"/>
    <s v="Yes"/>
    <n v="1"/>
    <x v="1"/>
    <x v="1"/>
    <x v="0"/>
    <s v="2-Aug-1963"/>
    <x v="868"/>
    <x v="2"/>
    <x v="2"/>
    <x v="3"/>
  </r>
  <r>
    <x v="869"/>
    <s v="Matthew R"/>
    <n v="24.7"/>
    <n v="10.7"/>
    <s v="yes"/>
    <s v="No"/>
    <s v="Yes"/>
    <n v="1"/>
    <x v="1"/>
    <x v="2"/>
    <x v="0"/>
    <s v="29-Aug-1963"/>
    <x v="869"/>
    <x v="2"/>
    <x v="0"/>
    <x v="6"/>
  </r>
  <r>
    <x v="870"/>
    <s v=".  Orla"/>
    <n v="26.78"/>
    <n v="10.02"/>
    <s v="yes"/>
    <s v="No"/>
    <s v="Yes"/>
    <n v="1"/>
    <x v="1"/>
    <x v="1"/>
    <x v="0"/>
    <s v="28-Oct-1963"/>
    <x v="870"/>
    <x v="2"/>
    <x v="1"/>
    <x v="15"/>
  </r>
  <r>
    <x v="871"/>
    <s v="Shaista S"/>
    <n v="45.8"/>
    <n v="4.8499999999999996"/>
    <s v="No"/>
    <s v="No"/>
    <s v="No"/>
    <n v="0"/>
    <x v="1"/>
    <x v="0"/>
    <x v="2"/>
    <s v="29-Oct-1990"/>
    <x v="871"/>
    <x v="2"/>
    <x v="1"/>
    <x v="3"/>
  </r>
  <r>
    <x v="872"/>
    <s v=".  Emily"/>
    <n v="29"/>
    <n v="4.3899999999999997"/>
    <s v="yes"/>
    <s v="No"/>
    <s v="No"/>
    <n v="2"/>
    <x v="1"/>
    <x v="1"/>
    <x v="2"/>
    <s v="16-Nov-1966"/>
    <x v="872"/>
    <x v="2"/>
    <x v="1"/>
    <x v="15"/>
  </r>
  <r>
    <x v="873"/>
    <s v="Julie A."/>
    <n v="33.534999999999997"/>
    <n v="8.24"/>
    <s v="yes"/>
    <s v="No"/>
    <s v="No"/>
    <n v="0"/>
    <x v="1"/>
    <x v="0"/>
    <x v="0"/>
    <s v="28-Aug-1967"/>
    <x v="873"/>
    <x v="2"/>
    <x v="2"/>
    <x v="1"/>
  </r>
  <r>
    <x v="874"/>
    <s v="Megumi"/>
    <n v="32.774999999999999"/>
    <n v="9.77"/>
    <s v="yes"/>
    <s v="No"/>
    <s v="No"/>
    <n v="0"/>
    <x v="1"/>
    <x v="0"/>
    <x v="0"/>
    <s v="30-Dec-1967"/>
    <x v="874"/>
    <x v="2"/>
    <x v="1"/>
    <x v="1"/>
  </r>
  <r>
    <x v="875"/>
    <s v="Skylar"/>
    <n v="37.51"/>
    <n v="5.5"/>
    <s v="yes"/>
    <s v="No"/>
    <s v="No"/>
    <n v="2"/>
    <x v="1"/>
    <x v="0"/>
    <x v="2"/>
    <s v="6-Dec-1966"/>
    <x v="875"/>
    <x v="2"/>
    <x v="0"/>
    <x v="0"/>
  </r>
  <r>
    <x v="876"/>
    <s v=".  Victoria"/>
    <n v="39.86"/>
    <n v="11.84"/>
    <s v="yes"/>
    <s v="No"/>
    <s v="No"/>
    <n v="1"/>
    <x v="1"/>
    <x v="0"/>
    <x v="0"/>
    <s v="13-Aug-1986"/>
    <x v="876"/>
    <x v="2"/>
    <x v="2"/>
    <x v="12"/>
  </r>
  <r>
    <x v="877"/>
    <s v=".  Amanda L"/>
    <n v="42.13"/>
    <n v="4.66"/>
    <s v="No"/>
    <s v="No"/>
    <s v="No"/>
    <n v="0"/>
    <x v="1"/>
    <x v="0"/>
    <x v="2"/>
    <s v="23-Nov-1989"/>
    <x v="877"/>
    <x v="2"/>
    <x v="0"/>
    <x v="12"/>
  </r>
  <r>
    <x v="878"/>
    <s v="Renee"/>
    <n v="35.99"/>
    <n v="11.11"/>
    <s v="No"/>
    <s v="No"/>
    <s v="No"/>
    <n v="0"/>
    <x v="1"/>
    <x v="0"/>
    <x v="0"/>
    <s v="23-Jun-1974"/>
    <x v="878"/>
    <x v="2"/>
    <x v="1"/>
    <x v="1"/>
  </r>
  <r>
    <x v="879"/>
    <s v="Nellie A."/>
    <n v="35.200000000000003"/>
    <n v="7.72"/>
    <s v="yes"/>
    <s v="No"/>
    <s v="Yes"/>
    <n v="1"/>
    <x v="1"/>
    <x v="0"/>
    <x v="0"/>
    <s v="17-Jul-1963"/>
    <x v="879"/>
    <x v="2"/>
    <x v="1"/>
    <x v="0"/>
  </r>
  <r>
    <x v="880"/>
    <s v="Tamara"/>
    <n v="29.91"/>
    <n v="5.55"/>
    <s v="yes"/>
    <s v="No"/>
    <s v="No"/>
    <n v="2"/>
    <x v="1"/>
    <x v="1"/>
    <x v="2"/>
    <s v="29-Jul-1966"/>
    <x v="880"/>
    <x v="2"/>
    <x v="0"/>
    <x v="1"/>
  </r>
  <r>
    <x v="881"/>
    <s v="Joan"/>
    <n v="36.479999999999997"/>
    <n v="5.05"/>
    <s v="yes"/>
    <s v="No"/>
    <s v="No"/>
    <n v="1"/>
    <x v="1"/>
    <x v="0"/>
    <x v="2"/>
    <s v="15-Oct-1964"/>
    <x v="881"/>
    <x v="2"/>
    <x v="0"/>
    <x v="1"/>
  </r>
  <r>
    <x v="882"/>
    <s v="Aimee J."/>
    <n v="27.5"/>
    <n v="8.69"/>
    <s v="yes"/>
    <s v="No"/>
    <s v="Yes"/>
    <n v="1"/>
    <x v="1"/>
    <x v="1"/>
    <x v="0"/>
    <s v="19-Jul-1963"/>
    <x v="882"/>
    <x v="2"/>
    <x v="1"/>
    <x v="3"/>
  </r>
  <r>
    <x v="883"/>
    <s v="Suzanne"/>
    <n v="33.44"/>
    <n v="5.9"/>
    <s v="yes"/>
    <s v="No"/>
    <s v="No"/>
    <n v="1"/>
    <x v="1"/>
    <x v="0"/>
    <x v="1"/>
    <s v="24-Jun-1964"/>
    <x v="883"/>
    <x v="2"/>
    <x v="0"/>
    <x v="1"/>
  </r>
  <r>
    <x v="884"/>
    <s v="Kristin A."/>
    <n v="28.215"/>
    <n v="6.29"/>
    <s v="yes"/>
    <s v="No"/>
    <s v="No"/>
    <n v="1"/>
    <x v="1"/>
    <x v="1"/>
    <x v="1"/>
    <s v="2-Jul-1964"/>
    <x v="884"/>
    <x v="2"/>
    <x v="1"/>
    <x v="1"/>
  </r>
  <r>
    <x v="885"/>
    <s v="Bronwyn"/>
    <n v="27.17"/>
    <n v="5.84"/>
    <s v="yes"/>
    <s v="No"/>
    <s v="No"/>
    <n v="1"/>
    <x v="1"/>
    <x v="1"/>
    <x v="1"/>
    <s v="20-Jul-1964"/>
    <x v="885"/>
    <x v="2"/>
    <x v="2"/>
    <x v="1"/>
  </r>
  <r>
    <x v="886"/>
    <s v="Taylor J"/>
    <n v="35.380000000000003"/>
    <n v="6.12"/>
    <s v="No"/>
    <s v="No"/>
    <s v="No"/>
    <n v="0"/>
    <x v="1"/>
    <x v="0"/>
    <x v="1"/>
    <s v="14-Aug-1977"/>
    <x v="886"/>
    <x v="2"/>
    <x v="1"/>
    <x v="1"/>
  </r>
  <r>
    <x v="887"/>
    <s v=".  Kimberly M."/>
    <n v="43.48"/>
    <n v="6.24"/>
    <s v="No"/>
    <s v="No"/>
    <s v="No"/>
    <n v="0"/>
    <x v="1"/>
    <x v="0"/>
    <x v="1"/>
    <s v="29-Aug-1991"/>
    <x v="887"/>
    <x v="2"/>
    <x v="0"/>
    <x v="12"/>
  </r>
  <r>
    <x v="888"/>
    <s v="Joshua E."/>
    <n v="41.73"/>
    <n v="6.25"/>
    <s v="No"/>
    <s v="No"/>
    <s v="No"/>
    <n v="1"/>
    <x v="1"/>
    <x v="0"/>
    <x v="1"/>
    <s v="5-Oct-1987"/>
    <x v="888"/>
    <x v="2"/>
    <x v="0"/>
    <x v="1"/>
  </r>
  <r>
    <x v="889"/>
    <s v="Jeffrey"/>
    <n v="28.9"/>
    <n v="11.96"/>
    <s v="No"/>
    <s v="No"/>
    <s v="No"/>
    <n v="0"/>
    <x v="1"/>
    <x v="1"/>
    <x v="0"/>
    <s v="15-Sep-1962"/>
    <x v="889"/>
    <x v="2"/>
    <x v="0"/>
    <x v="3"/>
  </r>
  <r>
    <x v="890"/>
    <s v="Andrew R"/>
    <n v="25.74"/>
    <n v="7.69"/>
    <s v="No"/>
    <s v="No"/>
    <s v="No"/>
    <n v="0"/>
    <x v="1"/>
    <x v="1"/>
    <x v="0"/>
    <s v="4-Nov-1962"/>
    <x v="890"/>
    <x v="2"/>
    <x v="2"/>
    <x v="0"/>
  </r>
  <r>
    <x v="891"/>
    <s v="Francisco J. Sr."/>
    <n v="36.06"/>
    <n v="8.83"/>
    <s v="No"/>
    <s v="No"/>
    <s v="No"/>
    <n v="0"/>
    <x v="1"/>
    <x v="0"/>
    <x v="0"/>
    <s v="16-Sep-1974"/>
    <x v="891"/>
    <x v="2"/>
    <x v="0"/>
    <x v="1"/>
  </r>
  <r>
    <x v="892"/>
    <s v=".  Rhonda"/>
    <n v="43.28"/>
    <n v="4.41"/>
    <s v="No"/>
    <s v="No"/>
    <s v="No"/>
    <n v="0"/>
    <x v="1"/>
    <x v="0"/>
    <x v="2"/>
    <s v="6-Nov-1991"/>
    <x v="892"/>
    <x v="2"/>
    <x v="0"/>
    <x v="12"/>
  </r>
  <r>
    <x v="893"/>
    <s v="John"/>
    <n v="28.785"/>
    <n v="9.1"/>
    <s v="yes"/>
    <s v="No"/>
    <s v="Yes"/>
    <n v="1"/>
    <x v="1"/>
    <x v="1"/>
    <x v="0"/>
    <s v="4-Jun-1963"/>
    <x v="893"/>
    <x v="2"/>
    <x v="1"/>
    <x v="1"/>
  </r>
  <r>
    <x v="894"/>
    <s v="Miles J."/>
    <n v="25.46"/>
    <n v="11.52"/>
    <s v="yes"/>
    <s v="No"/>
    <s v="Yes"/>
    <n v="1"/>
    <x v="1"/>
    <x v="1"/>
    <x v="0"/>
    <s v="20-Jul-1963"/>
    <x v="894"/>
    <x v="2"/>
    <x v="1"/>
    <x v="1"/>
  </r>
  <r>
    <x v="895"/>
    <s v="Justyna I."/>
    <n v="30.8"/>
    <n v="10.95"/>
    <s v="No"/>
    <s v="No"/>
    <s v="No"/>
    <n v="0"/>
    <x v="1"/>
    <x v="0"/>
    <x v="0"/>
    <s v="25-Oct-1968"/>
    <x v="895"/>
    <x v="2"/>
    <x v="0"/>
    <x v="3"/>
  </r>
  <r>
    <x v="896"/>
    <s v="Lucille"/>
    <n v="28.88"/>
    <n v="11.5"/>
    <s v="No"/>
    <s v="No"/>
    <s v="No"/>
    <n v="0"/>
    <x v="1"/>
    <x v="1"/>
    <x v="0"/>
    <s v="9-Dec-1968"/>
    <x v="896"/>
    <x v="2"/>
    <x v="1"/>
    <x v="2"/>
  </r>
  <r>
    <x v="897"/>
    <s v="April"/>
    <n v="23"/>
    <n v="9.8800000000000008"/>
    <s v="No"/>
    <s v="No"/>
    <s v="No"/>
    <n v="0"/>
    <x v="1"/>
    <x v="2"/>
    <x v="0"/>
    <s v="21-Jun-1968"/>
    <x v="897"/>
    <x v="2"/>
    <x v="0"/>
    <x v="3"/>
  </r>
  <r>
    <x v="898"/>
    <s v="Robert"/>
    <n v="38.25"/>
    <n v="6.2"/>
    <s v="No"/>
    <s v="No"/>
    <s v="No"/>
    <n v="1"/>
    <x v="1"/>
    <x v="0"/>
    <x v="1"/>
    <s v="2-Sep-1984"/>
    <x v="898"/>
    <x v="2"/>
    <x v="2"/>
    <x v="13"/>
  </r>
  <r>
    <x v="899"/>
    <s v=".  Alyssa"/>
    <n v="39.25"/>
    <n v="8.41"/>
    <s v="yes"/>
    <s v="No"/>
    <s v="No"/>
    <n v="1"/>
    <x v="1"/>
    <x v="0"/>
    <x v="0"/>
    <s v="7-Sep-1986"/>
    <x v="899"/>
    <x v="2"/>
    <x v="2"/>
    <x v="12"/>
  </r>
  <r>
    <x v="900"/>
    <s v="Jessica E."/>
    <n v="26.6"/>
    <n v="5.07"/>
    <s v="yes"/>
    <s v="No"/>
    <s v="No"/>
    <n v="2"/>
    <x v="1"/>
    <x v="1"/>
    <x v="2"/>
    <s v="24-Nov-1966"/>
    <x v="900"/>
    <x v="2"/>
    <x v="1"/>
    <x v="1"/>
  </r>
  <r>
    <x v="901"/>
    <s v="Patrick J."/>
    <n v="35.700000000000003"/>
    <n v="4.0599999999999996"/>
    <s v="No"/>
    <s v="No"/>
    <s v="Yes"/>
    <n v="1"/>
    <x v="1"/>
    <x v="0"/>
    <x v="2"/>
    <s v="16-Oct-1979"/>
    <x v="901"/>
    <x v="2"/>
    <x v="0"/>
    <x v="14"/>
  </r>
  <r>
    <x v="902"/>
    <s v="Emilie"/>
    <n v="20.100000000000001"/>
    <n v="10.52"/>
    <s v="No"/>
    <s v="No"/>
    <s v="No"/>
    <n v="0"/>
    <x v="1"/>
    <x v="2"/>
    <x v="0"/>
    <s v="29-Oct-1965"/>
    <x v="902"/>
    <x v="2"/>
    <x v="1"/>
    <x v="3"/>
  </r>
  <r>
    <x v="903"/>
    <s v="Caitlin B."/>
    <n v="22.23"/>
    <n v="9.65"/>
    <s v="No"/>
    <s v="No"/>
    <s v="No"/>
    <n v="0"/>
    <x v="1"/>
    <x v="2"/>
    <x v="0"/>
    <s v="9-Jun-1965"/>
    <x v="903"/>
    <x v="2"/>
    <x v="2"/>
    <x v="2"/>
  </r>
  <r>
    <x v="904"/>
    <s v="Joseph W"/>
    <n v="36.47"/>
    <n v="6.21"/>
    <s v="No"/>
    <s v="No"/>
    <s v="No"/>
    <n v="0"/>
    <x v="1"/>
    <x v="0"/>
    <x v="1"/>
    <s v="17-Oct-1982"/>
    <x v="904"/>
    <x v="2"/>
    <x v="0"/>
    <x v="14"/>
  </r>
  <r>
    <x v="905"/>
    <s v="Wendy"/>
    <n v="49.64"/>
    <n v="4.76"/>
    <s v="No"/>
    <s v="No"/>
    <s v="Yes"/>
    <n v="1"/>
    <x v="1"/>
    <x v="0"/>
    <x v="2"/>
    <s v="12-Dec-1993"/>
    <x v="905"/>
    <x v="2"/>
    <x v="2"/>
    <x v="1"/>
  </r>
  <r>
    <x v="906"/>
    <s v=".  Leah L."/>
    <n v="36.799999999999997"/>
    <n v="5.73"/>
    <s v="yes"/>
    <s v="No"/>
    <s v="Yes"/>
    <n v="1"/>
    <x v="1"/>
    <x v="0"/>
    <x v="1"/>
    <s v="4-Jul-1983"/>
    <x v="906"/>
    <x v="2"/>
    <x v="2"/>
    <x v="12"/>
  </r>
  <r>
    <x v="907"/>
    <s v="Wayne L."/>
    <n v="33.880000000000003"/>
    <n v="10.78"/>
    <s v="yes"/>
    <s v="No"/>
    <s v="No"/>
    <n v="0"/>
    <x v="1"/>
    <x v="0"/>
    <x v="0"/>
    <s v="22-Dec-1967"/>
    <x v="907"/>
    <x v="2"/>
    <x v="0"/>
    <x v="0"/>
  </r>
  <r>
    <x v="908"/>
    <s v="Jason M."/>
    <n v="32.01"/>
    <n v="5.08"/>
    <s v="yes"/>
    <s v="No"/>
    <s v="No"/>
    <n v="1"/>
    <x v="1"/>
    <x v="0"/>
    <x v="2"/>
    <s v="29-Sep-1964"/>
    <x v="908"/>
    <x v="2"/>
    <x v="2"/>
    <x v="0"/>
  </r>
  <r>
    <x v="909"/>
    <s v="Floris"/>
    <n v="33.630000000000003"/>
    <n v="11.39"/>
    <s v="No"/>
    <s v="No"/>
    <s v="No"/>
    <n v="0"/>
    <x v="1"/>
    <x v="0"/>
    <x v="0"/>
    <s v="1-Nov-1965"/>
    <x v="909"/>
    <x v="2"/>
    <x v="2"/>
    <x v="1"/>
  </r>
  <r>
    <x v="910"/>
    <s v="Marc"/>
    <n v="34.865000000000002"/>
    <n v="5.35"/>
    <s v="yes"/>
    <s v="No"/>
    <s v="No"/>
    <n v="1"/>
    <x v="1"/>
    <x v="0"/>
    <x v="2"/>
    <s v="25-Dec-1964"/>
    <x v="910"/>
    <x v="2"/>
    <x v="2"/>
    <x v="4"/>
  </r>
  <r>
    <x v="911"/>
    <s v="Christopher"/>
    <n v="43.11"/>
    <n v="5.6"/>
    <s v="No"/>
    <s v="No"/>
    <s v="No"/>
    <n v="0"/>
    <x v="1"/>
    <x v="0"/>
    <x v="2"/>
    <s v="19-Oct-1991"/>
    <x v="911"/>
    <x v="2"/>
    <x v="1"/>
    <x v="8"/>
  </r>
  <r>
    <x v="912"/>
    <s v="Kevin"/>
    <n v="30.305"/>
    <n v="4.2699999999999996"/>
    <s v="yes"/>
    <s v="No"/>
    <s v="No"/>
    <n v="1"/>
    <x v="1"/>
    <x v="0"/>
    <x v="2"/>
    <s v="2-Aug-1964"/>
    <x v="912"/>
    <x v="2"/>
    <x v="0"/>
    <x v="9"/>
  </r>
  <r>
    <x v="913"/>
    <s v="Aharon N"/>
    <n v="25.175000000000001"/>
    <n v="5.57"/>
    <s v="yes"/>
    <s v="No"/>
    <s v="No"/>
    <n v="1"/>
    <x v="1"/>
    <x v="1"/>
    <x v="2"/>
    <s v="20-Dec-1964"/>
    <x v="913"/>
    <x v="2"/>
    <x v="1"/>
    <x v="9"/>
  </r>
  <r>
    <x v="914"/>
    <s v="Lawrence D."/>
    <n v="26.8"/>
    <n v="5.68"/>
    <s v="yes"/>
    <s v="No"/>
    <s v="No"/>
    <n v="1"/>
    <x v="1"/>
    <x v="1"/>
    <x v="2"/>
    <s v="19-Nov-1964"/>
    <x v="914"/>
    <x v="2"/>
    <x v="1"/>
    <x v="14"/>
  </r>
  <r>
    <x v="915"/>
    <s v="Malcolm"/>
    <n v="21.78"/>
    <n v="5.3"/>
    <s v="No"/>
    <s v="yes"/>
    <s v="No"/>
    <n v="1"/>
    <x v="1"/>
    <x v="2"/>
    <x v="2"/>
    <s v="2-Jun-2004"/>
    <x v="915"/>
    <x v="2"/>
    <x v="0"/>
    <x v="0"/>
  </r>
  <r>
    <x v="916"/>
    <s v="Anna E."/>
    <n v="30.14"/>
    <n v="9.4499999999999993"/>
    <s v="yes"/>
    <s v="No"/>
    <s v="No"/>
    <n v="0"/>
    <x v="1"/>
    <x v="0"/>
    <x v="0"/>
    <s v="29-Oct-1967"/>
    <x v="916"/>
    <x v="2"/>
    <x v="1"/>
    <x v="0"/>
  </r>
  <r>
    <x v="917"/>
    <s v="Jenny"/>
    <n v="29.7"/>
    <n v="6.79"/>
    <s v="yes"/>
    <s v="No"/>
    <s v="No"/>
    <n v="0"/>
    <x v="1"/>
    <x v="1"/>
    <x v="0"/>
    <s v="14-Jul-1967"/>
    <x v="917"/>
    <x v="2"/>
    <x v="2"/>
    <x v="3"/>
  </r>
  <r>
    <x v="918"/>
    <s v="Melissa L"/>
    <n v="32.395000000000003"/>
    <n v="11.1"/>
    <s v="yes"/>
    <s v="No"/>
    <s v="No"/>
    <n v="0"/>
    <x v="1"/>
    <x v="0"/>
    <x v="0"/>
    <s v="24-Aug-1967"/>
    <x v="918"/>
    <x v="2"/>
    <x v="0"/>
    <x v="2"/>
  </r>
  <r>
    <x v="919"/>
    <s v="Chia J."/>
    <n v="36.64"/>
    <n v="7.26"/>
    <s v="No"/>
    <s v="No"/>
    <s v="No"/>
    <n v="0"/>
    <x v="1"/>
    <x v="0"/>
    <x v="0"/>
    <s v="7-Jul-1974"/>
    <x v="919"/>
    <x v="2"/>
    <x v="0"/>
    <x v="3"/>
  </r>
  <r>
    <x v="920"/>
    <s v="Laura A"/>
    <n v="39.049999999999997"/>
    <n v="5.27"/>
    <s v="yes"/>
    <s v="No"/>
    <s v="No"/>
    <n v="1"/>
    <x v="1"/>
    <x v="0"/>
    <x v="2"/>
    <s v="29-Sep-1964"/>
    <x v="920"/>
    <x v="2"/>
    <x v="2"/>
    <x v="0"/>
  </r>
  <r>
    <x v="921"/>
    <s v="Aditi"/>
    <n v="33.1"/>
    <n v="5.46"/>
    <s v="yes"/>
    <s v="No"/>
    <s v="No"/>
    <n v="1"/>
    <x v="1"/>
    <x v="0"/>
    <x v="2"/>
    <s v="27-Jun-1964"/>
    <x v="921"/>
    <x v="2"/>
    <x v="2"/>
    <x v="3"/>
  </r>
  <r>
    <x v="922"/>
    <s v="Leah A."/>
    <n v="31.824999999999999"/>
    <n v="8.1300000000000008"/>
    <s v="No"/>
    <s v="No"/>
    <s v="No"/>
    <n v="0"/>
    <x v="1"/>
    <x v="0"/>
    <x v="0"/>
    <s v="10-Nov-1965"/>
    <x v="922"/>
    <x v="2"/>
    <x v="0"/>
    <x v="1"/>
  </r>
  <r>
    <x v="923"/>
    <s v="Marianne"/>
    <n v="29"/>
    <n v="4.25"/>
    <s v="yes"/>
    <s v="No"/>
    <s v="No"/>
    <n v="1"/>
    <x v="1"/>
    <x v="1"/>
    <x v="2"/>
    <s v="11-Jul-1964"/>
    <x v="923"/>
    <x v="2"/>
    <x v="2"/>
    <x v="3"/>
  </r>
  <r>
    <x v="924"/>
    <s v="Carla"/>
    <n v="30.495000000000001"/>
    <n v="8.68"/>
    <s v="No"/>
    <s v="No"/>
    <s v="No"/>
    <n v="0"/>
    <x v="1"/>
    <x v="0"/>
    <x v="0"/>
    <s v="25-Sep-1965"/>
    <x v="924"/>
    <x v="2"/>
    <x v="2"/>
    <x v="1"/>
  </r>
  <r>
    <x v="925"/>
    <s v="Oksana"/>
    <n v="25.2"/>
    <n v="6.25"/>
    <s v="yes"/>
    <s v="No"/>
    <s v="No"/>
    <n v="1"/>
    <x v="1"/>
    <x v="1"/>
    <x v="1"/>
    <s v="11-Sep-1964"/>
    <x v="925"/>
    <x v="2"/>
    <x v="0"/>
    <x v="3"/>
  </r>
  <r>
    <x v="926"/>
    <s v="Rebecca B."/>
    <n v="22.77"/>
    <n v="4.47"/>
    <s v="yes"/>
    <s v="No"/>
    <s v="No"/>
    <n v="1"/>
    <x v="1"/>
    <x v="2"/>
    <x v="2"/>
    <s v="27-Jun-1964"/>
    <x v="926"/>
    <x v="2"/>
    <x v="0"/>
    <x v="0"/>
  </r>
  <r>
    <x v="927"/>
    <s v="Maria A."/>
    <n v="23.18"/>
    <n v="8.31"/>
    <s v="No"/>
    <s v="No"/>
    <s v="No"/>
    <n v="0"/>
    <x v="1"/>
    <x v="2"/>
    <x v="0"/>
    <s v="3-Oct-1965"/>
    <x v="927"/>
    <x v="2"/>
    <x v="1"/>
    <x v="1"/>
  </r>
  <r>
    <x v="928"/>
    <s v=".  Lisa M"/>
    <n v="35.409999999999997"/>
    <n v="5.68"/>
    <s v="No"/>
    <s v="No"/>
    <s v="No"/>
    <n v="0"/>
    <x v="1"/>
    <x v="0"/>
    <x v="2"/>
    <s v="20-Nov-1982"/>
    <x v="928"/>
    <x v="2"/>
    <x v="0"/>
    <x v="12"/>
  </r>
  <r>
    <x v="929"/>
    <s v="Steve Jr."/>
    <n v="32.11"/>
    <n v="4.75"/>
    <s v="yes"/>
    <s v="No"/>
    <s v="No"/>
    <n v="2"/>
    <x v="1"/>
    <x v="0"/>
    <x v="2"/>
    <s v="25-Jul-1966"/>
    <x v="929"/>
    <x v="2"/>
    <x v="0"/>
    <x v="4"/>
  </r>
  <r>
    <x v="930"/>
    <s v=".  Tiffany"/>
    <n v="34.479999999999997"/>
    <n v="6.31"/>
    <s v="No"/>
    <s v="No"/>
    <s v="Yes"/>
    <n v="1"/>
    <x v="1"/>
    <x v="0"/>
    <x v="1"/>
    <s v="6-Nov-1979"/>
    <x v="930"/>
    <x v="2"/>
    <x v="1"/>
    <x v="12"/>
  </r>
  <r>
    <x v="931"/>
    <s v="Greg"/>
    <n v="34.39"/>
    <n v="6.28"/>
    <s v="yes"/>
    <s v="No"/>
    <s v="No"/>
    <n v="1"/>
    <x v="1"/>
    <x v="0"/>
    <x v="1"/>
    <s v="2-Dec-1964"/>
    <x v="931"/>
    <x v="2"/>
    <x v="1"/>
    <x v="1"/>
  </r>
  <r>
    <x v="932"/>
    <s v="Dale"/>
    <n v="26.4"/>
    <n v="9.2899999999999991"/>
    <s v="yes"/>
    <s v="No"/>
    <s v="Yes"/>
    <n v="1"/>
    <x v="1"/>
    <x v="1"/>
    <x v="0"/>
    <s v="9-Jun-1963"/>
    <x v="932"/>
    <x v="2"/>
    <x v="0"/>
    <x v="0"/>
  </r>
  <r>
    <x v="933"/>
    <s v="Brittany A."/>
    <n v="28.1"/>
    <n v="5.79"/>
    <s v="yes"/>
    <s v="No"/>
    <s v="Yes"/>
    <n v="1"/>
    <x v="1"/>
    <x v="1"/>
    <x v="1"/>
    <s v="12-Nov-1969"/>
    <x v="933"/>
    <x v="2"/>
    <x v="1"/>
    <x v="3"/>
  </r>
  <r>
    <x v="934"/>
    <s v="Robert S"/>
    <n v="27"/>
    <n v="4.54"/>
    <s v="yes"/>
    <s v="No"/>
    <s v="No"/>
    <n v="1"/>
    <x v="1"/>
    <x v="1"/>
    <x v="2"/>
    <s v="5-Sep-1988"/>
    <x v="934"/>
    <x v="2"/>
    <x v="1"/>
    <x v="3"/>
  </r>
  <r>
    <x v="935"/>
    <s v="Cameron"/>
    <n v="28.594999999999999"/>
    <n v="4.68"/>
    <s v="yes"/>
    <s v="No"/>
    <s v="No"/>
    <n v="1"/>
    <x v="1"/>
    <x v="1"/>
    <x v="2"/>
    <s v="9-Nov-1964"/>
    <x v="935"/>
    <x v="2"/>
    <x v="1"/>
    <x v="1"/>
  </r>
  <r>
    <x v="936"/>
    <s v=".  Ulrike"/>
    <n v="36.799999999999997"/>
    <n v="5.88"/>
    <s v="No"/>
    <s v="No"/>
    <s v="No"/>
    <n v="1"/>
    <x v="1"/>
    <x v="0"/>
    <x v="1"/>
    <s v="26-Nov-1984"/>
    <x v="936"/>
    <x v="2"/>
    <x v="0"/>
    <x v="12"/>
  </r>
  <r>
    <x v="937"/>
    <s v="Katlyn A."/>
    <n v="23.75"/>
    <n v="5.42"/>
    <s v="yes"/>
    <s v="No"/>
    <s v="Yes"/>
    <n v="1"/>
    <x v="1"/>
    <x v="2"/>
    <x v="2"/>
    <s v="12-Oct-1969"/>
    <x v="937"/>
    <x v="2"/>
    <x v="1"/>
    <x v="2"/>
  </r>
  <r>
    <x v="938"/>
    <s v="Morgan B."/>
    <n v="35.619999999999997"/>
    <n v="4.16"/>
    <s v="No"/>
    <s v="No"/>
    <s v="No"/>
    <n v="0"/>
    <x v="1"/>
    <x v="0"/>
    <x v="2"/>
    <s v="21-Oct-1982"/>
    <x v="938"/>
    <x v="2"/>
    <x v="2"/>
    <x v="14"/>
  </r>
  <r>
    <x v="939"/>
    <s v="Peter"/>
    <n v="30.69"/>
    <n v="7.05"/>
    <s v="yes"/>
    <s v="No"/>
    <s v="No"/>
    <n v="2"/>
    <x v="1"/>
    <x v="0"/>
    <x v="0"/>
    <s v="1-Dec-1970"/>
    <x v="939"/>
    <x v="2"/>
    <x v="1"/>
    <x v="14"/>
  </r>
  <r>
    <x v="940"/>
    <s v="Chandler"/>
    <n v="35.799999999999997"/>
    <n v="5.63"/>
    <s v="yes"/>
    <s v="No"/>
    <s v="No"/>
    <n v="2"/>
    <x v="1"/>
    <x v="0"/>
    <x v="2"/>
    <s v="9-Nov-1966"/>
    <x v="940"/>
    <x v="2"/>
    <x v="1"/>
    <x v="3"/>
  </r>
  <r>
    <x v="941"/>
    <s v="Silvana M."/>
    <n v="28.785"/>
    <n v="4.24"/>
    <s v="yes"/>
    <s v="No"/>
    <s v="No"/>
    <n v="2"/>
    <x v="1"/>
    <x v="1"/>
    <x v="2"/>
    <s v="23-Aug-1966"/>
    <x v="941"/>
    <x v="2"/>
    <x v="0"/>
    <x v="2"/>
  </r>
  <r>
    <x v="942"/>
    <s v="Natty"/>
    <n v="28.594999999999999"/>
    <n v="4.96"/>
    <s v="yes"/>
    <s v="No"/>
    <s v="No"/>
    <n v="2"/>
    <x v="1"/>
    <x v="1"/>
    <x v="2"/>
    <s v="6-Jul-1966"/>
    <x v="942"/>
    <x v="2"/>
    <x v="1"/>
    <x v="2"/>
  </r>
  <r>
    <x v="943"/>
    <s v="Nicholas T"/>
    <n v="48.75"/>
    <n v="4.34"/>
    <s v="No"/>
    <s v="No"/>
    <s v="No"/>
    <n v="0"/>
    <x v="1"/>
    <x v="0"/>
    <x v="2"/>
    <s v="20-Jul-1994"/>
    <x v="943"/>
    <x v="2"/>
    <x v="2"/>
    <x v="8"/>
  </r>
  <r>
    <x v="944"/>
    <s v="Rebecca"/>
    <n v="28.31"/>
    <n v="5.43"/>
    <s v="yes"/>
    <s v="No"/>
    <s v="No"/>
    <n v="2"/>
    <x v="1"/>
    <x v="1"/>
    <x v="2"/>
    <s v="4-Oct-1966"/>
    <x v="944"/>
    <x v="2"/>
    <x v="2"/>
    <x v="2"/>
  </r>
  <r>
    <x v="945"/>
    <s v="John"/>
    <n v="38.39"/>
    <n v="8.33"/>
    <s v="yes"/>
    <s v="No"/>
    <s v="No"/>
    <n v="1"/>
    <x v="1"/>
    <x v="0"/>
    <x v="0"/>
    <s v="17-Jul-1986"/>
    <x v="945"/>
    <x v="2"/>
    <x v="0"/>
    <x v="13"/>
  </r>
  <r>
    <x v="946"/>
    <s v="Antony G"/>
    <n v="25.87"/>
    <n v="5.63"/>
    <s v="yes"/>
    <s v="No"/>
    <s v="No"/>
    <n v="1"/>
    <x v="1"/>
    <x v="1"/>
    <x v="2"/>
    <s v="20-Jun-1964"/>
    <x v="946"/>
    <x v="2"/>
    <x v="1"/>
    <x v="16"/>
  </r>
  <r>
    <x v="947"/>
    <s v="Eric"/>
    <n v="43.7"/>
    <n v="7.23"/>
    <s v="No"/>
    <s v="No"/>
    <s v="No"/>
    <n v="0"/>
    <x v="1"/>
    <x v="0"/>
    <x v="0"/>
    <s v="6-Nov-1965"/>
    <x v="947"/>
    <x v="2"/>
    <x v="0"/>
    <x v="3"/>
  </r>
  <r>
    <x v="948"/>
    <s v="Erik"/>
    <n v="40.945"/>
    <n v="10.57"/>
    <s v="No"/>
    <s v="No"/>
    <s v="No"/>
    <n v="0"/>
    <x v="1"/>
    <x v="0"/>
    <x v="0"/>
    <s v="25-Dec-1965"/>
    <x v="948"/>
    <x v="2"/>
    <x v="0"/>
    <x v="4"/>
  </r>
  <r>
    <x v="949"/>
    <s v="Matthew T"/>
    <n v="27.94"/>
    <n v="7.92"/>
    <s v="No"/>
    <s v="No"/>
    <s v="No"/>
    <n v="0"/>
    <x v="1"/>
    <x v="1"/>
    <x v="0"/>
    <s v="27-Oct-1965"/>
    <x v="949"/>
    <x v="2"/>
    <x v="1"/>
    <x v="0"/>
  </r>
  <r>
    <x v="950"/>
    <s v="Cassandra"/>
    <n v="31.9"/>
    <n v="10.119999999999999"/>
    <s v="No"/>
    <s v="No"/>
    <s v="No"/>
    <n v="2"/>
    <x v="1"/>
    <x v="0"/>
    <x v="0"/>
    <s v="23-Jul-1973"/>
    <x v="950"/>
    <x v="2"/>
    <x v="2"/>
    <x v="3"/>
  </r>
  <r>
    <x v="951"/>
    <s v="Rosemary C"/>
    <n v="31.64"/>
    <n v="7.91"/>
    <s v="No"/>
    <s v="No"/>
    <s v="No"/>
    <n v="0"/>
    <x v="1"/>
    <x v="0"/>
    <x v="0"/>
    <s v="1-Dec-1971"/>
    <x v="951"/>
    <x v="2"/>
    <x v="1"/>
    <x v="1"/>
  </r>
  <r>
    <x v="952"/>
    <s v="Carrie A."/>
    <n v="46.7"/>
    <n v="10.9"/>
    <s v="No"/>
    <s v="No"/>
    <s v="No"/>
    <n v="0"/>
    <x v="1"/>
    <x v="0"/>
    <x v="0"/>
    <s v="14-Nov-1968"/>
    <x v="952"/>
    <x v="2"/>
    <x v="1"/>
    <x v="3"/>
  </r>
  <r>
    <x v="953"/>
    <s v="Gerardo Sr."/>
    <n v="18.335000000000001"/>
    <n v="11.83"/>
    <s v="No"/>
    <s v="No"/>
    <s v="No"/>
    <n v="0"/>
    <x v="1"/>
    <x v="3"/>
    <x v="0"/>
    <s v="3-Oct-1965"/>
    <x v="953"/>
    <x v="2"/>
    <x v="1"/>
    <x v="6"/>
  </r>
  <r>
    <x v="954"/>
    <s v="Matthew R."/>
    <n v="31.24"/>
    <n v="7.42"/>
    <s v="yes"/>
    <s v="No"/>
    <s v="No"/>
    <n v="2"/>
    <x v="1"/>
    <x v="0"/>
    <x v="0"/>
    <s v="23-Jul-1970"/>
    <x v="954"/>
    <x v="2"/>
    <x v="1"/>
    <x v="1"/>
  </r>
  <r>
    <x v="955"/>
    <s v=".  Meghan E"/>
    <n v="39.22"/>
    <n v="5.62"/>
    <s v="yes"/>
    <s v="No"/>
    <s v="No"/>
    <n v="1"/>
    <x v="1"/>
    <x v="0"/>
    <x v="2"/>
    <s v="12-Jun-1988"/>
    <x v="955"/>
    <x v="2"/>
    <x v="1"/>
    <x v="12"/>
  </r>
  <r>
    <x v="956"/>
    <s v="Eric"/>
    <n v="24.414999999999999"/>
    <n v="7.16"/>
    <s v="No"/>
    <s v="No"/>
    <s v="No"/>
    <n v="0"/>
    <x v="1"/>
    <x v="2"/>
    <x v="0"/>
    <s v="19-Dec-1971"/>
    <x v="956"/>
    <x v="2"/>
    <x v="1"/>
    <x v="1"/>
  </r>
  <r>
    <x v="957"/>
    <s v="Lisa B"/>
    <n v="32.299999999999997"/>
    <n v="9.89"/>
    <s v="No"/>
    <s v="No"/>
    <s v="No"/>
    <n v="0"/>
    <x v="1"/>
    <x v="0"/>
    <x v="0"/>
    <s v="24-Jun-1968"/>
    <x v="957"/>
    <x v="2"/>
    <x v="1"/>
    <x v="2"/>
  </r>
  <r>
    <x v="958"/>
    <s v=".  Jane R."/>
    <n v="39.94"/>
    <n v="5.14"/>
    <s v="No"/>
    <s v="No"/>
    <s v="No"/>
    <n v="0"/>
    <x v="1"/>
    <x v="0"/>
    <x v="2"/>
    <s v="6-Oct-1989"/>
    <x v="958"/>
    <x v="2"/>
    <x v="0"/>
    <x v="12"/>
  </r>
  <r>
    <x v="959"/>
    <s v="Allison M"/>
    <n v="30"/>
    <n v="5.61"/>
    <s v="yes"/>
    <s v="No"/>
    <s v="Yes"/>
    <n v="1"/>
    <x v="1"/>
    <x v="0"/>
    <x v="2"/>
    <s v="11-Aug-1969"/>
    <x v="959"/>
    <x v="2"/>
    <x v="1"/>
    <x v="1"/>
  </r>
  <r>
    <x v="960"/>
    <s v=".  Sarah E."/>
    <n v="35.340000000000003"/>
    <n v="5.51"/>
    <s v="yes"/>
    <s v="No"/>
    <s v="Yes"/>
    <n v="1"/>
    <x v="1"/>
    <x v="0"/>
    <x v="2"/>
    <s v="7-Jun-1983"/>
    <x v="960"/>
    <x v="2"/>
    <x v="0"/>
    <x v="12"/>
  </r>
  <r>
    <x v="961"/>
    <s v="Philip J"/>
    <n v="32.204999999999998"/>
    <n v="8.3800000000000008"/>
    <s v="yes"/>
    <s v="No"/>
    <s v="No"/>
    <n v="2"/>
    <x v="1"/>
    <x v="0"/>
    <x v="0"/>
    <s v="13-Oct-1970"/>
    <x v="961"/>
    <x v="2"/>
    <x v="1"/>
    <x v="7"/>
  </r>
  <r>
    <x v="962"/>
    <s v="Jillian A."/>
    <n v="33.880000000000003"/>
    <n v="4.68"/>
    <s v="No"/>
    <s v="yes"/>
    <s v="No"/>
    <n v="1"/>
    <x v="1"/>
    <x v="0"/>
    <x v="2"/>
    <s v="10-Sep-2004"/>
    <x v="962"/>
    <x v="2"/>
    <x v="2"/>
    <x v="0"/>
  </r>
  <r>
    <x v="963"/>
    <s v=".  Laura D"/>
    <n v="26.63"/>
    <n v="4.3600000000000003"/>
    <s v="yes"/>
    <s v="No"/>
    <s v="No"/>
    <n v="2"/>
    <x v="1"/>
    <x v="1"/>
    <x v="2"/>
    <s v="7-Sep-1966"/>
    <x v="963"/>
    <x v="2"/>
    <x v="2"/>
    <x v="15"/>
  </r>
  <r>
    <x v="964"/>
    <s v="Megan E."/>
    <n v="28.7"/>
    <n v="7.74"/>
    <s v="No"/>
    <s v="No"/>
    <s v="No"/>
    <n v="0"/>
    <x v="1"/>
    <x v="1"/>
    <x v="0"/>
    <s v="23-Jun-1965"/>
    <x v="964"/>
    <x v="2"/>
    <x v="2"/>
    <x v="3"/>
  </r>
  <r>
    <x v="965"/>
    <s v="Shannon J."/>
    <n v="25.65"/>
    <n v="4.05"/>
    <s v="yes"/>
    <s v="No"/>
    <s v="No"/>
    <n v="2"/>
    <x v="1"/>
    <x v="1"/>
    <x v="2"/>
    <s v="14-Jun-1966"/>
    <x v="965"/>
    <x v="2"/>
    <x v="1"/>
    <x v="1"/>
  </r>
  <r>
    <x v="966"/>
    <s v="Rachelle M"/>
    <n v="36.384999999999998"/>
    <n v="11.49"/>
    <s v="No"/>
    <s v="No"/>
    <s v="No"/>
    <n v="0"/>
    <x v="1"/>
    <x v="0"/>
    <x v="0"/>
    <s v="12-Sep-1971"/>
    <x v="966"/>
    <x v="2"/>
    <x v="0"/>
    <x v="1"/>
  </r>
  <r>
    <x v="967"/>
    <s v="Casey"/>
    <n v="34.69"/>
    <n v="5.65"/>
    <s v="No"/>
    <s v="No"/>
    <s v="No"/>
    <n v="0"/>
    <x v="1"/>
    <x v="0"/>
    <x v="2"/>
    <s v="17-Jul-1980"/>
    <x v="967"/>
    <x v="2"/>
    <x v="0"/>
    <x v="14"/>
  </r>
  <r>
    <x v="968"/>
    <s v="Jessica L"/>
    <n v="37.68"/>
    <n v="4.29"/>
    <s v="yes"/>
    <s v="No"/>
    <s v="No"/>
    <n v="0"/>
    <x v="1"/>
    <x v="0"/>
    <x v="2"/>
    <s v="9-Jun-1985"/>
    <x v="968"/>
    <x v="2"/>
    <x v="1"/>
    <x v="1"/>
  </r>
  <r>
    <x v="969"/>
    <s v="Brandon F"/>
    <n v="35.49"/>
    <n v="4.74"/>
    <s v="yes"/>
    <s v="No"/>
    <s v="Yes"/>
    <n v="1"/>
    <x v="1"/>
    <x v="0"/>
    <x v="2"/>
    <s v="23-Oct-1983"/>
    <x v="969"/>
    <x v="2"/>
    <x v="1"/>
    <x v="14"/>
  </r>
  <r>
    <x v="970"/>
    <s v="Melissa"/>
    <n v="44.7"/>
    <n v="7.6"/>
    <s v="yes"/>
    <s v="No"/>
    <s v="No"/>
    <n v="2"/>
    <x v="1"/>
    <x v="0"/>
    <x v="0"/>
    <s v="7-Oct-1970"/>
    <x v="970"/>
    <x v="2"/>
    <x v="2"/>
    <x v="3"/>
  </r>
  <r>
    <x v="971"/>
    <s v="Danielle N"/>
    <n v="38.380000000000003"/>
    <n v="8.5"/>
    <s v="yes"/>
    <s v="No"/>
    <s v="No"/>
    <n v="2"/>
    <x v="1"/>
    <x v="0"/>
    <x v="0"/>
    <s v="2-Oct-1970"/>
    <x v="971"/>
    <x v="2"/>
    <x v="0"/>
    <x v="2"/>
  </r>
  <r>
    <x v="972"/>
    <s v="Matthew"/>
    <n v="35.244999999999997"/>
    <n v="11.22"/>
    <s v="yes"/>
    <s v="No"/>
    <s v="No"/>
    <n v="0"/>
    <x v="1"/>
    <x v="0"/>
    <x v="0"/>
    <s v="19-Dec-1967"/>
    <x v="972"/>
    <x v="2"/>
    <x v="1"/>
    <x v="11"/>
  </r>
  <r>
    <x v="973"/>
    <s v=".  Bettina"/>
    <n v="49.84"/>
    <n v="5.0999999999999996"/>
    <s v="yes"/>
    <s v="No"/>
    <s v="Yes"/>
    <n v="1"/>
    <x v="1"/>
    <x v="0"/>
    <x v="2"/>
    <s v="28-Jul-1997"/>
    <x v="973"/>
    <x v="2"/>
    <x v="2"/>
    <x v="12"/>
  </r>
  <r>
    <x v="974"/>
    <s v="Alexander"/>
    <n v="49.06"/>
    <n v="5.43"/>
    <s v="yes"/>
    <s v="No"/>
    <s v="No"/>
    <n v="1"/>
    <x v="1"/>
    <x v="0"/>
    <x v="2"/>
    <s v="13-Jun-1964"/>
    <x v="974"/>
    <x v="2"/>
    <x v="2"/>
    <x v="0"/>
  </r>
  <r>
    <x v="975"/>
    <s v=".  Holli"/>
    <n v="30.88"/>
    <n v="5.82"/>
    <s v="No"/>
    <s v="No"/>
    <s v="No"/>
    <n v="2"/>
    <x v="1"/>
    <x v="0"/>
    <x v="1"/>
    <s v="6-Dec-1972"/>
    <x v="975"/>
    <x v="2"/>
    <x v="2"/>
    <x v="15"/>
  </r>
  <r>
    <x v="976"/>
    <s v=".  Heather C"/>
    <n v="33.35"/>
    <n v="6.05"/>
    <s v="No"/>
    <s v="No"/>
    <s v="Yes"/>
    <n v="1"/>
    <x v="1"/>
    <x v="0"/>
    <x v="1"/>
    <s v="7-Jun-1979"/>
    <x v="976"/>
    <x v="2"/>
    <x v="1"/>
    <x v="12"/>
  </r>
  <r>
    <x v="977"/>
    <s v="Kyle"/>
    <n v="38"/>
    <n v="6.38"/>
    <s v="yes"/>
    <s v="No"/>
    <s v="No"/>
    <n v="1"/>
    <x v="1"/>
    <x v="0"/>
    <x v="1"/>
    <s v="13-Dec-1964"/>
    <x v="977"/>
    <x v="2"/>
    <x v="2"/>
    <x v="3"/>
  </r>
  <r>
    <x v="978"/>
    <s v="Thomas J"/>
    <n v="36.08"/>
    <n v="5.73"/>
    <s v="yes"/>
    <s v="No"/>
    <s v="No"/>
    <n v="1"/>
    <x v="1"/>
    <x v="0"/>
    <x v="1"/>
    <s v="3-Jul-1964"/>
    <x v="978"/>
    <x v="2"/>
    <x v="1"/>
    <x v="0"/>
  </r>
  <r>
    <x v="979"/>
    <s v="Chris"/>
    <n v="35.700000000000003"/>
    <n v="5.47"/>
    <s v="yes"/>
    <s v="No"/>
    <s v="No"/>
    <n v="1"/>
    <x v="1"/>
    <x v="0"/>
    <x v="2"/>
    <s v="4-Jul-1964"/>
    <x v="979"/>
    <x v="2"/>
    <x v="1"/>
    <x v="3"/>
  </r>
  <r>
    <x v="980"/>
    <s v="Graham"/>
    <n v="34.01"/>
    <n v="11.3"/>
    <s v="No"/>
    <s v="No"/>
    <s v="No"/>
    <n v="0"/>
    <x v="1"/>
    <x v="0"/>
    <x v="0"/>
    <s v="26-Sep-1965"/>
    <x v="980"/>
    <x v="2"/>
    <x v="0"/>
    <x v="1"/>
  </r>
  <r>
    <x v="981"/>
    <s v="Garrett"/>
    <n v="31.54"/>
    <n v="6.72"/>
    <s v="No"/>
    <s v="No"/>
    <s v="No"/>
    <n v="0"/>
    <x v="1"/>
    <x v="0"/>
    <x v="0"/>
    <s v="29-Nov-1965"/>
    <x v="981"/>
    <x v="2"/>
    <x v="1"/>
    <x v="1"/>
  </r>
  <r>
    <x v="982"/>
    <s v="Andrew"/>
    <n v="23.3"/>
    <n v="5.36"/>
    <s v="yes"/>
    <s v="No"/>
    <s v="No"/>
    <n v="1"/>
    <x v="1"/>
    <x v="2"/>
    <x v="2"/>
    <s v="12-Jul-1964"/>
    <x v="982"/>
    <x v="2"/>
    <x v="0"/>
    <x v="3"/>
  </r>
  <r>
    <x v="983"/>
    <s v=".  Annabelle M"/>
    <n v="27.75"/>
    <n v="9.8800000000000008"/>
    <s v="No"/>
    <s v="No"/>
    <s v="No"/>
    <n v="0"/>
    <x v="1"/>
    <x v="1"/>
    <x v="0"/>
    <s v="2-Nov-1968"/>
    <x v="983"/>
    <x v="2"/>
    <x v="2"/>
    <x v="15"/>
  </r>
  <r>
    <x v="984"/>
    <s v="Daniel T."/>
    <n v="42.46"/>
    <n v="4.1100000000000003"/>
    <s v="No"/>
    <s v="No"/>
    <s v="No"/>
    <n v="0"/>
    <x v="1"/>
    <x v="0"/>
    <x v="2"/>
    <s v="19-Aug-1989"/>
    <x v="984"/>
    <x v="2"/>
    <x v="0"/>
    <x v="0"/>
  </r>
  <r>
    <x v="985"/>
    <s v="Deanne"/>
    <n v="54.47"/>
    <n v="7.48"/>
    <s v="No"/>
    <s v="No"/>
    <s v="No"/>
    <n v="0"/>
    <x v="1"/>
    <x v="0"/>
    <x v="0"/>
    <s v="20-Sep-2002"/>
    <x v="985"/>
    <x v="2"/>
    <x v="0"/>
    <x v="1"/>
  </r>
  <r>
    <x v="986"/>
    <s v="Carrie"/>
    <n v="24.93"/>
    <n v="9.18"/>
    <s v="yes"/>
    <s v="No"/>
    <s v="Yes"/>
    <n v="1"/>
    <x v="1"/>
    <x v="2"/>
    <x v="0"/>
    <s v="11-Jul-1963"/>
    <x v="986"/>
    <x v="2"/>
    <x v="1"/>
    <x v="1"/>
  </r>
  <r>
    <x v="987"/>
    <s v=".  Suzanne"/>
    <n v="48.12"/>
    <n v="4.51"/>
    <s v="yes"/>
    <s v="No"/>
    <s v="No"/>
    <n v="1"/>
    <x v="1"/>
    <x v="0"/>
    <x v="2"/>
    <s v="10-Dec-1995"/>
    <x v="987"/>
    <x v="2"/>
    <x v="2"/>
    <x v="12"/>
  </r>
  <r>
    <x v="988"/>
    <s v="Jasmine P."/>
    <n v="24.91"/>
    <n v="7.33"/>
    <s v="yes"/>
    <s v="No"/>
    <s v="Yes"/>
    <n v="1"/>
    <x v="1"/>
    <x v="2"/>
    <x v="0"/>
    <s v="22-Nov-1963"/>
    <x v="988"/>
    <x v="2"/>
    <x v="0"/>
    <x v="1"/>
  </r>
  <r>
    <x v="989"/>
    <s v="Jennifer"/>
    <n v="27.645"/>
    <n v="10.56"/>
    <s v="No"/>
    <s v="No"/>
    <s v="No"/>
    <n v="0"/>
    <x v="1"/>
    <x v="1"/>
    <x v="0"/>
    <s v="6-Oct-1968"/>
    <x v="989"/>
    <x v="2"/>
    <x v="1"/>
    <x v="1"/>
  </r>
  <r>
    <x v="990"/>
    <s v="Tracie"/>
    <n v="33.700000000000003"/>
    <n v="4.01"/>
    <s v="No"/>
    <s v="No"/>
    <s v="No"/>
    <n v="2"/>
    <x v="1"/>
    <x v="0"/>
    <x v="2"/>
    <s v="25-Sep-1972"/>
    <x v="990"/>
    <x v="2"/>
    <x v="2"/>
    <x v="3"/>
  </r>
  <r>
    <x v="991"/>
    <s v="Tristan D."/>
    <n v="38.93"/>
    <n v="5.64"/>
    <s v="yes"/>
    <s v="No"/>
    <s v="No"/>
    <n v="1"/>
    <x v="1"/>
    <x v="0"/>
    <x v="2"/>
    <s v="14-Nov-1988"/>
    <x v="991"/>
    <x v="2"/>
    <x v="1"/>
    <x v="13"/>
  </r>
  <r>
    <x v="992"/>
    <s v="Peiweng"/>
    <n v="32.774999999999999"/>
    <n v="8.02"/>
    <s v="yes"/>
    <s v="No"/>
    <s v="No"/>
    <n v="2"/>
    <x v="1"/>
    <x v="0"/>
    <x v="0"/>
    <s v="22-Jun-1970"/>
    <x v="992"/>
    <x v="2"/>
    <x v="1"/>
    <x v="1"/>
  </r>
  <r>
    <x v="993"/>
    <s v="Theresa M."/>
    <n v="29.83"/>
    <n v="7.2"/>
    <s v="yes"/>
    <s v="No"/>
    <s v="No"/>
    <n v="0"/>
    <x v="1"/>
    <x v="1"/>
    <x v="0"/>
    <s v="14-Jun-1967"/>
    <x v="993"/>
    <x v="2"/>
    <x v="0"/>
    <x v="2"/>
  </r>
  <r>
    <x v="994"/>
    <s v="Daniel J"/>
    <n v="28.31"/>
    <n v="4.55"/>
    <s v="No"/>
    <s v="yes"/>
    <s v="No"/>
    <n v="1"/>
    <x v="1"/>
    <x v="1"/>
    <x v="2"/>
    <s v="4-Oct-2004"/>
    <x v="994"/>
    <x v="2"/>
    <x v="2"/>
    <x v="9"/>
  </r>
  <r>
    <x v="995"/>
    <s v=".  Courtney M."/>
    <n v="29.79"/>
    <n v="9.0299999999999994"/>
    <s v="No"/>
    <s v="No"/>
    <s v="No"/>
    <n v="0"/>
    <x v="1"/>
    <x v="1"/>
    <x v="0"/>
    <s v="26-Dec-1971"/>
    <x v="995"/>
    <x v="2"/>
    <x v="1"/>
    <x v="15"/>
  </r>
  <r>
    <x v="996"/>
    <s v="Jose A."/>
    <n v="36.6"/>
    <n v="5.2"/>
    <s v="yes"/>
    <s v="No"/>
    <s v="Yes"/>
    <n v="1"/>
    <x v="1"/>
    <x v="0"/>
    <x v="2"/>
    <s v="11-Oct-1969"/>
    <x v="996"/>
    <x v="2"/>
    <x v="2"/>
    <x v="3"/>
  </r>
  <r>
    <x v="997"/>
    <s v=".  Lauren"/>
    <n v="35.93"/>
    <n v="8.3000000000000007"/>
    <s v="yes"/>
    <s v="No"/>
    <s v="No"/>
    <n v="0"/>
    <x v="1"/>
    <x v="0"/>
    <x v="0"/>
    <s v="2-Oct-1981"/>
    <x v="997"/>
    <x v="2"/>
    <x v="1"/>
    <x v="12"/>
  </r>
  <r>
    <x v="998"/>
    <s v="Jonathon M."/>
    <n v="28.6"/>
    <n v="5.56"/>
    <s v="yes"/>
    <s v="No"/>
    <s v="Yes"/>
    <n v="1"/>
    <x v="1"/>
    <x v="1"/>
    <x v="2"/>
    <s v="20-Aug-1969"/>
    <x v="998"/>
    <x v="2"/>
    <x v="1"/>
    <x v="3"/>
  </r>
  <r>
    <x v="999"/>
    <s v=".  Stephanie A"/>
    <n v="39.17"/>
    <n v="4.1500000000000004"/>
    <s v="No"/>
    <s v="No"/>
    <s v="No"/>
    <n v="0"/>
    <x v="1"/>
    <x v="0"/>
    <x v="2"/>
    <s v="17-Dec-1989"/>
    <x v="999"/>
    <x v="2"/>
    <x v="2"/>
    <x v="12"/>
  </r>
  <r>
    <x v="1000"/>
    <s v="Patrick"/>
    <n v="26.41"/>
    <n v="5.99"/>
    <s v="yes"/>
    <s v="No"/>
    <s v="Yes"/>
    <n v="1"/>
    <x v="1"/>
    <x v="1"/>
    <x v="1"/>
    <s v="30-Dec-1969"/>
    <x v="1000"/>
    <x v="2"/>
    <x v="1"/>
    <x v="4"/>
  </r>
  <r>
    <x v="1001"/>
    <s v=".  Krista"/>
    <n v="30.63"/>
    <n v="5.8"/>
    <s v="yes"/>
    <s v="No"/>
    <s v="No"/>
    <n v="0"/>
    <x v="1"/>
    <x v="0"/>
    <x v="1"/>
    <s v="28-Jun-1976"/>
    <x v="1001"/>
    <x v="2"/>
    <x v="2"/>
    <x v="15"/>
  </r>
  <r>
    <x v="1002"/>
    <s v="Jenessa"/>
    <n v="31.73"/>
    <n v="7.32"/>
    <s v="yes"/>
    <s v="No"/>
    <s v="No"/>
    <n v="2"/>
    <x v="1"/>
    <x v="0"/>
    <x v="0"/>
    <s v="14-Jun-1970"/>
    <x v="1002"/>
    <x v="2"/>
    <x v="2"/>
    <x v="1"/>
  </r>
  <r>
    <x v="1003"/>
    <s v="Ryan M."/>
    <n v="30.7"/>
    <n v="5.16"/>
    <s v="No"/>
    <s v="No"/>
    <s v="No"/>
    <n v="2"/>
    <x v="1"/>
    <x v="0"/>
    <x v="2"/>
    <s v="3-Sep-1972"/>
    <x v="1003"/>
    <x v="2"/>
    <x v="2"/>
    <x v="14"/>
  </r>
  <r>
    <x v="1004"/>
    <s v="Thomas"/>
    <n v="25.934999999999999"/>
    <n v="5.96"/>
    <s v="yes"/>
    <s v="No"/>
    <s v="No"/>
    <n v="2"/>
    <x v="1"/>
    <x v="1"/>
    <x v="1"/>
    <s v="6-Aug-1966"/>
    <x v="1004"/>
    <x v="2"/>
    <x v="1"/>
    <x v="4"/>
  </r>
  <r>
    <x v="1005"/>
    <s v="Amanda N."/>
    <n v="35.9"/>
    <n v="4.8499999999999996"/>
    <s v="yes"/>
    <s v="No"/>
    <s v="Yes"/>
    <n v="1"/>
    <x v="1"/>
    <x v="0"/>
    <x v="2"/>
    <s v="25-Jun-1969"/>
    <x v="1005"/>
    <x v="2"/>
    <x v="2"/>
    <x v="3"/>
  </r>
  <r>
    <x v="1006"/>
    <s v="Teresa P."/>
    <n v="26.7"/>
    <n v="5.09"/>
    <s v="yes"/>
    <s v="No"/>
    <s v="Yes"/>
    <n v="1"/>
    <x v="1"/>
    <x v="1"/>
    <x v="2"/>
    <s v="30-Nov-1969"/>
    <x v="1006"/>
    <x v="2"/>
    <x v="2"/>
    <x v="3"/>
  </r>
  <r>
    <x v="1007"/>
    <s v="Dorian"/>
    <n v="33.71"/>
    <n v="4.9400000000000004"/>
    <s v="No"/>
    <s v="No"/>
    <s v="No"/>
    <n v="0"/>
    <x v="1"/>
    <x v="0"/>
    <x v="2"/>
    <s v="20-Aug-1980"/>
    <x v="1007"/>
    <x v="2"/>
    <x v="1"/>
    <x v="14"/>
  </r>
  <r>
    <x v="1008"/>
    <s v="Amy"/>
    <n v="41.91"/>
    <n v="4.92"/>
    <s v="yes"/>
    <s v="No"/>
    <s v="No"/>
    <n v="2"/>
    <x v="1"/>
    <x v="0"/>
    <x v="2"/>
    <s v="5-Jul-1966"/>
    <x v="1008"/>
    <x v="2"/>
    <x v="1"/>
    <x v="0"/>
  </r>
  <r>
    <x v="1009"/>
    <s v="Aberu"/>
    <n v="39.82"/>
    <n v="6.05"/>
    <s v="yes"/>
    <s v="No"/>
    <s v="No"/>
    <n v="2"/>
    <x v="1"/>
    <x v="0"/>
    <x v="1"/>
    <s v="9-Sep-1966"/>
    <x v="1009"/>
    <x v="2"/>
    <x v="1"/>
    <x v="0"/>
  </r>
  <r>
    <x v="1010"/>
    <s v="Ashley"/>
    <n v="28.12"/>
    <n v="4.67"/>
    <s v="No"/>
    <s v="No"/>
    <s v="No"/>
    <n v="2"/>
    <x v="1"/>
    <x v="1"/>
    <x v="2"/>
    <s v="7-Oct-1972"/>
    <x v="1010"/>
    <x v="2"/>
    <x v="2"/>
    <x v="1"/>
  </r>
  <r>
    <x v="1011"/>
    <s v="Anna E"/>
    <n v="26.98"/>
    <n v="9.81"/>
    <s v="yes"/>
    <s v="No"/>
    <s v="No"/>
    <n v="0"/>
    <x v="1"/>
    <x v="1"/>
    <x v="0"/>
    <s v="4-Sep-1967"/>
    <x v="1011"/>
    <x v="2"/>
    <x v="2"/>
    <x v="1"/>
  </r>
  <r>
    <x v="1012"/>
    <s v="Tania K."/>
    <n v="27.2"/>
    <n v="6.06"/>
    <s v="yes"/>
    <s v="No"/>
    <s v="No"/>
    <n v="2"/>
    <x v="1"/>
    <x v="1"/>
    <x v="1"/>
    <s v="20-Nov-1966"/>
    <x v="1012"/>
    <x v="2"/>
    <x v="0"/>
    <x v="3"/>
  </r>
  <r>
    <x v="1013"/>
    <s v="Ashley E"/>
    <n v="25.3"/>
    <n v="5.19"/>
    <s v="yes"/>
    <s v="No"/>
    <s v="No"/>
    <n v="2"/>
    <x v="1"/>
    <x v="1"/>
    <x v="2"/>
    <s v="7-Nov-1966"/>
    <x v="1013"/>
    <x v="2"/>
    <x v="0"/>
    <x v="3"/>
  </r>
  <r>
    <x v="1014"/>
    <s v="Aleksandra"/>
    <n v="30.25"/>
    <n v="10.16"/>
    <s v="No"/>
    <s v="No"/>
    <s v="No"/>
    <n v="0"/>
    <x v="1"/>
    <x v="0"/>
    <x v="0"/>
    <s v="9-Nov-1971"/>
    <x v="1014"/>
    <x v="2"/>
    <x v="2"/>
    <x v="1"/>
  </r>
  <r>
    <x v="1015"/>
    <s v="Valery L"/>
    <n v="54"/>
    <n v="4.68"/>
    <s v="yes"/>
    <s v="yes"/>
    <s v="No"/>
    <n v="2"/>
    <x v="1"/>
    <x v="0"/>
    <x v="2"/>
    <s v="18-Sep-2000"/>
    <x v="1015"/>
    <x v="2"/>
    <x v="1"/>
    <x v="3"/>
  </r>
  <r>
    <x v="1016"/>
    <s v=".  Joanna G."/>
    <n v="51.86"/>
    <n v="5.32"/>
    <s v="yes"/>
    <s v="No"/>
    <s v="No"/>
    <n v="0"/>
    <x v="1"/>
    <x v="0"/>
    <x v="2"/>
    <s v="17-Dec-2001"/>
    <x v="1016"/>
    <x v="2"/>
    <x v="1"/>
    <x v="12"/>
  </r>
  <r>
    <x v="1017"/>
    <s v=".  Stefanie F."/>
    <n v="31.39"/>
    <n v="6.99"/>
    <s v="No"/>
    <s v="No"/>
    <s v="No"/>
    <n v="0"/>
    <x v="1"/>
    <x v="0"/>
    <x v="0"/>
    <s v="30-Aug-1974"/>
    <x v="1017"/>
    <x v="2"/>
    <x v="2"/>
    <x v="15"/>
  </r>
  <r>
    <x v="1018"/>
    <s v="Stephen"/>
    <n v="39.97"/>
    <n v="5.55"/>
    <s v="No"/>
    <s v="No"/>
    <s v="No"/>
    <n v="0"/>
    <x v="1"/>
    <x v="0"/>
    <x v="2"/>
    <s v="25-Oct-1989"/>
    <x v="1018"/>
    <x v="2"/>
    <x v="1"/>
    <x v="1"/>
  </r>
  <r>
    <x v="1019"/>
    <s v="Liza J."/>
    <n v="41.23"/>
    <n v="6.94"/>
    <s v="No"/>
    <s v="No"/>
    <s v="No"/>
    <n v="0"/>
    <x v="1"/>
    <x v="0"/>
    <x v="0"/>
    <s v="10-Dec-1974"/>
    <x v="1019"/>
    <x v="2"/>
    <x v="0"/>
    <x v="1"/>
  </r>
  <r>
    <x v="1020"/>
    <s v="Ian M."/>
    <n v="49.45"/>
    <n v="4.2"/>
    <s v="yes"/>
    <s v="No"/>
    <s v="No"/>
    <n v="0"/>
    <x v="1"/>
    <x v="0"/>
    <x v="2"/>
    <s v="21-Jul-1996"/>
    <x v="1020"/>
    <x v="2"/>
    <x v="0"/>
    <x v="1"/>
  </r>
  <r>
    <x v="1021"/>
    <s v="Claudia L."/>
    <n v="41.04"/>
    <n v="5.59"/>
    <s v="No"/>
    <s v="No"/>
    <s v="No"/>
    <n v="0"/>
    <x v="1"/>
    <x v="0"/>
    <x v="2"/>
    <s v="26-Jun-1991"/>
    <x v="1021"/>
    <x v="2"/>
    <x v="2"/>
    <x v="1"/>
  </r>
  <r>
    <x v="1022"/>
    <s v="Jessica M"/>
    <n v="27.93"/>
    <n v="9.9600000000000009"/>
    <s v="No"/>
    <s v="No"/>
    <s v="No"/>
    <n v="0"/>
    <x v="1"/>
    <x v="1"/>
    <x v="0"/>
    <s v="15-Dec-1974"/>
    <x v="1022"/>
    <x v="2"/>
    <x v="1"/>
    <x v="1"/>
  </r>
  <r>
    <x v="1023"/>
    <s v="Billy Jr."/>
    <n v="21.01"/>
    <n v="7.37"/>
    <s v="No"/>
    <s v="No"/>
    <s v="No"/>
    <n v="0"/>
    <x v="1"/>
    <x v="2"/>
    <x v="0"/>
    <s v="24-Oct-1968"/>
    <x v="1023"/>
    <x v="2"/>
    <x v="1"/>
    <x v="0"/>
  </r>
  <r>
    <x v="1024"/>
    <s v="David"/>
    <n v="52.37"/>
    <n v="5.0599999999999996"/>
    <s v="yes"/>
    <s v="yes"/>
    <s v="No"/>
    <n v="2"/>
    <x v="1"/>
    <x v="0"/>
    <x v="2"/>
    <s v="17-Sep-2000"/>
    <x v="1024"/>
    <x v="2"/>
    <x v="0"/>
    <x v="1"/>
  </r>
  <r>
    <x v="1025"/>
    <s v="Tim"/>
    <n v="40.369999999999997"/>
    <n v="8.2100000000000009"/>
    <s v="No"/>
    <s v="No"/>
    <s v="No"/>
    <n v="0"/>
    <x v="1"/>
    <x v="0"/>
    <x v="0"/>
    <s v="18-Dec-1965"/>
    <x v="1025"/>
    <x v="2"/>
    <x v="0"/>
    <x v="0"/>
  </r>
  <r>
    <x v="1026"/>
    <s v="Emma M"/>
    <n v="41.47"/>
    <n v="10.34"/>
    <s v="No"/>
    <s v="No"/>
    <s v="No"/>
    <n v="2"/>
    <x v="1"/>
    <x v="0"/>
    <x v="0"/>
    <s v="21-Oct-1973"/>
    <x v="1026"/>
    <x v="2"/>
    <x v="1"/>
    <x v="0"/>
  </r>
  <r>
    <x v="1027"/>
    <s v="Tim"/>
    <n v="33.725000000000001"/>
    <n v="5.51"/>
    <s v="yes"/>
    <s v="No"/>
    <s v="No"/>
    <n v="2"/>
    <x v="1"/>
    <x v="0"/>
    <x v="2"/>
    <s v="9-Jul-1966"/>
    <x v="1027"/>
    <x v="2"/>
    <x v="2"/>
    <x v="1"/>
  </r>
  <r>
    <x v="1028"/>
    <s v="Patrick"/>
    <n v="28.1"/>
    <n v="11.2"/>
    <s v="No"/>
    <s v="No"/>
    <s v="No"/>
    <n v="0"/>
    <x v="1"/>
    <x v="1"/>
    <x v="0"/>
    <s v="19-Jun-1965"/>
    <x v="1028"/>
    <x v="2"/>
    <x v="2"/>
    <x v="3"/>
  </r>
  <r>
    <x v="1029"/>
    <s v="Bridget K."/>
    <n v="37.43"/>
    <n v="4.3499999999999996"/>
    <s v="yes"/>
    <s v="No"/>
    <s v="Yes"/>
    <n v="1"/>
    <x v="1"/>
    <x v="0"/>
    <x v="2"/>
    <s v="14-Aug-1969"/>
    <x v="1029"/>
    <x v="2"/>
    <x v="0"/>
    <x v="1"/>
  </r>
  <r>
    <x v="1030"/>
    <s v="Gabriel"/>
    <n v="23.7"/>
    <n v="10.45"/>
    <s v="No"/>
    <s v="No"/>
    <s v="No"/>
    <n v="0"/>
    <x v="1"/>
    <x v="2"/>
    <x v="0"/>
    <s v="4-Dec-1965"/>
    <x v="1030"/>
    <x v="2"/>
    <x v="0"/>
    <x v="3"/>
  </r>
  <r>
    <x v="1031"/>
    <s v="Natasha"/>
    <n v="24.795000000000002"/>
    <n v="4.07"/>
    <s v="yes"/>
    <s v="No"/>
    <s v="Yes"/>
    <n v="1"/>
    <x v="1"/>
    <x v="2"/>
    <x v="2"/>
    <s v="10-Nov-1969"/>
    <x v="1031"/>
    <x v="2"/>
    <x v="0"/>
    <x v="1"/>
  </r>
  <r>
    <x v="1032"/>
    <s v="Abby A."/>
    <n v="31.9"/>
    <n v="8.34"/>
    <s v="No"/>
    <s v="No"/>
    <s v="No"/>
    <n v="0"/>
    <x v="1"/>
    <x v="0"/>
    <x v="0"/>
    <s v="12-Nov-1968"/>
    <x v="1032"/>
    <x v="2"/>
    <x v="0"/>
    <x v="0"/>
  </r>
  <r>
    <x v="1033"/>
    <s v="Michelle"/>
    <n v="32.68"/>
    <n v="7.41"/>
    <s v="No"/>
    <s v="No"/>
    <s v="No"/>
    <n v="0"/>
    <x v="1"/>
    <x v="0"/>
    <x v="0"/>
    <s v="13-Nov-1968"/>
    <x v="1033"/>
    <x v="2"/>
    <x v="1"/>
    <x v="2"/>
  </r>
  <r>
    <x v="1034"/>
    <s v="Mckendree"/>
    <n v="47.13"/>
    <n v="4.3099999999999996"/>
    <s v="No"/>
    <s v="No"/>
    <s v="No"/>
    <n v="0"/>
    <x v="1"/>
    <x v="0"/>
    <x v="2"/>
    <s v="6-Sep-1994"/>
    <x v="1034"/>
    <x v="2"/>
    <x v="0"/>
    <x v="1"/>
  </r>
  <r>
    <x v="1035"/>
    <s v="Tara"/>
    <n v="36.67"/>
    <n v="10.83"/>
    <s v="No"/>
    <s v="No"/>
    <s v="No"/>
    <n v="0"/>
    <x v="1"/>
    <x v="0"/>
    <x v="0"/>
    <s v="20-Dec-1971"/>
    <x v="1035"/>
    <x v="2"/>
    <x v="0"/>
    <x v="1"/>
  </r>
  <r>
    <x v="1036"/>
    <s v="Daniel"/>
    <n v="33.630000000000003"/>
    <n v="11.31"/>
    <s v="No"/>
    <s v="No"/>
    <s v="No"/>
    <n v="0"/>
    <x v="1"/>
    <x v="0"/>
    <x v="0"/>
    <s v="28-Jul-1968"/>
    <x v="1036"/>
    <x v="2"/>
    <x v="0"/>
    <x v="1"/>
  </r>
  <r>
    <x v="1037"/>
    <s v="Joshua P"/>
    <n v="32.67"/>
    <n v="11.81"/>
    <s v="yes"/>
    <s v="No"/>
    <s v="No"/>
    <n v="0"/>
    <x v="1"/>
    <x v="0"/>
    <x v="0"/>
    <s v="2-Oct-1967"/>
    <x v="1037"/>
    <x v="2"/>
    <x v="2"/>
    <x v="0"/>
  </r>
  <r>
    <x v="1038"/>
    <s v="Erin C"/>
    <n v="33.299999999999997"/>
    <n v="8.26"/>
    <s v="yes"/>
    <s v="No"/>
    <s v="No"/>
    <n v="2"/>
    <x v="1"/>
    <x v="0"/>
    <x v="0"/>
    <s v="18-Dec-1970"/>
    <x v="1038"/>
    <x v="2"/>
    <x v="2"/>
    <x v="3"/>
  </r>
  <r>
    <x v="1039"/>
    <s v="Shure"/>
    <n v="30.78"/>
    <n v="10.74"/>
    <s v="yes"/>
    <s v="No"/>
    <s v="No"/>
    <n v="2"/>
    <x v="1"/>
    <x v="0"/>
    <x v="0"/>
    <s v="28-Oct-1970"/>
    <x v="1039"/>
    <x v="2"/>
    <x v="2"/>
    <x v="8"/>
  </r>
  <r>
    <x v="1040"/>
    <s v="Richard"/>
    <n v="28.975000000000001"/>
    <n v="7.69"/>
    <s v="yes"/>
    <s v="No"/>
    <s v="No"/>
    <n v="0"/>
    <x v="1"/>
    <x v="1"/>
    <x v="0"/>
    <s v="23-Oct-1967"/>
    <x v="1040"/>
    <x v="2"/>
    <x v="1"/>
    <x v="9"/>
  </r>
  <r>
    <x v="1041"/>
    <s v="Brenda"/>
    <n v="33.4"/>
    <n v="4.84"/>
    <s v="No"/>
    <s v="No"/>
    <s v="No"/>
    <n v="0"/>
    <x v="1"/>
    <x v="0"/>
    <x v="2"/>
    <s v="24-Dec-1999"/>
    <x v="1041"/>
    <x v="2"/>
    <x v="1"/>
    <x v="3"/>
  </r>
  <r>
    <x v="1042"/>
    <s v="Joseph M"/>
    <n v="21.5"/>
    <n v="9.77"/>
    <s v="yes"/>
    <s v="No"/>
    <s v="No"/>
    <n v="0"/>
    <x v="1"/>
    <x v="2"/>
    <x v="0"/>
    <s v="11-Nov-1967"/>
    <x v="1042"/>
    <x v="2"/>
    <x v="2"/>
    <x v="3"/>
  </r>
  <r>
    <x v="1043"/>
    <s v="Stephen J."/>
    <n v="38.14"/>
    <n v="5.84"/>
    <s v="No"/>
    <s v="No"/>
    <s v="No"/>
    <n v="0"/>
    <x v="1"/>
    <x v="0"/>
    <x v="1"/>
    <s v="25-Nov-1989"/>
    <x v="1043"/>
    <x v="2"/>
    <x v="2"/>
    <x v="13"/>
  </r>
  <r>
    <x v="1044"/>
    <s v=".  Kathya"/>
    <n v="35.42"/>
    <n v="8.6999999999999993"/>
    <s v="yes"/>
    <s v="No"/>
    <s v="No"/>
    <n v="1"/>
    <x v="1"/>
    <x v="0"/>
    <x v="0"/>
    <s v="29-Aug-1986"/>
    <x v="1044"/>
    <x v="2"/>
    <x v="1"/>
    <x v="12"/>
  </r>
  <r>
    <x v="1045"/>
    <s v="Wesley"/>
    <n v="35.625"/>
    <n v="10.79"/>
    <s v="No"/>
    <s v="No"/>
    <s v="No"/>
    <n v="0"/>
    <x v="1"/>
    <x v="0"/>
    <x v="0"/>
    <s v="9-Dec-1974"/>
    <x v="1045"/>
    <x v="2"/>
    <x v="1"/>
    <x v="4"/>
  </r>
  <r>
    <x v="1046"/>
    <s v="Tim"/>
    <n v="45.51"/>
    <n v="4.32"/>
    <s v="No"/>
    <s v="No"/>
    <s v="No"/>
    <n v="1"/>
    <x v="1"/>
    <x v="0"/>
    <x v="2"/>
    <s v="25-Jun-1992"/>
    <x v="1046"/>
    <x v="2"/>
    <x v="1"/>
    <x v="1"/>
  </r>
  <r>
    <x v="1047"/>
    <s v="Jamie L."/>
    <n v="37.1"/>
    <n v="7.19"/>
    <s v="yes"/>
    <s v="No"/>
    <s v="No"/>
    <n v="0"/>
    <x v="1"/>
    <x v="0"/>
    <x v="0"/>
    <s v="5-Oct-1967"/>
    <x v="1047"/>
    <x v="2"/>
    <x v="0"/>
    <x v="3"/>
  </r>
  <r>
    <x v="1048"/>
    <s v="Alexandra"/>
    <n v="30.5"/>
    <n v="11.94"/>
    <s v="yes"/>
    <s v="No"/>
    <s v="No"/>
    <n v="0"/>
    <x v="1"/>
    <x v="0"/>
    <x v="0"/>
    <s v="30-Jul-1967"/>
    <x v="1048"/>
    <x v="2"/>
    <x v="2"/>
    <x v="3"/>
  </r>
  <r>
    <x v="1049"/>
    <s v="Tiffany"/>
    <n v="28.16"/>
    <n v="5.56"/>
    <s v="No"/>
    <s v="No"/>
    <s v="No"/>
    <n v="2"/>
    <x v="1"/>
    <x v="1"/>
    <x v="2"/>
    <s v="24-Oct-1972"/>
    <x v="1049"/>
    <x v="2"/>
    <x v="0"/>
    <x v="0"/>
  </r>
  <r>
    <x v="1050"/>
    <s v=".  Rebecca J"/>
    <n v="29.1"/>
    <n v="5.64"/>
    <s v="yes"/>
    <s v="No"/>
    <s v="No"/>
    <n v="0"/>
    <x v="1"/>
    <x v="1"/>
    <x v="2"/>
    <s v="30-Sep-1976"/>
    <x v="1050"/>
    <x v="2"/>
    <x v="1"/>
    <x v="15"/>
  </r>
  <r>
    <x v="1051"/>
    <s v="Austin T."/>
    <n v="30.22"/>
    <n v="4.6500000000000004"/>
    <s v="No"/>
    <s v="No"/>
    <s v="No"/>
    <n v="0"/>
    <x v="1"/>
    <x v="0"/>
    <x v="2"/>
    <s v="2-Aug-1977"/>
    <x v="1051"/>
    <x v="2"/>
    <x v="2"/>
    <x v="14"/>
  </r>
  <r>
    <x v="1052"/>
    <s v="Jamie T"/>
    <n v="24.29"/>
    <n v="9.0500000000000007"/>
    <s v="No"/>
    <s v="No"/>
    <s v="No"/>
    <n v="0"/>
    <x v="1"/>
    <x v="2"/>
    <x v="0"/>
    <s v="7-Sep-1962"/>
    <x v="1052"/>
    <x v="2"/>
    <x v="0"/>
    <x v="0"/>
  </r>
  <r>
    <x v="1053"/>
    <s v="Matthew T."/>
    <n v="29.39"/>
    <n v="4.5199999999999996"/>
    <s v="yes"/>
    <s v="No"/>
    <s v="No"/>
    <n v="0"/>
    <x v="1"/>
    <x v="1"/>
    <x v="2"/>
    <s v="22-Nov-1976"/>
    <x v="1053"/>
    <x v="2"/>
    <x v="2"/>
    <x v="14"/>
  </r>
  <r>
    <x v="1054"/>
    <s v=".  Emily"/>
    <n v="25.66"/>
    <n v="4.62"/>
    <s v="yes"/>
    <s v="No"/>
    <s v="No"/>
    <n v="1"/>
    <x v="1"/>
    <x v="1"/>
    <x v="2"/>
    <s v="8-Aug-1964"/>
    <x v="1054"/>
    <x v="2"/>
    <x v="0"/>
    <x v="0"/>
  </r>
  <r>
    <x v="1055"/>
    <s v="Gillian"/>
    <n v="39.11"/>
    <n v="5.87"/>
    <s v="No"/>
    <s v="No"/>
    <s v="No"/>
    <n v="0"/>
    <x v="1"/>
    <x v="0"/>
    <x v="1"/>
    <s v="6-Jul-1990"/>
    <x v="1055"/>
    <x v="2"/>
    <x v="0"/>
    <x v="1"/>
  </r>
  <r>
    <x v="1056"/>
    <s v=".  Brenn E."/>
    <n v="43.78"/>
    <n v="5.71"/>
    <s v="No"/>
    <s v="No"/>
    <s v="No"/>
    <n v="1"/>
    <x v="1"/>
    <x v="0"/>
    <x v="1"/>
    <s v="23-Jul-1992"/>
    <x v="1056"/>
    <x v="2"/>
    <x v="0"/>
    <x v="12"/>
  </r>
  <r>
    <x v="1057"/>
    <s v="Lisa M"/>
    <n v="24.35"/>
    <n v="9.08"/>
    <s v="No"/>
    <s v="No"/>
    <s v="No"/>
    <n v="0"/>
    <x v="1"/>
    <x v="2"/>
    <x v="0"/>
    <s v="27-Jun-1965"/>
    <x v="1057"/>
    <x v="2"/>
    <x v="0"/>
    <x v="1"/>
  </r>
  <r>
    <x v="1058"/>
    <s v="Matt"/>
    <n v="40.299999999999997"/>
    <n v="5.3"/>
    <s v="yes"/>
    <s v="No"/>
    <s v="No"/>
    <n v="2"/>
    <x v="1"/>
    <x v="0"/>
    <x v="2"/>
    <s v="2-Jul-1966"/>
    <x v="1058"/>
    <x v="2"/>
    <x v="0"/>
    <x v="3"/>
  </r>
  <r>
    <x v="1059"/>
    <s v="Thomas A."/>
    <n v="32.774999999999999"/>
    <n v="11.76"/>
    <s v="yes"/>
    <s v="No"/>
    <s v="No"/>
    <n v="0"/>
    <x v="1"/>
    <x v="0"/>
    <x v="0"/>
    <s v="23-Jun-1967"/>
    <x v="1059"/>
    <x v="2"/>
    <x v="2"/>
    <x v="1"/>
  </r>
  <r>
    <x v="1060"/>
    <s v="Kevin J"/>
    <n v="39.6"/>
    <n v="5.1100000000000003"/>
    <s v="yes"/>
    <s v="No"/>
    <s v="No"/>
    <n v="2"/>
    <x v="1"/>
    <x v="0"/>
    <x v="2"/>
    <s v="20-Jul-1966"/>
    <x v="1060"/>
    <x v="2"/>
    <x v="2"/>
    <x v="3"/>
  </r>
  <r>
    <x v="1061"/>
    <s v="William H. III"/>
    <n v="30.97"/>
    <n v="5.54"/>
    <s v="No"/>
    <s v="No"/>
    <s v="No"/>
    <n v="2"/>
    <x v="1"/>
    <x v="0"/>
    <x v="2"/>
    <s v="14-Dec-1972"/>
    <x v="1061"/>
    <x v="2"/>
    <x v="1"/>
    <x v="1"/>
  </r>
  <r>
    <x v="1062"/>
    <s v="Gal"/>
    <n v="27.645"/>
    <n v="8.8699999999999992"/>
    <s v="yes"/>
    <s v="No"/>
    <s v="No"/>
    <n v="0"/>
    <x v="1"/>
    <x v="1"/>
    <x v="0"/>
    <s v="29-Nov-1967"/>
    <x v="1062"/>
    <x v="2"/>
    <x v="1"/>
    <x v="1"/>
  </r>
  <r>
    <x v="1063"/>
    <s v="Anton"/>
    <n v="34.43"/>
    <n v="5.96"/>
    <s v="yes"/>
    <s v="No"/>
    <s v="No"/>
    <n v="2"/>
    <x v="1"/>
    <x v="0"/>
    <x v="1"/>
    <s v="3-Nov-1966"/>
    <x v="1063"/>
    <x v="2"/>
    <x v="0"/>
    <x v="0"/>
  </r>
  <r>
    <x v="1064"/>
    <s v="Yazmin"/>
    <n v="39.6"/>
    <n v="4.4400000000000004"/>
    <s v="yes"/>
    <s v="No"/>
    <s v="Yes"/>
    <n v="1"/>
    <x v="1"/>
    <x v="0"/>
    <x v="2"/>
    <s v="25-Dec-1969"/>
    <x v="1064"/>
    <x v="2"/>
    <x v="0"/>
    <x v="0"/>
  </r>
  <r>
    <x v="1065"/>
    <s v="Florian"/>
    <n v="22.1"/>
    <n v="4.6500000000000004"/>
    <s v="yes"/>
    <s v="No"/>
    <s v="No"/>
    <n v="2"/>
    <x v="1"/>
    <x v="2"/>
    <x v="2"/>
    <s v="11-Dec-1966"/>
    <x v="1065"/>
    <x v="2"/>
    <x v="0"/>
    <x v="3"/>
  </r>
  <r>
    <x v="1066"/>
    <s v="Karen L"/>
    <n v="33.25"/>
    <n v="5.64"/>
    <s v="yes"/>
    <s v="No"/>
    <s v="Yes"/>
    <n v="1"/>
    <x v="1"/>
    <x v="0"/>
    <x v="2"/>
    <s v="17-Jul-1969"/>
    <x v="1066"/>
    <x v="2"/>
    <x v="1"/>
    <x v="2"/>
  </r>
  <r>
    <x v="1067"/>
    <s v="Scott"/>
    <n v="33.33"/>
    <n v="10.19"/>
    <s v="No"/>
    <s v="No"/>
    <s v="No"/>
    <n v="0"/>
    <x v="1"/>
    <x v="0"/>
    <x v="0"/>
    <s v="29-Jun-1971"/>
    <x v="1067"/>
    <x v="2"/>
    <x v="2"/>
    <x v="0"/>
  </r>
  <r>
    <x v="1068"/>
    <s v="Claire"/>
    <n v="30.5"/>
    <n v="10.79"/>
    <s v="No"/>
    <s v="No"/>
    <s v="No"/>
    <n v="0"/>
    <x v="1"/>
    <x v="0"/>
    <x v="0"/>
    <s v="26-Sep-1971"/>
    <x v="1068"/>
    <x v="2"/>
    <x v="0"/>
    <x v="3"/>
  </r>
  <r>
    <x v="1069"/>
    <s v="Lynn M."/>
    <n v="30.3"/>
    <n v="4.24"/>
    <s v="No"/>
    <s v="No"/>
    <s v="No"/>
    <n v="0"/>
    <x v="1"/>
    <x v="0"/>
    <x v="2"/>
    <s v="25-Oct-1977"/>
    <x v="1069"/>
    <x v="2"/>
    <x v="1"/>
    <x v="1"/>
  </r>
  <r>
    <x v="1070"/>
    <s v="Sharon"/>
    <n v="26.22"/>
    <n v="5.83"/>
    <s v="No"/>
    <s v="No"/>
    <s v="No"/>
    <n v="2"/>
    <x v="1"/>
    <x v="1"/>
    <x v="1"/>
    <s v="19-Oct-1972"/>
    <x v="1070"/>
    <x v="2"/>
    <x v="1"/>
    <x v="1"/>
  </r>
  <r>
    <x v="1071"/>
    <s v=".  Candice"/>
    <n v="29.99"/>
    <n v="11.85"/>
    <s v="No"/>
    <s v="No"/>
    <s v="No"/>
    <n v="0"/>
    <x v="1"/>
    <x v="1"/>
    <x v="0"/>
    <s v="21-Aug-1978"/>
    <x v="1071"/>
    <x v="2"/>
    <x v="0"/>
    <x v="15"/>
  </r>
  <r>
    <x v="1072"/>
    <s v="Jennifer D"/>
    <n v="36.380000000000003"/>
    <n v="5.98"/>
    <s v="No"/>
    <s v="No"/>
    <s v="No"/>
    <n v="1"/>
    <x v="1"/>
    <x v="0"/>
    <x v="1"/>
    <s v="28-Jun-1987"/>
    <x v="1072"/>
    <x v="2"/>
    <x v="1"/>
    <x v="1"/>
  </r>
  <r>
    <x v="1073"/>
    <s v="Eric"/>
    <n v="31.16"/>
    <n v="4.26"/>
    <s v="yes"/>
    <s v="No"/>
    <s v="Yes"/>
    <n v="1"/>
    <x v="1"/>
    <x v="0"/>
    <x v="2"/>
    <s v="22-Sep-1969"/>
    <x v="1073"/>
    <x v="2"/>
    <x v="1"/>
    <x v="1"/>
  </r>
  <r>
    <x v="1074"/>
    <s v="Bryan"/>
    <n v="25.55"/>
    <n v="4.96"/>
    <s v="yes"/>
    <s v="No"/>
    <s v="No"/>
    <n v="1"/>
    <x v="1"/>
    <x v="1"/>
    <x v="2"/>
    <s v="27-Jul-1964"/>
    <x v="1074"/>
    <x v="2"/>
    <x v="1"/>
    <x v="0"/>
  </r>
  <r>
    <x v="1075"/>
    <s v="Devon R."/>
    <n v="28.77"/>
    <n v="4"/>
    <s v="yes"/>
    <s v="No"/>
    <s v="No"/>
    <n v="0"/>
    <x v="1"/>
    <x v="1"/>
    <x v="2"/>
    <s v="3-Aug-1976"/>
    <x v="1075"/>
    <x v="2"/>
    <x v="2"/>
    <x v="14"/>
  </r>
  <r>
    <x v="1076"/>
    <s v="Elena"/>
    <n v="23.14"/>
    <n v="4.1500000000000004"/>
    <s v="yes"/>
    <s v="No"/>
    <s v="No"/>
    <n v="1"/>
    <x v="1"/>
    <x v="2"/>
    <x v="2"/>
    <s v="14-Oct-1964"/>
    <x v="1076"/>
    <x v="2"/>
    <x v="1"/>
    <x v="1"/>
  </r>
  <r>
    <x v="1077"/>
    <s v="Chris"/>
    <n v="39.6"/>
    <n v="11.36"/>
    <s v="No"/>
    <s v="No"/>
    <s v="No"/>
    <n v="0"/>
    <x v="1"/>
    <x v="0"/>
    <x v="0"/>
    <s v="8-Nov-1968"/>
    <x v="1077"/>
    <x v="2"/>
    <x v="1"/>
    <x v="3"/>
  </r>
  <r>
    <x v="1078"/>
    <s v="Bert"/>
    <n v="29.2"/>
    <n v="7.53"/>
    <s v="No"/>
    <s v="No"/>
    <s v="No"/>
    <n v="0"/>
    <x v="1"/>
    <x v="1"/>
    <x v="0"/>
    <s v="29-Aug-1968"/>
    <x v="1078"/>
    <x v="2"/>
    <x v="0"/>
    <x v="3"/>
  </r>
  <r>
    <x v="1079"/>
    <s v="John P."/>
    <n v="32.774999999999999"/>
    <n v="7.95"/>
    <s v="No"/>
    <s v="No"/>
    <s v="No"/>
    <n v="0"/>
    <x v="1"/>
    <x v="0"/>
    <x v="0"/>
    <s v="23-Aug-1968"/>
    <x v="1079"/>
    <x v="2"/>
    <x v="1"/>
    <x v="4"/>
  </r>
  <r>
    <x v="1080"/>
    <s v="Daniel P"/>
    <n v="24.035"/>
    <n v="8.5"/>
    <s v="No"/>
    <s v="No"/>
    <s v="No"/>
    <n v="0"/>
    <x v="1"/>
    <x v="2"/>
    <x v="0"/>
    <s v="27-Dec-1968"/>
    <x v="1080"/>
    <x v="2"/>
    <x v="1"/>
    <x v="6"/>
  </r>
  <r>
    <x v="1081"/>
    <s v=".  Lisa K."/>
    <n v="30.55"/>
    <n v="5.89"/>
    <s v="No"/>
    <s v="No"/>
    <s v="Yes"/>
    <n v="1"/>
    <x v="1"/>
    <x v="0"/>
    <x v="1"/>
    <s v="25-Nov-1979"/>
    <x v="1081"/>
    <x v="2"/>
    <x v="2"/>
    <x v="15"/>
  </r>
  <r>
    <x v="1082"/>
    <s v=".  Kristine"/>
    <n v="28.81"/>
    <n v="8.76"/>
    <s v="No"/>
    <s v="No"/>
    <s v="No"/>
    <n v="2"/>
    <x v="1"/>
    <x v="1"/>
    <x v="0"/>
    <s v="11-Oct-1973"/>
    <x v="1082"/>
    <x v="2"/>
    <x v="2"/>
    <x v="15"/>
  </r>
  <r>
    <x v="1083"/>
    <s v="Paul A"/>
    <n v="31.66"/>
    <n v="4.1100000000000003"/>
    <s v="No"/>
    <s v="No"/>
    <s v="No"/>
    <n v="0"/>
    <x v="1"/>
    <x v="0"/>
    <x v="2"/>
    <s v="24-Oct-1980"/>
    <x v="1083"/>
    <x v="2"/>
    <x v="1"/>
    <x v="14"/>
  </r>
  <r>
    <x v="1084"/>
    <s v="Bryan"/>
    <n v="28.215"/>
    <n v="7.56"/>
    <s v="yes"/>
    <s v="No"/>
    <s v="No"/>
    <n v="1"/>
    <x v="1"/>
    <x v="1"/>
    <x v="0"/>
    <s v="5-Jun-1975"/>
    <x v="1084"/>
    <x v="2"/>
    <x v="1"/>
    <x v="5"/>
  </r>
  <r>
    <x v="1085"/>
    <s v="Chris"/>
    <n v="26.12"/>
    <n v="4.17"/>
    <s v="yes"/>
    <s v="No"/>
    <s v="Yes"/>
    <n v="1"/>
    <x v="1"/>
    <x v="1"/>
    <x v="2"/>
    <s v="7-Jul-1969"/>
    <x v="1085"/>
    <x v="2"/>
    <x v="2"/>
    <x v="16"/>
  </r>
  <r>
    <x v="1086"/>
    <s v="Milah B"/>
    <n v="36.630000000000003"/>
    <n v="11.42"/>
    <s v="No"/>
    <s v="No"/>
    <s v="No"/>
    <n v="2"/>
    <x v="1"/>
    <x v="0"/>
    <x v="0"/>
    <s v="19-Sep-1973"/>
    <x v="1086"/>
    <x v="2"/>
    <x v="0"/>
    <x v="0"/>
  </r>
  <r>
    <x v="1087"/>
    <s v="Annette M."/>
    <n v="33.344999999999999"/>
    <n v="7.33"/>
    <s v="No"/>
    <s v="No"/>
    <s v="No"/>
    <n v="2"/>
    <x v="1"/>
    <x v="0"/>
    <x v="0"/>
    <s v="29-Sep-1973"/>
    <x v="1087"/>
    <x v="2"/>
    <x v="0"/>
    <x v="2"/>
  </r>
  <r>
    <x v="1088"/>
    <s v=".  Yoko"/>
    <n v="27.11"/>
    <n v="6.7"/>
    <s v="No"/>
    <s v="No"/>
    <s v="No"/>
    <n v="0"/>
    <x v="1"/>
    <x v="1"/>
    <x v="0"/>
    <s v="6-Sep-1971"/>
    <x v="1088"/>
    <x v="2"/>
    <x v="1"/>
    <x v="15"/>
  </r>
  <r>
    <x v="1089"/>
    <s v="Laura"/>
    <n v="26.6"/>
    <n v="5.27"/>
    <s v="yes"/>
    <s v="No"/>
    <s v="Yes"/>
    <n v="1"/>
    <x v="1"/>
    <x v="1"/>
    <x v="2"/>
    <s v="17-Jun-1969"/>
    <x v="1089"/>
    <x v="2"/>
    <x v="1"/>
    <x v="1"/>
  </r>
  <r>
    <x v="1090"/>
    <s v="Tess A."/>
    <n v="30.41"/>
    <n v="7.72"/>
    <s v="No"/>
    <s v="No"/>
    <s v="No"/>
    <n v="0"/>
    <x v="1"/>
    <x v="0"/>
    <x v="0"/>
    <s v="29-Sep-1974"/>
    <x v="1090"/>
    <x v="2"/>
    <x v="1"/>
    <x v="1"/>
  </r>
  <r>
    <x v="1091"/>
    <s v="William G."/>
    <n v="28.98"/>
    <n v="8.68"/>
    <s v="No"/>
    <s v="No"/>
    <s v="No"/>
    <n v="2"/>
    <x v="1"/>
    <x v="1"/>
    <x v="0"/>
    <s v="8-Aug-1973"/>
    <x v="1091"/>
    <x v="2"/>
    <x v="2"/>
    <x v="14"/>
  </r>
  <r>
    <x v="1092"/>
    <s v="Paige"/>
    <n v="31.24"/>
    <n v="9.8000000000000007"/>
    <s v="No"/>
    <s v="No"/>
    <s v="No"/>
    <n v="0"/>
    <x v="1"/>
    <x v="0"/>
    <x v="0"/>
    <s v="19-Jul-1968"/>
    <x v="1092"/>
    <x v="2"/>
    <x v="1"/>
    <x v="0"/>
  </r>
  <r>
    <x v="1093"/>
    <s v="Matthew J"/>
    <n v="31.54"/>
    <n v="4.4400000000000004"/>
    <s v="No"/>
    <s v="No"/>
    <s v="No"/>
    <n v="0"/>
    <x v="1"/>
    <x v="0"/>
    <x v="2"/>
    <s v="21-Jul-1982"/>
    <x v="1093"/>
    <x v="2"/>
    <x v="1"/>
    <x v="14"/>
  </r>
  <r>
    <x v="1094"/>
    <s v="Matthew"/>
    <n v="38.6"/>
    <n v="7.19"/>
    <s v="yes"/>
    <s v="No"/>
    <s v="No"/>
    <n v="2"/>
    <x v="1"/>
    <x v="0"/>
    <x v="0"/>
    <s v="1-Dec-1970"/>
    <x v="1094"/>
    <x v="2"/>
    <x v="0"/>
    <x v="3"/>
  </r>
  <r>
    <x v="1095"/>
    <s v=".  Maria"/>
    <n v="37.950000000000003"/>
    <n v="6.06"/>
    <s v="No"/>
    <s v="No"/>
    <s v="No"/>
    <n v="0"/>
    <x v="1"/>
    <x v="0"/>
    <x v="1"/>
    <s v="21-Aug-1991"/>
    <x v="1095"/>
    <x v="2"/>
    <x v="1"/>
    <x v="12"/>
  </r>
  <r>
    <x v="1096"/>
    <s v="Stephanie D"/>
    <n v="38.97"/>
    <n v="5.12"/>
    <s v="No"/>
    <s v="No"/>
    <s v="No"/>
    <n v="0"/>
    <x v="1"/>
    <x v="0"/>
    <x v="2"/>
    <s v="17-Nov-1991"/>
    <x v="1096"/>
    <x v="2"/>
    <x v="2"/>
    <x v="1"/>
  </r>
  <r>
    <x v="1097"/>
    <s v="Tiffany"/>
    <n v="21.2"/>
    <n v="10.72"/>
    <s v="No"/>
    <s v="No"/>
    <s v="No"/>
    <n v="0"/>
    <x v="1"/>
    <x v="2"/>
    <x v="0"/>
    <s v="12-Jul-1962"/>
    <x v="1097"/>
    <x v="2"/>
    <x v="0"/>
    <x v="1"/>
  </r>
  <r>
    <x v="1098"/>
    <s v="Sara M."/>
    <n v="23.96"/>
    <n v="9.58"/>
    <s v="yes"/>
    <s v="No"/>
    <s v="Yes"/>
    <n v="1"/>
    <x v="1"/>
    <x v="2"/>
    <x v="0"/>
    <s v="24-Sep-1963"/>
    <x v="1098"/>
    <x v="2"/>
    <x v="1"/>
    <x v="0"/>
  </r>
  <r>
    <x v="1099"/>
    <s v="Scott A."/>
    <n v="35.93"/>
    <n v="6.4"/>
    <s v="yes"/>
    <s v="No"/>
    <s v="No"/>
    <n v="1"/>
    <x v="1"/>
    <x v="0"/>
    <x v="1"/>
    <s v="14-Sep-1988"/>
    <x v="1099"/>
    <x v="2"/>
    <x v="1"/>
    <x v="14"/>
  </r>
  <r>
    <x v="1100"/>
    <s v=".  Lauren"/>
    <n v="26.11"/>
    <n v="6.8"/>
    <s v="yes"/>
    <s v="No"/>
    <s v="No"/>
    <n v="2"/>
    <x v="1"/>
    <x v="1"/>
    <x v="0"/>
    <s v="21-Jun-1970"/>
    <x v="1100"/>
    <x v="2"/>
    <x v="1"/>
    <x v="2"/>
  </r>
  <r>
    <x v="1101"/>
    <s v="Scott"/>
    <n v="32.299999999999997"/>
    <n v="9.48"/>
    <s v="No"/>
    <s v="No"/>
    <s v="No"/>
    <n v="2"/>
    <x v="1"/>
    <x v="0"/>
    <x v="0"/>
    <s v="27-Nov-1973"/>
    <x v="1101"/>
    <x v="2"/>
    <x v="0"/>
    <x v="1"/>
  </r>
  <r>
    <x v="1102"/>
    <s v="Brian A."/>
    <n v="28.69"/>
    <n v="7.45"/>
    <s v="No"/>
    <s v="No"/>
    <s v="No"/>
    <n v="2"/>
    <x v="1"/>
    <x v="1"/>
    <x v="0"/>
    <s v="5-Sep-1973"/>
    <x v="1102"/>
    <x v="2"/>
    <x v="2"/>
    <x v="1"/>
  </r>
  <r>
    <x v="1103"/>
    <s v="Kaitlin R."/>
    <n v="31.28"/>
    <n v="6.94"/>
    <s v="yes"/>
    <s v="No"/>
    <s v="No"/>
    <n v="1"/>
    <x v="1"/>
    <x v="0"/>
    <x v="0"/>
    <s v="15-Aug-1975"/>
    <x v="1103"/>
    <x v="2"/>
    <x v="2"/>
    <x v="3"/>
  </r>
  <r>
    <x v="1104"/>
    <s v="Mohammad"/>
    <n v="30.21"/>
    <n v="7.83"/>
    <s v="No"/>
    <s v="No"/>
    <s v="No"/>
    <n v="0"/>
    <x v="1"/>
    <x v="0"/>
    <x v="0"/>
    <s v="23-Sep-1968"/>
    <x v="1104"/>
    <x v="2"/>
    <x v="1"/>
    <x v="1"/>
  </r>
  <r>
    <x v="1105"/>
    <s v="Charlie"/>
    <n v="38.28"/>
    <n v="10.17"/>
    <s v="yes"/>
    <s v="No"/>
    <s v="No"/>
    <n v="0"/>
    <x v="1"/>
    <x v="0"/>
    <x v="0"/>
    <s v="28-Jun-1967"/>
    <x v="1105"/>
    <x v="2"/>
    <x v="0"/>
    <x v="0"/>
  </r>
  <r>
    <x v="1106"/>
    <s v="Brent"/>
    <n v="29.9"/>
    <n v="8.9600000000000009"/>
    <s v="yes"/>
    <s v="No"/>
    <s v="No"/>
    <n v="0"/>
    <x v="1"/>
    <x v="1"/>
    <x v="0"/>
    <s v="26-Sep-1967"/>
    <x v="1106"/>
    <x v="2"/>
    <x v="2"/>
    <x v="3"/>
  </r>
  <r>
    <x v="1107"/>
    <s v="Kelli M"/>
    <n v="23.18"/>
    <n v="6.96"/>
    <s v="yes"/>
    <s v="No"/>
    <s v="No"/>
    <n v="2"/>
    <x v="1"/>
    <x v="2"/>
    <x v="0"/>
    <s v="24-Dec-1970"/>
    <x v="1107"/>
    <x v="2"/>
    <x v="1"/>
    <x v="2"/>
  </r>
  <r>
    <x v="1108"/>
    <s v=".  Sheridan H"/>
    <n v="33.020000000000003"/>
    <n v="5.07"/>
    <s v="yes"/>
    <s v="No"/>
    <s v="No"/>
    <n v="0"/>
    <x v="1"/>
    <x v="0"/>
    <x v="2"/>
    <s v="16-Oct-1985"/>
    <x v="1108"/>
    <x v="2"/>
    <x v="2"/>
    <x v="12"/>
  </r>
  <r>
    <x v="1109"/>
    <s v=".  Sarah M."/>
    <n v="27.29"/>
    <n v="5.85"/>
    <s v="No"/>
    <s v="No"/>
    <s v="No"/>
    <n v="2"/>
    <x v="1"/>
    <x v="1"/>
    <x v="1"/>
    <s v="10-Jul-1972"/>
    <x v="1109"/>
    <x v="2"/>
    <x v="0"/>
    <x v="15"/>
  </r>
  <r>
    <x v="1110"/>
    <s v="Jennifer"/>
    <n v="23.18"/>
    <n v="10.56"/>
    <s v="No"/>
    <s v="No"/>
    <s v="No"/>
    <n v="2"/>
    <x v="1"/>
    <x v="2"/>
    <x v="0"/>
    <s v="13-Oct-1973"/>
    <x v="1110"/>
    <x v="2"/>
    <x v="2"/>
    <x v="1"/>
  </r>
  <r>
    <x v="1111"/>
    <s v=".  Laura J"/>
    <n v="32.659999999999997"/>
    <n v="8.92"/>
    <s v="yes"/>
    <s v="No"/>
    <s v="No"/>
    <n v="0"/>
    <x v="1"/>
    <x v="0"/>
    <x v="0"/>
    <s v="12-Jun-1981"/>
    <x v="1111"/>
    <x v="2"/>
    <x v="1"/>
    <x v="15"/>
  </r>
  <r>
    <x v="1112"/>
    <s v="Thomas"/>
    <n v="30.78"/>
    <n v="8.6300000000000008"/>
    <s v="No"/>
    <s v="No"/>
    <s v="No"/>
    <n v="0"/>
    <x v="1"/>
    <x v="0"/>
    <x v="0"/>
    <s v="30-Dec-1974"/>
    <x v="1112"/>
    <x v="2"/>
    <x v="1"/>
    <x v="4"/>
  </r>
  <r>
    <x v="1113"/>
    <s v="Gisele"/>
    <n v="47.2"/>
    <n v="6.29"/>
    <s v="yes"/>
    <s v="No"/>
    <s v="Yes"/>
    <n v="1"/>
    <x v="1"/>
    <x v="0"/>
    <x v="1"/>
    <s v="5-Sep-1997"/>
    <x v="1113"/>
    <x v="2"/>
    <x v="2"/>
    <x v="1"/>
  </r>
  <r>
    <x v="1114"/>
    <s v="Myra L"/>
    <n v="31.6"/>
    <n v="5.75"/>
    <s v="No"/>
    <s v="No"/>
    <s v="No"/>
    <n v="2"/>
    <x v="1"/>
    <x v="0"/>
    <x v="1"/>
    <s v="16-Nov-1972"/>
    <x v="1114"/>
    <x v="2"/>
    <x v="0"/>
    <x v="3"/>
  </r>
  <r>
    <x v="1115"/>
    <s v="Melissa M."/>
    <n v="33.914999999999999"/>
    <n v="6.66"/>
    <s v="yes"/>
    <s v="No"/>
    <s v="No"/>
    <n v="1"/>
    <x v="1"/>
    <x v="0"/>
    <x v="0"/>
    <s v="2-Jul-1975"/>
    <x v="1115"/>
    <x v="2"/>
    <x v="0"/>
    <x v="1"/>
  </r>
  <r>
    <x v="1116"/>
    <s v="Eleanor F."/>
    <n v="23.54"/>
    <n v="5.0999999999999996"/>
    <s v="No"/>
    <s v="No"/>
    <s v="No"/>
    <n v="2"/>
    <x v="1"/>
    <x v="2"/>
    <x v="2"/>
    <s v="8-Aug-1972"/>
    <x v="1116"/>
    <x v="2"/>
    <x v="1"/>
    <x v="0"/>
  </r>
  <r>
    <x v="1117"/>
    <s v="Elizabeth"/>
    <n v="27.074999999999999"/>
    <n v="4.41"/>
    <s v="No"/>
    <s v="No"/>
    <s v="No"/>
    <n v="2"/>
    <x v="1"/>
    <x v="1"/>
    <x v="2"/>
    <s v="19-Oct-1972"/>
    <x v="1117"/>
    <x v="2"/>
    <x v="1"/>
    <x v="2"/>
  </r>
  <r>
    <x v="1118"/>
    <s v="Kenneth"/>
    <n v="25.8"/>
    <n v="5.52"/>
    <s v="yes"/>
    <s v="No"/>
    <s v="No"/>
    <n v="0"/>
    <x v="1"/>
    <x v="1"/>
    <x v="2"/>
    <s v="19-Dec-1976"/>
    <x v="1118"/>
    <x v="2"/>
    <x v="2"/>
    <x v="3"/>
  </r>
  <r>
    <x v="1119"/>
    <s v="Robert G."/>
    <n v="36.1"/>
    <n v="4.62"/>
    <s v="yes"/>
    <s v="No"/>
    <s v="Yes"/>
    <n v="1"/>
    <x v="1"/>
    <x v="0"/>
    <x v="2"/>
    <s v="3-Jul-1969"/>
    <x v="1119"/>
    <x v="2"/>
    <x v="0"/>
    <x v="3"/>
  </r>
  <r>
    <x v="1120"/>
    <s v="Thomas C."/>
    <n v="30.495000000000001"/>
    <n v="5.74"/>
    <s v="yes"/>
    <s v="No"/>
    <s v="Yes"/>
    <n v="1"/>
    <x v="1"/>
    <x v="0"/>
    <x v="1"/>
    <s v="27-Oct-1969"/>
    <x v="1120"/>
    <x v="2"/>
    <x v="1"/>
    <x v="6"/>
  </r>
  <r>
    <x v="1121"/>
    <s v="Matthew J."/>
    <n v="21.4"/>
    <n v="6.3"/>
    <s v="yes"/>
    <s v="No"/>
    <s v="Yes"/>
    <n v="1"/>
    <x v="1"/>
    <x v="2"/>
    <x v="1"/>
    <s v="22-Aug-1969"/>
    <x v="1121"/>
    <x v="2"/>
    <x v="2"/>
    <x v="3"/>
  </r>
  <r>
    <x v="1122"/>
    <s v="Mallory D."/>
    <n v="32.299999999999997"/>
    <n v="10.27"/>
    <s v="No"/>
    <s v="No"/>
    <s v="No"/>
    <n v="0"/>
    <x v="1"/>
    <x v="0"/>
    <x v="0"/>
    <s v="30-Aug-1974"/>
    <x v="1122"/>
    <x v="2"/>
    <x v="2"/>
    <x v="2"/>
  </r>
  <r>
    <x v="1123"/>
    <s v="Christopher D."/>
    <n v="29.78"/>
    <n v="5.85"/>
    <s v="No"/>
    <s v="No"/>
    <s v="Yes"/>
    <n v="1"/>
    <x v="1"/>
    <x v="1"/>
    <x v="1"/>
    <s v="28-Dec-1979"/>
    <x v="1123"/>
    <x v="2"/>
    <x v="1"/>
    <x v="14"/>
  </r>
  <r>
    <x v="1124"/>
    <s v=".  Jamie"/>
    <n v="34.76"/>
    <n v="5.92"/>
    <s v="yes"/>
    <s v="No"/>
    <s v="No"/>
    <n v="1"/>
    <x v="1"/>
    <x v="0"/>
    <x v="1"/>
    <s v="3-Jul-1988"/>
    <x v="1124"/>
    <x v="2"/>
    <x v="0"/>
    <x v="12"/>
  </r>
  <r>
    <x v="1125"/>
    <s v="Ariell"/>
    <n v="18.335000000000001"/>
    <n v="10.01"/>
    <s v="yes"/>
    <s v="No"/>
    <s v="No"/>
    <n v="2"/>
    <x v="1"/>
    <x v="3"/>
    <x v="0"/>
    <s v="11-Aug-1970"/>
    <x v="1125"/>
    <x v="1"/>
    <x v="0"/>
    <x v="1"/>
  </r>
  <r>
    <x v="1126"/>
    <s v="Christopher"/>
    <n v="32.299999999999997"/>
    <n v="9.59"/>
    <s v="No"/>
    <s v="No"/>
    <s v="No"/>
    <n v="0"/>
    <x v="1"/>
    <x v="0"/>
    <x v="0"/>
    <s v="6-Oct-1971"/>
    <x v="1126"/>
    <x v="1"/>
    <x v="2"/>
    <x v="9"/>
  </r>
  <r>
    <x v="1127"/>
    <s v="Ryan"/>
    <n v="27.74"/>
    <n v="10.37"/>
    <s v="No"/>
    <s v="No"/>
    <s v="No"/>
    <n v="0"/>
    <x v="1"/>
    <x v="1"/>
    <x v="0"/>
    <s v="26-Dec-1971"/>
    <x v="1127"/>
    <x v="1"/>
    <x v="0"/>
    <x v="11"/>
  </r>
  <r>
    <x v="1128"/>
    <s v="Thomas B."/>
    <n v="24"/>
    <n v="4.01"/>
    <s v="yes"/>
    <s v="No"/>
    <s v="No"/>
    <n v="1"/>
    <x v="1"/>
    <x v="2"/>
    <x v="2"/>
    <s v="11-Sep-1964"/>
    <x v="1128"/>
    <x v="2"/>
    <x v="0"/>
    <x v="0"/>
  </r>
  <r>
    <x v="1129"/>
    <s v="Katie"/>
    <n v="31.78"/>
    <n v="4.24"/>
    <s v="yes"/>
    <s v="No"/>
    <s v="Yes"/>
    <n v="1"/>
    <x v="1"/>
    <x v="0"/>
    <x v="2"/>
    <s v="3-Dec-1983"/>
    <x v="1129"/>
    <x v="1"/>
    <x v="2"/>
    <x v="1"/>
  </r>
  <r>
    <x v="1130"/>
    <s v=".  Rachelle L"/>
    <n v="32.25"/>
    <n v="5.36"/>
    <s v="yes"/>
    <s v="No"/>
    <s v="No"/>
    <n v="0"/>
    <x v="1"/>
    <x v="0"/>
    <x v="2"/>
    <s v="19-Aug-1985"/>
    <x v="1130"/>
    <x v="1"/>
    <x v="0"/>
    <x v="15"/>
  </r>
  <r>
    <x v="1131"/>
    <s v="Colleen"/>
    <n v="30.114999999999998"/>
    <n v="4.99"/>
    <s v="No"/>
    <s v="No"/>
    <s v="No"/>
    <n v="2"/>
    <x v="1"/>
    <x v="0"/>
    <x v="2"/>
    <s v="14-Sep-1972"/>
    <x v="1131"/>
    <x v="1"/>
    <x v="0"/>
    <x v="1"/>
  </r>
  <r>
    <x v="1132"/>
    <s v="Gregory A"/>
    <n v="22.41"/>
    <n v="8.68"/>
    <s v="No"/>
    <s v="No"/>
    <s v="No"/>
    <n v="0"/>
    <x v="1"/>
    <x v="2"/>
    <x v="0"/>
    <s v="17-Aug-1962"/>
    <x v="1132"/>
    <x v="2"/>
    <x v="2"/>
    <x v="0"/>
  </r>
  <r>
    <x v="1133"/>
    <s v="Lara"/>
    <n v="45.72"/>
    <n v="4.2300000000000004"/>
    <s v="yes"/>
    <s v="No"/>
    <s v="No"/>
    <n v="0"/>
    <x v="1"/>
    <x v="0"/>
    <x v="2"/>
    <s v="8-Jul-1996"/>
    <x v="1133"/>
    <x v="1"/>
    <x v="0"/>
    <x v="1"/>
  </r>
  <r>
    <x v="1134"/>
    <s v="Megan"/>
    <n v="25"/>
    <n v="5.32"/>
    <s v="yes"/>
    <s v="No"/>
    <s v="No"/>
    <n v="2"/>
    <x v="1"/>
    <x v="1"/>
    <x v="2"/>
    <s v="5-Nov-1966"/>
    <x v="1134"/>
    <x v="2"/>
    <x v="0"/>
    <x v="0"/>
  </r>
  <r>
    <x v="1135"/>
    <s v="Sara"/>
    <n v="39.5"/>
    <n v="6.66"/>
    <s v="No"/>
    <s v="No"/>
    <s v="No"/>
    <n v="0"/>
    <x v="1"/>
    <x v="0"/>
    <x v="0"/>
    <s v="8-Nov-1971"/>
    <x v="1135"/>
    <x v="1"/>
    <x v="0"/>
    <x v="3"/>
  </r>
  <r>
    <x v="1136"/>
    <s v="Lucie J."/>
    <n v="37.729999999999997"/>
    <n v="7.4"/>
    <s v="No"/>
    <s v="No"/>
    <s v="No"/>
    <n v="0"/>
    <x v="1"/>
    <x v="0"/>
    <x v="0"/>
    <s v="3-Oct-1971"/>
    <x v="1136"/>
    <x v="1"/>
    <x v="1"/>
    <x v="0"/>
  </r>
  <r>
    <x v="1137"/>
    <s v="Elizabeth S."/>
    <n v="40.659999999999997"/>
    <n v="10.08"/>
    <s v="No"/>
    <s v="No"/>
    <s v="No"/>
    <n v="0"/>
    <x v="1"/>
    <x v="0"/>
    <x v="0"/>
    <s v="3-Jul-1971"/>
    <x v="1137"/>
    <x v="1"/>
    <x v="0"/>
    <x v="2"/>
  </r>
  <r>
    <x v="1138"/>
    <s v="Carma S"/>
    <n v="34.200000000000003"/>
    <n v="8.58"/>
    <s v="No"/>
    <s v="No"/>
    <s v="No"/>
    <n v="0"/>
    <x v="1"/>
    <x v="0"/>
    <x v="0"/>
    <s v="22-Dec-1971"/>
    <x v="1138"/>
    <x v="1"/>
    <x v="2"/>
    <x v="3"/>
  </r>
  <r>
    <x v="1139"/>
    <s v="Ryan"/>
    <n v="46.51"/>
    <n v="5.84"/>
    <s v="No"/>
    <s v="No"/>
    <s v="No"/>
    <n v="1"/>
    <x v="1"/>
    <x v="0"/>
    <x v="1"/>
    <s v="6-Jul-1998"/>
    <x v="1139"/>
    <x v="1"/>
    <x v="2"/>
    <x v="8"/>
  </r>
  <r>
    <x v="1140"/>
    <s v="Daniel"/>
    <n v="28.88"/>
    <n v="4.8600000000000003"/>
    <s v="yes"/>
    <s v="No"/>
    <s v="Yes"/>
    <n v="1"/>
    <x v="1"/>
    <x v="1"/>
    <x v="2"/>
    <s v="13-Aug-1969"/>
    <x v="1140"/>
    <x v="2"/>
    <x v="0"/>
    <x v="1"/>
  </r>
  <r>
    <x v="1141"/>
    <s v="Sarah"/>
    <n v="33.914999999999999"/>
    <n v="11.52"/>
    <s v="No"/>
    <s v="No"/>
    <s v="No"/>
    <n v="0"/>
    <x v="1"/>
    <x v="0"/>
    <x v="0"/>
    <s v="9-Nov-1971"/>
    <x v="1141"/>
    <x v="1"/>
    <x v="0"/>
    <x v="2"/>
  </r>
  <r>
    <x v="1142"/>
    <s v="Matthew J"/>
    <n v="24.32"/>
    <n v="6.15"/>
    <s v="yes"/>
    <s v="No"/>
    <s v="Yes"/>
    <n v="1"/>
    <x v="1"/>
    <x v="2"/>
    <x v="1"/>
    <s v="20-Oct-1969"/>
    <x v="1142"/>
    <x v="2"/>
    <x v="0"/>
    <x v="1"/>
  </r>
  <r>
    <x v="1143"/>
    <s v="Francesca"/>
    <n v="25.8"/>
    <n v="9.94"/>
    <s v="No"/>
    <s v="No"/>
    <s v="No"/>
    <n v="0"/>
    <x v="1"/>
    <x v="1"/>
    <x v="0"/>
    <s v="17-Jul-1971"/>
    <x v="1143"/>
    <x v="1"/>
    <x v="2"/>
    <x v="3"/>
  </r>
  <r>
    <x v="1144"/>
    <s v="Nicole"/>
    <n v="21.56"/>
    <n v="10.56"/>
    <s v="No"/>
    <s v="No"/>
    <s v="No"/>
    <n v="0"/>
    <x v="1"/>
    <x v="2"/>
    <x v="0"/>
    <s v="23-Oct-1971"/>
    <x v="1144"/>
    <x v="1"/>
    <x v="0"/>
    <x v="0"/>
  </r>
  <r>
    <x v="1145"/>
    <s v="Toshiyuki"/>
    <n v="31.6"/>
    <n v="6.79"/>
    <s v="No"/>
    <s v="No"/>
    <s v="No"/>
    <n v="0"/>
    <x v="1"/>
    <x v="0"/>
    <x v="0"/>
    <s v="4-Nov-1968"/>
    <x v="1145"/>
    <x v="2"/>
    <x v="0"/>
    <x v="3"/>
  </r>
  <r>
    <x v="1146"/>
    <s v="Tom L."/>
    <n v="42.93"/>
    <n v="4.8"/>
    <s v="No"/>
    <s v="No"/>
    <s v="No"/>
    <n v="1"/>
    <x v="1"/>
    <x v="0"/>
    <x v="2"/>
    <s v="13-Aug-1992"/>
    <x v="1146"/>
    <x v="1"/>
    <x v="1"/>
    <x v="1"/>
  </r>
  <r>
    <x v="1147"/>
    <s v="Brian"/>
    <n v="26.72"/>
    <n v="5.75"/>
    <s v="No"/>
    <s v="No"/>
    <s v="No"/>
    <n v="2"/>
    <x v="1"/>
    <x v="1"/>
    <x v="1"/>
    <s v="26-Sep-1972"/>
    <x v="1147"/>
    <x v="1"/>
    <x v="0"/>
    <x v="14"/>
  </r>
  <r>
    <x v="1148"/>
    <s v="Matthew"/>
    <n v="26.67"/>
    <n v="5.81"/>
    <s v="No"/>
    <s v="No"/>
    <s v="No"/>
    <n v="2"/>
    <x v="1"/>
    <x v="1"/>
    <x v="1"/>
    <s v="28-Jun-1972"/>
    <x v="1148"/>
    <x v="1"/>
    <x v="2"/>
    <x v="14"/>
  </r>
  <r>
    <x v="1149"/>
    <s v="Julee"/>
    <n v="42.68"/>
    <n v="9.2799999999999994"/>
    <s v="No"/>
    <s v="No"/>
    <s v="No"/>
    <n v="2"/>
    <x v="1"/>
    <x v="0"/>
    <x v="0"/>
    <s v="17-Sep-1973"/>
    <x v="1149"/>
    <x v="1"/>
    <x v="1"/>
    <x v="0"/>
  </r>
  <r>
    <x v="1150"/>
    <s v="Christopher M."/>
    <n v="24.31"/>
    <n v="6.37"/>
    <s v="No"/>
    <s v="No"/>
    <s v="No"/>
    <n v="0"/>
    <x v="1"/>
    <x v="2"/>
    <x v="1"/>
    <s v="7-Jun-1977"/>
    <x v="1150"/>
    <x v="2"/>
    <x v="2"/>
    <x v="0"/>
  </r>
  <r>
    <x v="1151"/>
    <s v="Ciaran"/>
    <n v="44.75"/>
    <n v="5.09"/>
    <s v="yes"/>
    <s v="No"/>
    <s v="No"/>
    <n v="0"/>
    <x v="1"/>
    <x v="0"/>
    <x v="2"/>
    <s v="8-Aug-1996"/>
    <x v="1151"/>
    <x v="1"/>
    <x v="0"/>
    <x v="8"/>
  </r>
  <r>
    <x v="1152"/>
    <s v="Kara"/>
    <n v="30.78"/>
    <n v="7.94"/>
    <s v="No"/>
    <s v="No"/>
    <s v="No"/>
    <n v="2"/>
    <x v="1"/>
    <x v="0"/>
    <x v="0"/>
    <s v="7-Jul-1973"/>
    <x v="1152"/>
    <x v="1"/>
    <x v="2"/>
    <x v="2"/>
  </r>
  <r>
    <x v="1153"/>
    <s v="Makie"/>
    <n v="21.86"/>
    <n v="10.95"/>
    <s v="No"/>
    <s v="No"/>
    <s v="No"/>
    <n v="0"/>
    <x v="1"/>
    <x v="2"/>
    <x v="0"/>
    <s v="5-Sep-1965"/>
    <x v="1153"/>
    <x v="2"/>
    <x v="1"/>
    <x v="1"/>
  </r>
  <r>
    <x v="1154"/>
    <s v="Emily E"/>
    <n v="49.09"/>
    <n v="6.3"/>
    <s v="yes"/>
    <s v="No"/>
    <s v="No"/>
    <n v="0"/>
    <x v="1"/>
    <x v="0"/>
    <x v="1"/>
    <s v="14-Jul-2001"/>
    <x v="1154"/>
    <x v="1"/>
    <x v="2"/>
    <x v="1"/>
  </r>
  <r>
    <x v="1155"/>
    <s v="Cary"/>
    <n v="47.74"/>
    <n v="8.0500000000000007"/>
    <s v="yes"/>
    <s v="No"/>
    <s v="No"/>
    <n v="2"/>
    <x v="1"/>
    <x v="0"/>
    <x v="0"/>
    <s v="4-Jul-1970"/>
    <x v="1155"/>
    <x v="1"/>
    <x v="1"/>
    <x v="0"/>
  </r>
  <r>
    <x v="1156"/>
    <s v="Steven"/>
    <n v="30.2"/>
    <n v="9.8800000000000008"/>
    <s v="yes"/>
    <s v="No"/>
    <s v="No"/>
    <n v="2"/>
    <x v="1"/>
    <x v="0"/>
    <x v="0"/>
    <s v="18-Aug-1970"/>
    <x v="1156"/>
    <x v="2"/>
    <x v="1"/>
    <x v="3"/>
  </r>
  <r>
    <x v="1157"/>
    <s v="Jose Antonio Sr."/>
    <n v="33.25"/>
    <n v="7.42"/>
    <s v="yes"/>
    <s v="No"/>
    <s v="No"/>
    <n v="2"/>
    <x v="1"/>
    <x v="0"/>
    <x v="0"/>
    <s v="12-Sep-1970"/>
    <x v="1157"/>
    <x v="2"/>
    <x v="1"/>
    <x v="4"/>
  </r>
  <r>
    <x v="1158"/>
    <s v="Tatiana"/>
    <n v="26.6"/>
    <n v="8.4499999999999993"/>
    <s v="yes"/>
    <s v="No"/>
    <s v="No"/>
    <n v="1"/>
    <x v="1"/>
    <x v="1"/>
    <x v="0"/>
    <s v="27-Jun-1975"/>
    <x v="1158"/>
    <x v="1"/>
    <x v="1"/>
    <x v="2"/>
  </r>
  <r>
    <x v="1159"/>
    <s v="Dan T."/>
    <n v="26.35"/>
    <n v="6.21"/>
    <s v="No"/>
    <s v="No"/>
    <s v="No"/>
    <n v="2"/>
    <x v="1"/>
    <x v="1"/>
    <x v="1"/>
    <s v="10-Jul-1972"/>
    <x v="1159"/>
    <x v="1"/>
    <x v="1"/>
    <x v="14"/>
  </r>
  <r>
    <x v="1160"/>
    <s v="Liisa A."/>
    <n v="39.994999999999997"/>
    <n v="4.6500000000000004"/>
    <s v="No"/>
    <s v="No"/>
    <s v="No"/>
    <n v="0"/>
    <x v="1"/>
    <x v="0"/>
    <x v="2"/>
    <s v="19-Sep-1977"/>
    <x v="1160"/>
    <x v="1"/>
    <x v="0"/>
    <x v="2"/>
  </r>
  <r>
    <x v="1161"/>
    <s v="Kathryn E."/>
    <n v="22.92"/>
    <n v="5.87"/>
    <s v="yes"/>
    <s v="No"/>
    <s v="No"/>
    <n v="1"/>
    <x v="1"/>
    <x v="2"/>
    <x v="1"/>
    <s v="7-Nov-1964"/>
    <x v="1161"/>
    <x v="2"/>
    <x v="0"/>
    <x v="0"/>
  </r>
  <r>
    <x v="1162"/>
    <s v="Maxwell"/>
    <n v="24.78"/>
    <n v="4.24"/>
    <s v="yes"/>
    <s v="No"/>
    <s v="No"/>
    <n v="2"/>
    <x v="1"/>
    <x v="2"/>
    <x v="2"/>
    <s v="16-Sep-1966"/>
    <x v="1162"/>
    <x v="2"/>
    <x v="2"/>
    <x v="0"/>
  </r>
  <r>
    <x v="1163"/>
    <s v="Pascale"/>
    <n v="34.07"/>
    <n v="7.81"/>
    <s v="yes"/>
    <s v="No"/>
    <s v="No"/>
    <n v="0"/>
    <x v="1"/>
    <x v="0"/>
    <x v="0"/>
    <s v="8-Aug-1981"/>
    <x v="1163"/>
    <x v="1"/>
    <x v="0"/>
    <x v="3"/>
  </r>
  <r>
    <x v="1164"/>
    <s v="Becca"/>
    <n v="30.14"/>
    <n v="9.85"/>
    <s v="No"/>
    <s v="No"/>
    <s v="No"/>
    <n v="0"/>
    <x v="1"/>
    <x v="0"/>
    <x v="0"/>
    <s v="8-Jul-1974"/>
    <x v="1164"/>
    <x v="1"/>
    <x v="2"/>
    <x v="3"/>
  </r>
  <r>
    <x v="1165"/>
    <s v="Grace"/>
    <n v="18.05"/>
    <n v="6.94"/>
    <s v="No"/>
    <s v="No"/>
    <s v="No"/>
    <n v="0"/>
    <x v="1"/>
    <x v="3"/>
    <x v="0"/>
    <s v="19-Jul-1971"/>
    <x v="1165"/>
    <x v="1"/>
    <x v="1"/>
    <x v="1"/>
  </r>
  <r>
    <x v="1166"/>
    <s v="Samantha"/>
    <n v="37.4"/>
    <n v="11.3"/>
    <s v="yes"/>
    <s v="No"/>
    <s v="No"/>
    <n v="2"/>
    <x v="1"/>
    <x v="0"/>
    <x v="0"/>
    <s v="30-Sep-1970"/>
    <x v="1166"/>
    <x v="1"/>
    <x v="2"/>
    <x v="3"/>
  </r>
  <r>
    <x v="1167"/>
    <s v=".  Nicole R."/>
    <n v="25.75"/>
    <n v="9.23"/>
    <s v="No"/>
    <s v="No"/>
    <s v="No"/>
    <n v="0"/>
    <x v="1"/>
    <x v="1"/>
    <x v="0"/>
    <s v="22-Jun-1968"/>
    <x v="1167"/>
    <x v="2"/>
    <x v="2"/>
    <x v="0"/>
  </r>
  <r>
    <x v="1168"/>
    <s v="David W"/>
    <n v="32.299999999999997"/>
    <n v="4.37"/>
    <s v="No"/>
    <s v="No"/>
    <s v="No"/>
    <n v="2"/>
    <x v="1"/>
    <x v="0"/>
    <x v="2"/>
    <s v="23-Oct-1972"/>
    <x v="1168"/>
    <x v="1"/>
    <x v="2"/>
    <x v="3"/>
  </r>
  <r>
    <x v="1169"/>
    <s v="Grant"/>
    <n v="28.61"/>
    <n v="5.76"/>
    <s v="No"/>
    <s v="No"/>
    <s v="Yes"/>
    <n v="1"/>
    <x v="1"/>
    <x v="1"/>
    <x v="1"/>
    <s v="19-Dec-1979"/>
    <x v="1169"/>
    <x v="1"/>
    <x v="2"/>
    <x v="14"/>
  </r>
  <r>
    <x v="1170"/>
    <s v=".  Sophia"/>
    <n v="45.41"/>
    <n v="4.96"/>
    <s v="No"/>
    <s v="No"/>
    <s v="No"/>
    <n v="1"/>
    <x v="1"/>
    <x v="0"/>
    <x v="2"/>
    <s v="23-Jun-1998"/>
    <x v="1170"/>
    <x v="1"/>
    <x v="2"/>
    <x v="12"/>
  </r>
  <r>
    <x v="1171"/>
    <s v="Christina"/>
    <n v="31.2"/>
    <n v="11.04"/>
    <s v="yes"/>
    <s v="No"/>
    <s v="No"/>
    <n v="2"/>
    <x v="1"/>
    <x v="0"/>
    <x v="0"/>
    <s v="16-Dec-1970"/>
    <x v="1171"/>
    <x v="1"/>
    <x v="0"/>
    <x v="3"/>
  </r>
  <r>
    <x v="1172"/>
    <s v="Sam L."/>
    <n v="29.83"/>
    <n v="7.81"/>
    <s v="yes"/>
    <s v="No"/>
    <s v="No"/>
    <n v="1"/>
    <x v="1"/>
    <x v="1"/>
    <x v="0"/>
    <s v="29-Oct-1975"/>
    <x v="1172"/>
    <x v="2"/>
    <x v="0"/>
    <x v="1"/>
  </r>
  <r>
    <x v="1173"/>
    <s v=".  Haley R."/>
    <n v="29.06"/>
    <n v="4.55"/>
    <s v="No"/>
    <s v="No"/>
    <s v="No"/>
    <n v="0"/>
    <x v="1"/>
    <x v="1"/>
    <x v="2"/>
    <s v="29-Aug-1982"/>
    <x v="1173"/>
    <x v="1"/>
    <x v="1"/>
    <x v="15"/>
  </r>
  <r>
    <x v="1174"/>
    <s v="Ethan"/>
    <n v="27.454999999999998"/>
    <n v="6.13"/>
    <s v="No"/>
    <s v="No"/>
    <s v="No"/>
    <n v="2"/>
    <x v="1"/>
    <x v="1"/>
    <x v="1"/>
    <s v="27-Dec-1972"/>
    <x v="1174"/>
    <x v="2"/>
    <x v="0"/>
    <x v="4"/>
  </r>
  <r>
    <x v="1175"/>
    <s v="Andrew W"/>
    <n v="23.01"/>
    <n v="6.04"/>
    <s v="yes"/>
    <s v="No"/>
    <s v="No"/>
    <n v="1"/>
    <x v="1"/>
    <x v="2"/>
    <x v="1"/>
    <s v="15-Dec-1964"/>
    <x v="1175"/>
    <x v="2"/>
    <x v="0"/>
    <x v="0"/>
  </r>
  <r>
    <x v="1176"/>
    <s v="Mark G"/>
    <n v="31.39"/>
    <n v="8.85"/>
    <s v="yes"/>
    <s v="No"/>
    <s v="No"/>
    <n v="0"/>
    <x v="1"/>
    <x v="0"/>
    <x v="0"/>
    <s v="18-Oct-1981"/>
    <x v="1176"/>
    <x v="1"/>
    <x v="1"/>
    <x v="14"/>
  </r>
  <r>
    <x v="1177"/>
    <s v="Kasey E."/>
    <n v="34.770000000000003"/>
    <n v="10.54"/>
    <s v="No"/>
    <s v="No"/>
    <s v="No"/>
    <n v="2"/>
    <x v="1"/>
    <x v="0"/>
    <x v="0"/>
    <s v="28-Nov-1973"/>
    <x v="1177"/>
    <x v="1"/>
    <x v="0"/>
    <x v="1"/>
  </r>
  <r>
    <x v="1178"/>
    <s v="Jeff"/>
    <n v="24.48"/>
    <n v="4.37"/>
    <s v="yes"/>
    <s v="No"/>
    <s v="No"/>
    <n v="2"/>
    <x v="1"/>
    <x v="2"/>
    <x v="2"/>
    <s v="4-Dec-1966"/>
    <x v="1178"/>
    <x v="2"/>
    <x v="2"/>
    <x v="0"/>
  </r>
  <r>
    <x v="1179"/>
    <s v="Amy"/>
    <n v="22.61"/>
    <n v="9.6300000000000008"/>
    <s v="No"/>
    <s v="No"/>
    <s v="No"/>
    <n v="2"/>
    <x v="1"/>
    <x v="2"/>
    <x v="0"/>
    <s v="1-Dec-1973"/>
    <x v="1179"/>
    <x v="1"/>
    <x v="1"/>
    <x v="1"/>
  </r>
  <r>
    <x v="1180"/>
    <s v="Adam"/>
    <n v="34.299999999999997"/>
    <n v="10.37"/>
    <s v="No"/>
    <s v="No"/>
    <s v="No"/>
    <n v="0"/>
    <x v="1"/>
    <x v="0"/>
    <x v="0"/>
    <s v="14-Aug-1974"/>
    <x v="1180"/>
    <x v="2"/>
    <x v="1"/>
    <x v="3"/>
  </r>
  <r>
    <x v="1181"/>
    <s v="Kristin M"/>
    <n v="46.09"/>
    <n v="5.44"/>
    <s v="No"/>
    <s v="No"/>
    <s v="No"/>
    <n v="2"/>
    <x v="1"/>
    <x v="0"/>
    <x v="2"/>
    <s v="22-Sep-1972"/>
    <x v="1181"/>
    <x v="1"/>
    <x v="1"/>
    <x v="0"/>
  </r>
  <r>
    <x v="1182"/>
    <s v="Mary-Lynn B."/>
    <n v="44.744999999999997"/>
    <n v="5.19"/>
    <s v="No"/>
    <s v="No"/>
    <s v="No"/>
    <n v="2"/>
    <x v="1"/>
    <x v="0"/>
    <x v="2"/>
    <s v="22-Sep-1972"/>
    <x v="1182"/>
    <x v="1"/>
    <x v="1"/>
    <x v="2"/>
  </r>
  <r>
    <x v="1183"/>
    <s v=".  Jamie A"/>
    <n v="26.33"/>
    <n v="11.8"/>
    <s v="yes"/>
    <s v="No"/>
    <s v="No"/>
    <n v="1"/>
    <x v="1"/>
    <x v="1"/>
    <x v="0"/>
    <s v="28-Jul-1975"/>
    <x v="1183"/>
    <x v="1"/>
    <x v="2"/>
    <x v="2"/>
  </r>
  <r>
    <x v="1184"/>
    <s v="Jeffrey A."/>
    <n v="26.6"/>
    <n v="8.3800000000000008"/>
    <s v="No"/>
    <s v="No"/>
    <s v="No"/>
    <n v="2"/>
    <x v="1"/>
    <x v="1"/>
    <x v="0"/>
    <s v="21-Dec-1973"/>
    <x v="1184"/>
    <x v="1"/>
    <x v="0"/>
    <x v="14"/>
  </r>
  <r>
    <x v="1185"/>
    <s v="Nicole"/>
    <n v="27.5"/>
    <n v="7.58"/>
    <s v="No"/>
    <s v="No"/>
    <s v="No"/>
    <n v="0"/>
    <x v="1"/>
    <x v="1"/>
    <x v="0"/>
    <s v="29-Nov-1971"/>
    <x v="1185"/>
    <x v="1"/>
    <x v="2"/>
    <x v="3"/>
  </r>
  <r>
    <x v="1186"/>
    <s v="Audrey"/>
    <n v="41.55"/>
    <n v="4.6100000000000003"/>
    <s v="No"/>
    <s v="No"/>
    <s v="No"/>
    <n v="1"/>
    <x v="1"/>
    <x v="0"/>
    <x v="2"/>
    <s v="22-Aug-1992"/>
    <x v="1186"/>
    <x v="1"/>
    <x v="1"/>
    <x v="1"/>
  </r>
  <r>
    <x v="1187"/>
    <s v="Jacob"/>
    <n v="41.47"/>
    <n v="4.7"/>
    <s v="yes"/>
    <s v="No"/>
    <s v="Yes"/>
    <n v="1"/>
    <x v="1"/>
    <x v="0"/>
    <x v="2"/>
    <s v="24-Aug-1969"/>
    <x v="1187"/>
    <x v="2"/>
    <x v="2"/>
    <x v="0"/>
  </r>
  <r>
    <x v="1188"/>
    <s v="Daniel S"/>
    <n v="24.795000000000002"/>
    <n v="6.05"/>
    <s v="yes"/>
    <s v="No"/>
    <s v="No"/>
    <n v="0"/>
    <x v="1"/>
    <x v="2"/>
    <x v="1"/>
    <s v="28-Nov-1976"/>
    <x v="1188"/>
    <x v="1"/>
    <x v="0"/>
    <x v="6"/>
  </r>
  <r>
    <x v="1189"/>
    <s v="Marc C."/>
    <n v="29.48"/>
    <n v="5.63"/>
    <s v="yes"/>
    <s v="No"/>
    <s v="Yes"/>
    <n v="1"/>
    <x v="1"/>
    <x v="1"/>
    <x v="2"/>
    <s v="4-Jun-1969"/>
    <x v="1189"/>
    <x v="1"/>
    <x v="2"/>
    <x v="0"/>
  </r>
  <r>
    <x v="1190"/>
    <s v="Mark S"/>
    <n v="28.09"/>
    <n v="6.06"/>
    <s v="No"/>
    <s v="No"/>
    <s v="Yes"/>
    <n v="1"/>
    <x v="1"/>
    <x v="1"/>
    <x v="1"/>
    <s v="17-Jul-1979"/>
    <x v="1190"/>
    <x v="1"/>
    <x v="2"/>
    <x v="14"/>
  </r>
  <r>
    <x v="1191"/>
    <s v="Dan"/>
    <n v="32.729999999999997"/>
    <n v="5.19"/>
    <s v="No"/>
    <s v="No"/>
    <s v="No"/>
    <n v="1"/>
    <x v="1"/>
    <x v="0"/>
    <x v="2"/>
    <s v="14-Nov-1987"/>
    <x v="1191"/>
    <x v="1"/>
    <x v="0"/>
    <x v="14"/>
  </r>
  <r>
    <x v="1192"/>
    <s v="Gabriela"/>
    <n v="27.36"/>
    <n v="8.9600000000000009"/>
    <s v="No"/>
    <s v="No"/>
    <s v="No"/>
    <n v="0"/>
    <x v="1"/>
    <x v="1"/>
    <x v="0"/>
    <s v="8-Jun-1974"/>
    <x v="1192"/>
    <x v="1"/>
    <x v="0"/>
    <x v="2"/>
  </r>
  <r>
    <x v="1193"/>
    <s v="Amanda"/>
    <n v="27.265000000000001"/>
    <n v="11.39"/>
    <s v="No"/>
    <s v="No"/>
    <s v="No"/>
    <n v="0"/>
    <x v="1"/>
    <x v="1"/>
    <x v="0"/>
    <s v="27-Nov-1974"/>
    <x v="1193"/>
    <x v="1"/>
    <x v="1"/>
    <x v="2"/>
  </r>
  <r>
    <x v="1194"/>
    <s v="Dara"/>
    <n v="48.07"/>
    <n v="4.0599999999999996"/>
    <s v="yes"/>
    <s v="No"/>
    <s v="No"/>
    <n v="0"/>
    <x v="1"/>
    <x v="0"/>
    <x v="2"/>
    <s v="3-Nov-1976"/>
    <x v="1194"/>
    <x v="1"/>
    <x v="1"/>
    <x v="2"/>
  </r>
  <r>
    <x v="1195"/>
    <s v="Rachelle R"/>
    <n v="30.8"/>
    <n v="5.23"/>
    <s v="yes"/>
    <s v="No"/>
    <s v="No"/>
    <n v="0"/>
    <x v="1"/>
    <x v="0"/>
    <x v="2"/>
    <s v="30-Oct-1976"/>
    <x v="1195"/>
    <x v="1"/>
    <x v="2"/>
    <x v="3"/>
  </r>
  <r>
    <x v="1196"/>
    <s v="Brenda J"/>
    <n v="32.299999999999997"/>
    <n v="5.05"/>
    <s v="yes"/>
    <s v="No"/>
    <s v="No"/>
    <n v="0"/>
    <x v="1"/>
    <x v="0"/>
    <x v="2"/>
    <s v="17-Oct-1976"/>
    <x v="1196"/>
    <x v="1"/>
    <x v="0"/>
    <x v="2"/>
  </r>
  <r>
    <x v="1197"/>
    <s v="Tim"/>
    <n v="39.700000000000003"/>
    <n v="7.34"/>
    <s v="No"/>
    <s v="No"/>
    <s v="No"/>
    <n v="0"/>
    <x v="1"/>
    <x v="0"/>
    <x v="0"/>
    <s v="20-Oct-1971"/>
    <x v="1197"/>
    <x v="2"/>
    <x v="0"/>
    <x v="3"/>
  </r>
  <r>
    <x v="1198"/>
    <s v="Sylvain"/>
    <n v="35.97"/>
    <n v="8.1300000000000008"/>
    <s v="No"/>
    <s v="No"/>
    <s v="No"/>
    <n v="0"/>
    <x v="1"/>
    <x v="0"/>
    <x v="0"/>
    <s v="29-Dec-1971"/>
    <x v="1198"/>
    <x v="2"/>
    <x v="2"/>
    <x v="0"/>
  </r>
  <r>
    <x v="1199"/>
    <s v=".  Lisa M"/>
    <n v="25.86"/>
    <n v="6.68"/>
    <s v="yes"/>
    <s v="No"/>
    <s v="No"/>
    <n v="1"/>
    <x v="1"/>
    <x v="1"/>
    <x v="0"/>
    <s v="2-Dec-1975"/>
    <x v="1199"/>
    <x v="1"/>
    <x v="2"/>
    <x v="2"/>
  </r>
  <r>
    <x v="1200"/>
    <s v="Ryan"/>
    <n v="30.03"/>
    <n v="11.51"/>
    <s v="No"/>
    <s v="No"/>
    <s v="No"/>
    <n v="0"/>
    <x v="1"/>
    <x v="0"/>
    <x v="0"/>
    <s v="26-Nov-1971"/>
    <x v="1200"/>
    <x v="1"/>
    <x v="1"/>
    <x v="0"/>
  </r>
  <r>
    <x v="1201"/>
    <s v=".  Kaitlin M"/>
    <n v="25.76"/>
    <n v="6.02"/>
    <s v="yes"/>
    <s v="No"/>
    <s v="Yes"/>
    <n v="1"/>
    <x v="1"/>
    <x v="1"/>
    <x v="1"/>
    <s v="24-Nov-1969"/>
    <x v="1201"/>
    <x v="1"/>
    <x v="0"/>
    <x v="0"/>
  </r>
  <r>
    <x v="1202"/>
    <s v="William R."/>
    <n v="22.42"/>
    <n v="7.96"/>
    <s v="No"/>
    <s v="No"/>
    <s v="No"/>
    <n v="0"/>
    <x v="1"/>
    <x v="2"/>
    <x v="0"/>
    <s v="8-Oct-1971"/>
    <x v="1202"/>
    <x v="2"/>
    <x v="1"/>
    <x v="4"/>
  </r>
  <r>
    <x v="1203"/>
    <s v="Bruce"/>
    <n v="33.18"/>
    <n v="6.01"/>
    <s v="yes"/>
    <s v="No"/>
    <s v="No"/>
    <n v="1"/>
    <x v="1"/>
    <x v="0"/>
    <x v="1"/>
    <s v="1-Jul-1988"/>
    <x v="1203"/>
    <x v="1"/>
    <x v="1"/>
    <x v="14"/>
  </r>
  <r>
    <x v="1204"/>
    <s v=".  Veronica"/>
    <n v="43.04"/>
    <n v="5.9"/>
    <s v="yes"/>
    <s v="No"/>
    <s v="No"/>
    <n v="0"/>
    <x v="1"/>
    <x v="0"/>
    <x v="1"/>
    <s v="12-Oct-1996"/>
    <x v="1204"/>
    <x v="1"/>
    <x v="1"/>
    <x v="12"/>
  </r>
  <r>
    <x v="1205"/>
    <s v="Warren"/>
    <n v="34.15"/>
    <n v="4.49"/>
    <s v="yes"/>
    <s v="No"/>
    <s v="No"/>
    <n v="1"/>
    <x v="1"/>
    <x v="0"/>
    <x v="2"/>
    <s v="9-Jul-1988"/>
    <x v="1205"/>
    <x v="1"/>
    <x v="1"/>
    <x v="1"/>
  </r>
  <r>
    <x v="1206"/>
    <s v=".  Daniela"/>
    <n v="25.78"/>
    <n v="6.25"/>
    <s v="No"/>
    <s v="No"/>
    <s v="No"/>
    <n v="0"/>
    <x v="1"/>
    <x v="1"/>
    <x v="1"/>
    <s v="12-Oct-1977"/>
    <x v="1206"/>
    <x v="1"/>
    <x v="1"/>
    <x v="2"/>
  </r>
  <r>
    <x v="1207"/>
    <s v="Deirdre A"/>
    <n v="21.02"/>
    <n v="9.6199999999999992"/>
    <s v="yes"/>
    <s v="No"/>
    <s v="Yes"/>
    <n v="1"/>
    <x v="1"/>
    <x v="2"/>
    <x v="0"/>
    <s v="8-Jun-1963"/>
    <x v="1207"/>
    <x v="2"/>
    <x v="1"/>
    <x v="0"/>
  </r>
  <r>
    <x v="1208"/>
    <s v="Mathias"/>
    <n v="37.51"/>
    <n v="11.06"/>
    <s v="No"/>
    <s v="No"/>
    <s v="No"/>
    <n v="2"/>
    <x v="1"/>
    <x v="0"/>
    <x v="0"/>
    <s v="16-Oct-1973"/>
    <x v="1208"/>
    <x v="2"/>
    <x v="0"/>
    <x v="0"/>
  </r>
  <r>
    <x v="1209"/>
    <s v="Matthew"/>
    <n v="25.745000000000001"/>
    <n v="6.11"/>
    <s v="yes"/>
    <s v="No"/>
    <s v="No"/>
    <n v="0"/>
    <x v="1"/>
    <x v="1"/>
    <x v="1"/>
    <s v="3-Nov-1976"/>
    <x v="1209"/>
    <x v="1"/>
    <x v="1"/>
    <x v="1"/>
  </r>
  <r>
    <x v="1210"/>
    <s v="Kurt"/>
    <n v="31.35"/>
    <n v="11.49"/>
    <s v="No"/>
    <s v="No"/>
    <s v="No"/>
    <n v="2"/>
    <x v="1"/>
    <x v="0"/>
    <x v="0"/>
    <s v="18-Sep-1973"/>
    <x v="1210"/>
    <x v="2"/>
    <x v="0"/>
    <x v="4"/>
  </r>
  <r>
    <x v="1211"/>
    <s v="Samuel"/>
    <n v="29.83"/>
    <n v="8.68"/>
    <s v="No"/>
    <s v="No"/>
    <s v="No"/>
    <n v="2"/>
    <x v="1"/>
    <x v="1"/>
    <x v="0"/>
    <s v="16-Oct-1973"/>
    <x v="1211"/>
    <x v="1"/>
    <x v="0"/>
    <x v="11"/>
  </r>
  <r>
    <x v="1212"/>
    <s v=".  Emily"/>
    <n v="25.49"/>
    <n v="5.68"/>
    <s v="yes"/>
    <s v="No"/>
    <s v="Yes"/>
    <n v="1"/>
    <x v="1"/>
    <x v="1"/>
    <x v="2"/>
    <s v="26-Nov-1969"/>
    <x v="1212"/>
    <x v="1"/>
    <x v="0"/>
    <x v="0"/>
  </r>
  <r>
    <x v="1213"/>
    <s v="Tiffany"/>
    <n v="34.1"/>
    <n v="8.4499999999999993"/>
    <s v="No"/>
    <s v="No"/>
    <s v="No"/>
    <n v="0"/>
    <x v="1"/>
    <x v="0"/>
    <x v="0"/>
    <s v="2-Jul-1971"/>
    <x v="1213"/>
    <x v="1"/>
    <x v="0"/>
    <x v="0"/>
  </r>
  <r>
    <x v="1214"/>
    <s v="Alex F"/>
    <n v="25.84"/>
    <n v="8.51"/>
    <s v="No"/>
    <s v="No"/>
    <s v="No"/>
    <n v="2"/>
    <x v="1"/>
    <x v="1"/>
    <x v="0"/>
    <s v="27-Oct-1973"/>
    <x v="1214"/>
    <x v="2"/>
    <x v="2"/>
    <x v="4"/>
  </r>
  <r>
    <x v="1215"/>
    <s v="Alice"/>
    <n v="20.6"/>
    <n v="7.62"/>
    <s v="No"/>
    <s v="No"/>
    <s v="No"/>
    <n v="0"/>
    <x v="1"/>
    <x v="2"/>
    <x v="0"/>
    <s v="6-Aug-1971"/>
    <x v="1215"/>
    <x v="1"/>
    <x v="1"/>
    <x v="3"/>
  </r>
  <r>
    <x v="1216"/>
    <s v="Allison M."/>
    <n v="28.88"/>
    <n v="10.18"/>
    <s v="No"/>
    <s v="No"/>
    <s v="No"/>
    <n v="0"/>
    <x v="1"/>
    <x v="1"/>
    <x v="0"/>
    <s v="21-Aug-1974"/>
    <x v="1216"/>
    <x v="1"/>
    <x v="1"/>
    <x v="1"/>
  </r>
  <r>
    <x v="1217"/>
    <s v="Johannes Fiskerstand"/>
    <n v="28.24"/>
    <n v="5.36"/>
    <s v="No"/>
    <s v="No"/>
    <s v="No"/>
    <n v="0"/>
    <x v="1"/>
    <x v="1"/>
    <x v="2"/>
    <s v="5-Oct-1980"/>
    <x v="1217"/>
    <x v="1"/>
    <x v="1"/>
    <x v="14"/>
  </r>
  <r>
    <x v="1218"/>
    <s v="Stephen"/>
    <n v="25.46"/>
    <n v="11.78"/>
    <s v="yes"/>
    <s v="No"/>
    <s v="No"/>
    <n v="1"/>
    <x v="1"/>
    <x v="1"/>
    <x v="0"/>
    <s v="6-Dec-1975"/>
    <x v="1218"/>
    <x v="2"/>
    <x v="0"/>
    <x v="5"/>
  </r>
  <r>
    <x v="1219"/>
    <s v="Jon M"/>
    <n v="29.64"/>
    <n v="10.82"/>
    <s v="yes"/>
    <s v="No"/>
    <s v="No"/>
    <n v="0"/>
    <x v="1"/>
    <x v="1"/>
    <x v="0"/>
    <s v="5-Dec-1981"/>
    <x v="1219"/>
    <x v="1"/>
    <x v="0"/>
    <x v="9"/>
  </r>
  <r>
    <x v="1220"/>
    <s v="Fasil"/>
    <n v="31.27"/>
    <n v="7.73"/>
    <s v="yes"/>
    <s v="No"/>
    <s v="No"/>
    <n v="1"/>
    <x v="1"/>
    <x v="0"/>
    <x v="0"/>
    <s v="25-Dec-1986"/>
    <x v="1220"/>
    <x v="1"/>
    <x v="0"/>
    <x v="14"/>
  </r>
  <r>
    <x v="1221"/>
    <s v="Megan C."/>
    <n v="19.95"/>
    <n v="6.24"/>
    <s v="yes"/>
    <s v="No"/>
    <s v="No"/>
    <n v="0"/>
    <x v="1"/>
    <x v="2"/>
    <x v="1"/>
    <s v="10-Sep-1976"/>
    <x v="1221"/>
    <x v="1"/>
    <x v="1"/>
    <x v="1"/>
  </r>
  <r>
    <x v="1222"/>
    <s v="Lisa J."/>
    <n v="21.3"/>
    <n v="10.42"/>
    <s v="No"/>
    <s v="No"/>
    <s v="No"/>
    <n v="2"/>
    <x v="1"/>
    <x v="2"/>
    <x v="0"/>
    <s v="25-Dec-1973"/>
    <x v="1222"/>
    <x v="1"/>
    <x v="0"/>
    <x v="3"/>
  </r>
  <r>
    <x v="1223"/>
    <s v="Doron P"/>
    <n v="31.635000000000002"/>
    <n v="11.11"/>
    <s v="No"/>
    <s v="No"/>
    <s v="No"/>
    <n v="0"/>
    <x v="1"/>
    <x v="0"/>
    <x v="0"/>
    <s v="29-Dec-1971"/>
    <x v="1223"/>
    <x v="2"/>
    <x v="1"/>
    <x v="1"/>
  </r>
  <r>
    <x v="1224"/>
    <s v="Katharina"/>
    <n v="23.9"/>
    <n v="7.67"/>
    <s v="yes"/>
    <s v="No"/>
    <s v="No"/>
    <n v="2"/>
    <x v="1"/>
    <x v="2"/>
    <x v="0"/>
    <s v="24-Oct-1970"/>
    <x v="1224"/>
    <x v="1"/>
    <x v="2"/>
    <x v="1"/>
  </r>
  <r>
    <x v="1225"/>
    <s v="Carl"/>
    <n v="34.15"/>
    <n v="6.15"/>
    <s v="No"/>
    <s v="No"/>
    <s v="No"/>
    <n v="0"/>
    <x v="1"/>
    <x v="0"/>
    <x v="1"/>
    <s v="23-Aug-1990"/>
    <x v="1225"/>
    <x v="1"/>
    <x v="2"/>
    <x v="14"/>
  </r>
  <r>
    <x v="1226"/>
    <s v="Kelsey J."/>
    <n v="28.71"/>
    <n v="5.71"/>
    <s v="No"/>
    <s v="No"/>
    <s v="No"/>
    <n v="0"/>
    <x v="1"/>
    <x v="1"/>
    <x v="1"/>
    <s v="8-Dec-1982"/>
    <x v="1226"/>
    <x v="1"/>
    <x v="1"/>
    <x v="1"/>
  </r>
  <r>
    <x v="1227"/>
    <s v="Stephen A."/>
    <n v="36.700000000000003"/>
    <n v="8.6999999999999993"/>
    <s v="yes"/>
    <s v="No"/>
    <s v="No"/>
    <n v="2"/>
    <x v="1"/>
    <x v="0"/>
    <x v="0"/>
    <s v="18-Oct-1970"/>
    <x v="1227"/>
    <x v="2"/>
    <x v="2"/>
    <x v="3"/>
  </r>
  <r>
    <x v="1228"/>
    <s v="Dan"/>
    <n v="34.1"/>
    <n v="9.0399999999999991"/>
    <s v="yes"/>
    <s v="No"/>
    <s v="No"/>
    <n v="2"/>
    <x v="1"/>
    <x v="0"/>
    <x v="0"/>
    <s v="12-Aug-1970"/>
    <x v="1228"/>
    <x v="2"/>
    <x v="0"/>
    <x v="0"/>
  </r>
  <r>
    <x v="1229"/>
    <s v="Katie C"/>
    <n v="25.7"/>
    <n v="5.61"/>
    <s v="No"/>
    <s v="No"/>
    <s v="No"/>
    <n v="0"/>
    <x v="1"/>
    <x v="1"/>
    <x v="2"/>
    <s v="2-Dec-1977"/>
    <x v="1229"/>
    <x v="1"/>
    <x v="1"/>
    <x v="3"/>
  </r>
  <r>
    <x v="1230"/>
    <s v="Melissa K"/>
    <n v="21.68"/>
    <n v="8.1199999999999992"/>
    <s v="No"/>
    <s v="No"/>
    <s v="No"/>
    <n v="0"/>
    <x v="1"/>
    <x v="2"/>
    <x v="0"/>
    <s v="9-Nov-1965"/>
    <x v="1230"/>
    <x v="2"/>
    <x v="1"/>
    <x v="3"/>
  </r>
  <r>
    <x v="1231"/>
    <s v="Kara H"/>
    <n v="25.175000000000001"/>
    <n v="4.74"/>
    <s v="No"/>
    <s v="No"/>
    <s v="No"/>
    <n v="0"/>
    <x v="1"/>
    <x v="1"/>
    <x v="2"/>
    <s v="4-Nov-1977"/>
    <x v="1231"/>
    <x v="1"/>
    <x v="2"/>
    <x v="2"/>
  </r>
  <r>
    <x v="1232"/>
    <s v="Juan Carlos"/>
    <n v="44.77"/>
    <n v="4.0599999999999996"/>
    <s v="No"/>
    <s v="No"/>
    <s v="No"/>
    <n v="2"/>
    <x v="1"/>
    <x v="0"/>
    <x v="2"/>
    <s v="2-Dec-1972"/>
    <x v="1232"/>
    <x v="2"/>
    <x v="2"/>
    <x v="0"/>
  </r>
  <r>
    <x v="1233"/>
    <s v="John III"/>
    <n v="37.07"/>
    <n v="5.69"/>
    <s v="No"/>
    <s v="No"/>
    <s v="No"/>
    <n v="2"/>
    <x v="1"/>
    <x v="0"/>
    <x v="2"/>
    <s v="7-Dec-1972"/>
    <x v="1233"/>
    <x v="1"/>
    <x v="2"/>
    <x v="0"/>
  </r>
  <r>
    <x v="1234"/>
    <s v=".  Sarah M"/>
    <n v="39.799999999999997"/>
    <n v="5.66"/>
    <s v="No"/>
    <s v="No"/>
    <s v="Yes"/>
    <n v="1"/>
    <x v="1"/>
    <x v="0"/>
    <x v="2"/>
    <s v="1-Dec-1993"/>
    <x v="1234"/>
    <x v="1"/>
    <x v="0"/>
    <x v="12"/>
  </r>
  <r>
    <x v="1235"/>
    <s v=".  Kristin C"/>
    <n v="26.36"/>
    <n v="4.32"/>
    <s v="No"/>
    <s v="No"/>
    <s v="Yes"/>
    <n v="1"/>
    <x v="1"/>
    <x v="1"/>
    <x v="2"/>
    <s v="16-Dec-1979"/>
    <x v="1235"/>
    <x v="1"/>
    <x v="1"/>
    <x v="15"/>
  </r>
  <r>
    <x v="1236"/>
    <s v="Casey M."/>
    <n v="29.925000000000001"/>
    <n v="8.2899999999999991"/>
    <s v="No"/>
    <s v="No"/>
    <s v="No"/>
    <n v="2"/>
    <x v="1"/>
    <x v="1"/>
    <x v="0"/>
    <s v="11-Oct-1973"/>
    <x v="1236"/>
    <x v="1"/>
    <x v="1"/>
    <x v="1"/>
  </r>
  <r>
    <x v="1237"/>
    <s v="Samuel"/>
    <n v="37.29"/>
    <n v="10.46"/>
    <s v="No"/>
    <s v="No"/>
    <s v="No"/>
    <n v="0"/>
    <x v="1"/>
    <x v="0"/>
    <x v="0"/>
    <s v="21-Jul-1974"/>
    <x v="1237"/>
    <x v="1"/>
    <x v="2"/>
    <x v="0"/>
  </r>
  <r>
    <x v="1238"/>
    <s v="Braulio"/>
    <n v="30.2"/>
    <n v="11.96"/>
    <s v="No"/>
    <s v="No"/>
    <s v="No"/>
    <n v="0"/>
    <x v="1"/>
    <x v="0"/>
    <x v="0"/>
    <s v="8-Sep-1974"/>
    <x v="1238"/>
    <x v="2"/>
    <x v="2"/>
    <x v="3"/>
  </r>
  <r>
    <x v="1239"/>
    <s v="Anne-Marie"/>
    <n v="24.225000000000001"/>
    <n v="4.25"/>
    <s v="yes"/>
    <s v="No"/>
    <s v="Yes"/>
    <n v="1"/>
    <x v="1"/>
    <x v="2"/>
    <x v="2"/>
    <s v="15-Jul-1983"/>
    <x v="1239"/>
    <x v="1"/>
    <x v="0"/>
    <x v="1"/>
  </r>
  <r>
    <x v="1240"/>
    <s v="Samuel K."/>
    <n v="31.445"/>
    <n v="8.33"/>
    <s v="No"/>
    <s v="No"/>
    <s v="No"/>
    <n v="0"/>
    <x v="1"/>
    <x v="0"/>
    <x v="0"/>
    <s v="17-Aug-1974"/>
    <x v="1240"/>
    <x v="2"/>
    <x v="2"/>
    <x v="4"/>
  </r>
  <r>
    <x v="1241"/>
    <s v=".  Yuki"/>
    <n v="38.880000000000003"/>
    <n v="4.29"/>
    <s v="No"/>
    <s v="No"/>
    <s v="No"/>
    <n v="1"/>
    <x v="1"/>
    <x v="0"/>
    <x v="2"/>
    <s v="27-Sep-1992"/>
    <x v="1241"/>
    <x v="1"/>
    <x v="0"/>
    <x v="12"/>
  </r>
  <r>
    <x v="1242"/>
    <s v="Rafer"/>
    <n v="43.89"/>
    <n v="6.32"/>
    <s v="yes"/>
    <s v="No"/>
    <s v="No"/>
    <n v="0"/>
    <x v="1"/>
    <x v="0"/>
    <x v="1"/>
    <s v="25-Dec-1976"/>
    <x v="1242"/>
    <x v="2"/>
    <x v="2"/>
    <x v="0"/>
  </r>
  <r>
    <x v="1243"/>
    <s v="Claire"/>
    <n v="25.6"/>
    <n v="5.65"/>
    <s v="No"/>
    <s v="No"/>
    <s v="No"/>
    <n v="2"/>
    <x v="1"/>
    <x v="1"/>
    <x v="2"/>
    <s v="6-Jun-1972"/>
    <x v="1243"/>
    <x v="1"/>
    <x v="1"/>
    <x v="3"/>
  </r>
  <r>
    <x v="1244"/>
    <s v="Erynn J."/>
    <n v="29.545000000000002"/>
    <n v="8.41"/>
    <s v="yes"/>
    <s v="No"/>
    <s v="No"/>
    <n v="1"/>
    <x v="1"/>
    <x v="1"/>
    <x v="0"/>
    <s v="7-Jul-1975"/>
    <x v="1244"/>
    <x v="1"/>
    <x v="2"/>
    <x v="1"/>
  </r>
  <r>
    <x v="1245"/>
    <s v="Mahesh"/>
    <n v="23.25"/>
    <n v="11.96"/>
    <s v="yes"/>
    <s v="No"/>
    <s v="No"/>
    <n v="0"/>
    <x v="1"/>
    <x v="2"/>
    <x v="0"/>
    <s v="6-Sep-1967"/>
    <x v="1245"/>
    <x v="2"/>
    <x v="2"/>
    <x v="0"/>
  </r>
  <r>
    <x v="1246"/>
    <s v="Stanley"/>
    <n v="43.95"/>
    <n v="5.17"/>
    <s v="yes"/>
    <s v="No"/>
    <s v="Yes"/>
    <n v="1"/>
    <x v="1"/>
    <x v="0"/>
    <x v="2"/>
    <s v="28-Nov-1997"/>
    <x v="1246"/>
    <x v="1"/>
    <x v="2"/>
    <x v="1"/>
  </r>
  <r>
    <x v="1247"/>
    <s v="Gregory"/>
    <n v="21.85"/>
    <n v="8.76"/>
    <s v="No"/>
    <s v="No"/>
    <s v="No"/>
    <n v="0"/>
    <x v="1"/>
    <x v="2"/>
    <x v="0"/>
    <s v="16-Dec-1978"/>
    <x v="1247"/>
    <x v="1"/>
    <x v="0"/>
    <x v="6"/>
  </r>
  <r>
    <x v="1248"/>
    <s v="Eric"/>
    <n v="25.73"/>
    <n v="7.99"/>
    <s v="No"/>
    <s v="No"/>
    <s v="No"/>
    <n v="2"/>
    <x v="1"/>
    <x v="1"/>
    <x v="0"/>
    <s v="9-Sep-1973"/>
    <x v="1248"/>
    <x v="1"/>
    <x v="0"/>
    <x v="1"/>
  </r>
  <r>
    <x v="1249"/>
    <s v="Rachel M"/>
    <n v="32.229999999999997"/>
    <n v="8.59"/>
    <s v="No"/>
    <s v="No"/>
    <s v="No"/>
    <n v="0"/>
    <x v="1"/>
    <x v="0"/>
    <x v="0"/>
    <s v="18-Jun-1974"/>
    <x v="1249"/>
    <x v="1"/>
    <x v="0"/>
    <x v="0"/>
  </r>
  <r>
    <x v="1250"/>
    <s v="Fritz"/>
    <n v="32.204999999999998"/>
    <n v="6.14"/>
    <s v="No"/>
    <s v="No"/>
    <s v="No"/>
    <n v="2"/>
    <x v="1"/>
    <x v="0"/>
    <x v="1"/>
    <s v="22-Nov-1972"/>
    <x v="1250"/>
    <x v="2"/>
    <x v="2"/>
    <x v="1"/>
  </r>
  <r>
    <x v="1251"/>
    <s v="Brad"/>
    <n v="26.41"/>
    <n v="4.08"/>
    <s v="No"/>
    <s v="No"/>
    <s v="No"/>
    <n v="2"/>
    <x v="1"/>
    <x v="1"/>
    <x v="2"/>
    <s v="14-Nov-1972"/>
    <x v="1251"/>
    <x v="2"/>
    <x v="1"/>
    <x v="1"/>
  </r>
  <r>
    <x v="1252"/>
    <s v="Claire M"/>
    <n v="30.2"/>
    <n v="6.25"/>
    <s v="yes"/>
    <s v="No"/>
    <s v="No"/>
    <n v="0"/>
    <x v="1"/>
    <x v="0"/>
    <x v="1"/>
    <s v="14-Jul-1976"/>
    <x v="1252"/>
    <x v="1"/>
    <x v="0"/>
    <x v="3"/>
  </r>
  <r>
    <x v="1253"/>
    <s v=".  Jennifer"/>
    <n v="31.26"/>
    <n v="5.94"/>
    <s v="yes"/>
    <s v="No"/>
    <s v="No"/>
    <n v="1"/>
    <x v="1"/>
    <x v="0"/>
    <x v="1"/>
    <s v="22-Aug-1988"/>
    <x v="1253"/>
    <x v="1"/>
    <x v="1"/>
    <x v="15"/>
  </r>
  <r>
    <x v="1254"/>
    <s v="Maria S."/>
    <n v="33.725000000000001"/>
    <n v="6.45"/>
    <s v="yes"/>
    <s v="No"/>
    <s v="No"/>
    <n v="0"/>
    <x v="1"/>
    <x v="0"/>
    <x v="1"/>
    <s v="19-Oct-1976"/>
    <x v="1254"/>
    <x v="1"/>
    <x v="0"/>
    <x v="2"/>
  </r>
  <r>
    <x v="1255"/>
    <s v="Katherine E"/>
    <n v="28.9"/>
    <n v="5.74"/>
    <s v="yes"/>
    <s v="No"/>
    <s v="No"/>
    <n v="0"/>
    <x v="1"/>
    <x v="1"/>
    <x v="1"/>
    <s v="14-Jun-1976"/>
    <x v="1255"/>
    <x v="1"/>
    <x v="1"/>
    <x v="3"/>
  </r>
  <r>
    <x v="1256"/>
    <s v="Michael"/>
    <n v="45.69"/>
    <n v="4.43"/>
    <s v="yes"/>
    <s v="No"/>
    <s v="No"/>
    <n v="0"/>
    <x v="1"/>
    <x v="0"/>
    <x v="2"/>
    <s v="7-Nov-2001"/>
    <x v="1256"/>
    <x v="1"/>
    <x v="0"/>
    <x v="8"/>
  </r>
  <r>
    <x v="1257"/>
    <s v="Roxanne"/>
    <n v="21.03"/>
    <n v="6.5"/>
    <s v="No"/>
    <s v="No"/>
    <s v="No"/>
    <n v="0"/>
    <x v="1"/>
    <x v="2"/>
    <x v="0"/>
    <s v="29-Aug-1965"/>
    <x v="1257"/>
    <x v="2"/>
    <x v="2"/>
    <x v="0"/>
  </r>
  <r>
    <x v="1258"/>
    <s v="Israel"/>
    <n v="37"/>
    <n v="8.75"/>
    <s v="No"/>
    <s v="No"/>
    <s v="No"/>
    <n v="0"/>
    <x v="1"/>
    <x v="0"/>
    <x v="0"/>
    <s v="18-Jun-1971"/>
    <x v="1258"/>
    <x v="1"/>
    <x v="1"/>
    <x v="3"/>
  </r>
  <r>
    <x v="1259"/>
    <s v="Samalya"/>
    <n v="25.4"/>
    <n v="11.96"/>
    <s v="No"/>
    <s v="No"/>
    <s v="No"/>
    <n v="0"/>
    <x v="1"/>
    <x v="1"/>
    <x v="0"/>
    <s v="23-Aug-1971"/>
    <x v="1259"/>
    <x v="1"/>
    <x v="0"/>
    <x v="3"/>
  </r>
  <r>
    <x v="1260"/>
    <s v="Peter"/>
    <n v="32.299999999999997"/>
    <n v="10.54"/>
    <s v="No"/>
    <s v="No"/>
    <s v="No"/>
    <n v="0"/>
    <x v="1"/>
    <x v="0"/>
    <x v="0"/>
    <s v="6-Sep-1974"/>
    <x v="1260"/>
    <x v="1"/>
    <x v="0"/>
    <x v="1"/>
  </r>
  <r>
    <x v="1261"/>
    <s v="Alicia"/>
    <n v="23.94"/>
    <n v="4.54"/>
    <s v="yes"/>
    <s v="No"/>
    <s v="Yes"/>
    <n v="1"/>
    <x v="1"/>
    <x v="2"/>
    <x v="2"/>
    <s v="9-Sep-1969"/>
    <x v="1261"/>
    <x v="1"/>
    <x v="1"/>
    <x v="0"/>
  </r>
  <r>
    <x v="1262"/>
    <s v="Sarah K."/>
    <n v="46.4"/>
    <n v="5.71"/>
    <s v="No"/>
    <s v="No"/>
    <s v="No"/>
    <n v="0"/>
    <x v="1"/>
    <x v="0"/>
    <x v="1"/>
    <s v="23-Aug-1999"/>
    <x v="1262"/>
    <x v="1"/>
    <x v="0"/>
    <x v="3"/>
  </r>
  <r>
    <x v="1263"/>
    <s v="Guomin"/>
    <n v="40.375"/>
    <n v="6.25"/>
    <s v="yes"/>
    <s v="No"/>
    <s v="No"/>
    <n v="0"/>
    <x v="1"/>
    <x v="0"/>
    <x v="1"/>
    <s v="17-Jun-1976"/>
    <x v="1263"/>
    <x v="1"/>
    <x v="0"/>
    <x v="1"/>
  </r>
  <r>
    <x v="1264"/>
    <s v="Javier"/>
    <n v="28.7"/>
    <n v="9.4700000000000006"/>
    <s v="No"/>
    <s v="No"/>
    <s v="No"/>
    <n v="2"/>
    <x v="1"/>
    <x v="1"/>
    <x v="0"/>
    <s v="25-Jun-1973"/>
    <x v="1264"/>
    <x v="2"/>
    <x v="0"/>
    <x v="3"/>
  </r>
  <r>
    <x v="1265"/>
    <s v="Matt"/>
    <n v="26.63"/>
    <n v="5.7"/>
    <s v="No"/>
    <s v="No"/>
    <s v="No"/>
    <n v="0"/>
    <x v="1"/>
    <x v="1"/>
    <x v="1"/>
    <s v="28-Oct-1980"/>
    <x v="1265"/>
    <x v="1"/>
    <x v="0"/>
    <x v="14"/>
  </r>
  <r>
    <x v="1266"/>
    <s v="Thomas S"/>
    <n v="22.515000000000001"/>
    <n v="11.18"/>
    <s v="No"/>
    <s v="No"/>
    <s v="No"/>
    <n v="2"/>
    <x v="1"/>
    <x v="2"/>
    <x v="0"/>
    <s v="11-Oct-1973"/>
    <x v="1266"/>
    <x v="1"/>
    <x v="1"/>
    <x v="6"/>
  </r>
  <r>
    <x v="1267"/>
    <s v="Martha Patricia"/>
    <n v="36.575000000000003"/>
    <n v="10.98"/>
    <s v="No"/>
    <s v="No"/>
    <s v="No"/>
    <n v="0"/>
    <x v="1"/>
    <x v="0"/>
    <x v="0"/>
    <s v="16-Aug-1974"/>
    <x v="1267"/>
    <x v="1"/>
    <x v="1"/>
    <x v="1"/>
  </r>
  <r>
    <x v="1268"/>
    <s v="Alicia"/>
    <n v="23.66"/>
    <n v="5.1100000000000003"/>
    <s v="yes"/>
    <s v="No"/>
    <s v="Yes"/>
    <n v="1"/>
    <x v="1"/>
    <x v="2"/>
    <x v="2"/>
    <s v="10-Aug-1969"/>
    <x v="1268"/>
    <x v="1"/>
    <x v="0"/>
    <x v="0"/>
  </r>
  <r>
    <x v="1269"/>
    <s v="Jennifer V."/>
    <n v="18.62"/>
    <n v="10.24"/>
    <s v="No"/>
    <s v="No"/>
    <s v="No"/>
    <n v="0"/>
    <x v="1"/>
    <x v="2"/>
    <x v="0"/>
    <s v="21-Oct-1965"/>
    <x v="1269"/>
    <x v="2"/>
    <x v="2"/>
    <x v="1"/>
  </r>
  <r>
    <x v="1270"/>
    <s v="Michael W."/>
    <n v="19.190000000000001"/>
    <n v="7.71"/>
    <s v="yes"/>
    <s v="No"/>
    <s v="No"/>
    <n v="1"/>
    <x v="1"/>
    <x v="2"/>
    <x v="0"/>
    <s v="3-Aug-1975"/>
    <x v="1270"/>
    <x v="1"/>
    <x v="2"/>
    <x v="6"/>
  </r>
  <r>
    <x v="1271"/>
    <s v="Eddie C"/>
    <n v="27.5"/>
    <n v="6.03"/>
    <s v="No"/>
    <s v="No"/>
    <s v="No"/>
    <n v="0"/>
    <x v="1"/>
    <x v="1"/>
    <x v="1"/>
    <s v="2-Sep-1977"/>
    <x v="1271"/>
    <x v="1"/>
    <x v="0"/>
    <x v="3"/>
  </r>
  <r>
    <x v="1272"/>
    <s v="Maxime M"/>
    <n v="27.36"/>
    <n v="5.96"/>
    <s v="No"/>
    <s v="No"/>
    <s v="Yes"/>
    <n v="1"/>
    <x v="1"/>
    <x v="1"/>
    <x v="1"/>
    <s v="17-Jul-1979"/>
    <x v="1272"/>
    <x v="0"/>
    <x v="2"/>
    <x v="7"/>
  </r>
  <r>
    <x v="1273"/>
    <s v="Mark D"/>
    <n v="20.350000000000001"/>
    <n v="4.16"/>
    <s v="No"/>
    <s v="No"/>
    <s v="No"/>
    <n v="0"/>
    <x v="1"/>
    <x v="2"/>
    <x v="2"/>
    <s v="15-Oct-1977"/>
    <x v="1273"/>
    <x v="1"/>
    <x v="2"/>
    <x v="0"/>
  </r>
  <r>
    <x v="1274"/>
    <s v="Adam"/>
    <n v="24.035"/>
    <n v="6.11"/>
    <s v="No"/>
    <s v="No"/>
    <s v="No"/>
    <n v="0"/>
    <x v="1"/>
    <x v="2"/>
    <x v="1"/>
    <s v="12-Nov-1977"/>
    <x v="1274"/>
    <x v="2"/>
    <x v="2"/>
    <x v="4"/>
  </r>
  <r>
    <x v="1275"/>
    <s v="Justin M"/>
    <n v="23.56"/>
    <n v="5.97"/>
    <s v="No"/>
    <s v="No"/>
    <s v="No"/>
    <n v="0"/>
    <x v="1"/>
    <x v="2"/>
    <x v="1"/>
    <s v="24-Sep-1977"/>
    <x v="1275"/>
    <x v="1"/>
    <x v="1"/>
    <x v="9"/>
  </r>
  <r>
    <x v="1276"/>
    <s v="Svetlana V."/>
    <n v="27.17"/>
    <n v="10.81"/>
    <s v="No"/>
    <s v="No"/>
    <s v="No"/>
    <n v="2"/>
    <x v="1"/>
    <x v="1"/>
    <x v="0"/>
    <s v="11-Jul-1973"/>
    <x v="1276"/>
    <x v="1"/>
    <x v="1"/>
    <x v="0"/>
  </r>
  <r>
    <x v="1277"/>
    <s v="Jana L"/>
    <n v="34.32"/>
    <n v="5.7"/>
    <s v="yes"/>
    <s v="No"/>
    <s v="Yes"/>
    <n v="1"/>
    <x v="1"/>
    <x v="0"/>
    <x v="1"/>
    <s v="25-Jul-1983"/>
    <x v="1277"/>
    <x v="1"/>
    <x v="0"/>
    <x v="0"/>
  </r>
  <r>
    <x v="1278"/>
    <s v="Laura"/>
    <n v="23.87"/>
    <n v="4.7699999999999996"/>
    <s v="yes"/>
    <s v="No"/>
    <s v="Yes"/>
    <n v="1"/>
    <x v="1"/>
    <x v="2"/>
    <x v="2"/>
    <s v="30-Dec-1983"/>
    <x v="1278"/>
    <x v="1"/>
    <x v="1"/>
    <x v="0"/>
  </r>
  <r>
    <x v="1279"/>
    <s v="Torrey C III"/>
    <n v="30.15"/>
    <n v="4.25"/>
    <s v="No"/>
    <s v="No"/>
    <s v="No"/>
    <n v="1"/>
    <x v="1"/>
    <x v="0"/>
    <x v="2"/>
    <s v="11-Nov-1987"/>
    <x v="1279"/>
    <x v="1"/>
    <x v="2"/>
    <x v="14"/>
  </r>
  <r>
    <x v="1280"/>
    <s v="Paul"/>
    <n v="26.36"/>
    <n v="5.52"/>
    <s v="No"/>
    <s v="No"/>
    <s v="No"/>
    <n v="0"/>
    <x v="1"/>
    <x v="1"/>
    <x v="2"/>
    <s v="6-Dec-1982"/>
    <x v="1280"/>
    <x v="1"/>
    <x v="2"/>
    <x v="14"/>
  </r>
  <r>
    <x v="1281"/>
    <s v="Jennifer D."/>
    <n v="45.32"/>
    <n v="6.53"/>
    <s v="yes"/>
    <s v="No"/>
    <s v="No"/>
    <n v="1"/>
    <x v="1"/>
    <x v="0"/>
    <x v="0"/>
    <s v="26-Sep-1975"/>
    <x v="1281"/>
    <x v="1"/>
    <x v="0"/>
    <x v="0"/>
  </r>
  <r>
    <x v="1282"/>
    <s v="Erik"/>
    <n v="31.93"/>
    <n v="4.82"/>
    <s v="yes"/>
    <s v="No"/>
    <s v="No"/>
    <n v="1"/>
    <x v="1"/>
    <x v="0"/>
    <x v="2"/>
    <s v="21-Sep-1988"/>
    <x v="1282"/>
    <x v="1"/>
    <x v="1"/>
    <x v="1"/>
  </r>
  <r>
    <x v="1283"/>
    <s v="Lana J"/>
    <n v="36"/>
    <n v="11.94"/>
    <s v="yes"/>
    <s v="No"/>
    <s v="No"/>
    <n v="1"/>
    <x v="1"/>
    <x v="0"/>
    <x v="0"/>
    <s v="21-Aug-1975"/>
    <x v="1283"/>
    <x v="1"/>
    <x v="1"/>
    <x v="3"/>
  </r>
  <r>
    <x v="1284"/>
    <s v="Rebecca E"/>
    <n v="32"/>
    <n v="7.85"/>
    <s v="yes"/>
    <s v="No"/>
    <s v="No"/>
    <n v="1"/>
    <x v="1"/>
    <x v="0"/>
    <x v="0"/>
    <s v="6-Aug-1975"/>
    <x v="1284"/>
    <x v="1"/>
    <x v="2"/>
    <x v="3"/>
  </r>
  <r>
    <x v="1285"/>
    <s v="Katie M."/>
    <n v="29.37"/>
    <n v="8.01"/>
    <s v="yes"/>
    <s v="No"/>
    <s v="No"/>
    <n v="1"/>
    <x v="1"/>
    <x v="1"/>
    <x v="0"/>
    <s v="12-Dec-1983"/>
    <x v="1285"/>
    <x v="1"/>
    <x v="1"/>
    <x v="0"/>
  </r>
  <r>
    <x v="1286"/>
    <s v="Elizabeth A."/>
    <n v="23.6"/>
    <n v="7.4"/>
    <s v="yes"/>
    <s v="No"/>
    <s v="No"/>
    <n v="1"/>
    <x v="1"/>
    <x v="2"/>
    <x v="0"/>
    <s v="6-Nov-1975"/>
    <x v="1286"/>
    <x v="1"/>
    <x v="0"/>
    <x v="3"/>
  </r>
  <r>
    <x v="1287"/>
    <s v="Sarah"/>
    <n v="33.155000000000001"/>
    <n v="8.3800000000000008"/>
    <s v="yes"/>
    <s v="No"/>
    <s v="No"/>
    <n v="0"/>
    <x v="1"/>
    <x v="0"/>
    <x v="0"/>
    <s v="27-Dec-1981"/>
    <x v="1287"/>
    <x v="1"/>
    <x v="0"/>
    <x v="2"/>
  </r>
  <r>
    <x v="1288"/>
    <s v="Annie J."/>
    <n v="24.32"/>
    <n v="11.56"/>
    <s v="yes"/>
    <s v="No"/>
    <s v="No"/>
    <n v="1"/>
    <x v="1"/>
    <x v="2"/>
    <x v="0"/>
    <s v="24-Jul-1983"/>
    <x v="1288"/>
    <x v="1"/>
    <x v="0"/>
    <x v="2"/>
  </r>
  <r>
    <x v="1289"/>
    <s v="Annie"/>
    <n v="36.299999999999997"/>
    <n v="4.6100000000000003"/>
    <s v="No"/>
    <s v="No"/>
    <s v="No"/>
    <n v="0"/>
    <x v="1"/>
    <x v="0"/>
    <x v="2"/>
    <s v="26-Jul-1977"/>
    <x v="1289"/>
    <x v="1"/>
    <x v="2"/>
    <x v="0"/>
  </r>
  <r>
    <x v="1290"/>
    <s v="Lindsey"/>
    <n v="34.4"/>
    <n v="4.95"/>
    <s v="No"/>
    <s v="No"/>
    <s v="Yes"/>
    <n v="1"/>
    <x v="1"/>
    <x v="0"/>
    <x v="2"/>
    <s v="13-Aug-1979"/>
    <x v="1290"/>
    <x v="1"/>
    <x v="2"/>
    <x v="3"/>
  </r>
  <r>
    <x v="1291"/>
    <s v="Laura"/>
    <n v="30.9"/>
    <n v="5.04"/>
    <s v="No"/>
    <s v="No"/>
    <s v="No"/>
    <n v="0"/>
    <x v="1"/>
    <x v="0"/>
    <x v="2"/>
    <s v="29-Dec-1977"/>
    <x v="1291"/>
    <x v="1"/>
    <x v="0"/>
    <x v="3"/>
  </r>
  <r>
    <x v="1292"/>
    <s v="Amy T"/>
    <n v="28.6"/>
    <n v="5.42"/>
    <s v="No"/>
    <s v="No"/>
    <s v="No"/>
    <n v="0"/>
    <x v="1"/>
    <x v="1"/>
    <x v="2"/>
    <s v="21-Jun-1977"/>
    <x v="1292"/>
    <x v="1"/>
    <x v="1"/>
    <x v="0"/>
  </r>
  <r>
    <x v="1293"/>
    <s v="Katarina D"/>
    <n v="27.83"/>
    <n v="5.39"/>
    <s v="No"/>
    <s v="No"/>
    <s v="No"/>
    <n v="0"/>
    <x v="1"/>
    <x v="1"/>
    <x v="2"/>
    <s v="26-Dec-1977"/>
    <x v="1293"/>
    <x v="1"/>
    <x v="2"/>
    <x v="0"/>
  </r>
  <r>
    <x v="1294"/>
    <s v="B.j."/>
    <n v="39.64"/>
    <n v="6"/>
    <s v="No"/>
    <s v="No"/>
    <s v="Yes"/>
    <n v="1"/>
    <x v="1"/>
    <x v="0"/>
    <x v="1"/>
    <s v="10-Nov-1993"/>
    <x v="1294"/>
    <x v="1"/>
    <x v="1"/>
    <x v="1"/>
  </r>
  <r>
    <x v="1295"/>
    <s v="Alison"/>
    <n v="38.479999999999997"/>
    <n v="6.02"/>
    <s v="No"/>
    <s v="No"/>
    <s v="No"/>
    <n v="1"/>
    <x v="1"/>
    <x v="0"/>
    <x v="1"/>
    <s v="9-Sep-1992"/>
    <x v="1295"/>
    <x v="1"/>
    <x v="2"/>
    <x v="1"/>
  </r>
  <r>
    <x v="1296"/>
    <s v="Neil K."/>
    <n v="36.200000000000003"/>
    <n v="4.62"/>
    <s v="No"/>
    <s v="No"/>
    <s v="No"/>
    <n v="2"/>
    <x v="1"/>
    <x v="0"/>
    <x v="2"/>
    <s v="26-Dec-1972"/>
    <x v="1296"/>
    <x v="1"/>
    <x v="0"/>
    <x v="3"/>
  </r>
  <r>
    <x v="1297"/>
    <s v=".  Anne Hunter"/>
    <n v="27.13"/>
    <n v="5.59"/>
    <s v="No"/>
    <s v="No"/>
    <s v="No"/>
    <n v="1"/>
    <x v="1"/>
    <x v="1"/>
    <x v="2"/>
    <s v="19-Jun-1984"/>
    <x v="1297"/>
    <x v="1"/>
    <x v="2"/>
    <x v="15"/>
  </r>
  <r>
    <x v="1298"/>
    <s v="Sandra"/>
    <n v="20.75"/>
    <n v="5.18"/>
    <s v="yes"/>
    <s v="No"/>
    <s v="No"/>
    <n v="2"/>
    <x v="1"/>
    <x v="2"/>
    <x v="2"/>
    <s v="12-Jun-1966"/>
    <x v="1298"/>
    <x v="2"/>
    <x v="1"/>
    <x v="0"/>
  </r>
  <r>
    <x v="1299"/>
    <s v="Robert"/>
    <n v="26.6"/>
    <n v="6.29"/>
    <s v="No"/>
    <s v="No"/>
    <s v="No"/>
    <n v="2"/>
    <x v="1"/>
    <x v="1"/>
    <x v="1"/>
    <s v="4-Sep-1972"/>
    <x v="1299"/>
    <x v="2"/>
    <x v="1"/>
    <x v="3"/>
  </r>
  <r>
    <x v="1300"/>
    <s v="Rodney"/>
    <n v="25.3"/>
    <n v="4.49"/>
    <s v="No"/>
    <s v="No"/>
    <s v="No"/>
    <n v="2"/>
    <x v="1"/>
    <x v="1"/>
    <x v="2"/>
    <s v="9-Sep-1972"/>
    <x v="1300"/>
    <x v="1"/>
    <x v="0"/>
    <x v="0"/>
  </r>
  <r>
    <x v="1301"/>
    <s v="Carl R"/>
    <n v="18.84"/>
    <n v="11.82"/>
    <s v="yes"/>
    <s v="No"/>
    <s v="Yes"/>
    <n v="1"/>
    <x v="1"/>
    <x v="2"/>
    <x v="0"/>
    <s v="24-Sep-1963"/>
    <x v="1301"/>
    <x v="2"/>
    <x v="2"/>
    <x v="0"/>
  </r>
  <r>
    <x v="1302"/>
    <s v="Maximilian"/>
    <n v="19.57"/>
    <n v="7.41"/>
    <s v="yes"/>
    <s v="No"/>
    <s v="No"/>
    <n v="1"/>
    <x v="1"/>
    <x v="2"/>
    <x v="0"/>
    <s v="28-Sep-1975"/>
    <x v="1302"/>
    <x v="2"/>
    <x v="2"/>
    <x v="1"/>
  </r>
  <r>
    <x v="1303"/>
    <s v="Erik"/>
    <n v="30.495000000000001"/>
    <n v="5.97"/>
    <s v="No"/>
    <s v="No"/>
    <s v="No"/>
    <n v="0"/>
    <x v="1"/>
    <x v="0"/>
    <x v="1"/>
    <s v="4-Sep-1977"/>
    <x v="1303"/>
    <x v="2"/>
    <x v="1"/>
    <x v="1"/>
  </r>
  <r>
    <x v="1304"/>
    <s v="Christopher"/>
    <n v="30.114999999999998"/>
    <n v="5.74"/>
    <s v="No"/>
    <s v="No"/>
    <s v="Yes"/>
    <n v="1"/>
    <x v="1"/>
    <x v="0"/>
    <x v="1"/>
    <s v="11-Jun-1979"/>
    <x v="1304"/>
    <x v="1"/>
    <x v="2"/>
    <x v="1"/>
  </r>
  <r>
    <x v="1305"/>
    <s v="Eirik"/>
    <n v="24.78"/>
    <n v="9.85"/>
    <s v="No"/>
    <s v="No"/>
    <s v="No"/>
    <n v="0"/>
    <x v="1"/>
    <x v="2"/>
    <x v="0"/>
    <s v="18-Sep-1971"/>
    <x v="1305"/>
    <x v="1"/>
    <x v="0"/>
    <x v="0"/>
  </r>
  <r>
    <x v="1306"/>
    <s v="Rik"/>
    <n v="24.77"/>
    <n v="7.59"/>
    <s v="No"/>
    <s v="No"/>
    <s v="No"/>
    <n v="0"/>
    <x v="1"/>
    <x v="2"/>
    <x v="0"/>
    <s v="4-Sep-1971"/>
    <x v="1306"/>
    <x v="1"/>
    <x v="0"/>
    <x v="0"/>
  </r>
  <r>
    <x v="1307"/>
    <s v="Matthew R"/>
    <n v="16.579999999999998"/>
    <n v="6.98"/>
    <s v="yes"/>
    <s v="No"/>
    <s v="Yes"/>
    <n v="1"/>
    <x v="1"/>
    <x v="3"/>
    <x v="0"/>
    <s v="21-Sep-1963"/>
    <x v="1307"/>
    <x v="2"/>
    <x v="0"/>
    <x v="1"/>
  </r>
  <r>
    <x v="1308"/>
    <s v="Daniel G"/>
    <n v="38.17"/>
    <n v="4.7300000000000004"/>
    <s v="yes"/>
    <s v="No"/>
    <s v="No"/>
    <n v="0"/>
    <x v="1"/>
    <x v="0"/>
    <x v="2"/>
    <s v="12-Jun-1976"/>
    <x v="1308"/>
    <x v="1"/>
    <x v="1"/>
    <x v="0"/>
  </r>
  <r>
    <x v="1309"/>
    <s v="Yannick"/>
    <n v="39.424999999999997"/>
    <n v="4.76"/>
    <s v="yes"/>
    <s v="No"/>
    <s v="No"/>
    <n v="0"/>
    <x v="1"/>
    <x v="0"/>
    <x v="2"/>
    <s v="7-Jul-1976"/>
    <x v="1309"/>
    <x v="2"/>
    <x v="1"/>
    <x v="4"/>
  </r>
  <r>
    <x v="1310"/>
    <s v="Sean R"/>
    <n v="33.44"/>
    <n v="6.24"/>
    <s v="yes"/>
    <s v="No"/>
    <s v="No"/>
    <n v="0"/>
    <x v="1"/>
    <x v="0"/>
    <x v="1"/>
    <s v="20-Jul-1976"/>
    <x v="1310"/>
    <x v="2"/>
    <x v="2"/>
    <x v="4"/>
  </r>
  <r>
    <x v="1311"/>
    <s v="Peter"/>
    <n v="33.344999999999999"/>
    <n v="5.44"/>
    <s v="yes"/>
    <s v="No"/>
    <s v="No"/>
    <n v="0"/>
    <x v="1"/>
    <x v="0"/>
    <x v="2"/>
    <s v="12-Jul-1976"/>
    <x v="1311"/>
    <x v="2"/>
    <x v="2"/>
    <x v="4"/>
  </r>
  <r>
    <x v="1312"/>
    <s v="Sara A."/>
    <n v="38.79"/>
    <n v="5.08"/>
    <s v="No"/>
    <s v="No"/>
    <s v="Yes"/>
    <n v="1"/>
    <x v="1"/>
    <x v="0"/>
    <x v="2"/>
    <s v="22-Jun-1993"/>
    <x v="1312"/>
    <x v="1"/>
    <x v="1"/>
    <x v="1"/>
  </r>
  <r>
    <x v="1313"/>
    <s v="Erin C."/>
    <n v="30.684999999999999"/>
    <n v="4.87"/>
    <s v="No"/>
    <s v="No"/>
    <s v="Yes"/>
    <n v="1"/>
    <x v="1"/>
    <x v="0"/>
    <x v="2"/>
    <s v="7-Aug-1979"/>
    <x v="1313"/>
    <x v="1"/>
    <x v="2"/>
    <x v="1"/>
  </r>
  <r>
    <x v="1314"/>
    <s v="Thibaud"/>
    <n v="22.135000000000002"/>
    <n v="8.17"/>
    <s v="No"/>
    <s v="No"/>
    <s v="No"/>
    <n v="0"/>
    <x v="1"/>
    <x v="2"/>
    <x v="0"/>
    <s v="26-Jun-1978"/>
    <x v="1314"/>
    <x v="2"/>
    <x v="0"/>
    <x v="4"/>
  </r>
  <r>
    <x v="1315"/>
    <s v="Lisa"/>
    <n v="33.33"/>
    <n v="7.61"/>
    <s v="No"/>
    <s v="No"/>
    <s v="No"/>
    <n v="0"/>
    <x v="1"/>
    <x v="0"/>
    <x v="0"/>
    <s v="6-Jun-1974"/>
    <x v="1315"/>
    <x v="1"/>
    <x v="0"/>
    <x v="0"/>
  </r>
  <r>
    <x v="1316"/>
    <s v="Gretchen K."/>
    <n v="31.13"/>
    <n v="10.1"/>
    <s v="No"/>
    <s v="No"/>
    <s v="No"/>
    <n v="0"/>
    <x v="1"/>
    <x v="0"/>
    <x v="0"/>
    <s v="22-Dec-1974"/>
    <x v="1316"/>
    <x v="1"/>
    <x v="2"/>
    <x v="0"/>
  </r>
  <r>
    <x v="1317"/>
    <s v="Martina"/>
    <n v="28.9"/>
    <n v="11.24"/>
    <s v="No"/>
    <s v="No"/>
    <s v="No"/>
    <n v="0"/>
    <x v="1"/>
    <x v="1"/>
    <x v="0"/>
    <s v="26-Sep-1974"/>
    <x v="1317"/>
    <x v="1"/>
    <x v="2"/>
    <x v="3"/>
  </r>
  <r>
    <x v="1318"/>
    <s v="Dustin J"/>
    <n v="43.31"/>
    <n v="6.1"/>
    <s v="yes"/>
    <s v="yes"/>
    <s v="No"/>
    <n v="1"/>
    <x v="1"/>
    <x v="0"/>
    <x v="1"/>
    <s v="28-Nov-2000"/>
    <x v="1318"/>
    <x v="1"/>
    <x v="1"/>
    <x v="8"/>
  </r>
  <r>
    <x v="1319"/>
    <s v="Kelsey"/>
    <n v="22.8"/>
    <n v="6.98"/>
    <s v="No"/>
    <s v="No"/>
    <s v="No"/>
    <n v="0"/>
    <x v="1"/>
    <x v="2"/>
    <x v="0"/>
    <s v="5-Aug-1974"/>
    <x v="1319"/>
    <x v="1"/>
    <x v="1"/>
    <x v="3"/>
  </r>
  <r>
    <x v="1320"/>
    <s v="Daniel V."/>
    <n v="19.09"/>
    <n v="4"/>
    <s v="yes"/>
    <s v="No"/>
    <s v="No"/>
    <n v="1"/>
    <x v="1"/>
    <x v="2"/>
    <x v="2"/>
    <s v="5-Sep-1964"/>
    <x v="1320"/>
    <x v="2"/>
    <x v="0"/>
    <x v="0"/>
  </r>
  <r>
    <x v="1321"/>
    <s v="Saeger"/>
    <n v="23.37"/>
    <n v="4.2300000000000004"/>
    <s v="No"/>
    <s v="No"/>
    <s v="No"/>
    <n v="0"/>
    <x v="1"/>
    <x v="2"/>
    <x v="2"/>
    <s v="27-Sep-1982"/>
    <x v="1321"/>
    <x v="1"/>
    <x v="2"/>
    <x v="2"/>
  </r>
  <r>
    <x v="1322"/>
    <s v="Buzunesh"/>
    <n v="33.44"/>
    <n v="4.72"/>
    <s v="yes"/>
    <s v="No"/>
    <s v="No"/>
    <n v="0"/>
    <x v="1"/>
    <x v="0"/>
    <x v="2"/>
    <s v="2-Sep-1976"/>
    <x v="1322"/>
    <x v="1"/>
    <x v="2"/>
    <x v="0"/>
  </r>
  <r>
    <x v="1323"/>
    <s v="Mirte"/>
    <n v="28.05"/>
    <n v="5.63"/>
    <s v="yes"/>
    <s v="No"/>
    <s v="No"/>
    <n v="0"/>
    <x v="1"/>
    <x v="1"/>
    <x v="2"/>
    <s v="30-Jun-1976"/>
    <x v="1323"/>
    <x v="1"/>
    <x v="2"/>
    <x v="0"/>
  </r>
  <r>
    <x v="1324"/>
    <s v="Megan"/>
    <n v="27.72"/>
    <n v="5.83"/>
    <s v="yes"/>
    <s v="No"/>
    <s v="No"/>
    <n v="0"/>
    <x v="1"/>
    <x v="1"/>
    <x v="1"/>
    <s v="3-Sep-1976"/>
    <x v="1324"/>
    <x v="1"/>
    <x v="0"/>
    <x v="0"/>
  </r>
  <r>
    <x v="1325"/>
    <s v="Kerry A."/>
    <n v="29.81"/>
    <n v="9.23"/>
    <s v="No"/>
    <s v="No"/>
    <s v="No"/>
    <n v="0"/>
    <x v="1"/>
    <x v="1"/>
    <x v="0"/>
    <s v="30-Jun-1978"/>
    <x v="1325"/>
    <x v="1"/>
    <x v="2"/>
    <x v="0"/>
  </r>
  <r>
    <x v="1326"/>
    <s v="Kristin"/>
    <n v="23.98"/>
    <n v="9.89"/>
    <s v="No"/>
    <s v="No"/>
    <s v="No"/>
    <n v="0"/>
    <x v="1"/>
    <x v="2"/>
    <x v="0"/>
    <s v="24-Oct-1978"/>
    <x v="1326"/>
    <x v="1"/>
    <x v="0"/>
    <x v="0"/>
  </r>
  <r>
    <x v="1327"/>
    <s v="Christopher R."/>
    <n v="17.34"/>
    <n v="12"/>
    <s v="No"/>
    <s v="No"/>
    <s v="No"/>
    <n v="0"/>
    <x v="1"/>
    <x v="3"/>
    <x v="0"/>
    <s v="23-Nov-1962"/>
    <x v="1327"/>
    <x v="2"/>
    <x v="0"/>
    <x v="0"/>
  </r>
  <r>
    <x v="1328"/>
    <s v=".  Elizabeth A"/>
    <n v="40.39"/>
    <n v="4.24"/>
    <s v="yes"/>
    <s v="No"/>
    <s v="Yes"/>
    <n v="1"/>
    <x v="1"/>
    <x v="0"/>
    <x v="2"/>
    <s v="21-Oct-1997"/>
    <x v="1328"/>
    <x v="1"/>
    <x v="1"/>
    <x v="12"/>
  </r>
  <r>
    <x v="1329"/>
    <s v="Andrew"/>
    <n v="25.96"/>
    <n v="4.68"/>
    <s v="yes"/>
    <s v="No"/>
    <s v="Yes"/>
    <n v="1"/>
    <x v="1"/>
    <x v="1"/>
    <x v="2"/>
    <s v="8-Jun-1983"/>
    <x v="1329"/>
    <x v="1"/>
    <x v="2"/>
    <x v="16"/>
  </r>
  <r>
    <x v="1330"/>
    <s v="Dawn M."/>
    <n v="17.68"/>
    <n v="8.57"/>
    <s v="yes"/>
    <s v="No"/>
    <s v="Yes"/>
    <n v="1"/>
    <x v="1"/>
    <x v="3"/>
    <x v="0"/>
    <s v="5-Nov-1963"/>
    <x v="1330"/>
    <x v="2"/>
    <x v="1"/>
    <x v="0"/>
  </r>
  <r>
    <x v="1331"/>
    <s v="Jonathan P"/>
    <n v="30.875"/>
    <n v="4.0999999999999996"/>
    <s v="No"/>
    <s v="No"/>
    <s v="No"/>
    <n v="0"/>
    <x v="1"/>
    <x v="0"/>
    <x v="2"/>
    <s v="28-Jun-1982"/>
    <x v="1331"/>
    <x v="2"/>
    <x v="0"/>
    <x v="1"/>
  </r>
  <r>
    <x v="1332"/>
    <s v=".  Gina"/>
    <n v="30.81"/>
    <n v="4.49"/>
    <s v="No"/>
    <s v="No"/>
    <s v="No"/>
    <n v="0"/>
    <x v="1"/>
    <x v="0"/>
    <x v="2"/>
    <s v="21-Jun-1990"/>
    <x v="1332"/>
    <x v="1"/>
    <x v="0"/>
    <x v="15"/>
  </r>
  <r>
    <x v="1333"/>
    <s v="Dino"/>
    <n v="36.85"/>
    <n v="8.8000000000000007"/>
    <s v="No"/>
    <s v="No"/>
    <s v="No"/>
    <n v="2"/>
    <x v="1"/>
    <x v="0"/>
    <x v="0"/>
    <s v="3-Sep-1973"/>
    <x v="1333"/>
    <x v="1"/>
    <x v="2"/>
    <x v="0"/>
  </r>
  <r>
    <x v="1334"/>
    <s v="Jan"/>
    <n v="35.86"/>
    <n v="7.93"/>
    <s v="No"/>
    <s v="No"/>
    <s v="No"/>
    <n v="2"/>
    <x v="1"/>
    <x v="0"/>
    <x v="0"/>
    <s v="30-Aug-1973"/>
    <x v="1334"/>
    <x v="2"/>
    <x v="1"/>
    <x v="0"/>
  </r>
  <r>
    <x v="1335"/>
    <s v="Jonathan E."/>
    <n v="30.3"/>
    <n v="9.4499999999999993"/>
    <s v="No"/>
    <s v="No"/>
    <s v="No"/>
    <n v="2"/>
    <x v="1"/>
    <x v="0"/>
    <x v="0"/>
    <s v="16-Dec-1973"/>
    <x v="1335"/>
    <x v="2"/>
    <x v="1"/>
    <x v="3"/>
  </r>
  <r>
    <x v="1336"/>
    <s v="Mark A"/>
    <n v="32.015000000000001"/>
    <n v="7.67"/>
    <s v="No"/>
    <s v="No"/>
    <s v="No"/>
    <n v="0"/>
    <x v="1"/>
    <x v="0"/>
    <x v="0"/>
    <s v="1-Sep-1978"/>
    <x v="1336"/>
    <x v="2"/>
    <x v="1"/>
    <x v="1"/>
  </r>
  <r>
    <x v="1337"/>
    <s v=".  Mary"/>
    <n v="25.06"/>
    <n v="10.53"/>
    <s v="No"/>
    <s v="No"/>
    <s v="No"/>
    <n v="2"/>
    <x v="1"/>
    <x v="1"/>
    <x v="0"/>
    <s v="11-Oct-1973"/>
    <x v="1337"/>
    <x v="1"/>
    <x v="2"/>
    <x v="0"/>
  </r>
  <r>
    <x v="1338"/>
    <s v="Samuel"/>
    <n v="18.829999999999998"/>
    <n v="10.08"/>
    <s v="yes"/>
    <s v="No"/>
    <s v="No"/>
    <n v="0"/>
    <x v="1"/>
    <x v="2"/>
    <x v="0"/>
    <s v="10-Jun-1967"/>
    <x v="1338"/>
    <x v="2"/>
    <x v="1"/>
    <x v="1"/>
  </r>
  <r>
    <x v="1339"/>
    <s v="Stan J"/>
    <n v="47.52"/>
    <n v="11.39"/>
    <s v="yes"/>
    <s v="No"/>
    <s v="No"/>
    <n v="1"/>
    <x v="1"/>
    <x v="0"/>
    <x v="0"/>
    <s v="21-Dec-1975"/>
    <x v="1339"/>
    <x v="2"/>
    <x v="0"/>
    <x v="0"/>
  </r>
  <r>
    <x v="1340"/>
    <s v=".  Jessica L."/>
    <n v="37.82"/>
    <n v="6.36"/>
    <s v="No"/>
    <s v="No"/>
    <s v="No"/>
    <n v="0"/>
    <x v="1"/>
    <x v="0"/>
    <x v="1"/>
    <s v="12-Oct-1994"/>
    <x v="1340"/>
    <x v="1"/>
    <x v="2"/>
    <x v="12"/>
  </r>
  <r>
    <x v="1341"/>
    <s v="Krysta"/>
    <n v="44.16"/>
    <n v="5.31"/>
    <s v="yes"/>
    <s v="No"/>
    <s v="No"/>
    <n v="0"/>
    <x v="1"/>
    <x v="0"/>
    <x v="2"/>
    <s v="28-Aug-2001"/>
    <x v="1341"/>
    <x v="1"/>
    <x v="2"/>
    <x v="1"/>
  </r>
  <r>
    <x v="1342"/>
    <s v=".  Natascia"/>
    <n v="37.049999999999997"/>
    <n v="4.74"/>
    <s v="No"/>
    <s v="No"/>
    <s v="Yes"/>
    <n v="1"/>
    <x v="1"/>
    <x v="0"/>
    <x v="2"/>
    <s v="7-Nov-1993"/>
    <x v="1342"/>
    <x v="1"/>
    <x v="1"/>
    <x v="12"/>
  </r>
  <r>
    <x v="1343"/>
    <s v="Jenny"/>
    <n v="18.66"/>
    <n v="11.35"/>
    <s v="No"/>
    <s v="No"/>
    <s v="No"/>
    <n v="0"/>
    <x v="1"/>
    <x v="2"/>
    <x v="0"/>
    <s v="21-Oct-1965"/>
    <x v="1343"/>
    <x v="2"/>
    <x v="1"/>
    <x v="3"/>
  </r>
  <r>
    <x v="1344"/>
    <s v="Brian"/>
    <n v="36.200000000000003"/>
    <n v="6.81"/>
    <s v="yes"/>
    <s v="No"/>
    <s v="No"/>
    <n v="1"/>
    <x v="1"/>
    <x v="0"/>
    <x v="0"/>
    <s v="15-Dec-1975"/>
    <x v="1344"/>
    <x v="2"/>
    <x v="2"/>
    <x v="3"/>
  </r>
  <r>
    <x v="1345"/>
    <s v="Monica"/>
    <n v="18.87"/>
    <n v="8.06"/>
    <s v="No"/>
    <s v="No"/>
    <s v="No"/>
    <n v="0"/>
    <x v="1"/>
    <x v="2"/>
    <x v="0"/>
    <s v="11-Aug-1965"/>
    <x v="1345"/>
    <x v="2"/>
    <x v="1"/>
    <x v="0"/>
  </r>
  <r>
    <x v="1346"/>
    <s v="Tyler"/>
    <n v="32.299999999999997"/>
    <n v="6.74"/>
    <s v="yes"/>
    <s v="No"/>
    <s v="No"/>
    <n v="1"/>
    <x v="1"/>
    <x v="0"/>
    <x v="0"/>
    <s v="28-Jun-1975"/>
    <x v="1346"/>
    <x v="2"/>
    <x v="0"/>
    <x v="3"/>
  </r>
  <r>
    <x v="1347"/>
    <s v="Kelly C"/>
    <n v="22.64"/>
    <n v="6.54"/>
    <s v="yes"/>
    <s v="No"/>
    <s v="No"/>
    <n v="2"/>
    <x v="1"/>
    <x v="2"/>
    <x v="0"/>
    <s v="12-Dec-1970"/>
    <x v="1347"/>
    <x v="1"/>
    <x v="1"/>
    <x v="0"/>
  </r>
  <r>
    <x v="1348"/>
    <s v=".  Emily"/>
    <n v="28.69"/>
    <n v="5.4"/>
    <s v="No"/>
    <s v="No"/>
    <s v="No"/>
    <n v="0"/>
    <x v="1"/>
    <x v="1"/>
    <x v="2"/>
    <s v="27-Dec-1982"/>
    <x v="1348"/>
    <x v="1"/>
    <x v="0"/>
    <x v="1"/>
  </r>
  <r>
    <x v="1349"/>
    <s v="James V"/>
    <n v="28.16"/>
    <n v="5.58"/>
    <s v="yes"/>
    <s v="No"/>
    <s v="No"/>
    <n v="0"/>
    <x v="1"/>
    <x v="1"/>
    <x v="2"/>
    <s v="28-Nov-1985"/>
    <x v="1349"/>
    <x v="1"/>
    <x v="0"/>
    <x v="1"/>
  </r>
  <r>
    <x v="1350"/>
    <s v="Angie"/>
    <n v="45.54"/>
    <n v="5.84"/>
    <s v="No"/>
    <s v="No"/>
    <s v="Yes"/>
    <n v="1"/>
    <x v="1"/>
    <x v="0"/>
    <x v="1"/>
    <s v="12-Dec-2003"/>
    <x v="1350"/>
    <x v="1"/>
    <x v="2"/>
    <x v="1"/>
  </r>
  <r>
    <x v="1351"/>
    <s v="Michael J."/>
    <n v="28.7"/>
    <n v="4.2"/>
    <s v="No"/>
    <s v="No"/>
    <s v="No"/>
    <n v="0"/>
    <x v="1"/>
    <x v="1"/>
    <x v="2"/>
    <s v="6-Nov-1977"/>
    <x v="1351"/>
    <x v="2"/>
    <x v="2"/>
    <x v="3"/>
  </r>
  <r>
    <x v="1352"/>
    <s v="Sabina"/>
    <n v="27.74"/>
    <n v="6.06"/>
    <s v="yes"/>
    <s v="No"/>
    <s v="No"/>
    <n v="0"/>
    <x v="1"/>
    <x v="1"/>
    <x v="1"/>
    <s v="20-Dec-1976"/>
    <x v="1352"/>
    <x v="1"/>
    <x v="2"/>
    <x v="1"/>
  </r>
  <r>
    <x v="1353"/>
    <s v="Amy C"/>
    <n v="36.954999999999998"/>
    <n v="7.57"/>
    <s v="No"/>
    <s v="No"/>
    <s v="No"/>
    <n v="0"/>
    <x v="1"/>
    <x v="0"/>
    <x v="0"/>
    <s v="17-Jul-1978"/>
    <x v="1353"/>
    <x v="1"/>
    <x v="0"/>
    <x v="1"/>
  </r>
  <r>
    <x v="1354"/>
    <s v="Victoria U"/>
    <n v="30.69"/>
    <n v="6.15"/>
    <s v="No"/>
    <s v="No"/>
    <s v="No"/>
    <n v="0"/>
    <x v="1"/>
    <x v="0"/>
    <x v="1"/>
    <s v="3-Nov-1989"/>
    <x v="1354"/>
    <x v="1"/>
    <x v="1"/>
    <x v="1"/>
  </r>
  <r>
    <x v="1355"/>
    <s v="Amelia B"/>
    <n v="24.984999999999999"/>
    <n v="4.5599999999999996"/>
    <s v="No"/>
    <s v="No"/>
    <s v="No"/>
    <n v="0"/>
    <x v="1"/>
    <x v="2"/>
    <x v="2"/>
    <s v="8-Nov-1980"/>
    <x v="1355"/>
    <x v="1"/>
    <x v="2"/>
    <x v="1"/>
  </r>
  <r>
    <x v="1356"/>
    <s v="Jackie J"/>
    <n v="39.42"/>
    <n v="4.72"/>
    <s v="yes"/>
    <s v="No"/>
    <s v="No"/>
    <n v="1"/>
    <x v="1"/>
    <x v="0"/>
    <x v="2"/>
    <s v="18-Sep-1995"/>
    <x v="1356"/>
    <x v="1"/>
    <x v="0"/>
    <x v="1"/>
  </r>
  <r>
    <x v="1357"/>
    <s v="Justin"/>
    <n v="16.8"/>
    <n v="7.98"/>
    <s v="No"/>
    <s v="No"/>
    <s v="No"/>
    <n v="0"/>
    <x v="1"/>
    <x v="3"/>
    <x v="0"/>
    <s v="22-Aug-1962"/>
    <x v="1357"/>
    <x v="2"/>
    <x v="1"/>
    <x v="0"/>
  </r>
  <r>
    <x v="1358"/>
    <s v="Kerry"/>
    <n v="23.274999999999999"/>
    <n v="6.26"/>
    <s v="yes"/>
    <s v="No"/>
    <s v="Yes"/>
    <n v="1"/>
    <x v="1"/>
    <x v="2"/>
    <x v="1"/>
    <s v="20-Aug-1983"/>
    <x v="1358"/>
    <x v="1"/>
    <x v="0"/>
    <x v="2"/>
  </r>
  <r>
    <x v="1359"/>
    <s v="Cindy G."/>
    <n v="22.8"/>
    <n v="4.29"/>
    <s v="yes"/>
    <s v="No"/>
    <s v="Yes"/>
    <n v="1"/>
    <x v="1"/>
    <x v="2"/>
    <x v="2"/>
    <s v="28-Aug-1983"/>
    <x v="1359"/>
    <x v="1"/>
    <x v="1"/>
    <x v="2"/>
  </r>
  <r>
    <x v="1360"/>
    <s v="Gennaro"/>
    <n v="24.3"/>
    <n v="5.43"/>
    <s v="No"/>
    <s v="No"/>
    <s v="No"/>
    <n v="2"/>
    <x v="1"/>
    <x v="2"/>
    <x v="2"/>
    <s v="23-Nov-1972"/>
    <x v="1360"/>
    <x v="1"/>
    <x v="2"/>
    <x v="0"/>
  </r>
  <r>
    <x v="1361"/>
    <s v="Terry"/>
    <n v="25.13"/>
    <n v="8"/>
    <s v="yes"/>
    <s v="No"/>
    <s v="No"/>
    <n v="1"/>
    <x v="1"/>
    <x v="1"/>
    <x v="0"/>
    <s v="10-Aug-1975"/>
    <x v="1361"/>
    <x v="1"/>
    <x v="2"/>
    <x v="0"/>
  </r>
  <r>
    <x v="1362"/>
    <s v="Patrick J"/>
    <n v="22.72"/>
    <n v="9.9600000000000009"/>
    <s v="yes"/>
    <s v="No"/>
    <s v="No"/>
    <n v="2"/>
    <x v="1"/>
    <x v="2"/>
    <x v="0"/>
    <s v="19-Jun-1970"/>
    <x v="1362"/>
    <x v="1"/>
    <x v="2"/>
    <x v="0"/>
  </r>
  <r>
    <x v="1363"/>
    <s v="Keara"/>
    <n v="32.6"/>
    <n v="6.8"/>
    <s v="yes"/>
    <s v="No"/>
    <s v="No"/>
    <n v="0"/>
    <x v="1"/>
    <x v="0"/>
    <x v="0"/>
    <s v="28-Dec-1981"/>
    <x v="1363"/>
    <x v="1"/>
    <x v="2"/>
    <x v="3"/>
  </r>
  <r>
    <x v="1364"/>
    <s v="Nicole"/>
    <n v="17.28"/>
    <n v="6.22"/>
    <s v="yes"/>
    <s v="No"/>
    <s v="No"/>
    <n v="2"/>
    <x v="1"/>
    <x v="3"/>
    <x v="1"/>
    <s v="9-Jul-1966"/>
    <x v="1364"/>
    <x v="2"/>
    <x v="0"/>
    <x v="1"/>
  </r>
  <r>
    <x v="1365"/>
    <s v=".  Katena"/>
    <n v="27.92"/>
    <n v="5.79"/>
    <s v="No"/>
    <s v="No"/>
    <s v="No"/>
    <n v="1"/>
    <x v="1"/>
    <x v="1"/>
    <x v="1"/>
    <s v="29-Oct-1987"/>
    <x v="1365"/>
    <x v="1"/>
    <x v="0"/>
    <x v="15"/>
  </r>
  <r>
    <x v="1366"/>
    <s v="Bean K."/>
    <n v="38.284999999999997"/>
    <n v="5.41"/>
    <s v="No"/>
    <s v="No"/>
    <s v="No"/>
    <n v="0"/>
    <x v="1"/>
    <x v="0"/>
    <x v="2"/>
    <s v="20-Jul-1977"/>
    <x v="1366"/>
    <x v="1"/>
    <x v="1"/>
    <x v="2"/>
  </r>
  <r>
    <x v="1367"/>
    <s v="Brian"/>
    <n v="16.48"/>
    <n v="11.05"/>
    <s v="No"/>
    <s v="No"/>
    <s v="No"/>
    <n v="0"/>
    <x v="1"/>
    <x v="3"/>
    <x v="0"/>
    <s v="10-Oct-1962"/>
    <x v="1367"/>
    <x v="2"/>
    <x v="2"/>
    <x v="0"/>
  </r>
  <r>
    <x v="1368"/>
    <s v="Jan-Patrick"/>
    <n v="38.57"/>
    <n v="6.27"/>
    <s v="No"/>
    <s v="No"/>
    <s v="No"/>
    <n v="0"/>
    <x v="1"/>
    <x v="0"/>
    <x v="1"/>
    <s v="17-Nov-1994"/>
    <x v="1368"/>
    <x v="1"/>
    <x v="0"/>
    <x v="1"/>
  </r>
  <r>
    <x v="1369"/>
    <s v="Jesse J"/>
    <n v="43.85"/>
    <n v="4.7699999999999996"/>
    <s v="yes"/>
    <s v="No"/>
    <s v="No"/>
    <n v="0"/>
    <x v="1"/>
    <x v="0"/>
    <x v="2"/>
    <s v="5-Oct-2001"/>
    <x v="1369"/>
    <x v="1"/>
    <x v="2"/>
    <x v="1"/>
  </r>
  <r>
    <x v="1370"/>
    <s v="Lindsey M"/>
    <n v="30.11"/>
    <n v="4.08"/>
    <s v="No"/>
    <s v="No"/>
    <s v="No"/>
    <n v="0"/>
    <x v="1"/>
    <x v="0"/>
    <x v="2"/>
    <s v="12-Oct-1989"/>
    <x v="1370"/>
    <x v="1"/>
    <x v="2"/>
    <x v="1"/>
  </r>
  <r>
    <x v="1371"/>
    <s v="Marguerite K."/>
    <n v="31.59"/>
    <n v="6.01"/>
    <s v="No"/>
    <s v="No"/>
    <s v="No"/>
    <n v="0"/>
    <x v="1"/>
    <x v="0"/>
    <x v="1"/>
    <s v="21-Dec-1991"/>
    <x v="1371"/>
    <x v="1"/>
    <x v="1"/>
    <x v="1"/>
  </r>
  <r>
    <x v="1372"/>
    <s v="Travis"/>
    <n v="40.15"/>
    <n v="11.84"/>
    <s v="No"/>
    <s v="No"/>
    <s v="No"/>
    <n v="0"/>
    <x v="1"/>
    <x v="0"/>
    <x v="0"/>
    <s v="9-Nov-1974"/>
    <x v="1372"/>
    <x v="1"/>
    <x v="0"/>
    <x v="0"/>
  </r>
  <r>
    <x v="1373"/>
    <s v="Ricky"/>
    <n v="40.700000000000003"/>
    <n v="6.27"/>
    <s v="yes"/>
    <s v="No"/>
    <s v="Yes"/>
    <n v="1"/>
    <x v="1"/>
    <x v="0"/>
    <x v="1"/>
    <s v="2-Dec-1997"/>
    <x v="1373"/>
    <x v="1"/>
    <x v="0"/>
    <x v="1"/>
  </r>
  <r>
    <x v="1374"/>
    <s v=".  Colleen L."/>
    <n v="40.76"/>
    <n v="5.28"/>
    <s v="No"/>
    <s v="No"/>
    <s v="No"/>
    <n v="0"/>
    <x v="1"/>
    <x v="0"/>
    <x v="2"/>
    <s v="25-Dec-1999"/>
    <x v="1374"/>
    <x v="1"/>
    <x v="2"/>
    <x v="12"/>
  </r>
  <r>
    <x v="1375"/>
    <s v="Charlie A"/>
    <n v="29.7"/>
    <n v="7.03"/>
    <s v="No"/>
    <s v="No"/>
    <s v="No"/>
    <n v="0"/>
    <x v="1"/>
    <x v="1"/>
    <x v="0"/>
    <s v="6-Dec-1974"/>
    <x v="1375"/>
    <x v="0"/>
    <x v="0"/>
    <x v="0"/>
  </r>
  <r>
    <x v="1376"/>
    <s v="Rick"/>
    <n v="40.58"/>
    <n v="5.32"/>
    <s v="yes"/>
    <s v="No"/>
    <s v="Yes"/>
    <n v="1"/>
    <x v="1"/>
    <x v="0"/>
    <x v="2"/>
    <s v="21-Dec-1997"/>
    <x v="1376"/>
    <x v="1"/>
    <x v="1"/>
    <x v="1"/>
  </r>
  <r>
    <x v="1377"/>
    <s v="Lauren C"/>
    <n v="33.06"/>
    <n v="9.59"/>
    <s v="yes"/>
    <s v="No"/>
    <s v="No"/>
    <n v="0"/>
    <x v="1"/>
    <x v="0"/>
    <x v="0"/>
    <s v="30-Jun-1981"/>
    <x v="1377"/>
    <x v="1"/>
    <x v="1"/>
    <x v="1"/>
  </r>
  <r>
    <x v="1378"/>
    <s v="Daniel"/>
    <n v="26.62"/>
    <n v="6.15"/>
    <s v="yes"/>
    <s v="No"/>
    <s v="No"/>
    <n v="0"/>
    <x v="1"/>
    <x v="1"/>
    <x v="1"/>
    <s v="12-Dec-1976"/>
    <x v="1378"/>
    <x v="2"/>
    <x v="2"/>
    <x v="0"/>
  </r>
  <r>
    <x v="1379"/>
    <s v="Jaime"/>
    <n v="37.1"/>
    <n v="11.08"/>
    <s v="No"/>
    <s v="No"/>
    <s v="No"/>
    <n v="0"/>
    <x v="1"/>
    <x v="0"/>
    <x v="0"/>
    <s v="4-Sep-1978"/>
    <x v="1379"/>
    <x v="0"/>
    <x v="1"/>
    <x v="3"/>
  </r>
  <r>
    <x v="1380"/>
    <s v="Erik R"/>
    <n v="18.28"/>
    <n v="7.95"/>
    <s v="No"/>
    <s v="No"/>
    <s v="No"/>
    <n v="0"/>
    <x v="1"/>
    <x v="3"/>
    <x v="0"/>
    <s v="18-Jul-1965"/>
    <x v="1380"/>
    <x v="2"/>
    <x v="2"/>
    <x v="0"/>
  </r>
  <r>
    <x v="1381"/>
    <s v="Katie"/>
    <n v="35.814999999999998"/>
    <n v="6.23"/>
    <s v="No"/>
    <s v="No"/>
    <s v="No"/>
    <n v="0"/>
    <x v="1"/>
    <x v="0"/>
    <x v="1"/>
    <s v="29-Aug-1977"/>
    <x v="1381"/>
    <x v="1"/>
    <x v="0"/>
    <x v="1"/>
  </r>
  <r>
    <x v="1382"/>
    <s v="Thomas A"/>
    <n v="30.69"/>
    <n v="6.5"/>
    <s v="No"/>
    <s v="No"/>
    <s v="No"/>
    <n v="0"/>
    <x v="1"/>
    <x v="0"/>
    <x v="0"/>
    <s v="4-Dec-1978"/>
    <x v="1382"/>
    <x v="2"/>
    <x v="2"/>
    <x v="0"/>
  </r>
  <r>
    <x v="1383"/>
    <s v="Jean-Marc"/>
    <n v="26.125"/>
    <n v="5.22"/>
    <s v="No"/>
    <s v="No"/>
    <s v="No"/>
    <n v="0"/>
    <x v="1"/>
    <x v="1"/>
    <x v="2"/>
    <s v="10-Sep-1980"/>
    <x v="1383"/>
    <x v="2"/>
    <x v="1"/>
    <x v="4"/>
  </r>
  <r>
    <x v="1384"/>
    <s v="Kerry L"/>
    <n v="34.58"/>
    <n v="6.3"/>
    <s v="No"/>
    <s v="No"/>
    <s v="Yes"/>
    <n v="1"/>
    <x v="1"/>
    <x v="0"/>
    <x v="1"/>
    <s v="2-Jun-1979"/>
    <x v="1384"/>
    <x v="1"/>
    <x v="0"/>
    <x v="1"/>
  </r>
  <r>
    <x v="1385"/>
    <s v="Ulrich"/>
    <n v="27.4"/>
    <n v="8.84"/>
    <s v="No"/>
    <s v="No"/>
    <s v="No"/>
    <n v="0"/>
    <x v="1"/>
    <x v="1"/>
    <x v="0"/>
    <s v="29-Dec-1978"/>
    <x v="1385"/>
    <x v="0"/>
    <x v="2"/>
    <x v="3"/>
  </r>
  <r>
    <x v="1386"/>
    <s v="Justin P"/>
    <n v="27.53"/>
    <n v="4.1100000000000003"/>
    <s v="No"/>
    <s v="No"/>
    <s v="No"/>
    <n v="1"/>
    <x v="1"/>
    <x v="1"/>
    <x v="2"/>
    <s v="12-Jul-1987"/>
    <x v="1386"/>
    <x v="1"/>
    <x v="0"/>
    <x v="14"/>
  </r>
  <r>
    <x v="1387"/>
    <s v="Hannah E."/>
    <n v="33"/>
    <n v="4.57"/>
    <s v="No"/>
    <s v="No"/>
    <s v="No"/>
    <n v="0"/>
    <x v="1"/>
    <x v="0"/>
    <x v="2"/>
    <s v="18-Dec-1982"/>
    <x v="1387"/>
    <x v="1"/>
    <x v="1"/>
    <x v="0"/>
  </r>
  <r>
    <x v="1388"/>
    <s v="David"/>
    <n v="25.78"/>
    <n v="11.06"/>
    <s v="yes"/>
    <s v="No"/>
    <s v="No"/>
    <n v="0"/>
    <x v="1"/>
    <x v="1"/>
    <x v="0"/>
    <s v="19-Dec-1981"/>
    <x v="1388"/>
    <x v="1"/>
    <x v="2"/>
    <x v="16"/>
  </r>
  <r>
    <x v="1389"/>
    <s v="Jim"/>
    <n v="22.66"/>
    <n v="10.68"/>
    <s v="No"/>
    <s v="No"/>
    <s v="No"/>
    <n v="0"/>
    <x v="1"/>
    <x v="2"/>
    <x v="0"/>
    <s v="11-Oct-1971"/>
    <x v="1389"/>
    <x v="1"/>
    <x v="1"/>
    <x v="0"/>
  </r>
  <r>
    <x v="1390"/>
    <s v="Joseph P"/>
    <n v="38.81"/>
    <n v="6.14"/>
    <s v="yes"/>
    <s v="No"/>
    <s v="No"/>
    <n v="1"/>
    <x v="1"/>
    <x v="0"/>
    <x v="1"/>
    <s v="13-Sep-1995"/>
    <x v="1390"/>
    <x v="1"/>
    <x v="1"/>
    <x v="1"/>
  </r>
  <r>
    <x v="1391"/>
    <s v="Michael"/>
    <n v="38.51"/>
    <n v="5.45"/>
    <s v="yes"/>
    <s v="No"/>
    <s v="No"/>
    <n v="0"/>
    <x v="1"/>
    <x v="0"/>
    <x v="2"/>
    <s v="24-Nov-1996"/>
    <x v="1391"/>
    <x v="1"/>
    <x v="2"/>
    <x v="13"/>
  </r>
  <r>
    <x v="1392"/>
    <s v="Gina M"/>
    <n v="22.98"/>
    <n v="6.14"/>
    <s v="yes"/>
    <s v="No"/>
    <s v="No"/>
    <n v="0"/>
    <x v="1"/>
    <x v="2"/>
    <x v="1"/>
    <s v="9-Oct-1976"/>
    <x v="1392"/>
    <x v="1"/>
    <x v="1"/>
    <x v="3"/>
  </r>
  <r>
    <x v="1393"/>
    <s v="Shantel C."/>
    <n v="15.65"/>
    <n v="7.85"/>
    <s v="No"/>
    <s v="No"/>
    <s v="No"/>
    <n v="0"/>
    <x v="1"/>
    <x v="3"/>
    <x v="0"/>
    <s v="27-Dec-1965"/>
    <x v="1393"/>
    <x v="2"/>
    <x v="0"/>
    <x v="1"/>
  </r>
  <r>
    <x v="1394"/>
    <s v="Brian"/>
    <n v="39.97"/>
    <n v="4.09"/>
    <s v="No"/>
    <s v="No"/>
    <s v="No"/>
    <n v="1"/>
    <x v="1"/>
    <x v="0"/>
    <x v="2"/>
    <s v="30-Sep-1998"/>
    <x v="1394"/>
    <x v="1"/>
    <x v="0"/>
    <x v="8"/>
  </r>
  <r>
    <x v="1395"/>
    <s v="Brian"/>
    <n v="37.22"/>
    <n v="4.62"/>
    <s v="No"/>
    <s v="No"/>
    <s v="Yes"/>
    <n v="1"/>
    <x v="1"/>
    <x v="0"/>
    <x v="2"/>
    <s v="10-Aug-1993"/>
    <x v="1395"/>
    <x v="1"/>
    <x v="2"/>
    <x v="1"/>
  </r>
  <r>
    <x v="1396"/>
    <s v="Jessica R"/>
    <n v="41.325000000000003"/>
    <n v="5.77"/>
    <s v="No"/>
    <s v="No"/>
    <s v="No"/>
    <n v="0"/>
    <x v="1"/>
    <x v="0"/>
    <x v="1"/>
    <s v="16-Oct-1980"/>
    <x v="1396"/>
    <x v="1"/>
    <x v="2"/>
    <x v="2"/>
  </r>
  <r>
    <x v="1397"/>
    <s v=".  Robyn"/>
    <n v="40.31"/>
    <n v="5.84"/>
    <s v="No"/>
    <s v="No"/>
    <s v="No"/>
    <n v="0"/>
    <x v="1"/>
    <x v="0"/>
    <x v="1"/>
    <s v="15-Jun-1999"/>
    <x v="1397"/>
    <x v="1"/>
    <x v="2"/>
    <x v="12"/>
  </r>
  <r>
    <x v="1398"/>
    <s v="Ashley"/>
    <n v="29.48"/>
    <n v="4.91"/>
    <s v="No"/>
    <s v="No"/>
    <s v="No"/>
    <n v="0"/>
    <x v="1"/>
    <x v="1"/>
    <x v="2"/>
    <s v="24-Jul-1980"/>
    <x v="1398"/>
    <x v="1"/>
    <x v="1"/>
    <x v="0"/>
  </r>
  <r>
    <x v="1399"/>
    <s v="Dana"/>
    <n v="33.155000000000001"/>
    <n v="5.07"/>
    <s v="No"/>
    <s v="No"/>
    <s v="No"/>
    <n v="0"/>
    <x v="1"/>
    <x v="0"/>
    <x v="2"/>
    <s v="20-Jun-1980"/>
    <x v="1399"/>
    <x v="1"/>
    <x v="2"/>
    <x v="2"/>
  </r>
  <r>
    <x v="1400"/>
    <s v="Jessica F."/>
    <n v="42.85"/>
    <n v="5.81"/>
    <s v="yes"/>
    <s v="No"/>
    <s v="No"/>
    <n v="0"/>
    <x v="1"/>
    <x v="0"/>
    <x v="1"/>
    <s v="13-Dec-2001"/>
    <x v="1400"/>
    <x v="1"/>
    <x v="0"/>
    <x v="1"/>
  </r>
  <r>
    <x v="1401"/>
    <s v="Lindsey"/>
    <n v="32.340000000000003"/>
    <n v="11.2"/>
    <s v="No"/>
    <s v="No"/>
    <s v="No"/>
    <n v="0"/>
    <x v="1"/>
    <x v="0"/>
    <x v="0"/>
    <s v="24-Aug-1978"/>
    <x v="1401"/>
    <x v="1"/>
    <x v="1"/>
    <x v="0"/>
  </r>
  <r>
    <x v="1402"/>
    <s v="Kelly A"/>
    <n v="27.5"/>
    <n v="10.75"/>
    <s v="No"/>
    <s v="No"/>
    <s v="No"/>
    <n v="0"/>
    <x v="1"/>
    <x v="1"/>
    <x v="0"/>
    <s v="29-Nov-1978"/>
    <x v="1402"/>
    <x v="1"/>
    <x v="2"/>
    <x v="3"/>
  </r>
  <r>
    <x v="1403"/>
    <s v="Brooke E"/>
    <n v="25.8"/>
    <n v="7.8"/>
    <s v="No"/>
    <s v="No"/>
    <s v="No"/>
    <n v="0"/>
    <x v="1"/>
    <x v="1"/>
    <x v="0"/>
    <s v="6-Nov-1978"/>
    <x v="1403"/>
    <x v="1"/>
    <x v="1"/>
    <x v="3"/>
  </r>
  <r>
    <x v="1404"/>
    <s v="Katelyn E."/>
    <n v="25"/>
    <n v="7.04"/>
    <s v="No"/>
    <s v="No"/>
    <s v="No"/>
    <n v="0"/>
    <x v="1"/>
    <x v="1"/>
    <x v="0"/>
    <s v="28-Nov-1978"/>
    <x v="1404"/>
    <x v="1"/>
    <x v="1"/>
    <x v="3"/>
  </r>
  <r>
    <x v="1405"/>
    <s v="Adam"/>
    <n v="41.2"/>
    <n v="4.18"/>
    <s v="yes"/>
    <s v="No"/>
    <s v="No"/>
    <n v="0"/>
    <x v="1"/>
    <x v="0"/>
    <x v="2"/>
    <s v="17-Sep-1996"/>
    <x v="1405"/>
    <x v="1"/>
    <x v="0"/>
    <x v="3"/>
  </r>
  <r>
    <x v="1406"/>
    <s v="Dana"/>
    <n v="17.78"/>
    <n v="8.19"/>
    <s v="No"/>
    <s v="No"/>
    <s v="No"/>
    <n v="0"/>
    <x v="1"/>
    <x v="3"/>
    <x v="0"/>
    <s v="3-Jul-1968"/>
    <x v="1406"/>
    <x v="2"/>
    <x v="2"/>
    <x v="1"/>
  </r>
  <r>
    <x v="1407"/>
    <s v="Eric W"/>
    <n v="40.119999999999997"/>
    <n v="6.22"/>
    <s v="yes"/>
    <s v="No"/>
    <s v="Yes"/>
    <n v="1"/>
    <x v="1"/>
    <x v="0"/>
    <x v="1"/>
    <s v="30-Sep-1997"/>
    <x v="1407"/>
    <x v="1"/>
    <x v="2"/>
    <x v="1"/>
  </r>
  <r>
    <x v="1408"/>
    <s v="Matthew D"/>
    <n v="19.350000000000001"/>
    <n v="8.2200000000000006"/>
    <s v="yes"/>
    <s v="No"/>
    <s v="No"/>
    <n v="0"/>
    <x v="1"/>
    <x v="2"/>
    <x v="0"/>
    <s v="17-Jul-1967"/>
    <x v="1408"/>
    <x v="2"/>
    <x v="2"/>
    <x v="0"/>
  </r>
  <r>
    <x v="1409"/>
    <s v="Eoghan"/>
    <n v="36.69"/>
    <n v="6.15"/>
    <s v="No"/>
    <s v="No"/>
    <s v="No"/>
    <n v="0"/>
    <x v="1"/>
    <x v="0"/>
    <x v="1"/>
    <s v="14-Aug-1994"/>
    <x v="1409"/>
    <x v="1"/>
    <x v="2"/>
    <x v="14"/>
  </r>
  <r>
    <x v="1410"/>
    <s v="Pamela W"/>
    <n v="28.51"/>
    <n v="5.65"/>
    <s v="yes"/>
    <s v="No"/>
    <s v="No"/>
    <n v="1"/>
    <x v="1"/>
    <x v="1"/>
    <x v="2"/>
    <s v="15-Dec-1988"/>
    <x v="1410"/>
    <x v="1"/>
    <x v="2"/>
    <x v="1"/>
  </r>
  <r>
    <x v="1411"/>
    <s v="Lindsey M."/>
    <n v="30.21"/>
    <n v="5.5"/>
    <s v="No"/>
    <s v="No"/>
    <s v="No"/>
    <n v="1"/>
    <x v="1"/>
    <x v="0"/>
    <x v="2"/>
    <s v="22-Aug-1984"/>
    <x v="1411"/>
    <x v="1"/>
    <x v="2"/>
    <x v="1"/>
  </r>
  <r>
    <x v="1412"/>
    <s v="Kassie"/>
    <n v="24.33"/>
    <n v="8"/>
    <s v="No"/>
    <s v="No"/>
    <s v="No"/>
    <n v="0"/>
    <x v="1"/>
    <x v="2"/>
    <x v="0"/>
    <s v="14-Dec-1978"/>
    <x v="1412"/>
    <x v="1"/>
    <x v="1"/>
    <x v="0"/>
  </r>
  <r>
    <x v="1413"/>
    <s v="Matthew"/>
    <n v="19.855"/>
    <n v="5.71"/>
    <s v="yes"/>
    <s v="No"/>
    <s v="No"/>
    <n v="0"/>
    <x v="1"/>
    <x v="2"/>
    <x v="1"/>
    <s v="10-Oct-1976"/>
    <x v="1413"/>
    <x v="2"/>
    <x v="1"/>
    <x v="1"/>
  </r>
  <r>
    <x v="1414"/>
    <s v="Ruben Dario"/>
    <n v="25.364999999999998"/>
    <n v="11.71"/>
    <s v="No"/>
    <s v="No"/>
    <s v="No"/>
    <n v="0"/>
    <x v="1"/>
    <x v="1"/>
    <x v="0"/>
    <s v="18-Oct-1978"/>
    <x v="1414"/>
    <x v="1"/>
    <x v="0"/>
    <x v="1"/>
  </r>
  <r>
    <x v="1415"/>
    <s v="Kevin"/>
    <n v="29.6"/>
    <n v="6.17"/>
    <s v="yes"/>
    <s v="No"/>
    <s v="Yes"/>
    <n v="1"/>
    <x v="1"/>
    <x v="1"/>
    <x v="1"/>
    <s v="10-Jul-1983"/>
    <x v="1415"/>
    <x v="2"/>
    <x v="2"/>
    <x v="3"/>
  </r>
  <r>
    <x v="1416"/>
    <s v="Lindsay M"/>
    <n v="39.43"/>
    <n v="6.1"/>
    <s v="yes"/>
    <s v="No"/>
    <s v="Yes"/>
    <n v="1"/>
    <x v="1"/>
    <x v="0"/>
    <x v="1"/>
    <s v="28-Oct-1997"/>
    <x v="1416"/>
    <x v="1"/>
    <x v="1"/>
    <x v="1"/>
  </r>
  <r>
    <x v="1417"/>
    <s v=".  Amanda"/>
    <n v="27.34"/>
    <n v="5.19"/>
    <s v="yes"/>
    <s v="No"/>
    <s v="No"/>
    <n v="1"/>
    <x v="1"/>
    <x v="1"/>
    <x v="2"/>
    <s v="15-Dec-1988"/>
    <x v="1417"/>
    <x v="1"/>
    <x v="0"/>
    <x v="15"/>
  </r>
  <r>
    <x v="1418"/>
    <s v="James"/>
    <n v="39.01"/>
    <n v="5.37"/>
    <s v="yes"/>
    <s v="No"/>
    <s v="No"/>
    <n v="0"/>
    <x v="1"/>
    <x v="0"/>
    <x v="2"/>
    <s v="14-Jun-1996"/>
    <x v="1418"/>
    <x v="1"/>
    <x v="0"/>
    <x v="1"/>
  </r>
  <r>
    <x v="1419"/>
    <s v="Samuel H."/>
    <n v="18.989999999999998"/>
    <n v="10.82"/>
    <s v="yes"/>
    <s v="No"/>
    <s v="No"/>
    <n v="0"/>
    <x v="1"/>
    <x v="2"/>
    <x v="0"/>
    <s v="4-Aug-1967"/>
    <x v="1419"/>
    <x v="2"/>
    <x v="0"/>
    <x v="0"/>
  </r>
  <r>
    <x v="1420"/>
    <s v="Jenni"/>
    <n v="42.3"/>
    <n v="6.06"/>
    <s v="yes"/>
    <s v="No"/>
    <s v="No"/>
    <n v="0"/>
    <x v="1"/>
    <x v="0"/>
    <x v="1"/>
    <s v="1-Jun-2001"/>
    <x v="1420"/>
    <x v="1"/>
    <x v="2"/>
    <x v="1"/>
  </r>
  <r>
    <x v="1421"/>
    <s v="Estuardo F"/>
    <n v="39.805"/>
    <n v="5.91"/>
    <s v="No"/>
    <s v="No"/>
    <s v="No"/>
    <n v="0"/>
    <x v="1"/>
    <x v="0"/>
    <x v="1"/>
    <s v="30-Sep-1977"/>
    <x v="1421"/>
    <x v="2"/>
    <x v="0"/>
    <x v="6"/>
  </r>
  <r>
    <x v="1422"/>
    <s v="Brett"/>
    <n v="33.700000000000003"/>
    <n v="5.87"/>
    <s v="No"/>
    <s v="No"/>
    <s v="No"/>
    <n v="0"/>
    <x v="1"/>
    <x v="0"/>
    <x v="1"/>
    <s v="25-Sep-1977"/>
    <x v="1422"/>
    <x v="2"/>
    <x v="1"/>
    <x v="3"/>
  </r>
  <r>
    <x v="1423"/>
    <s v="Sharon E."/>
    <n v="36.195"/>
    <n v="6.22"/>
    <s v="No"/>
    <s v="No"/>
    <s v="No"/>
    <n v="0"/>
    <x v="1"/>
    <x v="0"/>
    <x v="1"/>
    <s v="7-Jul-1980"/>
    <x v="1423"/>
    <x v="1"/>
    <x v="0"/>
    <x v="1"/>
  </r>
  <r>
    <x v="1424"/>
    <s v="Jacob W√¶ver"/>
    <n v="32.6"/>
    <n v="5.73"/>
    <s v="No"/>
    <s v="No"/>
    <s v="Yes"/>
    <n v="1"/>
    <x v="1"/>
    <x v="0"/>
    <x v="1"/>
    <s v="1-Sep-1979"/>
    <x v="1424"/>
    <x v="2"/>
    <x v="2"/>
    <x v="3"/>
  </r>
  <r>
    <x v="1425"/>
    <s v="Scott"/>
    <n v="30.2"/>
    <n v="5.7"/>
    <s v="No"/>
    <s v="No"/>
    <s v="No"/>
    <n v="0"/>
    <x v="1"/>
    <x v="0"/>
    <x v="1"/>
    <s v="25-Aug-1977"/>
    <x v="1425"/>
    <x v="2"/>
    <x v="2"/>
    <x v="3"/>
  </r>
  <r>
    <x v="1426"/>
    <s v="Brooke S."/>
    <n v="27.645"/>
    <n v="9.91"/>
    <s v="No"/>
    <s v="No"/>
    <s v="No"/>
    <n v="0"/>
    <x v="1"/>
    <x v="1"/>
    <x v="0"/>
    <s v="2-Dec-1978"/>
    <x v="1426"/>
    <x v="1"/>
    <x v="0"/>
    <x v="1"/>
  </r>
  <r>
    <x v="1427"/>
    <s v="Kaye A."/>
    <n v="26.41"/>
    <n v="11.4"/>
    <s v="No"/>
    <s v="No"/>
    <s v="No"/>
    <n v="0"/>
    <x v="1"/>
    <x v="1"/>
    <x v="0"/>
    <s v="12-Nov-1978"/>
    <x v="1427"/>
    <x v="1"/>
    <x v="2"/>
    <x v="1"/>
  </r>
  <r>
    <x v="1428"/>
    <s v="Carolyn"/>
    <n v="34.1"/>
    <n v="6.29"/>
    <s v="yes"/>
    <s v="No"/>
    <s v="Yes"/>
    <n v="1"/>
    <x v="1"/>
    <x v="0"/>
    <x v="1"/>
    <s v="19-Sep-1983"/>
    <x v="1428"/>
    <x v="1"/>
    <x v="2"/>
    <x v="3"/>
  </r>
  <r>
    <x v="1429"/>
    <s v="Daniel C."/>
    <n v="17.3"/>
    <n v="9.2799999999999994"/>
    <s v="No"/>
    <s v="No"/>
    <s v="No"/>
    <n v="0"/>
    <x v="1"/>
    <x v="3"/>
    <x v="0"/>
    <s v="5-Dec-1965"/>
    <x v="1429"/>
    <x v="2"/>
    <x v="2"/>
    <x v="0"/>
  </r>
  <r>
    <x v="1430"/>
    <s v=".  Laurie A"/>
    <n v="35.020000000000003"/>
    <n v="4.78"/>
    <s v="No"/>
    <s v="No"/>
    <s v="Yes"/>
    <n v="1"/>
    <x v="1"/>
    <x v="0"/>
    <x v="2"/>
    <s v="22-Jul-1993"/>
    <x v="1430"/>
    <x v="1"/>
    <x v="2"/>
    <x v="12"/>
  </r>
  <r>
    <x v="1431"/>
    <s v="Nicole"/>
    <n v="37.1"/>
    <n v="8.8699999999999992"/>
    <s v="yes"/>
    <s v="No"/>
    <s v="No"/>
    <n v="0"/>
    <x v="1"/>
    <x v="0"/>
    <x v="0"/>
    <s v="24-Nov-1981"/>
    <x v="1431"/>
    <x v="1"/>
    <x v="1"/>
    <x v="3"/>
  </r>
  <r>
    <x v="1432"/>
    <s v="Shelby"/>
    <n v="16.79"/>
    <n v="11.4"/>
    <s v="No"/>
    <s v="No"/>
    <s v="No"/>
    <n v="0"/>
    <x v="1"/>
    <x v="3"/>
    <x v="0"/>
    <s v="9-Dec-1965"/>
    <x v="1432"/>
    <x v="2"/>
    <x v="0"/>
    <x v="0"/>
  </r>
  <r>
    <x v="1433"/>
    <s v="Allison"/>
    <n v="31.635000000000002"/>
    <n v="9.1300000000000008"/>
    <s v="yes"/>
    <s v="No"/>
    <s v="No"/>
    <n v="0"/>
    <x v="1"/>
    <x v="0"/>
    <x v="0"/>
    <s v="16-Jul-1981"/>
    <x v="1433"/>
    <x v="1"/>
    <x v="0"/>
    <x v="2"/>
  </r>
  <r>
    <x v="1434"/>
    <s v="Leticia"/>
    <n v="24.19"/>
    <n v="6.22"/>
    <s v="yes"/>
    <s v="No"/>
    <s v="Yes"/>
    <n v="1"/>
    <x v="1"/>
    <x v="2"/>
    <x v="1"/>
    <s v="21-Jun-1983"/>
    <x v="1434"/>
    <x v="1"/>
    <x v="2"/>
    <x v="1"/>
  </r>
  <r>
    <x v="1435"/>
    <s v="John S."/>
    <n v="35.29"/>
    <n v="5.9"/>
    <s v="No"/>
    <s v="No"/>
    <s v="Yes"/>
    <n v="1"/>
    <x v="1"/>
    <x v="0"/>
    <x v="1"/>
    <s v="5-Oct-1993"/>
    <x v="1435"/>
    <x v="1"/>
    <x v="2"/>
    <x v="14"/>
  </r>
  <r>
    <x v="1436"/>
    <s v="April"/>
    <n v="35.299999999999997"/>
    <n v="4.45"/>
    <s v="No"/>
    <s v="No"/>
    <s v="No"/>
    <n v="0"/>
    <x v="1"/>
    <x v="0"/>
    <x v="2"/>
    <s v="1-Dec-1977"/>
    <x v="1436"/>
    <x v="1"/>
    <x v="1"/>
    <x v="3"/>
  </r>
  <r>
    <x v="1437"/>
    <s v="Ashley N."/>
    <n v="35.64"/>
    <n v="6.17"/>
    <s v="No"/>
    <s v="No"/>
    <s v="Yes"/>
    <n v="1"/>
    <x v="1"/>
    <x v="0"/>
    <x v="1"/>
    <s v="26-Jun-1979"/>
    <x v="1437"/>
    <x v="1"/>
    <x v="1"/>
    <x v="0"/>
  </r>
  <r>
    <x v="1438"/>
    <s v="Madeleine"/>
    <n v="33.1"/>
    <n v="4.93"/>
    <s v="No"/>
    <s v="No"/>
    <s v="No"/>
    <n v="0"/>
    <x v="1"/>
    <x v="0"/>
    <x v="2"/>
    <s v="18-Dec-1977"/>
    <x v="1438"/>
    <x v="1"/>
    <x v="1"/>
    <x v="3"/>
  </r>
  <r>
    <x v="1439"/>
    <s v="Nelly S"/>
    <n v="26.41"/>
    <n v="7.32"/>
    <s v="yes"/>
    <s v="No"/>
    <s v="No"/>
    <n v="1"/>
    <x v="1"/>
    <x v="1"/>
    <x v="0"/>
    <s v="15-Jun-1986"/>
    <x v="1439"/>
    <x v="1"/>
    <x v="2"/>
    <x v="1"/>
  </r>
  <r>
    <x v="1440"/>
    <s v="Meredith S"/>
    <n v="29.9"/>
    <n v="5.27"/>
    <s v="No"/>
    <s v="No"/>
    <s v="Yes"/>
    <n v="1"/>
    <x v="1"/>
    <x v="1"/>
    <x v="2"/>
    <s v="19-Sep-1979"/>
    <x v="1440"/>
    <x v="1"/>
    <x v="0"/>
    <x v="3"/>
  </r>
  <r>
    <x v="1441"/>
    <s v="Kevin"/>
    <n v="25.24"/>
    <n v="5.82"/>
    <s v="No"/>
    <s v="No"/>
    <s v="No"/>
    <n v="1"/>
    <x v="1"/>
    <x v="1"/>
    <x v="1"/>
    <s v="25-Jul-1984"/>
    <x v="1441"/>
    <x v="1"/>
    <x v="1"/>
    <x v="1"/>
  </r>
  <r>
    <x v="1442"/>
    <s v="Lisa"/>
    <n v="25.08"/>
    <n v="5.8"/>
    <s v="No"/>
    <s v="No"/>
    <s v="Yes"/>
    <n v="1"/>
    <x v="1"/>
    <x v="1"/>
    <x v="1"/>
    <s v="19-Jun-1979"/>
    <x v="1442"/>
    <x v="1"/>
    <x v="0"/>
    <x v="2"/>
  </r>
  <r>
    <x v="1443"/>
    <s v="Katherine A"/>
    <n v="29.164999999999999"/>
    <n v="4.87"/>
    <s v="No"/>
    <s v="yes"/>
    <s v="No"/>
    <n v="1"/>
    <x v="1"/>
    <x v="1"/>
    <x v="2"/>
    <s v="15-Nov-2004"/>
    <x v="1443"/>
    <x v="1"/>
    <x v="2"/>
    <x v="2"/>
  </r>
  <r>
    <x v="1444"/>
    <s v="Steve"/>
    <n v="15.05"/>
    <n v="8.1199999999999992"/>
    <s v="No"/>
    <s v="No"/>
    <s v="No"/>
    <n v="0"/>
    <x v="1"/>
    <x v="3"/>
    <x v="0"/>
    <s v="11-Jul-1965"/>
    <x v="1444"/>
    <x v="2"/>
    <x v="0"/>
    <x v="1"/>
  </r>
  <r>
    <x v="1445"/>
    <s v="Kate L."/>
    <n v="19.95"/>
    <n v="4.3600000000000003"/>
    <s v="No"/>
    <s v="No"/>
    <s v="No"/>
    <n v="2"/>
    <x v="1"/>
    <x v="2"/>
    <x v="2"/>
    <s v="11-Aug-1972"/>
    <x v="1445"/>
    <x v="1"/>
    <x v="0"/>
    <x v="1"/>
  </r>
  <r>
    <x v="1446"/>
    <s v="Beth"/>
    <n v="16.66"/>
    <n v="9.16"/>
    <s v="No"/>
    <s v="No"/>
    <s v="No"/>
    <n v="0"/>
    <x v="1"/>
    <x v="3"/>
    <x v="0"/>
    <s v="25-Jun-1965"/>
    <x v="1446"/>
    <x v="2"/>
    <x v="1"/>
    <x v="0"/>
  </r>
  <r>
    <x v="1447"/>
    <s v="Katharine"/>
    <n v="16.62"/>
    <n v="9.14"/>
    <s v="No"/>
    <s v="No"/>
    <s v="No"/>
    <n v="0"/>
    <x v="1"/>
    <x v="3"/>
    <x v="0"/>
    <s v="6-Jun-1965"/>
    <x v="1447"/>
    <x v="2"/>
    <x v="0"/>
    <x v="0"/>
  </r>
  <r>
    <x v="1448"/>
    <s v="Heather L"/>
    <n v="15.36"/>
    <n v="5.49"/>
    <s v="yes"/>
    <s v="No"/>
    <s v="No"/>
    <n v="2"/>
    <x v="1"/>
    <x v="3"/>
    <x v="2"/>
    <s v="26-Dec-1966"/>
    <x v="1448"/>
    <x v="2"/>
    <x v="1"/>
    <x v="1"/>
  </r>
  <r>
    <x v="1449"/>
    <s v="Desiree"/>
    <n v="27.74"/>
    <n v="5.96"/>
    <s v="yes"/>
    <s v="No"/>
    <s v="No"/>
    <n v="0"/>
    <x v="1"/>
    <x v="1"/>
    <x v="1"/>
    <s v="2-Nov-1985"/>
    <x v="1449"/>
    <x v="1"/>
    <x v="1"/>
    <x v="1"/>
  </r>
  <r>
    <x v="1450"/>
    <s v="Peter B."/>
    <n v="22.44"/>
    <n v="4.62"/>
    <s v="yes"/>
    <s v="No"/>
    <s v="No"/>
    <n v="0"/>
    <x v="1"/>
    <x v="2"/>
    <x v="2"/>
    <s v="18-Dec-1976"/>
    <x v="1450"/>
    <x v="1"/>
    <x v="1"/>
    <x v="0"/>
  </r>
  <r>
    <x v="1451"/>
    <s v="Adam"/>
    <n v="37.049999999999997"/>
    <n v="9.9600000000000009"/>
    <s v="yes"/>
    <s v="No"/>
    <s v="No"/>
    <n v="0"/>
    <x v="1"/>
    <x v="0"/>
    <x v="0"/>
    <s v="4-Aug-1981"/>
    <x v="1451"/>
    <x v="2"/>
    <x v="0"/>
    <x v="1"/>
  </r>
  <r>
    <x v="1452"/>
    <s v="Jeremy J"/>
    <n v="22.95"/>
    <n v="10.53"/>
    <s v="No"/>
    <s v="No"/>
    <s v="No"/>
    <n v="2"/>
    <x v="1"/>
    <x v="2"/>
    <x v="0"/>
    <s v="25-Oct-1973"/>
    <x v="1452"/>
    <x v="1"/>
    <x v="2"/>
    <x v="0"/>
  </r>
  <r>
    <x v="1453"/>
    <s v="Adam C"/>
    <n v="34.200000000000003"/>
    <n v="6.69"/>
    <s v="yes"/>
    <s v="No"/>
    <s v="No"/>
    <n v="0"/>
    <x v="1"/>
    <x v="0"/>
    <x v="0"/>
    <s v="13-Jun-1981"/>
    <x v="1453"/>
    <x v="2"/>
    <x v="0"/>
    <x v="1"/>
  </r>
  <r>
    <x v="1454"/>
    <s v="Jon"/>
    <n v="30.59"/>
    <n v="9.5500000000000007"/>
    <s v="yes"/>
    <s v="No"/>
    <s v="No"/>
    <n v="0"/>
    <x v="1"/>
    <x v="0"/>
    <x v="0"/>
    <s v="14-Aug-1981"/>
    <x v="1454"/>
    <x v="2"/>
    <x v="2"/>
    <x v="1"/>
  </r>
  <r>
    <x v="1455"/>
    <s v="Steven J"/>
    <n v="25.51"/>
    <n v="6.05"/>
    <s v="No"/>
    <s v="No"/>
    <s v="No"/>
    <n v="0"/>
    <x v="1"/>
    <x v="1"/>
    <x v="1"/>
    <s v="24-Jul-1982"/>
    <x v="1455"/>
    <x v="1"/>
    <x v="1"/>
    <x v="0"/>
  </r>
  <r>
    <x v="1456"/>
    <s v="Jessica P."/>
    <n v="29.04"/>
    <n v="10.56"/>
    <s v="yes"/>
    <s v="No"/>
    <s v="No"/>
    <n v="1"/>
    <x v="1"/>
    <x v="1"/>
    <x v="0"/>
    <s v="2-Sep-1986"/>
    <x v="1456"/>
    <x v="1"/>
    <x v="0"/>
    <x v="0"/>
  </r>
  <r>
    <x v="1457"/>
    <s v="Ashley"/>
    <n v="22.135000000000002"/>
    <n v="10.81"/>
    <s v="yes"/>
    <s v="No"/>
    <s v="No"/>
    <n v="1"/>
    <x v="1"/>
    <x v="2"/>
    <x v="0"/>
    <s v="13-Jul-1986"/>
    <x v="1457"/>
    <x v="1"/>
    <x v="1"/>
    <x v="2"/>
  </r>
  <r>
    <x v="1458"/>
    <s v="Arturo H."/>
    <n v="21.375"/>
    <n v="4.32"/>
    <s v="No"/>
    <s v="No"/>
    <s v="No"/>
    <n v="0"/>
    <x v="1"/>
    <x v="2"/>
    <x v="2"/>
    <s v="15-Sep-1977"/>
    <x v="1458"/>
    <x v="2"/>
    <x v="0"/>
    <x v="1"/>
  </r>
  <r>
    <x v="1459"/>
    <s v="Ketil"/>
    <n v="29.19"/>
    <n v="4.37"/>
    <s v="No"/>
    <s v="No"/>
    <s v="No"/>
    <n v="0"/>
    <x v="1"/>
    <x v="1"/>
    <x v="2"/>
    <s v="28-Jun-1991"/>
    <x v="1459"/>
    <x v="1"/>
    <x v="2"/>
    <x v="14"/>
  </r>
  <r>
    <x v="1460"/>
    <s v="Katie"/>
    <n v="31.92"/>
    <n v="4.8099999999999996"/>
    <s v="yes"/>
    <s v="No"/>
    <s v="Yes"/>
    <n v="1"/>
    <x v="1"/>
    <x v="0"/>
    <x v="2"/>
    <s v="21-Nov-1983"/>
    <x v="1460"/>
    <x v="1"/>
    <x v="0"/>
    <x v="1"/>
  </r>
  <r>
    <x v="1461"/>
    <s v="Christi"/>
    <n v="26.315000000000001"/>
    <n v="4.5599999999999996"/>
    <s v="yes"/>
    <s v="No"/>
    <s v="Yes"/>
    <n v="1"/>
    <x v="1"/>
    <x v="1"/>
    <x v="2"/>
    <s v="11-Aug-1983"/>
    <x v="1461"/>
    <x v="1"/>
    <x v="0"/>
    <x v="1"/>
  </r>
  <r>
    <x v="1462"/>
    <s v="Alan"/>
    <n v="35.299999999999997"/>
    <n v="4.3899999999999997"/>
    <s v="No"/>
    <s v="No"/>
    <s v="No"/>
    <n v="0"/>
    <x v="1"/>
    <x v="0"/>
    <x v="2"/>
    <s v="14-Sep-1982"/>
    <x v="1462"/>
    <x v="2"/>
    <x v="2"/>
    <x v="3"/>
  </r>
  <r>
    <x v="1463"/>
    <s v="Edivaldo B. Sr."/>
    <n v="18.91"/>
    <n v="11.44"/>
    <s v="No"/>
    <s v="No"/>
    <s v="No"/>
    <n v="0"/>
    <x v="1"/>
    <x v="2"/>
    <x v="0"/>
    <s v="26-Aug-1968"/>
    <x v="1463"/>
    <x v="2"/>
    <x v="0"/>
    <x v="0"/>
  </r>
  <r>
    <x v="1464"/>
    <s v="Eve"/>
    <n v="22.41"/>
    <n v="11.37"/>
    <s v="yes"/>
    <s v="No"/>
    <s v="No"/>
    <n v="1"/>
    <x v="1"/>
    <x v="2"/>
    <x v="0"/>
    <s v="19-Jul-1975"/>
    <x v="1464"/>
    <x v="1"/>
    <x v="0"/>
    <x v="0"/>
  </r>
  <r>
    <x v="1465"/>
    <s v="Devin"/>
    <n v="22.704999999999998"/>
    <n v="6.14"/>
    <s v="No"/>
    <s v="No"/>
    <s v="No"/>
    <n v="0"/>
    <x v="1"/>
    <x v="2"/>
    <x v="1"/>
    <s v="16-Aug-1982"/>
    <x v="1465"/>
    <x v="2"/>
    <x v="2"/>
    <x v="4"/>
  </r>
  <r>
    <x v="1466"/>
    <s v="Shaun R"/>
    <n v="37.18"/>
    <n v="4.8899999999999997"/>
    <s v="No"/>
    <s v="No"/>
    <s v="No"/>
    <n v="0"/>
    <x v="1"/>
    <x v="0"/>
    <x v="2"/>
    <s v="30-Sep-1980"/>
    <x v="1466"/>
    <x v="1"/>
    <x v="0"/>
    <x v="0"/>
  </r>
  <r>
    <x v="1467"/>
    <s v="Adrian"/>
    <n v="35.97"/>
    <n v="4.5999999999999996"/>
    <s v="No"/>
    <s v="No"/>
    <s v="No"/>
    <n v="0"/>
    <x v="1"/>
    <x v="0"/>
    <x v="2"/>
    <s v="7-Oct-1980"/>
    <x v="1467"/>
    <x v="1"/>
    <x v="1"/>
    <x v="0"/>
  </r>
  <r>
    <x v="1468"/>
    <s v="Andrew"/>
    <n v="35.799999999999997"/>
    <n v="4.42"/>
    <s v="No"/>
    <s v="No"/>
    <s v="No"/>
    <n v="0"/>
    <x v="1"/>
    <x v="0"/>
    <x v="2"/>
    <s v="22-Jun-1980"/>
    <x v="1468"/>
    <x v="1"/>
    <x v="2"/>
    <x v="3"/>
  </r>
  <r>
    <x v="1469"/>
    <s v="Mallory"/>
    <n v="28.31"/>
    <n v="7.48"/>
    <s v="yes"/>
    <s v="No"/>
    <s v="No"/>
    <n v="0"/>
    <x v="1"/>
    <x v="1"/>
    <x v="0"/>
    <s v="17-Jul-1981"/>
    <x v="1469"/>
    <x v="1"/>
    <x v="1"/>
    <x v="1"/>
  </r>
  <r>
    <x v="1470"/>
    <s v="Shawn E"/>
    <n v="38.06"/>
    <n v="10.74"/>
    <s v="No"/>
    <s v="No"/>
    <s v="No"/>
    <n v="0"/>
    <x v="1"/>
    <x v="0"/>
    <x v="0"/>
    <s v="6-Sep-1978"/>
    <x v="1470"/>
    <x v="2"/>
    <x v="2"/>
    <x v="0"/>
  </r>
  <r>
    <x v="1471"/>
    <s v="Sarah E"/>
    <n v="28"/>
    <n v="5.19"/>
    <s v="No"/>
    <s v="No"/>
    <s v="No"/>
    <n v="1"/>
    <x v="1"/>
    <x v="1"/>
    <x v="2"/>
    <s v="29-Jun-1984"/>
    <x v="1471"/>
    <x v="1"/>
    <x v="2"/>
    <x v="3"/>
  </r>
  <r>
    <x v="1472"/>
    <s v="Josh"/>
    <n v="34.32"/>
    <n v="9.17"/>
    <s v="No"/>
    <s v="No"/>
    <s v="No"/>
    <n v="0"/>
    <x v="1"/>
    <x v="0"/>
    <x v="0"/>
    <s v="30-Jul-1978"/>
    <x v="1472"/>
    <x v="1"/>
    <x v="0"/>
    <x v="0"/>
  </r>
  <r>
    <x v="1473"/>
    <s v="Johann A"/>
    <n v="22.3"/>
    <n v="4.95"/>
    <s v="yes"/>
    <s v="No"/>
    <s v="No"/>
    <n v="0"/>
    <x v="1"/>
    <x v="2"/>
    <x v="2"/>
    <s v="24-Jun-1976"/>
    <x v="1473"/>
    <x v="2"/>
    <x v="2"/>
    <x v="3"/>
  </r>
  <r>
    <x v="1474"/>
    <s v="Robin M."/>
    <n v="27.835000000000001"/>
    <n v="6.03"/>
    <s v="No"/>
    <s v="No"/>
    <s v="No"/>
    <n v="1"/>
    <x v="1"/>
    <x v="1"/>
    <x v="1"/>
    <s v="21-Nov-1984"/>
    <x v="1474"/>
    <x v="1"/>
    <x v="2"/>
    <x v="2"/>
  </r>
  <r>
    <x v="1475"/>
    <s v="Kyle K"/>
    <n v="39.229999999999997"/>
    <n v="5.36"/>
    <s v="No"/>
    <s v="No"/>
    <s v="No"/>
    <n v="0"/>
    <x v="1"/>
    <x v="0"/>
    <x v="2"/>
    <s v="8-Aug-1999"/>
    <x v="1475"/>
    <x v="1"/>
    <x v="1"/>
    <x v="13"/>
  </r>
  <r>
    <x v="1476"/>
    <s v="Alison"/>
    <n v="19.95"/>
    <n v="6.11"/>
    <s v="No"/>
    <s v="No"/>
    <s v="No"/>
    <n v="1"/>
    <x v="1"/>
    <x v="2"/>
    <x v="1"/>
    <s v="7-Jul-1984"/>
    <x v="1476"/>
    <x v="1"/>
    <x v="1"/>
    <x v="2"/>
  </r>
  <r>
    <x v="1477"/>
    <s v="Michael A."/>
    <n v="34.64"/>
    <n v="4.88"/>
    <s v="No"/>
    <s v="No"/>
    <s v="Yes"/>
    <n v="1"/>
    <x v="1"/>
    <x v="0"/>
    <x v="2"/>
    <s v="1-Aug-1993"/>
    <x v="1477"/>
    <x v="1"/>
    <x v="2"/>
    <x v="14"/>
  </r>
  <r>
    <x v="1478"/>
    <s v="Byron A"/>
    <n v="18.75"/>
    <n v="6.72"/>
    <s v="No"/>
    <s v="No"/>
    <s v="No"/>
    <n v="0"/>
    <x v="1"/>
    <x v="2"/>
    <x v="0"/>
    <s v="29-Jun-1968"/>
    <x v="1478"/>
    <x v="2"/>
    <x v="2"/>
    <x v="0"/>
  </r>
  <r>
    <x v="1479"/>
    <s v="Carine A"/>
    <n v="26.48"/>
    <n v="4.2"/>
    <s v="No"/>
    <s v="No"/>
    <s v="No"/>
    <n v="1"/>
    <x v="1"/>
    <x v="1"/>
    <x v="2"/>
    <s v="11-Aug-1987"/>
    <x v="1479"/>
    <x v="1"/>
    <x v="1"/>
    <x v="1"/>
  </r>
  <r>
    <x v="1480"/>
    <s v="Nathaniel"/>
    <n v="34.83"/>
    <n v="5.79"/>
    <s v="No"/>
    <s v="No"/>
    <s v="No"/>
    <n v="1"/>
    <x v="1"/>
    <x v="0"/>
    <x v="1"/>
    <s v="18-Jun-1992"/>
    <x v="1480"/>
    <x v="1"/>
    <x v="2"/>
    <x v="1"/>
  </r>
  <r>
    <x v="1481"/>
    <s v="Lindsay A."/>
    <n v="25.46"/>
    <n v="4.29"/>
    <s v="No"/>
    <s v="No"/>
    <s v="No"/>
    <n v="0"/>
    <x v="1"/>
    <x v="1"/>
    <x v="2"/>
    <s v="6-Oct-1982"/>
    <x v="1481"/>
    <x v="1"/>
    <x v="0"/>
    <x v="2"/>
  </r>
  <r>
    <x v="1482"/>
    <s v="Justin R"/>
    <n v="23.31"/>
    <n v="8.27"/>
    <s v="No"/>
    <s v="No"/>
    <s v="No"/>
    <n v="0"/>
    <x v="1"/>
    <x v="2"/>
    <x v="0"/>
    <s v="24-Jun-1978"/>
    <x v="1482"/>
    <x v="1"/>
    <x v="2"/>
    <x v="0"/>
  </r>
  <r>
    <x v="1483"/>
    <s v="Casey"/>
    <n v="29"/>
    <n v="4.5599999999999996"/>
    <s v="No"/>
    <s v="No"/>
    <s v="No"/>
    <n v="0"/>
    <x v="1"/>
    <x v="1"/>
    <x v="2"/>
    <s v="28-Jun-1980"/>
    <x v="1483"/>
    <x v="1"/>
    <x v="0"/>
    <x v="3"/>
  </r>
  <r>
    <x v="1484"/>
    <s v="Amanda L"/>
    <n v="32.869999999999997"/>
    <n v="5.33"/>
    <s v="No"/>
    <s v="No"/>
    <s v="No"/>
    <n v="0"/>
    <x v="1"/>
    <x v="0"/>
    <x v="2"/>
    <s v="21-Jul-1980"/>
    <x v="1484"/>
    <x v="1"/>
    <x v="1"/>
    <x v="2"/>
  </r>
  <r>
    <x v="1485"/>
    <s v="Ayako N."/>
    <n v="26.18"/>
    <n v="5.63"/>
    <s v="No"/>
    <s v="No"/>
    <s v="No"/>
    <n v="0"/>
    <x v="1"/>
    <x v="1"/>
    <x v="2"/>
    <s v="22-Oct-1980"/>
    <x v="1485"/>
    <x v="1"/>
    <x v="0"/>
    <x v="0"/>
  </r>
  <r>
    <x v="1486"/>
    <s v="Emilee"/>
    <n v="25.3"/>
    <n v="5.12"/>
    <s v="No"/>
    <s v="No"/>
    <s v="No"/>
    <n v="0"/>
    <x v="1"/>
    <x v="1"/>
    <x v="2"/>
    <s v="26-Jul-1980"/>
    <x v="1486"/>
    <x v="1"/>
    <x v="1"/>
    <x v="3"/>
  </r>
  <r>
    <x v="1487"/>
    <s v="Stephen M"/>
    <n v="36.94"/>
    <n v="5.15"/>
    <s v="yes"/>
    <s v="No"/>
    <s v="No"/>
    <n v="1"/>
    <x v="1"/>
    <x v="0"/>
    <x v="2"/>
    <s v="29-Oct-1995"/>
    <x v="1487"/>
    <x v="1"/>
    <x v="0"/>
    <x v="1"/>
  </r>
  <r>
    <x v="1488"/>
    <s v="Annemarie A"/>
    <n v="22.86"/>
    <n v="7.5"/>
    <s v="No"/>
    <s v="No"/>
    <s v="No"/>
    <n v="0"/>
    <x v="1"/>
    <x v="2"/>
    <x v="0"/>
    <s v="2-Jun-1978"/>
    <x v="1488"/>
    <x v="1"/>
    <x v="2"/>
    <x v="0"/>
  </r>
  <r>
    <x v="1489"/>
    <s v="Ashley R"/>
    <n v="18.760000000000002"/>
    <n v="4.88"/>
    <s v="yes"/>
    <s v="No"/>
    <s v="Yes"/>
    <n v="1"/>
    <x v="1"/>
    <x v="2"/>
    <x v="2"/>
    <s v="6-Jul-1969"/>
    <x v="1489"/>
    <x v="1"/>
    <x v="0"/>
    <x v="0"/>
  </r>
  <r>
    <x v="1490"/>
    <s v="Leslie A"/>
    <n v="24.36"/>
    <n v="5.57"/>
    <s v="No"/>
    <s v="No"/>
    <s v="No"/>
    <n v="0"/>
    <x v="1"/>
    <x v="2"/>
    <x v="2"/>
    <s v="1-Sep-1982"/>
    <x v="1490"/>
    <x v="1"/>
    <x v="1"/>
    <x v="0"/>
  </r>
  <r>
    <x v="1491"/>
    <s v="Mauricio J. Sr."/>
    <n v="32.299999999999997"/>
    <n v="5.31"/>
    <s v="No"/>
    <s v="No"/>
    <s v="No"/>
    <n v="0"/>
    <x v="1"/>
    <x v="0"/>
    <x v="2"/>
    <s v="18-Oct-1982"/>
    <x v="1491"/>
    <x v="2"/>
    <x v="1"/>
    <x v="1"/>
  </r>
  <r>
    <x v="1492"/>
    <s v="Kieran"/>
    <n v="22.704999999999998"/>
    <n v="4.57"/>
    <s v="yes"/>
    <s v="No"/>
    <s v="No"/>
    <n v="0"/>
    <x v="1"/>
    <x v="2"/>
    <x v="2"/>
    <s v="10-Dec-1985"/>
    <x v="1492"/>
    <x v="1"/>
    <x v="2"/>
    <x v="9"/>
  </r>
  <r>
    <x v="1493"/>
    <s v="Elizabeth A"/>
    <n v="21.79"/>
    <n v="8.6999999999999993"/>
    <s v="yes"/>
    <s v="No"/>
    <s v="No"/>
    <n v="1"/>
    <x v="1"/>
    <x v="2"/>
    <x v="0"/>
    <s v="3-Jun-1975"/>
    <x v="1493"/>
    <x v="1"/>
    <x v="0"/>
    <x v="0"/>
  </r>
  <r>
    <x v="1494"/>
    <s v="Zeke M."/>
    <n v="24.52"/>
    <n v="4.76"/>
    <s v="No"/>
    <s v="No"/>
    <s v="No"/>
    <n v="0"/>
    <x v="1"/>
    <x v="2"/>
    <x v="2"/>
    <s v="18-Aug-1980"/>
    <x v="1494"/>
    <x v="1"/>
    <x v="2"/>
    <x v="0"/>
  </r>
  <r>
    <x v="1495"/>
    <s v="Chip"/>
    <n v="39.520000000000003"/>
    <n v="11.81"/>
    <s v="No"/>
    <s v="No"/>
    <s v="No"/>
    <n v="0"/>
    <x v="1"/>
    <x v="0"/>
    <x v="0"/>
    <s v="15-Dec-1978"/>
    <x v="1495"/>
    <x v="0"/>
    <x v="2"/>
    <x v="1"/>
  </r>
  <r>
    <x v="1496"/>
    <s v="Miguel Angel Sr."/>
    <n v="24.49"/>
    <n v="4.67"/>
    <s v="No"/>
    <s v="No"/>
    <s v="No"/>
    <n v="0"/>
    <x v="1"/>
    <x v="2"/>
    <x v="2"/>
    <s v="5-Oct-1980"/>
    <x v="1496"/>
    <x v="1"/>
    <x v="0"/>
    <x v="0"/>
  </r>
  <r>
    <x v="1497"/>
    <s v="Brian"/>
    <n v="26.315000000000001"/>
    <n v="6.02"/>
    <s v="No"/>
    <s v="No"/>
    <s v="No"/>
    <n v="0"/>
    <x v="1"/>
    <x v="1"/>
    <x v="1"/>
    <s v="30-Aug-1980"/>
    <x v="1497"/>
    <x v="1"/>
    <x v="2"/>
    <x v="1"/>
  </r>
  <r>
    <x v="1498"/>
    <s v="Meghan"/>
    <n v="22.58"/>
    <n v="7.46"/>
    <s v="No"/>
    <s v="No"/>
    <s v="No"/>
    <n v="0"/>
    <x v="1"/>
    <x v="2"/>
    <x v="0"/>
    <s v="29-Nov-1978"/>
    <x v="1498"/>
    <x v="1"/>
    <x v="2"/>
    <x v="0"/>
  </r>
  <r>
    <x v="1499"/>
    <s v="Meredith L."/>
    <n v="19.475000000000001"/>
    <n v="4.74"/>
    <s v="No"/>
    <s v="No"/>
    <s v="No"/>
    <n v="1"/>
    <x v="1"/>
    <x v="2"/>
    <x v="2"/>
    <s v="5-Sep-1984"/>
    <x v="1499"/>
    <x v="1"/>
    <x v="0"/>
    <x v="1"/>
  </r>
  <r>
    <x v="1500"/>
    <s v=".  Millicent M"/>
    <n v="26.33"/>
    <n v="4.79"/>
    <s v="No"/>
    <s v="No"/>
    <s v="No"/>
    <n v="0"/>
    <x v="1"/>
    <x v="1"/>
    <x v="2"/>
    <s v="21-Dec-1989"/>
    <x v="1500"/>
    <x v="1"/>
    <x v="0"/>
    <x v="2"/>
  </r>
  <r>
    <x v="1501"/>
    <s v="Kathleen"/>
    <n v="17.29"/>
    <n v="5.35"/>
    <s v="yes"/>
    <s v="No"/>
    <s v="No"/>
    <n v="0"/>
    <x v="1"/>
    <x v="3"/>
    <x v="2"/>
    <s v="10-Sep-1985"/>
    <x v="1501"/>
    <x v="1"/>
    <x v="1"/>
    <x v="2"/>
  </r>
  <r>
    <x v="1502"/>
    <s v="Kimberly K"/>
    <n v="42.88"/>
    <n v="4.87"/>
    <s v="No"/>
    <s v="yes"/>
    <s v="No"/>
    <n v="1"/>
    <x v="1"/>
    <x v="0"/>
    <x v="2"/>
    <s v="24-Dec-2004"/>
    <x v="1502"/>
    <x v="1"/>
    <x v="1"/>
    <x v="1"/>
  </r>
  <r>
    <x v="1503"/>
    <s v="Justin C"/>
    <n v="32.200000000000003"/>
    <n v="10.09"/>
    <s v="yes"/>
    <s v="No"/>
    <s v="No"/>
    <n v="0"/>
    <x v="1"/>
    <x v="0"/>
    <x v="0"/>
    <s v="23-Jun-1981"/>
    <x v="1503"/>
    <x v="1"/>
    <x v="2"/>
    <x v="3"/>
  </r>
  <r>
    <x v="1504"/>
    <s v="Tristan P."/>
    <n v="18.75"/>
    <n v="5.47"/>
    <s v="yes"/>
    <s v="No"/>
    <s v="Yes"/>
    <n v="1"/>
    <x v="1"/>
    <x v="2"/>
    <x v="2"/>
    <s v="23-Oct-1969"/>
    <x v="1504"/>
    <x v="1"/>
    <x v="2"/>
    <x v="0"/>
  </r>
  <r>
    <x v="1505"/>
    <s v="Traci A"/>
    <n v="22.36"/>
    <n v="8.6"/>
    <s v="No"/>
    <s v="No"/>
    <s v="No"/>
    <n v="0"/>
    <x v="1"/>
    <x v="2"/>
    <x v="0"/>
    <s v="5-Aug-1978"/>
    <x v="1505"/>
    <x v="1"/>
    <x v="1"/>
    <x v="0"/>
  </r>
  <r>
    <x v="1506"/>
    <s v="Justin P"/>
    <n v="23.94"/>
    <n v="10.74"/>
    <s v="yes"/>
    <s v="No"/>
    <s v="No"/>
    <n v="0"/>
    <x v="1"/>
    <x v="2"/>
    <x v="0"/>
    <s v="19-Jun-1981"/>
    <x v="1506"/>
    <x v="1"/>
    <x v="2"/>
    <x v="9"/>
  </r>
  <r>
    <x v="1507"/>
    <s v="Logan M"/>
    <n v="30.1"/>
    <n v="4.3899999999999997"/>
    <s v="No"/>
    <s v="No"/>
    <s v="Yes"/>
    <n v="1"/>
    <x v="1"/>
    <x v="0"/>
    <x v="2"/>
    <s v="4-Nov-1979"/>
    <x v="1507"/>
    <x v="1"/>
    <x v="2"/>
    <x v="3"/>
  </r>
  <r>
    <x v="1508"/>
    <s v="Sebastien"/>
    <n v="21.93"/>
    <n v="6.3"/>
    <s v="No"/>
    <s v="No"/>
    <s v="No"/>
    <n v="0"/>
    <x v="1"/>
    <x v="2"/>
    <x v="1"/>
    <s v="15-Jun-1977"/>
    <x v="1508"/>
    <x v="1"/>
    <x v="1"/>
    <x v="0"/>
  </r>
  <r>
    <x v="1509"/>
    <s v="Tiffany A"/>
    <n v="39.75"/>
    <n v="5.41"/>
    <s v="No"/>
    <s v="yes"/>
    <s v="No"/>
    <n v="1"/>
    <x v="1"/>
    <x v="0"/>
    <x v="2"/>
    <s v="30-Nov-2000"/>
    <x v="1509"/>
    <x v="1"/>
    <x v="1"/>
    <x v="1"/>
  </r>
  <r>
    <x v="1510"/>
    <s v="Matthew"/>
    <n v="26.03"/>
    <n v="4.47"/>
    <s v="No"/>
    <s v="No"/>
    <s v="Yes"/>
    <n v="1"/>
    <x v="1"/>
    <x v="1"/>
    <x v="2"/>
    <s v="15-Jul-1979"/>
    <x v="1510"/>
    <x v="2"/>
    <x v="1"/>
    <x v="4"/>
  </r>
  <r>
    <x v="1511"/>
    <s v="Luke"/>
    <n v="34.51"/>
    <n v="6.26"/>
    <s v="No"/>
    <s v="No"/>
    <s v="No"/>
    <n v="0"/>
    <x v="1"/>
    <x v="0"/>
    <x v="1"/>
    <s v="8-Jul-1994"/>
    <x v="1511"/>
    <x v="1"/>
    <x v="2"/>
    <x v="14"/>
  </r>
  <r>
    <x v="1512"/>
    <s v="Leigh"/>
    <n v="19.32"/>
    <n v="11.58"/>
    <s v="yes"/>
    <s v="No"/>
    <s v="No"/>
    <n v="1"/>
    <x v="1"/>
    <x v="2"/>
    <x v="0"/>
    <s v="17-Aug-1975"/>
    <x v="1512"/>
    <x v="1"/>
    <x v="1"/>
    <x v="1"/>
  </r>
  <r>
    <x v="1513"/>
    <s v="Yosuke"/>
    <n v="28.5"/>
    <n v="4.3600000000000003"/>
    <s v="No"/>
    <s v="No"/>
    <s v="No"/>
    <n v="0"/>
    <x v="1"/>
    <x v="1"/>
    <x v="2"/>
    <s v="29-Jun-1991"/>
    <x v="1513"/>
    <x v="0"/>
    <x v="2"/>
    <x v="7"/>
  </r>
  <r>
    <x v="1514"/>
    <s v="Matthew"/>
    <n v="30.875"/>
    <n v="4.1399999999999997"/>
    <s v="yes"/>
    <s v="No"/>
    <s v="No"/>
    <n v="0"/>
    <x v="1"/>
    <x v="0"/>
    <x v="2"/>
    <s v="24-Dec-1985"/>
    <x v="1514"/>
    <x v="2"/>
    <x v="0"/>
    <x v="1"/>
  </r>
  <r>
    <x v="1515"/>
    <s v="Jacob"/>
    <n v="24.02"/>
    <n v="4.38"/>
    <s v="No"/>
    <s v="No"/>
    <s v="No"/>
    <n v="0"/>
    <x v="1"/>
    <x v="2"/>
    <x v="2"/>
    <s v="23-Nov-1980"/>
    <x v="1515"/>
    <x v="1"/>
    <x v="2"/>
    <x v="0"/>
  </r>
  <r>
    <x v="1516"/>
    <s v="Jodi"/>
    <n v="36.08"/>
    <n v="11.61"/>
    <s v="yes"/>
    <s v="No"/>
    <s v="No"/>
    <n v="0"/>
    <x v="1"/>
    <x v="0"/>
    <x v="0"/>
    <s v="8-Oct-1981"/>
    <x v="1516"/>
    <x v="1"/>
    <x v="1"/>
    <x v="0"/>
  </r>
  <r>
    <x v="1517"/>
    <s v="Lauren"/>
    <n v="32.200000000000003"/>
    <n v="10.59"/>
    <s v="yes"/>
    <s v="No"/>
    <s v="No"/>
    <n v="0"/>
    <x v="1"/>
    <x v="0"/>
    <x v="0"/>
    <s v="3-Sep-1981"/>
    <x v="1517"/>
    <x v="1"/>
    <x v="0"/>
    <x v="3"/>
  </r>
  <r>
    <x v="1518"/>
    <s v="Misti C"/>
    <n v="28.05"/>
    <n v="11.85"/>
    <s v="yes"/>
    <s v="No"/>
    <s v="No"/>
    <n v="0"/>
    <x v="1"/>
    <x v="1"/>
    <x v="0"/>
    <s v="21-Sep-1981"/>
    <x v="1518"/>
    <x v="1"/>
    <x v="0"/>
    <x v="0"/>
  </r>
  <r>
    <x v="1519"/>
    <s v="Angela J"/>
    <n v="19"/>
    <n v="5.46"/>
    <s v="yes"/>
    <s v="No"/>
    <s v="No"/>
    <n v="1"/>
    <x v="1"/>
    <x v="2"/>
    <x v="2"/>
    <s v="10-Oct-1988"/>
    <x v="1519"/>
    <x v="1"/>
    <x v="2"/>
    <x v="2"/>
  </r>
  <r>
    <x v="1520"/>
    <s v="Jonathan D."/>
    <n v="16.13"/>
    <n v="4.54"/>
    <s v="yes"/>
    <s v="No"/>
    <s v="No"/>
    <n v="2"/>
    <x v="1"/>
    <x v="3"/>
    <x v="2"/>
    <s v="9-Dec-1966"/>
    <x v="1520"/>
    <x v="2"/>
    <x v="2"/>
    <x v="0"/>
  </r>
  <r>
    <x v="1521"/>
    <s v="Victoria"/>
    <n v="18.77"/>
    <n v="11.98"/>
    <s v="yes"/>
    <s v="No"/>
    <s v="No"/>
    <n v="2"/>
    <x v="1"/>
    <x v="2"/>
    <x v="0"/>
    <s v="17-Jun-1970"/>
    <x v="1521"/>
    <x v="1"/>
    <x v="1"/>
    <x v="0"/>
  </r>
  <r>
    <x v="1522"/>
    <s v="Adrian R."/>
    <n v="28.88"/>
    <n v="6.59"/>
    <s v="yes"/>
    <s v="No"/>
    <s v="No"/>
    <n v="1"/>
    <x v="1"/>
    <x v="1"/>
    <x v="0"/>
    <s v="5-Jun-1986"/>
    <x v="1522"/>
    <x v="2"/>
    <x v="1"/>
    <x v="4"/>
  </r>
  <r>
    <x v="1523"/>
    <s v="Andrew"/>
    <n v="27.55"/>
    <n v="10.83"/>
    <s v="yes"/>
    <s v="No"/>
    <s v="No"/>
    <n v="1"/>
    <x v="1"/>
    <x v="1"/>
    <x v="0"/>
    <s v="7-Aug-1986"/>
    <x v="1523"/>
    <x v="2"/>
    <x v="2"/>
    <x v="4"/>
  </r>
  <r>
    <x v="1524"/>
    <s v="Jason A."/>
    <n v="15.6"/>
    <n v="8.6"/>
    <s v="No"/>
    <s v="No"/>
    <s v="No"/>
    <n v="0"/>
    <x v="1"/>
    <x v="3"/>
    <x v="0"/>
    <s v="18-Jul-1968"/>
    <x v="1524"/>
    <x v="2"/>
    <x v="1"/>
    <x v="1"/>
  </r>
  <r>
    <x v="1525"/>
    <s v="Rachel"/>
    <n v="21.99"/>
    <n v="11.17"/>
    <s v="No"/>
    <s v="No"/>
    <s v="No"/>
    <n v="0"/>
    <x v="1"/>
    <x v="2"/>
    <x v="0"/>
    <s v="21-Oct-1978"/>
    <x v="1525"/>
    <x v="1"/>
    <x v="0"/>
    <x v="0"/>
  </r>
  <r>
    <x v="1526"/>
    <s v="Susan"/>
    <n v="34.85"/>
    <n v="5.75"/>
    <s v="No"/>
    <s v="No"/>
    <s v="No"/>
    <n v="0"/>
    <x v="1"/>
    <x v="0"/>
    <x v="1"/>
    <s v="13-Jun-1994"/>
    <x v="1526"/>
    <x v="1"/>
    <x v="1"/>
    <x v="1"/>
  </r>
  <r>
    <x v="1527"/>
    <s v="Cameron M."/>
    <n v="24.51"/>
    <n v="4.83"/>
    <s v="yes"/>
    <s v="No"/>
    <s v="Yes"/>
    <n v="1"/>
    <x v="1"/>
    <x v="2"/>
    <x v="2"/>
    <s v="12-Jun-1983"/>
    <x v="1527"/>
    <x v="2"/>
    <x v="0"/>
    <x v="1"/>
  </r>
  <r>
    <x v="1528"/>
    <s v="Claudia A."/>
    <n v="19.399999999999999"/>
    <n v="11.93"/>
    <s v="No"/>
    <s v="No"/>
    <s v="No"/>
    <n v="0"/>
    <x v="1"/>
    <x v="2"/>
    <x v="0"/>
    <s v="12-Dec-1971"/>
    <x v="1528"/>
    <x v="1"/>
    <x v="1"/>
    <x v="0"/>
  </r>
  <r>
    <x v="1529"/>
    <s v="Kate"/>
    <n v="15.1"/>
    <n v="8.41"/>
    <s v="No"/>
    <s v="No"/>
    <s v="No"/>
    <n v="0"/>
    <x v="1"/>
    <x v="3"/>
    <x v="0"/>
    <s v="13-Jul-1968"/>
    <x v="1529"/>
    <x v="2"/>
    <x v="1"/>
    <x v="1"/>
  </r>
  <r>
    <x v="1530"/>
    <s v="Nicole M."/>
    <n v="23.37"/>
    <n v="5.59"/>
    <s v="yes"/>
    <s v="No"/>
    <s v="No"/>
    <n v="0"/>
    <x v="1"/>
    <x v="2"/>
    <x v="2"/>
    <s v="9-Jul-1985"/>
    <x v="1530"/>
    <x v="1"/>
    <x v="0"/>
    <x v="1"/>
  </r>
  <r>
    <x v="1531"/>
    <s v="Jack"/>
    <n v="42.4"/>
    <n v="4.0599999999999996"/>
    <s v="No"/>
    <s v="No"/>
    <s v="No"/>
    <n v="0"/>
    <x v="1"/>
    <x v="0"/>
    <x v="2"/>
    <s v="20-Oct-1989"/>
    <x v="1531"/>
    <x v="2"/>
    <x v="1"/>
    <x v="3"/>
  </r>
  <r>
    <x v="1532"/>
    <s v="Gregory"/>
    <n v="28.405000000000001"/>
    <n v="7.02"/>
    <s v="yes"/>
    <s v="No"/>
    <s v="No"/>
    <n v="0"/>
    <x v="1"/>
    <x v="1"/>
    <x v="0"/>
    <s v="17-Sep-1981"/>
    <x v="1532"/>
    <x v="2"/>
    <x v="1"/>
    <x v="1"/>
  </r>
  <r>
    <x v="1533"/>
    <s v="Rebecca"/>
    <n v="23.4"/>
    <n v="4.47"/>
    <s v="No"/>
    <s v="No"/>
    <s v="No"/>
    <n v="0"/>
    <x v="1"/>
    <x v="2"/>
    <x v="2"/>
    <s v="27-Sep-1982"/>
    <x v="1533"/>
    <x v="1"/>
    <x v="2"/>
    <x v="0"/>
  </r>
  <r>
    <x v="1534"/>
    <s v="Adam"/>
    <n v="33.44"/>
    <n v="4.54"/>
    <s v="No"/>
    <s v="No"/>
    <s v="No"/>
    <n v="0"/>
    <x v="1"/>
    <x v="0"/>
    <x v="2"/>
    <s v="19-Nov-1989"/>
    <x v="1534"/>
    <x v="1"/>
    <x v="1"/>
    <x v="0"/>
  </r>
  <r>
    <x v="1535"/>
    <s v="Ryan"/>
    <n v="21.12"/>
    <n v="4.99"/>
    <s v="No"/>
    <s v="No"/>
    <s v="No"/>
    <n v="1"/>
    <x v="1"/>
    <x v="2"/>
    <x v="2"/>
    <s v="1-Jul-1984"/>
    <x v="1535"/>
    <x v="2"/>
    <x v="2"/>
    <x v="0"/>
  </r>
  <r>
    <x v="1536"/>
    <s v="Jackie K."/>
    <n v="18.48"/>
    <n v="10.84"/>
    <s v="yes"/>
    <s v="No"/>
    <s v="No"/>
    <n v="2"/>
    <x v="1"/>
    <x v="3"/>
    <x v="0"/>
    <s v="8-Nov-1970"/>
    <x v="1536"/>
    <x v="1"/>
    <x v="0"/>
    <x v="0"/>
  </r>
  <r>
    <x v="1537"/>
    <s v="Chris"/>
    <n v="16.815000000000001"/>
    <n v="5.63"/>
    <s v="No"/>
    <s v="No"/>
    <s v="No"/>
    <n v="1"/>
    <x v="1"/>
    <x v="3"/>
    <x v="2"/>
    <s v="8-Dec-1984"/>
    <x v="1537"/>
    <x v="1"/>
    <x v="0"/>
    <x v="9"/>
  </r>
  <r>
    <x v="1538"/>
    <s v="Tyler C"/>
    <n v="26.72"/>
    <n v="4.1399999999999997"/>
    <s v="No"/>
    <s v="No"/>
    <s v="No"/>
    <n v="0"/>
    <x v="1"/>
    <x v="1"/>
    <x v="2"/>
    <s v="6-Jun-1990"/>
    <x v="1538"/>
    <x v="1"/>
    <x v="2"/>
    <x v="14"/>
  </r>
  <r>
    <x v="1539"/>
    <s v="Yoshie"/>
    <n v="41.42"/>
    <n v="5.17"/>
    <s v="No"/>
    <s v="No"/>
    <s v="Yes"/>
    <n v="1"/>
    <x v="1"/>
    <x v="0"/>
    <x v="2"/>
    <s v="4-Sep-2003"/>
    <x v="1539"/>
    <x v="1"/>
    <x v="1"/>
    <x v="1"/>
  </r>
  <r>
    <x v="1540"/>
    <s v="Lauren A"/>
    <n v="20.69"/>
    <n v="6.93"/>
    <s v="No"/>
    <s v="No"/>
    <s v="No"/>
    <n v="2"/>
    <x v="1"/>
    <x v="2"/>
    <x v="0"/>
    <s v="29-Aug-1973"/>
    <x v="1540"/>
    <x v="1"/>
    <x v="1"/>
    <x v="0"/>
  </r>
  <r>
    <x v="1541"/>
    <s v="Mason D."/>
    <n v="41.23"/>
    <n v="4.24"/>
    <s v="No"/>
    <s v="No"/>
    <s v="No"/>
    <n v="0"/>
    <x v="1"/>
    <x v="0"/>
    <x v="2"/>
    <s v="28-Aug-1982"/>
    <x v="1541"/>
    <x v="2"/>
    <x v="2"/>
    <x v="5"/>
  </r>
  <r>
    <x v="1542"/>
    <s v="Ryan"/>
    <n v="29.9"/>
    <n v="5.91"/>
    <s v="No"/>
    <s v="No"/>
    <s v="No"/>
    <n v="0"/>
    <x v="1"/>
    <x v="1"/>
    <x v="1"/>
    <s v="7-Nov-1982"/>
    <x v="1542"/>
    <x v="1"/>
    <x v="0"/>
    <x v="3"/>
  </r>
  <r>
    <x v="1543"/>
    <s v="Arturo"/>
    <n v="34.104999999999997"/>
    <n v="5.93"/>
    <s v="No"/>
    <s v="No"/>
    <s v="No"/>
    <n v="0"/>
    <x v="1"/>
    <x v="0"/>
    <x v="1"/>
    <s v="29-Dec-1982"/>
    <x v="1543"/>
    <x v="2"/>
    <x v="2"/>
    <x v="4"/>
  </r>
  <r>
    <x v="1544"/>
    <s v="Jake"/>
    <n v="24.97"/>
    <n v="5.66"/>
    <s v="No"/>
    <s v="No"/>
    <s v="No"/>
    <n v="0"/>
    <x v="1"/>
    <x v="2"/>
    <x v="2"/>
    <s v="22-Nov-1982"/>
    <x v="1544"/>
    <x v="1"/>
    <x v="1"/>
    <x v="0"/>
  </r>
  <r>
    <x v="1545"/>
    <s v="Sarah E"/>
    <n v="34.799999999999997"/>
    <n v="4.1900000000000004"/>
    <s v="No"/>
    <s v="No"/>
    <s v="No"/>
    <n v="1"/>
    <x v="1"/>
    <x v="0"/>
    <x v="2"/>
    <s v="5-Oct-1984"/>
    <x v="1545"/>
    <x v="1"/>
    <x v="0"/>
    <x v="3"/>
  </r>
  <r>
    <x v="1546"/>
    <s v="Alison L."/>
    <n v="32.965000000000003"/>
    <n v="9.2100000000000009"/>
    <s v="yes"/>
    <s v="No"/>
    <s v="No"/>
    <n v="0"/>
    <x v="1"/>
    <x v="0"/>
    <x v="0"/>
    <s v="20-Jul-1981"/>
    <x v="1546"/>
    <x v="1"/>
    <x v="1"/>
    <x v="1"/>
  </r>
  <r>
    <x v="1547"/>
    <s v="Karen A."/>
    <n v="27.265000000000001"/>
    <n v="5.51"/>
    <s v="No"/>
    <s v="No"/>
    <s v="No"/>
    <n v="1"/>
    <x v="1"/>
    <x v="1"/>
    <x v="2"/>
    <s v="20-Sep-1984"/>
    <x v="1547"/>
    <x v="1"/>
    <x v="2"/>
    <x v="2"/>
  </r>
  <r>
    <x v="1548"/>
    <s v="Thomas R. Jr."/>
    <n v="17.059999999999999"/>
    <n v="8.5"/>
    <s v="No"/>
    <s v="No"/>
    <s v="No"/>
    <n v="0"/>
    <x v="1"/>
    <x v="3"/>
    <x v="0"/>
    <s v="11-Dec-1968"/>
    <x v="1548"/>
    <x v="2"/>
    <x v="2"/>
    <x v="0"/>
  </r>
  <r>
    <x v="1549"/>
    <s v="Stephanie W."/>
    <n v="36.29"/>
    <n v="6.23"/>
    <s v="No"/>
    <s v="No"/>
    <s v="No"/>
    <n v="0"/>
    <x v="1"/>
    <x v="0"/>
    <x v="1"/>
    <s v="6-Aug-1989"/>
    <x v="1549"/>
    <x v="1"/>
    <x v="2"/>
    <x v="2"/>
  </r>
  <r>
    <x v="1550"/>
    <s v="Ezra"/>
    <n v="28.594999999999999"/>
    <n v="8.5299999999999994"/>
    <s v="yes"/>
    <s v="No"/>
    <s v="No"/>
    <n v="1"/>
    <x v="1"/>
    <x v="1"/>
    <x v="0"/>
    <s v="18-Dec-1986"/>
    <x v="1550"/>
    <x v="1"/>
    <x v="0"/>
    <x v="1"/>
  </r>
  <r>
    <x v="1551"/>
    <s v="Jim"/>
    <n v="17.8"/>
    <n v="5.75"/>
    <s v="yes"/>
    <s v="No"/>
    <s v="Yes"/>
    <n v="1"/>
    <x v="1"/>
    <x v="3"/>
    <x v="1"/>
    <s v="3-Dec-1969"/>
    <x v="1551"/>
    <x v="1"/>
    <x v="0"/>
    <x v="0"/>
  </r>
  <r>
    <x v="1552"/>
    <s v="Ari L."/>
    <n v="21.4"/>
    <n v="5.6"/>
    <s v="No"/>
    <s v="No"/>
    <s v="No"/>
    <n v="0"/>
    <x v="1"/>
    <x v="2"/>
    <x v="2"/>
    <s v="2-Oct-1982"/>
    <x v="1552"/>
    <x v="1"/>
    <x v="2"/>
    <x v="1"/>
  </r>
  <r>
    <x v="1553"/>
    <s v="Fanny"/>
    <n v="23.01"/>
    <n v="4.68"/>
    <s v="No"/>
    <s v="No"/>
    <s v="No"/>
    <n v="0"/>
    <x v="1"/>
    <x v="2"/>
    <x v="2"/>
    <s v="12-Aug-1982"/>
    <x v="1553"/>
    <x v="1"/>
    <x v="1"/>
    <x v="0"/>
  </r>
  <r>
    <x v="1554"/>
    <s v="Heather"/>
    <n v="19.86"/>
    <n v="5.62"/>
    <s v="yes"/>
    <s v="No"/>
    <s v="No"/>
    <n v="0"/>
    <x v="1"/>
    <x v="2"/>
    <x v="2"/>
    <s v="23-Oct-1976"/>
    <x v="1554"/>
    <x v="1"/>
    <x v="1"/>
    <x v="0"/>
  </r>
  <r>
    <x v="1555"/>
    <s v="Peter W. Sr."/>
    <n v="33.58"/>
    <n v="5.08"/>
    <s v="No"/>
    <s v="No"/>
    <s v="No"/>
    <n v="0"/>
    <x v="1"/>
    <x v="0"/>
    <x v="2"/>
    <s v="7-Jul-1994"/>
    <x v="1555"/>
    <x v="1"/>
    <x v="1"/>
    <x v="14"/>
  </r>
  <r>
    <x v="1556"/>
    <s v="Catherine A"/>
    <n v="29.81"/>
    <n v="5.28"/>
    <s v="No"/>
    <s v="No"/>
    <s v="No"/>
    <n v="0"/>
    <x v="1"/>
    <x v="1"/>
    <x v="2"/>
    <s v="28-Aug-1982"/>
    <x v="1556"/>
    <x v="1"/>
    <x v="2"/>
    <x v="0"/>
  </r>
  <r>
    <x v="1557"/>
    <s v="Kelly A"/>
    <n v="27.4"/>
    <n v="4.6100000000000003"/>
    <s v="No"/>
    <s v="No"/>
    <s v="No"/>
    <n v="0"/>
    <x v="1"/>
    <x v="1"/>
    <x v="2"/>
    <s v="9-Oct-1982"/>
    <x v="1557"/>
    <x v="1"/>
    <x v="0"/>
    <x v="3"/>
  </r>
  <r>
    <x v="1558"/>
    <s v="Janel N."/>
    <n v="17.98"/>
    <n v="6.57"/>
    <s v="yes"/>
    <s v="No"/>
    <s v="No"/>
    <n v="2"/>
    <x v="1"/>
    <x v="3"/>
    <x v="0"/>
    <s v="1-Dec-1970"/>
    <x v="1558"/>
    <x v="1"/>
    <x v="2"/>
    <x v="0"/>
  </r>
  <r>
    <x v="1559"/>
    <s v="Yann Kai"/>
    <n v="37.9"/>
    <n v="5.83"/>
    <s v="No"/>
    <s v="No"/>
    <s v="No"/>
    <n v="0"/>
    <x v="1"/>
    <x v="0"/>
    <x v="1"/>
    <s v="8-Jun-1980"/>
    <x v="1559"/>
    <x v="1"/>
    <x v="0"/>
    <x v="3"/>
  </r>
  <r>
    <x v="1560"/>
    <s v="Zachary R."/>
    <n v="25.27"/>
    <n v="6.98"/>
    <s v="yes"/>
    <s v="No"/>
    <s v="No"/>
    <n v="0"/>
    <x v="1"/>
    <x v="1"/>
    <x v="0"/>
    <s v="27-Jul-1981"/>
    <x v="1560"/>
    <x v="1"/>
    <x v="2"/>
    <x v="0"/>
  </r>
  <r>
    <x v="1561"/>
    <s v="Alejandro Sr."/>
    <n v="29.26"/>
    <n v="4.03"/>
    <s v="No"/>
    <s v="No"/>
    <s v="No"/>
    <n v="1"/>
    <x v="1"/>
    <x v="1"/>
    <x v="2"/>
    <s v="1-Nov-1984"/>
    <x v="1561"/>
    <x v="1"/>
    <x v="0"/>
    <x v="1"/>
  </r>
  <r>
    <x v="1562"/>
    <s v="Nicholas R."/>
    <n v="27.835000000000001"/>
    <n v="4.5599999999999996"/>
    <s v="No"/>
    <s v="No"/>
    <s v="No"/>
    <n v="1"/>
    <x v="1"/>
    <x v="1"/>
    <x v="2"/>
    <s v="26-Aug-1984"/>
    <x v="1562"/>
    <x v="2"/>
    <x v="0"/>
    <x v="1"/>
  </r>
  <r>
    <x v="1563"/>
    <s v="Paul"/>
    <n v="46.53"/>
    <n v="5.38"/>
    <s v="yes"/>
    <s v="No"/>
    <s v="No"/>
    <n v="0"/>
    <x v="1"/>
    <x v="0"/>
    <x v="2"/>
    <s v="22-Jul-1985"/>
    <x v="1563"/>
    <x v="2"/>
    <x v="2"/>
    <x v="0"/>
  </r>
  <r>
    <x v="1564"/>
    <s v="Michael D"/>
    <n v="20.58"/>
    <n v="11.04"/>
    <s v="yes"/>
    <s v="No"/>
    <s v="No"/>
    <n v="1"/>
    <x v="1"/>
    <x v="2"/>
    <x v="0"/>
    <s v="5-Aug-1975"/>
    <x v="1564"/>
    <x v="1"/>
    <x v="0"/>
    <x v="0"/>
  </r>
  <r>
    <x v="1565"/>
    <s v="Marina"/>
    <n v="19.53"/>
    <n v="6.09"/>
    <s v="yes"/>
    <s v="No"/>
    <s v="No"/>
    <n v="0"/>
    <x v="1"/>
    <x v="2"/>
    <x v="1"/>
    <s v="30-Dec-1976"/>
    <x v="1565"/>
    <x v="1"/>
    <x v="0"/>
    <x v="0"/>
  </r>
  <r>
    <x v="1566"/>
    <s v="Caroline"/>
    <n v="27.7"/>
    <n v="4.71"/>
    <s v="No"/>
    <s v="No"/>
    <s v="No"/>
    <n v="1"/>
    <x v="1"/>
    <x v="1"/>
    <x v="2"/>
    <s v="4-Sep-1987"/>
    <x v="1566"/>
    <x v="1"/>
    <x v="2"/>
    <x v="3"/>
  </r>
  <r>
    <x v="1567"/>
    <s v="Ross P"/>
    <n v="18.920000000000002"/>
    <n v="8.18"/>
    <s v="No"/>
    <s v="No"/>
    <s v="No"/>
    <n v="0"/>
    <x v="1"/>
    <x v="2"/>
    <x v="0"/>
    <s v="22-Aug-1971"/>
    <x v="1567"/>
    <x v="1"/>
    <x v="0"/>
    <x v="0"/>
  </r>
  <r>
    <x v="1568"/>
    <s v="Aoife"/>
    <n v="17.760000000000002"/>
    <n v="11.18"/>
    <s v="yes"/>
    <s v="No"/>
    <s v="No"/>
    <n v="2"/>
    <x v="1"/>
    <x v="3"/>
    <x v="0"/>
    <s v="20-Aug-1970"/>
    <x v="1568"/>
    <x v="1"/>
    <x v="1"/>
    <x v="0"/>
  </r>
  <r>
    <x v="1569"/>
    <s v="Wesley"/>
    <n v="29.83"/>
    <n v="5.03"/>
    <s v="yes"/>
    <s v="No"/>
    <s v="No"/>
    <n v="0"/>
    <x v="1"/>
    <x v="1"/>
    <x v="2"/>
    <s v="10-Dec-1985"/>
    <x v="1569"/>
    <x v="0"/>
    <x v="0"/>
    <x v="7"/>
  </r>
  <r>
    <x v="1570"/>
    <s v="Rebecca J"/>
    <n v="23.465"/>
    <n v="5.56"/>
    <s v="No"/>
    <s v="No"/>
    <s v="No"/>
    <n v="1"/>
    <x v="1"/>
    <x v="2"/>
    <x v="2"/>
    <s v="9-Sep-1987"/>
    <x v="1570"/>
    <x v="1"/>
    <x v="0"/>
    <x v="2"/>
  </r>
  <r>
    <x v="1571"/>
    <s v="Barry P."/>
    <n v="29.355"/>
    <n v="4.33"/>
    <s v="No"/>
    <s v="No"/>
    <s v="No"/>
    <n v="0"/>
    <x v="1"/>
    <x v="1"/>
    <x v="2"/>
    <s v="28-Oct-1982"/>
    <x v="1571"/>
    <x v="1"/>
    <x v="1"/>
    <x v="1"/>
  </r>
  <r>
    <x v="1572"/>
    <s v="Maciej"/>
    <n v="35.49"/>
    <n v="5.21"/>
    <s v="yes"/>
    <s v="No"/>
    <s v="Yes"/>
    <n v="1"/>
    <x v="1"/>
    <x v="0"/>
    <x v="2"/>
    <s v="16-Aug-1997"/>
    <x v="1572"/>
    <x v="1"/>
    <x v="2"/>
    <x v="14"/>
  </r>
  <r>
    <x v="1573"/>
    <s v="Jerry D."/>
    <n v="26.315000000000001"/>
    <n v="5.89"/>
    <s v="No"/>
    <s v="No"/>
    <s v="No"/>
    <n v="0"/>
    <x v="1"/>
    <x v="1"/>
    <x v="1"/>
    <s v="6-Aug-1982"/>
    <x v="1573"/>
    <x v="0"/>
    <x v="2"/>
    <x v="1"/>
  </r>
  <r>
    <x v="1574"/>
    <s v="Eric A."/>
    <n v="19.79"/>
    <n v="4.8099999999999996"/>
    <s v="yes"/>
    <s v="No"/>
    <s v="No"/>
    <n v="0"/>
    <x v="1"/>
    <x v="2"/>
    <x v="2"/>
    <s v="18-Nov-1976"/>
    <x v="1574"/>
    <x v="1"/>
    <x v="2"/>
    <x v="0"/>
  </r>
  <r>
    <x v="1575"/>
    <s v="Cathi"/>
    <n v="40.564999999999998"/>
    <n v="5.66"/>
    <s v="No"/>
    <s v="No"/>
    <s v="No"/>
    <n v="1"/>
    <x v="1"/>
    <x v="0"/>
    <x v="2"/>
    <s v="13-Aug-1984"/>
    <x v="1575"/>
    <x v="1"/>
    <x v="1"/>
    <x v="1"/>
  </r>
  <r>
    <x v="1576"/>
    <s v="Alex M"/>
    <n v="18.03"/>
    <n v="10.66"/>
    <s v="yes"/>
    <s v="No"/>
    <s v="No"/>
    <n v="2"/>
    <x v="1"/>
    <x v="3"/>
    <x v="0"/>
    <s v="9-Nov-1970"/>
    <x v="1576"/>
    <x v="1"/>
    <x v="1"/>
    <x v="0"/>
  </r>
  <r>
    <x v="1577"/>
    <s v="Liang"/>
    <n v="34.65"/>
    <n v="5.98"/>
    <s v="yes"/>
    <s v="No"/>
    <s v="No"/>
    <n v="0"/>
    <x v="1"/>
    <x v="0"/>
    <x v="1"/>
    <s v="7-Jul-1996"/>
    <x v="1577"/>
    <x v="1"/>
    <x v="0"/>
    <x v="14"/>
  </r>
  <r>
    <x v="1578"/>
    <s v="Lexy"/>
    <n v="42.94"/>
    <n v="4.34"/>
    <s v="No"/>
    <s v="No"/>
    <s v="No"/>
    <n v="0"/>
    <x v="1"/>
    <x v="0"/>
    <x v="2"/>
    <s v="24-Jun-1989"/>
    <x v="1578"/>
    <x v="1"/>
    <x v="2"/>
    <x v="1"/>
  </r>
  <r>
    <x v="1579"/>
    <s v="Michael"/>
    <n v="31.254999999999999"/>
    <n v="5.17"/>
    <s v="No"/>
    <s v="No"/>
    <s v="No"/>
    <n v="0"/>
    <x v="1"/>
    <x v="0"/>
    <x v="2"/>
    <s v="30-Oct-1980"/>
    <x v="1579"/>
    <x v="1"/>
    <x v="1"/>
    <x v="1"/>
  </r>
  <r>
    <x v="1580"/>
    <s v="Samuel L"/>
    <n v="45.43"/>
    <n v="4.2300000000000004"/>
    <s v="yes"/>
    <s v="No"/>
    <s v="Yes"/>
    <n v="1"/>
    <x v="1"/>
    <x v="0"/>
    <x v="2"/>
    <s v="19-Aug-1983"/>
    <x v="1580"/>
    <x v="2"/>
    <x v="2"/>
    <x v="0"/>
  </r>
  <r>
    <x v="1581"/>
    <s v="Spencer A."/>
    <n v="32.340000000000003"/>
    <n v="4.88"/>
    <s v="yes"/>
    <s v="No"/>
    <s v="Yes"/>
    <n v="1"/>
    <x v="1"/>
    <x v="0"/>
    <x v="2"/>
    <s v="21-Oct-1983"/>
    <x v="1581"/>
    <x v="1"/>
    <x v="1"/>
    <x v="0"/>
  </r>
  <r>
    <x v="1582"/>
    <s v=".  Rochelle"/>
    <n v="25.46"/>
    <n v="9.7100000000000009"/>
    <s v="yes"/>
    <s v="No"/>
    <s v="No"/>
    <n v="1"/>
    <x v="1"/>
    <x v="1"/>
    <x v="0"/>
    <s v="25-Sep-1986"/>
    <x v="1582"/>
    <x v="1"/>
    <x v="2"/>
    <x v="0"/>
  </r>
  <r>
    <x v="1583"/>
    <s v="Paula"/>
    <n v="37.145000000000003"/>
    <n v="5.32"/>
    <s v="No"/>
    <s v="No"/>
    <s v="No"/>
    <n v="0"/>
    <x v="1"/>
    <x v="0"/>
    <x v="2"/>
    <s v="13-Aug-1990"/>
    <x v="1583"/>
    <x v="1"/>
    <x v="2"/>
    <x v="2"/>
  </r>
  <r>
    <x v="1584"/>
    <s v=".  Madeline E."/>
    <n v="30.8"/>
    <n v="5.83"/>
    <s v="yes"/>
    <s v="No"/>
    <s v="No"/>
    <n v="0"/>
    <x v="1"/>
    <x v="0"/>
    <x v="1"/>
    <s v="15-Dec-1985"/>
    <x v="1584"/>
    <x v="1"/>
    <x v="1"/>
    <x v="0"/>
  </r>
  <r>
    <x v="1585"/>
    <s v="Maria Isabel"/>
    <n v="29.5"/>
    <n v="5.54"/>
    <s v="yes"/>
    <s v="No"/>
    <s v="No"/>
    <n v="0"/>
    <x v="1"/>
    <x v="1"/>
    <x v="2"/>
    <s v="19-Nov-1985"/>
    <x v="1585"/>
    <x v="1"/>
    <x v="1"/>
    <x v="3"/>
  </r>
  <r>
    <x v="1586"/>
    <s v="Arthur M."/>
    <n v="43.39"/>
    <n v="5.85"/>
    <s v="No"/>
    <s v="yes"/>
    <s v="No"/>
    <n v="1"/>
    <x v="1"/>
    <x v="0"/>
    <x v="1"/>
    <s v="27-Jul-2004"/>
    <x v="1586"/>
    <x v="1"/>
    <x v="2"/>
    <x v="3"/>
  </r>
  <r>
    <x v="1587"/>
    <s v="Joseph R."/>
    <n v="15.08"/>
    <n v="4.8499999999999996"/>
    <s v="yes"/>
    <s v="No"/>
    <s v="Yes"/>
    <n v="1"/>
    <x v="1"/>
    <x v="3"/>
    <x v="2"/>
    <s v="4-Sep-1969"/>
    <x v="1587"/>
    <x v="1"/>
    <x v="2"/>
    <x v="1"/>
  </r>
  <r>
    <x v="1588"/>
    <s v="Sachiko"/>
    <n v="20.48"/>
    <n v="11.09"/>
    <s v="No"/>
    <s v="No"/>
    <s v="No"/>
    <n v="0"/>
    <x v="1"/>
    <x v="2"/>
    <x v="0"/>
    <s v="17-Sep-1974"/>
    <x v="1588"/>
    <x v="1"/>
    <x v="1"/>
    <x v="0"/>
  </r>
  <r>
    <x v="1589"/>
    <s v="Christopher"/>
    <n v="34.450000000000003"/>
    <n v="5.58"/>
    <s v="yes"/>
    <s v="No"/>
    <s v="No"/>
    <n v="0"/>
    <x v="1"/>
    <x v="0"/>
    <x v="2"/>
    <s v="4-Jul-1996"/>
    <x v="1589"/>
    <x v="1"/>
    <x v="0"/>
    <x v="14"/>
  </r>
  <r>
    <x v="1590"/>
    <s v="Joseph"/>
    <n v="34.21"/>
    <n v="9.7200000000000006"/>
    <s v="yes"/>
    <s v="No"/>
    <s v="No"/>
    <n v="0"/>
    <x v="1"/>
    <x v="0"/>
    <x v="0"/>
    <s v="26-Aug-1981"/>
    <x v="1590"/>
    <x v="1"/>
    <x v="0"/>
    <x v="0"/>
  </r>
  <r>
    <x v="1591"/>
    <s v="Lawrence"/>
    <n v="28.8"/>
    <n v="11.41"/>
    <s v="yes"/>
    <s v="No"/>
    <s v="No"/>
    <n v="0"/>
    <x v="1"/>
    <x v="1"/>
    <x v="0"/>
    <s v="24-Nov-1981"/>
    <x v="1591"/>
    <x v="1"/>
    <x v="1"/>
    <x v="3"/>
  </r>
  <r>
    <x v="1592"/>
    <s v=".  Katie"/>
    <n v="31.74"/>
    <n v="4.46"/>
    <s v="No"/>
    <s v="No"/>
    <s v="Yes"/>
    <n v="1"/>
    <x v="1"/>
    <x v="0"/>
    <x v="2"/>
    <s v="16-Oct-1993"/>
    <x v="1592"/>
    <x v="1"/>
    <x v="1"/>
    <x v="15"/>
  </r>
  <r>
    <x v="1593"/>
    <s v="Ruben"/>
    <n v="21.78"/>
    <n v="9.31"/>
    <s v="yes"/>
    <s v="No"/>
    <s v="No"/>
    <n v="0"/>
    <x v="1"/>
    <x v="2"/>
    <x v="0"/>
    <s v="30-Jun-1981"/>
    <x v="1593"/>
    <x v="0"/>
    <x v="0"/>
    <x v="0"/>
  </r>
  <r>
    <x v="1594"/>
    <s v="Sarah"/>
    <n v="23.75"/>
    <n v="5.03"/>
    <s v="No"/>
    <s v="No"/>
    <s v="No"/>
    <n v="1"/>
    <x v="1"/>
    <x v="2"/>
    <x v="2"/>
    <s v="25-Sep-1984"/>
    <x v="1594"/>
    <x v="1"/>
    <x v="1"/>
    <x v="0"/>
  </r>
  <r>
    <x v="1595"/>
    <s v=".  Angela R."/>
    <n v="33.21"/>
    <n v="5.07"/>
    <s v="yes"/>
    <s v="No"/>
    <s v="No"/>
    <n v="1"/>
    <x v="1"/>
    <x v="0"/>
    <x v="2"/>
    <s v="17-Oct-1995"/>
    <x v="1595"/>
    <x v="1"/>
    <x v="1"/>
    <x v="12"/>
  </r>
  <r>
    <x v="1596"/>
    <s v="Chatham"/>
    <n v="17.7"/>
    <n v="10.42"/>
    <s v="yes"/>
    <s v="No"/>
    <s v="No"/>
    <n v="2"/>
    <x v="1"/>
    <x v="3"/>
    <x v="0"/>
    <s v="11-Oct-1970"/>
    <x v="1596"/>
    <x v="1"/>
    <x v="2"/>
    <x v="0"/>
  </r>
  <r>
    <x v="1597"/>
    <s v="Derek"/>
    <n v="17.2"/>
    <n v="6.45"/>
    <s v="No"/>
    <s v="No"/>
    <s v="No"/>
    <n v="2"/>
    <x v="1"/>
    <x v="3"/>
    <x v="1"/>
    <s v="8-Sep-1972"/>
    <x v="1597"/>
    <x v="1"/>
    <x v="2"/>
    <x v="1"/>
  </r>
  <r>
    <x v="1598"/>
    <s v="Kalvin J."/>
    <n v="19.21"/>
    <n v="5.52"/>
    <s v="No"/>
    <s v="No"/>
    <s v="No"/>
    <n v="2"/>
    <x v="1"/>
    <x v="2"/>
    <x v="2"/>
    <s v="11-Nov-1972"/>
    <x v="1598"/>
    <x v="1"/>
    <x v="2"/>
    <x v="0"/>
  </r>
  <r>
    <x v="1599"/>
    <s v="Dave"/>
    <n v="23.2"/>
    <n v="4.41"/>
    <s v="No"/>
    <s v="No"/>
    <s v="Yes"/>
    <n v="1"/>
    <x v="1"/>
    <x v="2"/>
    <x v="2"/>
    <s v="10-Oct-1979"/>
    <x v="1599"/>
    <x v="1"/>
    <x v="1"/>
    <x v="3"/>
  </r>
  <r>
    <x v="1600"/>
    <s v="Barbara G."/>
    <n v="32.5"/>
    <n v="4.6900000000000004"/>
    <s v="yes"/>
    <s v="No"/>
    <s v="Yes"/>
    <n v="1"/>
    <x v="1"/>
    <x v="0"/>
    <x v="2"/>
    <s v="11-Aug-1983"/>
    <x v="1600"/>
    <x v="1"/>
    <x v="1"/>
    <x v="3"/>
  </r>
  <r>
    <x v="1601"/>
    <s v="Skylar"/>
    <n v="20.9"/>
    <n v="6.94"/>
    <s v="No"/>
    <s v="No"/>
    <s v="No"/>
    <n v="0"/>
    <x v="1"/>
    <x v="2"/>
    <x v="0"/>
    <s v="19-Sep-1978"/>
    <x v="1601"/>
    <x v="1"/>
    <x v="2"/>
    <x v="0"/>
  </r>
  <r>
    <x v="1602"/>
    <s v="Nick"/>
    <n v="19.11"/>
    <n v="4.3499999999999996"/>
    <s v="No"/>
    <s v="No"/>
    <s v="No"/>
    <n v="2"/>
    <x v="1"/>
    <x v="2"/>
    <x v="2"/>
    <s v="29-Jun-1972"/>
    <x v="1602"/>
    <x v="1"/>
    <x v="2"/>
    <x v="0"/>
  </r>
  <r>
    <x v="1603"/>
    <s v="Sunny S"/>
    <n v="31.17"/>
    <n v="5.28"/>
    <s v="No"/>
    <s v="No"/>
    <s v="No"/>
    <n v="1"/>
    <x v="1"/>
    <x v="0"/>
    <x v="2"/>
    <s v="12-Aug-1992"/>
    <x v="1603"/>
    <x v="1"/>
    <x v="1"/>
    <x v="14"/>
  </r>
  <r>
    <x v="1604"/>
    <s v=".  Anne-Marie"/>
    <n v="36.08"/>
    <n v="4.29"/>
    <s v="No"/>
    <s v="No"/>
    <s v="No"/>
    <n v="0"/>
    <x v="1"/>
    <x v="0"/>
    <x v="2"/>
    <s v="10-Sep-1999"/>
    <x v="1604"/>
    <x v="1"/>
    <x v="2"/>
    <x v="12"/>
  </r>
  <r>
    <x v="1605"/>
    <s v="Nicholas"/>
    <n v="28.024999999999999"/>
    <n v="5.69"/>
    <s v="yes"/>
    <s v="No"/>
    <s v="No"/>
    <n v="0"/>
    <x v="1"/>
    <x v="1"/>
    <x v="2"/>
    <s v="22-Sep-1985"/>
    <x v="1605"/>
    <x v="1"/>
    <x v="2"/>
    <x v="1"/>
  </r>
  <r>
    <x v="1606"/>
    <s v="Scott M."/>
    <n v="24.32"/>
    <n v="5.56"/>
    <s v="yes"/>
    <s v="No"/>
    <s v="No"/>
    <n v="0"/>
    <x v="1"/>
    <x v="2"/>
    <x v="2"/>
    <s v="22-Jul-1985"/>
    <x v="1606"/>
    <x v="1"/>
    <x v="1"/>
    <x v="1"/>
  </r>
  <r>
    <x v="1607"/>
    <s v="Marisa A"/>
    <n v="38"/>
    <n v="5.41"/>
    <s v="yes"/>
    <s v="No"/>
    <s v="No"/>
    <n v="1"/>
    <x v="1"/>
    <x v="0"/>
    <x v="2"/>
    <s v="23-Oct-1988"/>
    <x v="1607"/>
    <x v="1"/>
    <x v="1"/>
    <x v="3"/>
  </r>
  <r>
    <x v="1608"/>
    <s v="Katie"/>
    <n v="31.6"/>
    <n v="10.85"/>
    <s v="yes"/>
    <s v="No"/>
    <s v="No"/>
    <n v="0"/>
    <x v="1"/>
    <x v="0"/>
    <x v="0"/>
    <s v="1-Oct-1981"/>
    <x v="1608"/>
    <x v="1"/>
    <x v="0"/>
    <x v="3"/>
  </r>
  <r>
    <x v="1609"/>
    <s v="Amy L"/>
    <n v="31.02"/>
    <n v="11.63"/>
    <s v="yes"/>
    <s v="No"/>
    <s v="No"/>
    <n v="0"/>
    <x v="1"/>
    <x v="0"/>
    <x v="0"/>
    <s v="22-Nov-1981"/>
    <x v="1609"/>
    <x v="1"/>
    <x v="1"/>
    <x v="0"/>
  </r>
  <r>
    <x v="1610"/>
    <s v="Jenna M"/>
    <n v="29.26"/>
    <n v="5.68"/>
    <s v="yes"/>
    <s v="No"/>
    <s v="No"/>
    <n v="1"/>
    <x v="1"/>
    <x v="1"/>
    <x v="2"/>
    <s v="1-Nov-1988"/>
    <x v="1610"/>
    <x v="1"/>
    <x v="0"/>
    <x v="0"/>
  </r>
  <r>
    <x v="1611"/>
    <s v="Elizabeth M."/>
    <n v="15.09"/>
    <n v="7.59"/>
    <s v="yes"/>
    <s v="No"/>
    <s v="No"/>
    <n v="2"/>
    <x v="1"/>
    <x v="3"/>
    <x v="0"/>
    <s v="5-Oct-1970"/>
    <x v="1611"/>
    <x v="1"/>
    <x v="2"/>
    <x v="1"/>
  </r>
  <r>
    <x v="1612"/>
    <s v="Lyazid"/>
    <n v="22.63"/>
    <n v="5.09"/>
    <s v="yes"/>
    <s v="No"/>
    <s v="No"/>
    <n v="0"/>
    <x v="1"/>
    <x v="2"/>
    <x v="2"/>
    <s v="9-Aug-1985"/>
    <x v="1612"/>
    <x v="1"/>
    <x v="2"/>
    <x v="1"/>
  </r>
  <r>
    <x v="1613"/>
    <s v="Lindsey A."/>
    <n v="23.46"/>
    <n v="4.21"/>
    <s v="No"/>
    <s v="No"/>
    <s v="No"/>
    <n v="1"/>
    <x v="1"/>
    <x v="2"/>
    <x v="2"/>
    <s v="6-Oct-1984"/>
    <x v="1613"/>
    <x v="1"/>
    <x v="1"/>
    <x v="0"/>
  </r>
  <r>
    <x v="1614"/>
    <s v="Chris"/>
    <n v="22.56"/>
    <n v="4.34"/>
    <s v="yes"/>
    <s v="No"/>
    <s v="No"/>
    <n v="0"/>
    <x v="1"/>
    <x v="2"/>
    <x v="2"/>
    <s v="15-Oct-1985"/>
    <x v="1614"/>
    <x v="1"/>
    <x v="1"/>
    <x v="1"/>
  </r>
  <r>
    <x v="1615"/>
    <s v="Jennifer A"/>
    <n v="19.28"/>
    <n v="11.85"/>
    <s v="No"/>
    <s v="No"/>
    <s v="No"/>
    <n v="2"/>
    <x v="1"/>
    <x v="2"/>
    <x v="0"/>
    <s v="6-Nov-1973"/>
    <x v="1615"/>
    <x v="1"/>
    <x v="0"/>
    <x v="0"/>
  </r>
  <r>
    <x v="1616"/>
    <s v="Leif S."/>
    <n v="15.37"/>
    <n v="9.61"/>
    <s v="yes"/>
    <s v="No"/>
    <s v="No"/>
    <n v="2"/>
    <x v="1"/>
    <x v="3"/>
    <x v="0"/>
    <s v="14-Oct-1970"/>
    <x v="1616"/>
    <x v="1"/>
    <x v="0"/>
    <x v="1"/>
  </r>
  <r>
    <x v="1617"/>
    <s v="Stephanie A"/>
    <n v="18.71"/>
    <n v="5.29"/>
    <s v="yes"/>
    <s v="No"/>
    <s v="No"/>
    <n v="0"/>
    <x v="1"/>
    <x v="2"/>
    <x v="2"/>
    <s v="12-Dec-1976"/>
    <x v="1617"/>
    <x v="1"/>
    <x v="0"/>
    <x v="0"/>
  </r>
  <r>
    <x v="1618"/>
    <s v="Bo"/>
    <n v="20.61"/>
    <n v="6.89"/>
    <s v="No"/>
    <s v="No"/>
    <s v="No"/>
    <n v="0"/>
    <x v="1"/>
    <x v="2"/>
    <x v="0"/>
    <s v="5-Sep-1978"/>
    <x v="1618"/>
    <x v="1"/>
    <x v="1"/>
    <x v="0"/>
  </r>
  <r>
    <x v="1619"/>
    <s v="Leah"/>
    <n v="15.99"/>
    <n v="4.57"/>
    <s v="yes"/>
    <s v="No"/>
    <s v="Yes"/>
    <n v="1"/>
    <x v="1"/>
    <x v="3"/>
    <x v="2"/>
    <s v="9-Nov-1969"/>
    <x v="1619"/>
    <x v="1"/>
    <x v="2"/>
    <x v="3"/>
  </r>
  <r>
    <x v="1620"/>
    <s v="Kara Lynne"/>
    <n v="33.155000000000001"/>
    <n v="4.32"/>
    <s v="No"/>
    <s v="No"/>
    <s v="No"/>
    <n v="0"/>
    <x v="1"/>
    <x v="0"/>
    <x v="2"/>
    <s v="18-Aug-1990"/>
    <x v="1620"/>
    <x v="1"/>
    <x v="0"/>
    <x v="1"/>
  </r>
  <r>
    <x v="1621"/>
    <s v="Jeffrey"/>
    <n v="26.22"/>
    <n v="5.57"/>
    <s v="yes"/>
    <s v="No"/>
    <s v="Yes"/>
    <n v="1"/>
    <x v="1"/>
    <x v="1"/>
    <x v="2"/>
    <s v="16-Nov-1983"/>
    <x v="1621"/>
    <x v="2"/>
    <x v="2"/>
    <x v="1"/>
  </r>
  <r>
    <x v="1622"/>
    <s v="Justin"/>
    <n v="21.85"/>
    <n v="5.26"/>
    <s v="yes"/>
    <s v="No"/>
    <s v="Yes"/>
    <n v="1"/>
    <x v="1"/>
    <x v="2"/>
    <x v="2"/>
    <s v="11-Aug-1983"/>
    <x v="1622"/>
    <x v="1"/>
    <x v="0"/>
    <x v="1"/>
  </r>
  <r>
    <x v="1623"/>
    <s v="Emily"/>
    <n v="30.495000000000001"/>
    <n v="6.25"/>
    <s v="No"/>
    <s v="No"/>
    <s v="No"/>
    <n v="0"/>
    <x v="1"/>
    <x v="0"/>
    <x v="1"/>
    <s v="25-Jul-1991"/>
    <x v="1623"/>
    <x v="1"/>
    <x v="2"/>
    <x v="2"/>
  </r>
  <r>
    <x v="1624"/>
    <s v="Rebecca"/>
    <n v="34.104999999999997"/>
    <n v="5.67"/>
    <s v="yes"/>
    <s v="No"/>
    <s v="No"/>
    <n v="0"/>
    <x v="1"/>
    <x v="0"/>
    <x v="2"/>
    <s v="21-Jul-1985"/>
    <x v="1624"/>
    <x v="1"/>
    <x v="1"/>
    <x v="1"/>
  </r>
  <r>
    <x v="1625"/>
    <s v=".  Allie"/>
    <n v="32.770000000000003"/>
    <n v="4.42"/>
    <s v="yes"/>
    <s v="No"/>
    <s v="No"/>
    <n v="1"/>
    <x v="1"/>
    <x v="0"/>
    <x v="2"/>
    <s v="9-Sep-1995"/>
    <x v="1625"/>
    <x v="1"/>
    <x v="0"/>
    <x v="12"/>
  </r>
  <r>
    <x v="1626"/>
    <s v="Trasi"/>
    <n v="16.850000000000001"/>
    <n v="11.75"/>
    <s v="yes"/>
    <s v="No"/>
    <s v="No"/>
    <n v="2"/>
    <x v="1"/>
    <x v="3"/>
    <x v="0"/>
    <s v="9-Jun-1970"/>
    <x v="1626"/>
    <x v="1"/>
    <x v="2"/>
    <x v="0"/>
  </r>
  <r>
    <x v="1627"/>
    <s v="Kevin"/>
    <n v="34.700000000000003"/>
    <n v="6.06"/>
    <s v="No"/>
    <s v="No"/>
    <s v="No"/>
    <n v="1"/>
    <x v="1"/>
    <x v="0"/>
    <x v="1"/>
    <s v="25-Jul-1984"/>
    <x v="1627"/>
    <x v="0"/>
    <x v="2"/>
    <x v="3"/>
  </r>
  <r>
    <x v="1628"/>
    <s v="Fernando"/>
    <n v="37.049999999999997"/>
    <n v="5.48"/>
    <s v="No"/>
    <s v="No"/>
    <s v="No"/>
    <n v="1"/>
    <x v="1"/>
    <x v="0"/>
    <x v="2"/>
    <s v="14-Oct-1984"/>
    <x v="1628"/>
    <x v="0"/>
    <x v="1"/>
    <x v="7"/>
  </r>
  <r>
    <x v="1629"/>
    <s v="Ieva"/>
    <n v="18.78"/>
    <n v="4.45"/>
    <s v="No"/>
    <s v="No"/>
    <s v="Yes"/>
    <n v="1"/>
    <x v="1"/>
    <x v="2"/>
    <x v="2"/>
    <s v="8-Aug-1979"/>
    <x v="1629"/>
    <x v="1"/>
    <x v="2"/>
    <x v="1"/>
  </r>
  <r>
    <x v="1630"/>
    <s v="Chris"/>
    <n v="28.024999999999999"/>
    <n v="5"/>
    <s v="No"/>
    <s v="No"/>
    <s v="No"/>
    <n v="1"/>
    <x v="1"/>
    <x v="1"/>
    <x v="2"/>
    <s v="21-Sep-1984"/>
    <x v="1630"/>
    <x v="2"/>
    <x v="1"/>
    <x v="4"/>
  </r>
  <r>
    <x v="1631"/>
    <s v="Drew L."/>
    <n v="35.090000000000003"/>
    <n v="5.84"/>
    <s v="No"/>
    <s v="No"/>
    <s v="No"/>
    <n v="0"/>
    <x v="1"/>
    <x v="0"/>
    <x v="1"/>
    <s v="8-Nov-1994"/>
    <x v="1631"/>
    <x v="1"/>
    <x v="2"/>
    <x v="3"/>
  </r>
  <r>
    <x v="1632"/>
    <s v="Christina"/>
    <n v="34.42"/>
    <n v="5.21"/>
    <s v="yes"/>
    <s v="No"/>
    <s v="No"/>
    <n v="0"/>
    <x v="1"/>
    <x v="0"/>
    <x v="2"/>
    <s v="28-Jul-1996"/>
    <x v="1632"/>
    <x v="1"/>
    <x v="0"/>
    <x v="1"/>
  </r>
  <r>
    <x v="1633"/>
    <s v="Alexander G"/>
    <n v="29.4"/>
    <n v="4.26"/>
    <s v="No"/>
    <s v="No"/>
    <s v="No"/>
    <n v="0"/>
    <x v="1"/>
    <x v="1"/>
    <x v="2"/>
    <s v="16-Aug-1989"/>
    <x v="1633"/>
    <x v="1"/>
    <x v="1"/>
    <x v="3"/>
  </r>
  <r>
    <x v="1634"/>
    <s v="Meaghan"/>
    <n v="21.31"/>
    <n v="4.17"/>
    <s v="No"/>
    <s v="No"/>
    <s v="No"/>
    <n v="0"/>
    <x v="1"/>
    <x v="2"/>
    <x v="2"/>
    <s v="8-Aug-1980"/>
    <x v="1634"/>
    <x v="1"/>
    <x v="0"/>
    <x v="0"/>
  </r>
  <r>
    <x v="1635"/>
    <s v="Kristin"/>
    <n v="19.559999999999999"/>
    <n v="11.96"/>
    <s v="No"/>
    <s v="No"/>
    <s v="No"/>
    <n v="0"/>
    <x v="1"/>
    <x v="2"/>
    <x v="0"/>
    <s v="17-Aug-1974"/>
    <x v="1635"/>
    <x v="1"/>
    <x v="2"/>
    <x v="0"/>
  </r>
  <r>
    <x v="1636"/>
    <s v="Andrea K."/>
    <n v="37.335000000000001"/>
    <n v="6.26"/>
    <s v="yes"/>
    <s v="No"/>
    <s v="No"/>
    <n v="1"/>
    <x v="1"/>
    <x v="0"/>
    <x v="1"/>
    <s v="10-Jun-1988"/>
    <x v="1636"/>
    <x v="1"/>
    <x v="1"/>
    <x v="1"/>
  </r>
  <r>
    <x v="1637"/>
    <s v="Kris"/>
    <n v="19.53"/>
    <n v="11.68"/>
    <s v="No"/>
    <s v="No"/>
    <s v="No"/>
    <n v="0"/>
    <x v="1"/>
    <x v="2"/>
    <x v="0"/>
    <s v="11-Oct-1974"/>
    <x v="1637"/>
    <x v="1"/>
    <x v="0"/>
    <x v="0"/>
  </r>
  <r>
    <x v="1638"/>
    <s v="Alden W"/>
    <n v="34.1"/>
    <n v="5.16"/>
    <s v="No"/>
    <s v="No"/>
    <s v="No"/>
    <n v="0"/>
    <x v="1"/>
    <x v="0"/>
    <x v="2"/>
    <s v="10-Oct-1980"/>
    <x v="1638"/>
    <x v="1"/>
    <x v="2"/>
    <x v="3"/>
  </r>
  <r>
    <x v="1639"/>
    <s v="Suzanne M"/>
    <n v="16.5"/>
    <n v="6.9"/>
    <s v="yes"/>
    <s v="No"/>
    <s v="No"/>
    <n v="2"/>
    <x v="1"/>
    <x v="3"/>
    <x v="0"/>
    <s v="25-Jun-1970"/>
    <x v="1639"/>
    <x v="1"/>
    <x v="0"/>
    <x v="0"/>
  </r>
  <r>
    <x v="1640"/>
    <s v="Heidi Z."/>
    <n v="30.69"/>
    <n v="4.83"/>
    <s v="No"/>
    <s v="No"/>
    <s v="No"/>
    <n v="1"/>
    <x v="1"/>
    <x v="0"/>
    <x v="2"/>
    <s v="11-Nov-1984"/>
    <x v="1640"/>
    <x v="1"/>
    <x v="2"/>
    <x v="0"/>
  </r>
  <r>
    <x v="1641"/>
    <s v="Carolyn"/>
    <n v="28.93"/>
    <n v="4.87"/>
    <s v="No"/>
    <s v="No"/>
    <s v="No"/>
    <n v="1"/>
    <x v="1"/>
    <x v="1"/>
    <x v="2"/>
    <s v="19-Sep-1984"/>
    <x v="1641"/>
    <x v="1"/>
    <x v="0"/>
    <x v="0"/>
  </r>
  <r>
    <x v="1642"/>
    <s v="Sabine"/>
    <n v="38.9"/>
    <n v="4.28"/>
    <s v="No"/>
    <s v="No"/>
    <s v="No"/>
    <n v="0"/>
    <x v="1"/>
    <x v="0"/>
    <x v="2"/>
    <s v="22-Jul-1989"/>
    <x v="1642"/>
    <x v="1"/>
    <x v="2"/>
    <x v="3"/>
  </r>
  <r>
    <x v="1643"/>
    <s v="Bobby"/>
    <n v="26.9"/>
    <n v="4.07"/>
    <s v="No"/>
    <s v="No"/>
    <s v="No"/>
    <n v="0"/>
    <x v="1"/>
    <x v="1"/>
    <x v="2"/>
    <s v="21-Jul-1980"/>
    <x v="1643"/>
    <x v="2"/>
    <x v="0"/>
    <x v="3"/>
  </r>
  <r>
    <x v="1644"/>
    <s v="Fan"/>
    <n v="24.86"/>
    <n v="6.23"/>
    <s v="No"/>
    <s v="No"/>
    <s v="No"/>
    <n v="0"/>
    <x v="1"/>
    <x v="2"/>
    <x v="1"/>
    <s v="5-Aug-1980"/>
    <x v="1644"/>
    <x v="1"/>
    <x v="0"/>
    <x v="0"/>
  </r>
  <r>
    <x v="1645"/>
    <s v=".  Rachel M"/>
    <n v="39.14"/>
    <n v="6.24"/>
    <s v="No"/>
    <s v="yes"/>
    <s v="No"/>
    <n v="1"/>
    <x v="1"/>
    <x v="0"/>
    <x v="1"/>
    <s v="15-Jul-2004"/>
    <x v="1645"/>
    <x v="1"/>
    <x v="1"/>
    <x v="12"/>
  </r>
  <r>
    <x v="1646"/>
    <s v="Greg"/>
    <n v="39.799999999999997"/>
    <n v="6.17"/>
    <s v="No"/>
    <s v="No"/>
    <s v="Yes"/>
    <n v="1"/>
    <x v="1"/>
    <x v="0"/>
    <x v="1"/>
    <s v="13-Aug-2003"/>
    <x v="1646"/>
    <x v="1"/>
    <x v="2"/>
    <x v="1"/>
  </r>
  <r>
    <x v="1647"/>
    <s v="Dan"/>
    <n v="34.32"/>
    <n v="5.16"/>
    <s v="No"/>
    <s v="No"/>
    <s v="No"/>
    <n v="1"/>
    <x v="1"/>
    <x v="0"/>
    <x v="2"/>
    <s v="14-Jul-1987"/>
    <x v="1647"/>
    <x v="2"/>
    <x v="2"/>
    <x v="0"/>
  </r>
  <r>
    <x v="1648"/>
    <s v="Jennifer A"/>
    <n v="32.51"/>
    <n v="4.3"/>
    <s v="No"/>
    <s v="No"/>
    <s v="No"/>
    <n v="0"/>
    <x v="1"/>
    <x v="0"/>
    <x v="2"/>
    <s v="30-Jul-1994"/>
    <x v="1648"/>
    <x v="1"/>
    <x v="1"/>
    <x v="1"/>
  </r>
  <r>
    <x v="1649"/>
    <s v=".  Jessica"/>
    <n v="30.71"/>
    <n v="6.14"/>
    <s v="No"/>
    <s v="No"/>
    <s v="Yes"/>
    <n v="1"/>
    <x v="1"/>
    <x v="0"/>
    <x v="1"/>
    <s v="13-Aug-1993"/>
    <x v="1649"/>
    <x v="1"/>
    <x v="2"/>
    <x v="15"/>
  </r>
  <r>
    <x v="1650"/>
    <s v="Chaiwat"/>
    <n v="28.9"/>
    <n v="5.36"/>
    <s v="No"/>
    <s v="No"/>
    <s v="No"/>
    <n v="1"/>
    <x v="1"/>
    <x v="1"/>
    <x v="2"/>
    <s v="29-Jul-1987"/>
    <x v="1650"/>
    <x v="2"/>
    <x v="0"/>
    <x v="3"/>
  </r>
  <r>
    <x v="1651"/>
    <s v="Kerri"/>
    <n v="36.19"/>
    <n v="4.3"/>
    <s v="No"/>
    <s v="No"/>
    <s v="No"/>
    <n v="0"/>
    <x v="1"/>
    <x v="0"/>
    <x v="2"/>
    <s v="21-Dec-1982"/>
    <x v="1651"/>
    <x v="1"/>
    <x v="1"/>
    <x v="0"/>
  </r>
  <r>
    <x v="1652"/>
    <s v="Lisa"/>
    <n v="29.6"/>
    <n v="4.09"/>
    <s v="No"/>
    <s v="No"/>
    <s v="No"/>
    <n v="0"/>
    <x v="1"/>
    <x v="1"/>
    <x v="2"/>
    <s v="8-Jul-1982"/>
    <x v="1652"/>
    <x v="1"/>
    <x v="1"/>
    <x v="3"/>
  </r>
  <r>
    <x v="1653"/>
    <s v="Nicholas G"/>
    <n v="30.95"/>
    <n v="6.27"/>
    <s v="No"/>
    <s v="No"/>
    <s v="Yes"/>
    <n v="1"/>
    <x v="1"/>
    <x v="0"/>
    <x v="1"/>
    <s v="19-Oct-1993"/>
    <x v="1653"/>
    <x v="1"/>
    <x v="2"/>
    <x v="14"/>
  </r>
  <r>
    <x v="1654"/>
    <s v="Vasilis S"/>
    <n v="19.95"/>
    <n v="5.39"/>
    <s v="No"/>
    <s v="No"/>
    <s v="No"/>
    <n v="1"/>
    <x v="1"/>
    <x v="2"/>
    <x v="2"/>
    <s v="22-Nov-1984"/>
    <x v="1654"/>
    <x v="1"/>
    <x v="0"/>
    <x v="1"/>
  </r>
  <r>
    <x v="1655"/>
    <s v="Michael P"/>
    <n v="23.65"/>
    <n v="5.75"/>
    <s v="yes"/>
    <s v="No"/>
    <s v="No"/>
    <n v="0"/>
    <x v="1"/>
    <x v="2"/>
    <x v="1"/>
    <s v="18-Jun-1985"/>
    <x v="1655"/>
    <x v="1"/>
    <x v="1"/>
    <x v="0"/>
  </r>
  <r>
    <x v="1656"/>
    <s v="Colleen C."/>
    <n v="43.34"/>
    <n v="4.91"/>
    <s v="No"/>
    <s v="No"/>
    <s v="No"/>
    <n v="1"/>
    <x v="1"/>
    <x v="0"/>
    <x v="2"/>
    <s v="30-Sep-1987"/>
    <x v="1656"/>
    <x v="1"/>
    <x v="2"/>
    <x v="0"/>
  </r>
  <r>
    <x v="1657"/>
    <s v=".  Annika"/>
    <n v="31.98"/>
    <n v="4.46"/>
    <s v="yes"/>
    <s v="No"/>
    <s v="No"/>
    <n v="1"/>
    <x v="1"/>
    <x v="0"/>
    <x v="2"/>
    <s v="20-Aug-1995"/>
    <x v="1657"/>
    <x v="1"/>
    <x v="2"/>
    <x v="15"/>
  </r>
  <r>
    <x v="1658"/>
    <s v="Kelly"/>
    <n v="35.86"/>
    <n v="6.22"/>
    <s v="No"/>
    <s v="No"/>
    <s v="No"/>
    <n v="1"/>
    <x v="1"/>
    <x v="0"/>
    <x v="1"/>
    <s v="27-Jul-1987"/>
    <x v="1658"/>
    <x v="1"/>
    <x v="0"/>
    <x v="0"/>
  </r>
  <r>
    <x v="1659"/>
    <s v="Nicholas C."/>
    <n v="15.2"/>
    <n v="8.82"/>
    <s v="No"/>
    <s v="No"/>
    <s v="No"/>
    <n v="0"/>
    <x v="1"/>
    <x v="3"/>
    <x v="0"/>
    <s v="27-Sep-1971"/>
    <x v="1659"/>
    <x v="1"/>
    <x v="0"/>
    <x v="1"/>
  </r>
  <r>
    <x v="1660"/>
    <s v=".  Kelly K"/>
    <n v="37.200000000000003"/>
    <n v="10.14"/>
    <s v="No"/>
    <s v="No"/>
    <s v="No"/>
    <n v="0"/>
    <x v="1"/>
    <x v="0"/>
    <x v="0"/>
    <s v="22-Jul-2002"/>
    <x v="1660"/>
    <x v="1"/>
    <x v="2"/>
    <x v="12"/>
  </r>
  <r>
    <x v="1661"/>
    <s v="Andrew"/>
    <n v="17.91"/>
    <n v="4.66"/>
    <s v="No"/>
    <s v="No"/>
    <s v="No"/>
    <n v="2"/>
    <x v="1"/>
    <x v="3"/>
    <x v="2"/>
    <s v="2-Nov-1972"/>
    <x v="1661"/>
    <x v="1"/>
    <x v="2"/>
    <x v="0"/>
  </r>
  <r>
    <x v="1662"/>
    <s v="Hannah"/>
    <n v="20.76"/>
    <n v="6.26"/>
    <s v="No"/>
    <s v="No"/>
    <s v="No"/>
    <n v="0"/>
    <x v="1"/>
    <x v="2"/>
    <x v="1"/>
    <s v="18-Sep-1980"/>
    <x v="1662"/>
    <x v="1"/>
    <x v="0"/>
    <x v="0"/>
  </r>
  <r>
    <x v="1663"/>
    <s v="Patricio Sr."/>
    <n v="38.99"/>
    <n v="5.21"/>
    <s v="No"/>
    <s v="yes"/>
    <s v="No"/>
    <n v="1"/>
    <x v="1"/>
    <x v="0"/>
    <x v="2"/>
    <s v="1-Nov-2004"/>
    <x v="1663"/>
    <x v="1"/>
    <x v="0"/>
    <x v="13"/>
  </r>
  <r>
    <x v="1664"/>
    <s v="Robert B"/>
    <n v="42.655000000000001"/>
    <n v="5.94"/>
    <s v="yes"/>
    <s v="No"/>
    <s v="Yes"/>
    <n v="1"/>
    <x v="1"/>
    <x v="0"/>
    <x v="1"/>
    <s v="30-Aug-1983"/>
    <x v="1664"/>
    <x v="1"/>
    <x v="0"/>
    <x v="9"/>
  </r>
  <r>
    <x v="1665"/>
    <s v="Benjamin M"/>
    <n v="30.57"/>
    <n v="5.34"/>
    <s v="No"/>
    <s v="No"/>
    <s v="Yes"/>
    <n v="1"/>
    <x v="1"/>
    <x v="0"/>
    <x v="2"/>
    <s v="10-Jun-1993"/>
    <x v="1665"/>
    <x v="1"/>
    <x v="1"/>
    <x v="14"/>
  </r>
  <r>
    <x v="1666"/>
    <s v="Robert"/>
    <n v="17.7"/>
    <n v="6.38"/>
    <s v="No"/>
    <s v="No"/>
    <s v="No"/>
    <n v="2"/>
    <x v="1"/>
    <x v="3"/>
    <x v="1"/>
    <s v="21-Aug-1972"/>
    <x v="1666"/>
    <x v="1"/>
    <x v="0"/>
    <x v="0"/>
  </r>
  <r>
    <x v="1667"/>
    <s v="Eric R."/>
    <n v="34.770000000000003"/>
    <n v="4.47"/>
    <s v="No"/>
    <s v="No"/>
    <s v="No"/>
    <n v="1"/>
    <x v="1"/>
    <x v="0"/>
    <x v="2"/>
    <s v="19-Oct-1987"/>
    <x v="1667"/>
    <x v="0"/>
    <x v="2"/>
    <x v="1"/>
  </r>
  <r>
    <x v="1668"/>
    <s v="Matthew"/>
    <n v="16.88"/>
    <n v="9.9600000000000009"/>
    <s v="No"/>
    <s v="No"/>
    <s v="No"/>
    <n v="0"/>
    <x v="1"/>
    <x v="3"/>
    <x v="0"/>
    <s v="18-Dec-1971"/>
    <x v="1668"/>
    <x v="1"/>
    <x v="1"/>
    <x v="0"/>
  </r>
  <r>
    <x v="1669"/>
    <s v="Bob R"/>
    <n v="40.26"/>
    <n v="9.92"/>
    <s v="yes"/>
    <s v="No"/>
    <s v="No"/>
    <n v="0"/>
    <x v="1"/>
    <x v="0"/>
    <x v="0"/>
    <s v="30-Aug-1981"/>
    <x v="1669"/>
    <x v="2"/>
    <x v="0"/>
    <x v="0"/>
  </r>
  <r>
    <x v="1670"/>
    <s v="Stephanie J."/>
    <n v="25.6"/>
    <n v="6.03"/>
    <s v="No"/>
    <s v="No"/>
    <s v="Yes"/>
    <n v="1"/>
    <x v="1"/>
    <x v="1"/>
    <x v="1"/>
    <s v="3-Nov-1993"/>
    <x v="1670"/>
    <x v="1"/>
    <x v="1"/>
    <x v="3"/>
  </r>
  <r>
    <x v="1671"/>
    <s v="Jake"/>
    <n v="33.549999999999997"/>
    <n v="10.9"/>
    <s v="yes"/>
    <s v="No"/>
    <s v="No"/>
    <n v="0"/>
    <x v="1"/>
    <x v="0"/>
    <x v="0"/>
    <s v="15-Jun-1981"/>
    <x v="1671"/>
    <x v="1"/>
    <x v="0"/>
    <x v="0"/>
  </r>
  <r>
    <x v="1672"/>
    <s v="Alison L."/>
    <n v="16.690000000000001"/>
    <n v="10.66"/>
    <s v="No"/>
    <s v="No"/>
    <s v="No"/>
    <n v="0"/>
    <x v="1"/>
    <x v="3"/>
    <x v="0"/>
    <s v="6-Jul-1974"/>
    <x v="1672"/>
    <x v="1"/>
    <x v="2"/>
    <x v="1"/>
  </r>
  <r>
    <x v="1673"/>
    <s v="Lindsay M"/>
    <n v="19.95"/>
    <n v="4.05"/>
    <s v="No"/>
    <s v="No"/>
    <s v="No"/>
    <n v="1"/>
    <x v="1"/>
    <x v="2"/>
    <x v="2"/>
    <s v="3-Nov-1992"/>
    <x v="1673"/>
    <x v="1"/>
    <x v="0"/>
    <x v="1"/>
  </r>
  <r>
    <x v="1674"/>
    <s v="Guillaume"/>
    <n v="17.55"/>
    <n v="4.2300000000000004"/>
    <s v="No"/>
    <s v="No"/>
    <s v="No"/>
    <n v="2"/>
    <x v="1"/>
    <x v="3"/>
    <x v="2"/>
    <s v="28-Oct-1972"/>
    <x v="1674"/>
    <x v="1"/>
    <x v="1"/>
    <x v="0"/>
  </r>
  <r>
    <x v="1675"/>
    <s v="Kaylee"/>
    <n v="22.01"/>
    <n v="5.01"/>
    <s v="No"/>
    <s v="No"/>
    <s v="No"/>
    <n v="1"/>
    <x v="1"/>
    <x v="2"/>
    <x v="2"/>
    <s v="12-Aug-1984"/>
    <x v="1675"/>
    <x v="1"/>
    <x v="2"/>
    <x v="0"/>
  </r>
  <r>
    <x v="1676"/>
    <s v="Theresa"/>
    <n v="41.8"/>
    <n v="5.82"/>
    <s v="yes"/>
    <s v="No"/>
    <s v="Yes"/>
    <n v="1"/>
    <x v="1"/>
    <x v="0"/>
    <x v="1"/>
    <s v="3-Sep-1983"/>
    <x v="1676"/>
    <x v="1"/>
    <x v="1"/>
    <x v="0"/>
  </r>
  <r>
    <x v="1677"/>
    <s v="Travis G."/>
    <n v="19.170000000000002"/>
    <n v="7.94"/>
    <s v="No"/>
    <s v="No"/>
    <s v="No"/>
    <n v="0"/>
    <x v="1"/>
    <x v="2"/>
    <x v="0"/>
    <s v="27-Sep-1978"/>
    <x v="1677"/>
    <x v="1"/>
    <x v="1"/>
    <x v="0"/>
  </r>
  <r>
    <x v="1678"/>
    <s v="Emma L."/>
    <n v="32.799999999999997"/>
    <n v="6.16"/>
    <s v="yes"/>
    <s v="No"/>
    <s v="Yes"/>
    <n v="1"/>
    <x v="1"/>
    <x v="0"/>
    <x v="1"/>
    <s v="8-Jun-1983"/>
    <x v="1678"/>
    <x v="1"/>
    <x v="0"/>
    <x v="3"/>
  </r>
  <r>
    <x v="1679"/>
    <s v="Linda"/>
    <n v="35.814999999999998"/>
    <n v="4.1500000000000004"/>
    <s v="No"/>
    <s v="No"/>
    <s v="No"/>
    <n v="1"/>
    <x v="1"/>
    <x v="0"/>
    <x v="2"/>
    <s v="9-Dec-1987"/>
    <x v="1679"/>
    <x v="1"/>
    <x v="0"/>
    <x v="1"/>
  </r>
  <r>
    <x v="1680"/>
    <s v="Owen R"/>
    <n v="24.3"/>
    <n v="6.23"/>
    <s v="No"/>
    <s v="No"/>
    <s v="No"/>
    <n v="0"/>
    <x v="1"/>
    <x v="2"/>
    <x v="1"/>
    <s v="15-Nov-1994"/>
    <x v="1680"/>
    <x v="1"/>
    <x v="0"/>
    <x v="3"/>
  </r>
  <r>
    <x v="1681"/>
    <s v="Jacob"/>
    <n v="19.059999999999999"/>
    <n v="7.41"/>
    <s v="No"/>
    <s v="No"/>
    <s v="No"/>
    <n v="0"/>
    <x v="1"/>
    <x v="2"/>
    <x v="0"/>
    <s v="11-Sep-1978"/>
    <x v="1681"/>
    <x v="1"/>
    <x v="0"/>
    <x v="0"/>
  </r>
  <r>
    <x v="1682"/>
    <s v="Jacqueline"/>
    <n v="33.25"/>
    <n v="5.62"/>
    <s v="yes"/>
    <s v="No"/>
    <s v="No"/>
    <n v="1"/>
    <x v="1"/>
    <x v="0"/>
    <x v="2"/>
    <s v="18-Nov-1988"/>
    <x v="1682"/>
    <x v="1"/>
    <x v="0"/>
    <x v="2"/>
  </r>
  <r>
    <x v="1683"/>
    <s v="Yefeng"/>
    <n v="21.37"/>
    <n v="4.54"/>
    <s v="yes"/>
    <s v="No"/>
    <s v="Yes"/>
    <n v="1"/>
    <x v="1"/>
    <x v="2"/>
    <x v="2"/>
    <s v="3-Oct-1983"/>
    <x v="1683"/>
    <x v="1"/>
    <x v="1"/>
    <x v="0"/>
  </r>
  <r>
    <x v="1684"/>
    <s v="Thomas J"/>
    <n v="34.43"/>
    <n v="8.6199999999999992"/>
    <s v="yes"/>
    <s v="No"/>
    <s v="No"/>
    <n v="1"/>
    <x v="1"/>
    <x v="0"/>
    <x v="0"/>
    <s v="21-Nov-1986"/>
    <x v="1684"/>
    <x v="2"/>
    <x v="1"/>
    <x v="0"/>
  </r>
  <r>
    <x v="1685"/>
    <s v="Ken"/>
    <n v="20.86"/>
    <n v="4.3600000000000003"/>
    <s v="yes"/>
    <s v="No"/>
    <s v="No"/>
    <n v="0"/>
    <x v="1"/>
    <x v="2"/>
    <x v="2"/>
    <s v="5-Sep-1985"/>
    <x v="1685"/>
    <x v="1"/>
    <x v="1"/>
    <x v="1"/>
  </r>
  <r>
    <x v="1686"/>
    <s v="Annie E"/>
    <n v="18.34"/>
    <n v="10.01"/>
    <s v="No"/>
    <s v="No"/>
    <s v="No"/>
    <n v="0"/>
    <x v="1"/>
    <x v="3"/>
    <x v="0"/>
    <s v="18-Sep-1974"/>
    <x v="1686"/>
    <x v="1"/>
    <x v="0"/>
    <x v="0"/>
  </r>
  <r>
    <x v="1687"/>
    <s v=".  Noel K."/>
    <n v="34.15"/>
    <n v="5.42"/>
    <s v="No"/>
    <s v="No"/>
    <s v="No"/>
    <n v="0"/>
    <x v="1"/>
    <x v="0"/>
    <x v="2"/>
    <s v="22-Sep-1999"/>
    <x v="1687"/>
    <x v="1"/>
    <x v="0"/>
    <x v="12"/>
  </r>
  <r>
    <x v="1688"/>
    <s v="Mark S"/>
    <n v="18.350000000000001"/>
    <n v="5.12"/>
    <s v="No"/>
    <s v="No"/>
    <s v="No"/>
    <n v="0"/>
    <x v="1"/>
    <x v="3"/>
    <x v="2"/>
    <s v="7-Dec-1980"/>
    <x v="1688"/>
    <x v="1"/>
    <x v="2"/>
    <x v="1"/>
  </r>
  <r>
    <x v="1689"/>
    <s v="Federica"/>
    <n v="22.13"/>
    <n v="9.1999999999999993"/>
    <s v="yes"/>
    <s v="No"/>
    <s v="No"/>
    <n v="0"/>
    <x v="1"/>
    <x v="2"/>
    <x v="0"/>
    <s v="7-Nov-1981"/>
    <x v="1689"/>
    <x v="1"/>
    <x v="2"/>
    <x v="0"/>
  </r>
  <r>
    <x v="1690"/>
    <s v="Pamela L"/>
    <n v="22.51"/>
    <n v="6.08"/>
    <s v="yes"/>
    <s v="No"/>
    <s v="No"/>
    <n v="1"/>
    <x v="1"/>
    <x v="2"/>
    <x v="1"/>
    <s v="29-Jul-1988"/>
    <x v="1690"/>
    <x v="1"/>
    <x v="2"/>
    <x v="1"/>
  </r>
  <r>
    <x v="1691"/>
    <s v="Andrew W."/>
    <n v="31"/>
    <n v="4.7699999999999996"/>
    <s v="No"/>
    <s v="No"/>
    <s v="No"/>
    <n v="1"/>
    <x v="1"/>
    <x v="0"/>
    <x v="2"/>
    <s v="17-Aug-1984"/>
    <x v="1691"/>
    <x v="1"/>
    <x v="0"/>
    <x v="3"/>
  </r>
  <r>
    <x v="1692"/>
    <s v="Randall"/>
    <n v="28.27"/>
    <n v="4.62"/>
    <s v="No"/>
    <s v="No"/>
    <s v="No"/>
    <n v="1"/>
    <x v="1"/>
    <x v="1"/>
    <x v="2"/>
    <s v="26-Aug-1984"/>
    <x v="1692"/>
    <x v="1"/>
    <x v="2"/>
    <x v="0"/>
  </r>
  <r>
    <x v="1693"/>
    <s v="Tracy L"/>
    <n v="29.92"/>
    <n v="9.07"/>
    <s v="yes"/>
    <s v="No"/>
    <s v="No"/>
    <n v="1"/>
    <x v="1"/>
    <x v="1"/>
    <x v="0"/>
    <s v="30-Sep-1986"/>
    <x v="1693"/>
    <x v="1"/>
    <x v="0"/>
    <x v="0"/>
  </r>
  <r>
    <x v="1694"/>
    <s v="Azelie"/>
    <n v="25.9"/>
    <n v="9.1199999999999992"/>
    <s v="yes"/>
    <s v="No"/>
    <s v="No"/>
    <n v="1"/>
    <x v="1"/>
    <x v="1"/>
    <x v="0"/>
    <s v="12-Jul-1986"/>
    <x v="1694"/>
    <x v="1"/>
    <x v="0"/>
    <x v="3"/>
  </r>
  <r>
    <x v="1695"/>
    <s v="Monica M."/>
    <n v="27.74"/>
    <n v="7.32"/>
    <s v="yes"/>
    <s v="No"/>
    <s v="No"/>
    <n v="1"/>
    <x v="1"/>
    <x v="1"/>
    <x v="0"/>
    <s v="2-Dec-1986"/>
    <x v="1695"/>
    <x v="1"/>
    <x v="2"/>
    <x v="2"/>
  </r>
  <r>
    <x v="1696"/>
    <s v="Katarina K."/>
    <n v="17.260000000000002"/>
    <n v="11.73"/>
    <s v="No"/>
    <s v="No"/>
    <s v="No"/>
    <n v="2"/>
    <x v="1"/>
    <x v="3"/>
    <x v="0"/>
    <s v="24-Oct-1973"/>
    <x v="1696"/>
    <x v="1"/>
    <x v="2"/>
    <x v="0"/>
  </r>
  <r>
    <x v="1697"/>
    <s v="Jamie L."/>
    <n v="19.855"/>
    <n v="6.64"/>
    <s v="yes"/>
    <s v="No"/>
    <s v="No"/>
    <n v="1"/>
    <x v="1"/>
    <x v="2"/>
    <x v="0"/>
    <s v="25-Dec-1986"/>
    <x v="1697"/>
    <x v="1"/>
    <x v="2"/>
    <x v="2"/>
  </r>
  <r>
    <x v="1698"/>
    <s v="Brian"/>
    <n v="41.69"/>
    <n v="5.78"/>
    <s v="No"/>
    <s v="No"/>
    <s v="No"/>
    <n v="0"/>
    <x v="1"/>
    <x v="0"/>
    <x v="1"/>
    <s v="25-Aug-1982"/>
    <x v="1698"/>
    <x v="2"/>
    <x v="2"/>
    <x v="0"/>
  </r>
  <r>
    <x v="1699"/>
    <s v="Stacey L."/>
    <n v="16.12"/>
    <n v="10.45"/>
    <s v="No"/>
    <s v="No"/>
    <s v="No"/>
    <n v="0"/>
    <x v="1"/>
    <x v="3"/>
    <x v="0"/>
    <s v="8-Jun-1978"/>
    <x v="1699"/>
    <x v="1"/>
    <x v="2"/>
    <x v="1"/>
  </r>
  <r>
    <x v="1700"/>
    <s v="Stephen"/>
    <n v="37.43"/>
    <n v="4.5199999999999996"/>
    <s v="No"/>
    <s v="No"/>
    <s v="No"/>
    <n v="1"/>
    <x v="1"/>
    <x v="0"/>
    <x v="2"/>
    <s v="17-Sep-1992"/>
    <x v="1700"/>
    <x v="2"/>
    <x v="1"/>
    <x v="6"/>
  </r>
  <r>
    <x v="1701"/>
    <s v="Joshua"/>
    <n v="31.065000000000001"/>
    <n v="5.71"/>
    <s v="No"/>
    <s v="No"/>
    <s v="No"/>
    <n v="0"/>
    <x v="1"/>
    <x v="0"/>
    <x v="1"/>
    <s v="6-Jul-1991"/>
    <x v="1701"/>
    <x v="1"/>
    <x v="1"/>
    <x v="1"/>
  </r>
  <r>
    <x v="1702"/>
    <s v="Josh"/>
    <n v="25.08"/>
    <n v="4.7699999999999996"/>
    <s v="No"/>
    <s v="No"/>
    <s v="No"/>
    <n v="0"/>
    <x v="1"/>
    <x v="1"/>
    <x v="2"/>
    <s v="27-Sep-1982"/>
    <x v="1702"/>
    <x v="1"/>
    <x v="0"/>
    <x v="0"/>
  </r>
  <r>
    <x v="1703"/>
    <s v="Heather"/>
    <n v="15.2"/>
    <n v="7.81"/>
    <s v="yes"/>
    <s v="No"/>
    <s v="No"/>
    <n v="1"/>
    <x v="1"/>
    <x v="3"/>
    <x v="0"/>
    <s v="27-Sep-1975"/>
    <x v="1703"/>
    <x v="1"/>
    <x v="0"/>
    <x v="1"/>
  </r>
  <r>
    <x v="1704"/>
    <s v="James C."/>
    <n v="22.34"/>
    <n v="5.19"/>
    <s v="yes"/>
    <s v="No"/>
    <s v="No"/>
    <n v="0"/>
    <x v="1"/>
    <x v="2"/>
    <x v="2"/>
    <s v="23-Dec-1985"/>
    <x v="1704"/>
    <x v="1"/>
    <x v="1"/>
    <x v="0"/>
  </r>
  <r>
    <x v="1705"/>
    <s v="Kim"/>
    <n v="40.15"/>
    <n v="5.93"/>
    <s v="No"/>
    <s v="No"/>
    <s v="No"/>
    <n v="1"/>
    <x v="1"/>
    <x v="0"/>
    <x v="1"/>
    <s v="1-Aug-1984"/>
    <x v="1705"/>
    <x v="1"/>
    <x v="2"/>
    <x v="0"/>
  </r>
  <r>
    <x v="1706"/>
    <s v="Marie E."/>
    <n v="37.729999999999997"/>
    <n v="6.29"/>
    <s v="No"/>
    <s v="No"/>
    <s v="No"/>
    <n v="1"/>
    <x v="1"/>
    <x v="0"/>
    <x v="1"/>
    <s v="3-Sep-1984"/>
    <x v="1706"/>
    <x v="1"/>
    <x v="2"/>
    <x v="0"/>
  </r>
  <r>
    <x v="1707"/>
    <s v="Dariusz"/>
    <n v="25.35"/>
    <n v="4.9000000000000004"/>
    <s v="No"/>
    <s v="No"/>
    <s v="No"/>
    <n v="0"/>
    <x v="1"/>
    <x v="1"/>
    <x v="2"/>
    <s v="6-Nov-1989"/>
    <x v="1707"/>
    <x v="1"/>
    <x v="0"/>
    <x v="0"/>
  </r>
  <r>
    <x v="1708"/>
    <s v="Jessica E."/>
    <n v="26.41"/>
    <n v="5.07"/>
    <s v="yes"/>
    <s v="No"/>
    <s v="No"/>
    <n v="1"/>
    <x v="1"/>
    <x v="1"/>
    <x v="2"/>
    <s v="8-Aug-1988"/>
    <x v="1708"/>
    <x v="1"/>
    <x v="0"/>
    <x v="1"/>
  </r>
  <r>
    <x v="1709"/>
    <s v="Kristen"/>
    <n v="27.6"/>
    <n v="5.33"/>
    <s v="No"/>
    <s v="No"/>
    <s v="No"/>
    <n v="1"/>
    <x v="1"/>
    <x v="1"/>
    <x v="2"/>
    <s v="1-Jun-1984"/>
    <x v="1709"/>
    <x v="1"/>
    <x v="0"/>
    <x v="3"/>
  </r>
  <r>
    <x v="1710"/>
    <s v="Jose Guadalupe P. Sr."/>
    <n v="33.82"/>
    <n v="8.93"/>
    <s v="yes"/>
    <s v="No"/>
    <s v="No"/>
    <n v="1"/>
    <x v="1"/>
    <x v="0"/>
    <x v="0"/>
    <s v="22-Jul-1986"/>
    <x v="1710"/>
    <x v="1"/>
    <x v="0"/>
    <x v="1"/>
  </r>
  <r>
    <x v="1711"/>
    <s v="Cynthia"/>
    <n v="32.9"/>
    <n v="4.3499999999999996"/>
    <s v="No"/>
    <s v="No"/>
    <s v="No"/>
    <n v="0"/>
    <x v="1"/>
    <x v="0"/>
    <x v="2"/>
    <s v="18-Nov-1989"/>
    <x v="1711"/>
    <x v="1"/>
    <x v="1"/>
    <x v="3"/>
  </r>
  <r>
    <x v="1712"/>
    <s v="Tyler"/>
    <n v="30.875"/>
    <n v="9.5399999999999991"/>
    <s v="yes"/>
    <s v="No"/>
    <s v="No"/>
    <n v="1"/>
    <x v="1"/>
    <x v="0"/>
    <x v="0"/>
    <s v="1-Jun-1986"/>
    <x v="1712"/>
    <x v="1"/>
    <x v="2"/>
    <x v="1"/>
  </r>
  <r>
    <x v="1713"/>
    <s v="Holly J"/>
    <n v="32.64"/>
    <n v="5.91"/>
    <s v="No"/>
    <s v="No"/>
    <s v="No"/>
    <n v="0"/>
    <x v="1"/>
    <x v="0"/>
    <x v="1"/>
    <s v="7-Dec-1994"/>
    <x v="1713"/>
    <x v="1"/>
    <x v="1"/>
    <x v="3"/>
  </r>
  <r>
    <x v="1714"/>
    <s v="Kristen"/>
    <n v="22.135000000000002"/>
    <n v="5.0999999999999996"/>
    <s v="No"/>
    <s v="No"/>
    <s v="No"/>
    <n v="0"/>
    <x v="1"/>
    <x v="2"/>
    <x v="2"/>
    <s v="7-Nov-1989"/>
    <x v="1714"/>
    <x v="1"/>
    <x v="0"/>
    <x v="2"/>
  </r>
  <r>
    <x v="1715"/>
    <s v="Thomas"/>
    <n v="16.53"/>
    <n v="5.08"/>
    <s v="No"/>
    <s v="No"/>
    <s v="No"/>
    <n v="2"/>
    <x v="1"/>
    <x v="3"/>
    <x v="2"/>
    <s v="15-Dec-1972"/>
    <x v="1715"/>
    <x v="1"/>
    <x v="0"/>
    <x v="0"/>
  </r>
  <r>
    <x v="1716"/>
    <s v="Tricity M"/>
    <n v="32.774999999999999"/>
    <n v="4.75"/>
    <s v="No"/>
    <s v="No"/>
    <s v="No"/>
    <n v="0"/>
    <x v="1"/>
    <x v="0"/>
    <x v="2"/>
    <s v="28-Aug-1991"/>
    <x v="1716"/>
    <x v="1"/>
    <x v="1"/>
    <x v="1"/>
  </r>
  <r>
    <x v="1717"/>
    <s v="Sarah A"/>
    <n v="30.9"/>
    <n v="6.05"/>
    <s v="No"/>
    <s v="No"/>
    <s v="No"/>
    <n v="1"/>
    <x v="1"/>
    <x v="0"/>
    <x v="1"/>
    <s v="18-Jun-1992"/>
    <x v="1717"/>
    <x v="1"/>
    <x v="1"/>
    <x v="3"/>
  </r>
  <r>
    <x v="1718"/>
    <s v="Lisa M."/>
    <n v="15.58"/>
    <n v="11.56"/>
    <s v="No"/>
    <s v="No"/>
    <s v="No"/>
    <n v="0"/>
    <x v="1"/>
    <x v="3"/>
    <x v="0"/>
    <s v="2-Sep-1974"/>
    <x v="1718"/>
    <x v="1"/>
    <x v="1"/>
    <x v="1"/>
  </r>
  <r>
    <x v="1719"/>
    <s v="Tracy A."/>
    <n v="26.315000000000001"/>
    <n v="5.76"/>
    <s v="No"/>
    <s v="No"/>
    <s v="No"/>
    <n v="0"/>
    <x v="1"/>
    <x v="1"/>
    <x v="1"/>
    <s v="13-Nov-1994"/>
    <x v="1719"/>
    <x v="1"/>
    <x v="2"/>
    <x v="1"/>
  </r>
  <r>
    <x v="1720"/>
    <s v="Patrick"/>
    <n v="35.61"/>
    <n v="5.65"/>
    <s v="No"/>
    <s v="yes"/>
    <s v="No"/>
    <n v="1"/>
    <x v="1"/>
    <x v="0"/>
    <x v="2"/>
    <s v="9-Sep-2000"/>
    <x v="1720"/>
    <x v="1"/>
    <x v="0"/>
    <x v="1"/>
  </r>
  <r>
    <x v="1721"/>
    <s v="Trent"/>
    <n v="37.56"/>
    <n v="5.88"/>
    <s v="No"/>
    <s v="yes"/>
    <s v="No"/>
    <n v="1"/>
    <x v="1"/>
    <x v="0"/>
    <x v="1"/>
    <s v="22-Aug-2004"/>
    <x v="1721"/>
    <x v="1"/>
    <x v="2"/>
    <x v="13"/>
  </r>
  <r>
    <x v="1722"/>
    <s v="Julie"/>
    <n v="15.49"/>
    <n v="9.6"/>
    <s v="No"/>
    <s v="No"/>
    <s v="No"/>
    <n v="0"/>
    <x v="1"/>
    <x v="3"/>
    <x v="0"/>
    <s v="12-Nov-1974"/>
    <x v="1722"/>
    <x v="1"/>
    <x v="2"/>
    <x v="1"/>
  </r>
  <r>
    <x v="1723"/>
    <s v="Sawomir"/>
    <n v="23.48"/>
    <n v="6.24"/>
    <s v="No"/>
    <s v="No"/>
    <s v="No"/>
    <n v="1"/>
    <x v="1"/>
    <x v="2"/>
    <x v="1"/>
    <s v="1-Sep-1987"/>
    <x v="1723"/>
    <x v="1"/>
    <x v="2"/>
    <x v="0"/>
  </r>
  <r>
    <x v="1724"/>
    <s v="Micah"/>
    <n v="30.02"/>
    <n v="7.63"/>
    <s v="yes"/>
    <s v="No"/>
    <s v="No"/>
    <n v="1"/>
    <x v="1"/>
    <x v="0"/>
    <x v="0"/>
    <s v="20-Oct-1986"/>
    <x v="1724"/>
    <x v="1"/>
    <x v="0"/>
    <x v="1"/>
  </r>
  <r>
    <x v="1725"/>
    <s v="Kelly H."/>
    <n v="26.885000000000002"/>
    <n v="8.66"/>
    <s v="yes"/>
    <s v="No"/>
    <s v="No"/>
    <n v="1"/>
    <x v="1"/>
    <x v="1"/>
    <x v="0"/>
    <s v="20-Sep-1986"/>
    <x v="1725"/>
    <x v="1"/>
    <x v="2"/>
    <x v="1"/>
  </r>
  <r>
    <x v="1726"/>
    <s v="Lindsay M."/>
    <n v="25.84"/>
    <n v="8.5500000000000007"/>
    <s v="yes"/>
    <s v="No"/>
    <s v="No"/>
    <n v="1"/>
    <x v="1"/>
    <x v="1"/>
    <x v="0"/>
    <s v="25-Oct-1986"/>
    <x v="1726"/>
    <x v="1"/>
    <x v="2"/>
    <x v="1"/>
  </r>
  <r>
    <x v="1727"/>
    <s v="Austen G"/>
    <n v="27.454999999999998"/>
    <n v="4.54"/>
    <s v="No"/>
    <s v="No"/>
    <s v="No"/>
    <n v="0"/>
    <x v="1"/>
    <x v="1"/>
    <x v="2"/>
    <s v="19-Jul-1989"/>
    <x v="1727"/>
    <x v="1"/>
    <x v="2"/>
    <x v="1"/>
  </r>
  <r>
    <x v="1728"/>
    <s v="Tory J."/>
    <n v="24.605"/>
    <n v="5.7"/>
    <s v="No"/>
    <s v="No"/>
    <s v="No"/>
    <n v="0"/>
    <x v="1"/>
    <x v="2"/>
    <x v="1"/>
    <s v="25-Nov-1989"/>
    <x v="1728"/>
    <x v="1"/>
    <x v="2"/>
    <x v="1"/>
  </r>
  <r>
    <x v="1729"/>
    <s v="Robert J."/>
    <n v="30.8"/>
    <n v="5.07"/>
    <s v="No"/>
    <s v="No"/>
    <s v="No"/>
    <n v="0"/>
    <x v="1"/>
    <x v="0"/>
    <x v="2"/>
    <s v="6-Jul-1990"/>
    <x v="1729"/>
    <x v="2"/>
    <x v="0"/>
    <x v="3"/>
  </r>
  <r>
    <x v="1730"/>
    <s v="Steph"/>
    <n v="34.799999999999997"/>
    <n v="4.38"/>
    <s v="No"/>
    <s v="No"/>
    <s v="No"/>
    <n v="1"/>
    <x v="1"/>
    <x v="0"/>
    <x v="2"/>
    <s v="9-Sep-1987"/>
    <x v="1730"/>
    <x v="1"/>
    <x v="0"/>
    <x v="3"/>
  </r>
  <r>
    <x v="1731"/>
    <s v="Kate"/>
    <n v="34.21"/>
    <n v="4.54"/>
    <s v="No"/>
    <s v="No"/>
    <s v="No"/>
    <n v="1"/>
    <x v="1"/>
    <x v="0"/>
    <x v="2"/>
    <s v="5-Jul-1987"/>
    <x v="1731"/>
    <x v="1"/>
    <x v="2"/>
    <x v="0"/>
  </r>
  <r>
    <x v="1732"/>
    <s v="Kristina"/>
    <n v="31"/>
    <n v="5.38"/>
    <s v="No"/>
    <s v="No"/>
    <s v="No"/>
    <n v="1"/>
    <x v="1"/>
    <x v="0"/>
    <x v="2"/>
    <s v="26-Dec-1987"/>
    <x v="1732"/>
    <x v="1"/>
    <x v="2"/>
    <x v="3"/>
  </r>
  <r>
    <x v="1733"/>
    <s v="Flo"/>
    <n v="26.125"/>
    <n v="5.55"/>
    <s v="No"/>
    <s v="No"/>
    <s v="No"/>
    <n v="1"/>
    <x v="1"/>
    <x v="1"/>
    <x v="2"/>
    <s v="29-Jun-1987"/>
    <x v="1733"/>
    <x v="1"/>
    <x v="1"/>
    <x v="2"/>
  </r>
  <r>
    <x v="1734"/>
    <s v=".  Sarah P."/>
    <n v="30.13"/>
    <n v="4.03"/>
    <s v="yes"/>
    <s v="No"/>
    <s v="No"/>
    <n v="1"/>
    <x v="1"/>
    <x v="0"/>
    <x v="2"/>
    <s v="6-Jun-1995"/>
    <x v="1734"/>
    <x v="1"/>
    <x v="2"/>
    <x v="15"/>
  </r>
  <r>
    <x v="1735"/>
    <s v="Anabel"/>
    <n v="34.19"/>
    <n v="4.1900000000000004"/>
    <s v="No"/>
    <s v="No"/>
    <s v="No"/>
    <n v="0"/>
    <x v="1"/>
    <x v="0"/>
    <x v="2"/>
    <s v="1-Dec-1999"/>
    <x v="1735"/>
    <x v="1"/>
    <x v="1"/>
    <x v="1"/>
  </r>
  <r>
    <x v="1736"/>
    <s v="Ian"/>
    <n v="22.515000000000001"/>
    <n v="4.37"/>
    <s v="No"/>
    <s v="No"/>
    <s v="Yes"/>
    <n v="1"/>
    <x v="1"/>
    <x v="2"/>
    <x v="2"/>
    <s v="17-Jun-1993"/>
    <x v="1736"/>
    <x v="2"/>
    <x v="0"/>
    <x v="6"/>
  </r>
  <r>
    <x v="1737"/>
    <s v="Alex"/>
    <n v="18.239999999999998"/>
    <n v="5.31"/>
    <s v="yes"/>
    <s v="No"/>
    <s v="Yes"/>
    <n v="1"/>
    <x v="1"/>
    <x v="3"/>
    <x v="2"/>
    <s v="24-Oct-1983"/>
    <x v="1737"/>
    <x v="1"/>
    <x v="2"/>
    <x v="1"/>
  </r>
  <r>
    <x v="1738"/>
    <s v="Richard J"/>
    <n v="37.28"/>
    <n v="4.66"/>
    <s v="No"/>
    <s v="yes"/>
    <s v="No"/>
    <n v="1"/>
    <x v="1"/>
    <x v="0"/>
    <x v="2"/>
    <s v="6-Jun-2004"/>
    <x v="1738"/>
    <x v="1"/>
    <x v="2"/>
    <x v="13"/>
  </r>
  <r>
    <x v="1739"/>
    <s v="Jacqueline N."/>
    <n v="18.2"/>
    <n v="6.19"/>
    <s v="No"/>
    <s v="No"/>
    <s v="Yes"/>
    <n v="1"/>
    <x v="1"/>
    <x v="3"/>
    <x v="1"/>
    <s v="12-Sep-1979"/>
    <x v="1739"/>
    <x v="1"/>
    <x v="2"/>
    <x v="0"/>
  </r>
  <r>
    <x v="1740"/>
    <s v="Cindy"/>
    <n v="20.53"/>
    <n v="4.8600000000000003"/>
    <s v="No"/>
    <s v="No"/>
    <s v="No"/>
    <n v="1"/>
    <x v="1"/>
    <x v="2"/>
    <x v="2"/>
    <s v="16-Oct-1984"/>
    <x v="1740"/>
    <x v="1"/>
    <x v="1"/>
    <x v="0"/>
  </r>
  <r>
    <x v="1741"/>
    <s v="Marcia"/>
    <n v="23.79"/>
    <n v="4.74"/>
    <s v="No"/>
    <s v="No"/>
    <s v="No"/>
    <n v="0"/>
    <x v="1"/>
    <x v="2"/>
    <x v="2"/>
    <s v="29-Aug-1991"/>
    <x v="1741"/>
    <x v="1"/>
    <x v="2"/>
    <x v="1"/>
  </r>
  <r>
    <x v="1742"/>
    <s v="Samantha R."/>
    <n v="29.8"/>
    <n v="6.03"/>
    <s v="No"/>
    <s v="No"/>
    <s v="No"/>
    <n v="0"/>
    <x v="1"/>
    <x v="1"/>
    <x v="1"/>
    <s v="9-Oct-1990"/>
    <x v="1742"/>
    <x v="1"/>
    <x v="2"/>
    <x v="3"/>
  </r>
  <r>
    <x v="1743"/>
    <s v="Katie"/>
    <n v="31.54"/>
    <n v="4.71"/>
    <s v="No"/>
    <s v="No"/>
    <s v="No"/>
    <n v="0"/>
    <x v="1"/>
    <x v="0"/>
    <x v="2"/>
    <s v="22-Aug-1990"/>
    <x v="1743"/>
    <x v="1"/>
    <x v="2"/>
    <x v="2"/>
  </r>
  <r>
    <x v="1744"/>
    <s v="John P"/>
    <n v="20.82"/>
    <n v="5.55"/>
    <s v="No"/>
    <s v="No"/>
    <s v="No"/>
    <n v="1"/>
    <x v="1"/>
    <x v="2"/>
    <x v="2"/>
    <s v="22-Aug-1984"/>
    <x v="1744"/>
    <x v="1"/>
    <x v="1"/>
    <x v="0"/>
  </r>
  <r>
    <x v="1745"/>
    <s v="Rachel"/>
    <n v="38.83"/>
    <n v="4.78"/>
    <s v="No"/>
    <s v="No"/>
    <s v="Yes"/>
    <n v="1"/>
    <x v="1"/>
    <x v="0"/>
    <x v="2"/>
    <s v="10-Dec-1993"/>
    <x v="1745"/>
    <x v="1"/>
    <x v="2"/>
    <x v="0"/>
  </r>
  <r>
    <x v="1746"/>
    <s v="Isabelle"/>
    <n v="23.44"/>
    <n v="4.6500000000000004"/>
    <s v="yes"/>
    <s v="No"/>
    <s v="No"/>
    <n v="1"/>
    <x v="1"/>
    <x v="2"/>
    <x v="2"/>
    <s v="15-Sep-1988"/>
    <x v="1746"/>
    <x v="1"/>
    <x v="1"/>
    <x v="0"/>
  </r>
  <r>
    <x v="1747"/>
    <s v="Neil"/>
    <n v="24.13"/>
    <n v="5.2"/>
    <s v="No"/>
    <s v="No"/>
    <s v="No"/>
    <n v="1"/>
    <x v="1"/>
    <x v="2"/>
    <x v="2"/>
    <s v="13-Sep-1987"/>
    <x v="1747"/>
    <x v="0"/>
    <x v="2"/>
    <x v="1"/>
  </r>
  <r>
    <x v="1748"/>
    <s v="Tom"/>
    <n v="42.13"/>
    <n v="4.54"/>
    <s v="yes"/>
    <s v="No"/>
    <s v="No"/>
    <n v="1"/>
    <x v="1"/>
    <x v="0"/>
    <x v="2"/>
    <s v="1-Nov-1988"/>
    <x v="1748"/>
    <x v="1"/>
    <x v="0"/>
    <x v="0"/>
  </r>
  <r>
    <x v="1749"/>
    <s v="Nathan"/>
    <n v="17.86"/>
    <n v="4.1100000000000003"/>
    <s v="No"/>
    <s v="No"/>
    <s v="No"/>
    <n v="1"/>
    <x v="1"/>
    <x v="3"/>
    <x v="2"/>
    <s v="18-Nov-1987"/>
    <x v="1749"/>
    <x v="1"/>
    <x v="2"/>
    <x v="1"/>
  </r>
  <r>
    <x v="1750"/>
    <s v=".  Kelli N"/>
    <n v="32.78"/>
    <n v="4.63"/>
    <s v="No"/>
    <s v="No"/>
    <s v="No"/>
    <n v="0"/>
    <x v="1"/>
    <x v="0"/>
    <x v="2"/>
    <s v="19-Jun-1999"/>
    <x v="1750"/>
    <x v="1"/>
    <x v="2"/>
    <x v="12"/>
  </r>
  <r>
    <x v="1751"/>
    <s v="Scott M."/>
    <n v="23.9"/>
    <n v="6.06"/>
    <s v="yes"/>
    <s v="No"/>
    <s v="Yes"/>
    <n v="1"/>
    <x v="1"/>
    <x v="2"/>
    <x v="1"/>
    <s v="14-Jul-1997"/>
    <x v="1751"/>
    <x v="2"/>
    <x v="2"/>
    <x v="3"/>
  </r>
  <r>
    <x v="1752"/>
    <s v="Grant A"/>
    <n v="15.47"/>
    <n v="8.43"/>
    <s v="No"/>
    <s v="No"/>
    <s v="No"/>
    <n v="0"/>
    <x v="1"/>
    <x v="3"/>
    <x v="0"/>
    <s v="22-Nov-1978"/>
    <x v="1752"/>
    <x v="1"/>
    <x v="0"/>
    <x v="1"/>
  </r>
  <r>
    <x v="1753"/>
    <s v="Jonathan C"/>
    <n v="28.54"/>
    <n v="5.51"/>
    <s v="No"/>
    <s v="No"/>
    <s v="Yes"/>
    <n v="1"/>
    <x v="1"/>
    <x v="1"/>
    <x v="2"/>
    <s v="11-Jun-1993"/>
    <x v="1753"/>
    <x v="1"/>
    <x v="1"/>
    <x v="14"/>
  </r>
  <r>
    <x v="1754"/>
    <s v="Rachael M."/>
    <n v="18.54"/>
    <n v="4.95"/>
    <s v="No"/>
    <s v="No"/>
    <s v="No"/>
    <n v="0"/>
    <x v="1"/>
    <x v="2"/>
    <x v="2"/>
    <s v="7-Sep-1980"/>
    <x v="1754"/>
    <x v="1"/>
    <x v="2"/>
    <x v="0"/>
  </r>
  <r>
    <x v="1755"/>
    <s v="Pilar"/>
    <n v="32.18"/>
    <n v="6.44"/>
    <s v="yes"/>
    <s v="No"/>
    <s v="Yes"/>
    <n v="1"/>
    <x v="1"/>
    <x v="0"/>
    <x v="1"/>
    <s v="29-Jul-1997"/>
    <x v="1755"/>
    <x v="1"/>
    <x v="2"/>
    <x v="1"/>
  </r>
  <r>
    <x v="1756"/>
    <s v="Kyle M"/>
    <n v="37.380000000000003"/>
    <n v="6.05"/>
    <s v="yes"/>
    <s v="No"/>
    <s v="No"/>
    <n v="0"/>
    <x v="1"/>
    <x v="0"/>
    <x v="1"/>
    <s v="16-Oct-2001"/>
    <x v="1756"/>
    <x v="1"/>
    <x v="0"/>
    <x v="3"/>
  </r>
  <r>
    <x v="1757"/>
    <s v=".  Christie"/>
    <n v="31.12"/>
    <n v="4.76"/>
    <s v="yes"/>
    <s v="No"/>
    <s v="Yes"/>
    <n v="1"/>
    <x v="1"/>
    <x v="0"/>
    <x v="2"/>
    <s v="4-Dec-1997"/>
    <x v="1757"/>
    <x v="1"/>
    <x v="2"/>
    <x v="15"/>
  </r>
  <r>
    <x v="1758"/>
    <s v="David A."/>
    <n v="22.01"/>
    <n v="6.72"/>
    <s v="yes"/>
    <s v="No"/>
    <s v="No"/>
    <n v="1"/>
    <x v="1"/>
    <x v="2"/>
    <x v="0"/>
    <s v="29-Jun-1986"/>
    <x v="1758"/>
    <x v="1"/>
    <x v="2"/>
    <x v="0"/>
  </r>
  <r>
    <x v="1759"/>
    <s v="Masahiro"/>
    <n v="27.645"/>
    <n v="5.7"/>
    <s v="No"/>
    <s v="No"/>
    <s v="No"/>
    <n v="0"/>
    <x v="1"/>
    <x v="1"/>
    <x v="1"/>
    <s v="10-Sep-1991"/>
    <x v="1759"/>
    <x v="2"/>
    <x v="1"/>
    <x v="4"/>
  </r>
  <r>
    <x v="1760"/>
    <s v="Logan B."/>
    <n v="29.64"/>
    <n v="5.31"/>
    <s v="yes"/>
    <s v="No"/>
    <s v="No"/>
    <n v="0"/>
    <x v="1"/>
    <x v="1"/>
    <x v="2"/>
    <s v="28-Dec-1985"/>
    <x v="1760"/>
    <x v="0"/>
    <x v="2"/>
    <x v="1"/>
  </r>
  <r>
    <x v="1761"/>
    <s v="Stephanie L."/>
    <n v="33.700000000000003"/>
    <n v="4.32"/>
    <s v="yes"/>
    <s v="No"/>
    <s v="No"/>
    <n v="1"/>
    <x v="1"/>
    <x v="0"/>
    <x v="2"/>
    <s v="9-Nov-1988"/>
    <x v="1761"/>
    <x v="1"/>
    <x v="0"/>
    <x v="3"/>
  </r>
  <r>
    <x v="1762"/>
    <s v="Angela H"/>
    <n v="27.5"/>
    <n v="4.2300000000000004"/>
    <s v="yes"/>
    <s v="No"/>
    <s v="No"/>
    <n v="1"/>
    <x v="1"/>
    <x v="1"/>
    <x v="2"/>
    <s v="8-Jul-1988"/>
    <x v="1762"/>
    <x v="1"/>
    <x v="0"/>
    <x v="3"/>
  </r>
  <r>
    <x v="1763"/>
    <s v="Britt K"/>
    <n v="16.12"/>
    <n v="6.09"/>
    <s v="No"/>
    <s v="No"/>
    <s v="No"/>
    <n v="0"/>
    <x v="1"/>
    <x v="3"/>
    <x v="1"/>
    <s v="9-Jun-1977"/>
    <x v="1763"/>
    <x v="1"/>
    <x v="0"/>
    <x v="0"/>
  </r>
  <r>
    <x v="1764"/>
    <s v="Joyce R."/>
    <n v="26.73"/>
    <n v="4.74"/>
    <s v="yes"/>
    <s v="No"/>
    <s v="No"/>
    <n v="1"/>
    <x v="1"/>
    <x v="1"/>
    <x v="2"/>
    <s v="4-Sep-1988"/>
    <x v="1764"/>
    <x v="1"/>
    <x v="2"/>
    <x v="0"/>
  </r>
  <r>
    <x v="1765"/>
    <s v="Ben"/>
    <n v="37.25"/>
    <n v="6.23"/>
    <s v="yes"/>
    <s v="No"/>
    <s v="No"/>
    <n v="0"/>
    <x v="1"/>
    <x v="0"/>
    <x v="1"/>
    <s v="5-Oct-2001"/>
    <x v="1765"/>
    <x v="1"/>
    <x v="2"/>
    <x v="3"/>
  </r>
  <r>
    <x v="1766"/>
    <s v="Sarah M."/>
    <n v="23.56"/>
    <n v="5.45"/>
    <s v="yes"/>
    <s v="No"/>
    <s v="No"/>
    <n v="1"/>
    <x v="1"/>
    <x v="2"/>
    <x v="2"/>
    <s v="24-Jun-1988"/>
    <x v="1766"/>
    <x v="1"/>
    <x v="0"/>
    <x v="2"/>
  </r>
  <r>
    <x v="1767"/>
    <s v="Sarah"/>
    <n v="15.84"/>
    <n v="10.34"/>
    <s v="No"/>
    <s v="No"/>
    <s v="No"/>
    <n v="2"/>
    <x v="1"/>
    <x v="3"/>
    <x v="0"/>
    <s v="7-Nov-1973"/>
    <x v="1767"/>
    <x v="1"/>
    <x v="0"/>
    <x v="0"/>
  </r>
  <r>
    <x v="1768"/>
    <s v="Katie"/>
    <n v="36.630000000000003"/>
    <n v="5.15"/>
    <s v="No"/>
    <s v="No"/>
    <s v="No"/>
    <n v="0"/>
    <x v="1"/>
    <x v="0"/>
    <x v="2"/>
    <s v="30-Aug-1991"/>
    <x v="1768"/>
    <x v="1"/>
    <x v="1"/>
    <x v="0"/>
  </r>
  <r>
    <x v="1769"/>
    <s v="Michaela L"/>
    <n v="16.47"/>
    <n v="11.72"/>
    <s v="No"/>
    <s v="No"/>
    <s v="No"/>
    <n v="0"/>
    <x v="1"/>
    <x v="3"/>
    <x v="0"/>
    <s v="26-Jun-1974"/>
    <x v="1769"/>
    <x v="1"/>
    <x v="2"/>
    <x v="0"/>
  </r>
  <r>
    <x v="1770"/>
    <s v="Shalaleh"/>
    <n v="25.8"/>
    <n v="5.29"/>
    <s v="No"/>
    <s v="No"/>
    <s v="No"/>
    <n v="0"/>
    <x v="1"/>
    <x v="1"/>
    <x v="2"/>
    <s v="27-Nov-1991"/>
    <x v="1770"/>
    <x v="1"/>
    <x v="0"/>
    <x v="3"/>
  </r>
  <r>
    <x v="1771"/>
    <s v="Karen"/>
    <n v="23.6"/>
    <n v="4.33"/>
    <s v="No"/>
    <s v="No"/>
    <s v="No"/>
    <n v="0"/>
    <x v="1"/>
    <x v="2"/>
    <x v="2"/>
    <s v="23-Aug-1991"/>
    <x v="1771"/>
    <x v="1"/>
    <x v="0"/>
    <x v="3"/>
  </r>
  <r>
    <x v="1772"/>
    <s v="Zuzana"/>
    <n v="32.11"/>
    <n v="6.24"/>
    <s v="No"/>
    <s v="No"/>
    <s v="Yes"/>
    <n v="1"/>
    <x v="1"/>
    <x v="0"/>
    <x v="1"/>
    <s v="10-Aug-1993"/>
    <x v="1772"/>
    <x v="1"/>
    <x v="2"/>
    <x v="1"/>
  </r>
  <r>
    <x v="1773"/>
    <s v="Daniel J."/>
    <n v="30.114999999999998"/>
    <n v="11.61"/>
    <s v="No"/>
    <s v="No"/>
    <s v="No"/>
    <n v="0"/>
    <x v="1"/>
    <x v="0"/>
    <x v="0"/>
    <s v="21-Aug-2002"/>
    <x v="1773"/>
    <x v="1"/>
    <x v="1"/>
    <x v="6"/>
  </r>
  <r>
    <x v="1774"/>
    <s v="Alexandra"/>
    <n v="20.28"/>
    <n v="11.07"/>
    <s v="yes"/>
    <s v="No"/>
    <s v="No"/>
    <n v="0"/>
    <x v="1"/>
    <x v="2"/>
    <x v="0"/>
    <s v="18-Oct-1981"/>
    <x v="1774"/>
    <x v="1"/>
    <x v="0"/>
    <x v="0"/>
  </r>
  <r>
    <x v="1775"/>
    <s v="Jessica"/>
    <n v="20.234999999999999"/>
    <n v="5.19"/>
    <s v="No"/>
    <s v="No"/>
    <s v="Yes"/>
    <n v="1"/>
    <x v="1"/>
    <x v="2"/>
    <x v="2"/>
    <s v="10-Jul-1993"/>
    <x v="1775"/>
    <x v="1"/>
    <x v="1"/>
    <x v="1"/>
  </r>
  <r>
    <x v="1776"/>
    <s v="Matthew M"/>
    <n v="25.27"/>
    <n v="5.7"/>
    <s v="yes"/>
    <s v="No"/>
    <s v="No"/>
    <n v="1"/>
    <x v="1"/>
    <x v="1"/>
    <x v="1"/>
    <s v="23-Sep-1988"/>
    <x v="1776"/>
    <x v="2"/>
    <x v="0"/>
    <x v="1"/>
  </r>
  <r>
    <x v="1777"/>
    <s v="Nadine A."/>
    <n v="24.24"/>
    <n v="6.15"/>
    <s v="No"/>
    <s v="No"/>
    <s v="No"/>
    <n v="0"/>
    <x v="1"/>
    <x v="2"/>
    <x v="1"/>
    <s v="28-Nov-1990"/>
    <x v="1777"/>
    <x v="1"/>
    <x v="0"/>
    <x v="0"/>
  </r>
  <r>
    <x v="1778"/>
    <s v="Peter J. Jr."/>
    <n v="35.75"/>
    <n v="5.07"/>
    <s v="No"/>
    <s v="No"/>
    <s v="No"/>
    <n v="0"/>
    <x v="1"/>
    <x v="0"/>
    <x v="2"/>
    <s v="10-Jul-1989"/>
    <x v="1778"/>
    <x v="2"/>
    <x v="2"/>
    <x v="0"/>
  </r>
  <r>
    <x v="1779"/>
    <s v="Colleen M"/>
    <n v="29.92"/>
    <n v="10.97"/>
    <s v="yes"/>
    <s v="No"/>
    <s v="No"/>
    <n v="1"/>
    <x v="1"/>
    <x v="1"/>
    <x v="0"/>
    <s v="27-Oct-1986"/>
    <x v="1779"/>
    <x v="1"/>
    <x v="1"/>
    <x v="0"/>
  </r>
  <r>
    <x v="1780"/>
    <s v="Julie A."/>
    <n v="26.2"/>
    <n v="10.93"/>
    <s v="yes"/>
    <s v="No"/>
    <s v="No"/>
    <n v="1"/>
    <x v="1"/>
    <x v="1"/>
    <x v="0"/>
    <s v="23-Dec-1986"/>
    <x v="1780"/>
    <x v="1"/>
    <x v="1"/>
    <x v="3"/>
  </r>
  <r>
    <x v="1781"/>
    <s v="Douglas W"/>
    <n v="26.695"/>
    <n v="4.21"/>
    <s v="yes"/>
    <s v="No"/>
    <s v="Yes"/>
    <n v="1"/>
    <x v="1"/>
    <x v="1"/>
    <x v="2"/>
    <s v="29-Sep-1997"/>
    <x v="1781"/>
    <x v="1"/>
    <x v="0"/>
    <x v="1"/>
  </r>
  <r>
    <x v="1782"/>
    <s v="Catherine"/>
    <n v="23.16"/>
    <n v="5.5"/>
    <s v="No"/>
    <s v="No"/>
    <s v="No"/>
    <n v="0"/>
    <x v="1"/>
    <x v="2"/>
    <x v="2"/>
    <s v="1-Sep-1989"/>
    <x v="1782"/>
    <x v="1"/>
    <x v="0"/>
    <x v="3"/>
  </r>
  <r>
    <x v="1783"/>
    <s v="James A"/>
    <n v="32.585000000000001"/>
    <n v="4.93"/>
    <s v="yes"/>
    <s v="No"/>
    <s v="No"/>
    <n v="1"/>
    <x v="1"/>
    <x v="0"/>
    <x v="2"/>
    <s v="27-Dec-1995"/>
    <x v="1783"/>
    <x v="1"/>
    <x v="0"/>
    <x v="6"/>
  </r>
  <r>
    <x v="1784"/>
    <s v="Youngseong"/>
    <n v="33.97"/>
    <n v="5.6"/>
    <s v="yes"/>
    <s v="No"/>
    <s v="No"/>
    <n v="0"/>
    <x v="1"/>
    <x v="0"/>
    <x v="2"/>
    <s v="7-Jun-2001"/>
    <x v="1784"/>
    <x v="1"/>
    <x v="0"/>
    <x v="14"/>
  </r>
  <r>
    <x v="1785"/>
    <s v="John"/>
    <n v="16.57"/>
    <n v="9.99"/>
    <s v="No"/>
    <s v="No"/>
    <s v="No"/>
    <n v="0"/>
    <x v="1"/>
    <x v="3"/>
    <x v="0"/>
    <s v="11-Sep-1974"/>
    <x v="1785"/>
    <x v="1"/>
    <x v="2"/>
    <x v="0"/>
  </r>
  <r>
    <x v="1786"/>
    <s v="Brandon S."/>
    <n v="17.55"/>
    <n v="5.93"/>
    <s v="No"/>
    <s v="No"/>
    <s v="Yes"/>
    <n v="1"/>
    <x v="1"/>
    <x v="3"/>
    <x v="1"/>
    <s v="13-Dec-1979"/>
    <x v="1786"/>
    <x v="1"/>
    <x v="0"/>
    <x v="0"/>
  </r>
  <r>
    <x v="1787"/>
    <s v="Sean P"/>
    <n v="29.41"/>
    <n v="6.29"/>
    <s v="yes"/>
    <s v="No"/>
    <s v="No"/>
    <n v="1"/>
    <x v="1"/>
    <x v="1"/>
    <x v="1"/>
    <s v="29-Sep-1995"/>
    <x v="1787"/>
    <x v="1"/>
    <x v="1"/>
    <x v="14"/>
  </r>
  <r>
    <x v="1788"/>
    <s v="Scott"/>
    <n v="17.91"/>
    <n v="5.65"/>
    <s v="No"/>
    <s v="No"/>
    <s v="No"/>
    <n v="1"/>
    <x v="1"/>
    <x v="3"/>
    <x v="2"/>
    <s v="15-Oct-1984"/>
    <x v="1788"/>
    <x v="1"/>
    <x v="1"/>
    <x v="1"/>
  </r>
  <r>
    <x v="1789"/>
    <s v="Janez"/>
    <n v="31.57"/>
    <n v="6.15"/>
    <s v="No"/>
    <s v="No"/>
    <s v="No"/>
    <n v="1"/>
    <x v="1"/>
    <x v="0"/>
    <x v="1"/>
    <s v="10-Sep-1992"/>
    <x v="1789"/>
    <x v="2"/>
    <x v="2"/>
    <x v="0"/>
  </r>
  <r>
    <x v="1790"/>
    <s v="John I. Jr."/>
    <n v="33.18"/>
    <n v="5.22"/>
    <s v="No"/>
    <s v="yes"/>
    <s v="No"/>
    <n v="1"/>
    <x v="1"/>
    <x v="0"/>
    <x v="2"/>
    <s v="11-Dec-2000"/>
    <x v="1790"/>
    <x v="1"/>
    <x v="2"/>
    <x v="14"/>
  </r>
  <r>
    <x v="1791"/>
    <s v="Heather"/>
    <n v="37"/>
    <n v="11.66"/>
    <s v="No"/>
    <s v="No"/>
    <s v="No"/>
    <n v="0"/>
    <x v="1"/>
    <x v="0"/>
    <x v="0"/>
    <s v="27-Jun-2002"/>
    <x v="1791"/>
    <x v="1"/>
    <x v="1"/>
    <x v="3"/>
  </r>
  <r>
    <x v="1792"/>
    <s v="Michael"/>
    <n v="18.905000000000001"/>
    <n v="4.91"/>
    <s v="yes"/>
    <s v="No"/>
    <s v="No"/>
    <n v="1"/>
    <x v="1"/>
    <x v="2"/>
    <x v="2"/>
    <s v="1-Dec-1995"/>
    <x v="1792"/>
    <x v="0"/>
    <x v="2"/>
    <x v="10"/>
  </r>
  <r>
    <x v="1793"/>
    <s v="Kathleen"/>
    <n v="20.03"/>
    <n v="9.25"/>
    <s v="yes"/>
    <s v="No"/>
    <s v="No"/>
    <n v="0"/>
    <x v="1"/>
    <x v="2"/>
    <x v="0"/>
    <s v="3-Jul-1981"/>
    <x v="1793"/>
    <x v="1"/>
    <x v="1"/>
    <x v="0"/>
  </r>
  <r>
    <x v="1794"/>
    <s v="Ryan M"/>
    <n v="16.7"/>
    <n v="11.48"/>
    <s v="No"/>
    <s v="No"/>
    <s v="No"/>
    <n v="0"/>
    <x v="1"/>
    <x v="3"/>
    <x v="0"/>
    <s v="3-Oct-1978"/>
    <x v="1794"/>
    <x v="1"/>
    <x v="0"/>
    <x v="0"/>
  </r>
  <r>
    <x v="1795"/>
    <s v="Sara"/>
    <n v="39.82"/>
    <n v="6.06"/>
    <s v="No"/>
    <s v="No"/>
    <s v="No"/>
    <n v="0"/>
    <x v="1"/>
    <x v="0"/>
    <x v="1"/>
    <s v="16-Dec-1989"/>
    <x v="1795"/>
    <x v="1"/>
    <x v="1"/>
    <x v="0"/>
  </r>
  <r>
    <x v="1796"/>
    <s v="Deniz"/>
    <n v="22.04"/>
    <n v="5.86"/>
    <s v="No"/>
    <s v="No"/>
    <s v="No"/>
    <n v="1"/>
    <x v="1"/>
    <x v="2"/>
    <x v="1"/>
    <s v="22-Jun-1987"/>
    <x v="1796"/>
    <x v="1"/>
    <x v="0"/>
    <x v="0"/>
  </r>
  <r>
    <x v="1797"/>
    <s v="Shannon L."/>
    <n v="28.27"/>
    <n v="5.33"/>
    <s v="No"/>
    <s v="No"/>
    <s v="No"/>
    <n v="0"/>
    <x v="1"/>
    <x v="1"/>
    <x v="2"/>
    <s v="9-Dec-1989"/>
    <x v="1797"/>
    <x v="1"/>
    <x v="0"/>
    <x v="0"/>
  </r>
  <r>
    <x v="1798"/>
    <s v="Kaitlin M."/>
    <n v="18.5"/>
    <n v="5.33"/>
    <s v="No"/>
    <s v="No"/>
    <s v="No"/>
    <n v="0"/>
    <x v="1"/>
    <x v="2"/>
    <x v="2"/>
    <s v="1-Aug-1989"/>
    <x v="1798"/>
    <x v="1"/>
    <x v="0"/>
    <x v="3"/>
  </r>
  <r>
    <x v="1799"/>
    <s v="Alfredo"/>
    <n v="38.6"/>
    <n v="6.02"/>
    <s v="No"/>
    <s v="No"/>
    <s v="No"/>
    <n v="1"/>
    <x v="1"/>
    <x v="0"/>
    <x v="1"/>
    <s v="27-Sep-1987"/>
    <x v="1799"/>
    <x v="2"/>
    <x v="0"/>
    <x v="3"/>
  </r>
  <r>
    <x v="1800"/>
    <s v="Kristen"/>
    <n v="43.12"/>
    <n v="6.25"/>
    <s v="No"/>
    <s v="No"/>
    <s v="No"/>
    <n v="1"/>
    <x v="1"/>
    <x v="0"/>
    <x v="1"/>
    <s v="16-Aug-1992"/>
    <x v="1800"/>
    <x v="1"/>
    <x v="0"/>
    <x v="0"/>
  </r>
  <r>
    <x v="1801"/>
    <s v="Daniel"/>
    <n v="30.5"/>
    <n v="4.8099999999999996"/>
    <s v="No"/>
    <s v="No"/>
    <s v="No"/>
    <n v="1"/>
    <x v="1"/>
    <x v="0"/>
    <x v="2"/>
    <s v="22-Nov-1987"/>
    <x v="1801"/>
    <x v="2"/>
    <x v="1"/>
    <x v="3"/>
  </r>
  <r>
    <x v="1802"/>
    <s v="Jonathan"/>
    <n v="27.61"/>
    <n v="4.5999999999999996"/>
    <s v="No"/>
    <s v="No"/>
    <s v="No"/>
    <n v="1"/>
    <x v="1"/>
    <x v="1"/>
    <x v="2"/>
    <s v="2-Sep-1987"/>
    <x v="1802"/>
    <x v="1"/>
    <x v="2"/>
    <x v="0"/>
  </r>
  <r>
    <x v="1803"/>
    <s v="Troy"/>
    <n v="27.1"/>
    <n v="5.08"/>
    <s v="No"/>
    <s v="No"/>
    <s v="No"/>
    <n v="1"/>
    <x v="1"/>
    <x v="1"/>
    <x v="2"/>
    <s v="5-Jun-1987"/>
    <x v="1803"/>
    <x v="1"/>
    <x v="2"/>
    <x v="3"/>
  </r>
  <r>
    <x v="1804"/>
    <s v="Daniel C"/>
    <n v="35.93"/>
    <n v="5.43"/>
    <s v="No"/>
    <s v="yes"/>
    <s v="No"/>
    <n v="1"/>
    <x v="1"/>
    <x v="0"/>
    <x v="2"/>
    <s v="24-Nov-2004"/>
    <x v="1804"/>
    <x v="1"/>
    <x v="0"/>
    <x v="14"/>
  </r>
  <r>
    <x v="1805"/>
    <s v="Lauren"/>
    <n v="32.68"/>
    <n v="5.44"/>
    <s v="No"/>
    <s v="No"/>
    <s v="No"/>
    <n v="0"/>
    <x v="1"/>
    <x v="0"/>
    <x v="2"/>
    <s v="12-Oct-1991"/>
    <x v="1805"/>
    <x v="1"/>
    <x v="0"/>
    <x v="1"/>
  </r>
  <r>
    <x v="1806"/>
    <s v="Jennefer"/>
    <n v="20.74"/>
    <n v="11.69"/>
    <s v="yes"/>
    <s v="No"/>
    <s v="No"/>
    <n v="1"/>
    <x v="1"/>
    <x v="2"/>
    <x v="0"/>
    <s v="5-Sep-1986"/>
    <x v="1806"/>
    <x v="1"/>
    <x v="1"/>
    <x v="0"/>
  </r>
  <r>
    <x v="1807"/>
    <s v="Tracey L."/>
    <n v="15.57"/>
    <n v="6.07"/>
    <s v="No"/>
    <s v="No"/>
    <s v="No"/>
    <n v="0"/>
    <x v="1"/>
    <x v="3"/>
    <x v="1"/>
    <s v="2-Jul-1980"/>
    <x v="1807"/>
    <x v="1"/>
    <x v="0"/>
    <x v="1"/>
  </r>
  <r>
    <x v="1808"/>
    <s v="Ashley"/>
    <n v="23.844999999999999"/>
    <n v="4.3600000000000003"/>
    <s v="No"/>
    <s v="No"/>
    <s v="No"/>
    <n v="0"/>
    <x v="1"/>
    <x v="2"/>
    <x v="2"/>
    <s v="12-Aug-1994"/>
    <x v="1808"/>
    <x v="1"/>
    <x v="1"/>
    <x v="1"/>
  </r>
  <r>
    <x v="1809"/>
    <s v="Cindy"/>
    <n v="22.895"/>
    <n v="5.24"/>
    <s v="No"/>
    <s v="No"/>
    <s v="No"/>
    <n v="1"/>
    <x v="1"/>
    <x v="2"/>
    <x v="2"/>
    <s v="28-Sep-1992"/>
    <x v="1809"/>
    <x v="1"/>
    <x v="2"/>
    <x v="2"/>
  </r>
  <r>
    <x v="1810"/>
    <s v="Esther"/>
    <n v="21.945"/>
    <n v="5.37"/>
    <s v="No"/>
    <s v="No"/>
    <s v="No"/>
    <n v="1"/>
    <x v="1"/>
    <x v="2"/>
    <x v="2"/>
    <s v="9-Oct-1992"/>
    <x v="1810"/>
    <x v="1"/>
    <x v="0"/>
    <x v="2"/>
  </r>
  <r>
    <x v="1811"/>
    <s v="Jackie"/>
    <n v="19.47"/>
    <n v="6.6"/>
    <s v="yes"/>
    <s v="No"/>
    <s v="No"/>
    <n v="0"/>
    <x v="1"/>
    <x v="2"/>
    <x v="0"/>
    <s v="12-Aug-1981"/>
    <x v="1811"/>
    <x v="1"/>
    <x v="0"/>
    <x v="3"/>
  </r>
  <r>
    <x v="1812"/>
    <s v="Timothy P."/>
    <n v="15.61"/>
    <n v="5.77"/>
    <s v="No"/>
    <s v="No"/>
    <s v="No"/>
    <n v="0"/>
    <x v="1"/>
    <x v="3"/>
    <x v="1"/>
    <s v="4-Dec-1977"/>
    <x v="1812"/>
    <x v="1"/>
    <x v="0"/>
    <x v="0"/>
  </r>
  <r>
    <x v="1813"/>
    <s v="Lauren"/>
    <n v="28.6"/>
    <n v="6.08"/>
    <s v="No"/>
    <s v="No"/>
    <s v="Yes"/>
    <n v="1"/>
    <x v="1"/>
    <x v="1"/>
    <x v="1"/>
    <s v="22-Jun-2003"/>
    <x v="1813"/>
    <x v="1"/>
    <x v="0"/>
    <x v="3"/>
  </r>
  <r>
    <x v="1814"/>
    <s v="Benjamin"/>
    <n v="46.53"/>
    <n v="4.16"/>
    <s v="No"/>
    <s v="No"/>
    <s v="No"/>
    <n v="0"/>
    <x v="1"/>
    <x v="0"/>
    <x v="2"/>
    <s v="4-Sep-1990"/>
    <x v="1814"/>
    <x v="2"/>
    <x v="0"/>
    <x v="0"/>
  </r>
  <r>
    <x v="1815"/>
    <s v="Hugo M"/>
    <n v="34.99"/>
    <n v="5.0999999999999996"/>
    <s v="No"/>
    <s v="No"/>
    <s v="Yes"/>
    <n v="1"/>
    <x v="1"/>
    <x v="0"/>
    <x v="2"/>
    <s v="4-Oct-2003"/>
    <x v="1815"/>
    <x v="1"/>
    <x v="1"/>
    <x v="14"/>
  </r>
  <r>
    <x v="1816"/>
    <s v="Daniel J. Jr."/>
    <n v="17.05"/>
    <n v="5.3"/>
    <s v="No"/>
    <s v="No"/>
    <s v="Yes"/>
    <n v="1"/>
    <x v="1"/>
    <x v="3"/>
    <x v="2"/>
    <s v="18-Oct-1979"/>
    <x v="1816"/>
    <x v="1"/>
    <x v="1"/>
    <x v="0"/>
  </r>
  <r>
    <x v="1817"/>
    <s v="Justin R"/>
    <n v="37.18"/>
    <n v="4.9000000000000004"/>
    <s v="No"/>
    <s v="No"/>
    <s v="No"/>
    <n v="0"/>
    <x v="1"/>
    <x v="0"/>
    <x v="2"/>
    <s v="13-Jul-1990"/>
    <x v="1817"/>
    <x v="1"/>
    <x v="1"/>
    <x v="0"/>
  </r>
  <r>
    <x v="1818"/>
    <s v="Colin"/>
    <n v="35.200000000000003"/>
    <n v="5.55"/>
    <s v="No"/>
    <s v="No"/>
    <s v="No"/>
    <n v="0"/>
    <x v="1"/>
    <x v="0"/>
    <x v="2"/>
    <s v="26-Sep-1990"/>
    <x v="1818"/>
    <x v="1"/>
    <x v="2"/>
    <x v="3"/>
  </r>
  <r>
    <x v="1819"/>
    <s v="Rob"/>
    <n v="37.335000000000001"/>
    <n v="4.95"/>
    <s v="No"/>
    <s v="No"/>
    <s v="No"/>
    <n v="0"/>
    <x v="1"/>
    <x v="0"/>
    <x v="2"/>
    <s v="5-Aug-1990"/>
    <x v="1819"/>
    <x v="2"/>
    <x v="0"/>
    <x v="4"/>
  </r>
  <r>
    <x v="1820"/>
    <s v="Patrick"/>
    <n v="27.265000000000001"/>
    <n v="6.46"/>
    <s v="yes"/>
    <s v="No"/>
    <s v="No"/>
    <n v="0"/>
    <x v="1"/>
    <x v="1"/>
    <x v="1"/>
    <s v="25-Oct-1996"/>
    <x v="1820"/>
    <x v="1"/>
    <x v="1"/>
    <x v="6"/>
  </r>
  <r>
    <x v="1821"/>
    <s v="Austin D"/>
    <n v="30.8"/>
    <n v="4.9000000000000004"/>
    <s v="yes"/>
    <s v="No"/>
    <s v="No"/>
    <n v="0"/>
    <x v="1"/>
    <x v="0"/>
    <x v="2"/>
    <s v="22-Jun-1985"/>
    <x v="1821"/>
    <x v="0"/>
    <x v="1"/>
    <x v="3"/>
  </r>
  <r>
    <x v="1822"/>
    <s v="Brittany"/>
    <n v="30.21"/>
    <n v="5.21"/>
    <s v="No"/>
    <s v="No"/>
    <s v="No"/>
    <n v="1"/>
    <x v="1"/>
    <x v="0"/>
    <x v="2"/>
    <s v="29-Jun-1998"/>
    <x v="1822"/>
    <x v="1"/>
    <x v="1"/>
    <x v="1"/>
  </r>
  <r>
    <x v="1823"/>
    <s v="Matthew T"/>
    <n v="35.340000000000003"/>
    <n v="4.13"/>
    <s v="No"/>
    <s v="yes"/>
    <s v="No"/>
    <n v="1"/>
    <x v="1"/>
    <x v="0"/>
    <x v="2"/>
    <s v="2-Jul-2000"/>
    <x v="1823"/>
    <x v="1"/>
    <x v="0"/>
    <x v="3"/>
  </r>
  <r>
    <x v="1824"/>
    <s v="Becky G."/>
    <n v="26.695"/>
    <n v="5.28"/>
    <s v="No"/>
    <s v="No"/>
    <s v="No"/>
    <n v="0"/>
    <x v="1"/>
    <x v="1"/>
    <x v="2"/>
    <s v="18-Sep-1989"/>
    <x v="1824"/>
    <x v="1"/>
    <x v="2"/>
    <x v="1"/>
  </r>
  <r>
    <x v="1825"/>
    <s v="Virginie"/>
    <n v="29.355"/>
    <n v="4.68"/>
    <s v="yes"/>
    <s v="No"/>
    <s v="No"/>
    <n v="0"/>
    <x v="1"/>
    <x v="1"/>
    <x v="2"/>
    <s v="25-Dec-1996"/>
    <x v="1825"/>
    <x v="1"/>
    <x v="2"/>
    <x v="2"/>
  </r>
  <r>
    <x v="1826"/>
    <s v="Allison A"/>
    <n v="29.59"/>
    <n v="4.0599999999999996"/>
    <s v="No"/>
    <s v="No"/>
    <s v="No"/>
    <n v="0"/>
    <x v="1"/>
    <x v="1"/>
    <x v="2"/>
    <s v="20-Sep-1990"/>
    <x v="1826"/>
    <x v="1"/>
    <x v="2"/>
    <x v="0"/>
  </r>
  <r>
    <x v="1827"/>
    <s v="Julie"/>
    <n v="31.35"/>
    <n v="4.2"/>
    <s v="No"/>
    <s v="yes"/>
    <s v="No"/>
    <n v="1"/>
    <x v="1"/>
    <x v="0"/>
    <x v="2"/>
    <s v="22-Dec-2004"/>
    <x v="1827"/>
    <x v="1"/>
    <x v="2"/>
    <x v="2"/>
  </r>
  <r>
    <x v="1828"/>
    <s v="Katherine"/>
    <n v="20.52"/>
    <n v="4.83"/>
    <s v="No"/>
    <s v="No"/>
    <s v="No"/>
    <n v="0"/>
    <x v="1"/>
    <x v="2"/>
    <x v="2"/>
    <s v="17-Nov-1990"/>
    <x v="1828"/>
    <x v="1"/>
    <x v="1"/>
    <x v="2"/>
  </r>
  <r>
    <x v="1829"/>
    <s v="Caleb"/>
    <n v="42.9"/>
    <n v="4.87"/>
    <s v="yes"/>
    <s v="No"/>
    <s v="No"/>
    <n v="1"/>
    <x v="1"/>
    <x v="0"/>
    <x v="2"/>
    <s v="13-Jun-1988"/>
    <x v="1829"/>
    <x v="1"/>
    <x v="2"/>
    <x v="3"/>
  </r>
  <r>
    <x v="1830"/>
    <s v="Jaime"/>
    <n v="24.6"/>
    <n v="5.86"/>
    <s v="No"/>
    <s v="No"/>
    <s v="Yes"/>
    <n v="1"/>
    <x v="1"/>
    <x v="2"/>
    <x v="1"/>
    <s v="29-Jun-1993"/>
    <x v="1830"/>
    <x v="1"/>
    <x v="1"/>
    <x v="3"/>
  </r>
  <r>
    <x v="1831"/>
    <s v="Hannah"/>
    <n v="28.405000000000001"/>
    <n v="4.12"/>
    <s v="No"/>
    <s v="No"/>
    <s v="No"/>
    <n v="1"/>
    <x v="1"/>
    <x v="1"/>
    <x v="2"/>
    <s v="13-Aug-1992"/>
    <x v="1831"/>
    <x v="1"/>
    <x v="2"/>
    <x v="1"/>
  </r>
  <r>
    <x v="1832"/>
    <s v="Zachariah"/>
    <n v="34.674999999999997"/>
    <n v="5.71"/>
    <s v="yes"/>
    <s v="No"/>
    <s v="No"/>
    <n v="1"/>
    <x v="1"/>
    <x v="0"/>
    <x v="1"/>
    <s v="21-Dec-1988"/>
    <x v="1832"/>
    <x v="1"/>
    <x v="2"/>
    <x v="6"/>
  </r>
  <r>
    <x v="1833"/>
    <s v="Patricia A"/>
    <n v="18.850000000000001"/>
    <n v="6.03"/>
    <s v="No"/>
    <s v="No"/>
    <s v="No"/>
    <n v="1"/>
    <x v="1"/>
    <x v="2"/>
    <x v="1"/>
    <s v="5-Dec-1987"/>
    <x v="1833"/>
    <x v="1"/>
    <x v="0"/>
    <x v="1"/>
  </r>
  <r>
    <x v="1834"/>
    <s v=".  Elizabeth A."/>
    <n v="34.130000000000003"/>
    <n v="5.65"/>
    <s v="No"/>
    <s v="No"/>
    <s v="Yes"/>
    <n v="1"/>
    <x v="1"/>
    <x v="0"/>
    <x v="2"/>
    <s v="2-Oct-2003"/>
    <x v="1834"/>
    <x v="1"/>
    <x v="0"/>
    <x v="12"/>
  </r>
  <r>
    <x v="1835"/>
    <s v="Benjamin"/>
    <n v="17.34"/>
    <n v="5.05"/>
    <s v="No"/>
    <s v="No"/>
    <s v="No"/>
    <n v="0"/>
    <x v="1"/>
    <x v="3"/>
    <x v="2"/>
    <s v="16-Jun-1980"/>
    <x v="1835"/>
    <x v="1"/>
    <x v="0"/>
    <x v="0"/>
  </r>
  <r>
    <x v="1836"/>
    <s v="Breno"/>
    <n v="17.440000000000001"/>
    <n v="6.26"/>
    <s v="No"/>
    <s v="No"/>
    <s v="No"/>
    <n v="0"/>
    <x v="1"/>
    <x v="3"/>
    <x v="1"/>
    <s v="27-Sep-1982"/>
    <x v="1836"/>
    <x v="1"/>
    <x v="0"/>
    <x v="0"/>
  </r>
  <r>
    <x v="1837"/>
    <s v="Takaya"/>
    <n v="33.659999999999997"/>
    <n v="4.08"/>
    <s v="yes"/>
    <s v="No"/>
    <s v="Yes"/>
    <n v="1"/>
    <x v="1"/>
    <x v="0"/>
    <x v="2"/>
    <s v="13-Oct-1997"/>
    <x v="1837"/>
    <x v="0"/>
    <x v="2"/>
    <x v="0"/>
  </r>
  <r>
    <x v="1838"/>
    <s v="Thomas IV"/>
    <n v="21.375"/>
    <n v="6.19"/>
    <s v="yes"/>
    <s v="No"/>
    <s v="No"/>
    <n v="1"/>
    <x v="1"/>
    <x v="2"/>
    <x v="1"/>
    <s v="26-Jun-1988"/>
    <x v="1838"/>
    <x v="1"/>
    <x v="1"/>
    <x v="6"/>
  </r>
  <r>
    <x v="1839"/>
    <s v="Bradley E"/>
    <n v="27.14"/>
    <n v="6.01"/>
    <s v="No"/>
    <s v="No"/>
    <s v="No"/>
    <n v="1"/>
    <x v="1"/>
    <x v="1"/>
    <x v="1"/>
    <s v="12-Jul-1992"/>
    <x v="1839"/>
    <x v="1"/>
    <x v="0"/>
    <x v="1"/>
  </r>
  <r>
    <x v="1840"/>
    <s v="Megan"/>
    <n v="35.78"/>
    <n v="6.07"/>
    <s v="No"/>
    <s v="yes"/>
    <s v="No"/>
    <n v="1"/>
    <x v="1"/>
    <x v="0"/>
    <x v="1"/>
    <s v="18-Jul-2004"/>
    <x v="1840"/>
    <x v="1"/>
    <x v="2"/>
    <x v="1"/>
  </r>
  <r>
    <x v="1841"/>
    <s v="Ruby J"/>
    <n v="34.96"/>
    <n v="5.63"/>
    <s v="No"/>
    <s v="No"/>
    <s v="No"/>
    <n v="0"/>
    <x v="1"/>
    <x v="0"/>
    <x v="2"/>
    <s v="20-Nov-1999"/>
    <x v="1841"/>
    <x v="1"/>
    <x v="2"/>
    <x v="1"/>
  </r>
  <r>
    <x v="1842"/>
    <s v="Bart"/>
    <n v="38.39"/>
    <n v="6.05"/>
    <s v="No"/>
    <s v="No"/>
    <s v="No"/>
    <n v="0"/>
    <x v="1"/>
    <x v="0"/>
    <x v="1"/>
    <s v="4-Jul-1991"/>
    <x v="1842"/>
    <x v="2"/>
    <x v="0"/>
    <x v="0"/>
  </r>
  <r>
    <x v="1843"/>
    <s v="Robert A."/>
    <n v="33.82"/>
    <n v="4.6500000000000004"/>
    <s v="No"/>
    <s v="No"/>
    <s v="No"/>
    <n v="0"/>
    <x v="1"/>
    <x v="0"/>
    <x v="2"/>
    <s v="15-Jul-1990"/>
    <x v="1843"/>
    <x v="1"/>
    <x v="0"/>
    <x v="1"/>
  </r>
  <r>
    <x v="1844"/>
    <s v="Adam"/>
    <n v="27.835000000000001"/>
    <n v="5.37"/>
    <s v="No"/>
    <s v="No"/>
    <s v="No"/>
    <n v="0"/>
    <x v="1"/>
    <x v="1"/>
    <x v="2"/>
    <s v="8-Aug-1990"/>
    <x v="1844"/>
    <x v="1"/>
    <x v="0"/>
    <x v="1"/>
  </r>
  <r>
    <x v="1845"/>
    <s v="Yemane Adhane"/>
    <n v="33"/>
    <n v="5.39"/>
    <s v="No"/>
    <s v="No"/>
    <s v="No"/>
    <n v="0"/>
    <x v="1"/>
    <x v="0"/>
    <x v="2"/>
    <s v="28-Jun-1994"/>
    <x v="1845"/>
    <x v="0"/>
    <x v="2"/>
    <x v="0"/>
  </r>
  <r>
    <x v="1846"/>
    <s v="Jesse A."/>
    <n v="26.885000000000002"/>
    <n v="5.86"/>
    <s v="No"/>
    <s v="No"/>
    <s v="No"/>
    <n v="0"/>
    <x v="1"/>
    <x v="1"/>
    <x v="1"/>
    <s v="3-Sep-1991"/>
    <x v="1846"/>
    <x v="0"/>
    <x v="2"/>
    <x v="7"/>
  </r>
  <r>
    <x v="1847"/>
    <s v="Bird"/>
    <n v="29.26"/>
    <n v="4.4400000000000004"/>
    <s v="No"/>
    <s v="No"/>
    <s v="No"/>
    <n v="0"/>
    <x v="1"/>
    <x v="1"/>
    <x v="2"/>
    <s v="24-Oct-1994"/>
    <x v="1847"/>
    <x v="1"/>
    <x v="0"/>
    <x v="6"/>
  </r>
  <r>
    <x v="1848"/>
    <s v="Patrick M."/>
    <n v="26.98"/>
    <n v="4.41"/>
    <s v="No"/>
    <s v="No"/>
    <s v="No"/>
    <n v="0"/>
    <x v="1"/>
    <x v="1"/>
    <x v="2"/>
    <s v="8-Oct-1994"/>
    <x v="1848"/>
    <x v="2"/>
    <x v="2"/>
    <x v="4"/>
  </r>
  <r>
    <x v="1849"/>
    <s v="Kyle"/>
    <n v="32.11"/>
    <n v="5.19"/>
    <s v="No"/>
    <s v="No"/>
    <s v="Yes"/>
    <n v="1"/>
    <x v="1"/>
    <x v="0"/>
    <x v="2"/>
    <s v="23-Dec-1993"/>
    <x v="1849"/>
    <x v="1"/>
    <x v="2"/>
    <x v="1"/>
  </r>
  <r>
    <x v="1850"/>
    <s v="Ryan"/>
    <n v="31.73"/>
    <n v="5.16"/>
    <s v="No"/>
    <s v="No"/>
    <s v="Yes"/>
    <n v="1"/>
    <x v="1"/>
    <x v="0"/>
    <x v="2"/>
    <s v="4-Sep-1993"/>
    <x v="1850"/>
    <x v="1"/>
    <x v="0"/>
    <x v="1"/>
  </r>
  <r>
    <x v="1851"/>
    <s v="Yuri"/>
    <n v="22.515000000000001"/>
    <n v="4.24"/>
    <s v="No"/>
    <s v="No"/>
    <s v="No"/>
    <n v="0"/>
    <x v="1"/>
    <x v="2"/>
    <x v="2"/>
    <s v="29-Dec-1994"/>
    <x v="1851"/>
    <x v="2"/>
    <x v="1"/>
    <x v="6"/>
  </r>
  <r>
    <x v="1852"/>
    <s v="Ryan"/>
    <n v="25.9"/>
    <n v="5.45"/>
    <s v="No"/>
    <s v="No"/>
    <s v="No"/>
    <n v="1"/>
    <x v="1"/>
    <x v="1"/>
    <x v="2"/>
    <s v="15-Aug-1992"/>
    <x v="1852"/>
    <x v="1"/>
    <x v="0"/>
    <x v="16"/>
  </r>
  <r>
    <x v="1853"/>
    <s v="Debbie"/>
    <n v="27.72"/>
    <n v="5.03"/>
    <s v="yes"/>
    <s v="No"/>
    <s v="No"/>
    <n v="1"/>
    <x v="1"/>
    <x v="1"/>
    <x v="2"/>
    <s v="16-Sep-1988"/>
    <x v="1853"/>
    <x v="1"/>
    <x v="1"/>
    <x v="0"/>
  </r>
  <r>
    <x v="1854"/>
    <s v="Mark D"/>
    <n v="31.5"/>
    <n v="9.6199999999999992"/>
    <s v="yes"/>
    <s v="No"/>
    <s v="No"/>
    <n v="1"/>
    <x v="1"/>
    <x v="0"/>
    <x v="0"/>
    <s v="13-Jul-1986"/>
    <x v="1854"/>
    <x v="1"/>
    <x v="2"/>
    <x v="3"/>
  </r>
  <r>
    <x v="1855"/>
    <s v="Christopher"/>
    <n v="29.7"/>
    <n v="6.77"/>
    <s v="yes"/>
    <s v="No"/>
    <s v="No"/>
    <n v="1"/>
    <x v="1"/>
    <x v="1"/>
    <x v="0"/>
    <s v="11-Aug-1986"/>
    <x v="1855"/>
    <x v="2"/>
    <x v="2"/>
    <x v="0"/>
  </r>
  <r>
    <x v="1856"/>
    <s v="Daniell L"/>
    <n v="21.26"/>
    <n v="5.36"/>
    <s v="yes"/>
    <s v="No"/>
    <s v="No"/>
    <n v="1"/>
    <x v="1"/>
    <x v="2"/>
    <x v="2"/>
    <s v="18-Jul-1988"/>
    <x v="1856"/>
    <x v="1"/>
    <x v="2"/>
    <x v="0"/>
  </r>
  <r>
    <x v="1857"/>
    <s v="Janne"/>
    <n v="17.09"/>
    <n v="5.69"/>
    <s v="No"/>
    <s v="No"/>
    <s v="No"/>
    <n v="0"/>
    <x v="1"/>
    <x v="3"/>
    <x v="2"/>
    <s v="29-Jun-1982"/>
    <x v="1857"/>
    <x v="1"/>
    <x v="2"/>
    <x v="0"/>
  </r>
  <r>
    <x v="1858"/>
    <s v="Martina"/>
    <n v="24.3"/>
    <n v="4.9000000000000004"/>
    <s v="yes"/>
    <s v="No"/>
    <s v="Yes"/>
    <n v="1"/>
    <x v="1"/>
    <x v="2"/>
    <x v="2"/>
    <s v="29-Nov-1997"/>
    <x v="1858"/>
    <x v="1"/>
    <x v="2"/>
    <x v="3"/>
  </r>
  <r>
    <x v="1859"/>
    <s v="Elizabeth L"/>
    <n v="29.734999999999999"/>
    <n v="5.78"/>
    <s v="No"/>
    <s v="No"/>
    <s v="No"/>
    <n v="0"/>
    <x v="1"/>
    <x v="1"/>
    <x v="1"/>
    <s v="28-Aug-1990"/>
    <x v="1859"/>
    <x v="1"/>
    <x v="0"/>
    <x v="1"/>
  </r>
  <r>
    <x v="1860"/>
    <s v="Stephanie C."/>
    <n v="29.26"/>
    <n v="4.7"/>
    <s v="No"/>
    <s v="No"/>
    <s v="No"/>
    <n v="0"/>
    <x v="1"/>
    <x v="1"/>
    <x v="2"/>
    <s v="13-Sep-1991"/>
    <x v="1860"/>
    <x v="1"/>
    <x v="2"/>
    <x v="0"/>
  </r>
  <r>
    <x v="1861"/>
    <s v="Katie"/>
    <n v="33"/>
    <n v="6.28"/>
    <s v="No"/>
    <s v="No"/>
    <s v="No"/>
    <n v="0"/>
    <x v="1"/>
    <x v="0"/>
    <x v="1"/>
    <s v="1-Nov-1994"/>
    <x v="1861"/>
    <x v="1"/>
    <x v="2"/>
    <x v="0"/>
  </r>
  <r>
    <x v="1862"/>
    <s v="Callie"/>
    <n v="31.065000000000001"/>
    <n v="4.2300000000000004"/>
    <s v="No"/>
    <s v="No"/>
    <s v="No"/>
    <n v="0"/>
    <x v="1"/>
    <x v="0"/>
    <x v="2"/>
    <s v="1-Jun-1991"/>
    <x v="1862"/>
    <x v="1"/>
    <x v="1"/>
    <x v="2"/>
  </r>
  <r>
    <x v="1863"/>
    <s v="Inna"/>
    <n v="26.51"/>
    <n v="6.17"/>
    <s v="No"/>
    <s v="No"/>
    <s v="No"/>
    <n v="0"/>
    <x v="1"/>
    <x v="1"/>
    <x v="1"/>
    <s v="26-Oct-1994"/>
    <x v="1863"/>
    <x v="1"/>
    <x v="1"/>
    <x v="0"/>
  </r>
  <r>
    <x v="1864"/>
    <s v="Mary K."/>
    <n v="28.88"/>
    <n v="4.96"/>
    <s v="No"/>
    <s v="No"/>
    <s v="No"/>
    <n v="0"/>
    <x v="1"/>
    <x v="1"/>
    <x v="2"/>
    <s v="2-Nov-1994"/>
    <x v="1864"/>
    <x v="1"/>
    <x v="1"/>
    <x v="2"/>
  </r>
  <r>
    <x v="1865"/>
    <s v="Samuel M."/>
    <n v="35.814999999999998"/>
    <n v="5.1100000000000003"/>
    <s v="yes"/>
    <s v="No"/>
    <s v="No"/>
    <n v="1"/>
    <x v="1"/>
    <x v="0"/>
    <x v="2"/>
    <s v="19-Dec-1988"/>
    <x v="1865"/>
    <x v="1"/>
    <x v="1"/>
    <x v="1"/>
  </r>
  <r>
    <x v="1866"/>
    <s v="Kimberly"/>
    <n v="21.28"/>
    <n v="4.05"/>
    <s v="No"/>
    <s v="yes"/>
    <s v="No"/>
    <n v="1"/>
    <x v="1"/>
    <x v="2"/>
    <x v="2"/>
    <s v="25-Nov-2000"/>
    <x v="1866"/>
    <x v="1"/>
    <x v="0"/>
    <x v="1"/>
  </r>
  <r>
    <x v="1867"/>
    <s v="Tom J."/>
    <n v="33.81"/>
    <n v="6.49"/>
    <s v="No"/>
    <s v="No"/>
    <s v="Yes"/>
    <n v="1"/>
    <x v="1"/>
    <x v="0"/>
    <x v="1"/>
    <s v="8-Jun-2003"/>
    <x v="1867"/>
    <x v="1"/>
    <x v="1"/>
    <x v="14"/>
  </r>
  <r>
    <x v="1868"/>
    <s v="Zachary"/>
    <n v="44.22"/>
    <n v="4.1900000000000004"/>
    <s v="No"/>
    <s v="No"/>
    <s v="No"/>
    <n v="1"/>
    <x v="1"/>
    <x v="0"/>
    <x v="2"/>
    <s v="18-Jun-1992"/>
    <x v="1868"/>
    <x v="2"/>
    <x v="2"/>
    <x v="0"/>
  </r>
  <r>
    <x v="1869"/>
    <s v="Dane"/>
    <n v="15.46"/>
    <n v="4.99"/>
    <s v="yes"/>
    <s v="No"/>
    <s v="Yes"/>
    <n v="1"/>
    <x v="1"/>
    <x v="3"/>
    <x v="2"/>
    <s v="20-Nov-1983"/>
    <x v="1869"/>
    <x v="1"/>
    <x v="1"/>
    <x v="1"/>
  </r>
  <r>
    <x v="1870"/>
    <s v="Dougie J"/>
    <n v="30.3"/>
    <n v="4.7699999999999996"/>
    <s v="yes"/>
    <s v="No"/>
    <s v="No"/>
    <n v="1"/>
    <x v="1"/>
    <x v="0"/>
    <x v="2"/>
    <s v="14-Oct-1995"/>
    <x v="1870"/>
    <x v="2"/>
    <x v="2"/>
    <x v="3"/>
  </r>
  <r>
    <x v="1871"/>
    <s v="Jeremiah H"/>
    <n v="16.670000000000002"/>
    <n v="5.46"/>
    <s v="No"/>
    <s v="No"/>
    <s v="No"/>
    <n v="0"/>
    <x v="1"/>
    <x v="3"/>
    <x v="2"/>
    <s v="16-Jun-1982"/>
    <x v="1871"/>
    <x v="1"/>
    <x v="0"/>
    <x v="0"/>
  </r>
  <r>
    <x v="1872"/>
    <s v="Ashley J."/>
    <n v="28.594999999999999"/>
    <n v="5.43"/>
    <s v="No"/>
    <s v="No"/>
    <s v="No"/>
    <n v="0"/>
    <x v="1"/>
    <x v="1"/>
    <x v="2"/>
    <s v="1-Dec-1991"/>
    <x v="1872"/>
    <x v="2"/>
    <x v="1"/>
    <x v="1"/>
  </r>
  <r>
    <x v="1873"/>
    <s v="Turner J."/>
    <n v="25.934999999999999"/>
    <n v="4.29"/>
    <s v="No"/>
    <s v="No"/>
    <s v="No"/>
    <n v="0"/>
    <x v="1"/>
    <x v="1"/>
    <x v="2"/>
    <s v="3-Nov-1991"/>
    <x v="1873"/>
    <x v="1"/>
    <x v="2"/>
    <x v="1"/>
  </r>
  <r>
    <x v="1874"/>
    <s v="Roger"/>
    <n v="27.645"/>
    <n v="5.25"/>
    <s v="No"/>
    <s v="No"/>
    <s v="No"/>
    <n v="1"/>
    <x v="1"/>
    <x v="1"/>
    <x v="2"/>
    <s v="27-Jun-1992"/>
    <x v="1874"/>
    <x v="2"/>
    <x v="1"/>
    <x v="4"/>
  </r>
  <r>
    <x v="1875"/>
    <s v="Pamela"/>
    <n v="30.1"/>
    <n v="4.04"/>
    <s v="No"/>
    <s v="No"/>
    <s v="No"/>
    <n v="1"/>
    <x v="1"/>
    <x v="0"/>
    <x v="2"/>
    <s v="14-Dec-1998"/>
    <x v="1875"/>
    <x v="1"/>
    <x v="1"/>
    <x v="3"/>
  </r>
  <r>
    <x v="1876"/>
    <s v="Allison M."/>
    <n v="26.79"/>
    <n v="5"/>
    <s v="yes"/>
    <s v="No"/>
    <s v="Yes"/>
    <n v="1"/>
    <x v="1"/>
    <x v="1"/>
    <x v="2"/>
    <s v="6-Sep-1997"/>
    <x v="1876"/>
    <x v="1"/>
    <x v="2"/>
    <x v="1"/>
  </r>
  <r>
    <x v="1877"/>
    <s v=".  Katherine H."/>
    <n v="27.1"/>
    <n v="4.01"/>
    <s v="yes"/>
    <s v="No"/>
    <s v="No"/>
    <n v="1"/>
    <x v="1"/>
    <x v="1"/>
    <x v="2"/>
    <s v="3-Oct-1995"/>
    <x v="1877"/>
    <x v="1"/>
    <x v="2"/>
    <x v="15"/>
  </r>
  <r>
    <x v="1878"/>
    <s v="Robin"/>
    <n v="24.31"/>
    <n v="5.4"/>
    <s v="No"/>
    <s v="No"/>
    <s v="No"/>
    <n v="0"/>
    <x v="1"/>
    <x v="2"/>
    <x v="2"/>
    <s v="25-Jun-1989"/>
    <x v="1878"/>
    <x v="1"/>
    <x v="0"/>
    <x v="0"/>
  </r>
  <r>
    <x v="1879"/>
    <s v="Terri"/>
    <n v="15.53"/>
    <n v="5.81"/>
    <s v="No"/>
    <s v="No"/>
    <s v="No"/>
    <n v="1"/>
    <x v="1"/>
    <x v="3"/>
    <x v="1"/>
    <s v="16-Sep-1984"/>
    <x v="1879"/>
    <x v="1"/>
    <x v="2"/>
    <x v="1"/>
  </r>
  <r>
    <x v="1880"/>
    <s v="Eddie"/>
    <n v="30.7"/>
    <n v="5.82"/>
    <s v="No"/>
    <s v="No"/>
    <s v="No"/>
    <n v="1"/>
    <x v="1"/>
    <x v="0"/>
    <x v="1"/>
    <s v="26-Nov-1998"/>
    <x v="1880"/>
    <x v="1"/>
    <x v="1"/>
    <x v="1"/>
  </r>
  <r>
    <x v="1881"/>
    <s v="Pamela"/>
    <n v="33.33"/>
    <n v="4.82"/>
    <s v="No"/>
    <s v="No"/>
    <s v="No"/>
    <n v="1"/>
    <x v="1"/>
    <x v="0"/>
    <x v="2"/>
    <s v="4-Aug-1992"/>
    <x v="1881"/>
    <x v="1"/>
    <x v="2"/>
    <x v="0"/>
  </r>
  <r>
    <x v="1882"/>
    <s v="Joyce"/>
    <n v="32.4"/>
    <n v="5.08"/>
    <s v="No"/>
    <s v="No"/>
    <s v="No"/>
    <n v="1"/>
    <x v="1"/>
    <x v="0"/>
    <x v="2"/>
    <s v="28-Jun-1992"/>
    <x v="1882"/>
    <x v="1"/>
    <x v="1"/>
    <x v="3"/>
  </r>
  <r>
    <x v="1883"/>
    <s v="Alison W."/>
    <n v="27.93"/>
    <n v="5.59"/>
    <s v="No"/>
    <s v="No"/>
    <s v="No"/>
    <n v="1"/>
    <x v="1"/>
    <x v="1"/>
    <x v="2"/>
    <s v="18-Jun-1992"/>
    <x v="1883"/>
    <x v="1"/>
    <x v="0"/>
    <x v="2"/>
  </r>
  <r>
    <x v="1884"/>
    <s v="Tammara C"/>
    <n v="21.754999999999999"/>
    <n v="5.12"/>
    <s v="No"/>
    <s v="No"/>
    <s v="No"/>
    <n v="0"/>
    <x v="1"/>
    <x v="2"/>
    <x v="2"/>
    <s v="6-Aug-1991"/>
    <x v="1884"/>
    <x v="1"/>
    <x v="1"/>
    <x v="1"/>
  </r>
  <r>
    <x v="1885"/>
    <s v="Dorota"/>
    <n v="25.934999999999999"/>
    <n v="4.95"/>
    <s v="No"/>
    <s v="No"/>
    <s v="No"/>
    <n v="0"/>
    <x v="1"/>
    <x v="1"/>
    <x v="2"/>
    <s v="21-Aug-1994"/>
    <x v="1885"/>
    <x v="1"/>
    <x v="0"/>
    <x v="1"/>
  </r>
  <r>
    <x v="1886"/>
    <s v="Jose Norberto Sr."/>
    <n v="31.5"/>
    <n v="6.16"/>
    <s v="No"/>
    <s v="No"/>
    <s v="No"/>
    <n v="0"/>
    <x v="1"/>
    <x v="0"/>
    <x v="1"/>
    <s v="14-Dec-1990"/>
    <x v="1886"/>
    <x v="1"/>
    <x v="0"/>
    <x v="3"/>
  </r>
  <r>
    <x v="1887"/>
    <s v="Peter"/>
    <n v="30.03"/>
    <n v="6.41"/>
    <s v="No"/>
    <s v="No"/>
    <s v="No"/>
    <n v="0"/>
    <x v="1"/>
    <x v="0"/>
    <x v="1"/>
    <s v="1-Dec-1990"/>
    <x v="1887"/>
    <x v="2"/>
    <x v="2"/>
    <x v="0"/>
  </r>
  <r>
    <x v="1888"/>
    <s v="Bryant"/>
    <n v="33.479999999999997"/>
    <n v="8.94"/>
    <s v="No"/>
    <s v="No"/>
    <s v="No"/>
    <n v="0"/>
    <x v="1"/>
    <x v="0"/>
    <x v="0"/>
    <s v="18-Oct-2002"/>
    <x v="1888"/>
    <x v="1"/>
    <x v="1"/>
    <x v="1"/>
  </r>
  <r>
    <x v="1889"/>
    <s v="Christina"/>
    <n v="16.510000000000002"/>
    <n v="4.42"/>
    <s v="yes"/>
    <s v="No"/>
    <s v="Yes"/>
    <n v="1"/>
    <x v="1"/>
    <x v="3"/>
    <x v="2"/>
    <s v="16-Sep-1983"/>
    <x v="1889"/>
    <x v="1"/>
    <x v="1"/>
    <x v="0"/>
  </r>
  <r>
    <x v="1890"/>
    <s v="John"/>
    <n v="33.155000000000001"/>
    <n v="5.3"/>
    <s v="yes"/>
    <s v="No"/>
    <s v="No"/>
    <n v="1"/>
    <x v="1"/>
    <x v="0"/>
    <x v="2"/>
    <s v="14-Sep-1995"/>
    <x v="1890"/>
    <x v="2"/>
    <x v="0"/>
    <x v="1"/>
  </r>
  <r>
    <x v="1891"/>
    <s v="Eduardo"/>
    <n v="37.29"/>
    <n v="4.6399999999999997"/>
    <s v="No"/>
    <s v="No"/>
    <s v="Yes"/>
    <n v="1"/>
    <x v="1"/>
    <x v="0"/>
    <x v="2"/>
    <s v="13-Aug-1993"/>
    <x v="1891"/>
    <x v="1"/>
    <x v="1"/>
    <x v="0"/>
  </r>
  <r>
    <x v="1892"/>
    <s v="Laura M."/>
    <n v="20.23"/>
    <n v="6.16"/>
    <s v="yes"/>
    <s v="No"/>
    <s v="No"/>
    <n v="1"/>
    <x v="1"/>
    <x v="2"/>
    <x v="1"/>
    <s v="30-Nov-1988"/>
    <x v="1892"/>
    <x v="1"/>
    <x v="1"/>
    <x v="0"/>
  </r>
  <r>
    <x v="1893"/>
    <s v="Charlie"/>
    <n v="28.975000000000001"/>
    <n v="4.12"/>
    <s v="No"/>
    <s v="No"/>
    <s v="Yes"/>
    <n v="1"/>
    <x v="1"/>
    <x v="1"/>
    <x v="2"/>
    <s v="26-Dec-1993"/>
    <x v="1893"/>
    <x v="2"/>
    <x v="0"/>
    <x v="5"/>
  </r>
  <r>
    <x v="1894"/>
    <s v="Melissa D."/>
    <n v="16.420000000000002"/>
    <n v="5.77"/>
    <s v="yes"/>
    <s v="No"/>
    <s v="Yes"/>
    <n v="1"/>
    <x v="1"/>
    <x v="3"/>
    <x v="1"/>
    <s v="10-Nov-1983"/>
    <x v="1894"/>
    <x v="1"/>
    <x v="1"/>
    <x v="0"/>
  </r>
  <r>
    <x v="1895"/>
    <s v="Dan C. Jr."/>
    <n v="17.559999999999999"/>
    <n v="6.2"/>
    <s v="No"/>
    <s v="No"/>
    <s v="No"/>
    <n v="1"/>
    <x v="1"/>
    <x v="3"/>
    <x v="1"/>
    <s v="7-Jul-1984"/>
    <x v="1895"/>
    <x v="1"/>
    <x v="1"/>
    <x v="0"/>
  </r>
  <r>
    <x v="1896"/>
    <s v="Matthew"/>
    <n v="24.13"/>
    <n v="4.3899999999999997"/>
    <s v="No"/>
    <s v="No"/>
    <s v="No"/>
    <n v="1"/>
    <x v="1"/>
    <x v="2"/>
    <x v="2"/>
    <s v="11-Oct-1992"/>
    <x v="1896"/>
    <x v="2"/>
    <x v="0"/>
    <x v="1"/>
  </r>
  <r>
    <x v="1897"/>
    <s v="Wesley C."/>
    <n v="19.95"/>
    <n v="5.13"/>
    <s v="No"/>
    <s v="yes"/>
    <s v="No"/>
    <n v="2"/>
    <x v="1"/>
    <x v="2"/>
    <x v="2"/>
    <s v="13-Sep-2000"/>
    <x v="1897"/>
    <x v="1"/>
    <x v="1"/>
    <x v="5"/>
  </r>
  <r>
    <x v="1898"/>
    <s v="Christopher"/>
    <n v="21.24"/>
    <n v="4.49"/>
    <s v="No"/>
    <s v="No"/>
    <s v="No"/>
    <n v="0"/>
    <x v="1"/>
    <x v="2"/>
    <x v="2"/>
    <s v="10-Jul-1989"/>
    <x v="1898"/>
    <x v="1"/>
    <x v="1"/>
    <x v="0"/>
  </r>
  <r>
    <x v="1899"/>
    <s v="Jessica"/>
    <n v="44.22"/>
    <n v="6.35"/>
    <s v="No"/>
    <s v="No"/>
    <s v="No"/>
    <n v="0"/>
    <x v="1"/>
    <x v="0"/>
    <x v="1"/>
    <s v="1-Nov-1990"/>
    <x v="1899"/>
    <x v="1"/>
    <x v="2"/>
    <x v="0"/>
  </r>
  <r>
    <x v="1900"/>
    <s v="Christin"/>
    <n v="41.1"/>
    <n v="5.79"/>
    <s v="No"/>
    <s v="No"/>
    <s v="No"/>
    <n v="0"/>
    <x v="1"/>
    <x v="0"/>
    <x v="1"/>
    <s v="22-Nov-1990"/>
    <x v="1900"/>
    <x v="1"/>
    <x v="2"/>
    <x v="3"/>
  </r>
  <r>
    <x v="1901"/>
    <s v="Sara"/>
    <n v="34.200000000000003"/>
    <n v="4.78"/>
    <s v="yes"/>
    <s v="No"/>
    <s v="No"/>
    <n v="0"/>
    <x v="1"/>
    <x v="0"/>
    <x v="2"/>
    <s v="8-Sep-1996"/>
    <x v="1901"/>
    <x v="1"/>
    <x v="2"/>
    <x v="3"/>
  </r>
  <r>
    <x v="1902"/>
    <s v="Elizabeth"/>
    <n v="29.92"/>
    <n v="6.02"/>
    <s v="yes"/>
    <s v="No"/>
    <s v="No"/>
    <n v="0"/>
    <x v="1"/>
    <x v="1"/>
    <x v="1"/>
    <s v="17-Aug-1996"/>
    <x v="1902"/>
    <x v="1"/>
    <x v="2"/>
    <x v="0"/>
  </r>
  <r>
    <x v="1903"/>
    <s v="Margaret P."/>
    <n v="28.93"/>
    <n v="4.4400000000000004"/>
    <s v="No"/>
    <s v="No"/>
    <s v="No"/>
    <n v="0"/>
    <x v="1"/>
    <x v="1"/>
    <x v="2"/>
    <s v="29-Jul-1990"/>
    <x v="1903"/>
    <x v="1"/>
    <x v="0"/>
    <x v="0"/>
  </r>
  <r>
    <x v="1904"/>
    <s v="Tiffany K"/>
    <n v="31.254999999999999"/>
    <n v="5.84"/>
    <s v="yes"/>
    <s v="No"/>
    <s v="No"/>
    <n v="1"/>
    <x v="1"/>
    <x v="0"/>
    <x v="1"/>
    <s v="11-Jul-1995"/>
    <x v="1904"/>
    <x v="1"/>
    <x v="2"/>
    <x v="1"/>
  </r>
  <r>
    <x v="1905"/>
    <s v="David M."/>
    <n v="29.83"/>
    <n v="5.39"/>
    <s v="No"/>
    <s v="No"/>
    <s v="No"/>
    <n v="0"/>
    <x v="1"/>
    <x v="1"/>
    <x v="2"/>
    <s v="10-Jul-1999"/>
    <x v="1905"/>
    <x v="1"/>
    <x v="0"/>
    <x v="14"/>
  </r>
  <r>
    <x v="1906"/>
    <s v="Christine E"/>
    <n v="29.59"/>
    <n v="6.16"/>
    <s v="No"/>
    <s v="No"/>
    <s v="Yes"/>
    <n v="1"/>
    <x v="1"/>
    <x v="1"/>
    <x v="1"/>
    <s v="11-Nov-1993"/>
    <x v="1906"/>
    <x v="1"/>
    <x v="2"/>
    <x v="0"/>
  </r>
  <r>
    <x v="1907"/>
    <s v="Donna"/>
    <n v="31.16"/>
    <n v="4.49"/>
    <s v="No"/>
    <s v="No"/>
    <s v="Yes"/>
    <n v="1"/>
    <x v="1"/>
    <x v="0"/>
    <x v="2"/>
    <s v="29-Sep-1993"/>
    <x v="1907"/>
    <x v="1"/>
    <x v="0"/>
    <x v="2"/>
  </r>
  <r>
    <x v="1908"/>
    <s v="Rod"/>
    <n v="34.21"/>
    <n v="4.4800000000000004"/>
    <s v="yes"/>
    <s v="No"/>
    <s v="No"/>
    <n v="1"/>
    <x v="1"/>
    <x v="0"/>
    <x v="2"/>
    <s v="24-Oct-1988"/>
    <x v="1908"/>
    <x v="2"/>
    <x v="1"/>
    <x v="0"/>
  </r>
  <r>
    <x v="1909"/>
    <s v="Joe"/>
    <n v="34.86"/>
    <n v="10.97"/>
    <s v="No"/>
    <s v="No"/>
    <s v="No"/>
    <n v="0"/>
    <x v="1"/>
    <x v="0"/>
    <x v="0"/>
    <s v="15-Jun-2002"/>
    <x v="1909"/>
    <x v="1"/>
    <x v="0"/>
    <x v="3"/>
  </r>
  <r>
    <x v="1910"/>
    <s v="Kayleigh"/>
    <n v="34.58"/>
    <n v="5.14"/>
    <s v="No"/>
    <s v="yes"/>
    <s v="No"/>
    <n v="2"/>
    <x v="1"/>
    <x v="0"/>
    <x v="2"/>
    <s v="10-Jul-2000"/>
    <x v="1910"/>
    <x v="1"/>
    <x v="2"/>
    <x v="2"/>
  </r>
  <r>
    <x v="1911"/>
    <s v="Lorcan A."/>
    <n v="17.940000000000001"/>
    <n v="5.17"/>
    <s v="yes"/>
    <s v="No"/>
    <s v="No"/>
    <n v="0"/>
    <x v="1"/>
    <x v="3"/>
    <x v="2"/>
    <s v="5-Jul-1985"/>
    <x v="1911"/>
    <x v="1"/>
    <x v="2"/>
    <x v="0"/>
  </r>
  <r>
    <x v="1912"/>
    <s v="Billy"/>
    <n v="26.8"/>
    <n v="6.18"/>
    <s v="yes"/>
    <s v="No"/>
    <s v="Yes"/>
    <n v="1"/>
    <x v="1"/>
    <x v="1"/>
    <x v="1"/>
    <s v="24-Nov-1997"/>
    <x v="1912"/>
    <x v="2"/>
    <x v="0"/>
    <x v="3"/>
  </r>
  <r>
    <x v="1913"/>
    <s v="Paul M."/>
    <n v="17.690000000000001"/>
    <n v="9.07"/>
    <s v="yes"/>
    <s v="No"/>
    <s v="No"/>
    <n v="0"/>
    <x v="1"/>
    <x v="3"/>
    <x v="0"/>
    <s v="27-Aug-1981"/>
    <x v="1913"/>
    <x v="1"/>
    <x v="2"/>
    <x v="0"/>
  </r>
  <r>
    <x v="1914"/>
    <s v="Brenda M."/>
    <n v="25.77"/>
    <n v="4.43"/>
    <s v="No"/>
    <s v="No"/>
    <s v="Yes"/>
    <n v="1"/>
    <x v="1"/>
    <x v="1"/>
    <x v="2"/>
    <s v="14-Sep-1993"/>
    <x v="1914"/>
    <x v="1"/>
    <x v="2"/>
    <x v="1"/>
  </r>
  <r>
    <x v="1915"/>
    <s v="Jeff H"/>
    <n v="34.46"/>
    <n v="4.17"/>
    <s v="No"/>
    <s v="yes"/>
    <s v="No"/>
    <n v="1"/>
    <x v="1"/>
    <x v="0"/>
    <x v="2"/>
    <s v="13-Jul-2004"/>
    <x v="1915"/>
    <x v="1"/>
    <x v="2"/>
    <x v="1"/>
  </r>
  <r>
    <x v="1916"/>
    <s v="Michael"/>
    <n v="30.875"/>
    <n v="4.95"/>
    <s v="yes"/>
    <s v="No"/>
    <s v="No"/>
    <n v="0"/>
    <x v="1"/>
    <x v="0"/>
    <x v="2"/>
    <s v="23-Oct-1996"/>
    <x v="1916"/>
    <x v="0"/>
    <x v="0"/>
    <x v="1"/>
  </r>
  <r>
    <x v="1917"/>
    <s v="Jan"/>
    <n v="39.49"/>
    <n v="5.13"/>
    <s v="No"/>
    <s v="No"/>
    <s v="No"/>
    <n v="0"/>
    <x v="1"/>
    <x v="0"/>
    <x v="2"/>
    <s v="25-Jul-1991"/>
    <x v="1917"/>
    <x v="1"/>
    <x v="0"/>
    <x v="0"/>
  </r>
  <r>
    <x v="1918"/>
    <s v="Bernard"/>
    <n v="28.88"/>
    <n v="4.0999999999999996"/>
    <s v="No"/>
    <s v="No"/>
    <s v="No"/>
    <n v="0"/>
    <x v="1"/>
    <x v="1"/>
    <x v="2"/>
    <s v="24-Jun-1990"/>
    <x v="1918"/>
    <x v="0"/>
    <x v="1"/>
    <x v="1"/>
  </r>
  <r>
    <x v="1919"/>
    <s v="Craig"/>
    <n v="20.234999999999999"/>
    <n v="5.01"/>
    <s v="yes"/>
    <s v="No"/>
    <s v="No"/>
    <n v="0"/>
    <x v="1"/>
    <x v="2"/>
    <x v="2"/>
    <s v="18-Oct-2001"/>
    <x v="1919"/>
    <x v="1"/>
    <x v="2"/>
    <x v="4"/>
  </r>
  <r>
    <x v="1920"/>
    <s v=".  Bryn"/>
    <n v="30.67"/>
    <n v="5.09"/>
    <s v="yes"/>
    <s v="No"/>
    <s v="No"/>
    <n v="0"/>
    <x v="1"/>
    <x v="0"/>
    <x v="2"/>
    <s v="6-Jun-2001"/>
    <x v="1920"/>
    <x v="1"/>
    <x v="0"/>
    <x v="15"/>
  </r>
  <r>
    <x v="1921"/>
    <s v="Michael"/>
    <n v="30.875"/>
    <n v="6.49"/>
    <s v="No"/>
    <s v="No"/>
    <s v="No"/>
    <n v="0"/>
    <x v="1"/>
    <x v="0"/>
    <x v="1"/>
    <s v="19-Aug-1991"/>
    <x v="1921"/>
    <x v="2"/>
    <x v="1"/>
    <x v="4"/>
  </r>
  <r>
    <x v="1922"/>
    <s v="Benjamin"/>
    <n v="23.8"/>
    <n v="4.08"/>
    <s v="No"/>
    <s v="No"/>
    <s v="No"/>
    <n v="0"/>
    <x v="1"/>
    <x v="2"/>
    <x v="2"/>
    <s v="12-Aug-1994"/>
    <x v="1922"/>
    <x v="2"/>
    <x v="2"/>
    <x v="3"/>
  </r>
  <r>
    <x v="1923"/>
    <s v="Jay"/>
    <n v="15.37"/>
    <n v="8.6300000000000008"/>
    <s v="yes"/>
    <s v="No"/>
    <s v="No"/>
    <n v="0"/>
    <x v="1"/>
    <x v="3"/>
    <x v="0"/>
    <s v="29-Sep-1981"/>
    <x v="1923"/>
    <x v="1"/>
    <x v="0"/>
    <x v="1"/>
  </r>
  <r>
    <x v="1924"/>
    <s v="William"/>
    <n v="30.4"/>
    <n v="5.28"/>
    <s v="No"/>
    <s v="No"/>
    <s v="No"/>
    <n v="0"/>
    <x v="1"/>
    <x v="0"/>
    <x v="2"/>
    <s v="24-Jun-1999"/>
    <x v="1924"/>
    <x v="1"/>
    <x v="0"/>
    <x v="1"/>
  </r>
  <r>
    <x v="1925"/>
    <s v="Shelley"/>
    <n v="19.48"/>
    <n v="5.63"/>
    <s v="yes"/>
    <s v="No"/>
    <s v="No"/>
    <n v="1"/>
    <x v="1"/>
    <x v="2"/>
    <x v="2"/>
    <s v="28-Aug-1988"/>
    <x v="1925"/>
    <x v="1"/>
    <x v="0"/>
    <x v="0"/>
  </r>
  <r>
    <x v="1926"/>
    <s v="Jekaterina"/>
    <n v="16.96"/>
    <n v="11.47"/>
    <s v="yes"/>
    <s v="No"/>
    <s v="No"/>
    <n v="0"/>
    <x v="1"/>
    <x v="3"/>
    <x v="0"/>
    <s v="13-Dec-1981"/>
    <x v="1926"/>
    <x v="1"/>
    <x v="1"/>
    <x v="0"/>
  </r>
  <r>
    <x v="1927"/>
    <s v="Daniel"/>
    <n v="19.05"/>
    <n v="4.92"/>
    <s v="No"/>
    <s v="No"/>
    <s v="No"/>
    <n v="1"/>
    <x v="1"/>
    <x v="2"/>
    <x v="2"/>
    <s v="24-Oct-1987"/>
    <x v="1927"/>
    <x v="1"/>
    <x v="0"/>
    <x v="0"/>
  </r>
  <r>
    <x v="1928"/>
    <s v="Pauline"/>
    <n v="37.619999999999997"/>
    <n v="4.18"/>
    <s v="No"/>
    <s v="No"/>
    <s v="No"/>
    <n v="0"/>
    <x v="1"/>
    <x v="0"/>
    <x v="2"/>
    <s v="21-Nov-1994"/>
    <x v="1928"/>
    <x v="1"/>
    <x v="1"/>
    <x v="0"/>
  </r>
  <r>
    <x v="1929"/>
    <s v="Colleen"/>
    <n v="29.1"/>
    <n v="4.67"/>
    <s v="No"/>
    <s v="No"/>
    <s v="No"/>
    <n v="0"/>
    <x v="1"/>
    <x v="1"/>
    <x v="2"/>
    <s v="24-Oct-1991"/>
    <x v="1929"/>
    <x v="1"/>
    <x v="0"/>
    <x v="3"/>
  </r>
  <r>
    <x v="1930"/>
    <s v="Aleah K"/>
    <n v="26.62"/>
    <n v="6.24"/>
    <s v="No"/>
    <s v="No"/>
    <s v="No"/>
    <n v="0"/>
    <x v="1"/>
    <x v="1"/>
    <x v="1"/>
    <s v="25-Aug-1991"/>
    <x v="1930"/>
    <x v="1"/>
    <x v="1"/>
    <x v="0"/>
  </r>
  <r>
    <x v="1931"/>
    <s v="Mare"/>
    <n v="25.74"/>
    <n v="5.99"/>
    <s v="No"/>
    <s v="No"/>
    <s v="No"/>
    <n v="0"/>
    <x v="1"/>
    <x v="1"/>
    <x v="1"/>
    <s v="28-Oct-1991"/>
    <x v="1931"/>
    <x v="1"/>
    <x v="2"/>
    <x v="0"/>
  </r>
  <r>
    <x v="1932"/>
    <s v="Kevin"/>
    <n v="18.22"/>
    <n v="10.27"/>
    <s v="yes"/>
    <s v="No"/>
    <s v="No"/>
    <n v="1"/>
    <x v="1"/>
    <x v="3"/>
    <x v="0"/>
    <s v="9-Sep-1986"/>
    <x v="1932"/>
    <x v="1"/>
    <x v="2"/>
    <x v="0"/>
  </r>
  <r>
    <x v="1933"/>
    <s v="Jessica"/>
    <n v="26.03"/>
    <n v="5.97"/>
    <s v="No"/>
    <s v="No"/>
    <s v="Yes"/>
    <n v="1"/>
    <x v="1"/>
    <x v="1"/>
    <x v="1"/>
    <s v="22-Jun-1993"/>
    <x v="1933"/>
    <x v="1"/>
    <x v="2"/>
    <x v="1"/>
  </r>
  <r>
    <x v="1934"/>
    <s v="Amanda R"/>
    <n v="17.29"/>
    <n v="4.9800000000000004"/>
    <s v="No"/>
    <s v="No"/>
    <s v="No"/>
    <n v="0"/>
    <x v="1"/>
    <x v="3"/>
    <x v="2"/>
    <s v="22-Aug-1994"/>
    <x v="1934"/>
    <x v="1"/>
    <x v="0"/>
    <x v="2"/>
  </r>
  <r>
    <x v="1935"/>
    <s v="Murray W."/>
    <n v="18.170000000000002"/>
    <n v="6.91"/>
    <s v="yes"/>
    <s v="No"/>
    <s v="No"/>
    <n v="1"/>
    <x v="1"/>
    <x v="3"/>
    <x v="0"/>
    <s v="1-Dec-1986"/>
    <x v="1935"/>
    <x v="1"/>
    <x v="2"/>
    <x v="0"/>
  </r>
  <r>
    <x v="1936"/>
    <s v=".  Meghan P."/>
    <n v="32.54"/>
    <n v="6.38"/>
    <s v="No"/>
    <s v="yes"/>
    <s v="No"/>
    <n v="1"/>
    <x v="1"/>
    <x v="0"/>
    <x v="1"/>
    <s v="5-Nov-2004"/>
    <x v="1936"/>
    <x v="1"/>
    <x v="2"/>
    <x v="15"/>
  </r>
  <r>
    <x v="1937"/>
    <s v="David"/>
    <n v="30.25"/>
    <n v="4.7699999999999996"/>
    <s v="No"/>
    <s v="No"/>
    <s v="No"/>
    <n v="0"/>
    <x v="1"/>
    <x v="0"/>
    <x v="2"/>
    <s v="2-Dec-1989"/>
    <x v="1937"/>
    <x v="1"/>
    <x v="2"/>
    <x v="0"/>
  </r>
  <r>
    <x v="1938"/>
    <s v="Seth"/>
    <n v="19.59"/>
    <n v="6.04"/>
    <s v="yes"/>
    <s v="No"/>
    <s v="No"/>
    <n v="1"/>
    <x v="1"/>
    <x v="2"/>
    <x v="1"/>
    <s v="18-Aug-1988"/>
    <x v="1938"/>
    <x v="1"/>
    <x v="0"/>
    <x v="0"/>
  </r>
  <r>
    <x v="1939"/>
    <s v="Michael P."/>
    <n v="45.9"/>
    <n v="4.3"/>
    <s v="yes"/>
    <s v="No"/>
    <s v="No"/>
    <n v="1"/>
    <x v="1"/>
    <x v="0"/>
    <x v="2"/>
    <s v="21-Oct-1995"/>
    <x v="1939"/>
    <x v="1"/>
    <x v="0"/>
    <x v="3"/>
  </r>
  <r>
    <x v="1940"/>
    <s v="Russell M"/>
    <n v="17.059999999999999"/>
    <n v="8.75"/>
    <s v="yes"/>
    <s v="No"/>
    <s v="No"/>
    <n v="0"/>
    <x v="1"/>
    <x v="3"/>
    <x v="0"/>
    <s v="14-Dec-1981"/>
    <x v="1940"/>
    <x v="1"/>
    <x v="2"/>
    <x v="0"/>
  </r>
  <r>
    <x v="1941"/>
    <s v="Martin"/>
    <n v="32.07"/>
    <n v="5.25"/>
    <s v="No"/>
    <s v="No"/>
    <s v="Yes"/>
    <n v="1"/>
    <x v="1"/>
    <x v="0"/>
    <x v="2"/>
    <s v="10-Jul-2003"/>
    <x v="1941"/>
    <x v="1"/>
    <x v="2"/>
    <x v="14"/>
  </r>
  <r>
    <x v="1942"/>
    <s v="Michael"/>
    <n v="16.5"/>
    <n v="5.03"/>
    <s v="No"/>
    <s v="No"/>
    <s v="No"/>
    <n v="1"/>
    <x v="1"/>
    <x v="3"/>
    <x v="2"/>
    <s v="6-Jul-1984"/>
    <x v="1942"/>
    <x v="1"/>
    <x v="0"/>
    <x v="0"/>
  </r>
  <r>
    <x v="1943"/>
    <s v="Miles"/>
    <n v="31.4"/>
    <n v="5.88"/>
    <s v="No"/>
    <s v="No"/>
    <s v="No"/>
    <n v="1"/>
    <x v="1"/>
    <x v="0"/>
    <x v="1"/>
    <s v="14-Sep-1992"/>
    <x v="1943"/>
    <x v="2"/>
    <x v="1"/>
    <x v="3"/>
  </r>
  <r>
    <x v="1944"/>
    <s v="Amanda"/>
    <n v="20.36"/>
    <n v="4.49"/>
    <s v="No"/>
    <s v="No"/>
    <s v="No"/>
    <n v="0"/>
    <x v="1"/>
    <x v="2"/>
    <x v="2"/>
    <s v="8-Nov-1990"/>
    <x v="1944"/>
    <x v="1"/>
    <x v="0"/>
    <x v="3"/>
  </r>
  <r>
    <x v="1945"/>
    <s v="Roger"/>
    <n v="25.46"/>
    <n v="4.1399999999999997"/>
    <s v="No"/>
    <s v="No"/>
    <s v="No"/>
    <n v="1"/>
    <x v="1"/>
    <x v="1"/>
    <x v="2"/>
    <s v="17-Nov-1992"/>
    <x v="1945"/>
    <x v="0"/>
    <x v="2"/>
    <x v="7"/>
  </r>
  <r>
    <x v="1946"/>
    <s v="Brock J"/>
    <n v="17.09"/>
    <n v="5.8"/>
    <s v="yes"/>
    <s v="No"/>
    <s v="No"/>
    <n v="0"/>
    <x v="1"/>
    <x v="3"/>
    <x v="1"/>
    <s v="14-Jun-1985"/>
    <x v="1946"/>
    <x v="1"/>
    <x v="1"/>
    <x v="0"/>
  </r>
  <r>
    <x v="1947"/>
    <s v="Stephen F."/>
    <n v="20.83"/>
    <n v="5.12"/>
    <s v="No"/>
    <s v="No"/>
    <s v="No"/>
    <n v="0"/>
    <x v="1"/>
    <x v="2"/>
    <x v="2"/>
    <s v="11-Oct-1990"/>
    <x v="1947"/>
    <x v="1"/>
    <x v="1"/>
    <x v="0"/>
  </r>
  <r>
    <x v="1948"/>
    <s v="Missy"/>
    <n v="18.920000000000002"/>
    <n v="5.98"/>
    <s v="yes"/>
    <s v="No"/>
    <s v="No"/>
    <n v="1"/>
    <x v="1"/>
    <x v="2"/>
    <x v="1"/>
    <s v="4-Nov-1988"/>
    <x v="1948"/>
    <x v="1"/>
    <x v="1"/>
    <x v="0"/>
  </r>
  <r>
    <x v="1949"/>
    <s v="William"/>
    <n v="37.1"/>
    <n v="5.46"/>
    <s v="No"/>
    <s v="No"/>
    <s v="No"/>
    <n v="0"/>
    <x v="1"/>
    <x v="0"/>
    <x v="2"/>
    <s v="12-Aug-1999"/>
    <x v="1949"/>
    <x v="1"/>
    <x v="2"/>
    <x v="3"/>
  </r>
  <r>
    <x v="1950"/>
    <s v="Lauren M"/>
    <n v="22.515000000000001"/>
    <n v="4.91"/>
    <s v="yes"/>
    <s v="No"/>
    <s v="Yes"/>
    <n v="1"/>
    <x v="1"/>
    <x v="2"/>
    <x v="2"/>
    <s v="4-Nov-1997"/>
    <x v="1950"/>
    <x v="1"/>
    <x v="2"/>
    <x v="1"/>
  </r>
  <r>
    <x v="1951"/>
    <s v="Apolo U."/>
    <n v="32.700000000000003"/>
    <n v="4.66"/>
    <s v="No"/>
    <s v="No"/>
    <s v="No"/>
    <n v="0"/>
    <x v="1"/>
    <x v="0"/>
    <x v="2"/>
    <s v="6-Jun-1999"/>
    <x v="1951"/>
    <x v="1"/>
    <x v="0"/>
    <x v="3"/>
  </r>
  <r>
    <x v="1952"/>
    <s v="Alfons"/>
    <n v="17.75"/>
    <n v="6.8"/>
    <s v="yes"/>
    <s v="No"/>
    <s v="No"/>
    <n v="1"/>
    <x v="1"/>
    <x v="3"/>
    <x v="0"/>
    <s v="27-Dec-1986"/>
    <x v="1952"/>
    <x v="1"/>
    <x v="2"/>
    <x v="0"/>
  </r>
  <r>
    <x v="1953"/>
    <s v="Amber"/>
    <n v="33.630000000000003"/>
    <n v="4.47"/>
    <s v="yes"/>
    <s v="No"/>
    <s v="No"/>
    <n v="0"/>
    <x v="1"/>
    <x v="0"/>
    <x v="2"/>
    <s v="11-Nov-2001"/>
    <x v="1953"/>
    <x v="1"/>
    <x v="2"/>
    <x v="1"/>
  </r>
  <r>
    <x v="1954"/>
    <s v="Leah C."/>
    <n v="34.799999999999997"/>
    <n v="4.08"/>
    <s v="yes"/>
    <s v="No"/>
    <s v="No"/>
    <n v="1"/>
    <x v="1"/>
    <x v="0"/>
    <x v="2"/>
    <s v="23-Aug-1995"/>
    <x v="1954"/>
    <x v="1"/>
    <x v="0"/>
    <x v="3"/>
  </r>
  <r>
    <x v="1955"/>
    <s v="Lilia"/>
    <n v="16.809999999999999"/>
    <n v="5.51"/>
    <s v="yes"/>
    <s v="No"/>
    <s v="No"/>
    <n v="1"/>
    <x v="1"/>
    <x v="3"/>
    <x v="2"/>
    <s v="18-Aug-1988"/>
    <x v="1955"/>
    <x v="1"/>
    <x v="1"/>
    <x v="1"/>
  </r>
  <r>
    <x v="1956"/>
    <s v="Danny"/>
    <n v="16.690000000000001"/>
    <n v="8.4"/>
    <s v="yes"/>
    <s v="No"/>
    <s v="No"/>
    <n v="0"/>
    <x v="1"/>
    <x v="3"/>
    <x v="0"/>
    <s v="10-Oct-1981"/>
    <x v="1956"/>
    <x v="1"/>
    <x v="1"/>
    <x v="0"/>
  </r>
  <r>
    <x v="1957"/>
    <s v="Lauren"/>
    <n v="23.21"/>
    <n v="5.14"/>
    <s v="yes"/>
    <s v="No"/>
    <s v="No"/>
    <n v="1"/>
    <x v="1"/>
    <x v="2"/>
    <x v="2"/>
    <s v="16-Jun-1995"/>
    <x v="1957"/>
    <x v="1"/>
    <x v="1"/>
    <x v="0"/>
  </r>
  <r>
    <x v="1958"/>
    <s v="Courtney"/>
    <n v="25.175000000000001"/>
    <n v="5.21"/>
    <s v="yes"/>
    <s v="No"/>
    <s v="No"/>
    <n v="1"/>
    <x v="1"/>
    <x v="1"/>
    <x v="2"/>
    <s v="9-Oct-1995"/>
    <x v="1958"/>
    <x v="1"/>
    <x v="0"/>
    <x v="2"/>
  </r>
  <r>
    <x v="1959"/>
    <s v="Elizabeth"/>
    <n v="34.770000000000003"/>
    <n v="6.23"/>
    <s v="No"/>
    <s v="No"/>
    <s v="No"/>
    <n v="0"/>
    <x v="1"/>
    <x v="0"/>
    <x v="1"/>
    <s v="24-Sep-1994"/>
    <x v="1959"/>
    <x v="1"/>
    <x v="0"/>
    <x v="1"/>
  </r>
  <r>
    <x v="1960"/>
    <s v="Satomi"/>
    <n v="27.7"/>
    <n v="5.6"/>
    <s v="No"/>
    <s v="No"/>
    <s v="No"/>
    <n v="1"/>
    <x v="1"/>
    <x v="1"/>
    <x v="2"/>
    <s v="22-Dec-1992"/>
    <x v="1960"/>
    <x v="1"/>
    <x v="0"/>
    <x v="3"/>
  </r>
  <r>
    <x v="1961"/>
    <s v="Matthew D"/>
    <n v="19.12"/>
    <n v="4.72"/>
    <s v="yes"/>
    <s v="No"/>
    <s v="No"/>
    <n v="1"/>
    <x v="1"/>
    <x v="2"/>
    <x v="2"/>
    <s v="15-Oct-1988"/>
    <x v="1961"/>
    <x v="1"/>
    <x v="1"/>
    <x v="0"/>
  </r>
  <r>
    <x v="1962"/>
    <s v="Peter T II"/>
    <n v="32.67"/>
    <n v="4.67"/>
    <s v="No"/>
    <s v="No"/>
    <s v="Yes"/>
    <n v="1"/>
    <x v="1"/>
    <x v="0"/>
    <x v="2"/>
    <s v="24-Aug-2003"/>
    <x v="1962"/>
    <x v="1"/>
    <x v="2"/>
    <x v="1"/>
  </r>
  <r>
    <x v="1963"/>
    <s v="Manuel"/>
    <n v="28.5"/>
    <n v="6.11"/>
    <s v="No"/>
    <s v="No"/>
    <s v="No"/>
    <n v="1"/>
    <x v="1"/>
    <x v="1"/>
    <x v="1"/>
    <s v="16-Sep-1998"/>
    <x v="1963"/>
    <x v="2"/>
    <x v="0"/>
    <x v="1"/>
  </r>
  <r>
    <x v="1964"/>
    <s v="Kindsey P."/>
    <n v="39.270000000000003"/>
    <n v="6.25"/>
    <s v="No"/>
    <s v="No"/>
    <s v="No"/>
    <n v="0"/>
    <x v="1"/>
    <x v="0"/>
    <x v="1"/>
    <s v="22-Sep-1999"/>
    <x v="1964"/>
    <x v="1"/>
    <x v="2"/>
    <x v="0"/>
  </r>
  <r>
    <x v="1965"/>
    <s v="Thomas G."/>
    <n v="32.49"/>
    <n v="4"/>
    <s v="yes"/>
    <s v="No"/>
    <s v="No"/>
    <n v="0"/>
    <x v="1"/>
    <x v="0"/>
    <x v="2"/>
    <s v="18-Sep-1996"/>
    <x v="1965"/>
    <x v="0"/>
    <x v="2"/>
    <x v="5"/>
  </r>
  <r>
    <x v="1966"/>
    <s v="Kyle S"/>
    <n v="23.7"/>
    <n v="5.55"/>
    <s v="yes"/>
    <s v="No"/>
    <s v="No"/>
    <n v="0"/>
    <x v="1"/>
    <x v="2"/>
    <x v="2"/>
    <s v="19-Sep-1996"/>
    <x v="1966"/>
    <x v="2"/>
    <x v="0"/>
    <x v="3"/>
  </r>
  <r>
    <x v="1967"/>
    <s v="Alexander J."/>
    <n v="30.4"/>
    <n v="5.95"/>
    <s v="No"/>
    <s v="yes"/>
    <s v="No"/>
    <n v="1"/>
    <x v="1"/>
    <x v="0"/>
    <x v="1"/>
    <s v="26-Jun-2004"/>
    <x v="1967"/>
    <x v="1"/>
    <x v="0"/>
    <x v="4"/>
  </r>
  <r>
    <x v="1968"/>
    <s v="Dustin L"/>
    <n v="38.94"/>
    <n v="4.3600000000000003"/>
    <s v="No"/>
    <s v="No"/>
    <s v="Yes"/>
    <n v="1"/>
    <x v="1"/>
    <x v="0"/>
    <x v="2"/>
    <s v="12-Oct-1993"/>
    <x v="1968"/>
    <x v="1"/>
    <x v="2"/>
    <x v="0"/>
  </r>
  <r>
    <x v="1969"/>
    <s v=".  Chloe"/>
    <n v="31.02"/>
    <n v="4.84"/>
    <s v="No"/>
    <s v="No"/>
    <s v="Yes"/>
    <n v="1"/>
    <x v="1"/>
    <x v="0"/>
    <x v="2"/>
    <s v="29-Jul-2003"/>
    <x v="1969"/>
    <x v="1"/>
    <x v="1"/>
    <x v="15"/>
  </r>
  <r>
    <x v="1970"/>
    <s v="Cailtlin"/>
    <n v="17.5"/>
    <n v="4.5599999999999996"/>
    <s v="No"/>
    <s v="No"/>
    <s v="No"/>
    <n v="1"/>
    <x v="1"/>
    <x v="3"/>
    <x v="2"/>
    <s v="14-Sep-1987"/>
    <x v="1970"/>
    <x v="1"/>
    <x v="1"/>
    <x v="3"/>
  </r>
  <r>
    <x v="1971"/>
    <s v="Joshua"/>
    <n v="34.799999999999997"/>
    <n v="4.42"/>
    <s v="yes"/>
    <s v="yes"/>
    <s v="No"/>
    <n v="2"/>
    <x v="1"/>
    <x v="0"/>
    <x v="2"/>
    <s v="20-Jun-2000"/>
    <x v="1971"/>
    <x v="1"/>
    <x v="1"/>
    <x v="3"/>
  </r>
  <r>
    <x v="1972"/>
    <s v="Chuy"/>
    <n v="17.3"/>
    <n v="7.66"/>
    <s v="yes"/>
    <s v="No"/>
    <s v="No"/>
    <n v="1"/>
    <x v="1"/>
    <x v="3"/>
    <x v="0"/>
    <s v="27-Aug-1986"/>
    <x v="1972"/>
    <x v="1"/>
    <x v="1"/>
    <x v="0"/>
  </r>
  <r>
    <x v="1973"/>
    <s v="Laurie B"/>
    <n v="32.25"/>
    <n v="5.2"/>
    <s v="yes"/>
    <s v="No"/>
    <s v="No"/>
    <n v="0"/>
    <x v="1"/>
    <x v="0"/>
    <x v="2"/>
    <s v="26-Dec-2001"/>
    <x v="1973"/>
    <x v="1"/>
    <x v="2"/>
    <x v="3"/>
  </r>
  <r>
    <x v="1974"/>
    <s v="Rachel B."/>
    <n v="42.4"/>
    <n v="5.53"/>
    <s v="yes"/>
    <s v="No"/>
    <s v="No"/>
    <n v="0"/>
    <x v="1"/>
    <x v="0"/>
    <x v="2"/>
    <s v="19-Dec-1996"/>
    <x v="1974"/>
    <x v="1"/>
    <x v="2"/>
    <x v="3"/>
  </r>
  <r>
    <x v="1975"/>
    <s v="Liza"/>
    <n v="38.664999999999999"/>
    <n v="4.8600000000000003"/>
    <s v="No"/>
    <s v="yes"/>
    <s v="No"/>
    <n v="1"/>
    <x v="1"/>
    <x v="0"/>
    <x v="2"/>
    <s v="16-Jul-2004"/>
    <x v="1975"/>
    <x v="1"/>
    <x v="2"/>
    <x v="8"/>
  </r>
  <r>
    <x v="1976"/>
    <s v="Lindsey"/>
    <n v="29.92"/>
    <n v="5.49"/>
    <s v="yes"/>
    <s v="No"/>
    <s v="No"/>
    <n v="0"/>
    <x v="1"/>
    <x v="1"/>
    <x v="2"/>
    <s v="27-Oct-1996"/>
    <x v="1976"/>
    <x v="1"/>
    <x v="0"/>
    <x v="0"/>
  </r>
  <r>
    <x v="1977"/>
    <s v="Lindsay E."/>
    <n v="29.48"/>
    <n v="4.09"/>
    <s v="yes"/>
    <s v="No"/>
    <s v="No"/>
    <n v="0"/>
    <x v="1"/>
    <x v="1"/>
    <x v="2"/>
    <s v="10-Aug-1996"/>
    <x v="1977"/>
    <x v="1"/>
    <x v="0"/>
    <x v="0"/>
  </r>
  <r>
    <x v="1978"/>
    <s v="Kathleen M."/>
    <n v="28.785"/>
    <n v="4.3099999999999996"/>
    <s v="yes"/>
    <s v="No"/>
    <s v="No"/>
    <n v="0"/>
    <x v="1"/>
    <x v="1"/>
    <x v="2"/>
    <s v="13-Nov-1996"/>
    <x v="1978"/>
    <x v="1"/>
    <x v="2"/>
    <x v="2"/>
  </r>
  <r>
    <x v="1979"/>
    <s v="Aya"/>
    <n v="19.8"/>
    <n v="4"/>
    <s v="yes"/>
    <s v="No"/>
    <s v="No"/>
    <n v="0"/>
    <x v="1"/>
    <x v="2"/>
    <x v="2"/>
    <s v="14-Dec-1996"/>
    <x v="1979"/>
    <x v="1"/>
    <x v="1"/>
    <x v="3"/>
  </r>
  <r>
    <x v="1980"/>
    <s v="Carolyn R"/>
    <n v="35.53"/>
    <n v="4.68"/>
    <s v="No"/>
    <s v="No"/>
    <s v="Yes"/>
    <n v="1"/>
    <x v="1"/>
    <x v="0"/>
    <x v="2"/>
    <s v="7-Oct-1993"/>
    <x v="1980"/>
    <x v="1"/>
    <x v="2"/>
    <x v="0"/>
  </r>
  <r>
    <x v="1981"/>
    <s v="Bethany"/>
    <n v="21.47"/>
    <n v="4.0199999999999996"/>
    <s v="yes"/>
    <s v="No"/>
    <s v="No"/>
    <n v="1"/>
    <x v="1"/>
    <x v="2"/>
    <x v="2"/>
    <s v="23-Jun-1995"/>
    <x v="1981"/>
    <x v="1"/>
    <x v="0"/>
    <x v="1"/>
  </r>
  <r>
    <x v="1982"/>
    <s v="Holly A"/>
    <n v="25.9"/>
    <n v="5.12"/>
    <s v="No"/>
    <s v="No"/>
    <s v="Yes"/>
    <n v="1"/>
    <x v="1"/>
    <x v="1"/>
    <x v="2"/>
    <s v="28-Oct-1993"/>
    <x v="1982"/>
    <x v="1"/>
    <x v="1"/>
    <x v="3"/>
  </r>
  <r>
    <x v="1983"/>
    <s v="Ping"/>
    <n v="20.81"/>
    <n v="5.52"/>
    <s v="No"/>
    <s v="No"/>
    <s v="No"/>
    <n v="0"/>
    <x v="1"/>
    <x v="2"/>
    <x v="2"/>
    <s v="1-Sep-1991"/>
    <x v="1983"/>
    <x v="1"/>
    <x v="1"/>
    <x v="0"/>
  </r>
  <r>
    <x v="1984"/>
    <s v="Tim"/>
    <n v="25.84"/>
    <n v="5.81"/>
    <s v="yes"/>
    <s v="No"/>
    <s v="Yes"/>
    <n v="1"/>
    <x v="1"/>
    <x v="1"/>
    <x v="1"/>
    <s v="20-Jun-1997"/>
    <x v="1984"/>
    <x v="2"/>
    <x v="0"/>
    <x v="6"/>
  </r>
  <r>
    <x v="1985"/>
    <s v="John"/>
    <n v="30.95"/>
    <n v="5.16"/>
    <s v="No"/>
    <s v="No"/>
    <s v="Yes"/>
    <n v="1"/>
    <x v="1"/>
    <x v="0"/>
    <x v="2"/>
    <s v="18-Nov-2003"/>
    <x v="1985"/>
    <x v="1"/>
    <x v="1"/>
    <x v="14"/>
  </r>
  <r>
    <x v="1986"/>
    <s v=".  Cynthia"/>
    <n v="30.54"/>
    <n v="5"/>
    <s v="No"/>
    <s v="No"/>
    <s v="Yes"/>
    <n v="1"/>
    <x v="1"/>
    <x v="0"/>
    <x v="2"/>
    <s v="5-Dec-2003"/>
    <x v="1986"/>
    <x v="1"/>
    <x v="2"/>
    <x v="15"/>
  </r>
  <r>
    <x v="1987"/>
    <s v="Emmett"/>
    <n v="33.914999999999999"/>
    <n v="5.84"/>
    <s v="yes"/>
    <s v="No"/>
    <s v="No"/>
    <n v="0"/>
    <x v="1"/>
    <x v="0"/>
    <x v="1"/>
    <s v="17-Nov-1996"/>
    <x v="1987"/>
    <x v="1"/>
    <x v="2"/>
    <x v="1"/>
  </r>
  <r>
    <x v="1988"/>
    <s v="Kate"/>
    <n v="33.31"/>
    <n v="4.1900000000000004"/>
    <s v="No"/>
    <s v="No"/>
    <s v="Yes"/>
    <n v="1"/>
    <x v="1"/>
    <x v="0"/>
    <x v="2"/>
    <s v="3-Jul-2003"/>
    <x v="1988"/>
    <x v="1"/>
    <x v="0"/>
    <x v="3"/>
  </r>
  <r>
    <x v="1989"/>
    <s v="Christopher L."/>
    <n v="25.745000000000001"/>
    <n v="4.62"/>
    <s v="yes"/>
    <s v="No"/>
    <s v="No"/>
    <n v="0"/>
    <x v="1"/>
    <x v="1"/>
    <x v="2"/>
    <s v="6-Oct-2001"/>
    <x v="1989"/>
    <x v="1"/>
    <x v="1"/>
    <x v="6"/>
  </r>
  <r>
    <x v="1990"/>
    <s v="Christopher P."/>
    <n v="37.1"/>
    <n v="6.24"/>
    <s v="No"/>
    <s v="No"/>
    <s v="No"/>
    <n v="0"/>
    <x v="1"/>
    <x v="0"/>
    <x v="1"/>
    <s v="1-Jul-1994"/>
    <x v="1990"/>
    <x v="1"/>
    <x v="0"/>
    <x v="3"/>
  </r>
  <r>
    <x v="1991"/>
    <s v="Christopher W"/>
    <n v="35.435000000000002"/>
    <n v="5.81"/>
    <s v="No"/>
    <s v="No"/>
    <s v="No"/>
    <n v="0"/>
    <x v="1"/>
    <x v="0"/>
    <x v="1"/>
    <s v="2-Dec-1994"/>
    <x v="1991"/>
    <x v="2"/>
    <x v="1"/>
    <x v="4"/>
  </r>
  <r>
    <x v="1992"/>
    <s v="Norman H."/>
    <n v="20.399999999999999"/>
    <n v="4.83"/>
    <s v="No"/>
    <s v="No"/>
    <s v="No"/>
    <n v="0"/>
    <x v="1"/>
    <x v="2"/>
    <x v="2"/>
    <s v="13-Nov-1991"/>
    <x v="1992"/>
    <x v="2"/>
    <x v="2"/>
    <x v="3"/>
  </r>
  <r>
    <x v="1993"/>
    <s v="Susan"/>
    <n v="42.13"/>
    <n v="5.72"/>
    <s v="yes"/>
    <s v="No"/>
    <s v="Yes"/>
    <n v="1"/>
    <x v="1"/>
    <x v="0"/>
    <x v="1"/>
    <s v="2-Sep-1997"/>
    <x v="1993"/>
    <x v="1"/>
    <x v="0"/>
    <x v="0"/>
  </r>
  <r>
    <x v="1994"/>
    <s v="Tatyana K"/>
    <n v="33.99"/>
    <n v="4.83"/>
    <s v="yes"/>
    <s v="No"/>
    <s v="Yes"/>
    <n v="1"/>
    <x v="1"/>
    <x v="0"/>
    <x v="2"/>
    <s v="2-Aug-1997"/>
    <x v="1994"/>
    <x v="1"/>
    <x v="0"/>
    <x v="0"/>
  </r>
  <r>
    <x v="1995"/>
    <s v="Chrissy"/>
    <n v="28.594999999999999"/>
    <n v="4.1399999999999997"/>
    <s v="yes"/>
    <s v="No"/>
    <s v="Yes"/>
    <n v="1"/>
    <x v="1"/>
    <x v="1"/>
    <x v="2"/>
    <s v="6-Jul-1997"/>
    <x v="1995"/>
    <x v="1"/>
    <x v="2"/>
    <x v="2"/>
  </r>
  <r>
    <x v="1996"/>
    <s v="Carrie"/>
    <n v="20.8"/>
    <n v="4.07"/>
    <s v="yes"/>
    <s v="No"/>
    <s v="Yes"/>
    <n v="1"/>
    <x v="1"/>
    <x v="2"/>
    <x v="2"/>
    <s v="22-Dec-1997"/>
    <x v="1996"/>
    <x v="1"/>
    <x v="0"/>
    <x v="3"/>
  </r>
  <r>
    <x v="1997"/>
    <s v="Halle"/>
    <n v="23.465"/>
    <n v="6.26"/>
    <s v="yes"/>
    <s v="No"/>
    <s v="Yes"/>
    <n v="1"/>
    <x v="1"/>
    <x v="2"/>
    <x v="1"/>
    <s v="5-Jul-1997"/>
    <x v="1997"/>
    <x v="1"/>
    <x v="0"/>
    <x v="2"/>
  </r>
  <r>
    <x v="1998"/>
    <s v="Carolyn"/>
    <n v="40.185000000000002"/>
    <n v="5.88"/>
    <s v="yes"/>
    <s v="No"/>
    <s v="No"/>
    <n v="0"/>
    <x v="1"/>
    <x v="0"/>
    <x v="1"/>
    <s v="11-Oct-1996"/>
    <x v="1998"/>
    <x v="1"/>
    <x v="0"/>
    <x v="1"/>
  </r>
  <r>
    <x v="1999"/>
    <s v="Tara D."/>
    <n v="21.89"/>
    <n v="5.72"/>
    <s v="yes"/>
    <s v="No"/>
    <s v="No"/>
    <n v="0"/>
    <x v="1"/>
    <x v="2"/>
    <x v="1"/>
    <s v="2-Sep-2001"/>
    <x v="1999"/>
    <x v="1"/>
    <x v="2"/>
    <x v="0"/>
  </r>
  <r>
    <x v="2000"/>
    <s v="Rasim M"/>
    <n v="29.34"/>
    <n v="6.09"/>
    <s v="yes"/>
    <s v="yes"/>
    <s v="No"/>
    <n v="2"/>
    <x v="1"/>
    <x v="1"/>
    <x v="1"/>
    <s v="23-Sep-2000"/>
    <x v="2000"/>
    <x v="1"/>
    <x v="2"/>
    <x v="1"/>
  </r>
  <r>
    <x v="2001"/>
    <s v="Dina"/>
    <n v="22.61"/>
    <n v="4.25"/>
    <s v="yes"/>
    <s v="No"/>
    <s v="No"/>
    <n v="0"/>
    <x v="1"/>
    <x v="2"/>
    <x v="2"/>
    <s v="3-Jul-1996"/>
    <x v="2001"/>
    <x v="1"/>
    <x v="1"/>
    <x v="1"/>
  </r>
  <r>
    <x v="2002"/>
    <s v="Lisa"/>
    <n v="22.23"/>
    <n v="6.09"/>
    <s v="yes"/>
    <s v="No"/>
    <s v="No"/>
    <n v="0"/>
    <x v="1"/>
    <x v="2"/>
    <x v="1"/>
    <s v="14-Aug-1996"/>
    <x v="2002"/>
    <x v="1"/>
    <x v="2"/>
    <x v="1"/>
  </r>
  <r>
    <x v="2003"/>
    <s v="Caitrin"/>
    <n v="33.4"/>
    <n v="5.51"/>
    <s v="No"/>
    <s v="No"/>
    <s v="No"/>
    <n v="0"/>
    <x v="1"/>
    <x v="0"/>
    <x v="2"/>
    <s v="6-Jul-1994"/>
    <x v="2003"/>
    <x v="1"/>
    <x v="1"/>
    <x v="3"/>
  </r>
  <r>
    <x v="2004"/>
    <s v="Adriana S"/>
    <n v="33.11"/>
    <n v="5.63"/>
    <s v="No"/>
    <s v="No"/>
    <s v="No"/>
    <n v="0"/>
    <x v="1"/>
    <x v="0"/>
    <x v="2"/>
    <s v="25-Oct-1994"/>
    <x v="2004"/>
    <x v="1"/>
    <x v="0"/>
    <x v="0"/>
  </r>
  <r>
    <x v="2005"/>
    <s v="Megan"/>
    <n v="16.815000000000001"/>
    <n v="5.29"/>
    <s v="yes"/>
    <s v="No"/>
    <s v="No"/>
    <n v="0"/>
    <x v="1"/>
    <x v="3"/>
    <x v="2"/>
    <s v="29-Aug-2001"/>
    <x v="2005"/>
    <x v="1"/>
    <x v="0"/>
    <x v="2"/>
  </r>
  <r>
    <x v="2006"/>
    <s v=".  Kristen M"/>
    <n v="25.61"/>
    <n v="4"/>
    <s v="No"/>
    <s v="No"/>
    <s v="Yes"/>
    <n v="1"/>
    <x v="1"/>
    <x v="1"/>
    <x v="2"/>
    <s v="25-Sep-1993"/>
    <x v="2006"/>
    <x v="1"/>
    <x v="0"/>
    <x v="0"/>
  </r>
  <r>
    <x v="2007"/>
    <s v="Alix"/>
    <n v="25.8"/>
    <n v="5.49"/>
    <s v="No"/>
    <s v="No"/>
    <s v="No"/>
    <n v="0"/>
    <x v="1"/>
    <x v="1"/>
    <x v="2"/>
    <s v="10-Jul-1994"/>
    <x v="2007"/>
    <x v="1"/>
    <x v="1"/>
    <x v="3"/>
  </r>
  <r>
    <x v="2008"/>
    <s v="Kakushin"/>
    <n v="27.39"/>
    <n v="5.34"/>
    <s v="No"/>
    <s v="No"/>
    <s v="No"/>
    <n v="0"/>
    <x v="1"/>
    <x v="1"/>
    <x v="2"/>
    <s v="25-Jun-1999"/>
    <x v="2008"/>
    <x v="1"/>
    <x v="0"/>
    <x v="14"/>
  </r>
  <r>
    <x v="2009"/>
    <s v="Michael J"/>
    <n v="17.03"/>
    <n v="4.12"/>
    <s v="No"/>
    <s v="No"/>
    <s v="No"/>
    <n v="1"/>
    <x v="1"/>
    <x v="3"/>
    <x v="2"/>
    <s v="1-Aug-1987"/>
    <x v="2009"/>
    <x v="1"/>
    <x v="2"/>
    <x v="0"/>
  </r>
  <r>
    <x v="2010"/>
    <s v="Bradley"/>
    <n v="23.75"/>
    <n v="5.49"/>
    <s v="yes"/>
    <s v="No"/>
    <s v="No"/>
    <n v="0"/>
    <x v="1"/>
    <x v="2"/>
    <x v="2"/>
    <s v="13-Oct-2001"/>
    <x v="2010"/>
    <x v="1"/>
    <x v="1"/>
    <x v="1"/>
  </r>
  <r>
    <x v="2011"/>
    <s v="Matt"/>
    <n v="26.03"/>
    <n v="5.1100000000000003"/>
    <s v="yes"/>
    <s v="No"/>
    <s v="No"/>
    <n v="1"/>
    <x v="1"/>
    <x v="1"/>
    <x v="2"/>
    <s v="10-Sep-1995"/>
    <x v="2011"/>
    <x v="2"/>
    <x v="1"/>
    <x v="6"/>
  </r>
  <r>
    <x v="2012"/>
    <s v="Amanda C."/>
    <n v="16.079999999999998"/>
    <n v="5.94"/>
    <s v="No"/>
    <s v="No"/>
    <s v="No"/>
    <n v="0"/>
    <x v="1"/>
    <x v="3"/>
    <x v="1"/>
    <s v="1-Oct-1989"/>
    <x v="2012"/>
    <x v="1"/>
    <x v="1"/>
    <x v="1"/>
  </r>
  <r>
    <x v="2013"/>
    <s v="Valur"/>
    <n v="30.875"/>
    <n v="5.54"/>
    <s v="No"/>
    <s v="No"/>
    <s v="No"/>
    <n v="0"/>
    <x v="1"/>
    <x v="0"/>
    <x v="2"/>
    <s v="26-Sep-1994"/>
    <x v="2013"/>
    <x v="2"/>
    <x v="1"/>
    <x v="1"/>
  </r>
  <r>
    <x v="2014"/>
    <s v="Erica J"/>
    <n v="31.79"/>
    <n v="7.09"/>
    <s v="No"/>
    <s v="No"/>
    <s v="No"/>
    <n v="0"/>
    <x v="1"/>
    <x v="0"/>
    <x v="0"/>
    <s v="21-Jun-2002"/>
    <x v="2014"/>
    <x v="1"/>
    <x v="0"/>
    <x v="0"/>
  </r>
  <r>
    <x v="2015"/>
    <s v="Stephen F."/>
    <n v="28.48"/>
    <n v="6.22"/>
    <s v="yes"/>
    <s v="No"/>
    <s v="Yes"/>
    <n v="1"/>
    <x v="1"/>
    <x v="1"/>
    <x v="1"/>
    <s v="22-Dec-1997"/>
    <x v="2015"/>
    <x v="1"/>
    <x v="2"/>
    <x v="3"/>
  </r>
  <r>
    <x v="2016"/>
    <s v="Lissa"/>
    <n v="26.6"/>
    <n v="4.33"/>
    <s v="No"/>
    <s v="No"/>
    <s v="No"/>
    <n v="1"/>
    <x v="1"/>
    <x v="1"/>
    <x v="2"/>
    <s v="9-Aug-1998"/>
    <x v="2016"/>
    <x v="1"/>
    <x v="1"/>
    <x v="8"/>
  </r>
  <r>
    <x v="2017"/>
    <s v="Megan"/>
    <n v="25.27"/>
    <n v="5.83"/>
    <s v="No"/>
    <s v="No"/>
    <s v="No"/>
    <n v="1"/>
    <x v="1"/>
    <x v="1"/>
    <x v="1"/>
    <s v="15-Sep-1998"/>
    <x v="2017"/>
    <x v="1"/>
    <x v="0"/>
    <x v="2"/>
  </r>
  <r>
    <x v="2018"/>
    <s v="Alyson"/>
    <n v="34.484999999999999"/>
    <n v="4.7"/>
    <s v="yes"/>
    <s v="No"/>
    <s v="Yes"/>
    <n v="1"/>
    <x v="1"/>
    <x v="0"/>
    <x v="2"/>
    <s v="19-Dec-1997"/>
    <x v="2018"/>
    <x v="1"/>
    <x v="0"/>
    <x v="1"/>
  </r>
  <r>
    <x v="2019"/>
    <s v="Chance B"/>
    <n v="15.57"/>
    <n v="4.07"/>
    <s v="yes"/>
    <s v="No"/>
    <s v="No"/>
    <n v="1"/>
    <x v="1"/>
    <x v="3"/>
    <x v="2"/>
    <s v="28-Sep-1988"/>
    <x v="2019"/>
    <x v="1"/>
    <x v="2"/>
    <x v="1"/>
  </r>
  <r>
    <x v="2020"/>
    <s v="Sean P"/>
    <n v="30.36"/>
    <n v="9.39"/>
    <s v="No"/>
    <s v="No"/>
    <s v="No"/>
    <n v="0"/>
    <x v="1"/>
    <x v="0"/>
    <x v="0"/>
    <s v="15-Dec-2002"/>
    <x v="2020"/>
    <x v="1"/>
    <x v="0"/>
    <x v="1"/>
  </r>
  <r>
    <x v="2021"/>
    <s v="Therese"/>
    <n v="19.37"/>
    <n v="4.18"/>
    <s v="No"/>
    <s v="No"/>
    <s v="No"/>
    <n v="0"/>
    <x v="1"/>
    <x v="2"/>
    <x v="2"/>
    <s v="20-Nov-1991"/>
    <x v="2021"/>
    <x v="1"/>
    <x v="2"/>
    <x v="0"/>
  </r>
  <r>
    <x v="2022"/>
    <s v="Beau"/>
    <n v="16.71"/>
    <n v="4.18"/>
    <s v="No"/>
    <s v="No"/>
    <s v="No"/>
    <n v="1"/>
    <x v="1"/>
    <x v="3"/>
    <x v="2"/>
    <s v="18-Jun-1987"/>
    <x v="2022"/>
    <x v="1"/>
    <x v="0"/>
    <x v="0"/>
  </r>
  <r>
    <x v="2023"/>
    <s v="Kelsey M"/>
    <n v="24.1"/>
    <n v="4.4000000000000004"/>
    <s v="yes"/>
    <s v="No"/>
    <s v="No"/>
    <n v="1"/>
    <x v="1"/>
    <x v="2"/>
    <x v="2"/>
    <s v="24-Sep-1995"/>
    <x v="2023"/>
    <x v="1"/>
    <x v="1"/>
    <x v="3"/>
  </r>
  <r>
    <x v="2024"/>
    <s v="Gretchen"/>
    <n v="29.77"/>
    <n v="9.9"/>
    <s v="No"/>
    <s v="No"/>
    <s v="No"/>
    <n v="0"/>
    <x v="1"/>
    <x v="1"/>
    <x v="0"/>
    <s v="30-Sep-2002"/>
    <x v="2024"/>
    <x v="1"/>
    <x v="0"/>
    <x v="1"/>
  </r>
  <r>
    <x v="2025"/>
    <s v="Nicholas E."/>
    <n v="46.53"/>
    <n v="4.84"/>
    <s v="yes"/>
    <s v="No"/>
    <s v="No"/>
    <n v="0"/>
    <x v="1"/>
    <x v="0"/>
    <x v="2"/>
    <s v="30-Jun-1996"/>
    <x v="2025"/>
    <x v="1"/>
    <x v="2"/>
    <x v="0"/>
  </r>
  <r>
    <x v="2026"/>
    <s v="Deborah"/>
    <n v="23.4"/>
    <n v="5.53"/>
    <s v="No"/>
    <s v="No"/>
    <s v="Yes"/>
    <n v="1"/>
    <x v="1"/>
    <x v="2"/>
    <x v="2"/>
    <s v="5-Jun-2003"/>
    <x v="2026"/>
    <x v="1"/>
    <x v="2"/>
    <x v="3"/>
  </r>
  <r>
    <x v="2027"/>
    <s v="Chuck W. Jr."/>
    <n v="30"/>
    <n v="4.33"/>
    <s v="yes"/>
    <s v="No"/>
    <s v="No"/>
    <n v="0"/>
    <x v="1"/>
    <x v="0"/>
    <x v="2"/>
    <s v="13-Jun-1996"/>
    <x v="2027"/>
    <x v="1"/>
    <x v="2"/>
    <x v="3"/>
  </r>
  <r>
    <x v="2028"/>
    <s v="Daniel"/>
    <n v="29.15"/>
    <n v="4.91"/>
    <s v="yes"/>
    <s v="No"/>
    <s v="No"/>
    <n v="0"/>
    <x v="1"/>
    <x v="1"/>
    <x v="2"/>
    <s v="24-Oct-1996"/>
    <x v="2028"/>
    <x v="1"/>
    <x v="2"/>
    <x v="0"/>
  </r>
  <r>
    <x v="2029"/>
    <s v="Amany"/>
    <n v="34.865000000000002"/>
    <n v="4.8"/>
    <s v="No"/>
    <s v="No"/>
    <s v="No"/>
    <n v="0"/>
    <x v="1"/>
    <x v="0"/>
    <x v="2"/>
    <s v="1-Nov-1999"/>
    <x v="2029"/>
    <x v="1"/>
    <x v="2"/>
    <x v="2"/>
  </r>
  <r>
    <x v="2030"/>
    <s v="Kipling"/>
    <n v="28.12"/>
    <n v="5.55"/>
    <s v="yes"/>
    <s v="yes"/>
    <s v="No"/>
    <n v="2"/>
    <x v="1"/>
    <x v="1"/>
    <x v="2"/>
    <s v="14-Jul-2000"/>
    <x v="2030"/>
    <x v="1"/>
    <x v="1"/>
    <x v="1"/>
  </r>
  <r>
    <x v="2031"/>
    <s v="Duncan"/>
    <n v="29.45"/>
    <n v="5.24"/>
    <s v="yes"/>
    <s v="No"/>
    <s v="No"/>
    <n v="0"/>
    <x v="1"/>
    <x v="1"/>
    <x v="2"/>
    <s v="21-Jun-1996"/>
    <x v="2031"/>
    <x v="2"/>
    <x v="0"/>
    <x v="4"/>
  </r>
  <r>
    <x v="2032"/>
    <s v="Louis C."/>
    <n v="27.94"/>
    <n v="6.08"/>
    <s v="No"/>
    <s v="No"/>
    <s v="Yes"/>
    <n v="1"/>
    <x v="1"/>
    <x v="1"/>
    <x v="1"/>
    <s v="12-Aug-1993"/>
    <x v="2032"/>
    <x v="0"/>
    <x v="0"/>
    <x v="0"/>
  </r>
  <r>
    <x v="2033"/>
    <s v="Daniel J"/>
    <n v="27.2"/>
    <n v="5.83"/>
    <s v="No"/>
    <s v="No"/>
    <s v="Yes"/>
    <n v="1"/>
    <x v="1"/>
    <x v="1"/>
    <x v="1"/>
    <s v="1-Nov-1993"/>
    <x v="2033"/>
    <x v="2"/>
    <x v="0"/>
    <x v="3"/>
  </r>
  <r>
    <x v="2034"/>
    <s v="Ildiko M."/>
    <n v="33.344999999999999"/>
    <n v="4.29"/>
    <s v="No"/>
    <s v="No"/>
    <s v="No"/>
    <n v="1"/>
    <x v="1"/>
    <x v="0"/>
    <x v="2"/>
    <s v="4-Sep-1998"/>
    <x v="2034"/>
    <x v="1"/>
    <x v="0"/>
    <x v="1"/>
  </r>
  <r>
    <x v="2035"/>
    <s v="Melinda E."/>
    <n v="29.925000000000001"/>
    <n v="5.3"/>
    <s v="No"/>
    <s v="No"/>
    <s v="No"/>
    <n v="1"/>
    <x v="1"/>
    <x v="1"/>
    <x v="2"/>
    <s v="17-Jun-1998"/>
    <x v="2035"/>
    <x v="1"/>
    <x v="0"/>
    <x v="1"/>
  </r>
  <r>
    <x v="2036"/>
    <s v="Ashley M"/>
    <n v="24.225000000000001"/>
    <n v="4.42"/>
    <s v="No"/>
    <s v="No"/>
    <s v="No"/>
    <n v="1"/>
    <x v="1"/>
    <x v="2"/>
    <x v="2"/>
    <s v="15-Nov-1998"/>
    <x v="2036"/>
    <x v="1"/>
    <x v="0"/>
    <x v="1"/>
  </r>
  <r>
    <x v="2037"/>
    <s v="Stephanie"/>
    <n v="29.68"/>
    <n v="5.68"/>
    <s v="No"/>
    <s v="yes"/>
    <s v="No"/>
    <n v="1"/>
    <x v="1"/>
    <x v="1"/>
    <x v="2"/>
    <s v="1-Oct-2000"/>
    <x v="2037"/>
    <x v="1"/>
    <x v="0"/>
    <x v="3"/>
  </r>
  <r>
    <x v="2038"/>
    <s v="Sean P."/>
    <n v="20.614999999999998"/>
    <n v="6.05"/>
    <s v="No"/>
    <s v="No"/>
    <s v="Yes"/>
    <n v="1"/>
    <x v="1"/>
    <x v="2"/>
    <x v="1"/>
    <s v="23-Sep-2003"/>
    <x v="2038"/>
    <x v="1"/>
    <x v="1"/>
    <x v="1"/>
  </r>
  <r>
    <x v="2039"/>
    <s v="Emily G"/>
    <n v="32.119999999999997"/>
    <n v="5.33"/>
    <s v="No"/>
    <s v="yes"/>
    <s v="No"/>
    <n v="1"/>
    <x v="1"/>
    <x v="0"/>
    <x v="2"/>
    <s v="4-Aug-2004"/>
    <x v="2039"/>
    <x v="1"/>
    <x v="0"/>
    <x v="0"/>
  </r>
  <r>
    <x v="2040"/>
    <s v="Malcolm"/>
    <n v="27.36"/>
    <n v="6.22"/>
    <s v="No"/>
    <s v="No"/>
    <s v="No"/>
    <n v="0"/>
    <x v="1"/>
    <x v="1"/>
    <x v="1"/>
    <s v="24-Dec-1999"/>
    <x v="2040"/>
    <x v="1"/>
    <x v="0"/>
    <x v="1"/>
  </r>
  <r>
    <x v="2041"/>
    <s v="Danilo"/>
    <n v="17.385000000000002"/>
    <n v="5.84"/>
    <s v="No"/>
    <s v="No"/>
    <s v="No"/>
    <n v="0"/>
    <x v="1"/>
    <x v="3"/>
    <x v="1"/>
    <s v="29-Aug-1999"/>
    <x v="2041"/>
    <x v="1"/>
    <x v="1"/>
    <x v="1"/>
  </r>
  <r>
    <x v="2042"/>
    <s v="Mikko"/>
    <n v="30.13"/>
    <n v="5.71"/>
    <s v="No"/>
    <s v="yes"/>
    <s v="No"/>
    <n v="1"/>
    <x v="1"/>
    <x v="0"/>
    <x v="1"/>
    <s v="14-Nov-2004"/>
    <x v="2042"/>
    <x v="1"/>
    <x v="1"/>
    <x v="14"/>
  </r>
  <r>
    <x v="2043"/>
    <s v="Paula C."/>
    <n v="25.44"/>
    <n v="6.04"/>
    <s v="yes"/>
    <s v="No"/>
    <s v="Yes"/>
    <n v="1"/>
    <x v="1"/>
    <x v="1"/>
    <x v="1"/>
    <s v="10-Aug-1997"/>
    <x v="2043"/>
    <x v="1"/>
    <x v="1"/>
    <x v="1"/>
  </r>
  <r>
    <x v="2044"/>
    <s v="Kirsten N."/>
    <n v="39.805"/>
    <n v="4.38"/>
    <s v="No"/>
    <s v="yes"/>
    <s v="No"/>
    <n v="1"/>
    <x v="1"/>
    <x v="0"/>
    <x v="2"/>
    <s v="11-Oct-2000"/>
    <x v="2044"/>
    <x v="1"/>
    <x v="1"/>
    <x v="2"/>
  </r>
  <r>
    <x v="2045"/>
    <s v="Christy"/>
    <n v="30.4"/>
    <n v="5.56"/>
    <s v="yes"/>
    <s v="yes"/>
    <s v="No"/>
    <n v="1"/>
    <x v="1"/>
    <x v="0"/>
    <x v="2"/>
    <s v="3-Oct-2000"/>
    <x v="2045"/>
    <x v="1"/>
    <x v="0"/>
    <x v="2"/>
  </r>
  <r>
    <x v="2046"/>
    <s v="Jennifer"/>
    <n v="23.18"/>
    <n v="4.24"/>
    <s v="No"/>
    <s v="yes"/>
    <s v="No"/>
    <n v="1"/>
    <x v="1"/>
    <x v="2"/>
    <x v="2"/>
    <s v="17-Dec-2000"/>
    <x v="2046"/>
    <x v="1"/>
    <x v="0"/>
    <x v="2"/>
  </r>
  <r>
    <x v="2047"/>
    <s v="Jingjing"/>
    <n v="39.615000000000002"/>
    <n v="6.32"/>
    <s v="No"/>
    <s v="No"/>
    <s v="Yes"/>
    <n v="1"/>
    <x v="1"/>
    <x v="0"/>
    <x v="1"/>
    <s v="3-Dec-2003"/>
    <x v="2047"/>
    <x v="1"/>
    <x v="0"/>
    <x v="1"/>
  </r>
  <r>
    <x v="2048"/>
    <s v="Morgan"/>
    <n v="30.59"/>
    <n v="6.3"/>
    <s v="yes"/>
    <s v="No"/>
    <s v="Yes"/>
    <n v="1"/>
    <x v="1"/>
    <x v="0"/>
    <x v="1"/>
    <s v="6-Oct-1997"/>
    <x v="2048"/>
    <x v="2"/>
    <x v="0"/>
    <x v="4"/>
  </r>
  <r>
    <x v="2049"/>
    <s v="Patrick J."/>
    <n v="16.72"/>
    <n v="4.38"/>
    <s v="yes"/>
    <s v="No"/>
    <s v="No"/>
    <n v="1"/>
    <x v="1"/>
    <x v="3"/>
    <x v="2"/>
    <s v="20-Aug-1988"/>
    <x v="2049"/>
    <x v="1"/>
    <x v="2"/>
    <x v="0"/>
  </r>
  <r>
    <x v="2050"/>
    <s v="Frankline"/>
    <n v="26.22"/>
    <n v="4.6500000000000004"/>
    <s v="yes"/>
    <s v="No"/>
    <s v="Yes"/>
    <n v="1"/>
    <x v="1"/>
    <x v="1"/>
    <x v="2"/>
    <s v="30-Oct-1997"/>
    <x v="2050"/>
    <x v="0"/>
    <x v="0"/>
    <x v="7"/>
  </r>
  <r>
    <x v="2051"/>
    <s v="Laura T."/>
    <n v="31.824999999999999"/>
    <n v="4.7"/>
    <s v="No"/>
    <s v="No"/>
    <s v="Yes"/>
    <n v="1"/>
    <x v="1"/>
    <x v="0"/>
    <x v="2"/>
    <s v="6-Aug-2003"/>
    <x v="2051"/>
    <x v="1"/>
    <x v="2"/>
    <x v="1"/>
  </r>
  <r>
    <x v="2052"/>
    <s v="Natalia"/>
    <n v="25.745000000000001"/>
    <n v="4.34"/>
    <s v="No"/>
    <s v="No"/>
    <s v="Yes"/>
    <n v="1"/>
    <x v="1"/>
    <x v="1"/>
    <x v="2"/>
    <s v="1-Dec-2003"/>
    <x v="2052"/>
    <x v="1"/>
    <x v="0"/>
    <x v="1"/>
  </r>
  <r>
    <x v="2053"/>
    <s v="Jennifer L."/>
    <n v="24.605"/>
    <n v="5.62"/>
    <s v="No"/>
    <s v="No"/>
    <s v="Yes"/>
    <n v="1"/>
    <x v="1"/>
    <x v="2"/>
    <x v="2"/>
    <s v="21-Nov-2003"/>
    <x v="2053"/>
    <x v="1"/>
    <x v="2"/>
    <x v="1"/>
  </r>
  <r>
    <x v="2054"/>
    <s v="Brooke"/>
    <n v="24.51"/>
    <n v="4.24"/>
    <s v="No"/>
    <s v="No"/>
    <s v="Yes"/>
    <n v="1"/>
    <x v="1"/>
    <x v="2"/>
    <x v="2"/>
    <s v="17-Jul-2003"/>
    <x v="2054"/>
    <x v="1"/>
    <x v="2"/>
    <x v="1"/>
  </r>
  <r>
    <x v="2055"/>
    <s v="Jeremy M"/>
    <n v="31.065000000000001"/>
    <n v="4.57"/>
    <s v="yes"/>
    <s v="No"/>
    <s v="No"/>
    <n v="0"/>
    <x v="1"/>
    <x v="0"/>
    <x v="2"/>
    <s v="13-Jun-1996"/>
    <x v="2055"/>
    <x v="1"/>
    <x v="1"/>
    <x v="1"/>
  </r>
  <r>
    <x v="2056"/>
    <s v="Megan L."/>
    <n v="28.12"/>
    <n v="5.05"/>
    <s v="No"/>
    <s v="No"/>
    <s v="No"/>
    <n v="0"/>
    <x v="1"/>
    <x v="1"/>
    <x v="2"/>
    <s v="11-Jun-1999"/>
    <x v="2056"/>
    <x v="1"/>
    <x v="2"/>
    <x v="1"/>
  </r>
  <r>
    <x v="2057"/>
    <s v="Bryan"/>
    <n v="38.06"/>
    <n v="6.16"/>
    <s v="No"/>
    <s v="No"/>
    <s v="No"/>
    <n v="0"/>
    <x v="1"/>
    <x v="0"/>
    <x v="1"/>
    <s v="2-Oct-1994"/>
    <x v="2057"/>
    <x v="2"/>
    <x v="2"/>
    <x v="0"/>
  </r>
  <r>
    <x v="2058"/>
    <s v="Marny"/>
    <n v="24.96"/>
    <n v="4.57"/>
    <s v="No"/>
    <s v="No"/>
    <s v="No"/>
    <n v="0"/>
    <x v="1"/>
    <x v="2"/>
    <x v="2"/>
    <s v="17-Sep-1994"/>
    <x v="2058"/>
    <x v="1"/>
    <x v="2"/>
    <x v="0"/>
  </r>
  <r>
    <x v="2059"/>
    <s v="Marc"/>
    <n v="17.670000000000002"/>
    <n v="5.53"/>
    <s v="yes"/>
    <s v="No"/>
    <s v="No"/>
    <n v="0"/>
    <x v="1"/>
    <x v="3"/>
    <x v="2"/>
    <s v="5-Aug-1996"/>
    <x v="2059"/>
    <x v="2"/>
    <x v="2"/>
    <x v="1"/>
  </r>
  <r>
    <x v="2060"/>
    <s v="Benjamin L"/>
    <n v="31.35"/>
    <n v="5.84"/>
    <s v="No"/>
    <s v="yes"/>
    <s v="No"/>
    <n v="1"/>
    <x v="1"/>
    <x v="0"/>
    <x v="1"/>
    <s v="9-Dec-2000"/>
    <x v="2060"/>
    <x v="1"/>
    <x v="1"/>
    <x v="1"/>
  </r>
  <r>
    <x v="2061"/>
    <s v="Rob G"/>
    <n v="28.31"/>
    <n v="6.41"/>
    <s v="No"/>
    <s v="yes"/>
    <s v="No"/>
    <n v="1"/>
    <x v="1"/>
    <x v="1"/>
    <x v="1"/>
    <s v="24-Jun-2000"/>
    <x v="2061"/>
    <x v="1"/>
    <x v="2"/>
    <x v="1"/>
  </r>
  <r>
    <x v="2062"/>
    <s v="Stefanie A"/>
    <n v="30.3"/>
    <n v="4.7300000000000004"/>
    <s v="yes"/>
    <s v="No"/>
    <s v="Yes"/>
    <n v="1"/>
    <x v="1"/>
    <x v="0"/>
    <x v="2"/>
    <s v="26-Aug-1997"/>
    <x v="2062"/>
    <x v="1"/>
    <x v="1"/>
    <x v="3"/>
  </r>
  <r>
    <x v="2063"/>
    <s v="Stephanie"/>
    <n v="26.4"/>
    <n v="6.22"/>
    <s v="yes"/>
    <s v="No"/>
    <s v="No"/>
    <n v="0"/>
    <x v="1"/>
    <x v="1"/>
    <x v="1"/>
    <s v="26-Aug-2001"/>
    <x v="2063"/>
    <x v="1"/>
    <x v="1"/>
    <x v="3"/>
  </r>
  <r>
    <x v="2064"/>
    <s v="Caroline F."/>
    <n v="22.135000000000002"/>
    <n v="4.46"/>
    <s v="yes"/>
    <s v="No"/>
    <s v="No"/>
    <n v="0"/>
    <x v="1"/>
    <x v="2"/>
    <x v="2"/>
    <s v="28-Jul-2001"/>
    <x v="2064"/>
    <x v="1"/>
    <x v="2"/>
    <x v="2"/>
  </r>
  <r>
    <x v="2065"/>
    <s v="Julia J."/>
    <n v="17.399999999999999"/>
    <n v="4.5"/>
    <s v="yes"/>
    <s v="No"/>
    <s v="No"/>
    <n v="0"/>
    <x v="1"/>
    <x v="3"/>
    <x v="2"/>
    <s v="15-Oct-2001"/>
    <x v="2065"/>
    <x v="1"/>
    <x v="0"/>
    <x v="3"/>
  </r>
  <r>
    <x v="2066"/>
    <s v="Jack"/>
    <n v="28.06"/>
    <n v="8.93"/>
    <s v="No"/>
    <s v="No"/>
    <s v="No"/>
    <n v="0"/>
    <x v="1"/>
    <x v="1"/>
    <x v="0"/>
    <s v="20-Jul-2002"/>
    <x v="2066"/>
    <x v="1"/>
    <x v="2"/>
    <x v="14"/>
  </r>
  <r>
    <x v="2067"/>
    <s v="Bernat"/>
    <n v="31.13"/>
    <n v="11.02"/>
    <s v="No"/>
    <s v="No"/>
    <s v="No"/>
    <n v="0"/>
    <x v="1"/>
    <x v="0"/>
    <x v="0"/>
    <s v="11-Oct-2002"/>
    <x v="2067"/>
    <x v="1"/>
    <x v="0"/>
    <x v="0"/>
  </r>
  <r>
    <x v="2068"/>
    <s v="Hicham"/>
    <n v="18.46"/>
    <n v="5.25"/>
    <s v="No"/>
    <s v="No"/>
    <s v="No"/>
    <n v="0"/>
    <x v="1"/>
    <x v="3"/>
    <x v="2"/>
    <s v="17-Nov-1991"/>
    <x v="2068"/>
    <x v="1"/>
    <x v="1"/>
    <x v="0"/>
  </r>
  <r>
    <x v="2069"/>
    <s v="Sarah"/>
    <n v="17.3"/>
    <n v="4.75"/>
    <s v="No"/>
    <s v="No"/>
    <s v="No"/>
    <n v="0"/>
    <x v="1"/>
    <x v="3"/>
    <x v="2"/>
    <s v="1-Oct-1990"/>
    <x v="2069"/>
    <x v="1"/>
    <x v="2"/>
    <x v="0"/>
  </r>
  <r>
    <x v="2070"/>
    <s v="Anthony S"/>
    <n v="35.625"/>
    <n v="4.68"/>
    <s v="yes"/>
    <s v="No"/>
    <s v="Yes"/>
    <n v="1"/>
    <x v="1"/>
    <x v="0"/>
    <x v="2"/>
    <s v="28-Jul-1997"/>
    <x v="2070"/>
    <x v="2"/>
    <x v="0"/>
    <x v="1"/>
  </r>
  <r>
    <x v="2071"/>
    <s v="Elisabetta"/>
    <n v="20.234999999999999"/>
    <n v="6.17"/>
    <s v="yes"/>
    <s v="yes"/>
    <s v="No"/>
    <n v="2"/>
    <x v="1"/>
    <x v="2"/>
    <x v="1"/>
    <s v="25-Aug-2000"/>
    <x v="2071"/>
    <x v="1"/>
    <x v="0"/>
    <x v="1"/>
  </r>
  <r>
    <x v="2072"/>
    <s v="Trevor N."/>
    <n v="27.55"/>
    <n v="4.5599999999999996"/>
    <s v="yes"/>
    <s v="No"/>
    <s v="Yes"/>
    <n v="1"/>
    <x v="1"/>
    <x v="1"/>
    <x v="2"/>
    <s v="2-Nov-1997"/>
    <x v="2072"/>
    <x v="2"/>
    <x v="1"/>
    <x v="1"/>
  </r>
  <r>
    <x v="2073"/>
    <s v="Nancy"/>
    <n v="17.97"/>
    <n v="6.3"/>
    <s v="No"/>
    <s v="No"/>
    <s v="No"/>
    <n v="0"/>
    <x v="1"/>
    <x v="3"/>
    <x v="1"/>
    <s v="5-Aug-1991"/>
    <x v="2073"/>
    <x v="1"/>
    <x v="1"/>
    <x v="0"/>
  </r>
  <r>
    <x v="2074"/>
    <s v="Allison R."/>
    <n v="29.98"/>
    <n v="6.03"/>
    <s v="No"/>
    <s v="yes"/>
    <s v="No"/>
    <n v="1"/>
    <x v="1"/>
    <x v="1"/>
    <x v="1"/>
    <s v="6-Sep-2004"/>
    <x v="2074"/>
    <x v="1"/>
    <x v="2"/>
    <x v="1"/>
  </r>
  <r>
    <x v="2075"/>
    <s v="Robert J."/>
    <n v="33.659999999999997"/>
    <n v="4.2"/>
    <s v="yes"/>
    <s v="No"/>
    <s v="No"/>
    <n v="1"/>
    <x v="1"/>
    <x v="0"/>
    <x v="2"/>
    <s v="15-Oct-1995"/>
    <x v="2075"/>
    <x v="2"/>
    <x v="0"/>
    <x v="0"/>
  </r>
  <r>
    <x v="2076"/>
    <s v="Nicholas"/>
    <n v="32.67"/>
    <n v="5.61"/>
    <s v="yes"/>
    <s v="No"/>
    <s v="No"/>
    <n v="1"/>
    <x v="1"/>
    <x v="0"/>
    <x v="2"/>
    <s v="9-Jul-1995"/>
    <x v="2076"/>
    <x v="2"/>
    <x v="0"/>
    <x v="0"/>
  </r>
  <r>
    <x v="2077"/>
    <s v="Kevin L"/>
    <n v="30.5"/>
    <n v="5.88"/>
    <s v="yes"/>
    <s v="No"/>
    <s v="No"/>
    <n v="1"/>
    <x v="1"/>
    <x v="0"/>
    <x v="1"/>
    <s v="14-Oct-1995"/>
    <x v="2077"/>
    <x v="2"/>
    <x v="1"/>
    <x v="3"/>
  </r>
  <r>
    <x v="2078"/>
    <s v="Bryan"/>
    <n v="23.1"/>
    <n v="5.92"/>
    <s v="yes"/>
    <s v="No"/>
    <s v="No"/>
    <n v="1"/>
    <x v="1"/>
    <x v="2"/>
    <x v="1"/>
    <s v="6-Nov-1995"/>
    <x v="2078"/>
    <x v="2"/>
    <x v="2"/>
    <x v="0"/>
  </r>
  <r>
    <x v="2079"/>
    <s v="Janae N."/>
    <n v="39.49"/>
    <n v="4.8099999999999996"/>
    <s v="No"/>
    <s v="No"/>
    <s v="No"/>
    <n v="1"/>
    <x v="1"/>
    <x v="0"/>
    <x v="2"/>
    <s v="20-Jun-1998"/>
    <x v="2079"/>
    <x v="1"/>
    <x v="2"/>
    <x v="0"/>
  </r>
  <r>
    <x v="2080"/>
    <s v="Audrey"/>
    <n v="33.99"/>
    <n v="4.55"/>
    <s v="No"/>
    <s v="No"/>
    <s v="No"/>
    <n v="1"/>
    <x v="1"/>
    <x v="0"/>
    <x v="2"/>
    <s v="2-Jul-1998"/>
    <x v="2080"/>
    <x v="1"/>
    <x v="0"/>
    <x v="0"/>
  </r>
  <r>
    <x v="2081"/>
    <s v="Laura"/>
    <n v="27.72"/>
    <n v="6.43"/>
    <s v="No"/>
    <s v="No"/>
    <s v="No"/>
    <n v="1"/>
    <x v="1"/>
    <x v="1"/>
    <x v="1"/>
    <s v="17-Aug-1998"/>
    <x v="2081"/>
    <x v="1"/>
    <x v="0"/>
    <x v="0"/>
  </r>
  <r>
    <x v="2082"/>
    <s v="Nicole F"/>
    <n v="30.59"/>
    <n v="11.62"/>
    <s v="No"/>
    <s v="No"/>
    <s v="No"/>
    <n v="0"/>
    <x v="1"/>
    <x v="0"/>
    <x v="0"/>
    <s v="11-Jul-2002"/>
    <x v="2082"/>
    <x v="1"/>
    <x v="2"/>
    <x v="2"/>
  </r>
  <r>
    <x v="2083"/>
    <s v="Krista L"/>
    <n v="22.6"/>
    <n v="6.04"/>
    <s v="No"/>
    <s v="No"/>
    <s v="No"/>
    <n v="1"/>
    <x v="1"/>
    <x v="2"/>
    <x v="1"/>
    <s v="19-Nov-1998"/>
    <x v="2083"/>
    <x v="1"/>
    <x v="1"/>
    <x v="3"/>
  </r>
  <r>
    <x v="2084"/>
    <s v="Denise"/>
    <n v="28.785"/>
    <n v="8.82"/>
    <s v="No"/>
    <s v="No"/>
    <s v="No"/>
    <n v="0"/>
    <x v="1"/>
    <x v="1"/>
    <x v="0"/>
    <s v="29-Jul-2002"/>
    <x v="2084"/>
    <x v="1"/>
    <x v="1"/>
    <x v="2"/>
  </r>
  <r>
    <x v="2085"/>
    <s v="Ariel"/>
    <n v="50.38"/>
    <n v="5.8"/>
    <s v="No"/>
    <s v="No"/>
    <s v="No"/>
    <n v="0"/>
    <x v="1"/>
    <x v="0"/>
    <x v="1"/>
    <s v="21-Nov-1999"/>
    <x v="2085"/>
    <x v="1"/>
    <x v="2"/>
    <x v="0"/>
  </r>
  <r>
    <x v="2086"/>
    <s v="Jeremy"/>
    <n v="35.200000000000003"/>
    <n v="4.28"/>
    <s v="No"/>
    <s v="No"/>
    <s v="No"/>
    <n v="0"/>
    <x v="1"/>
    <x v="0"/>
    <x v="2"/>
    <s v="12-Nov-1999"/>
    <x v="2086"/>
    <x v="1"/>
    <x v="2"/>
    <x v="3"/>
  </r>
  <r>
    <x v="2087"/>
    <s v="Rosalie"/>
    <n v="35.72"/>
    <n v="5.5"/>
    <s v="yes"/>
    <s v="No"/>
    <s v="No"/>
    <n v="0"/>
    <x v="1"/>
    <x v="0"/>
    <x v="2"/>
    <s v="3-Jun-2001"/>
    <x v="2087"/>
    <x v="1"/>
    <x v="0"/>
    <x v="1"/>
  </r>
  <r>
    <x v="2088"/>
    <s v="Jay"/>
    <n v="24.51"/>
    <n v="4.6900000000000004"/>
    <s v="No"/>
    <s v="No"/>
    <s v="No"/>
    <n v="0"/>
    <x v="1"/>
    <x v="2"/>
    <x v="2"/>
    <s v="10-Aug-1999"/>
    <x v="2088"/>
    <x v="1"/>
    <x v="1"/>
    <x v="9"/>
  </r>
  <r>
    <x v="2089"/>
    <s v="Vitaliy"/>
    <n v="23.844999999999999"/>
    <n v="4.43"/>
    <s v="No"/>
    <s v="No"/>
    <s v="No"/>
    <n v="0"/>
    <x v="1"/>
    <x v="2"/>
    <x v="2"/>
    <s v="17-Dec-1999"/>
    <x v="2089"/>
    <x v="1"/>
    <x v="1"/>
    <x v="7"/>
  </r>
  <r>
    <x v="2090"/>
    <s v="Benjamin W."/>
    <n v="15.68"/>
    <n v="6.16"/>
    <s v="yes"/>
    <s v="No"/>
    <s v="No"/>
    <n v="1"/>
    <x v="1"/>
    <x v="3"/>
    <x v="1"/>
    <s v="12-Dec-1988"/>
    <x v="2090"/>
    <x v="1"/>
    <x v="2"/>
    <x v="0"/>
  </r>
  <r>
    <x v="2091"/>
    <s v="Jesse"/>
    <n v="32.395000000000003"/>
    <n v="6.66"/>
    <s v="No"/>
    <s v="No"/>
    <s v="No"/>
    <n v="0"/>
    <x v="1"/>
    <x v="0"/>
    <x v="0"/>
    <s v="5-Nov-2002"/>
    <x v="2091"/>
    <x v="1"/>
    <x v="1"/>
    <x v="1"/>
  </r>
  <r>
    <x v="2092"/>
    <s v="Mark"/>
    <n v="23.655000000000001"/>
    <n v="5.92"/>
    <s v="No"/>
    <s v="No"/>
    <s v="No"/>
    <n v="1"/>
    <x v="1"/>
    <x v="2"/>
    <x v="1"/>
    <s v="21-Oct-1998"/>
    <x v="2092"/>
    <x v="2"/>
    <x v="0"/>
    <x v="1"/>
  </r>
  <r>
    <x v="2093"/>
    <s v="Lauren"/>
    <n v="28.4"/>
    <n v="5.97"/>
    <s v="No"/>
    <s v="No"/>
    <s v="Yes"/>
    <n v="1"/>
    <x v="1"/>
    <x v="1"/>
    <x v="1"/>
    <s v="18-Nov-2003"/>
    <x v="2093"/>
    <x v="1"/>
    <x v="0"/>
    <x v="3"/>
  </r>
  <r>
    <x v="2094"/>
    <s v="Massimiliano"/>
    <n v="35.42"/>
    <n v="4.6399999999999997"/>
    <s v="yes"/>
    <s v="No"/>
    <s v="No"/>
    <n v="0"/>
    <x v="1"/>
    <x v="0"/>
    <x v="2"/>
    <s v="17-Dec-1996"/>
    <x v="2094"/>
    <x v="1"/>
    <x v="1"/>
    <x v="0"/>
  </r>
  <r>
    <x v="2095"/>
    <s v="Josh"/>
    <n v="26.18"/>
    <n v="6.12"/>
    <s v="No"/>
    <s v="yes"/>
    <s v="No"/>
    <n v="1"/>
    <x v="1"/>
    <x v="1"/>
    <x v="1"/>
    <s v="6-Sep-2004"/>
    <x v="2095"/>
    <x v="1"/>
    <x v="0"/>
    <x v="0"/>
  </r>
  <r>
    <x v="2096"/>
    <s v="Kiyokatsu"/>
    <n v="20.8"/>
    <n v="4.87"/>
    <s v="yes"/>
    <s v="No"/>
    <s v="No"/>
    <n v="0"/>
    <x v="1"/>
    <x v="2"/>
    <x v="2"/>
    <s v="28-Nov-1996"/>
    <x v="2096"/>
    <x v="0"/>
    <x v="2"/>
    <x v="3"/>
  </r>
  <r>
    <x v="2097"/>
    <s v="Amanda L"/>
    <n v="15.82"/>
    <n v="4.5999999999999996"/>
    <s v="No"/>
    <s v="No"/>
    <s v="No"/>
    <n v="0"/>
    <x v="1"/>
    <x v="3"/>
    <x v="2"/>
    <s v="5-Oct-1989"/>
    <x v="2097"/>
    <x v="1"/>
    <x v="1"/>
    <x v="0"/>
  </r>
  <r>
    <x v="2098"/>
    <s v="Matthew"/>
    <n v="17.670000000000002"/>
    <n v="4.78"/>
    <s v="No"/>
    <s v="No"/>
    <s v="No"/>
    <n v="0"/>
    <x v="1"/>
    <x v="3"/>
    <x v="2"/>
    <s v="16-Jun-1991"/>
    <x v="2098"/>
    <x v="1"/>
    <x v="1"/>
    <x v="0"/>
  </r>
  <r>
    <x v="2099"/>
    <s v="Julia M"/>
    <n v="31.92"/>
    <n v="11.05"/>
    <s v="No"/>
    <s v="No"/>
    <s v="No"/>
    <n v="0"/>
    <x v="1"/>
    <x v="0"/>
    <x v="0"/>
    <s v="12-Nov-2002"/>
    <x v="2099"/>
    <x v="1"/>
    <x v="1"/>
    <x v="1"/>
  </r>
  <r>
    <x v="2100"/>
    <s v="Rhea"/>
    <n v="28.975000000000001"/>
    <n v="7.62"/>
    <s v="No"/>
    <s v="No"/>
    <s v="No"/>
    <n v="0"/>
    <x v="1"/>
    <x v="1"/>
    <x v="0"/>
    <s v="15-Jul-2002"/>
    <x v="2100"/>
    <x v="1"/>
    <x v="1"/>
    <x v="1"/>
  </r>
  <r>
    <x v="2101"/>
    <s v="Justin"/>
    <n v="31.73"/>
    <n v="4.78"/>
    <s v="yes"/>
    <s v="yes"/>
    <s v="No"/>
    <n v="2"/>
    <x v="1"/>
    <x v="0"/>
    <x v="2"/>
    <s v="11-Dec-2000"/>
    <x v="2101"/>
    <x v="1"/>
    <x v="0"/>
    <x v="4"/>
  </r>
  <r>
    <x v="2102"/>
    <s v="Shamus M."/>
    <n v="28.88"/>
    <n v="6.09"/>
    <s v="yes"/>
    <s v="yes"/>
    <s v="No"/>
    <n v="2"/>
    <x v="1"/>
    <x v="1"/>
    <x v="1"/>
    <s v="30-Jun-2000"/>
    <x v="2102"/>
    <x v="1"/>
    <x v="2"/>
    <x v="11"/>
  </r>
  <r>
    <x v="2103"/>
    <s v="Mike"/>
    <n v="25.555"/>
    <n v="5.1100000000000003"/>
    <s v="No"/>
    <s v="No"/>
    <s v="Yes"/>
    <n v="1"/>
    <x v="1"/>
    <x v="1"/>
    <x v="2"/>
    <s v="10-Dec-2003"/>
    <x v="2103"/>
    <x v="1"/>
    <x v="0"/>
    <x v="1"/>
  </r>
  <r>
    <x v="2104"/>
    <s v="Mary Beth"/>
    <n v="37.29"/>
    <n v="4.46"/>
    <s v="No"/>
    <s v="yes"/>
    <s v="No"/>
    <n v="1"/>
    <x v="1"/>
    <x v="0"/>
    <x v="2"/>
    <s v="12-Dec-2004"/>
    <x v="2104"/>
    <x v="1"/>
    <x v="1"/>
    <x v="0"/>
  </r>
  <r>
    <x v="2105"/>
    <s v="Erin"/>
    <n v="40.28"/>
    <n v="6.11"/>
    <s v="No"/>
    <s v="yes"/>
    <s v="No"/>
    <n v="1"/>
    <x v="1"/>
    <x v="0"/>
    <x v="1"/>
    <s v="25-Sep-2004"/>
    <x v="2105"/>
    <x v="1"/>
    <x v="1"/>
    <x v="2"/>
  </r>
  <r>
    <x v="2106"/>
    <s v="Hallie"/>
    <n v="40.185000000000002"/>
    <n v="4.66"/>
    <s v="No"/>
    <s v="yes"/>
    <s v="No"/>
    <n v="1"/>
    <x v="1"/>
    <x v="0"/>
    <x v="2"/>
    <s v="13-Jun-2004"/>
    <x v="2106"/>
    <x v="1"/>
    <x v="1"/>
    <x v="2"/>
  </r>
  <r>
    <x v="2107"/>
    <s v="Paige P"/>
    <n v="23.57"/>
    <n v="6.14"/>
    <s v="No"/>
    <s v="No"/>
    <s v="No"/>
    <n v="0"/>
    <x v="1"/>
    <x v="2"/>
    <x v="1"/>
    <s v="17-Nov-1994"/>
    <x v="2107"/>
    <x v="1"/>
    <x v="2"/>
    <x v="0"/>
  </r>
  <r>
    <x v="2108"/>
    <s v="Ji"/>
    <n v="35.625"/>
    <n v="6.21"/>
    <s v="No"/>
    <s v="yes"/>
    <s v="No"/>
    <n v="1"/>
    <x v="1"/>
    <x v="0"/>
    <x v="1"/>
    <s v="27-Jul-2004"/>
    <x v="2108"/>
    <x v="1"/>
    <x v="2"/>
    <x v="2"/>
  </r>
  <r>
    <x v="2109"/>
    <s v="Carissa A"/>
    <n v="33.155000000000001"/>
    <n v="4.5999999999999996"/>
    <s v="No"/>
    <s v="yes"/>
    <s v="No"/>
    <n v="1"/>
    <x v="1"/>
    <x v="0"/>
    <x v="2"/>
    <s v="6-Aug-2004"/>
    <x v="2109"/>
    <x v="1"/>
    <x v="2"/>
    <x v="2"/>
  </r>
  <r>
    <x v="2110"/>
    <s v="Mona"/>
    <n v="31.92"/>
    <n v="5.04"/>
    <s v="No"/>
    <s v="yes"/>
    <s v="No"/>
    <n v="1"/>
    <x v="1"/>
    <x v="0"/>
    <x v="2"/>
    <s v="13-Nov-2004"/>
    <x v="2110"/>
    <x v="1"/>
    <x v="0"/>
    <x v="2"/>
  </r>
  <r>
    <x v="2111"/>
    <s v="Kristin R."/>
    <n v="30.305"/>
    <n v="5.08"/>
    <s v="No"/>
    <s v="yes"/>
    <s v="No"/>
    <n v="1"/>
    <x v="1"/>
    <x v="0"/>
    <x v="2"/>
    <s v="28-Oct-2004"/>
    <x v="2111"/>
    <x v="1"/>
    <x v="2"/>
    <x v="2"/>
  </r>
  <r>
    <x v="2112"/>
    <s v="Beth"/>
    <n v="30.114999999999998"/>
    <n v="4.38"/>
    <s v="No"/>
    <s v="yes"/>
    <s v="No"/>
    <n v="1"/>
    <x v="1"/>
    <x v="0"/>
    <x v="2"/>
    <s v="6-Aug-2004"/>
    <x v="2112"/>
    <x v="1"/>
    <x v="2"/>
    <x v="2"/>
  </r>
  <r>
    <x v="2113"/>
    <s v="Allison"/>
    <n v="24.09"/>
    <n v="4.79"/>
    <s v="No"/>
    <s v="yes"/>
    <s v="No"/>
    <n v="1"/>
    <x v="1"/>
    <x v="2"/>
    <x v="2"/>
    <s v="27-Jul-2004"/>
    <x v="2113"/>
    <x v="1"/>
    <x v="0"/>
    <x v="0"/>
  </r>
  <r>
    <x v="2114"/>
    <s v="Ashley E"/>
    <n v="28.215"/>
    <n v="4.21"/>
    <s v="No"/>
    <s v="yes"/>
    <s v="No"/>
    <n v="1"/>
    <x v="1"/>
    <x v="1"/>
    <x v="2"/>
    <s v="12-Sep-2004"/>
    <x v="2114"/>
    <x v="1"/>
    <x v="2"/>
    <x v="2"/>
  </r>
  <r>
    <x v="2115"/>
    <s v="Hilary K."/>
    <n v="26.315000000000001"/>
    <n v="5.47"/>
    <s v="No"/>
    <s v="yes"/>
    <s v="No"/>
    <n v="1"/>
    <x v="1"/>
    <x v="1"/>
    <x v="2"/>
    <s v="3-Sep-2004"/>
    <x v="2115"/>
    <x v="1"/>
    <x v="1"/>
    <x v="8"/>
  </r>
  <r>
    <x v="2116"/>
    <s v="Dominique"/>
    <n v="25.08"/>
    <n v="5.09"/>
    <s v="No"/>
    <s v="yes"/>
    <s v="No"/>
    <n v="1"/>
    <x v="1"/>
    <x v="1"/>
    <x v="2"/>
    <s v="7-Dec-2004"/>
    <x v="2116"/>
    <x v="1"/>
    <x v="0"/>
    <x v="2"/>
  </r>
  <r>
    <x v="2117"/>
    <s v="Carlos I"/>
    <n v="15.41"/>
    <n v="5.08"/>
    <s v="No"/>
    <s v="No"/>
    <s v="No"/>
    <n v="0"/>
    <x v="1"/>
    <x v="3"/>
    <x v="2"/>
    <s v="16-Dec-1991"/>
    <x v="2117"/>
    <x v="1"/>
    <x v="2"/>
    <x v="1"/>
  </r>
  <r>
    <x v="2118"/>
    <s v="Matthew"/>
    <n v="23.83"/>
    <n v="5.68"/>
    <s v="No"/>
    <s v="No"/>
    <s v="No"/>
    <n v="0"/>
    <x v="1"/>
    <x v="2"/>
    <x v="2"/>
    <s v="27-Sep-1994"/>
    <x v="2118"/>
    <x v="1"/>
    <x v="2"/>
    <x v="0"/>
  </r>
  <r>
    <x v="2119"/>
    <s v="Kara"/>
    <n v="36"/>
    <n v="4.66"/>
    <s v="No"/>
    <s v="yes"/>
    <s v="No"/>
    <n v="1"/>
    <x v="1"/>
    <x v="0"/>
    <x v="2"/>
    <s v="23-Aug-2000"/>
    <x v="2119"/>
    <x v="1"/>
    <x v="2"/>
    <x v="3"/>
  </r>
  <r>
    <x v="2120"/>
    <s v="Sarah S"/>
    <n v="28.82"/>
    <n v="5.59"/>
    <s v="No"/>
    <s v="yes"/>
    <s v="No"/>
    <n v="1"/>
    <x v="1"/>
    <x v="1"/>
    <x v="2"/>
    <s v="10-Dec-2000"/>
    <x v="2120"/>
    <x v="1"/>
    <x v="2"/>
    <x v="0"/>
  </r>
  <r>
    <x v="2121"/>
    <s v="Shauna R."/>
    <n v="28.05"/>
    <n v="6.2"/>
    <s v="No"/>
    <s v="yes"/>
    <s v="No"/>
    <n v="1"/>
    <x v="1"/>
    <x v="1"/>
    <x v="1"/>
    <s v="29-Nov-2000"/>
    <x v="2121"/>
    <x v="1"/>
    <x v="0"/>
    <x v="0"/>
  </r>
  <r>
    <x v="2122"/>
    <s v="Lindsay J."/>
    <n v="27.1"/>
    <n v="4.45"/>
    <s v="No"/>
    <s v="yes"/>
    <s v="No"/>
    <n v="1"/>
    <x v="1"/>
    <x v="1"/>
    <x v="2"/>
    <s v="22-Oct-2000"/>
    <x v="2122"/>
    <x v="1"/>
    <x v="2"/>
    <x v="3"/>
  </r>
  <r>
    <x v="2123"/>
    <s v="Danya A."/>
    <n v="24.3"/>
    <n v="6.1"/>
    <s v="yes"/>
    <s v="yes"/>
    <s v="No"/>
    <n v="1"/>
    <x v="1"/>
    <x v="2"/>
    <x v="1"/>
    <s v="27-Dec-2000"/>
    <x v="2123"/>
    <x v="1"/>
    <x v="0"/>
    <x v="3"/>
  </r>
  <r>
    <x v="2124"/>
    <s v="Lorraine"/>
    <n v="30.72"/>
    <n v="6.06"/>
    <s v="No"/>
    <s v="yes"/>
    <s v="No"/>
    <n v="1"/>
    <x v="1"/>
    <x v="0"/>
    <x v="1"/>
    <s v="4-Oct-2004"/>
    <x v="2124"/>
    <x v="1"/>
    <x v="1"/>
    <x v="3"/>
  </r>
  <r>
    <x v="2125"/>
    <s v="Jennifer L."/>
    <n v="37.43"/>
    <n v="4.5599999999999996"/>
    <s v="No"/>
    <s v="No"/>
    <s v="Yes"/>
    <n v="1"/>
    <x v="1"/>
    <x v="0"/>
    <x v="2"/>
    <s v="19-Aug-2003"/>
    <x v="2125"/>
    <x v="1"/>
    <x v="1"/>
    <x v="1"/>
  </r>
  <r>
    <x v="2126"/>
    <s v="Jesus Sr."/>
    <n v="25.74"/>
    <n v="6.41"/>
    <s v="yes"/>
    <s v="No"/>
    <s v="Yes"/>
    <n v="1"/>
    <x v="1"/>
    <x v="1"/>
    <x v="1"/>
    <s v="3-Sep-1997"/>
    <x v="2126"/>
    <x v="2"/>
    <x v="1"/>
    <x v="0"/>
  </r>
  <r>
    <x v="2127"/>
    <s v="Kristen"/>
    <n v="36.575000000000003"/>
    <n v="5.57"/>
    <s v="No"/>
    <s v="No"/>
    <s v="Yes"/>
    <n v="1"/>
    <x v="1"/>
    <x v="0"/>
    <x v="2"/>
    <s v="26-Sep-2003"/>
    <x v="2127"/>
    <x v="1"/>
    <x v="2"/>
    <x v="1"/>
  </r>
  <r>
    <x v="2128"/>
    <s v="Catherine C."/>
    <n v="35.15"/>
    <n v="5.47"/>
    <s v="No"/>
    <s v="No"/>
    <s v="Yes"/>
    <n v="1"/>
    <x v="1"/>
    <x v="0"/>
    <x v="2"/>
    <s v="1-Sep-2003"/>
    <x v="2128"/>
    <x v="1"/>
    <x v="0"/>
    <x v="1"/>
  </r>
  <r>
    <x v="2129"/>
    <s v="Paula"/>
    <n v="32.11"/>
    <n v="4.43"/>
    <s v="No"/>
    <s v="No"/>
    <s v="Yes"/>
    <n v="1"/>
    <x v="1"/>
    <x v="0"/>
    <x v="2"/>
    <s v="22-Dec-2003"/>
    <x v="2129"/>
    <x v="1"/>
    <x v="0"/>
    <x v="1"/>
  </r>
  <r>
    <x v="2130"/>
    <s v="Evan"/>
    <n v="30.495000000000001"/>
    <n v="4.95"/>
    <s v="No"/>
    <s v="No"/>
    <s v="Yes"/>
    <n v="1"/>
    <x v="1"/>
    <x v="0"/>
    <x v="2"/>
    <s v="30-Aug-2003"/>
    <x v="2130"/>
    <x v="1"/>
    <x v="1"/>
    <x v="1"/>
  </r>
  <r>
    <x v="2131"/>
    <s v="Nathan J"/>
    <n v="29.24"/>
    <n v="4.04"/>
    <s v="No"/>
    <s v="yes"/>
    <s v="No"/>
    <n v="1"/>
    <x v="1"/>
    <x v="1"/>
    <x v="2"/>
    <s v="4-Nov-2004"/>
    <x v="2131"/>
    <x v="1"/>
    <x v="1"/>
    <x v="1"/>
  </r>
  <r>
    <x v="2132"/>
    <s v="Ashley M"/>
    <n v="22.515000000000001"/>
    <n v="5.93"/>
    <s v="No"/>
    <s v="No"/>
    <s v="Yes"/>
    <n v="1"/>
    <x v="1"/>
    <x v="2"/>
    <x v="1"/>
    <s v="30-Sep-2003"/>
    <x v="2132"/>
    <x v="1"/>
    <x v="0"/>
    <x v="1"/>
  </r>
  <r>
    <x v="2133"/>
    <s v="Jason"/>
    <n v="15.65"/>
    <n v="4.2300000000000004"/>
    <s v="No"/>
    <s v="No"/>
    <s v="No"/>
    <n v="0"/>
    <x v="1"/>
    <x v="3"/>
    <x v="2"/>
    <s v="21-Jul-1989"/>
    <x v="2133"/>
    <x v="1"/>
    <x v="2"/>
    <x v="0"/>
  </r>
  <r>
    <x v="2134"/>
    <s v="Marshall"/>
    <n v="27.36"/>
    <n v="5.59"/>
    <s v="yes"/>
    <s v="No"/>
    <s v="No"/>
    <n v="0"/>
    <x v="1"/>
    <x v="1"/>
    <x v="2"/>
    <s v="28-Nov-2001"/>
    <x v="2134"/>
    <x v="1"/>
    <x v="1"/>
    <x v="4"/>
  </r>
  <r>
    <x v="2135"/>
    <s v="Lavar"/>
    <n v="22.3"/>
    <n v="4.8899999999999997"/>
    <s v="yes"/>
    <s v="No"/>
    <s v="No"/>
    <n v="0"/>
    <x v="1"/>
    <x v="2"/>
    <x v="2"/>
    <s v="22-Jun-2001"/>
    <x v="2135"/>
    <x v="2"/>
    <x v="2"/>
    <x v="3"/>
  </r>
  <r>
    <x v="2136"/>
    <s v="Charlie T."/>
    <n v="26.03"/>
    <n v="5.81"/>
    <s v="yes"/>
    <s v="No"/>
    <s v="No"/>
    <n v="0"/>
    <x v="1"/>
    <x v="1"/>
    <x v="1"/>
    <s v="14-Aug-2001"/>
    <x v="2136"/>
    <x v="2"/>
    <x v="2"/>
    <x v="9"/>
  </r>
  <r>
    <x v="2137"/>
    <s v=".  Lauren"/>
    <n v="27.74"/>
    <n v="4.29"/>
    <s v="No"/>
    <s v="yes"/>
    <s v="No"/>
    <n v="1"/>
    <x v="1"/>
    <x v="1"/>
    <x v="2"/>
    <s v="12-Jun-2004"/>
    <x v="2137"/>
    <x v="2"/>
    <x v="2"/>
    <x v="15"/>
  </r>
  <r>
    <x v="2138"/>
    <s v="Arthur"/>
    <n v="32.11"/>
    <n v="4.03"/>
    <s v="yes"/>
    <s v="yes"/>
    <s v="No"/>
    <n v="2"/>
    <x v="1"/>
    <x v="0"/>
    <x v="2"/>
    <s v="26-Jul-2000"/>
    <x v="2138"/>
    <x v="2"/>
    <x v="0"/>
    <x v="1"/>
  </r>
  <r>
    <x v="2139"/>
    <s v="Thomas"/>
    <n v="25.175000000000001"/>
    <n v="6.29"/>
    <s v="yes"/>
    <s v="yes"/>
    <s v="No"/>
    <n v="2"/>
    <x v="1"/>
    <x v="1"/>
    <x v="1"/>
    <s v="2-Sep-2000"/>
    <x v="2139"/>
    <x v="2"/>
    <x v="0"/>
    <x v="1"/>
  </r>
  <r>
    <x v="2140"/>
    <s v="Jennifer"/>
    <n v="39.49"/>
    <n v="4.4800000000000004"/>
    <s v="yes"/>
    <s v="No"/>
    <s v="No"/>
    <n v="0"/>
    <x v="1"/>
    <x v="0"/>
    <x v="2"/>
    <s v="4-Aug-2001"/>
    <x v="2140"/>
    <x v="2"/>
    <x v="2"/>
    <x v="0"/>
  </r>
  <r>
    <x v="2141"/>
    <s v="Tammy"/>
    <n v="34.869999999999997"/>
    <n v="5.51"/>
    <s v="yes"/>
    <s v="No"/>
    <s v="No"/>
    <n v="0"/>
    <x v="1"/>
    <x v="0"/>
    <x v="2"/>
    <s v="6-Sep-2001"/>
    <x v="2141"/>
    <x v="2"/>
    <x v="2"/>
    <x v="0"/>
  </r>
  <r>
    <x v="2142"/>
    <s v="Lena"/>
    <n v="34.6"/>
    <n v="4.5"/>
    <s v="yes"/>
    <s v="No"/>
    <s v="No"/>
    <n v="0"/>
    <x v="1"/>
    <x v="0"/>
    <x v="2"/>
    <s v="1-Jul-2001"/>
    <x v="2142"/>
    <x v="2"/>
    <x v="1"/>
    <x v="3"/>
  </r>
  <r>
    <x v="2143"/>
    <s v="Valentina"/>
    <n v="25.8"/>
    <n v="6.29"/>
    <s v="yes"/>
    <s v="No"/>
    <s v="No"/>
    <n v="0"/>
    <x v="1"/>
    <x v="1"/>
    <x v="1"/>
    <s v="14-Aug-2001"/>
    <x v="2143"/>
    <x v="2"/>
    <x v="2"/>
    <x v="3"/>
  </r>
  <r>
    <x v="2144"/>
    <s v="Russell N."/>
    <n v="35.86"/>
    <n v="4.33"/>
    <s v="No"/>
    <s v="No"/>
    <s v="No"/>
    <n v="1"/>
    <x v="1"/>
    <x v="0"/>
    <x v="2"/>
    <s v="14-Sep-1998"/>
    <x v="2144"/>
    <x v="2"/>
    <x v="2"/>
    <x v="0"/>
  </r>
  <r>
    <x v="2145"/>
    <s v="Scott R."/>
    <n v="40.47"/>
    <n v="11.15"/>
    <s v="No"/>
    <s v="No"/>
    <s v="No"/>
    <n v="0"/>
    <x v="1"/>
    <x v="0"/>
    <x v="0"/>
    <s v="29-Sep-2002"/>
    <x v="2145"/>
    <x v="2"/>
    <x v="0"/>
    <x v="4"/>
  </r>
  <r>
    <x v="2146"/>
    <s v="Jose Francisco Sr."/>
    <n v="32.01"/>
    <n v="6.45"/>
    <s v="No"/>
    <s v="No"/>
    <s v="No"/>
    <n v="1"/>
    <x v="1"/>
    <x v="0"/>
    <x v="1"/>
    <s v="29-Dec-1998"/>
    <x v="2146"/>
    <x v="2"/>
    <x v="1"/>
    <x v="0"/>
  </r>
  <r>
    <x v="2147"/>
    <s v="Paul J"/>
    <n v="33"/>
    <n v="9.27"/>
    <s v="No"/>
    <s v="No"/>
    <s v="No"/>
    <n v="0"/>
    <x v="1"/>
    <x v="0"/>
    <x v="0"/>
    <s v="16-Jul-2002"/>
    <x v="2147"/>
    <x v="2"/>
    <x v="0"/>
    <x v="3"/>
  </r>
  <r>
    <x v="2148"/>
    <s v="Adam"/>
    <n v="29.3"/>
    <n v="6.15"/>
    <s v="No"/>
    <s v="No"/>
    <s v="No"/>
    <n v="1"/>
    <x v="1"/>
    <x v="1"/>
    <x v="1"/>
    <s v="29-Sep-1998"/>
    <x v="2148"/>
    <x v="2"/>
    <x v="1"/>
    <x v="3"/>
  </r>
  <r>
    <x v="2149"/>
    <s v="Edward J."/>
    <n v="25.8"/>
    <n v="4.13"/>
    <s v="No"/>
    <s v="No"/>
    <s v="No"/>
    <n v="1"/>
    <x v="1"/>
    <x v="1"/>
    <x v="2"/>
    <s v="5-Oct-1998"/>
    <x v="2149"/>
    <x v="2"/>
    <x v="1"/>
    <x v="3"/>
  </r>
  <r>
    <x v="2150"/>
    <s v="Patrick A."/>
    <n v="23.4"/>
    <n v="4.24"/>
    <s v="No"/>
    <s v="No"/>
    <s v="No"/>
    <n v="1"/>
    <x v="1"/>
    <x v="2"/>
    <x v="2"/>
    <s v="28-Sep-1998"/>
    <x v="2150"/>
    <x v="2"/>
    <x v="0"/>
    <x v="3"/>
  </r>
  <r>
    <x v="2151"/>
    <s v="Geraint H"/>
    <n v="27.93"/>
    <n v="9.8800000000000008"/>
    <s v="No"/>
    <s v="No"/>
    <s v="No"/>
    <n v="0"/>
    <x v="1"/>
    <x v="1"/>
    <x v="0"/>
    <s v="29-Jul-2002"/>
    <x v="2151"/>
    <x v="2"/>
    <x v="2"/>
    <x v="4"/>
  </r>
  <r>
    <x v="2152"/>
    <s v="Dj"/>
    <n v="22"/>
    <n v="9.5"/>
    <s v="No"/>
    <s v="No"/>
    <s v="No"/>
    <n v="0"/>
    <x v="1"/>
    <x v="2"/>
    <x v="0"/>
    <s v="7-Sep-2002"/>
    <x v="2152"/>
    <x v="2"/>
    <x v="1"/>
    <x v="3"/>
  </r>
  <r>
    <x v="2153"/>
    <s v="Zachary A"/>
    <n v="36.86"/>
    <n v="4.97"/>
    <s v="yes"/>
    <s v="No"/>
    <s v="No"/>
    <n v="0"/>
    <x v="1"/>
    <x v="0"/>
    <x v="2"/>
    <s v="9-Dec-2001"/>
    <x v="2153"/>
    <x v="2"/>
    <x v="2"/>
    <x v="1"/>
  </r>
  <r>
    <x v="2154"/>
    <s v="Brian W."/>
    <n v="31.254999999999999"/>
    <n v="5.49"/>
    <s v="yes"/>
    <s v="No"/>
    <s v="No"/>
    <n v="0"/>
    <x v="1"/>
    <x v="0"/>
    <x v="2"/>
    <s v="3-Aug-2001"/>
    <x v="2154"/>
    <x v="2"/>
    <x v="0"/>
    <x v="1"/>
  </r>
  <r>
    <x v="2155"/>
    <s v="Joe"/>
    <n v="23.06"/>
    <n v="4.47"/>
    <s v="No"/>
    <s v="No"/>
    <s v="No"/>
    <n v="0"/>
    <x v="1"/>
    <x v="2"/>
    <x v="2"/>
    <s v="6-Oct-1994"/>
    <x v="2155"/>
    <x v="2"/>
    <x v="0"/>
    <x v="0"/>
  </r>
  <r>
    <x v="2156"/>
    <s v="Stephen"/>
    <n v="28.975000000000001"/>
    <n v="4.34"/>
    <s v="yes"/>
    <s v="No"/>
    <s v="No"/>
    <n v="0"/>
    <x v="1"/>
    <x v="1"/>
    <x v="2"/>
    <s v="10-Aug-2001"/>
    <x v="2156"/>
    <x v="2"/>
    <x v="1"/>
    <x v="1"/>
  </r>
  <r>
    <x v="2157"/>
    <s v="Ellen L."/>
    <n v="33.299999999999997"/>
    <n v="9.49"/>
    <s v="No"/>
    <s v="No"/>
    <s v="No"/>
    <n v="0"/>
    <x v="1"/>
    <x v="0"/>
    <x v="0"/>
    <s v="21-Aug-2002"/>
    <x v="2157"/>
    <x v="2"/>
    <x v="1"/>
    <x v="3"/>
  </r>
  <r>
    <x v="2158"/>
    <s v="Cindy"/>
    <n v="33"/>
    <n v="10.16"/>
    <s v="No"/>
    <s v="No"/>
    <s v="No"/>
    <n v="0"/>
    <x v="1"/>
    <x v="0"/>
    <x v="0"/>
    <s v="29-Aug-2002"/>
    <x v="2158"/>
    <x v="2"/>
    <x v="2"/>
    <x v="0"/>
  </r>
  <r>
    <x v="2159"/>
    <s v="Abigail R."/>
    <n v="31.46"/>
    <n v="11.19"/>
    <s v="No"/>
    <s v="No"/>
    <s v="No"/>
    <n v="0"/>
    <x v="1"/>
    <x v="0"/>
    <x v="0"/>
    <s v="29-Oct-2002"/>
    <x v="2159"/>
    <x v="2"/>
    <x v="1"/>
    <x v="0"/>
  </r>
  <r>
    <x v="2160"/>
    <s v="Amy L."/>
    <n v="29.6"/>
    <n v="11.03"/>
    <s v="No"/>
    <s v="No"/>
    <s v="No"/>
    <n v="0"/>
    <x v="1"/>
    <x v="1"/>
    <x v="0"/>
    <s v="22-Sep-2002"/>
    <x v="2160"/>
    <x v="2"/>
    <x v="2"/>
    <x v="3"/>
  </r>
  <r>
    <x v="2161"/>
    <s v="Amy"/>
    <n v="22.05"/>
    <n v="4.43"/>
    <s v="yes"/>
    <s v="No"/>
    <s v="No"/>
    <n v="0"/>
    <x v="1"/>
    <x v="2"/>
    <x v="2"/>
    <s v="2-Jul-1996"/>
    <x v="2161"/>
    <x v="2"/>
    <x v="0"/>
    <x v="1"/>
  </r>
  <r>
    <x v="2162"/>
    <s v=".  Grace H"/>
    <n v="27.06"/>
    <n v="6.14"/>
    <s v="No"/>
    <s v="yes"/>
    <s v="No"/>
    <n v="1"/>
    <x v="1"/>
    <x v="1"/>
    <x v="1"/>
    <s v="27-Dec-2004"/>
    <x v="2162"/>
    <x v="2"/>
    <x v="1"/>
    <x v="15"/>
  </r>
  <r>
    <x v="2163"/>
    <s v="Caitie J."/>
    <n v="20.49"/>
    <n v="4.87"/>
    <s v="No"/>
    <s v="No"/>
    <s v="No"/>
    <n v="0"/>
    <x v="1"/>
    <x v="2"/>
    <x v="2"/>
    <s v="6-Dec-1994"/>
    <x v="2163"/>
    <x v="2"/>
    <x v="2"/>
    <x v="1"/>
  </r>
  <r>
    <x v="2164"/>
    <s v="Benjamin"/>
    <n v="28.4"/>
    <n v="4.3"/>
    <s v="No"/>
    <s v="No"/>
    <s v="Yes"/>
    <n v="1"/>
    <x v="1"/>
    <x v="1"/>
    <x v="2"/>
    <s v="20-Jul-2003"/>
    <x v="2164"/>
    <x v="2"/>
    <x v="2"/>
    <x v="3"/>
  </r>
  <r>
    <x v="2165"/>
    <s v="Ian T"/>
    <n v="41.91"/>
    <n v="6.19"/>
    <s v="No"/>
    <s v="No"/>
    <s v="No"/>
    <n v="0"/>
    <x v="1"/>
    <x v="0"/>
    <x v="1"/>
    <s v="12-Dec-1999"/>
    <x v="2165"/>
    <x v="2"/>
    <x v="2"/>
    <x v="0"/>
  </r>
  <r>
    <x v="2166"/>
    <s v="Tadese"/>
    <n v="24.6"/>
    <n v="6.19"/>
    <s v="No"/>
    <s v="No"/>
    <s v="Yes"/>
    <n v="1"/>
    <x v="1"/>
    <x v="2"/>
    <x v="1"/>
    <s v="4-Aug-2003"/>
    <x v="2166"/>
    <x v="2"/>
    <x v="2"/>
    <x v="3"/>
  </r>
  <r>
    <x v="2167"/>
    <s v="Jonathan"/>
    <n v="20.9"/>
    <n v="5.12"/>
    <s v="No"/>
    <s v="No"/>
    <s v="Yes"/>
    <n v="1"/>
    <x v="1"/>
    <x v="2"/>
    <x v="2"/>
    <s v="11-Aug-2003"/>
    <x v="2167"/>
    <x v="2"/>
    <x v="0"/>
    <x v="3"/>
  </r>
  <r>
    <x v="2168"/>
    <s v="Dathan"/>
    <n v="34.4"/>
    <n v="4.04"/>
    <s v="No"/>
    <s v="No"/>
    <s v="No"/>
    <n v="0"/>
    <x v="1"/>
    <x v="0"/>
    <x v="2"/>
    <s v="1-Oct-1999"/>
    <x v="2168"/>
    <x v="2"/>
    <x v="2"/>
    <x v="3"/>
  </r>
  <r>
    <x v="2169"/>
    <s v="Eric"/>
    <n v="32.56"/>
    <n v="5.36"/>
    <s v="No"/>
    <s v="No"/>
    <s v="No"/>
    <n v="0"/>
    <x v="1"/>
    <x v="0"/>
    <x v="2"/>
    <s v="17-Nov-1999"/>
    <x v="2169"/>
    <x v="2"/>
    <x v="0"/>
    <x v="0"/>
  </r>
  <r>
    <x v="2170"/>
    <s v="Allison M"/>
    <n v="27.98"/>
    <n v="4.38"/>
    <s v="No"/>
    <s v="yes"/>
    <s v="No"/>
    <n v="1"/>
    <x v="1"/>
    <x v="1"/>
    <x v="2"/>
    <s v="19-Aug-2004"/>
    <x v="2170"/>
    <x v="2"/>
    <x v="1"/>
    <x v="1"/>
  </r>
  <r>
    <x v="2171"/>
    <s v="Paul"/>
    <n v="26.51"/>
    <n v="4.58"/>
    <s v="No"/>
    <s v="No"/>
    <s v="No"/>
    <n v="0"/>
    <x v="1"/>
    <x v="1"/>
    <x v="2"/>
    <s v="25-Sep-1999"/>
    <x v="2171"/>
    <x v="2"/>
    <x v="0"/>
    <x v="0"/>
  </r>
  <r>
    <x v="2172"/>
    <s v="Aaron R"/>
    <n v="29.734999999999999"/>
    <n v="11.92"/>
    <s v="No"/>
    <s v="No"/>
    <s v="No"/>
    <n v="0"/>
    <x v="1"/>
    <x v="1"/>
    <x v="0"/>
    <s v="13-Dec-2002"/>
    <x v="2172"/>
    <x v="2"/>
    <x v="0"/>
    <x v="1"/>
  </r>
  <r>
    <x v="2173"/>
    <s v="Caitlin H."/>
    <n v="40.5"/>
    <n v="5.4"/>
    <s v="No"/>
    <s v="No"/>
    <s v="Yes"/>
    <n v="1"/>
    <x v="1"/>
    <x v="0"/>
    <x v="2"/>
    <s v="19-Nov-2003"/>
    <x v="2173"/>
    <x v="2"/>
    <x v="1"/>
    <x v="3"/>
  </r>
  <r>
    <x v="2174"/>
    <s v="Harald E."/>
    <n v="25.64"/>
    <n v="4.76"/>
    <s v="No"/>
    <s v="No"/>
    <s v="No"/>
    <n v="1"/>
    <x v="1"/>
    <x v="1"/>
    <x v="2"/>
    <s v="7-Oct-1998"/>
    <x v="2174"/>
    <x v="2"/>
    <x v="0"/>
    <x v="0"/>
  </r>
  <r>
    <x v="2175"/>
    <s v="Siobhan A."/>
    <n v="32.9"/>
    <n v="4.78"/>
    <s v="No"/>
    <s v="No"/>
    <s v="Yes"/>
    <n v="1"/>
    <x v="1"/>
    <x v="0"/>
    <x v="2"/>
    <s v="26-Sep-2003"/>
    <x v="2175"/>
    <x v="2"/>
    <x v="1"/>
    <x v="3"/>
  </r>
  <r>
    <x v="2176"/>
    <s v="Andrea J."/>
    <n v="29.8"/>
    <n v="4.26"/>
    <s v="No"/>
    <s v="No"/>
    <s v="Yes"/>
    <n v="1"/>
    <x v="1"/>
    <x v="1"/>
    <x v="2"/>
    <s v="28-Jul-2003"/>
    <x v="2176"/>
    <x v="2"/>
    <x v="1"/>
    <x v="3"/>
  </r>
  <r>
    <x v="2177"/>
    <s v="Marie"/>
    <n v="28.9"/>
    <n v="5.85"/>
    <s v="No"/>
    <s v="No"/>
    <s v="Yes"/>
    <n v="1"/>
    <x v="1"/>
    <x v="1"/>
    <x v="1"/>
    <s v="25-Jul-2003"/>
    <x v="2177"/>
    <x v="2"/>
    <x v="1"/>
    <x v="3"/>
  </r>
  <r>
    <x v="2178"/>
    <s v="Rachel A."/>
    <n v="24.7"/>
    <n v="5.32"/>
    <s v="No"/>
    <s v="No"/>
    <s v="Yes"/>
    <n v="1"/>
    <x v="1"/>
    <x v="2"/>
    <x v="2"/>
    <s v="14-Nov-2003"/>
    <x v="2178"/>
    <x v="2"/>
    <x v="2"/>
    <x v="3"/>
  </r>
  <r>
    <x v="2179"/>
    <s v="Emma"/>
    <n v="20.6"/>
    <n v="5.14"/>
    <s v="No"/>
    <s v="No"/>
    <s v="Yes"/>
    <n v="1"/>
    <x v="1"/>
    <x v="2"/>
    <x v="2"/>
    <s v="9-Nov-2003"/>
    <x v="2179"/>
    <x v="2"/>
    <x v="2"/>
    <x v="3"/>
  </r>
  <r>
    <x v="2180"/>
    <s v="Kiersten"/>
    <n v="18.600000000000001"/>
    <n v="5"/>
    <s v="No"/>
    <s v="No"/>
    <s v="Yes"/>
    <n v="1"/>
    <x v="1"/>
    <x v="2"/>
    <x v="2"/>
    <s v="1-Sep-2003"/>
    <x v="2180"/>
    <x v="2"/>
    <x v="2"/>
    <x v="3"/>
  </r>
  <r>
    <x v="2181"/>
    <s v="Rachael"/>
    <n v="17.8"/>
    <n v="4.55"/>
    <s v="No"/>
    <s v="No"/>
    <s v="Yes"/>
    <n v="1"/>
    <x v="1"/>
    <x v="3"/>
    <x v="2"/>
    <s v="21-Nov-2003"/>
    <x v="2181"/>
    <x v="2"/>
    <x v="0"/>
    <x v="3"/>
  </r>
  <r>
    <x v="2182"/>
    <s v="Timothy P."/>
    <n v="35.200000000000003"/>
    <n v="5.97"/>
    <s v="No"/>
    <s v="yes"/>
    <s v="No"/>
    <n v="1"/>
    <x v="1"/>
    <x v="0"/>
    <x v="1"/>
    <s v="9-Sep-2004"/>
    <x v="2182"/>
    <x v="2"/>
    <x v="1"/>
    <x v="0"/>
  </r>
  <r>
    <x v="2183"/>
    <s v="Lelisa"/>
    <n v="33.770000000000003"/>
    <n v="4.0199999999999996"/>
    <s v="No"/>
    <s v="yes"/>
    <s v="No"/>
    <n v="1"/>
    <x v="1"/>
    <x v="0"/>
    <x v="2"/>
    <s v="21-Oct-2004"/>
    <x v="2183"/>
    <x v="2"/>
    <x v="2"/>
    <x v="0"/>
  </r>
  <r>
    <x v="2184"/>
    <s v="Nate"/>
    <n v="30.03"/>
    <n v="4.04"/>
    <s v="No"/>
    <s v="yes"/>
    <s v="No"/>
    <n v="1"/>
    <x v="1"/>
    <x v="0"/>
    <x v="2"/>
    <s v="11-Sep-2004"/>
    <x v="2184"/>
    <x v="2"/>
    <x v="0"/>
    <x v="0"/>
  </r>
  <r>
    <x v="2185"/>
    <s v="Chris C."/>
    <n v="29.37"/>
    <n v="5.54"/>
    <s v="No"/>
    <s v="yes"/>
    <s v="No"/>
    <n v="1"/>
    <x v="1"/>
    <x v="1"/>
    <x v="2"/>
    <s v="10-Jun-2004"/>
    <x v="2185"/>
    <x v="2"/>
    <x v="0"/>
    <x v="0"/>
  </r>
  <r>
    <x v="2186"/>
    <s v="Scott"/>
    <n v="28.5"/>
    <n v="4.03"/>
    <s v="No"/>
    <s v="yes"/>
    <s v="No"/>
    <n v="1"/>
    <x v="1"/>
    <x v="1"/>
    <x v="2"/>
    <s v="21-Sep-2004"/>
    <x v="2186"/>
    <x v="2"/>
    <x v="1"/>
    <x v="4"/>
  </r>
  <r>
    <x v="2187"/>
    <s v="Kevin"/>
    <n v="23.32"/>
    <n v="5.62"/>
    <s v="No"/>
    <s v="yes"/>
    <s v="No"/>
    <n v="1"/>
    <x v="1"/>
    <x v="2"/>
    <x v="2"/>
    <s v="19-Sep-2004"/>
    <x v="2187"/>
    <x v="2"/>
    <x v="0"/>
    <x v="0"/>
  </r>
  <r>
    <x v="2188"/>
    <s v="Erik C."/>
    <n v="26.125"/>
    <n v="5.27"/>
    <s v="No"/>
    <s v="yes"/>
    <s v="No"/>
    <n v="1"/>
    <x v="1"/>
    <x v="1"/>
    <x v="2"/>
    <s v="12-Dec-2004"/>
    <x v="2188"/>
    <x v="2"/>
    <x v="1"/>
    <x v="9"/>
  </r>
  <r>
    <x v="2189"/>
    <s v="Shawn C"/>
    <n v="25.46"/>
    <n v="5.18"/>
    <s v="No"/>
    <s v="yes"/>
    <s v="No"/>
    <n v="1"/>
    <x v="1"/>
    <x v="1"/>
    <x v="2"/>
    <s v="17-Oct-2004"/>
    <x v="2189"/>
    <x v="2"/>
    <x v="2"/>
    <x v="4"/>
  </r>
  <r>
    <x v="2190"/>
    <s v="Vajin L."/>
    <n v="23.75"/>
    <n v="5.27"/>
    <s v="No"/>
    <s v="yes"/>
    <s v="No"/>
    <n v="1"/>
    <x v="1"/>
    <x v="2"/>
    <x v="2"/>
    <s v="6-Dec-2004"/>
    <x v="2190"/>
    <x v="1"/>
    <x v="2"/>
    <x v="5"/>
  </r>
  <r>
    <x v="2191"/>
    <s v="John K. Jr."/>
    <n v="23.085000000000001"/>
    <n v="5.62"/>
    <s v="No"/>
    <s v="yes"/>
    <s v="No"/>
    <n v="1"/>
    <x v="1"/>
    <x v="2"/>
    <x v="2"/>
    <s v="14-Dec-2004"/>
    <x v="2191"/>
    <x v="1"/>
    <x v="0"/>
    <x v="11"/>
  </r>
  <r>
    <x v="2192"/>
    <s v="Kevin J."/>
    <n v="22.99"/>
    <n v="5.0599999999999996"/>
    <s v="No"/>
    <s v="yes"/>
    <s v="No"/>
    <n v="1"/>
    <x v="1"/>
    <x v="2"/>
    <x v="2"/>
    <s v="7-Nov-2004"/>
    <x v="2192"/>
    <x v="1"/>
    <x v="1"/>
    <x v="4"/>
  </r>
  <r>
    <x v="2193"/>
    <s v="Kirby W."/>
    <n v="21.47"/>
    <n v="4.6900000000000004"/>
    <s v="No"/>
    <s v="yes"/>
    <s v="No"/>
    <n v="1"/>
    <x v="1"/>
    <x v="2"/>
    <x v="2"/>
    <s v="10-Dec-2004"/>
    <x v="2193"/>
    <x v="1"/>
    <x v="0"/>
    <x v="9"/>
  </r>
  <r>
    <x v="2194"/>
    <s v="J A"/>
    <n v="15.96"/>
    <n v="5.44"/>
    <s v="No"/>
    <s v="yes"/>
    <s v="No"/>
    <n v="1"/>
    <x v="1"/>
    <x v="3"/>
    <x v="2"/>
    <s v="17-Nov-2004"/>
    <x v="2194"/>
    <x v="1"/>
    <x v="2"/>
    <x v="5"/>
  </r>
  <r>
    <x v="2195"/>
    <s v="Dustin G."/>
    <n v="39.5"/>
    <n v="5.05"/>
    <s v="No"/>
    <s v="yes"/>
    <s v="No"/>
    <n v="1"/>
    <x v="1"/>
    <x v="0"/>
    <x v="2"/>
    <s v="21-Oct-2000"/>
    <x v="2195"/>
    <x v="1"/>
    <x v="2"/>
    <x v="3"/>
  </r>
  <r>
    <x v="2196"/>
    <s v="Anthony G"/>
    <n v="33.770000000000003"/>
    <n v="6"/>
    <s v="No"/>
    <s v="yes"/>
    <s v="No"/>
    <n v="1"/>
    <x v="1"/>
    <x v="0"/>
    <x v="1"/>
    <s v="10-Jun-2000"/>
    <x v="2196"/>
    <x v="1"/>
    <x v="2"/>
    <x v="0"/>
  </r>
  <r>
    <x v="2197"/>
    <s v="Ryan"/>
    <n v="26.84"/>
    <n v="5.99"/>
    <s v="yes"/>
    <s v="yes"/>
    <s v="No"/>
    <n v="1"/>
    <x v="1"/>
    <x v="1"/>
    <x v="1"/>
    <s v="23-Oct-2000"/>
    <x v="2197"/>
    <x v="1"/>
    <x v="2"/>
    <x v="0"/>
  </r>
  <r>
    <x v="2198"/>
    <s v="Eric N"/>
    <n v="35.53"/>
    <n v="4.3600000000000003"/>
    <s v="No"/>
    <s v="No"/>
    <s v="Yes"/>
    <n v="1"/>
    <x v="1"/>
    <x v="0"/>
    <x v="2"/>
    <s v="30-Dec-2003"/>
    <x v="2198"/>
    <x v="1"/>
    <x v="1"/>
    <x v="1"/>
  </r>
  <r>
    <x v="2199"/>
    <s v="Connor"/>
    <n v="30.59"/>
    <n v="4.41"/>
    <s v="No"/>
    <s v="No"/>
    <s v="Yes"/>
    <n v="1"/>
    <x v="1"/>
    <x v="0"/>
    <x v="2"/>
    <s v="21-Aug-2003"/>
    <x v="2199"/>
    <x v="1"/>
    <x v="2"/>
    <x v="1"/>
  </r>
  <r>
    <x v="2200"/>
    <s v="Patrick H."/>
    <n v="30.59"/>
    <n v="4.17"/>
    <s v="No"/>
    <s v="No"/>
    <s v="Yes"/>
    <n v="1"/>
    <x v="1"/>
    <x v="0"/>
    <x v="2"/>
    <s v="16-Sep-2003"/>
    <x v="2199"/>
    <x v="1"/>
    <x v="2"/>
    <x v="1"/>
  </r>
  <r>
    <x v="2201"/>
    <s v="Tyler"/>
    <n v="27.835000000000001"/>
    <n v="4.4400000000000004"/>
    <s v="No"/>
    <s v="No"/>
    <s v="Yes"/>
    <n v="1"/>
    <x v="1"/>
    <x v="1"/>
    <x v="2"/>
    <s v="30-Dec-2003"/>
    <x v="2200"/>
    <x v="1"/>
    <x v="0"/>
    <x v="1"/>
  </r>
  <r>
    <x v="2202"/>
    <s v="Deborah L."/>
    <n v="40.26"/>
    <n v="5.52"/>
    <s v="No"/>
    <s v="yes"/>
    <s v="No"/>
    <n v="1"/>
    <x v="1"/>
    <x v="0"/>
    <x v="2"/>
    <s v="13-Jun-2004"/>
    <x v="2201"/>
    <x v="1"/>
    <x v="2"/>
    <x v="0"/>
  </r>
  <r>
    <x v="2203"/>
    <s v="Andrea K"/>
    <n v="39.82"/>
    <n v="6.01"/>
    <s v="No"/>
    <s v="yes"/>
    <s v="No"/>
    <n v="1"/>
    <x v="1"/>
    <x v="0"/>
    <x v="1"/>
    <s v="8-Aug-2004"/>
    <x v="2202"/>
    <x v="1"/>
    <x v="1"/>
    <x v="0"/>
  </r>
  <r>
    <x v="2204"/>
    <s v="Elleree"/>
    <n v="39.159999999999997"/>
    <n v="5.81"/>
    <s v="No"/>
    <s v="yes"/>
    <s v="No"/>
    <n v="1"/>
    <x v="1"/>
    <x v="0"/>
    <x v="1"/>
    <s v="13-Dec-2004"/>
    <x v="2203"/>
    <x v="1"/>
    <x v="2"/>
    <x v="0"/>
  </r>
  <r>
    <x v="2205"/>
    <s v="Brandon J"/>
    <n v="25.555"/>
    <n v="4.37"/>
    <s v="No"/>
    <s v="No"/>
    <s v="Yes"/>
    <n v="1"/>
    <x v="1"/>
    <x v="1"/>
    <x v="2"/>
    <s v="16-Sep-2003"/>
    <x v="2204"/>
    <x v="1"/>
    <x v="2"/>
    <x v="1"/>
  </r>
  <r>
    <x v="2206"/>
    <s v="Steve"/>
    <n v="25.175000000000001"/>
    <n v="5.74"/>
    <s v="No"/>
    <s v="No"/>
    <s v="Yes"/>
    <n v="1"/>
    <x v="1"/>
    <x v="1"/>
    <x v="1"/>
    <s v="3-Oct-2003"/>
    <x v="2205"/>
    <x v="1"/>
    <x v="2"/>
    <x v="1"/>
  </r>
  <r>
    <x v="2207"/>
    <s v="Nina Wavik Sr."/>
    <n v="38.28"/>
    <n v="5.39"/>
    <s v="No"/>
    <s v="yes"/>
    <s v="No"/>
    <n v="1"/>
    <x v="1"/>
    <x v="0"/>
    <x v="2"/>
    <s v="9-Jul-2004"/>
    <x v="2206"/>
    <x v="1"/>
    <x v="1"/>
    <x v="0"/>
  </r>
  <r>
    <x v="2208"/>
    <s v="Dani"/>
    <n v="38.17"/>
    <n v="4.07"/>
    <s v="No"/>
    <s v="yes"/>
    <s v="No"/>
    <n v="1"/>
    <x v="1"/>
    <x v="0"/>
    <x v="2"/>
    <s v="5-Dec-2004"/>
    <x v="2207"/>
    <x v="1"/>
    <x v="0"/>
    <x v="0"/>
  </r>
  <r>
    <x v="2209"/>
    <s v="Jennifer A."/>
    <n v="36.85"/>
    <n v="5.49"/>
    <s v="No"/>
    <s v="yes"/>
    <s v="No"/>
    <n v="1"/>
    <x v="1"/>
    <x v="0"/>
    <x v="2"/>
    <s v="4-Oct-2004"/>
    <x v="2208"/>
    <x v="1"/>
    <x v="2"/>
    <x v="0"/>
  </r>
  <r>
    <x v="2210"/>
    <s v="Martin"/>
    <n v="22.61"/>
    <n v="5.68"/>
    <s v="No"/>
    <s v="No"/>
    <s v="Yes"/>
    <n v="1"/>
    <x v="1"/>
    <x v="2"/>
    <x v="2"/>
    <s v="17-Jul-2003"/>
    <x v="2209"/>
    <x v="1"/>
    <x v="1"/>
    <x v="1"/>
  </r>
  <r>
    <x v="2211"/>
    <s v="Steve"/>
    <n v="21.754999999999999"/>
    <n v="6.09"/>
    <s v="No"/>
    <s v="No"/>
    <s v="Yes"/>
    <n v="1"/>
    <x v="1"/>
    <x v="2"/>
    <x v="1"/>
    <s v="4-Dec-2003"/>
    <x v="2210"/>
    <x v="1"/>
    <x v="2"/>
    <x v="1"/>
  </r>
  <r>
    <x v="2212"/>
    <s v="Christopher"/>
    <n v="20.425000000000001"/>
    <n v="5.53"/>
    <s v="No"/>
    <s v="No"/>
    <s v="Yes"/>
    <n v="1"/>
    <x v="1"/>
    <x v="2"/>
    <x v="2"/>
    <s v="9-Sep-2003"/>
    <x v="2211"/>
    <x v="1"/>
    <x v="0"/>
    <x v="1"/>
  </r>
  <r>
    <x v="2213"/>
    <s v="Kathryn M."/>
    <n v="31.35"/>
    <n v="4.28"/>
    <s v="No"/>
    <s v="yes"/>
    <s v="No"/>
    <n v="1"/>
    <x v="1"/>
    <x v="0"/>
    <x v="2"/>
    <s v="25-Jul-2004"/>
    <x v="2212"/>
    <x v="1"/>
    <x v="1"/>
    <x v="0"/>
  </r>
  <r>
    <x v="2214"/>
    <s v="Emily"/>
    <n v="31.13"/>
    <n v="6.01"/>
    <s v="No"/>
    <s v="yes"/>
    <s v="No"/>
    <n v="1"/>
    <x v="1"/>
    <x v="0"/>
    <x v="1"/>
    <s v="21-Aug-2004"/>
    <x v="2213"/>
    <x v="1"/>
    <x v="2"/>
    <x v="0"/>
  </r>
  <r>
    <x v="2215"/>
    <s v="Trent A"/>
    <n v="17.48"/>
    <n v="4.59"/>
    <s v="No"/>
    <s v="No"/>
    <s v="Yes"/>
    <n v="1"/>
    <x v="1"/>
    <x v="3"/>
    <x v="2"/>
    <s v="14-Sep-2003"/>
    <x v="2214"/>
    <x v="1"/>
    <x v="2"/>
    <x v="1"/>
  </r>
  <r>
    <x v="2216"/>
    <s v="Jennifer E"/>
    <n v="22.57"/>
    <n v="5.8"/>
    <s v="yes"/>
    <s v="No"/>
    <s v="No"/>
    <n v="1"/>
    <x v="1"/>
    <x v="2"/>
    <x v="1"/>
    <s v="5-Aug-1995"/>
    <x v="2215"/>
    <x v="1"/>
    <x v="1"/>
    <x v="0"/>
  </r>
  <r>
    <x v="2217"/>
    <s v="Polly"/>
    <n v="26.73"/>
    <n v="5.08"/>
    <s v="No"/>
    <s v="yes"/>
    <s v="No"/>
    <n v="1"/>
    <x v="1"/>
    <x v="1"/>
    <x v="2"/>
    <s v="22-Jul-2004"/>
    <x v="2216"/>
    <x v="1"/>
    <x v="1"/>
    <x v="0"/>
  </r>
  <r>
    <x v="2218"/>
    <s v="Elizabeth"/>
    <n v="20.79"/>
    <n v="5.84"/>
    <s v="No"/>
    <s v="yes"/>
    <s v="No"/>
    <n v="1"/>
    <x v="1"/>
    <x v="2"/>
    <x v="1"/>
    <s v="19-Nov-2004"/>
    <x v="2217"/>
    <x v="1"/>
    <x v="0"/>
    <x v="0"/>
  </r>
  <r>
    <x v="2219"/>
    <s v="Tiffany A."/>
    <n v="20.149999999999999"/>
    <n v="4.1500000000000004"/>
    <s v="No"/>
    <s v="No"/>
    <s v="No"/>
    <n v="1"/>
    <x v="1"/>
    <x v="2"/>
    <x v="2"/>
    <s v="22-Sep-1992"/>
    <x v="2218"/>
    <x v="1"/>
    <x v="1"/>
    <x v="0"/>
  </r>
  <r>
    <x v="2220"/>
    <s v="Cole"/>
    <n v="36.85"/>
    <n v="4.3600000000000003"/>
    <s v="yes"/>
    <s v="No"/>
    <s v="No"/>
    <n v="0"/>
    <x v="1"/>
    <x v="0"/>
    <x v="2"/>
    <s v="5-Dec-2001"/>
    <x v="2219"/>
    <x v="1"/>
    <x v="2"/>
    <x v="0"/>
  </r>
  <r>
    <x v="2221"/>
    <s v="Matthew T."/>
    <n v="35.53"/>
    <n v="4.55"/>
    <s v="yes"/>
    <s v="No"/>
    <s v="No"/>
    <n v="0"/>
    <x v="1"/>
    <x v="0"/>
    <x v="2"/>
    <s v="2-Jun-2001"/>
    <x v="2220"/>
    <x v="1"/>
    <x v="2"/>
    <x v="0"/>
  </r>
  <r>
    <x v="2222"/>
    <s v="Zachary"/>
    <n v="31.1"/>
    <n v="4.37"/>
    <s v="yes"/>
    <s v="No"/>
    <s v="No"/>
    <n v="0"/>
    <x v="1"/>
    <x v="0"/>
    <x v="2"/>
    <s v="7-Jul-2001"/>
    <x v="2221"/>
    <x v="1"/>
    <x v="0"/>
    <x v="3"/>
  </r>
  <r>
    <x v="2223"/>
    <s v="Matthew T."/>
    <n v="23.21"/>
    <n v="5.24"/>
    <s v="yes"/>
    <s v="No"/>
    <s v="No"/>
    <n v="0"/>
    <x v="1"/>
    <x v="2"/>
    <x v="2"/>
    <s v="25-Aug-2001"/>
    <x v="2222"/>
    <x v="1"/>
    <x v="0"/>
    <x v="0"/>
  </r>
  <r>
    <x v="2224"/>
    <s v="Pat"/>
    <n v="18.36"/>
    <n v="5.96"/>
    <s v="No"/>
    <s v="No"/>
    <s v="No"/>
    <n v="1"/>
    <x v="1"/>
    <x v="3"/>
    <x v="1"/>
    <s v="19-Jun-1998"/>
    <x v="2223"/>
    <x v="1"/>
    <x v="2"/>
    <x v="0"/>
  </r>
  <r>
    <x v="2225"/>
    <s v="Ashley"/>
    <n v="15.92"/>
    <n v="4.76"/>
    <s v="yes"/>
    <s v="No"/>
    <s v="No"/>
    <n v="1"/>
    <x v="1"/>
    <x v="3"/>
    <x v="2"/>
    <s v="7-Oct-1995"/>
    <x v="2224"/>
    <x v="1"/>
    <x v="0"/>
    <x v="0"/>
  </r>
  <r>
    <x v="2226"/>
    <s v="Elizabeth A."/>
    <n v="15.17"/>
    <n v="4.3"/>
    <s v="yes"/>
    <s v="No"/>
    <s v="Yes"/>
    <n v="1"/>
    <x v="1"/>
    <x v="3"/>
    <x v="2"/>
    <s v="9-Jun-1997"/>
    <x v="2225"/>
    <x v="1"/>
    <x v="1"/>
    <x v="1"/>
  </r>
  <r>
    <x v="2227"/>
    <s v="Rebecca M."/>
    <n v="16.63"/>
    <n v="4.5"/>
    <s v="No"/>
    <s v="No"/>
    <s v="No"/>
    <n v="1"/>
    <x v="1"/>
    <x v="3"/>
    <x v="2"/>
    <s v="7-Dec-1998"/>
    <x v="2226"/>
    <x v="1"/>
    <x v="1"/>
    <x v="0"/>
  </r>
  <r>
    <x v="2228"/>
    <s v="Ruth"/>
    <n v="19.39"/>
    <n v="5.59"/>
    <s v="No"/>
    <s v="No"/>
    <s v="Yes"/>
    <n v="1"/>
    <x v="1"/>
    <x v="2"/>
    <x v="2"/>
    <s v="20-Jun-2003"/>
    <x v="2227"/>
    <x v="1"/>
    <x v="2"/>
    <x v="0"/>
  </r>
  <r>
    <x v="2229"/>
    <s v="Gregory S"/>
    <n v="17.34"/>
    <n v="6.29"/>
    <s v="yes"/>
    <s v="No"/>
    <s v="Yes"/>
    <n v="1"/>
    <x v="1"/>
    <x v="3"/>
    <x v="1"/>
    <s v="19-Jun-1997"/>
    <x v="2228"/>
    <x v="1"/>
    <x v="1"/>
    <x v="0"/>
  </r>
  <r>
    <x v="2230"/>
    <s v="Alexandra S"/>
    <n v="17.940000000000001"/>
    <n v="4.1900000000000004"/>
    <s v="No"/>
    <s v="yes"/>
    <s v="No"/>
    <n v="1"/>
    <x v="1"/>
    <x v="3"/>
    <x v="2"/>
    <s v="1-Sep-2000"/>
    <x v="2229"/>
    <x v="1"/>
    <x v="2"/>
    <x v="0"/>
  </r>
  <r>
    <x v="2231"/>
    <s v="Hillary"/>
    <n v="16.670000000000002"/>
    <n v="4.7"/>
    <s v="yes"/>
    <s v="No"/>
    <s v="Yes"/>
    <n v="1"/>
    <x v="1"/>
    <x v="3"/>
    <x v="2"/>
    <s v="5-Dec-1997"/>
    <x v="2230"/>
    <x v="1"/>
    <x v="2"/>
    <x v="0"/>
  </r>
  <r>
    <x v="2232"/>
    <s v="Amy K."/>
    <n v="20.58"/>
    <n v="5.64"/>
    <s v="yes"/>
    <s v="No"/>
    <s v="No"/>
    <n v="0"/>
    <x v="1"/>
    <x v="2"/>
    <x v="2"/>
    <s v="23-Aug-2001"/>
    <x v="2231"/>
    <x v="1"/>
    <x v="2"/>
    <x v="0"/>
  </r>
  <r>
    <x v="2233"/>
    <s v="Scott"/>
    <n v="16.5"/>
    <n v="4.1100000000000003"/>
    <s v="yes"/>
    <s v="No"/>
    <s v="No"/>
    <n v="0"/>
    <x v="1"/>
    <x v="3"/>
    <x v="2"/>
    <s v="23-Jun-1996"/>
    <x v="2232"/>
    <x v="1"/>
    <x v="0"/>
    <x v="0"/>
  </r>
  <r>
    <x v="2234"/>
    <s v="John"/>
    <n v="15.41"/>
    <n v="5.43"/>
    <s v="yes"/>
    <s v="No"/>
    <s v="Yes"/>
    <n v="1"/>
    <x v="1"/>
    <x v="3"/>
    <x v="2"/>
    <s v="27-Oct-1997"/>
    <x v="2233"/>
    <x v="1"/>
    <x v="0"/>
    <x v="3"/>
  </r>
  <r>
    <x v="2235"/>
    <s v="Maaikel"/>
    <n v="24.59"/>
    <n v="4.38"/>
    <s v="No"/>
    <s v="No"/>
    <s v="No"/>
    <n v="1"/>
    <x v="1"/>
    <x v="2"/>
    <x v="2"/>
    <s v="5-Sep-1998"/>
    <x v="2234"/>
    <x v="1"/>
    <x v="2"/>
    <x v="0"/>
  </r>
  <r>
    <x v="2236"/>
    <s v="Daniel C"/>
    <n v="33.33"/>
    <n v="9.7899999999999991"/>
    <s v="No"/>
    <s v="No"/>
    <s v="No"/>
    <n v="0"/>
    <x v="1"/>
    <x v="0"/>
    <x v="0"/>
    <s v="22-Dec-2002"/>
    <x v="2235"/>
    <x v="1"/>
    <x v="1"/>
    <x v="0"/>
  </r>
  <r>
    <x v="2237"/>
    <s v="Christopher S."/>
    <n v="18.5"/>
    <n v="11.84"/>
    <s v="No"/>
    <s v="No"/>
    <s v="No"/>
    <n v="0"/>
    <x v="1"/>
    <x v="2"/>
    <x v="0"/>
    <s v="14-Nov-2002"/>
    <x v="2236"/>
    <x v="1"/>
    <x v="2"/>
    <x v="0"/>
  </r>
  <r>
    <x v="2238"/>
    <s v="William R"/>
    <n v="18.579999999999998"/>
    <n v="6.22"/>
    <s v="No"/>
    <s v="No"/>
    <s v="No"/>
    <n v="0"/>
    <x v="1"/>
    <x v="2"/>
    <x v="1"/>
    <s v="6-Jul-1999"/>
    <x v="2237"/>
    <x v="1"/>
    <x v="2"/>
    <x v="0"/>
  </r>
  <r>
    <x v="2239"/>
    <s v="Lyndsy"/>
    <n v="16.64"/>
    <n v="10.01"/>
    <s v="No"/>
    <s v="No"/>
    <s v="No"/>
    <n v="0"/>
    <x v="1"/>
    <x v="3"/>
    <x v="0"/>
    <s v="15-Aug-2002"/>
    <x v="2238"/>
    <x v="1"/>
    <x v="1"/>
    <x v="0"/>
  </r>
  <r>
    <x v="2240"/>
    <s v="Jessica"/>
    <n v="19.329999999999998"/>
    <n v="4.32"/>
    <s v="No"/>
    <s v="No"/>
    <s v="No"/>
    <n v="1"/>
    <x v="1"/>
    <x v="2"/>
    <x v="2"/>
    <s v="3-Dec-1998"/>
    <x v="2239"/>
    <x v="1"/>
    <x v="1"/>
    <x v="0"/>
  </r>
  <r>
    <x v="2241"/>
    <s v="Anna"/>
    <n v="21.26"/>
    <n v="5.65"/>
    <s v="yes"/>
    <s v="No"/>
    <s v="Yes"/>
    <n v="1"/>
    <x v="1"/>
    <x v="2"/>
    <x v="2"/>
    <s v="7-Nov-1997"/>
    <x v="2240"/>
    <x v="1"/>
    <x v="2"/>
    <x v="1"/>
  </r>
  <r>
    <x v="2242"/>
    <s v="Jordan"/>
    <n v="15.6"/>
    <n v="4.12"/>
    <s v="yes"/>
    <s v="No"/>
    <s v="No"/>
    <n v="1"/>
    <x v="1"/>
    <x v="3"/>
    <x v="2"/>
    <s v="30-Jul-1995"/>
    <x v="2241"/>
    <x v="1"/>
    <x v="0"/>
    <x v="1"/>
  </r>
  <r>
    <x v="2243"/>
    <s v="Brian"/>
    <n v="24.39"/>
    <n v="6.24"/>
    <s v="No"/>
    <s v="No"/>
    <s v="No"/>
    <n v="1"/>
    <x v="1"/>
    <x v="2"/>
    <x v="1"/>
    <s v="12-Jul-1998"/>
    <x v="2242"/>
    <x v="1"/>
    <x v="0"/>
    <x v="0"/>
  </r>
  <r>
    <x v="2244"/>
    <s v="Katherine A"/>
    <n v="24.75"/>
    <n v="4.83"/>
    <s v="No"/>
    <s v="No"/>
    <s v="No"/>
    <n v="0"/>
    <x v="1"/>
    <x v="2"/>
    <x v="2"/>
    <s v="14-Oct-1999"/>
    <x v="2243"/>
    <x v="1"/>
    <x v="0"/>
    <x v="0"/>
  </r>
  <r>
    <x v="2245"/>
    <s v="Melanie"/>
    <n v="20.88"/>
    <n v="7.4"/>
    <s v="No"/>
    <s v="No"/>
    <s v="No"/>
    <n v="0"/>
    <x v="1"/>
    <x v="2"/>
    <x v="0"/>
    <s v="13-Oct-2002"/>
    <x v="2244"/>
    <x v="1"/>
    <x v="2"/>
    <x v="0"/>
  </r>
  <r>
    <x v="2246"/>
    <s v="Jessica"/>
    <n v="20.43"/>
    <n v="4.54"/>
    <s v="No"/>
    <s v="No"/>
    <s v="No"/>
    <n v="0"/>
    <x v="1"/>
    <x v="2"/>
    <x v="2"/>
    <s v="2-Dec-1999"/>
    <x v="2245"/>
    <x v="1"/>
    <x v="2"/>
    <x v="0"/>
  </r>
  <r>
    <x v="2247"/>
    <s v="Eric S"/>
    <n v="15.18"/>
    <n v="11.11"/>
    <s v="No"/>
    <s v="No"/>
    <s v="No"/>
    <n v="0"/>
    <x v="1"/>
    <x v="3"/>
    <x v="0"/>
    <s v="10-Dec-2002"/>
    <x v="2245"/>
    <x v="1"/>
    <x v="2"/>
    <x v="1"/>
  </r>
  <r>
    <x v="2248"/>
    <s v="Joseph"/>
    <n v="15.12"/>
    <n v="4.03"/>
    <s v="yes"/>
    <s v="No"/>
    <s v="No"/>
    <n v="0"/>
    <x v="1"/>
    <x v="3"/>
    <x v="2"/>
    <s v="29-Nov-2001"/>
    <x v="2246"/>
    <x v="1"/>
    <x v="0"/>
    <x v="1"/>
  </r>
  <r>
    <x v="2249"/>
    <s v="Mary"/>
    <n v="23.88"/>
    <n v="4.51"/>
    <s v="No"/>
    <s v="No"/>
    <s v="No"/>
    <n v="1"/>
    <x v="1"/>
    <x v="2"/>
    <x v="2"/>
    <s v="4-Jun-1998"/>
    <x v="2247"/>
    <x v="1"/>
    <x v="2"/>
    <x v="0"/>
  </r>
  <r>
    <x v="2250"/>
    <s v="Natalie"/>
    <n v="16.13"/>
    <n v="5.56"/>
    <s v="No"/>
    <s v="yes"/>
    <s v="No"/>
    <n v="1"/>
    <x v="1"/>
    <x v="3"/>
    <x v="2"/>
    <s v="26-Jun-2000"/>
    <x v="2248"/>
    <x v="1"/>
    <x v="2"/>
    <x v="0"/>
  </r>
  <r>
    <x v="2251"/>
    <s v="Christopher"/>
    <n v="24.09"/>
    <n v="4.0999999999999996"/>
    <s v="No"/>
    <s v="yes"/>
    <s v="No"/>
    <n v="1"/>
    <x v="1"/>
    <x v="2"/>
    <x v="2"/>
    <s v="28-Jul-2004"/>
    <x v="2249"/>
    <x v="1"/>
    <x v="0"/>
    <x v="0"/>
  </r>
  <r>
    <x v="2252"/>
    <s v="Sonja"/>
    <n v="19.43"/>
    <n v="5.85"/>
    <s v="No"/>
    <s v="yes"/>
    <s v="No"/>
    <n v="1"/>
    <x v="1"/>
    <x v="2"/>
    <x v="1"/>
    <s v="30-Sep-2004"/>
    <x v="2250"/>
    <x v="1"/>
    <x v="1"/>
    <x v="0"/>
  </r>
  <r>
    <x v="2253"/>
    <s v="Alexandra"/>
    <n v="15.22"/>
    <n v="4.92"/>
    <s v="yes"/>
    <s v="No"/>
    <s v="Yes"/>
    <n v="1"/>
    <x v="1"/>
    <x v="3"/>
    <x v="2"/>
    <s v="26-Oct-1997"/>
    <x v="2251"/>
    <x v="1"/>
    <x v="2"/>
    <x v="1"/>
  </r>
  <r>
    <x v="2254"/>
    <s v="Martha L."/>
    <n v="20.72"/>
    <n v="9.4600000000000009"/>
    <s v="No"/>
    <s v="No"/>
    <s v="No"/>
    <n v="0"/>
    <x v="1"/>
    <x v="2"/>
    <x v="0"/>
    <s v="4-Dec-2002"/>
    <x v="2252"/>
    <x v="1"/>
    <x v="1"/>
    <x v="0"/>
  </r>
  <r>
    <x v="2255"/>
    <s v="Ryan C."/>
    <n v="35.4"/>
    <n v="5.94"/>
    <s v="No"/>
    <s v="No"/>
    <s v="Yes"/>
    <n v="1"/>
    <x v="1"/>
    <x v="0"/>
    <x v="1"/>
    <s v="21-Nov-2003"/>
    <x v="2253"/>
    <x v="1"/>
    <x v="0"/>
    <x v="3"/>
  </r>
  <r>
    <x v="2256"/>
    <s v="Cliff"/>
    <n v="34.4"/>
    <n v="5.7"/>
    <s v="No"/>
    <s v="No"/>
    <s v="Yes"/>
    <n v="1"/>
    <x v="1"/>
    <x v="0"/>
    <x v="1"/>
    <s v="15-Aug-2003"/>
    <x v="2254"/>
    <x v="1"/>
    <x v="0"/>
    <x v="3"/>
  </r>
  <r>
    <x v="2257"/>
    <s v="Blue"/>
    <n v="34.1"/>
    <n v="4.13"/>
    <s v="No"/>
    <s v="No"/>
    <s v="Yes"/>
    <n v="1"/>
    <x v="1"/>
    <x v="0"/>
    <x v="2"/>
    <s v="30-Oct-2003"/>
    <x v="2255"/>
    <x v="1"/>
    <x v="0"/>
    <x v="3"/>
  </r>
  <r>
    <x v="2258"/>
    <s v="Jeffrey M"/>
    <n v="30.4"/>
    <n v="4.7699999999999996"/>
    <s v="No"/>
    <s v="No"/>
    <s v="Yes"/>
    <n v="1"/>
    <x v="1"/>
    <x v="0"/>
    <x v="2"/>
    <s v="13-Oct-2003"/>
    <x v="2256"/>
    <x v="1"/>
    <x v="0"/>
    <x v="3"/>
  </r>
  <r>
    <x v="2259"/>
    <s v="Andrew"/>
    <n v="28.7"/>
    <n v="4.99"/>
    <s v="No"/>
    <s v="No"/>
    <s v="Yes"/>
    <n v="1"/>
    <x v="1"/>
    <x v="1"/>
    <x v="2"/>
    <s v="10-Dec-2003"/>
    <x v="2257"/>
    <x v="1"/>
    <x v="2"/>
    <x v="3"/>
  </r>
  <r>
    <x v="2260"/>
    <s v="Julia"/>
    <n v="17.440000000000001"/>
    <n v="4.42"/>
    <s v="yes"/>
    <s v="No"/>
    <s v="Yes"/>
    <n v="1"/>
    <x v="1"/>
    <x v="3"/>
    <x v="2"/>
    <s v="4-Nov-1997"/>
    <x v="2258"/>
    <x v="1"/>
    <x v="2"/>
    <x v="0"/>
  </r>
  <r>
    <x v="2261"/>
    <s v="Daniel"/>
    <n v="27.6"/>
    <n v="4.01"/>
    <s v="No"/>
    <s v="No"/>
    <s v="Yes"/>
    <n v="1"/>
    <x v="1"/>
    <x v="1"/>
    <x v="2"/>
    <s v="15-Sep-2003"/>
    <x v="2259"/>
    <x v="1"/>
    <x v="0"/>
    <x v="3"/>
  </r>
  <r>
    <x v="2262"/>
    <s v="Jaime"/>
    <n v="20.7"/>
    <n v="4.49"/>
    <s v="No"/>
    <s v="No"/>
    <s v="Yes"/>
    <n v="1"/>
    <x v="1"/>
    <x v="2"/>
    <x v="2"/>
    <s v="8-Sep-2003"/>
    <x v="2260"/>
    <x v="1"/>
    <x v="1"/>
    <x v="3"/>
  </r>
  <r>
    <x v="2263"/>
    <s v="Mohd Syahidan"/>
    <n v="20.3"/>
    <n v="6.37"/>
    <s v="No"/>
    <s v="No"/>
    <s v="Yes"/>
    <n v="1"/>
    <x v="1"/>
    <x v="2"/>
    <x v="1"/>
    <s v="15-Sep-2003"/>
    <x v="2261"/>
    <x v="1"/>
    <x v="1"/>
    <x v="3"/>
  </r>
  <r>
    <x v="2264"/>
    <s v="Matthew"/>
    <n v="19.8"/>
    <n v="5.12"/>
    <s v="No"/>
    <s v="No"/>
    <s v="Yes"/>
    <n v="1"/>
    <x v="1"/>
    <x v="2"/>
    <x v="2"/>
    <s v="2-Aug-2003"/>
    <x v="2262"/>
    <x v="1"/>
    <x v="2"/>
    <x v="3"/>
  </r>
  <r>
    <x v="2265"/>
    <s v="Elizabeth S."/>
    <n v="21.87"/>
    <n v="8.59"/>
    <s v="No"/>
    <s v="No"/>
    <s v="No"/>
    <n v="0"/>
    <x v="1"/>
    <x v="2"/>
    <x v="0"/>
    <s v="1-Jul-2002"/>
    <x v="2263"/>
    <x v="1"/>
    <x v="2"/>
    <x v="0"/>
  </r>
  <r>
    <x v="2266"/>
    <s v="Katie"/>
    <n v="16.600000000000001"/>
    <n v="5.87"/>
    <s v="No"/>
    <s v="No"/>
    <s v="No"/>
    <n v="1"/>
    <x v="1"/>
    <x v="3"/>
    <x v="1"/>
    <s v="11-Oct-1998"/>
    <x v="2264"/>
    <x v="1"/>
    <x v="1"/>
    <x v="1"/>
  </r>
  <r>
    <x v="2267"/>
    <s v="Christi A."/>
    <n v="21.98"/>
    <n v="7.03"/>
    <s v="No"/>
    <s v="No"/>
    <s v="No"/>
    <n v="0"/>
    <x v="1"/>
    <x v="2"/>
    <x v="0"/>
    <s v="12-Dec-2002"/>
    <x v="2265"/>
    <x v="1"/>
    <x v="2"/>
    <x v="0"/>
  </r>
  <r>
    <x v="2268"/>
    <s v="Sandra K."/>
    <n v="19.7"/>
    <n v="5.51"/>
    <s v="No"/>
    <s v="No"/>
    <s v="No"/>
    <n v="1"/>
    <x v="1"/>
    <x v="2"/>
    <x v="2"/>
    <s v="13-Jul-1998"/>
    <x v="2266"/>
    <x v="1"/>
    <x v="1"/>
    <x v="0"/>
  </r>
  <r>
    <x v="2269"/>
    <s v="Katharine"/>
    <n v="19.21"/>
    <n v="4.76"/>
    <s v="No"/>
    <s v="yes"/>
    <s v="No"/>
    <n v="1"/>
    <x v="1"/>
    <x v="2"/>
    <x v="2"/>
    <s v="16-Oct-2004"/>
    <x v="2267"/>
    <x v="1"/>
    <x v="1"/>
    <x v="1"/>
  </r>
  <r>
    <x v="2270"/>
    <s v="Jerome"/>
    <n v="19.3"/>
    <n v="4.7"/>
    <s v="No"/>
    <s v="yes"/>
    <s v="No"/>
    <n v="1"/>
    <x v="1"/>
    <x v="2"/>
    <x v="2"/>
    <s v="9-Jul-2004"/>
    <x v="2268"/>
    <x v="1"/>
    <x v="1"/>
    <x v="0"/>
  </r>
  <r>
    <x v="2271"/>
    <s v="Julia R"/>
    <n v="16.22"/>
    <n v="6.21"/>
    <s v="yes"/>
    <s v="No"/>
    <s v="No"/>
    <n v="0"/>
    <x v="1"/>
    <x v="3"/>
    <x v="1"/>
    <s v="4-Nov-1996"/>
    <x v="2269"/>
    <x v="1"/>
    <x v="0"/>
    <x v="1"/>
  </r>
  <r>
    <x v="2272"/>
    <s v="Sean Henry"/>
    <n v="17.12"/>
    <n v="4.5199999999999996"/>
    <s v="No"/>
    <s v="yes"/>
    <s v="No"/>
    <n v="1"/>
    <x v="1"/>
    <x v="3"/>
    <x v="2"/>
    <s v="2-Jun-2004"/>
    <x v="2270"/>
    <x v="1"/>
    <x v="1"/>
    <x v="0"/>
  </r>
  <r>
    <x v="2273"/>
    <s v="Rachel A."/>
    <n v="19.07"/>
    <n v="5.45"/>
    <s v="No"/>
    <s v="No"/>
    <s v="No"/>
    <n v="1"/>
    <x v="1"/>
    <x v="2"/>
    <x v="2"/>
    <s v="6-Oct-1992"/>
    <x v="2271"/>
    <x v="1"/>
    <x v="0"/>
    <x v="0"/>
  </r>
  <r>
    <x v="2274"/>
    <s v="Jim"/>
    <n v="15.56"/>
    <n v="4.42"/>
    <s v="No"/>
    <s v="No"/>
    <s v="No"/>
    <n v="0"/>
    <x v="1"/>
    <x v="3"/>
    <x v="2"/>
    <s v="28-Jun-1999"/>
    <x v="2272"/>
    <x v="1"/>
    <x v="0"/>
    <x v="1"/>
  </r>
  <r>
    <x v="2275"/>
    <s v="Tim"/>
    <n v="22.76"/>
    <n v="9.44"/>
    <s v="No"/>
    <s v="No"/>
    <s v="No"/>
    <n v="0"/>
    <x v="1"/>
    <x v="2"/>
    <x v="0"/>
    <s v="26-Aug-2002"/>
    <x v="2273"/>
    <x v="1"/>
    <x v="1"/>
    <x v="0"/>
  </r>
  <r>
    <x v="2276"/>
    <s v="Abby L."/>
    <n v="22.79"/>
    <n v="6.15"/>
    <s v="yes"/>
    <s v="No"/>
    <s v="Yes"/>
    <n v="1"/>
    <x v="1"/>
    <x v="2"/>
    <x v="1"/>
    <s v="28-Jun-1997"/>
    <x v="2274"/>
    <x v="1"/>
    <x v="2"/>
    <x v="0"/>
  </r>
  <r>
    <x v="2277"/>
    <s v="Mark"/>
    <n v="17.41"/>
    <n v="5.13"/>
    <s v="yes"/>
    <s v="No"/>
    <s v="No"/>
    <n v="0"/>
    <x v="1"/>
    <x v="3"/>
    <x v="2"/>
    <s v="11-Aug-1996"/>
    <x v="2275"/>
    <x v="1"/>
    <x v="0"/>
    <x v="0"/>
  </r>
  <r>
    <x v="2278"/>
    <s v="Ali"/>
    <n v="19.32"/>
    <n v="4.96"/>
    <s v="yes"/>
    <s v="No"/>
    <s v="No"/>
    <n v="0"/>
    <x v="1"/>
    <x v="2"/>
    <x v="2"/>
    <s v="12-Nov-2001"/>
    <x v="2276"/>
    <x v="1"/>
    <x v="1"/>
    <x v="0"/>
  </r>
  <r>
    <x v="2279"/>
    <s v="Joshua"/>
    <n v="18.25"/>
    <n v="10.95"/>
    <s v="No"/>
    <s v="No"/>
    <s v="No"/>
    <n v="0"/>
    <x v="1"/>
    <x v="3"/>
    <x v="0"/>
    <s v="11-Jun-2002"/>
    <x v="2277"/>
    <x v="1"/>
    <x v="0"/>
    <x v="1"/>
  </r>
  <r>
    <x v="2280"/>
    <s v="Pierre"/>
    <n v="53.13"/>
    <n v="4.4400000000000004"/>
    <s v="No"/>
    <s v="yes"/>
    <s v="No"/>
    <n v="1"/>
    <x v="1"/>
    <x v="0"/>
    <x v="2"/>
    <s v="11-Nov-2004"/>
    <x v="2278"/>
    <x v="1"/>
    <x v="0"/>
    <x v="0"/>
  </r>
  <r>
    <x v="2281"/>
    <s v="Kate"/>
    <n v="20.46"/>
    <n v="4.0199999999999996"/>
    <s v="No"/>
    <s v="No"/>
    <s v="No"/>
    <n v="0"/>
    <x v="1"/>
    <x v="2"/>
    <x v="2"/>
    <s v="26-Jul-1994"/>
    <x v="2279"/>
    <x v="1"/>
    <x v="1"/>
    <x v="0"/>
  </r>
  <r>
    <x v="2282"/>
    <s v="David"/>
    <n v="43.01"/>
    <n v="5.44"/>
    <s v="No"/>
    <s v="yes"/>
    <s v="No"/>
    <n v="1"/>
    <x v="1"/>
    <x v="0"/>
    <x v="2"/>
    <s v="18-Jul-2004"/>
    <x v="2280"/>
    <x v="1"/>
    <x v="2"/>
    <x v="0"/>
  </r>
  <r>
    <x v="2283"/>
    <s v="Carla"/>
    <n v="15.01"/>
    <n v="4.1500000000000004"/>
    <s v="No"/>
    <s v="No"/>
    <s v="Yes"/>
    <n v="1"/>
    <x v="1"/>
    <x v="3"/>
    <x v="2"/>
    <s v="12-Jun-2003"/>
    <x v="2281"/>
    <x v="1"/>
    <x v="1"/>
    <x v="1"/>
  </r>
  <r>
    <x v="2284"/>
    <s v="Alvaro Sr."/>
    <n v="41.14"/>
    <n v="6.02"/>
    <s v="No"/>
    <s v="yes"/>
    <s v="No"/>
    <n v="1"/>
    <x v="1"/>
    <x v="0"/>
    <x v="1"/>
    <s v="10-Jun-2004"/>
    <x v="2282"/>
    <x v="1"/>
    <x v="2"/>
    <x v="0"/>
  </r>
  <r>
    <x v="2285"/>
    <s v="Hope"/>
    <n v="16.55"/>
    <n v="7.73"/>
    <s v="No"/>
    <s v="No"/>
    <s v="No"/>
    <n v="0"/>
    <x v="1"/>
    <x v="3"/>
    <x v="0"/>
    <s v="1-Oct-2002"/>
    <x v="2283"/>
    <x v="2"/>
    <x v="2"/>
    <x v="3"/>
  </r>
  <r>
    <x v="2286"/>
    <s v="Mark P."/>
    <n v="37.29"/>
    <n v="5.03"/>
    <s v="No"/>
    <s v="yes"/>
    <s v="No"/>
    <n v="1"/>
    <x v="1"/>
    <x v="0"/>
    <x v="2"/>
    <s v="12-Sep-2004"/>
    <x v="2284"/>
    <x v="2"/>
    <x v="0"/>
    <x v="0"/>
  </r>
  <r>
    <x v="2287"/>
    <s v="Desiree"/>
    <n v="16.739999999999998"/>
    <n v="4.08"/>
    <s v="yes"/>
    <s v="No"/>
    <s v="No"/>
    <n v="0"/>
    <x v="1"/>
    <x v="3"/>
    <x v="2"/>
    <s v="25-Oct-2001"/>
    <x v="2285"/>
    <x v="2"/>
    <x v="1"/>
    <x v="0"/>
  </r>
  <r>
    <x v="2288"/>
    <s v="Mario Jr."/>
    <n v="34.43"/>
    <n v="4.2699999999999996"/>
    <s v="No"/>
    <s v="yes"/>
    <s v="No"/>
    <n v="1"/>
    <x v="1"/>
    <x v="0"/>
    <x v="2"/>
    <s v="27-Nov-2004"/>
    <x v="2286"/>
    <x v="2"/>
    <x v="2"/>
    <x v="0"/>
  </r>
  <r>
    <x v="2289"/>
    <s v="Lusapho"/>
    <n v="34.1"/>
    <n v="4.07"/>
    <s v="No"/>
    <s v="yes"/>
    <s v="No"/>
    <n v="1"/>
    <x v="1"/>
    <x v="0"/>
    <x v="2"/>
    <s v="15-Oct-2004"/>
    <x v="2287"/>
    <x v="2"/>
    <x v="1"/>
    <x v="0"/>
  </r>
  <r>
    <x v="2290"/>
    <s v="Erin C."/>
    <n v="19.3"/>
    <n v="10.36"/>
    <s v="No"/>
    <s v="No"/>
    <s v="No"/>
    <n v="0"/>
    <x v="1"/>
    <x v="2"/>
    <x v="0"/>
    <s v="11-Aug-2002"/>
    <x v="2288"/>
    <x v="2"/>
    <x v="1"/>
    <x v="0"/>
  </r>
  <r>
    <x v="2291"/>
    <s v="Alan F"/>
    <n v="33.659999999999997"/>
    <n v="5.71"/>
    <s v="No"/>
    <s v="yes"/>
    <s v="No"/>
    <n v="1"/>
    <x v="1"/>
    <x v="0"/>
    <x v="1"/>
    <s v="28-Nov-2004"/>
    <x v="2289"/>
    <x v="2"/>
    <x v="0"/>
    <x v="0"/>
  </r>
  <r>
    <x v="2292"/>
    <s v="Ryan"/>
    <n v="33.33"/>
    <n v="6.08"/>
    <s v="No"/>
    <s v="yes"/>
    <s v="No"/>
    <n v="1"/>
    <x v="1"/>
    <x v="0"/>
    <x v="1"/>
    <s v="11-Jun-2004"/>
    <x v="2290"/>
    <x v="2"/>
    <x v="0"/>
    <x v="0"/>
  </r>
  <r>
    <x v="2293"/>
    <s v="Hope"/>
    <n v="21.84"/>
    <n v="5.71"/>
    <s v="No"/>
    <s v="yes"/>
    <s v="No"/>
    <n v="1"/>
    <x v="1"/>
    <x v="2"/>
    <x v="1"/>
    <s v="6-Oct-2004"/>
    <x v="2291"/>
    <x v="2"/>
    <x v="0"/>
    <x v="0"/>
  </r>
  <r>
    <x v="2294"/>
    <s v="Josh"/>
    <n v="16.87"/>
    <n v="9.1300000000000008"/>
    <s v="No"/>
    <s v="No"/>
    <s v="No"/>
    <n v="0"/>
    <x v="1"/>
    <x v="3"/>
    <x v="0"/>
    <s v="19-Jul-2002"/>
    <x v="2292"/>
    <x v="2"/>
    <x v="1"/>
    <x v="0"/>
  </r>
  <r>
    <x v="2295"/>
    <s v="Jacob J"/>
    <n v="30.14"/>
    <n v="5.49"/>
    <s v="No"/>
    <s v="yes"/>
    <s v="No"/>
    <n v="1"/>
    <x v="1"/>
    <x v="0"/>
    <x v="2"/>
    <s v="14-Jun-2004"/>
    <x v="2293"/>
    <x v="2"/>
    <x v="1"/>
    <x v="0"/>
  </r>
  <r>
    <x v="2296"/>
    <s v="Jose Tomas"/>
    <n v="23.21"/>
    <n v="4.37"/>
    <s v="No"/>
    <s v="yes"/>
    <s v="No"/>
    <n v="1"/>
    <x v="1"/>
    <x v="2"/>
    <x v="2"/>
    <s v="12-Nov-2004"/>
    <x v="2294"/>
    <x v="2"/>
    <x v="1"/>
    <x v="0"/>
  </r>
  <r>
    <x v="2297"/>
    <s v="Mary Evan"/>
    <n v="17.170000000000002"/>
    <n v="8.4600000000000009"/>
    <s v="No"/>
    <s v="No"/>
    <s v="No"/>
    <n v="0"/>
    <x v="1"/>
    <x v="3"/>
    <x v="0"/>
    <s v="13-Aug-2002"/>
    <x v="2295"/>
    <x v="2"/>
    <x v="0"/>
    <x v="0"/>
  </r>
  <r>
    <x v="2298"/>
    <s v="Justin K."/>
    <n v="15.61"/>
    <n v="5.28"/>
    <s v="No"/>
    <s v="No"/>
    <s v="No"/>
    <n v="1"/>
    <x v="1"/>
    <x v="3"/>
    <x v="2"/>
    <s v="26-Dec-1998"/>
    <x v="2296"/>
    <x v="2"/>
    <x v="2"/>
    <x v="0"/>
  </r>
  <r>
    <x v="2299"/>
    <s v="Patrick"/>
    <n v="17.98"/>
    <n v="5.33"/>
    <s v="yes"/>
    <s v="No"/>
    <s v="Yes"/>
    <n v="1"/>
    <x v="1"/>
    <x v="3"/>
    <x v="2"/>
    <s v="13-Aug-1997"/>
    <x v="2297"/>
    <x v="2"/>
    <x v="0"/>
    <x v="0"/>
  </r>
  <r>
    <x v="2300"/>
    <s v="Roman"/>
    <n v="21.64"/>
    <n v="5.5"/>
    <s v="No"/>
    <s v="yes"/>
    <s v="No"/>
    <n v="1"/>
    <x v="1"/>
    <x v="2"/>
    <x v="2"/>
    <s v="24-Aug-2004"/>
    <x v="2298"/>
    <x v="2"/>
    <x v="0"/>
    <x v="0"/>
  </r>
  <r>
    <x v="2301"/>
    <s v="David"/>
    <n v="16.399999999999999"/>
    <n v="5.4"/>
    <s v="No"/>
    <s v="No"/>
    <s v="Yes"/>
    <n v="1"/>
    <x v="1"/>
    <x v="3"/>
    <x v="2"/>
    <s v="28-Sep-1993"/>
    <x v="2299"/>
    <x v="2"/>
    <x v="1"/>
    <x v="0"/>
  </r>
  <r>
    <x v="2302"/>
    <s v="Evelyn L"/>
    <n v="15.77"/>
    <n v="6.05"/>
    <s v="yes"/>
    <s v="No"/>
    <s v="No"/>
    <n v="1"/>
    <x v="1"/>
    <x v="3"/>
    <x v="1"/>
    <s v="1-Jun-1995"/>
    <x v="2300"/>
    <x v="2"/>
    <x v="2"/>
    <x v="0"/>
  </r>
  <r>
    <x v="2303"/>
    <s v="Jim"/>
    <n v="18.27"/>
    <n v="11.46"/>
    <s v="No"/>
    <s v="No"/>
    <s v="No"/>
    <n v="0"/>
    <x v="1"/>
    <x v="3"/>
    <x v="0"/>
    <s v="1-Jul-2002"/>
    <x v="2301"/>
    <x v="2"/>
    <x v="2"/>
    <x v="1"/>
  </r>
  <r>
    <x v="2304"/>
    <s v="Matthew S"/>
    <n v="16.489999999999998"/>
    <n v="8.48"/>
    <s v="No"/>
    <s v="No"/>
    <s v="No"/>
    <n v="0"/>
    <x v="1"/>
    <x v="3"/>
    <x v="0"/>
    <s v="20-Jul-2002"/>
    <x v="2302"/>
    <x v="2"/>
    <x v="1"/>
    <x v="0"/>
  </r>
  <r>
    <x v="2305"/>
    <s v="Kenneth"/>
    <n v="16.14"/>
    <n v="4.8600000000000003"/>
    <s v="No"/>
    <s v="No"/>
    <s v="No"/>
    <n v="0"/>
    <x v="1"/>
    <x v="3"/>
    <x v="2"/>
    <s v="17-Nov-1994"/>
    <x v="2303"/>
    <x v="2"/>
    <x v="2"/>
    <x v="0"/>
  </r>
  <r>
    <x v="2306"/>
    <s v="Andrea"/>
    <n v="20.85"/>
    <n v="4.45"/>
    <s v="yes"/>
    <s v="No"/>
    <s v="No"/>
    <n v="1"/>
    <x v="1"/>
    <x v="2"/>
    <x v="2"/>
    <s v="5-Oct-1995"/>
    <x v="2304"/>
    <x v="2"/>
    <x v="1"/>
    <x v="0"/>
  </r>
  <r>
    <x v="2307"/>
    <s v="Kristina"/>
    <n v="15.88"/>
    <n v="4.3600000000000003"/>
    <s v="No"/>
    <s v="No"/>
    <s v="No"/>
    <n v="0"/>
    <x v="1"/>
    <x v="3"/>
    <x v="2"/>
    <s v="5-Aug-1999"/>
    <x v="2305"/>
    <x v="2"/>
    <x v="2"/>
    <x v="0"/>
  </r>
  <r>
    <x v="2308"/>
    <s v="Kristen"/>
    <n v="20.66"/>
    <n v="5.8"/>
    <s v="No"/>
    <s v="yes"/>
    <s v="No"/>
    <n v="1"/>
    <x v="1"/>
    <x v="2"/>
    <x v="1"/>
    <s v="9-Oct-2000"/>
    <x v="2306"/>
    <x v="2"/>
    <x v="2"/>
    <x v="0"/>
  </r>
  <r>
    <x v="2309"/>
    <s v="Matthew"/>
    <n v="20.399999999999999"/>
    <n v="5.27"/>
    <s v="No"/>
    <s v="No"/>
    <s v="No"/>
    <n v="0"/>
    <x v="1"/>
    <x v="2"/>
    <x v="2"/>
    <s v="22-Nov-1994"/>
    <x v="2307"/>
    <x v="2"/>
    <x v="2"/>
    <x v="0"/>
  </r>
  <r>
    <x v="2310"/>
    <s v=".  Kathleen"/>
    <n v="25.19"/>
    <n v="5.64"/>
    <s v="yes"/>
    <s v="No"/>
    <s v="No"/>
    <n v="0"/>
    <x v="1"/>
    <x v="1"/>
    <x v="2"/>
    <s v="19-Aug-2001"/>
    <x v="2308"/>
    <x v="2"/>
    <x v="2"/>
    <x v="0"/>
  </r>
  <r>
    <x v="2311"/>
    <s v="Lindsey"/>
    <n v="20.54"/>
    <n v="4.2"/>
    <s v="yes"/>
    <s v="No"/>
    <s v="No"/>
    <n v="1"/>
    <x v="1"/>
    <x v="2"/>
    <x v="2"/>
    <s v="28-Oct-1995"/>
    <x v="2309"/>
    <x v="2"/>
    <x v="1"/>
    <x v="0"/>
  </r>
  <r>
    <x v="2312"/>
    <s v="Robert"/>
    <n v="20.13"/>
    <n v="5.42"/>
    <s v="No"/>
    <s v="No"/>
    <s v="No"/>
    <n v="0"/>
    <x v="1"/>
    <x v="2"/>
    <x v="2"/>
    <s v="30-Oct-1994"/>
    <x v="2310"/>
    <x v="2"/>
    <x v="1"/>
    <x v="0"/>
  </r>
  <r>
    <x v="2313"/>
    <s v="Sarah E."/>
    <n v="18.93"/>
    <n v="6.11"/>
    <s v="No"/>
    <s v="No"/>
    <s v="Yes"/>
    <n v="1"/>
    <x v="1"/>
    <x v="2"/>
    <x v="1"/>
    <s v="27-Nov-1993"/>
    <x v="2311"/>
    <x v="2"/>
    <x v="1"/>
    <x v="0"/>
  </r>
  <r>
    <x v="2314"/>
    <s v="Flannery"/>
    <n v="24.14"/>
    <n v="5.29"/>
    <s v="No"/>
    <s v="yes"/>
    <s v="No"/>
    <n v="1"/>
    <x v="1"/>
    <x v="2"/>
    <x v="2"/>
    <s v="18-Nov-2000"/>
    <x v="2312"/>
    <x v="2"/>
    <x v="1"/>
    <x v="0"/>
  </r>
  <r>
    <x v="2315"/>
    <s v="John T"/>
    <n v="25.03"/>
    <n v="5.91"/>
    <s v="No"/>
    <s v="yes"/>
    <s v="No"/>
    <n v="1"/>
    <x v="1"/>
    <x v="1"/>
    <x v="1"/>
    <s v="7-Oct-2004"/>
    <x v="2313"/>
    <x v="2"/>
    <x v="2"/>
    <x v="3"/>
  </r>
  <r>
    <x v="2316"/>
    <s v="Koji"/>
    <n v="20.47"/>
    <n v="5.81"/>
    <s v="yes"/>
    <s v="No"/>
    <s v="No"/>
    <n v="1"/>
    <x v="1"/>
    <x v="2"/>
    <x v="1"/>
    <s v="7-Dec-1995"/>
    <x v="2314"/>
    <x v="2"/>
    <x v="2"/>
    <x v="0"/>
  </r>
  <r>
    <x v="2317"/>
    <s v="Candice M"/>
    <n v="18.82"/>
    <n v="5.51"/>
    <s v="yes"/>
    <s v="No"/>
    <s v="No"/>
    <n v="0"/>
    <x v="1"/>
    <x v="2"/>
    <x v="2"/>
    <s v="18-Sep-1996"/>
    <x v="2315"/>
    <x v="2"/>
    <x v="2"/>
    <x v="1"/>
  </r>
  <r>
    <x v="2318"/>
    <s v="Theodore A."/>
    <n v="17.079999999999998"/>
    <n v="5.73"/>
    <s v="No"/>
    <s v="No"/>
    <s v="Yes"/>
    <n v="1"/>
    <x v="1"/>
    <x v="3"/>
    <x v="1"/>
    <s v="28-Jun-1993"/>
    <x v="2316"/>
    <x v="2"/>
    <x v="0"/>
    <x v="0"/>
  </r>
  <r>
    <x v="2319"/>
    <s v="Lindy"/>
    <n v="19.21"/>
    <n v="5.53"/>
    <s v="yes"/>
    <s v="No"/>
    <s v="No"/>
    <n v="0"/>
    <x v="1"/>
    <x v="2"/>
    <x v="2"/>
    <s v="22-Oct-1996"/>
    <x v="2317"/>
    <x v="2"/>
    <x v="0"/>
    <x v="0"/>
  </r>
  <r>
    <x v="2320"/>
    <s v="Thomas"/>
    <n v="17.86"/>
    <n v="5.43"/>
    <s v="No"/>
    <s v="No"/>
    <s v="Yes"/>
    <n v="1"/>
    <x v="1"/>
    <x v="3"/>
    <x v="2"/>
    <s v="9-Aug-1993"/>
    <x v="2317"/>
    <x v="2"/>
    <x v="1"/>
    <x v="0"/>
  </r>
  <r>
    <x v="2321"/>
    <s v="Holly"/>
    <n v="21.38"/>
    <n v="8.01"/>
    <s v="No"/>
    <s v="No"/>
    <s v="No"/>
    <n v="0"/>
    <x v="1"/>
    <x v="2"/>
    <x v="0"/>
    <s v="19-Sep-2002"/>
    <x v="2318"/>
    <x v="2"/>
    <x v="1"/>
    <x v="1"/>
  </r>
  <r>
    <x v="2322"/>
    <s v="Matthew"/>
    <n v="23.35"/>
    <n v="5.94"/>
    <s v="No"/>
    <s v="No"/>
    <s v="No"/>
    <n v="0"/>
    <x v="1"/>
    <x v="2"/>
    <x v="1"/>
    <s v="14-Dec-1999"/>
    <x v="2319"/>
    <x v="2"/>
    <x v="1"/>
    <x v="0"/>
  </r>
  <r>
    <x v="2323"/>
    <s v="Meghan K"/>
    <n v="22.24"/>
    <n v="5.04"/>
    <s v="No"/>
    <s v="No"/>
    <s v="No"/>
    <n v="0"/>
    <x v="1"/>
    <x v="2"/>
    <x v="2"/>
    <s v="26-Dec-1999"/>
    <x v="2320"/>
    <x v="1"/>
    <x v="0"/>
    <x v="0"/>
  </r>
  <r>
    <x v="2324"/>
    <s v="Fred"/>
    <n v="24.76"/>
    <n v="4.54"/>
    <s v="yes"/>
    <s v="No"/>
    <s v="No"/>
    <n v="0"/>
    <x v="1"/>
    <x v="2"/>
    <x v="2"/>
    <s v="12-Sep-2001"/>
    <x v="2321"/>
    <x v="2"/>
    <x v="2"/>
    <x v="0"/>
  </r>
  <r>
    <x v="2325"/>
    <s v="Sebastian"/>
    <n v="20.100000000000001"/>
    <n v="5.6"/>
    <s v="yes"/>
    <s v="No"/>
    <s v="Yes"/>
    <n v="1"/>
    <x v="1"/>
    <x v="2"/>
    <x v="2"/>
    <s v="9-Nov-1997"/>
    <x v="2322"/>
    <x v="2"/>
    <x v="0"/>
    <x v="0"/>
  </r>
  <r>
    <x v="2326"/>
    <s v="Laura"/>
    <n v="21.77"/>
    <n v="10.67"/>
    <s v="No"/>
    <s v="No"/>
    <s v="No"/>
    <n v="0"/>
    <x v="1"/>
    <x v="2"/>
    <x v="0"/>
    <s v="29-Nov-2002"/>
    <x v="2323"/>
    <x v="2"/>
    <x v="2"/>
    <x v="1"/>
  </r>
  <r>
    <x v="2327"/>
    <s v="Nicole"/>
    <n v="17.82"/>
    <n v="5.26"/>
    <s v="yes"/>
    <s v="No"/>
    <s v="No"/>
    <n v="1"/>
    <x v="1"/>
    <x v="3"/>
    <x v="2"/>
    <s v="4-Jul-1995"/>
    <x v="2324"/>
    <x v="2"/>
    <x v="0"/>
    <x v="0"/>
  </r>
  <r>
    <x v="2328"/>
    <s v="Susan E"/>
    <n v="17.07"/>
    <n v="5.22"/>
    <s v="No"/>
    <s v="No"/>
    <s v="Yes"/>
    <n v="1"/>
    <x v="1"/>
    <x v="3"/>
    <x v="2"/>
    <s v="1-Jun-1993"/>
    <x v="2324"/>
    <x v="2"/>
    <x v="0"/>
    <x v="0"/>
  </r>
  <r>
    <x v="2329"/>
    <s v="Katy"/>
    <n v="22.24"/>
    <n v="4.29"/>
    <s v="yes"/>
    <s v="No"/>
    <s v="No"/>
    <n v="0"/>
    <x v="1"/>
    <x v="2"/>
    <x v="2"/>
    <s v="20-Nov-2001"/>
    <x v="2325"/>
    <x v="2"/>
    <x v="0"/>
    <x v="1"/>
  </r>
  <r>
    <x v="2330"/>
    <s v="Jordan"/>
    <n v="22.34"/>
    <n v="5.57"/>
    <s v="No"/>
    <s v="No"/>
    <s v="No"/>
    <n v="1"/>
    <x v="1"/>
    <x v="2"/>
    <x v="2"/>
    <s v="27-Jul-1998"/>
    <x v="2326"/>
    <x v="2"/>
    <x v="0"/>
    <x v="0"/>
  </r>
  <r>
    <x v="2331"/>
    <s v="Juan D. Sr."/>
    <n v="17.7"/>
    <n v="6.28"/>
    <s v="No"/>
    <s v="No"/>
    <s v="No"/>
    <n v="1"/>
    <x v="1"/>
    <x v="3"/>
    <x v="1"/>
    <s v="13-Sep-1992"/>
    <x v="2327"/>
    <x v="2"/>
    <x v="0"/>
    <x v="0"/>
  </r>
  <r>
    <x v="2332"/>
    <s v="Julie"/>
    <n v="16.47"/>
    <n v="6.35"/>
    <s v="No"/>
    <s v="No"/>
    <s v="Yes"/>
    <n v="1"/>
    <x v="1"/>
    <x v="3"/>
    <x v="1"/>
    <s v="30-Jun-1993"/>
    <x v="2328"/>
    <x v="1"/>
    <x v="1"/>
    <x v="0"/>
  </r>
  <r>
    <x v="2333"/>
    <s v="Evan P"/>
    <n v="17.600000000000001"/>
    <n v="4.3899999999999997"/>
    <s v="No"/>
    <s v="No"/>
    <s v="No"/>
    <n v="1"/>
    <x v="1"/>
    <x v="3"/>
    <x v="2"/>
    <s v="30-Nov-1992"/>
    <x v="2329"/>
    <x v="1"/>
    <x v="1"/>
    <x v="0"/>
  </r>
  <r>
    <x v="2334"/>
    <s v="Aaron K"/>
    <n v="17.579999999999998"/>
    <n v="4.51"/>
    <s v="No"/>
    <s v="No"/>
    <s v="No"/>
    <n v="1"/>
    <x v="1"/>
    <x v="3"/>
    <x v="2"/>
    <s v="9-Jul-1992"/>
    <x v="2330"/>
    <x v="1"/>
    <x v="0"/>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s v="No"/>
    <s v="No"/>
    <x v="0"/>
    <n v="0"/>
    <x v="0"/>
    <x v="0"/>
    <x v="0"/>
    <s v="12-Oct-1968"/>
    <n v="63770.43"/>
    <s v="tier - 1"/>
    <x v="0"/>
    <s v="R1013"/>
    <x v="0"/>
  </r>
  <r>
    <s v="Id2"/>
    <s v="Matthew D"/>
    <n v="30.36"/>
    <n v="5.77"/>
    <s v="No"/>
    <s v="No"/>
    <x v="0"/>
    <n v="0"/>
    <x v="0"/>
    <x v="0"/>
    <x v="1"/>
    <s v="8-Jun-1977"/>
    <n v="62592.87"/>
    <s v="tier - 2"/>
    <x v="0"/>
    <s v="R1013"/>
    <x v="1"/>
  </r>
  <r>
    <s v="Id3"/>
    <s v="Phil"/>
    <n v="34.484999999999999"/>
    <n v="11.87"/>
    <s v="yes"/>
    <s v="No"/>
    <x v="0"/>
    <n v="2"/>
    <x v="0"/>
    <x v="0"/>
    <x v="0"/>
    <s v="11-Sep-1970"/>
    <n v="60021.4"/>
    <s v="tier - 1"/>
    <x v="1"/>
    <s v="R1012"/>
    <x v="2"/>
  </r>
  <r>
    <s v="Id4"/>
    <s v="Kelsey"/>
    <n v="38.094999999999999"/>
    <n v="6.05"/>
    <s v="No"/>
    <s v="No"/>
    <x v="0"/>
    <n v="0"/>
    <x v="0"/>
    <x v="0"/>
    <x v="1"/>
    <s v="6-Jun-1991"/>
    <n v="58571.07"/>
    <s v="tier - 1"/>
    <x v="0"/>
    <s v="R1024"/>
    <x v="3"/>
  </r>
  <r>
    <s v="Id5"/>
    <s v="Kristyn"/>
    <n v="35.53"/>
    <n v="5.45"/>
    <s v="No"/>
    <s v="No"/>
    <x v="0"/>
    <n v="0"/>
    <x v="0"/>
    <x v="0"/>
    <x v="2"/>
    <s v="19-Jun-1989"/>
    <n v="55135.4"/>
    <s v="tier - 1"/>
    <x v="2"/>
    <s v="R1012"/>
    <x v="4"/>
  </r>
  <r>
    <s v="Id6"/>
    <s v="Russell B."/>
    <n v="32.799999999999997"/>
    <n v="6.59"/>
    <s v="No"/>
    <s v="No"/>
    <x v="0"/>
    <n v="0"/>
    <x v="0"/>
    <x v="0"/>
    <x v="0"/>
    <s v="4-Aug-1962"/>
    <n v="52590.83"/>
    <s v="tier - 1"/>
    <x v="0"/>
    <s v="R1011"/>
    <x v="5"/>
  </r>
  <r>
    <s v="Id7"/>
    <s v="Scott"/>
    <n v="36.4"/>
    <n v="6.07"/>
    <s v="No"/>
    <s v="No"/>
    <x v="0"/>
    <n v="0"/>
    <x v="0"/>
    <x v="0"/>
    <x v="1"/>
    <s v="27-Oct-1994"/>
    <n v="51194.559999999998"/>
    <s v="tier - 1"/>
    <x v="0"/>
    <s v="R1011"/>
    <x v="6"/>
  </r>
  <r>
    <s v="Id8"/>
    <s v="Stephen"/>
    <n v="36.96"/>
    <n v="7.93"/>
    <s v="No"/>
    <s v="No"/>
    <x v="0"/>
    <n v="3"/>
    <x v="0"/>
    <x v="0"/>
    <x v="0"/>
    <s v="27-Jun-1958"/>
    <n v="49577.66"/>
    <s v="tier - 2"/>
    <x v="2"/>
    <s v="R1013"/>
    <x v="7"/>
  </r>
  <r>
    <s v="Id9"/>
    <s v="Patrick R."/>
    <n v="41.14"/>
    <n v="9.58"/>
    <s v="yes"/>
    <s v="No"/>
    <x v="1"/>
    <n v="1"/>
    <x v="0"/>
    <x v="0"/>
    <x v="0"/>
    <s v="4-Sep-1963"/>
    <n v="48970.25"/>
    <s v="tier - 1"/>
    <x v="2"/>
    <s v="R1013"/>
    <x v="8"/>
  </r>
  <r>
    <s v="Id10"/>
    <s v="Brooke N."/>
    <n v="38.06"/>
    <n v="10.79"/>
    <s v="No"/>
    <s v="No"/>
    <x v="0"/>
    <n v="0"/>
    <x v="0"/>
    <x v="0"/>
    <x v="0"/>
    <s v="29-Dec-1978"/>
    <n v="48885.14"/>
    <s v="tier - 1"/>
    <x v="2"/>
    <s v="R1013"/>
    <x v="9"/>
  </r>
  <r>
    <s v="Id11"/>
    <s v="Paola Andrea"/>
    <n v="37.700000000000003"/>
    <n v="5.96"/>
    <s v="yes"/>
    <s v="No"/>
    <x v="0"/>
    <n v="2"/>
    <x v="0"/>
    <x v="0"/>
    <x v="1"/>
    <s v="22-Jul-1959"/>
    <n v="48824.45"/>
    <s v="tier - 2"/>
    <x v="1"/>
    <s v="R1011"/>
    <x v="10"/>
  </r>
  <r>
    <s v="Id12"/>
    <s v="David"/>
    <n v="42.13"/>
    <n v="11.9"/>
    <s v="No"/>
    <s v="No"/>
    <x v="0"/>
    <n v="0"/>
    <x v="0"/>
    <x v="0"/>
    <x v="0"/>
    <s v="27-Oct-1965"/>
    <n v="48675.519999999997"/>
    <s v="tier - 1"/>
    <x v="2"/>
    <s v="R1013"/>
    <x v="11"/>
  </r>
  <r>
    <s v="Id13"/>
    <s v="Wade"/>
    <n v="40.92"/>
    <n v="8.41"/>
    <s v="No"/>
    <s v="No"/>
    <x v="0"/>
    <n v="0"/>
    <x v="0"/>
    <x v="0"/>
    <x v="0"/>
    <s v="11-Oct-1962"/>
    <n v="48673.56"/>
    <s v="tier - 1"/>
    <x v="2"/>
    <s v="R1013"/>
    <x v="12"/>
  </r>
  <r>
    <s v="Id14"/>
    <s v="Franklin"/>
    <n v="40.564999999999998"/>
    <n v="7.02"/>
    <s v="No"/>
    <s v="No"/>
    <x v="0"/>
    <n v="0"/>
    <x v="0"/>
    <x v="0"/>
    <x v="0"/>
    <s v="1-Dec-1968"/>
    <n v="48549.18"/>
    <s v="tier - 1"/>
    <x v="0"/>
    <s v="R1016"/>
    <x v="13"/>
  </r>
  <r>
    <s v="Id15"/>
    <s v="Leilani M."/>
    <n v="36.384999999999998"/>
    <n v="7.59"/>
    <s v="yes"/>
    <s v="No"/>
    <x v="0"/>
    <n v="2"/>
    <x v="0"/>
    <x v="0"/>
    <x v="0"/>
    <s v="21-Dec-1961"/>
    <n v="48517.56"/>
    <s v="tier - 1"/>
    <x v="0"/>
    <s v="R1024"/>
    <x v="14"/>
  </r>
  <r>
    <s v="Id16"/>
    <s v="Philippe"/>
    <n v="39.9"/>
    <n v="11.32"/>
    <s v="No"/>
    <s v="No"/>
    <x v="0"/>
    <n v="0"/>
    <x v="0"/>
    <x v="0"/>
    <x v="0"/>
    <s v="27-Aug-1962"/>
    <n v="48173.36"/>
    <s v="tier - 1"/>
    <x v="0"/>
    <s v="R1011"/>
    <x v="15"/>
  </r>
  <r>
    <s v="Id17"/>
    <s v="Jennifer A."/>
    <n v="33.799999999999997"/>
    <n v="7.67"/>
    <s v="No"/>
    <s v="No"/>
    <x v="0"/>
    <n v="3"/>
    <x v="0"/>
    <x v="0"/>
    <x v="0"/>
    <s v="16-Nov-1958"/>
    <n v="47928.03"/>
    <s v="tier - 2"/>
    <x v="0"/>
    <s v="R1011"/>
    <x v="16"/>
  </r>
  <r>
    <s v="Id18"/>
    <s v="Christina M."/>
    <n v="36.765000000000001"/>
    <n v="7.29"/>
    <s v="yes"/>
    <s v="No"/>
    <x v="1"/>
    <n v="1"/>
    <x v="0"/>
    <x v="0"/>
    <x v="0"/>
    <s v="5-Aug-1963"/>
    <n v="47896.79"/>
    <s v="tier - 1"/>
    <x v="0"/>
    <s v="R1024"/>
    <x v="17"/>
  </r>
  <r>
    <s v="Id19"/>
    <s v="Said Sr."/>
    <n v="36.954999999999998"/>
    <n v="4.72"/>
    <s v="yes"/>
    <s v="No"/>
    <x v="0"/>
    <n v="1"/>
    <x v="0"/>
    <x v="0"/>
    <x v="2"/>
    <s v="7-Nov-1964"/>
    <n v="47496.49"/>
    <s v="tier - 1"/>
    <x v="0"/>
    <s v="R1012"/>
    <x v="18"/>
  </r>
  <r>
    <s v="Id20"/>
    <s v="John"/>
    <n v="42.9"/>
    <n v="11.41"/>
    <s v="No"/>
    <s v="No"/>
    <x v="0"/>
    <n v="0"/>
    <x v="0"/>
    <x v="0"/>
    <x v="0"/>
    <s v="27-Sep-1971"/>
    <n v="47462.89"/>
    <s v="tier - 1"/>
    <x v="2"/>
    <s v="R1013"/>
    <x v="19"/>
  </r>
  <r>
    <s v="Id21"/>
    <s v="Myles"/>
    <n v="36.299999999999997"/>
    <n v="11.5"/>
    <s v="yes"/>
    <s v="No"/>
    <x v="0"/>
    <n v="2"/>
    <x v="0"/>
    <x v="0"/>
    <x v="0"/>
    <s v="13-Jun-1961"/>
    <n v="47403.88"/>
    <s v="tier - 1"/>
    <x v="0"/>
    <s v="R1011"/>
    <x v="20"/>
  </r>
  <r>
    <s v="Id22"/>
    <s v="Madelyn C"/>
    <n v="32.200000000000003"/>
    <n v="6.22"/>
    <s v="yes"/>
    <s v="No"/>
    <x v="0"/>
    <n v="2"/>
    <x v="0"/>
    <x v="0"/>
    <x v="1"/>
    <s v="4-Oct-1959"/>
    <n v="47305.31"/>
    <s v="tier - 2"/>
    <x v="1"/>
    <s v="R1011"/>
    <x v="21"/>
  </r>
  <r>
    <s v="Id23"/>
    <s v="Nicole"/>
    <n v="31.3"/>
    <n v="11.38"/>
    <s v="No"/>
    <s v="No"/>
    <x v="0"/>
    <n v="3"/>
    <x v="0"/>
    <x v="0"/>
    <x v="0"/>
    <s v="3-Sep-1958"/>
    <n v="47291.06"/>
    <s v="tier - 2"/>
    <x v="1"/>
    <s v="R1011"/>
    <x v="22"/>
  </r>
  <r>
    <s v="Id24"/>
    <s v="Eric A."/>
    <n v="41.8"/>
    <n v="7.89"/>
    <s v="yes"/>
    <s v="No"/>
    <x v="0"/>
    <n v="2"/>
    <x v="0"/>
    <x v="0"/>
    <x v="0"/>
    <s v="28-Dec-1970"/>
    <n v="47269.85"/>
    <s v="tier - 1"/>
    <x v="2"/>
    <s v="R1013"/>
    <x v="23"/>
  </r>
  <r>
    <s v="Id25"/>
    <s v="Emiliano I."/>
    <n v="35.090000000000003"/>
    <n v="4.38"/>
    <s v="yes"/>
    <s v="No"/>
    <x v="0"/>
    <n v="2"/>
    <x v="0"/>
    <x v="0"/>
    <x v="2"/>
    <s v="14-Jul-1959"/>
    <n v="47055.53"/>
    <s v="tier - 2"/>
    <x v="1"/>
    <s v="R1013"/>
    <x v="24"/>
  </r>
  <r>
    <s v="Id26"/>
    <s v="Adam"/>
    <n v="33.880000000000003"/>
    <n v="7.01"/>
    <s v="No"/>
    <s v="No"/>
    <x v="0"/>
    <n v="3"/>
    <x v="0"/>
    <x v="0"/>
    <x v="0"/>
    <s v="15-Sep-1958"/>
    <n v="46889.26"/>
    <s v="tier - 2"/>
    <x v="0"/>
    <s v="R1013"/>
    <x v="25"/>
  </r>
  <r>
    <s v="Id27"/>
    <s v="Zach"/>
    <n v="30.875"/>
    <n v="11.88"/>
    <s v="No"/>
    <s v="No"/>
    <x v="0"/>
    <n v="0"/>
    <x v="0"/>
    <x v="0"/>
    <x v="0"/>
    <s v="17-Nov-1960"/>
    <n v="46718.16"/>
    <s v="tier - 1"/>
    <x v="1"/>
    <s v="R1012"/>
    <x v="26"/>
  </r>
  <r>
    <s v="Id28"/>
    <s v="Stephanie W."/>
    <n v="36.86"/>
    <n v="5.19"/>
    <s v="yes"/>
    <s v="No"/>
    <x v="1"/>
    <n v="1"/>
    <x v="0"/>
    <x v="0"/>
    <x v="2"/>
    <s v="23-Jun-1969"/>
    <n v="46661.440000000002"/>
    <s v="tier - 1"/>
    <x v="0"/>
    <s v="R1012"/>
    <x v="27"/>
  </r>
  <r>
    <s v="Id29"/>
    <s v="Stephen"/>
    <n v="35.86"/>
    <n v="6.74"/>
    <s v="yes"/>
    <s v="No"/>
    <x v="0"/>
    <n v="2"/>
    <x v="0"/>
    <x v="0"/>
    <x v="0"/>
    <s v="8-Aug-1961"/>
    <n v="46599.11"/>
    <s v="tier - 1"/>
    <x v="1"/>
    <s v="R1013"/>
    <x v="28"/>
  </r>
  <r>
    <s v="Id30"/>
    <s v="Natalie"/>
    <n v="37.049999999999997"/>
    <n v="8.44"/>
    <s v="No"/>
    <s v="No"/>
    <x v="0"/>
    <n v="0"/>
    <x v="0"/>
    <x v="0"/>
    <x v="0"/>
    <s v="6-Dec-1971"/>
    <n v="46255.11"/>
    <s v="tier - 1"/>
    <x v="0"/>
    <s v="R1024"/>
    <x v="29"/>
  </r>
  <r>
    <s v="Id31"/>
    <s v="Nicole J."/>
    <n v="43.89"/>
    <n v="8.7100000000000009"/>
    <s v="No"/>
    <s v="No"/>
    <x v="0"/>
    <n v="0"/>
    <x v="0"/>
    <x v="0"/>
    <x v="0"/>
    <s v="17-Aug-1978"/>
    <n v="46200.99"/>
    <s v="tier - 1"/>
    <x v="1"/>
    <s v="R1013"/>
    <x v="30"/>
  </r>
  <r>
    <s v="Id32"/>
    <s v="Jefferson D"/>
    <n v="42.35"/>
    <n v="5.08"/>
    <s v="yes"/>
    <s v="No"/>
    <x v="0"/>
    <n v="0"/>
    <x v="0"/>
    <x v="0"/>
    <x v="2"/>
    <s v="2-Dec-1976"/>
    <n v="46151.12"/>
    <s v="tier - 1"/>
    <x v="0"/>
    <s v="R1013"/>
    <x v="31"/>
  </r>
  <r>
    <s v="Id33"/>
    <s v="Brendan D."/>
    <n v="31.35"/>
    <n v="6.86"/>
    <s v="No"/>
    <s v="No"/>
    <x v="0"/>
    <n v="0"/>
    <x v="0"/>
    <x v="0"/>
    <x v="0"/>
    <s v="4-Dec-1962"/>
    <n v="46130.53"/>
    <s v="tier - 1"/>
    <x v="1"/>
    <s v="R1012"/>
    <x v="32"/>
  </r>
  <r>
    <s v="Id34"/>
    <s v="Courtney"/>
    <n v="47.6"/>
    <n v="5.95"/>
    <s v="yes"/>
    <s v="No"/>
    <x v="0"/>
    <n v="0"/>
    <x v="0"/>
    <x v="0"/>
    <x v="1"/>
    <s v="30-Sep-1985"/>
    <n v="46113.51"/>
    <s v="tier - 2"/>
    <x v="0"/>
    <s v="R1011"/>
    <x v="33"/>
  </r>
  <r>
    <s v="Id35"/>
    <s v="Sydney L."/>
    <n v="46.2"/>
    <n v="6.09"/>
    <s v="No"/>
    <s v="No"/>
    <x v="1"/>
    <n v="1"/>
    <x v="0"/>
    <x v="0"/>
    <x v="1"/>
    <s v="12-Aug-1979"/>
    <n v="45863.21"/>
    <s v="tier - 2"/>
    <x v="1"/>
    <s v="R1013"/>
    <x v="34"/>
  </r>
  <r>
    <s v="Id36"/>
    <s v="Julien"/>
    <n v="32.015000000000001"/>
    <n v="11.75"/>
    <s v="No"/>
    <s v="No"/>
    <x v="0"/>
    <n v="0"/>
    <x v="0"/>
    <x v="0"/>
    <x v="0"/>
    <s v="21-Dec-1960"/>
    <n v="45710.21"/>
    <s v="tier - 2"/>
    <x v="2"/>
    <s v="R1016"/>
    <x v="35"/>
  </r>
  <r>
    <s v="Id37"/>
    <s v="Ryan M"/>
    <n v="40.564999999999998"/>
    <n v="7.37"/>
    <s v="No"/>
    <s v="No"/>
    <x v="0"/>
    <n v="0"/>
    <x v="0"/>
    <x v="0"/>
    <x v="0"/>
    <s v="9-Aug-1974"/>
    <n v="45702.02"/>
    <s v="tier - 2"/>
    <x v="2"/>
    <s v="R1012"/>
    <x v="36"/>
  </r>
  <r>
    <s v="Id38"/>
    <s v="Anna H."/>
    <n v="32.450000000000003"/>
    <n v="11.91"/>
    <s v="No"/>
    <s v="No"/>
    <x v="0"/>
    <n v="0"/>
    <x v="0"/>
    <x v="0"/>
    <x v="0"/>
    <s v="17-Dec-1962"/>
    <n v="45008.959999999999"/>
    <s v="tier - 2"/>
    <x v="2"/>
    <s v="R1013"/>
    <x v="37"/>
  </r>
  <r>
    <s v="Id39"/>
    <s v="Samantha"/>
    <n v="34.96"/>
    <n v="6.52"/>
    <s v="No"/>
    <s v="No"/>
    <x v="0"/>
    <n v="0"/>
    <x v="0"/>
    <x v="0"/>
    <x v="0"/>
    <s v="13-Aug-1971"/>
    <n v="44641.2"/>
    <s v="tier - 2"/>
    <x v="0"/>
    <s v="R1024"/>
    <x v="38"/>
  </r>
  <r>
    <s v="Id40"/>
    <s v="Robert"/>
    <n v="35.5"/>
    <n v="5.14"/>
    <s v="No"/>
    <s v="No"/>
    <x v="1"/>
    <n v="1"/>
    <x v="0"/>
    <x v="0"/>
    <x v="2"/>
    <s v="11-Oct-1993"/>
    <n v="44585.46"/>
    <s v="tier - 2"/>
    <x v="2"/>
    <s v="R1011"/>
    <x v="39"/>
  </r>
  <r>
    <s v="Id41"/>
    <s v="James R."/>
    <n v="52.58"/>
    <n v="4.1900000000000004"/>
    <s v="No"/>
    <s v="yes"/>
    <x v="0"/>
    <n v="1"/>
    <x v="0"/>
    <x v="0"/>
    <x v="2"/>
    <s v="2-Aug-2000"/>
    <n v="44501.4"/>
    <s v="tier - 2"/>
    <x v="0"/>
    <s v="R1013"/>
    <x v="40"/>
  </r>
  <r>
    <s v="Id42"/>
    <s v="Roseann"/>
    <n v="35.200000000000003"/>
    <n v="11.68"/>
    <s v="yes"/>
    <s v="No"/>
    <x v="0"/>
    <n v="0"/>
    <x v="0"/>
    <x v="0"/>
    <x v="0"/>
    <s v="14-Sep-1967"/>
    <n v="44423.8"/>
    <s v="tier - 2"/>
    <x v="0"/>
    <s v="R1013"/>
    <x v="41"/>
  </r>
  <r>
    <s v="Id43"/>
    <s v="Nicole"/>
    <n v="38.06"/>
    <n v="6.98"/>
    <s v="No"/>
    <s v="No"/>
    <x v="0"/>
    <n v="0"/>
    <x v="0"/>
    <x v="0"/>
    <x v="0"/>
    <s v="29-Oct-1971"/>
    <n v="44400.41"/>
    <s v="tier - 2"/>
    <x v="2"/>
    <s v="R1013"/>
    <x v="42"/>
  </r>
  <r>
    <s v="Id44"/>
    <s v="Spencer"/>
    <n v="34.21"/>
    <n v="8.34"/>
    <s v="No"/>
    <s v="No"/>
    <x v="0"/>
    <n v="0"/>
    <x v="0"/>
    <x v="0"/>
    <x v="0"/>
    <s v="24-Nov-1968"/>
    <n v="44260.75"/>
    <s v="tier - 2"/>
    <x v="1"/>
    <s v="R1013"/>
    <x v="43"/>
  </r>
  <r>
    <s v="Id45"/>
    <s v="Eric W"/>
    <n v="38.94"/>
    <n v="8.49"/>
    <s v="yes"/>
    <s v="No"/>
    <x v="0"/>
    <n v="1"/>
    <x v="0"/>
    <x v="0"/>
    <x v="0"/>
    <s v="1-Jun-1975"/>
    <n v="44202.65"/>
    <s v="tier - 2"/>
    <x v="2"/>
    <s v="R1013"/>
    <x v="44"/>
  </r>
  <r>
    <s v="Id46"/>
    <s v="Brianna L"/>
    <n v="30.21"/>
    <n v="5.34"/>
    <s v="yes"/>
    <s v="No"/>
    <x v="0"/>
    <n v="1"/>
    <x v="0"/>
    <x v="0"/>
    <x v="2"/>
    <s v="16-Jul-1988"/>
    <n v="43943.88"/>
    <s v="tier - 2"/>
    <x v="1"/>
    <s v="R1012"/>
    <x v="45"/>
  </r>
  <r>
    <s v="Id47"/>
    <s v="Thomas J."/>
    <n v="33.630000000000003"/>
    <n v="4.43"/>
    <s v="yes"/>
    <s v="No"/>
    <x v="0"/>
    <n v="2"/>
    <x v="0"/>
    <x v="0"/>
    <x v="2"/>
    <s v="5-Oct-1966"/>
    <n v="43921.18"/>
    <s v="tier - 2"/>
    <x v="2"/>
    <s v="R1012"/>
    <x v="46"/>
  </r>
  <r>
    <s v="Id48"/>
    <s v="Melissa L"/>
    <n v="40.369999999999997"/>
    <n v="4.47"/>
    <s v="No"/>
    <s v="No"/>
    <x v="0"/>
    <n v="0"/>
    <x v="0"/>
    <x v="0"/>
    <x v="2"/>
    <s v="10-Nov-1980"/>
    <n v="43896.38"/>
    <s v="tier - 2"/>
    <x v="1"/>
    <s v="R1013"/>
    <x v="47"/>
  </r>
  <r>
    <s v="Id49"/>
    <s v="Flavio"/>
    <n v="53.09"/>
    <n v="4.82"/>
    <s v="yes"/>
    <s v="No"/>
    <x v="0"/>
    <n v="2"/>
    <x v="0"/>
    <x v="0"/>
    <x v="2"/>
    <s v="2-Jul-1966"/>
    <n v="43817.45"/>
    <s v="tier - 2"/>
    <x v="0"/>
    <s v="R1012"/>
    <x v="48"/>
  </r>
  <r>
    <s v="Id50"/>
    <s v="Ryan"/>
    <n v="31.79"/>
    <n v="5.51"/>
    <s v="yes"/>
    <s v="No"/>
    <x v="0"/>
    <n v="2"/>
    <x v="0"/>
    <x v="0"/>
    <x v="2"/>
    <s v="25-Oct-1966"/>
    <n v="43813.87"/>
    <s v="tier - 2"/>
    <x v="2"/>
    <s v="R1013"/>
    <x v="49"/>
  </r>
  <r>
    <s v="Id51"/>
    <s v="Anthony J."/>
    <n v="41.895000000000003"/>
    <n v="10.87"/>
    <s v="yes"/>
    <s v="No"/>
    <x v="0"/>
    <n v="1"/>
    <x v="0"/>
    <x v="0"/>
    <x v="0"/>
    <s v="29-Dec-1986"/>
    <n v="43753.34"/>
    <s v="tier - 2"/>
    <x v="1"/>
    <s v="R1015"/>
    <x v="50"/>
  </r>
  <r>
    <s v="Id52"/>
    <s v="Alex"/>
    <n v="31.16"/>
    <n v="9.34"/>
    <s v="No"/>
    <s v="No"/>
    <x v="0"/>
    <n v="0"/>
    <x v="0"/>
    <x v="0"/>
    <x v="0"/>
    <s v="22-Aug-1965"/>
    <n v="43578.94"/>
    <s v="tier - 2"/>
    <x v="2"/>
    <s v="R1012"/>
    <x v="51"/>
  </r>
  <r>
    <s v="Id53"/>
    <s v="David"/>
    <n v="34.104999999999997"/>
    <n v="5.03"/>
    <s v="yes"/>
    <s v="No"/>
    <x v="1"/>
    <n v="1"/>
    <x v="0"/>
    <x v="0"/>
    <x v="2"/>
    <s v="3-Dec-1969"/>
    <n v="43254.42"/>
    <s v="tier - 2"/>
    <x v="2"/>
    <s v="R1016"/>
    <x v="52"/>
  </r>
  <r>
    <s v="Id54"/>
    <s v="Andrew B"/>
    <n v="51.93"/>
    <n v="11.05"/>
    <s v="No"/>
    <s v="No"/>
    <x v="0"/>
    <n v="0"/>
    <x v="0"/>
    <x v="0"/>
    <x v="0"/>
    <s v="29-Nov-1965"/>
    <n v="43073.760000000002"/>
    <s v="tier - 2"/>
    <x v="2"/>
    <s v="R1011"/>
    <x v="53"/>
  </r>
  <r>
    <s v="Id55"/>
    <s v="Dara E"/>
    <n v="38.950000000000003"/>
    <n v="11.95"/>
    <s v="No"/>
    <s v="No"/>
    <x v="0"/>
    <n v="0"/>
    <x v="0"/>
    <x v="0"/>
    <x v="0"/>
    <s v="4-Nov-1978"/>
    <n v="42983.46"/>
    <s v="tier - 1"/>
    <x v="2"/>
    <s v="R1012"/>
    <x v="54"/>
  </r>
  <r>
    <s v="Id56"/>
    <s v="Inna"/>
    <n v="36.630000000000003"/>
    <n v="7.72"/>
    <s v="yes"/>
    <s v="No"/>
    <x v="0"/>
    <n v="1"/>
    <x v="0"/>
    <x v="0"/>
    <x v="0"/>
    <s v="23-Oct-1975"/>
    <n v="42969.85"/>
    <s v="tier - 1"/>
    <x v="0"/>
    <s v="R1013"/>
    <x v="55"/>
  </r>
  <r>
    <s v="Id57"/>
    <s v="Ari"/>
    <n v="34.200000000000003"/>
    <n v="5.75"/>
    <s v="No"/>
    <s v="No"/>
    <x v="0"/>
    <n v="2"/>
    <x v="0"/>
    <x v="0"/>
    <x v="1"/>
    <s v="10-Sep-1972"/>
    <n v="42856.84"/>
    <s v="tier - 1"/>
    <x v="1"/>
    <s v="R1011"/>
    <x v="56"/>
  </r>
  <r>
    <s v="Id58"/>
    <s v="Lindsey"/>
    <n v="50.63"/>
    <n v="11.89"/>
    <s v="No"/>
    <s v="No"/>
    <x v="0"/>
    <n v="0"/>
    <x v="0"/>
    <x v="0"/>
    <x v="0"/>
    <s v="29-Oct-1965"/>
    <n v="42764.12"/>
    <s v="tier - 1"/>
    <x v="2"/>
    <s v="R1011"/>
    <x v="57"/>
  </r>
  <r>
    <s v="Id59"/>
    <s v="Kenny"/>
    <n v="36.479999999999997"/>
    <n v="6.2"/>
    <s v="No"/>
    <s v="No"/>
    <x v="0"/>
    <n v="0"/>
    <x v="0"/>
    <x v="0"/>
    <x v="1"/>
    <s v="21-Oct-1977"/>
    <n v="42760.5"/>
    <s v="tier - 1"/>
    <x v="2"/>
    <s v="R1012"/>
    <x v="58"/>
  </r>
  <r>
    <s v="Id60"/>
    <s v="Louise"/>
    <n v="54.82"/>
    <n v="10.61"/>
    <s v="No"/>
    <s v="No"/>
    <x v="0"/>
    <n v="0"/>
    <x v="0"/>
    <x v="0"/>
    <x v="0"/>
    <s v="3-Nov-1971"/>
    <n v="42644.2"/>
    <s v="tier - 1"/>
    <x v="0"/>
    <s v="R1011"/>
    <x v="59"/>
  </r>
  <r>
    <s v="Id61"/>
    <s v="Cameron"/>
    <n v="38.06"/>
    <n v="6.04"/>
    <s v="No"/>
    <s v="No"/>
    <x v="1"/>
    <n v="1"/>
    <x v="0"/>
    <x v="0"/>
    <x v="1"/>
    <s v="27-Dec-1979"/>
    <n v="42560.43"/>
    <s v="tier - 1"/>
    <x v="0"/>
    <s v="R1013"/>
    <x v="60"/>
  </r>
  <r>
    <s v="Id62"/>
    <s v="Katie T."/>
    <n v="51.48"/>
    <n v="9.33"/>
    <s v="yes"/>
    <s v="No"/>
    <x v="0"/>
    <n v="0"/>
    <x v="0"/>
    <x v="0"/>
    <x v="0"/>
    <s v="27-Jun-1967"/>
    <n v="42538.720000000001"/>
    <s v="tier - 1"/>
    <x v="0"/>
    <s v="R1011"/>
    <x v="61"/>
  </r>
  <r>
    <s v="Id63"/>
    <s v="Casey"/>
    <n v="52.06"/>
    <n v="11.47"/>
    <s v="No"/>
    <s v="No"/>
    <x v="0"/>
    <n v="0"/>
    <x v="0"/>
    <x v="0"/>
    <x v="0"/>
    <s v="3-Aug-1968"/>
    <n v="42478.6"/>
    <s v="tier - 1"/>
    <x v="2"/>
    <s v="R1011"/>
    <x v="62"/>
  </r>
  <r>
    <s v="Id64"/>
    <s v="David"/>
    <n v="30.684999999999999"/>
    <n v="7.02"/>
    <s v="yes"/>
    <s v="No"/>
    <x v="0"/>
    <n v="0"/>
    <x v="0"/>
    <x v="0"/>
    <x v="0"/>
    <s v="28-Jun-1967"/>
    <n v="42303.69"/>
    <s v="tier - 1"/>
    <x v="2"/>
    <s v="R1016"/>
    <x v="63"/>
  </r>
  <r>
    <s v="Id65"/>
    <s v="Bryson C."/>
    <n v="36.08"/>
    <n v="8.8000000000000007"/>
    <s v="yes"/>
    <s v="No"/>
    <x v="0"/>
    <n v="1"/>
    <x v="0"/>
    <x v="0"/>
    <x v="0"/>
    <s v="15-Aug-1975"/>
    <n v="42211.14"/>
    <s v="tier - 1"/>
    <x v="0"/>
    <s v="R1013"/>
    <x v="64"/>
  </r>
  <r>
    <s v="Id66"/>
    <s v="Megan"/>
    <n v="54.99"/>
    <n v="8.68"/>
    <s v="No"/>
    <s v="No"/>
    <x v="0"/>
    <n v="2"/>
    <x v="0"/>
    <x v="0"/>
    <x v="0"/>
    <s v="18-Sep-1973"/>
    <n v="42188.15"/>
    <s v="tier - 1"/>
    <x v="1"/>
    <s v="R1011"/>
    <x v="65"/>
  </r>
  <r>
    <s v="Id67"/>
    <s v="Daniel"/>
    <n v="35.97"/>
    <n v="6.12"/>
    <s v="No"/>
    <s v="No"/>
    <x v="1"/>
    <n v="1"/>
    <x v="0"/>
    <x v="0"/>
    <x v="1"/>
    <s v="3-Jul-1979"/>
    <n v="42124.52"/>
    <s v="tier - 1"/>
    <x v="1"/>
    <s v="R1013"/>
    <x v="66"/>
  </r>
  <r>
    <s v="Id68"/>
    <s v="Steven M."/>
    <n v="45.54"/>
    <n v="5.4"/>
    <s v="yes"/>
    <s v="No"/>
    <x v="1"/>
    <n v="1"/>
    <x v="0"/>
    <x v="0"/>
    <x v="2"/>
    <s v="9-Dec-1997"/>
    <n v="42112.24"/>
    <s v="tier - 1"/>
    <x v="0"/>
    <s v="R1013"/>
    <x v="67"/>
  </r>
  <r>
    <s v="Id69"/>
    <s v="Jenna L."/>
    <n v="35.53"/>
    <n v="4.3600000000000003"/>
    <s v="yes"/>
    <s v="No"/>
    <x v="0"/>
    <n v="0"/>
    <x v="0"/>
    <x v="0"/>
    <x v="2"/>
    <s v="28-Nov-1976"/>
    <n v="42111.66"/>
    <s v="tier - 1"/>
    <x v="1"/>
    <s v="R1024"/>
    <x v="68"/>
  </r>
  <r>
    <s v="Id70"/>
    <s v="Freeman"/>
    <n v="30.8"/>
    <n v="9.77"/>
    <s v="No"/>
    <s v="No"/>
    <x v="0"/>
    <n v="0"/>
    <x v="0"/>
    <x v="0"/>
    <x v="0"/>
    <s v="19-Dec-1968"/>
    <n v="41999.519999999997"/>
    <s v="tier - 1"/>
    <x v="0"/>
    <s v="R1013"/>
    <x v="69"/>
  </r>
  <r>
    <s v="Id71"/>
    <s v="Jeff"/>
    <n v="38.39"/>
    <n v="4.25"/>
    <s v="No"/>
    <s v="No"/>
    <x v="0"/>
    <n v="1"/>
    <x v="0"/>
    <x v="0"/>
    <x v="2"/>
    <s v="10-Nov-1984"/>
    <n v="41949.24"/>
    <s v="tier - 1"/>
    <x v="1"/>
    <s v="R1013"/>
    <x v="70"/>
  </r>
  <r>
    <s v="Id72"/>
    <s v="Elenilton V. Sr."/>
    <n v="32.299999999999997"/>
    <n v="4.76"/>
    <s v="No"/>
    <s v="No"/>
    <x v="0"/>
    <n v="2"/>
    <x v="0"/>
    <x v="0"/>
    <x v="2"/>
    <s v="8-Jun-1972"/>
    <n v="41919.1"/>
    <s v="tier - 1"/>
    <x v="1"/>
    <s v="R1016"/>
    <x v="71"/>
  </r>
  <r>
    <s v="Id73"/>
    <s v="Maurya"/>
    <n v="48.8"/>
    <n v="6.22"/>
    <s v="yes"/>
    <s v="No"/>
    <x v="0"/>
    <n v="2"/>
    <x v="0"/>
    <x v="0"/>
    <x v="1"/>
    <s v="21-Sep-1966"/>
    <n v="41886.54"/>
    <s v="tier - 1"/>
    <x v="0"/>
    <s v="R1011"/>
    <x v="72"/>
  </r>
  <r>
    <s v="Id74"/>
    <s v="Samantha C"/>
    <n v="45.5"/>
    <n v="7.96"/>
    <s v="No"/>
    <s v="No"/>
    <x v="0"/>
    <n v="0"/>
    <x v="0"/>
    <x v="0"/>
    <x v="0"/>
    <s v="22-Sep-1962"/>
    <n v="41794.629999999997"/>
    <s v="tier - 1"/>
    <x v="0"/>
    <s v="R1011"/>
    <x v="73"/>
  </r>
  <r>
    <s v="Id75"/>
    <s v="Bethany A"/>
    <n v="53.61"/>
    <n v="10.92"/>
    <s v="yes"/>
    <s v="No"/>
    <x v="0"/>
    <n v="1"/>
    <x v="0"/>
    <x v="0"/>
    <x v="0"/>
    <s v="29-Sep-1975"/>
    <n v="41681.86"/>
    <s v="tier - 1"/>
    <x v="1"/>
    <s v="R1011"/>
    <x v="74"/>
  </r>
  <r>
    <s v="Id76"/>
    <s v="Yves"/>
    <n v="36.19"/>
    <n v="11.51"/>
    <s v="yes"/>
    <s v="No"/>
    <x v="0"/>
    <n v="1"/>
    <x v="0"/>
    <x v="0"/>
    <x v="0"/>
    <s v="14-Nov-1975"/>
    <n v="41676.080000000002"/>
    <s v="tier - 1"/>
    <x v="2"/>
    <s v="R1013"/>
    <x v="75"/>
  </r>
  <r>
    <s v="Id77"/>
    <s v="Danielle"/>
    <n v="34.6"/>
    <n v="5.99"/>
    <s v="yes"/>
    <s v="No"/>
    <x v="0"/>
    <n v="0"/>
    <x v="0"/>
    <x v="0"/>
    <x v="1"/>
    <s v="29-Oct-1976"/>
    <n v="41661.599999999999"/>
    <s v="tier - 1"/>
    <x v="0"/>
    <s v="R1011"/>
    <x v="76"/>
  </r>
  <r>
    <s v="Id78"/>
    <s v="Julia"/>
    <n v="54.12"/>
    <n v="11.57"/>
    <s v="No"/>
    <s v="No"/>
    <x v="0"/>
    <n v="0"/>
    <x v="0"/>
    <x v="0"/>
    <x v="0"/>
    <s v="24-Nov-1974"/>
    <n v="41636.199999999997"/>
    <s v="tier - 1"/>
    <x v="1"/>
    <s v="R1011"/>
    <x v="77"/>
  </r>
  <r>
    <s v="Id79"/>
    <s v="Joshua"/>
    <n v="48.82"/>
    <n v="6.67"/>
    <s v="yes"/>
    <s v="No"/>
    <x v="0"/>
    <n v="0"/>
    <x v="0"/>
    <x v="0"/>
    <x v="0"/>
    <s v="22-Dec-1967"/>
    <n v="41505.15"/>
    <s v="tier - 1"/>
    <x v="2"/>
    <s v="R1011"/>
    <x v="78"/>
  </r>
  <r>
    <s v="Id80"/>
    <s v="Jennifer"/>
    <n v="51.01"/>
    <n v="9.1999999999999993"/>
    <s v="No"/>
    <s v="No"/>
    <x v="0"/>
    <n v="0"/>
    <x v="0"/>
    <x v="0"/>
    <x v="0"/>
    <s v="16-Oct-1971"/>
    <n v="41351.879999999997"/>
    <s v="tier - 1"/>
    <x v="2"/>
    <s v="R1011"/>
    <x v="79"/>
  </r>
  <r>
    <s v="Id81"/>
    <s v="Gwen M."/>
    <n v="45.65"/>
    <n v="5.1100000000000003"/>
    <s v="yes"/>
    <s v="No"/>
    <x v="0"/>
    <n v="1"/>
    <x v="0"/>
    <x v="0"/>
    <x v="2"/>
    <s v="7-Oct-1964"/>
    <n v="41331.79"/>
    <s v="tier - 1"/>
    <x v="2"/>
    <s v="R1011"/>
    <x v="80"/>
  </r>
  <r>
    <s v="Id82"/>
    <s v="Patrick"/>
    <n v="52.9"/>
    <n v="5.34"/>
    <s v="No"/>
    <s v="No"/>
    <x v="0"/>
    <n v="0"/>
    <x v="0"/>
    <x v="0"/>
    <x v="2"/>
    <s v="27-Aug-1977"/>
    <n v="41271.5"/>
    <s v="tier - 1"/>
    <x v="2"/>
    <s v="R1011"/>
    <x v="81"/>
  </r>
  <r>
    <s v="Id83"/>
    <s v="Kate"/>
    <n v="45.41"/>
    <n v="4.03"/>
    <s v="yes"/>
    <s v="No"/>
    <x v="0"/>
    <n v="1"/>
    <x v="0"/>
    <x v="0"/>
    <x v="2"/>
    <s v="6-Jun-1964"/>
    <n v="41250.39"/>
    <s v="tier - 1"/>
    <x v="0"/>
    <s v="R1011"/>
    <x v="82"/>
  </r>
  <r>
    <s v="Id84"/>
    <s v="Kevin"/>
    <n v="49.41"/>
    <n v="4.2300000000000004"/>
    <s v="yes"/>
    <s v="No"/>
    <x v="1"/>
    <n v="1"/>
    <x v="0"/>
    <x v="0"/>
    <x v="2"/>
    <s v="8-Aug-1969"/>
    <n v="41191.57"/>
    <s v="tier - 1"/>
    <x v="2"/>
    <s v="R1011"/>
    <x v="83"/>
  </r>
  <r>
    <s v="Id85"/>
    <s v="Stephen II"/>
    <n v="31.824999999999999"/>
    <n v="4.0599999999999996"/>
    <s v="No"/>
    <s v="No"/>
    <x v="0"/>
    <n v="2"/>
    <x v="0"/>
    <x v="0"/>
    <x v="2"/>
    <s v="6-Sep-1972"/>
    <n v="41097.160000000003"/>
    <s v="tier - 1"/>
    <x v="0"/>
    <s v="R1016"/>
    <x v="84"/>
  </r>
  <r>
    <s v="Id86"/>
    <s v="Philip"/>
    <n v="51.28"/>
    <n v="4.68"/>
    <s v="No"/>
    <s v="No"/>
    <x v="0"/>
    <n v="2"/>
    <x v="0"/>
    <x v="0"/>
    <x v="2"/>
    <s v="12-Aug-1972"/>
    <n v="41055.29"/>
    <s v="tier - 1"/>
    <x v="2"/>
    <s v="R1011"/>
    <x v="85"/>
  </r>
  <r>
    <s v="Id87"/>
    <s v="Brett A"/>
    <n v="34.96"/>
    <n v="4.34"/>
    <s v="No"/>
    <s v="No"/>
    <x v="1"/>
    <n v="1"/>
    <x v="0"/>
    <x v="0"/>
    <x v="2"/>
    <s v="11-Oct-1979"/>
    <n v="41034.22"/>
    <s v="tier - 1"/>
    <x v="0"/>
    <s v="R1017"/>
    <x v="86"/>
  </r>
  <r>
    <s v="Id88"/>
    <s v="Rebecca"/>
    <n v="33.11"/>
    <n v="10.51"/>
    <s v="No"/>
    <s v="No"/>
    <x v="0"/>
    <n v="0"/>
    <x v="0"/>
    <x v="0"/>
    <x v="0"/>
    <s v="5-Jun-1974"/>
    <n v="40974.160000000003"/>
    <s v="tier - 1"/>
    <x v="2"/>
    <s v="R1013"/>
    <x v="87"/>
  </r>
  <r>
    <s v="Id89"/>
    <s v="Kelley"/>
    <n v="54.74"/>
    <n v="5.84"/>
    <s v="yes"/>
    <s v="No"/>
    <x v="1"/>
    <n v="1"/>
    <x v="0"/>
    <x v="0"/>
    <x v="1"/>
    <s v="8-Sep-1983"/>
    <n v="40961.29"/>
    <s v="tier - 1"/>
    <x v="2"/>
    <s v="R1011"/>
    <x v="88"/>
  </r>
  <r>
    <s v="Id90"/>
    <s v="Abigail K"/>
    <n v="32.56"/>
    <n v="5.41"/>
    <s v="No"/>
    <s v="No"/>
    <x v="1"/>
    <n v="1"/>
    <x v="0"/>
    <x v="0"/>
    <x v="2"/>
    <s v="16-Sep-1979"/>
    <n v="40941.29"/>
    <s v="tier - 1"/>
    <x v="2"/>
    <s v="R1013"/>
    <x v="89"/>
  </r>
  <r>
    <s v="Id91"/>
    <s v="Hope"/>
    <n v="39.049999999999997"/>
    <n v="6.06"/>
    <s v="No"/>
    <s v="No"/>
    <x v="0"/>
    <n v="1"/>
    <x v="0"/>
    <x v="0"/>
    <x v="1"/>
    <s v="4-Aug-1992"/>
    <n v="40932.43"/>
    <s v="tier - 1"/>
    <x v="2"/>
    <s v="R1013"/>
    <x v="90"/>
  </r>
  <r>
    <s v="Id92"/>
    <s v="Elyse M."/>
    <n v="42.75"/>
    <n v="4.22"/>
    <s v="No"/>
    <s v="No"/>
    <x v="0"/>
    <n v="0"/>
    <x v="0"/>
    <x v="0"/>
    <x v="2"/>
    <s v="2-Jul-1999"/>
    <n v="40904.199999999997"/>
    <s v="tier - 1"/>
    <x v="1"/>
    <s v="R1024"/>
    <x v="91"/>
  </r>
  <r>
    <s v="Id93"/>
    <s v="Nicholas"/>
    <n v="50.58"/>
    <n v="5.12"/>
    <s v="No"/>
    <s v="No"/>
    <x v="0"/>
    <n v="2"/>
    <x v="0"/>
    <x v="0"/>
    <x v="2"/>
    <s v="10-Jun-1972"/>
    <n v="40817.85"/>
    <s v="tier - 1"/>
    <x v="0"/>
    <s v="R1011"/>
    <x v="92"/>
  </r>
  <r>
    <s v="Id94"/>
    <s v="David"/>
    <n v="30.495000000000001"/>
    <n v="4.57"/>
    <s v="yes"/>
    <s v="No"/>
    <x v="0"/>
    <n v="0"/>
    <x v="0"/>
    <x v="0"/>
    <x v="2"/>
    <s v="26-Dec-1976"/>
    <n v="40720.550000000003"/>
    <s v="tier - 1"/>
    <x v="0"/>
    <s v="R1012"/>
    <x v="93"/>
  </r>
  <r>
    <s v="Id95"/>
    <s v="Natalie"/>
    <n v="48.31"/>
    <n v="9.58"/>
    <s v="yes"/>
    <s v="No"/>
    <x v="0"/>
    <n v="2"/>
    <x v="0"/>
    <x v="0"/>
    <x v="0"/>
    <s v="25-Sep-1970"/>
    <n v="40692.910000000003"/>
    <s v="tier - 1"/>
    <x v="1"/>
    <s v="R1011"/>
    <x v="94"/>
  </r>
  <r>
    <s v="Id96"/>
    <s v="Thomas"/>
    <n v="48.99"/>
    <n v="9.7799999999999994"/>
    <s v="yes"/>
    <s v="No"/>
    <x v="0"/>
    <n v="1"/>
    <x v="0"/>
    <x v="0"/>
    <x v="0"/>
    <s v="10-Jul-1975"/>
    <n v="40590.550000000003"/>
    <s v="tier - 1"/>
    <x v="0"/>
    <s v="R1012"/>
    <x v="95"/>
  </r>
  <r>
    <s v="Id97"/>
    <s v="Pamela J."/>
    <n v="38.39"/>
    <n v="4.1100000000000003"/>
    <s v="yes"/>
    <s v="No"/>
    <x v="0"/>
    <n v="0"/>
    <x v="0"/>
    <x v="0"/>
    <x v="2"/>
    <s v="3-Nov-1985"/>
    <n v="40419.019999999997"/>
    <s v="tier - 1"/>
    <x v="2"/>
    <s v="R1013"/>
    <x v="96"/>
  </r>
  <r>
    <s v="Id98"/>
    <s v="Jessica"/>
    <n v="44.34"/>
    <n v="4.0199999999999996"/>
    <s v="yes"/>
    <s v="No"/>
    <x v="0"/>
    <n v="2"/>
    <x v="0"/>
    <x v="0"/>
    <x v="2"/>
    <s v="12-Aug-1966"/>
    <n v="40373.74"/>
    <s v="tier - 1"/>
    <x v="0"/>
    <s v="R1011"/>
    <x v="97"/>
  </r>
  <r>
    <s v="Id99"/>
    <s v="Ron N"/>
    <n v="41.51"/>
    <n v="6.92"/>
    <s v="No"/>
    <s v="No"/>
    <x v="0"/>
    <n v="0"/>
    <x v="0"/>
    <x v="0"/>
    <x v="0"/>
    <s v="4-Sep-1962"/>
    <n v="40309.93"/>
    <s v="tier - 1"/>
    <x v="0"/>
    <s v="R1011"/>
    <x v="98"/>
  </r>
  <r>
    <s v="Id100"/>
    <s v="Daniel"/>
    <n v="48.2"/>
    <n v="4.84"/>
    <s v="No"/>
    <s v="No"/>
    <x v="0"/>
    <n v="0"/>
    <x v="0"/>
    <x v="0"/>
    <x v="2"/>
    <s v="27-Jun-1977"/>
    <n v="40284.379999999997"/>
    <s v="tier - 1"/>
    <x v="0"/>
    <s v="R1012"/>
    <x v="99"/>
  </r>
  <r>
    <s v="Id101"/>
    <s v="Brian"/>
    <n v="35.75"/>
    <n v="8"/>
    <s v="yes"/>
    <s v="No"/>
    <x v="0"/>
    <n v="0"/>
    <x v="0"/>
    <x v="0"/>
    <x v="0"/>
    <s v="4-Oct-1981"/>
    <n v="40273.65"/>
    <s v="tier - 1"/>
    <x v="0"/>
    <s v="R1013"/>
    <x v="100"/>
  </r>
  <r>
    <s v="Id102"/>
    <s v="Sari"/>
    <n v="53.81"/>
    <n v="8.77"/>
    <s v="yes"/>
    <s v="No"/>
    <x v="0"/>
    <n v="0"/>
    <x v="0"/>
    <x v="0"/>
    <x v="0"/>
    <s v="28-Jul-1981"/>
    <n v="40208.559999999998"/>
    <s v="tier - 1"/>
    <x v="2"/>
    <s v="R1011"/>
    <x v="101"/>
  </r>
  <r>
    <s v="Id103"/>
    <s v="Robert M."/>
    <n v="49.48"/>
    <n v="4.96"/>
    <s v="No"/>
    <s v="No"/>
    <x v="1"/>
    <n v="1"/>
    <x v="0"/>
    <x v="0"/>
    <x v="2"/>
    <s v="18-Aug-1979"/>
    <n v="40204.83"/>
    <s v="tier - 1"/>
    <x v="0"/>
    <s v="R1012"/>
    <x v="102"/>
  </r>
  <r>
    <s v="Id104"/>
    <s v="Ricardo"/>
    <n v="34.1"/>
    <n v="4.43"/>
    <s v="yes"/>
    <s v="No"/>
    <x v="0"/>
    <n v="0"/>
    <x v="0"/>
    <x v="0"/>
    <x v="2"/>
    <s v="21-Oct-1985"/>
    <n v="40182.25"/>
    <s v="tier - 1"/>
    <x v="2"/>
    <s v="R1011"/>
    <x v="103"/>
  </r>
  <r>
    <s v="Id105"/>
    <s v="Gedion"/>
    <n v="35.299999999999997"/>
    <n v="5.82"/>
    <s v="yes"/>
    <s v="No"/>
    <x v="1"/>
    <n v="1"/>
    <x v="0"/>
    <x v="0"/>
    <x v="1"/>
    <s v="14-Oct-1983"/>
    <n v="40103.89"/>
    <s v="tier - 1"/>
    <x v="2"/>
    <s v="R1011"/>
    <x v="104"/>
  </r>
  <r>
    <s v="Id106"/>
    <s v="Mark"/>
    <n v="43.83"/>
    <n v="6.03"/>
    <s v="yes"/>
    <s v="No"/>
    <x v="0"/>
    <n v="2"/>
    <x v="0"/>
    <x v="0"/>
    <x v="1"/>
    <s v="12-Aug-1966"/>
    <n v="40069.440000000002"/>
    <s v="tier - 1"/>
    <x v="0"/>
    <s v="R1011"/>
    <x v="97"/>
  </r>
  <r>
    <s v="Id107"/>
    <s v="Gamini P."/>
    <n v="50.07"/>
    <n v="9.27"/>
    <s v="No"/>
    <s v="No"/>
    <x v="0"/>
    <n v="0"/>
    <x v="0"/>
    <x v="0"/>
    <x v="0"/>
    <s v="20-Dec-1978"/>
    <n v="40054.730000000003"/>
    <s v="tier - 1"/>
    <x v="0"/>
    <s v="R1011"/>
    <x v="105"/>
  </r>
  <r>
    <s v="Id108"/>
    <s v="Emily J"/>
    <n v="32.774999999999999"/>
    <n v="5.53"/>
    <s v="No"/>
    <s v="No"/>
    <x v="0"/>
    <n v="0"/>
    <x v="0"/>
    <x v="0"/>
    <x v="2"/>
    <s v="25-Dec-1982"/>
    <n v="40003.33"/>
    <s v="tier - 1"/>
    <x v="1"/>
    <s v="R1012"/>
    <x v="106"/>
  </r>
  <r>
    <s v="Id109"/>
    <s v="Amanda"/>
    <n v="34.104999999999997"/>
    <n v="5.07"/>
    <s v="No"/>
    <s v="No"/>
    <x v="0"/>
    <n v="1"/>
    <x v="0"/>
    <x v="0"/>
    <x v="2"/>
    <s v="8-Aug-1987"/>
    <n v="39983.43"/>
    <s v="tier - 2"/>
    <x v="0"/>
    <s v="R1012"/>
    <x v="107"/>
  </r>
  <r>
    <s v="Id110"/>
    <s v="Nicholas"/>
    <n v="48.93"/>
    <n v="11.17"/>
    <s v="yes"/>
    <s v="No"/>
    <x v="0"/>
    <n v="1"/>
    <x v="0"/>
    <x v="0"/>
    <x v="0"/>
    <s v="2-Dec-1975"/>
    <n v="39963.120000000003"/>
    <s v="tier - 2"/>
    <x v="2"/>
    <s v="R1011"/>
    <x v="108"/>
  </r>
  <r>
    <s v="Id111"/>
    <s v="Knox"/>
    <n v="37.07"/>
    <n v="6.14"/>
    <s v="yes"/>
    <s v="No"/>
    <x v="0"/>
    <n v="0"/>
    <x v="0"/>
    <x v="0"/>
    <x v="1"/>
    <s v="22-Aug-1985"/>
    <n v="39871.699999999997"/>
    <s v="tier - 1"/>
    <x v="2"/>
    <s v="R1013"/>
    <x v="109"/>
  </r>
  <r>
    <s v="Id112"/>
    <s v="Yianna"/>
    <n v="51.51"/>
    <n v="6.26"/>
    <s v="yes"/>
    <s v="No"/>
    <x v="1"/>
    <n v="1"/>
    <x v="0"/>
    <x v="0"/>
    <x v="1"/>
    <s v="1-Jun-1983"/>
    <n v="39865.699999999997"/>
    <s v="tier - 2"/>
    <x v="2"/>
    <s v="R1011"/>
    <x v="110"/>
  </r>
  <r>
    <s v="Id113"/>
    <s v="Roberta"/>
    <n v="34.799999999999997"/>
    <n v="4.72"/>
    <s v="yes"/>
    <s v="No"/>
    <x v="0"/>
    <n v="0"/>
    <x v="0"/>
    <x v="0"/>
    <x v="2"/>
    <s v="17-Jul-1985"/>
    <n v="39836.519999999997"/>
    <s v="tier - 2"/>
    <x v="1"/>
    <s v="R1011"/>
    <x v="111"/>
  </r>
  <r>
    <s v="Id114"/>
    <s v="Benjamin P."/>
    <n v="36.67"/>
    <n v="5.18"/>
    <s v="No"/>
    <s v="No"/>
    <x v="0"/>
    <n v="1"/>
    <x v="0"/>
    <x v="0"/>
    <x v="2"/>
    <s v="24-Jul-1987"/>
    <n v="39774.28"/>
    <s v="tier - 1"/>
    <x v="1"/>
    <s v="R1014"/>
    <x v="112"/>
  </r>
  <r>
    <s v="Id115"/>
    <s v="Craig"/>
    <n v="30.9"/>
    <n v="9.4"/>
    <s v="No"/>
    <s v="No"/>
    <x v="0"/>
    <n v="2"/>
    <x v="0"/>
    <x v="0"/>
    <x v="0"/>
    <s v="17-Dec-1973"/>
    <n v="39727.61"/>
    <s v="tier - 1"/>
    <x v="2"/>
    <s v="R1011"/>
    <x v="113"/>
  </r>
  <r>
    <s v="Id116"/>
    <s v="Ann"/>
    <n v="30.495000000000001"/>
    <n v="6.29"/>
    <s v="No"/>
    <s v="No"/>
    <x v="0"/>
    <n v="0"/>
    <x v="0"/>
    <x v="0"/>
    <x v="1"/>
    <s v="12-Aug-1977"/>
    <n v="39725.519999999997"/>
    <s v="tier - 2"/>
    <x v="1"/>
    <s v="R1012"/>
    <x v="114"/>
  </r>
  <r>
    <s v="Id117"/>
    <s v="Jamie P"/>
    <n v="44.88"/>
    <n v="6.04"/>
    <s v="No"/>
    <s v="No"/>
    <x v="1"/>
    <n v="1"/>
    <x v="0"/>
    <x v="0"/>
    <x v="1"/>
    <s v="16-Jul-2003"/>
    <n v="39722.75"/>
    <s v="tier - 1"/>
    <x v="1"/>
    <s v="R1013"/>
    <x v="115"/>
  </r>
  <r>
    <s v="Id118"/>
    <s v="John"/>
    <n v="44.32"/>
    <n v="10.55"/>
    <s v="No"/>
    <s v="No"/>
    <x v="0"/>
    <n v="0"/>
    <x v="0"/>
    <x v="0"/>
    <x v="0"/>
    <s v="29-Sep-1968"/>
    <n v="39721.93"/>
    <s v="tier - 2"/>
    <x v="2"/>
    <s v="R1011"/>
    <x v="116"/>
  </r>
  <r>
    <s v="Id119"/>
    <s v="Charlie"/>
    <n v="46.39"/>
    <n v="5.09"/>
    <s v="No"/>
    <s v="No"/>
    <x v="0"/>
    <n v="0"/>
    <x v="0"/>
    <x v="0"/>
    <x v="2"/>
    <s v="17-Dec-1977"/>
    <n v="39670.44"/>
    <s v="tier - 2"/>
    <x v="1"/>
    <s v="R1012"/>
    <x v="117"/>
  </r>
  <r>
    <s v="Id120"/>
    <s v="Meb"/>
    <n v="42.13"/>
    <n v="5.2"/>
    <s v="yes"/>
    <s v="No"/>
    <x v="0"/>
    <n v="1"/>
    <x v="0"/>
    <x v="0"/>
    <x v="2"/>
    <s v="7-Aug-1995"/>
    <n v="39611.760000000002"/>
    <s v="tier - 1"/>
    <x v="0"/>
    <s v="R1013"/>
    <x v="118"/>
  </r>
  <r>
    <s v="Id121"/>
    <s v="Aaqib L."/>
    <n v="30.78"/>
    <n v="8.4499999999999993"/>
    <s v="yes"/>
    <s v="No"/>
    <x v="0"/>
    <n v="0"/>
    <x v="0"/>
    <x v="0"/>
    <x v="0"/>
    <s v="5-Jul-1981"/>
    <n v="39597.410000000003"/>
    <s v="tier - 1"/>
    <x v="2"/>
    <s v="R1017"/>
    <x v="119"/>
  </r>
  <r>
    <s v="Id122"/>
    <s v="Craig A."/>
    <n v="31.35"/>
    <n v="9.5399999999999991"/>
    <s v="No"/>
    <s v="No"/>
    <x v="0"/>
    <n v="0"/>
    <x v="0"/>
    <x v="0"/>
    <x v="0"/>
    <s v="12-Jul-1978"/>
    <n v="39556.49"/>
    <s v="tier - 1"/>
    <x v="2"/>
    <s v="R1015"/>
    <x v="120"/>
  </r>
  <r>
    <s v="Id123"/>
    <s v="Meredith"/>
    <n v="41.46"/>
    <n v="4.99"/>
    <s v="yes"/>
    <s v="No"/>
    <x v="0"/>
    <n v="2"/>
    <x v="0"/>
    <x v="0"/>
    <x v="2"/>
    <s v="24-Jun-1966"/>
    <n v="39396.86"/>
    <s v="tier - 2"/>
    <x v="2"/>
    <s v="R1011"/>
    <x v="121"/>
  </r>
  <r>
    <s v="Id124"/>
    <s v="Doug"/>
    <n v="48"/>
    <n v="10.54"/>
    <s v="No"/>
    <s v="No"/>
    <x v="0"/>
    <n v="0"/>
    <x v="0"/>
    <x v="0"/>
    <x v="0"/>
    <s v="5-Aug-1978"/>
    <n v="39352.6"/>
    <s v="tier - 2"/>
    <x v="0"/>
    <s v="R1011"/>
    <x v="122"/>
  </r>
  <r>
    <s v="Id125"/>
    <s v="Elizabeth J."/>
    <n v="49.13"/>
    <n v="4.54"/>
    <s v="No"/>
    <s v="No"/>
    <x v="0"/>
    <n v="0"/>
    <x v="0"/>
    <x v="0"/>
    <x v="2"/>
    <s v="16-Aug-1982"/>
    <n v="39315.279999999999"/>
    <s v="tier - 2"/>
    <x v="0"/>
    <s v="R1011"/>
    <x v="123"/>
  </r>
  <r>
    <s v="Id126"/>
    <s v="Matthew P"/>
    <n v="37.799999999999997"/>
    <n v="6.29"/>
    <s v="No"/>
    <s v="No"/>
    <x v="0"/>
    <n v="1"/>
    <x v="0"/>
    <x v="0"/>
    <x v="1"/>
    <s v="30-Nov-1992"/>
    <n v="39241.440000000002"/>
    <s v="tier - 1"/>
    <x v="0"/>
    <s v="R1011"/>
    <x v="124"/>
  </r>
  <r>
    <s v="Id127"/>
    <s v="Guillermo Sr."/>
    <n v="38.299999999999997"/>
    <n v="9.51"/>
    <s v="No"/>
    <s v="No"/>
    <x v="0"/>
    <n v="0"/>
    <x v="0"/>
    <x v="0"/>
    <x v="0"/>
    <s v="7-Jul-1962"/>
    <n v="39221.120000000003"/>
    <s v="tier - 2"/>
    <x v="1"/>
    <s v="R1011"/>
    <x v="125"/>
  </r>
  <r>
    <s v="Id128"/>
    <s v="Ryan C"/>
    <n v="32.774999999999999"/>
    <n v="4.72"/>
    <s v="No"/>
    <s v="No"/>
    <x v="0"/>
    <n v="0"/>
    <x v="0"/>
    <x v="0"/>
    <x v="2"/>
    <s v="4-Aug-1982"/>
    <n v="39125.33"/>
    <s v="tier - 1"/>
    <x v="1"/>
    <s v="R1016"/>
    <x v="126"/>
  </r>
  <r>
    <s v="Id129"/>
    <s v="Dane"/>
    <n v="34.200000000000003"/>
    <n v="5.91"/>
    <s v="yes"/>
    <s v="No"/>
    <x v="0"/>
    <n v="0"/>
    <x v="0"/>
    <x v="0"/>
    <x v="1"/>
    <s v="20-Sep-1985"/>
    <n v="39047.29"/>
    <s v="tier - 1"/>
    <x v="0"/>
    <s v="R1017"/>
    <x v="127"/>
  </r>
  <r>
    <s v="Id130"/>
    <s v="Jonas"/>
    <n v="30.2"/>
    <n v="9.58"/>
    <s v="No"/>
    <s v="No"/>
    <x v="0"/>
    <n v="0"/>
    <x v="0"/>
    <x v="0"/>
    <x v="0"/>
    <s v="12-Oct-1978"/>
    <n v="38998.550000000003"/>
    <s v="tier - 1"/>
    <x v="1"/>
    <s v="R1011"/>
    <x v="128"/>
  </r>
  <r>
    <s v="Id131"/>
    <s v="George E"/>
    <n v="48.32"/>
    <n v="5.77"/>
    <s v="No"/>
    <s v="No"/>
    <x v="0"/>
    <n v="0"/>
    <x v="0"/>
    <x v="0"/>
    <x v="1"/>
    <s v="24-Sep-1980"/>
    <n v="38947.43"/>
    <s v="tier - 2"/>
    <x v="0"/>
    <s v="R1011"/>
    <x v="129"/>
  </r>
  <r>
    <s v="Id132"/>
    <s v="Sara S"/>
    <n v="44.86"/>
    <n v="4.38"/>
    <s v="yes"/>
    <s v="No"/>
    <x v="0"/>
    <n v="0"/>
    <x v="0"/>
    <x v="0"/>
    <x v="2"/>
    <s v="15-Dec-1976"/>
    <n v="38932.559999999998"/>
    <s v="tier - 2"/>
    <x v="0"/>
    <s v="R1011"/>
    <x v="130"/>
  </r>
  <r>
    <s v="Id133"/>
    <s v="Nick"/>
    <n v="52.15"/>
    <n v="5.65"/>
    <s v="No"/>
    <s v="No"/>
    <x v="0"/>
    <n v="1"/>
    <x v="0"/>
    <x v="0"/>
    <x v="2"/>
    <s v="16-Jun-1987"/>
    <n v="38924.04"/>
    <s v="tier - 2"/>
    <x v="2"/>
    <s v="R1011"/>
    <x v="131"/>
  </r>
  <r>
    <s v="Id134"/>
    <s v="Timothy"/>
    <n v="41.12"/>
    <n v="7.54"/>
    <s v="yes"/>
    <s v="No"/>
    <x v="0"/>
    <n v="0"/>
    <x v="0"/>
    <x v="0"/>
    <x v="0"/>
    <s v="30-Jul-1967"/>
    <n v="38893.360000000001"/>
    <s v="tier - 1"/>
    <x v="2"/>
    <s v="R1011"/>
    <x v="132"/>
  </r>
  <r>
    <s v="Id135"/>
    <s v="Becky L"/>
    <n v="38.39"/>
    <n v="5.1100000000000003"/>
    <s v="yes"/>
    <s v="No"/>
    <x v="0"/>
    <n v="1"/>
    <x v="0"/>
    <x v="0"/>
    <x v="2"/>
    <s v="6-Jun-1964"/>
    <n v="38869.25"/>
    <s v="tier - 2"/>
    <x v="2"/>
    <s v="R1011"/>
    <x v="82"/>
  </r>
  <r>
    <s v="Id136"/>
    <s v="Steph K."/>
    <n v="46.85"/>
    <n v="4.25"/>
    <s v="No"/>
    <s v="No"/>
    <x v="1"/>
    <n v="1"/>
    <x v="0"/>
    <x v="0"/>
    <x v="2"/>
    <s v="3-Dec-1979"/>
    <n v="38836.980000000003"/>
    <s v="tier - 2"/>
    <x v="1"/>
    <s v="R1011"/>
    <x v="133"/>
  </r>
  <r>
    <s v="Id137"/>
    <s v="Kristine B."/>
    <n v="42.24"/>
    <n v="5.55"/>
    <s v="No"/>
    <s v="yes"/>
    <x v="0"/>
    <n v="1"/>
    <x v="0"/>
    <x v="0"/>
    <x v="2"/>
    <s v="5-Dec-2004"/>
    <n v="38792.69"/>
    <s v="tier - 2"/>
    <x v="2"/>
    <s v="R1013"/>
    <x v="134"/>
  </r>
  <r>
    <s v="Id138"/>
    <s v="Taylor B"/>
    <n v="34.39"/>
    <n v="5.78"/>
    <s v="No"/>
    <s v="No"/>
    <x v="0"/>
    <n v="0"/>
    <x v="0"/>
    <x v="0"/>
    <x v="1"/>
    <s v="8-Nov-1991"/>
    <n v="38746.36"/>
    <s v="tier - 1"/>
    <x v="2"/>
    <s v="R1012"/>
    <x v="135"/>
  </r>
  <r>
    <s v="Id139"/>
    <s v="William"/>
    <n v="42.89"/>
    <n v="5.28"/>
    <s v="yes"/>
    <s v="No"/>
    <x v="0"/>
    <n v="0"/>
    <x v="0"/>
    <x v="0"/>
    <x v="2"/>
    <s v="15-Jun-1976"/>
    <n v="38740.120000000003"/>
    <s v="tier - 2"/>
    <x v="2"/>
    <s v="R1012"/>
    <x v="136"/>
  </r>
  <r>
    <s v="Id140"/>
    <s v="Sage"/>
    <n v="36.299999999999997"/>
    <n v="5.39"/>
    <s v="No"/>
    <s v="No"/>
    <x v="0"/>
    <n v="0"/>
    <x v="0"/>
    <x v="0"/>
    <x v="2"/>
    <s v="2-Nov-1991"/>
    <n v="38711"/>
    <s v="tier - 2"/>
    <x v="2"/>
    <s v="R1011"/>
    <x v="137"/>
  </r>
  <r>
    <s v="Id141"/>
    <s v="Cole"/>
    <n v="35.200000000000003"/>
    <n v="8.01"/>
    <s v="yes"/>
    <s v="No"/>
    <x v="0"/>
    <n v="1"/>
    <x v="0"/>
    <x v="0"/>
    <x v="0"/>
    <s v="20-Jul-1986"/>
    <n v="38709.18"/>
    <s v="tier - 1"/>
    <x v="0"/>
    <s v="R1013"/>
    <x v="138"/>
  </r>
  <r>
    <s v="Id142"/>
    <s v="Jesse"/>
    <n v="53.62"/>
    <n v="5.21"/>
    <s v="No"/>
    <s v="No"/>
    <x v="0"/>
    <n v="0"/>
    <x v="0"/>
    <x v="0"/>
    <x v="2"/>
    <s v="13-Jul-1990"/>
    <n v="38652.089999999997"/>
    <s v="tier - 2"/>
    <x v="2"/>
    <s v="R1011"/>
    <x v="139"/>
  </r>
  <r>
    <s v="Id143"/>
    <s v="Tammi J."/>
    <n v="36.67"/>
    <n v="6.27"/>
    <s v="No"/>
    <s v="No"/>
    <x v="0"/>
    <n v="0"/>
    <x v="0"/>
    <x v="0"/>
    <x v="1"/>
    <s v="12-Nov-1999"/>
    <n v="38511.629999999997"/>
    <s v="tier - 2"/>
    <x v="2"/>
    <s v="R1024"/>
    <x v="140"/>
  </r>
  <r>
    <s v="Id144"/>
    <s v="Matthew S."/>
    <n v="33.4"/>
    <n v="10.73"/>
    <s v="yes"/>
    <s v="No"/>
    <x v="0"/>
    <n v="1"/>
    <x v="0"/>
    <x v="0"/>
    <x v="0"/>
    <s v="21-Jun-1986"/>
    <n v="38415.47"/>
    <s v="tier - 1"/>
    <x v="2"/>
    <s v="R1011"/>
    <x v="141"/>
  </r>
  <r>
    <s v="Id145"/>
    <s v="Eric"/>
    <n v="42.71"/>
    <n v="10.52"/>
    <s v="No"/>
    <s v="No"/>
    <x v="0"/>
    <n v="0"/>
    <x v="0"/>
    <x v="0"/>
    <x v="0"/>
    <s v="23-Dec-1971"/>
    <n v="38405.26"/>
    <s v="tier - 2"/>
    <x v="1"/>
    <s v="R1011"/>
    <x v="142"/>
  </r>
  <r>
    <s v="Id146"/>
    <s v="Valeria R"/>
    <n v="41.52"/>
    <n v="11.82"/>
    <s v="yes"/>
    <s v="No"/>
    <x v="0"/>
    <n v="2"/>
    <x v="0"/>
    <x v="0"/>
    <x v="0"/>
    <s v="22-Aug-1970"/>
    <n v="38389.79"/>
    <s v="tier - 2"/>
    <x v="0"/>
    <s v="R1011"/>
    <x v="143"/>
  </r>
  <r>
    <s v="Id147"/>
    <s v="Michael P"/>
    <n v="39.4"/>
    <n v="6.76"/>
    <s v="No"/>
    <s v="No"/>
    <x v="0"/>
    <n v="0"/>
    <x v="0"/>
    <x v="0"/>
    <x v="0"/>
    <s v="17-Sep-2002"/>
    <n v="38344.57"/>
    <s v="tier - 1"/>
    <x v="0"/>
    <s v="R1011"/>
    <x v="144"/>
  </r>
  <r>
    <s v="Id148"/>
    <s v="Rami"/>
    <n v="46.45"/>
    <n v="5.62"/>
    <s v="No"/>
    <s v="No"/>
    <x v="0"/>
    <n v="0"/>
    <x v="0"/>
    <x v="0"/>
    <x v="2"/>
    <s v="12-Jun-1980"/>
    <n v="38313.129999999997"/>
    <s v="tier - 1"/>
    <x v="0"/>
    <s v="R1011"/>
    <x v="145"/>
  </r>
  <r>
    <s v="Id149"/>
    <s v="Denis"/>
    <n v="35.75"/>
    <n v="4.1900000000000004"/>
    <s v="No"/>
    <s v="No"/>
    <x v="0"/>
    <n v="0"/>
    <x v="0"/>
    <x v="0"/>
    <x v="2"/>
    <s v="30-Oct-1989"/>
    <n v="38282.75"/>
    <s v="tier - 1"/>
    <x v="2"/>
    <s v="R1013"/>
    <x v="146"/>
  </r>
  <r>
    <s v="Id150"/>
    <s v="Brian E"/>
    <n v="26.07"/>
    <n v="5.32"/>
    <s v="No"/>
    <s v="No"/>
    <x v="0"/>
    <n v="0"/>
    <x v="0"/>
    <x v="1"/>
    <x v="2"/>
    <s v="16-Aug-1980"/>
    <n v="38245.589999999997"/>
    <s v="tier - 1"/>
    <x v="2"/>
    <s v="R1013"/>
    <x v="147"/>
  </r>
  <r>
    <s v="Id151"/>
    <s v="Bonnie"/>
    <n v="36.54"/>
    <n v="4.46"/>
    <s v="yes"/>
    <s v="No"/>
    <x v="0"/>
    <n v="1"/>
    <x v="0"/>
    <x v="0"/>
    <x v="2"/>
    <s v="16-Jun-1964"/>
    <n v="38241.74"/>
    <s v="tier - 2"/>
    <x v="0"/>
    <s v="R1011"/>
    <x v="148"/>
  </r>
  <r>
    <s v="Id152"/>
    <s v="Michael P"/>
    <n v="51.64"/>
    <n v="5.65"/>
    <s v="No"/>
    <s v="No"/>
    <x v="0"/>
    <n v="0"/>
    <x v="0"/>
    <x v="0"/>
    <x v="2"/>
    <s v="8-Sep-1989"/>
    <n v="38237.339999999997"/>
    <s v="tier - 2"/>
    <x v="0"/>
    <s v="R1011"/>
    <x v="149"/>
  </r>
  <r>
    <s v="Id153"/>
    <s v="Paul"/>
    <n v="42.83"/>
    <n v="6.04"/>
    <s v="No"/>
    <s v="No"/>
    <x v="0"/>
    <n v="2"/>
    <x v="0"/>
    <x v="0"/>
    <x v="1"/>
    <s v="19-Nov-1972"/>
    <n v="38189.1"/>
    <s v="tier - 2"/>
    <x v="2"/>
    <s v="R1011"/>
    <x v="150"/>
  </r>
  <r>
    <s v="Id154"/>
    <s v="Michael"/>
    <n v="40.15"/>
    <n v="5.76"/>
    <s v="No"/>
    <s v="No"/>
    <x v="0"/>
    <n v="1"/>
    <x v="0"/>
    <x v="0"/>
    <x v="1"/>
    <s v="29-Jul-1998"/>
    <n v="38126.25"/>
    <s v="tier - 1"/>
    <x v="0"/>
    <s v="R1013"/>
    <x v="151"/>
  </r>
  <r>
    <s v="Id155"/>
    <s v="Samuel"/>
    <n v="27.8"/>
    <n v="4.3600000000000003"/>
    <s v="No"/>
    <s v="No"/>
    <x v="1"/>
    <n v="1"/>
    <x v="0"/>
    <x v="1"/>
    <x v="2"/>
    <s v="9-Sep-1979"/>
    <n v="37829.72"/>
    <s v="tier - 1"/>
    <x v="2"/>
    <s v="R1011"/>
    <x v="152"/>
  </r>
  <r>
    <s v="Id156"/>
    <s v="Matthew"/>
    <n v="45.81"/>
    <n v="4.76"/>
    <s v="yes"/>
    <s v="No"/>
    <x v="1"/>
    <n v="1"/>
    <x v="0"/>
    <x v="0"/>
    <x v="2"/>
    <s v="26-Jul-1983"/>
    <n v="37800.980000000003"/>
    <s v="tier - 2"/>
    <x v="2"/>
    <s v="R1011"/>
    <x v="153"/>
  </r>
  <r>
    <s v="Id157"/>
    <s v="Daniel"/>
    <n v="34.43"/>
    <n v="10.82"/>
    <s v="yes"/>
    <s v="No"/>
    <x v="0"/>
    <n v="1"/>
    <x v="0"/>
    <x v="0"/>
    <x v="0"/>
    <s v="15-Aug-1986"/>
    <n v="37742.58"/>
    <s v="tier - 1"/>
    <x v="1"/>
    <s v="R1013"/>
    <x v="154"/>
  </r>
  <r>
    <s v="Id158"/>
    <s v="Syndy"/>
    <n v="41.33"/>
    <n v="4.01"/>
    <s v="yes"/>
    <s v="No"/>
    <x v="0"/>
    <n v="0"/>
    <x v="0"/>
    <x v="0"/>
    <x v="2"/>
    <s v="18-Sep-1976"/>
    <n v="37735.199999999997"/>
    <s v="tier - 2"/>
    <x v="2"/>
    <s v="R1011"/>
    <x v="155"/>
  </r>
  <r>
    <s v="Id159"/>
    <s v="Aleksandra"/>
    <n v="31.92"/>
    <n v="5.12"/>
    <s v="yes"/>
    <s v="No"/>
    <x v="0"/>
    <n v="1"/>
    <x v="0"/>
    <x v="0"/>
    <x v="2"/>
    <s v="10-Oct-1988"/>
    <n v="37701.879999999997"/>
    <s v="tier - 2"/>
    <x v="0"/>
    <s v="R1023"/>
    <x v="156"/>
  </r>
  <r>
    <s v="Id160"/>
    <s v="Steeve T Sr."/>
    <n v="39.799999999999997"/>
    <n v="10.54"/>
    <s v="yes"/>
    <s v="No"/>
    <x v="0"/>
    <n v="2"/>
    <x v="0"/>
    <x v="0"/>
    <x v="0"/>
    <s v="28-Oct-1970"/>
    <n v="37675.06"/>
    <s v="tier - 2"/>
    <x v="0"/>
    <s v="R1011"/>
    <x v="157"/>
  </r>
  <r>
    <s v="Id161"/>
    <s v="Richard"/>
    <n v="42.82"/>
    <n v="4.21"/>
    <s v="No"/>
    <s v="No"/>
    <x v="0"/>
    <n v="0"/>
    <x v="0"/>
    <x v="0"/>
    <x v="2"/>
    <s v="20-Jun-1982"/>
    <n v="37650.74"/>
    <s v="tier - 2"/>
    <x v="2"/>
    <s v="R1012"/>
    <x v="158"/>
  </r>
  <r>
    <s v="Id162"/>
    <s v="Aaron T"/>
    <n v="33.630000000000003"/>
    <n v="5.42"/>
    <s v="No"/>
    <s v="No"/>
    <x v="0"/>
    <n v="0"/>
    <x v="0"/>
    <x v="0"/>
    <x v="2"/>
    <s v="16-Nov-1990"/>
    <n v="37607.53"/>
    <s v="tier - 1"/>
    <x v="2"/>
    <s v="R1019"/>
    <x v="159"/>
  </r>
  <r>
    <s v="Id163"/>
    <s v="Akira"/>
    <n v="37.07"/>
    <n v="4.28"/>
    <s v="No"/>
    <s v="yes"/>
    <x v="0"/>
    <n v="1"/>
    <x v="0"/>
    <x v="0"/>
    <x v="2"/>
    <s v="12-Oct-2000"/>
    <n v="37484.449999999997"/>
    <s v="tier - 1"/>
    <x v="1"/>
    <s v="R1013"/>
    <x v="160"/>
  </r>
  <r>
    <s v="Id164"/>
    <s v="Ben"/>
    <n v="35.625"/>
    <n v="8.9"/>
    <s v="No"/>
    <s v="No"/>
    <x v="0"/>
    <n v="0"/>
    <x v="0"/>
    <x v="0"/>
    <x v="0"/>
    <s v="27-Sep-2002"/>
    <n v="37465.339999999997"/>
    <s v="tier - 1"/>
    <x v="2"/>
    <s v="R1012"/>
    <x v="161"/>
  </r>
  <r>
    <s v="Id165"/>
    <s v="Jana"/>
    <n v="42.69"/>
    <n v="4.8899999999999997"/>
    <s v="No"/>
    <s v="No"/>
    <x v="1"/>
    <n v="1"/>
    <x v="0"/>
    <x v="0"/>
    <x v="2"/>
    <s v="3-Aug-1979"/>
    <n v="37425.94"/>
    <s v="tier - 2"/>
    <x v="1"/>
    <s v="R1011"/>
    <x v="162"/>
  </r>
  <r>
    <s v="Id166"/>
    <s v="Jay T."/>
    <n v="37.869999999999997"/>
    <n v="4.29"/>
    <s v="yes"/>
    <s v="No"/>
    <x v="1"/>
    <n v="1"/>
    <x v="0"/>
    <x v="0"/>
    <x v="2"/>
    <s v="30-Oct-1969"/>
    <n v="37277.269999999997"/>
    <s v="tier - 1"/>
    <x v="0"/>
    <s v="R1011"/>
    <x v="163"/>
  </r>
  <r>
    <s v="Id167"/>
    <s v="Marie-Helene"/>
    <n v="40.61"/>
    <n v="8"/>
    <s v="yes"/>
    <s v="No"/>
    <x v="0"/>
    <n v="1"/>
    <x v="0"/>
    <x v="0"/>
    <x v="0"/>
    <s v="9-Nov-1975"/>
    <n v="37272.339999999997"/>
    <s v="tier - 2"/>
    <x v="0"/>
    <s v="R1011"/>
    <x v="164"/>
  </r>
  <r>
    <s v="Id168"/>
    <s v="Bret R"/>
    <n v="30.78"/>
    <n v="4.67"/>
    <s v="yes"/>
    <s v="No"/>
    <x v="0"/>
    <n v="0"/>
    <x v="0"/>
    <x v="0"/>
    <x v="2"/>
    <s v="17-Nov-1985"/>
    <n v="37270.15"/>
    <s v="tier - 2"/>
    <x v="1"/>
    <s v="R1024"/>
    <x v="165"/>
  </r>
  <r>
    <s v="Id169"/>
    <s v="Gardner L"/>
    <n v="49.49"/>
    <n v="4.5"/>
    <s v="No"/>
    <s v="No"/>
    <x v="0"/>
    <n v="0"/>
    <x v="0"/>
    <x v="0"/>
    <x v="2"/>
    <s v="17-Oct-1990"/>
    <n v="37251.22"/>
    <s v="tier - 2"/>
    <x v="2"/>
    <s v="R1011"/>
    <x v="166"/>
  </r>
  <r>
    <s v="Id170"/>
    <s v="Bobby"/>
    <n v="37.619999999999997"/>
    <n v="6.32"/>
    <s v="yes"/>
    <s v="yes"/>
    <x v="0"/>
    <n v="2"/>
    <x v="0"/>
    <x v="0"/>
    <x v="1"/>
    <s v="5-Sep-2000"/>
    <n v="37165.160000000003"/>
    <s v="tier - 1"/>
    <x v="0"/>
    <s v="Unknown"/>
    <x v="167"/>
  </r>
  <r>
    <s v="Id171"/>
    <s v="Natalie"/>
    <n v="36.08"/>
    <n v="6.1"/>
    <s v="yes"/>
    <s v="No"/>
    <x v="0"/>
    <n v="1"/>
    <x v="0"/>
    <x v="0"/>
    <x v="1"/>
    <s v="30-Oct-1995"/>
    <n v="37133.9"/>
    <s v="tier - 2"/>
    <x v="2"/>
    <s v="R1013"/>
    <x v="168"/>
  </r>
  <r>
    <s v="Id172"/>
    <s v="Lina"/>
    <n v="33.5"/>
    <n v="5.4"/>
    <s v="No"/>
    <s v="No"/>
    <x v="0"/>
    <n v="0"/>
    <x v="0"/>
    <x v="0"/>
    <x v="2"/>
    <s v="10-Jun-1989"/>
    <n v="37079.370000000003"/>
    <s v="tier - 2"/>
    <x v="0"/>
    <s v="R1011"/>
    <x v="169"/>
  </r>
  <r>
    <s v="Id173"/>
    <s v="Zebulon"/>
    <n v="47.46"/>
    <n v="6.24"/>
    <s v="yes"/>
    <s v="No"/>
    <x v="0"/>
    <n v="1"/>
    <x v="0"/>
    <x v="0"/>
    <x v="1"/>
    <s v="17-Dec-1988"/>
    <n v="37076.370000000003"/>
    <s v="tier - 2"/>
    <x v="1"/>
    <s v="R1011"/>
    <x v="170"/>
  </r>
  <r>
    <s v="Id174"/>
    <s v="Amanda"/>
    <n v="49.24"/>
    <n v="4.45"/>
    <s v="No"/>
    <s v="No"/>
    <x v="0"/>
    <n v="0"/>
    <x v="0"/>
    <x v="0"/>
    <x v="2"/>
    <s v="1-Nov-1991"/>
    <n v="37040.879999999997"/>
    <s v="tier - 2"/>
    <x v="2"/>
    <s v="R1011"/>
    <x v="171"/>
  </r>
  <r>
    <s v="Id175"/>
    <s v="Greg"/>
    <n v="54.4"/>
    <n v="5.22"/>
    <s v="No"/>
    <s v="No"/>
    <x v="0"/>
    <n v="1"/>
    <x v="0"/>
    <x v="0"/>
    <x v="2"/>
    <s v="13-Sep-1992"/>
    <n v="36976.449999999997"/>
    <s v="tier - 2"/>
    <x v="0"/>
    <s v="R1011"/>
    <x v="172"/>
  </r>
  <r>
    <s v="Id176"/>
    <s v="John"/>
    <n v="35.53"/>
    <n v="4.6100000000000003"/>
    <s v="No"/>
    <s v="No"/>
    <x v="0"/>
    <n v="1"/>
    <x v="0"/>
    <x v="0"/>
    <x v="2"/>
    <s v="25-Aug-1992"/>
    <n v="36950.26"/>
    <s v="tier - 1"/>
    <x v="1"/>
    <s v="R1013"/>
    <x v="173"/>
  </r>
  <r>
    <s v="Id177"/>
    <s v="Kelsey A."/>
    <n v="39.729999999999997"/>
    <n v="6.24"/>
    <s v="No"/>
    <s v="No"/>
    <x v="0"/>
    <n v="0"/>
    <x v="0"/>
    <x v="0"/>
    <x v="1"/>
    <s v="13-Aug-1977"/>
    <n v="36935.64"/>
    <s v="tier - 2"/>
    <x v="1"/>
    <s v="R1011"/>
    <x v="174"/>
  </r>
  <r>
    <s v="Id178"/>
    <s v="Bronwen L"/>
    <n v="35.68"/>
    <n v="10.039999999999999"/>
    <s v="No"/>
    <s v="No"/>
    <x v="0"/>
    <n v="0"/>
    <x v="0"/>
    <x v="0"/>
    <x v="0"/>
    <s v="22-Oct-1968"/>
    <n v="36922.61"/>
    <s v="tier - 2"/>
    <x v="1"/>
    <s v="R1011"/>
    <x v="175"/>
  </r>
  <r>
    <s v="Id179"/>
    <s v="Manuela"/>
    <n v="48.86"/>
    <n v="6.09"/>
    <s v="No"/>
    <s v="No"/>
    <x v="0"/>
    <n v="0"/>
    <x v="0"/>
    <x v="0"/>
    <x v="1"/>
    <s v="10-Jun-1991"/>
    <n v="36911.99"/>
    <s v="tier - 2"/>
    <x v="2"/>
    <s v="R1011"/>
    <x v="176"/>
  </r>
  <r>
    <s v="Id180"/>
    <s v="Jennifer L"/>
    <n v="34.799999999999997"/>
    <n v="11.4"/>
    <s v="yes"/>
    <s v="No"/>
    <x v="1"/>
    <n v="1"/>
    <x v="1"/>
    <x v="0"/>
    <x v="0"/>
    <s v="24-Jul-1963"/>
    <n v="36910.61"/>
    <s v="tier - 2"/>
    <x v="2"/>
    <s v="R1011"/>
    <x v="177"/>
  </r>
  <r>
    <s v="Id181"/>
    <s v="Abby W."/>
    <n v="32.49"/>
    <n v="4.29"/>
    <s v="No"/>
    <s v="No"/>
    <x v="1"/>
    <n v="1"/>
    <x v="0"/>
    <x v="0"/>
    <x v="2"/>
    <s v="21-Jun-2003"/>
    <n v="36898.730000000003"/>
    <s v="tier - 2"/>
    <x v="1"/>
    <s v="R1012"/>
    <x v="178"/>
  </r>
  <r>
    <s v="Id182"/>
    <s v="Tyler"/>
    <n v="39"/>
    <n v="5.7"/>
    <s v="No"/>
    <s v="No"/>
    <x v="0"/>
    <n v="2"/>
    <x v="0"/>
    <x v="0"/>
    <x v="1"/>
    <s v="5-Dec-1972"/>
    <n v="36889.99"/>
    <s v="tier - 1"/>
    <x v="0"/>
    <s v="R1011"/>
    <x v="179"/>
  </r>
  <r>
    <s v="Id183"/>
    <s v="Jeffrey"/>
    <n v="35.299999999999997"/>
    <n v="6.09"/>
    <s v="No"/>
    <s v="No"/>
    <x v="0"/>
    <n v="1"/>
    <x v="0"/>
    <x v="0"/>
    <x v="1"/>
    <s v="4-Jul-1992"/>
    <n v="36837.47"/>
    <s v="tier - 2"/>
    <x v="0"/>
    <s v="R1011"/>
    <x v="180"/>
  </r>
  <r>
    <s v="Id184"/>
    <s v="Matthew F"/>
    <n v="33.42"/>
    <n v="10.67"/>
    <s v="No"/>
    <s v="No"/>
    <x v="0"/>
    <n v="0"/>
    <x v="0"/>
    <x v="0"/>
    <x v="0"/>
    <s v="28-Dec-1965"/>
    <n v="36795.29"/>
    <s v="tier - 2"/>
    <x v="1"/>
    <s v="R1011"/>
    <x v="181"/>
  </r>
  <r>
    <s v="Id185"/>
    <s v="Ryan J."/>
    <n v="37.18"/>
    <n v="6.75"/>
    <s v="yes"/>
    <s v="No"/>
    <x v="0"/>
    <n v="2"/>
    <x v="0"/>
    <x v="0"/>
    <x v="0"/>
    <s v="14-Jul-1970"/>
    <n v="36786.370000000003"/>
    <s v="tier - 1"/>
    <x v="1"/>
    <s v="R1011"/>
    <x v="182"/>
  </r>
  <r>
    <s v="Id186"/>
    <s v="Amy"/>
    <n v="33.33"/>
    <n v="9.26"/>
    <s v="yes"/>
    <s v="No"/>
    <x v="0"/>
    <n v="2"/>
    <x v="1"/>
    <x v="0"/>
    <x v="0"/>
    <s v="29-Jul-1961"/>
    <n v="36580.28"/>
    <s v="tier - 2"/>
    <x v="2"/>
    <s v="R1013"/>
    <x v="183"/>
  </r>
  <r>
    <s v="Id187"/>
    <s v="Andrew P"/>
    <n v="53.21"/>
    <n v="4.2699999999999996"/>
    <s v="No"/>
    <s v="No"/>
    <x v="0"/>
    <n v="1"/>
    <x v="0"/>
    <x v="0"/>
    <x v="2"/>
    <s v="9-Oct-1992"/>
    <n v="36572.800000000003"/>
    <s v="tier - 1"/>
    <x v="2"/>
    <s v="R1011"/>
    <x v="184"/>
  </r>
  <r>
    <s v="Id188"/>
    <s v="George M. V"/>
    <n v="38.729999999999997"/>
    <n v="11.51"/>
    <s v="No"/>
    <s v="No"/>
    <x v="0"/>
    <n v="2"/>
    <x v="0"/>
    <x v="0"/>
    <x v="0"/>
    <s v="9-Aug-1973"/>
    <n v="36541.550000000003"/>
    <s v="tier - 2"/>
    <x v="0"/>
    <s v="R1011"/>
    <x v="185"/>
  </r>
  <r>
    <s v="Id189"/>
    <s v="Sarah"/>
    <n v="29.73"/>
    <n v="7.22"/>
    <s v="No"/>
    <s v="No"/>
    <x v="0"/>
    <n v="0"/>
    <x v="0"/>
    <x v="1"/>
    <x v="0"/>
    <s v="19-Nov-1962"/>
    <n v="36445.550000000003"/>
    <s v="tier - 2"/>
    <x v="2"/>
    <s v="R1011"/>
    <x v="186"/>
  </r>
  <r>
    <s v="Id190"/>
    <s v="Lara"/>
    <n v="34.700000000000003"/>
    <n v="4.37"/>
    <s v="No"/>
    <s v="No"/>
    <x v="1"/>
    <n v="1"/>
    <x v="0"/>
    <x v="0"/>
    <x v="2"/>
    <s v="9-Dec-2003"/>
    <n v="36397.58"/>
    <s v="tier - 2"/>
    <x v="0"/>
    <s v="R1011"/>
    <x v="187"/>
  </r>
  <r>
    <s v="Id191"/>
    <s v="Sebastien"/>
    <n v="38.28"/>
    <n v="11.56"/>
    <s v="yes"/>
    <s v="No"/>
    <x v="0"/>
    <n v="1"/>
    <x v="0"/>
    <x v="0"/>
    <x v="0"/>
    <s v="5-Jun-1975"/>
    <n v="36350.71"/>
    <s v="tier - 1"/>
    <x v="2"/>
    <s v="R1011"/>
    <x v="188"/>
  </r>
  <r>
    <s v="Id192"/>
    <s v="Padraig"/>
    <n v="33.57"/>
    <n v="8.82"/>
    <s v="yes"/>
    <s v="No"/>
    <x v="0"/>
    <n v="0"/>
    <x v="0"/>
    <x v="0"/>
    <x v="0"/>
    <s v="18-Oct-1967"/>
    <n v="36332.449999999997"/>
    <s v="tier - 1"/>
    <x v="0"/>
    <s v="R1011"/>
    <x v="189"/>
  </r>
  <r>
    <s v="Id193"/>
    <s v="Heather"/>
    <n v="52.06"/>
    <n v="4.6900000000000004"/>
    <s v="No"/>
    <s v="No"/>
    <x v="0"/>
    <n v="1"/>
    <x v="0"/>
    <x v="0"/>
    <x v="2"/>
    <s v="16-Jun-1992"/>
    <n v="36314.050000000003"/>
    <s v="tier - 2"/>
    <x v="2"/>
    <s v="R1011"/>
    <x v="190"/>
  </r>
  <r>
    <s v="Id194"/>
    <s v="Jorge"/>
    <n v="38.17"/>
    <n v="4.53"/>
    <s v="No"/>
    <s v="yes"/>
    <x v="0"/>
    <n v="1"/>
    <x v="0"/>
    <x v="0"/>
    <x v="2"/>
    <s v="25-Dec-2004"/>
    <n v="36307.800000000003"/>
    <s v="tier - 1"/>
    <x v="2"/>
    <s v="R1013"/>
    <x v="191"/>
  </r>
  <r>
    <s v="Id195"/>
    <s v="Jack R"/>
    <n v="36.954999999999998"/>
    <n v="5.84"/>
    <s v="No"/>
    <s v="No"/>
    <x v="1"/>
    <n v="1"/>
    <x v="0"/>
    <x v="0"/>
    <x v="1"/>
    <s v="5-Sep-2003"/>
    <n v="36219.410000000003"/>
    <s v="tier - 1"/>
    <x v="1"/>
    <s v="R1012"/>
    <x v="192"/>
  </r>
  <r>
    <s v="Id196"/>
    <s v="Felix"/>
    <n v="34.4"/>
    <n v="4.9000000000000004"/>
    <s v="No"/>
    <s v="No"/>
    <x v="1"/>
    <n v="1"/>
    <x v="0"/>
    <x v="0"/>
    <x v="2"/>
    <s v="28-Dec-1993"/>
    <n v="36197.699999999997"/>
    <s v="tier - 1"/>
    <x v="0"/>
    <s v="R1011"/>
    <x v="193"/>
  </r>
  <r>
    <s v="Id197"/>
    <s v="Christopher C"/>
    <n v="31.73"/>
    <n v="4.3"/>
    <s v="No"/>
    <s v="No"/>
    <x v="0"/>
    <n v="0"/>
    <x v="0"/>
    <x v="0"/>
    <x v="2"/>
    <s v="1-Oct-1999"/>
    <n v="36189.1"/>
    <s v="tier - 1"/>
    <x v="0"/>
    <s v="R1016"/>
    <x v="194"/>
  </r>
  <r>
    <s v="Id198"/>
    <s v="Jesse"/>
    <n v="36.64"/>
    <n v="11.34"/>
    <s v="No"/>
    <s v="No"/>
    <x v="0"/>
    <n v="0"/>
    <x v="0"/>
    <x v="0"/>
    <x v="0"/>
    <s v="6-Dec-1974"/>
    <n v="36182.870000000003"/>
    <s v="tier - 2"/>
    <x v="0"/>
    <s v="R1012"/>
    <x v="195"/>
  </r>
  <r>
    <s v="Id199"/>
    <s v="Jill"/>
    <n v="36.85"/>
    <n v="5.88"/>
    <s v="No"/>
    <s v="yes"/>
    <x v="0"/>
    <n v="1"/>
    <x v="0"/>
    <x v="0"/>
    <x v="1"/>
    <s v="30-Aug-2004"/>
    <n v="36149.480000000003"/>
    <s v="tier - 2"/>
    <x v="2"/>
    <s v="R1013"/>
    <x v="196"/>
  </r>
  <r>
    <s v="Id200"/>
    <s v="William"/>
    <n v="33.33"/>
    <n v="5.01"/>
    <s v="yes"/>
    <s v="No"/>
    <x v="1"/>
    <n v="1"/>
    <x v="0"/>
    <x v="0"/>
    <x v="2"/>
    <s v="12-Jun-1997"/>
    <n v="36124.57"/>
    <s v="tier - 1"/>
    <x v="0"/>
    <s v="R1013"/>
    <x v="197"/>
  </r>
  <r>
    <s v="Id201"/>
    <s v="Alejandro"/>
    <n v="39.14"/>
    <n v="4.4000000000000004"/>
    <s v="No"/>
    <s v="No"/>
    <x v="1"/>
    <n v="1"/>
    <x v="0"/>
    <x v="0"/>
    <x v="2"/>
    <s v="4-Nov-1979"/>
    <n v="36090.49"/>
    <s v="tier - 2"/>
    <x v="2"/>
    <s v="R1011"/>
    <x v="198"/>
  </r>
  <r>
    <s v="Id202"/>
    <s v="Ian E."/>
    <n v="32.9"/>
    <n v="6.26"/>
    <s v="yes"/>
    <s v="No"/>
    <x v="0"/>
    <n v="0"/>
    <x v="0"/>
    <x v="0"/>
    <x v="1"/>
    <s v="20-Aug-1996"/>
    <n v="36085.22"/>
    <s v="tier - 1"/>
    <x v="1"/>
    <s v="R1011"/>
    <x v="199"/>
  </r>
  <r>
    <s v="Id203"/>
    <s v="Hector Sr."/>
    <n v="29.78"/>
    <n v="10.27"/>
    <s v="yes"/>
    <s v="No"/>
    <x v="1"/>
    <n v="1"/>
    <x v="0"/>
    <x v="1"/>
    <x v="0"/>
    <s v="22-Jul-1963"/>
    <n v="36074.339999999997"/>
    <s v="tier - 2"/>
    <x v="1"/>
    <s v="R1011"/>
    <x v="200"/>
  </r>
  <r>
    <s v="Id204"/>
    <s v="Rebecca"/>
    <n v="32.78"/>
    <n v="5.27"/>
    <s v="No"/>
    <s v="No"/>
    <x v="0"/>
    <n v="0"/>
    <x v="0"/>
    <x v="0"/>
    <x v="2"/>
    <s v="4-Sep-1999"/>
    <n v="36021.01"/>
    <s v="tier - 2"/>
    <x v="0"/>
    <s v="R1013"/>
    <x v="201"/>
  </r>
  <r>
    <s v="Id205"/>
    <s v="Matt"/>
    <n v="41.65"/>
    <n v="10.73"/>
    <s v="yes"/>
    <s v="No"/>
    <x v="0"/>
    <n v="0"/>
    <x v="0"/>
    <x v="0"/>
    <x v="0"/>
    <s v="22-Nov-1981"/>
    <n v="35952.65"/>
    <s v="tier - 1"/>
    <x v="0"/>
    <s v="R1011"/>
    <x v="202"/>
  </r>
  <r>
    <s v="Id206"/>
    <s v="Elizabeth H"/>
    <n v="50.79"/>
    <n v="4.45"/>
    <s v="No"/>
    <s v="No"/>
    <x v="0"/>
    <n v="1"/>
    <x v="0"/>
    <x v="0"/>
    <x v="2"/>
    <s v="18-Jun-1992"/>
    <n v="35883.269999999997"/>
    <s v="tier - 2"/>
    <x v="1"/>
    <s v="R1011"/>
    <x v="203"/>
  </r>
  <r>
    <s v="Id207"/>
    <s v="Grace"/>
    <n v="35.43"/>
    <n v="5.25"/>
    <s v="yes"/>
    <s v="No"/>
    <x v="0"/>
    <n v="0"/>
    <x v="0"/>
    <x v="0"/>
    <x v="2"/>
    <s v="4-Oct-1976"/>
    <n v="35733.96"/>
    <s v="tier - 2"/>
    <x v="2"/>
    <s v="R1011"/>
    <x v="204"/>
  </r>
  <r>
    <s v="Id208"/>
    <s v="Jaime"/>
    <n v="35.25"/>
    <n v="9.51"/>
    <s v="No"/>
    <s v="No"/>
    <x v="0"/>
    <n v="0"/>
    <x v="0"/>
    <x v="0"/>
    <x v="0"/>
    <s v="15-Jul-1974"/>
    <n v="35711.39"/>
    <s v="tier - 2"/>
    <x v="0"/>
    <s v="R1012"/>
    <x v="205"/>
  </r>
  <r>
    <s v="Id209"/>
    <s v="Calesse"/>
    <n v="36.85"/>
    <n v="11.12"/>
    <s v="No"/>
    <s v="No"/>
    <x v="0"/>
    <n v="0"/>
    <x v="0"/>
    <x v="0"/>
    <x v="0"/>
    <s v="19-Dec-1978"/>
    <n v="35701.9"/>
    <s v="tier - 2"/>
    <x v="1"/>
    <s v="R1011"/>
    <x v="206"/>
  </r>
  <r>
    <s v="Id210"/>
    <s v="Kate L"/>
    <n v="31.02"/>
    <n v="4.5599999999999996"/>
    <s v="No"/>
    <s v="yes"/>
    <x v="0"/>
    <n v="1"/>
    <x v="0"/>
    <x v="0"/>
    <x v="2"/>
    <s v="17-Dec-2000"/>
    <n v="35595.589999999997"/>
    <s v="tier - 2"/>
    <x v="0"/>
    <s v="R1013"/>
    <x v="207"/>
  </r>
  <r>
    <s v="Id211"/>
    <s v="Sergey"/>
    <n v="35.6"/>
    <n v="4.0199999999999996"/>
    <s v="yes"/>
    <s v="yes"/>
    <x v="0"/>
    <n v="2"/>
    <x v="0"/>
    <x v="0"/>
    <x v="2"/>
    <s v="19-Nov-2000"/>
    <n v="35585.58"/>
    <s v="tier - 2"/>
    <x v="0"/>
    <s v="R1011"/>
    <x v="208"/>
  </r>
  <r>
    <s v="Id212"/>
    <s v="Timothy V"/>
    <n v="34.39"/>
    <n v="8.7200000000000006"/>
    <s v="No"/>
    <s v="No"/>
    <x v="0"/>
    <n v="0"/>
    <x v="0"/>
    <x v="0"/>
    <x v="0"/>
    <s v="10-Aug-1971"/>
    <n v="35583.17"/>
    <s v="tier - 1"/>
    <x v="0"/>
    <s v="R1011"/>
    <x v="209"/>
  </r>
  <r>
    <s v="Id213"/>
    <s v="Andrew S"/>
    <n v="29.06"/>
    <n v="6.25"/>
    <s v="yes"/>
    <s v="No"/>
    <x v="0"/>
    <n v="1"/>
    <x v="0"/>
    <x v="1"/>
    <x v="1"/>
    <s v="29-Aug-1964"/>
    <n v="35573.26"/>
    <s v="tier - 2"/>
    <x v="1"/>
    <s v="R1011"/>
    <x v="210"/>
  </r>
  <r>
    <s v="Id214"/>
    <s v="Matthew D"/>
    <n v="35.799999999999997"/>
    <n v="7.32"/>
    <s v="No"/>
    <s v="No"/>
    <x v="0"/>
    <n v="2"/>
    <x v="0"/>
    <x v="0"/>
    <x v="0"/>
    <s v="27-Oct-1973"/>
    <n v="35547.72"/>
    <s v="tier - 1"/>
    <x v="1"/>
    <s v="R1011"/>
    <x v="211"/>
  </r>
  <r>
    <s v="Id215"/>
    <s v="Jessica"/>
    <n v="49.8"/>
    <n v="4.24"/>
    <s v="No"/>
    <s v="No"/>
    <x v="0"/>
    <n v="1"/>
    <x v="0"/>
    <x v="0"/>
    <x v="2"/>
    <s v="13-Sep-1992"/>
    <n v="35547.47"/>
    <s v="tier - 2"/>
    <x v="0"/>
    <s v="R1011"/>
    <x v="172"/>
  </r>
  <r>
    <s v="Id216"/>
    <s v="Lawrence"/>
    <n v="35.71"/>
    <n v="6.84"/>
    <s v="No"/>
    <s v="No"/>
    <x v="0"/>
    <n v="2"/>
    <x v="0"/>
    <x v="0"/>
    <x v="0"/>
    <s v="16-Dec-1973"/>
    <n v="35517.19"/>
    <s v="tier - 2"/>
    <x v="2"/>
    <s v="R1011"/>
    <x v="212"/>
  </r>
  <r>
    <s v="Id217"/>
    <s v="Alex"/>
    <n v="30.8"/>
    <n v="5.23"/>
    <s v="yes"/>
    <s v="No"/>
    <x v="0"/>
    <n v="1"/>
    <x v="0"/>
    <x v="0"/>
    <x v="2"/>
    <s v="20-Nov-1988"/>
    <n v="35491.64"/>
    <s v="tier - 1"/>
    <x v="2"/>
    <s v="R1011"/>
    <x v="213"/>
  </r>
  <r>
    <s v="Id218"/>
    <s v="Kevin"/>
    <n v="33.69"/>
    <n v="9.68"/>
    <s v="No"/>
    <s v="No"/>
    <x v="0"/>
    <n v="0"/>
    <x v="0"/>
    <x v="0"/>
    <x v="0"/>
    <s v="22-Sep-1971"/>
    <n v="35345.730000000003"/>
    <s v="tier - 2"/>
    <x v="0"/>
    <s v="R1011"/>
    <x v="214"/>
  </r>
  <r>
    <s v="Id219"/>
    <s v="Gavin M."/>
    <n v="42.27"/>
    <n v="6.05"/>
    <s v="yes"/>
    <s v="No"/>
    <x v="0"/>
    <n v="1"/>
    <x v="0"/>
    <x v="0"/>
    <x v="1"/>
    <s v="19-Sep-1988"/>
    <n v="35315.96"/>
    <s v="tier - 2"/>
    <x v="1"/>
    <s v="R1011"/>
    <x v="215"/>
  </r>
  <r>
    <s v="Id220"/>
    <s v="Rick E"/>
    <n v="53.25"/>
    <n v="6.11"/>
    <s v="yes"/>
    <s v="No"/>
    <x v="1"/>
    <n v="1"/>
    <x v="0"/>
    <x v="0"/>
    <x v="1"/>
    <s v="9-Jul-1997"/>
    <n v="35302.089999999997"/>
    <s v="tier - 1"/>
    <x v="2"/>
    <s v="R1011"/>
    <x v="216"/>
  </r>
  <r>
    <s v="Id221"/>
    <s v="Andrea H."/>
    <n v="26.8"/>
    <n v="10.93"/>
    <s v="yes"/>
    <s v="No"/>
    <x v="0"/>
    <n v="0"/>
    <x v="1"/>
    <x v="1"/>
    <x v="0"/>
    <s v="30-Dec-1967"/>
    <n v="35160.129999999997"/>
    <s v="tier - 2"/>
    <x v="2"/>
    <s v="R1011"/>
    <x v="217"/>
  </r>
  <r>
    <s v="Id222"/>
    <s v="Anthony S"/>
    <n v="28.5"/>
    <n v="5.12"/>
    <s v="No"/>
    <s v="No"/>
    <x v="0"/>
    <n v="1"/>
    <x v="0"/>
    <x v="1"/>
    <x v="2"/>
    <s v="22-Dec-1998"/>
    <n v="35147.53"/>
    <s v="tier - 1"/>
    <x v="1"/>
    <s v="R1016"/>
    <x v="218"/>
  </r>
  <r>
    <s v="Id223"/>
    <s v="Erik"/>
    <n v="22.895"/>
    <n v="5.72"/>
    <s v="No"/>
    <s v="No"/>
    <x v="0"/>
    <n v="0"/>
    <x v="0"/>
    <x v="2"/>
    <x v="1"/>
    <s v="29-Jun-1977"/>
    <n v="35069.370000000003"/>
    <s v="tier - 1"/>
    <x v="1"/>
    <s v="R1017"/>
    <x v="219"/>
  </r>
  <r>
    <s v="Id224"/>
    <s v="Kiley D"/>
    <n v="34.06"/>
    <n v="11.83"/>
    <s v="yes"/>
    <s v="No"/>
    <x v="0"/>
    <n v="1"/>
    <x v="0"/>
    <x v="0"/>
    <x v="0"/>
    <s v="29-Aug-1975"/>
    <n v="35050.620000000003"/>
    <s v="tier - 2"/>
    <x v="1"/>
    <s v="R1011"/>
    <x v="220"/>
  </r>
  <r>
    <s v="Id225"/>
    <s v="Jennifer"/>
    <n v="36.409999999999997"/>
    <n v="4.55"/>
    <s v="No"/>
    <s v="No"/>
    <x v="0"/>
    <n v="0"/>
    <x v="0"/>
    <x v="0"/>
    <x v="2"/>
    <s v="5-Jul-1982"/>
    <n v="35000.730000000003"/>
    <s v="tier - 2"/>
    <x v="0"/>
    <s v="R1011"/>
    <x v="221"/>
  </r>
  <r>
    <s v="Id226"/>
    <s v="Chris"/>
    <n v="52.3"/>
    <n v="4.87"/>
    <s v="yes"/>
    <s v="No"/>
    <x v="1"/>
    <n v="1"/>
    <x v="0"/>
    <x v="0"/>
    <x v="2"/>
    <s v="22-Aug-1997"/>
    <n v="34979.86"/>
    <s v="tier - 2"/>
    <x v="2"/>
    <s v="R1011"/>
    <x v="222"/>
  </r>
  <r>
    <s v="Id227"/>
    <s v="Marian M."/>
    <n v="52.66"/>
    <n v="4.45"/>
    <s v="No"/>
    <s v="No"/>
    <x v="0"/>
    <n v="1"/>
    <x v="0"/>
    <x v="0"/>
    <x v="2"/>
    <s v="22-Aug-1998"/>
    <n v="34976.42"/>
    <s v="tier - 2"/>
    <x v="1"/>
    <s v="R1011"/>
    <x v="223"/>
  </r>
  <r>
    <s v="Id228"/>
    <s v="Jeremy"/>
    <n v="29.57"/>
    <n v="9.42"/>
    <s v="yes"/>
    <s v="No"/>
    <x v="0"/>
    <n v="0"/>
    <x v="0"/>
    <x v="1"/>
    <x v="0"/>
    <s v="7-Oct-1967"/>
    <n v="34975.68"/>
    <s v="tier - 2"/>
    <x v="2"/>
    <s v="R1011"/>
    <x v="224"/>
  </r>
  <r>
    <s v="Id229"/>
    <s v="Allison H"/>
    <n v="36.99"/>
    <n v="5.37"/>
    <s v="yes"/>
    <s v="No"/>
    <x v="1"/>
    <n v="1"/>
    <x v="0"/>
    <x v="0"/>
    <x v="2"/>
    <s v="29-Jul-1983"/>
    <n v="34940.61"/>
    <s v="tier - 2"/>
    <x v="0"/>
    <s v="R1011"/>
    <x v="225"/>
  </r>
  <r>
    <s v="Id230"/>
    <s v="Elizabeth"/>
    <n v="31.4"/>
    <n v="4.5999999999999996"/>
    <s v="yes"/>
    <s v="No"/>
    <x v="0"/>
    <n v="1"/>
    <x v="0"/>
    <x v="0"/>
    <x v="2"/>
    <s v="17-Oct-1995"/>
    <n v="34838.870000000003"/>
    <s v="tier - 2"/>
    <x v="0"/>
    <s v="R1011"/>
    <x v="226"/>
  </r>
  <r>
    <s v="Id231"/>
    <s v="Andrew"/>
    <n v="34.9"/>
    <n v="6.22"/>
    <s v="No"/>
    <s v="No"/>
    <x v="1"/>
    <n v="1"/>
    <x v="0"/>
    <x v="0"/>
    <x v="1"/>
    <s v="17-Sep-2003"/>
    <n v="34828.65"/>
    <s v="tier - 1"/>
    <x v="0"/>
    <s v="R1011"/>
    <x v="227"/>
  </r>
  <r>
    <s v="Id232"/>
    <s v="Anders J"/>
    <n v="31.13"/>
    <n v="4.5199999999999996"/>
    <s v="yes"/>
    <s v="No"/>
    <x v="0"/>
    <n v="1"/>
    <x v="0"/>
    <x v="0"/>
    <x v="2"/>
    <s v="27-Dec-1995"/>
    <n v="34806.47"/>
    <s v="tier - 1"/>
    <x v="2"/>
    <s v="R1013"/>
    <x v="228"/>
  </r>
  <r>
    <s v="Id233"/>
    <s v="Sean"/>
    <n v="34.799999999999997"/>
    <n v="6.18"/>
    <s v="No"/>
    <s v="No"/>
    <x v="1"/>
    <n v="1"/>
    <x v="0"/>
    <x v="0"/>
    <x v="1"/>
    <s v="3-Jul-2003"/>
    <n v="34779.620000000003"/>
    <s v="tier - 1"/>
    <x v="2"/>
    <s v="R1011"/>
    <x v="229"/>
  </r>
  <r>
    <s v="Id234"/>
    <s v="Brian M."/>
    <n v="31.68"/>
    <n v="4.4000000000000004"/>
    <s v="No"/>
    <s v="No"/>
    <x v="0"/>
    <n v="0"/>
    <x v="0"/>
    <x v="0"/>
    <x v="2"/>
    <s v="7-Jul-1994"/>
    <n v="34672.15"/>
    <s v="tier - 1"/>
    <x v="0"/>
    <s v="R1013"/>
    <x v="230"/>
  </r>
  <r>
    <s v="Id235"/>
    <s v="Jeremy"/>
    <n v="33.534999999999997"/>
    <n v="6.23"/>
    <s v="No"/>
    <s v="yes"/>
    <x v="0"/>
    <n v="1"/>
    <x v="0"/>
    <x v="0"/>
    <x v="1"/>
    <s v="9-Oct-2004"/>
    <n v="34617.839999999997"/>
    <s v="tier - 1"/>
    <x v="0"/>
    <s v="R1016"/>
    <x v="231"/>
  </r>
  <r>
    <s v="Id236"/>
    <s v="Susannah"/>
    <n v="31.92"/>
    <n v="5.33"/>
    <s v="yes"/>
    <s v="No"/>
    <x v="0"/>
    <n v="0"/>
    <x v="0"/>
    <x v="0"/>
    <x v="2"/>
    <s v="25-Nov-1976"/>
    <n v="34543.39"/>
    <s v="tier - 2"/>
    <x v="0"/>
    <s v="R1011"/>
    <x v="232"/>
  </r>
  <r>
    <s v="Id237"/>
    <s v="Randy"/>
    <n v="32.700000000000003"/>
    <n v="4.09"/>
    <s v="No"/>
    <s v="No"/>
    <x v="0"/>
    <n v="1"/>
    <x v="0"/>
    <x v="0"/>
    <x v="2"/>
    <s v="24-Jun-1998"/>
    <n v="34472.839999999997"/>
    <s v="tier - 1"/>
    <x v="0"/>
    <s v="R1011"/>
    <x v="233"/>
  </r>
  <r>
    <s v="Id238"/>
    <s v="Leslie"/>
    <n v="41.25"/>
    <n v="5.19"/>
    <s v="No"/>
    <s v="No"/>
    <x v="0"/>
    <n v="0"/>
    <x v="0"/>
    <x v="0"/>
    <x v="2"/>
    <s v="24-Sep-1990"/>
    <n v="34456.269999999997"/>
    <s v="tier - 1"/>
    <x v="2"/>
    <s v="R1011"/>
    <x v="234"/>
  </r>
  <r>
    <s v="Id239"/>
    <s v="Brittany L."/>
    <n v="33.11"/>
    <n v="4.12"/>
    <s v="No"/>
    <s v="No"/>
    <x v="1"/>
    <n v="1"/>
    <x v="0"/>
    <x v="0"/>
    <x v="2"/>
    <s v="5-Oct-2003"/>
    <n v="34439.86"/>
    <s v="tier - 2"/>
    <x v="1"/>
    <s v="R1013"/>
    <x v="235"/>
  </r>
  <r>
    <s v="Id240"/>
    <s v="Cassie J."/>
    <n v="36.159999999999997"/>
    <n v="5.0999999999999996"/>
    <s v="No"/>
    <s v="No"/>
    <x v="0"/>
    <n v="1"/>
    <x v="0"/>
    <x v="0"/>
    <x v="2"/>
    <s v="1-Oct-1984"/>
    <n v="34402.22"/>
    <s v="tier - 2"/>
    <x v="0"/>
    <s v="R1011"/>
    <x v="236"/>
  </r>
  <r>
    <s v="Id241"/>
    <s v="Peter W"/>
    <n v="33.72"/>
    <n v="6.21"/>
    <s v="yes"/>
    <s v="No"/>
    <x v="1"/>
    <n v="1"/>
    <x v="0"/>
    <x v="0"/>
    <x v="1"/>
    <s v="2-Oct-1983"/>
    <n v="34307.22"/>
    <s v="tier - 2"/>
    <x v="2"/>
    <s v="R1012"/>
    <x v="237"/>
  </r>
  <r>
    <s v="Id242"/>
    <s v="Douglas"/>
    <n v="37.74"/>
    <n v="9.5299999999999994"/>
    <s v="yes"/>
    <s v="No"/>
    <x v="0"/>
    <n v="1"/>
    <x v="0"/>
    <x v="0"/>
    <x v="0"/>
    <s v="11-Oct-1986"/>
    <n v="34293.120000000003"/>
    <s v="tier - 1"/>
    <x v="2"/>
    <s v="R1011"/>
    <x v="238"/>
  </r>
  <r>
    <s v="Id243"/>
    <s v="Dan"/>
    <n v="48.75"/>
    <n v="4.6399999999999997"/>
    <s v="yes"/>
    <s v="No"/>
    <x v="0"/>
    <n v="1"/>
    <x v="0"/>
    <x v="0"/>
    <x v="2"/>
    <s v="30-Oct-1995"/>
    <n v="34289.43"/>
    <s v="tier - 1"/>
    <x v="1"/>
    <s v="R1011"/>
    <x v="168"/>
  </r>
  <r>
    <s v="Id244"/>
    <s v="Dan M."/>
    <n v="31.065000000000001"/>
    <n v="5.05"/>
    <s v="No"/>
    <s v="No"/>
    <x v="0"/>
    <n v="1"/>
    <x v="0"/>
    <x v="0"/>
    <x v="2"/>
    <s v="11-Jun-1998"/>
    <n v="34254.050000000003"/>
    <s v="tier - 1"/>
    <x v="0"/>
    <s v="R1019"/>
    <x v="239"/>
  </r>
  <r>
    <s v="Id245"/>
    <s v="Eric L."/>
    <n v="23.55"/>
    <n v="10.38"/>
    <s v="No"/>
    <s v="No"/>
    <x v="0"/>
    <n v="0"/>
    <x v="0"/>
    <x v="2"/>
    <x v="0"/>
    <s v="5-Jul-1962"/>
    <n v="34218.019999999997"/>
    <s v="tier - 1"/>
    <x v="1"/>
    <s v="R1011"/>
    <x v="240"/>
  </r>
  <r>
    <s v="Id246"/>
    <s v="Les J"/>
    <n v="30.18"/>
    <n v="8.31"/>
    <s v="yes"/>
    <s v="No"/>
    <x v="0"/>
    <n v="1"/>
    <x v="0"/>
    <x v="0"/>
    <x v="0"/>
    <s v="21-Jul-1975"/>
    <n v="34210.33"/>
    <s v="tier - 2"/>
    <x v="1"/>
    <s v="R1012"/>
    <x v="241"/>
  </r>
  <r>
    <s v="Id247"/>
    <s v="Stephanie"/>
    <n v="29.94"/>
    <n v="7.59"/>
    <s v="No"/>
    <s v="No"/>
    <x v="0"/>
    <n v="0"/>
    <x v="0"/>
    <x v="1"/>
    <x v="0"/>
    <s v="25-Aug-1971"/>
    <n v="34205.07"/>
    <s v="tier - 2"/>
    <x v="2"/>
    <s v="R1011"/>
    <x v="242"/>
  </r>
  <r>
    <s v="Id248"/>
    <s v="Melissa Y"/>
    <n v="31.4"/>
    <n v="5.49"/>
    <s v="No"/>
    <s v="No"/>
    <x v="0"/>
    <n v="0"/>
    <x v="0"/>
    <x v="0"/>
    <x v="2"/>
    <s v="6-Nov-1999"/>
    <n v="34166.269999999997"/>
    <s v="tier - 2"/>
    <x v="0"/>
    <s v="R1011"/>
    <x v="243"/>
  </r>
  <r>
    <s v="Id249"/>
    <s v="Ashley"/>
    <n v="53.06"/>
    <n v="11.68"/>
    <s v="No"/>
    <s v="No"/>
    <x v="0"/>
    <n v="0"/>
    <x v="0"/>
    <x v="0"/>
    <x v="0"/>
    <s v="26-Dec-2002"/>
    <n v="34084.68"/>
    <s v="tier - 2"/>
    <x v="0"/>
    <s v="R1011"/>
    <x v="244"/>
  </r>
  <r>
    <s v="Id250"/>
    <s v="Stephanie M."/>
    <n v="30.25"/>
    <n v="4.1900000000000004"/>
    <s v="No"/>
    <s v="No"/>
    <x v="0"/>
    <n v="2"/>
    <x v="0"/>
    <x v="0"/>
    <x v="2"/>
    <s v="26-Jul-1972"/>
    <n v="34053.360000000001"/>
    <s v="tier - 2"/>
    <x v="2"/>
    <s v="R1011"/>
    <x v="245"/>
  </r>
  <r>
    <s v="Id251"/>
    <s v="Kylie"/>
    <n v="46.68"/>
    <n v="4.01"/>
    <s v="No"/>
    <s v="No"/>
    <x v="0"/>
    <n v="0"/>
    <x v="0"/>
    <x v="0"/>
    <x v="2"/>
    <s v="25-Sep-1994"/>
    <n v="33975.47"/>
    <s v="tier - 2"/>
    <x v="2"/>
    <s v="R1011"/>
    <x v="246"/>
  </r>
  <r>
    <s v="Id252"/>
    <s v="Kelly"/>
    <n v="30.4"/>
    <n v="5.91"/>
    <s v="No"/>
    <s v="yes"/>
    <x v="0"/>
    <n v="2"/>
    <x v="0"/>
    <x v="0"/>
    <x v="1"/>
    <s v="27-Dec-2000"/>
    <n v="33907.550000000003"/>
    <s v="tier - 2"/>
    <x v="2"/>
    <s v="R1012"/>
    <x v="247"/>
  </r>
  <r>
    <s v="Id253"/>
    <s v="Carrie"/>
    <n v="30.2"/>
    <n v="4.47"/>
    <s v="yes"/>
    <s v="No"/>
    <x v="1"/>
    <n v="1"/>
    <x v="0"/>
    <x v="0"/>
    <x v="2"/>
    <s v="9-Aug-1997"/>
    <n v="33900.65"/>
    <s v="tier - 2"/>
    <x v="0"/>
    <s v="R1011"/>
    <x v="248"/>
  </r>
  <r>
    <s v="Id254"/>
    <s v="Alex"/>
    <n v="51.18"/>
    <n v="4.5599999999999996"/>
    <s v="yes"/>
    <s v="yes"/>
    <x v="0"/>
    <n v="2"/>
    <x v="0"/>
    <x v="0"/>
    <x v="2"/>
    <s v="26-Oct-2000"/>
    <n v="33829.39"/>
    <s v="tier - 2"/>
    <x v="0"/>
    <s v="R1011"/>
    <x v="249"/>
  </r>
  <r>
    <s v="Id255"/>
    <s v="Zach S"/>
    <n v="22.18"/>
    <n v="9.9"/>
    <s v="No"/>
    <s v="No"/>
    <x v="0"/>
    <n v="0"/>
    <x v="0"/>
    <x v="2"/>
    <x v="0"/>
    <s v="11-Dec-1962"/>
    <n v="33753.32"/>
    <s v="tier - 1"/>
    <x v="0"/>
    <s v="R1011"/>
    <x v="250"/>
  </r>
  <r>
    <s v="Id256"/>
    <s v="Alan"/>
    <n v="31.92"/>
    <n v="5.1100000000000003"/>
    <s v="No"/>
    <s v="No"/>
    <x v="1"/>
    <n v="1"/>
    <x v="0"/>
    <x v="0"/>
    <x v="2"/>
    <s v="12-Sep-2003"/>
    <n v="33750.29"/>
    <s v="tier - 1"/>
    <x v="0"/>
    <s v="R1012"/>
    <x v="251"/>
  </r>
  <r>
    <s v="Id257"/>
    <s v="Nate"/>
    <n v="31.73"/>
    <n v="5.73"/>
    <s v="No"/>
    <s v="yes"/>
    <x v="0"/>
    <n v="1"/>
    <x v="0"/>
    <x v="0"/>
    <x v="1"/>
    <s v="1-Nov-2004"/>
    <n v="33732.69"/>
    <s v="tier - 1"/>
    <x v="1"/>
    <s v="R1017"/>
    <x v="252"/>
  </r>
  <r>
    <s v="Id258"/>
    <s v="Jesse G."/>
    <n v="45.52"/>
    <n v="6.04"/>
    <s v="No"/>
    <s v="No"/>
    <x v="1"/>
    <n v="1"/>
    <x v="0"/>
    <x v="0"/>
    <x v="1"/>
    <s v="28-Nov-1993"/>
    <n v="33707.550000000003"/>
    <s v="tier - 2"/>
    <x v="2"/>
    <s v="R1011"/>
    <x v="253"/>
  </r>
  <r>
    <s v="Id259"/>
    <s v="Jason"/>
    <n v="52.81"/>
    <n v="5.19"/>
    <s v="No"/>
    <s v="No"/>
    <x v="1"/>
    <n v="1"/>
    <x v="0"/>
    <x v="0"/>
    <x v="2"/>
    <s v="9-Sep-2003"/>
    <n v="33611.71"/>
    <s v="tier - 1"/>
    <x v="2"/>
    <s v="R1011"/>
    <x v="254"/>
  </r>
  <r>
    <s v="Id260"/>
    <s v="Megan A."/>
    <n v="33.58"/>
    <n v="5.56"/>
    <s v="No"/>
    <s v="No"/>
    <x v="0"/>
    <n v="1"/>
    <x v="0"/>
    <x v="0"/>
    <x v="2"/>
    <s v="22-Jul-1984"/>
    <n v="33527.1"/>
    <s v="tier - 2"/>
    <x v="0"/>
    <s v="R1011"/>
    <x v="255"/>
  </r>
  <r>
    <s v="Id261"/>
    <s v="Luke M"/>
    <n v="30.684999999999999"/>
    <n v="8.23"/>
    <s v="No"/>
    <s v="No"/>
    <x v="0"/>
    <n v="0"/>
    <x v="0"/>
    <x v="0"/>
    <x v="0"/>
    <s v="25-Aug-2002"/>
    <n v="33475.82"/>
    <s v="tier - 1"/>
    <x v="1"/>
    <s v="R1018"/>
    <x v="256"/>
  </r>
  <r>
    <s v="Id262"/>
    <s v="Jacy D"/>
    <n v="37.524999999999999"/>
    <n v="9.0299999999999994"/>
    <s v="yes"/>
    <s v="No"/>
    <x v="0"/>
    <n v="2"/>
    <x v="1"/>
    <x v="0"/>
    <x v="0"/>
    <s v="18-Jun-1970"/>
    <n v="33471.97"/>
    <s v="tier - 2"/>
    <x v="2"/>
    <s v="R1012"/>
    <x v="257"/>
  </r>
  <r>
    <s v="Id263"/>
    <s v="Simon G."/>
    <n v="34.5"/>
    <n v="4.07"/>
    <s v="yes"/>
    <s v="No"/>
    <x v="0"/>
    <n v="0"/>
    <x v="0"/>
    <x v="0"/>
    <x v="2"/>
    <s v="7-Dec-1985"/>
    <n v="33450.99"/>
    <s v="tier - 2"/>
    <x v="2"/>
    <s v="R1011"/>
    <x v="258"/>
  </r>
  <r>
    <s v="Id264"/>
    <s v="Ainsley E."/>
    <n v="28.16"/>
    <n v="5.77"/>
    <s v="No"/>
    <s v="No"/>
    <x v="0"/>
    <n v="2"/>
    <x v="0"/>
    <x v="1"/>
    <x v="1"/>
    <s v="5-Sep-1972"/>
    <n v="33344.449999999997"/>
    <s v="tier - 2"/>
    <x v="0"/>
    <s v="R1011"/>
    <x v="259"/>
  </r>
  <r>
    <s v="Id265"/>
    <s v="Erica A."/>
    <n v="30.02"/>
    <n v="5.98"/>
    <s v="No"/>
    <s v="No"/>
    <x v="1"/>
    <n v="1"/>
    <x v="0"/>
    <x v="0"/>
    <x v="1"/>
    <s v="28-Nov-2003"/>
    <n v="33307.550000000003"/>
    <s v="tier - 2"/>
    <x v="0"/>
    <s v="R1012"/>
    <x v="260"/>
  </r>
  <r>
    <s v="Id266"/>
    <s v="Erik"/>
    <n v="37.82"/>
    <n v="6.01"/>
    <s v="No"/>
    <s v="No"/>
    <x v="0"/>
    <n v="0"/>
    <x v="0"/>
    <x v="0"/>
    <x v="1"/>
    <s v="12-Oct-1990"/>
    <n v="33292.83"/>
    <s v="tier - 2"/>
    <x v="1"/>
    <s v="R1011"/>
    <x v="261"/>
  </r>
  <r>
    <s v="Id267"/>
    <s v="Erin C."/>
    <n v="33.14"/>
    <n v="5.67"/>
    <s v="yes"/>
    <s v="No"/>
    <x v="0"/>
    <n v="0"/>
    <x v="0"/>
    <x v="0"/>
    <x v="2"/>
    <s v="15-Jul-1985"/>
    <n v="33121"/>
    <s v="tier - 2"/>
    <x v="1"/>
    <s v="R1011"/>
    <x v="262"/>
  </r>
  <r>
    <s v="Id268"/>
    <s v="Adrienne"/>
    <n v="25.14"/>
    <n v="6.02"/>
    <s v="yes"/>
    <s v="No"/>
    <x v="1"/>
    <n v="1"/>
    <x v="0"/>
    <x v="1"/>
    <x v="1"/>
    <s v="30-Oct-1969"/>
    <n v="33090.660000000003"/>
    <s v="tier - 2"/>
    <x v="2"/>
    <s v="R1011"/>
    <x v="163"/>
  </r>
  <r>
    <s v="Id269"/>
    <s v="Adam"/>
    <n v="20.18"/>
    <n v="11.19"/>
    <s v="No"/>
    <s v="No"/>
    <x v="0"/>
    <n v="0"/>
    <x v="0"/>
    <x v="2"/>
    <x v="0"/>
    <s v="1-Jul-1962"/>
    <n v="33074.94"/>
    <s v="tier - 1"/>
    <x v="2"/>
    <s v="R1011"/>
    <x v="263"/>
  </r>
  <r>
    <s v="Id270"/>
    <s v="Yutaka"/>
    <n v="44.36"/>
    <n v="5.1100000000000003"/>
    <s v="No"/>
    <s v="No"/>
    <x v="0"/>
    <n v="0"/>
    <x v="0"/>
    <x v="0"/>
    <x v="2"/>
    <s v="28-Jul-1994"/>
    <n v="33057.230000000003"/>
    <s v="tier - 1"/>
    <x v="2"/>
    <s v="R1011"/>
    <x v="264"/>
  </r>
  <r>
    <s v="Id271"/>
    <s v="Tyler M"/>
    <n v="23.82"/>
    <n v="10.85"/>
    <s v="yes"/>
    <s v="No"/>
    <x v="0"/>
    <n v="0"/>
    <x v="0"/>
    <x v="2"/>
    <x v="0"/>
    <s v="10-Jul-1967"/>
    <n v="33025.32"/>
    <s v="tier - 2"/>
    <x v="0"/>
    <s v="R1011"/>
    <x v="265"/>
  </r>
  <r>
    <s v="Id272"/>
    <s v="Stephen"/>
    <n v="45"/>
    <n v="5.24"/>
    <s v="yes"/>
    <s v="No"/>
    <x v="0"/>
    <n v="1"/>
    <x v="0"/>
    <x v="0"/>
    <x v="2"/>
    <s v="8-Jul-1995"/>
    <n v="33017.46"/>
    <s v="tier - 1"/>
    <x v="1"/>
    <s v="R1011"/>
    <x v="266"/>
  </r>
  <r>
    <s v="Id273"/>
    <s v="Andrew B."/>
    <n v="26.62"/>
    <n v="10.08"/>
    <s v="No"/>
    <s v="No"/>
    <x v="0"/>
    <n v="0"/>
    <x v="0"/>
    <x v="1"/>
    <x v="0"/>
    <s v="24-Aug-1971"/>
    <n v="32947.629999999997"/>
    <s v="tier - 2"/>
    <x v="1"/>
    <s v="R1011"/>
    <x v="267"/>
  </r>
  <r>
    <s v="Id274"/>
    <s v="James"/>
    <n v="32.67"/>
    <n v="10.97"/>
    <s v="yes"/>
    <s v="No"/>
    <x v="0"/>
    <n v="0"/>
    <x v="0"/>
    <x v="0"/>
    <x v="0"/>
    <s v="17-Nov-1981"/>
    <n v="32906.69"/>
    <s v="tier - 2"/>
    <x v="0"/>
    <s v="R1011"/>
    <x v="268"/>
  </r>
  <r>
    <s v="Id275"/>
    <s v="Shawn P."/>
    <n v="44.44"/>
    <n v="4.9000000000000004"/>
    <s v="yes"/>
    <s v="No"/>
    <x v="0"/>
    <n v="1"/>
    <x v="0"/>
    <x v="0"/>
    <x v="2"/>
    <s v="4-Dec-1995"/>
    <n v="32827.51"/>
    <s v="tier - 1"/>
    <x v="2"/>
    <s v="R1011"/>
    <x v="269"/>
  </r>
  <r>
    <s v="Id276"/>
    <s v="Matt"/>
    <n v="28.31"/>
    <n v="5.33"/>
    <s v="No"/>
    <s v="No"/>
    <x v="0"/>
    <n v="0"/>
    <x v="0"/>
    <x v="1"/>
    <x v="2"/>
    <s v="12-Dec-1980"/>
    <n v="32787.46"/>
    <s v="tier - 1"/>
    <x v="0"/>
    <s v="R1012"/>
    <x v="270"/>
  </r>
  <r>
    <s v="Id277"/>
    <s v="Nathaniel"/>
    <n v="25.05"/>
    <n v="4.6100000000000003"/>
    <s v="No"/>
    <s v="No"/>
    <x v="0"/>
    <n v="2"/>
    <x v="0"/>
    <x v="1"/>
    <x v="2"/>
    <s v="7-Nov-1972"/>
    <n v="32765.33"/>
    <s v="tier - 2"/>
    <x v="2"/>
    <s v="R1012"/>
    <x v="271"/>
  </r>
  <r>
    <s v="Id278"/>
    <s v="Kevin D."/>
    <n v="28.34"/>
    <n v="8.18"/>
    <s v="No"/>
    <s v="No"/>
    <x v="0"/>
    <n v="0"/>
    <x v="0"/>
    <x v="1"/>
    <x v="0"/>
    <s v="6-Dec-1974"/>
    <n v="32760.48"/>
    <s v="tier - 1"/>
    <x v="1"/>
    <s v="R1011"/>
    <x v="195"/>
  </r>
  <r>
    <s v="Id279"/>
    <s v="Joan"/>
    <n v="17.765000000000001"/>
    <n v="5.62"/>
    <s v="No"/>
    <s v="No"/>
    <x v="0"/>
    <n v="0"/>
    <x v="0"/>
    <x v="3"/>
    <x v="2"/>
    <s v="9-Jul-1990"/>
    <n v="32734.19"/>
    <s v="tier - 2"/>
    <x v="1"/>
    <s v="R1012"/>
    <x v="272"/>
  </r>
  <r>
    <s v="Id280"/>
    <s v="Christopher A"/>
    <n v="36.119999999999997"/>
    <n v="5.82"/>
    <s v="No"/>
    <s v="No"/>
    <x v="0"/>
    <n v="0"/>
    <x v="0"/>
    <x v="0"/>
    <x v="1"/>
    <s v="30-Sep-1990"/>
    <n v="32716.2"/>
    <s v="tier - 1"/>
    <x v="2"/>
    <s v="R1011"/>
    <x v="273"/>
  </r>
  <r>
    <s v="Id281"/>
    <s v="Kacy L."/>
    <n v="23.19"/>
    <n v="7.66"/>
    <s v="No"/>
    <s v="No"/>
    <x v="0"/>
    <n v="0"/>
    <x v="0"/>
    <x v="2"/>
    <x v="0"/>
    <s v="1-Nov-1968"/>
    <n v="32686.080000000002"/>
    <s v="tier - 2"/>
    <x v="0"/>
    <s v="R1011"/>
    <x v="274"/>
  </r>
  <r>
    <s v="Id282"/>
    <s v="Benjamin H."/>
    <n v="35.99"/>
    <n v="4.2300000000000004"/>
    <s v="No"/>
    <s v="No"/>
    <x v="0"/>
    <n v="0"/>
    <x v="0"/>
    <x v="0"/>
    <x v="2"/>
    <s v="13-Jul-1990"/>
    <n v="32672.11"/>
    <s v="tier - 1"/>
    <x v="1"/>
    <s v="R1011"/>
    <x v="139"/>
  </r>
  <r>
    <s v="Id283"/>
    <s v="Xaviour J."/>
    <n v="30.25"/>
    <n v="5.58"/>
    <s v="No"/>
    <s v="No"/>
    <x v="1"/>
    <n v="1"/>
    <x v="0"/>
    <x v="0"/>
    <x v="2"/>
    <s v="8-Oct-2003"/>
    <n v="32548.34"/>
    <s v="tier - 1"/>
    <x v="2"/>
    <s v="R1013"/>
    <x v="275"/>
  </r>
  <r>
    <s v="Id284"/>
    <s v="Michael T."/>
    <n v="26.24"/>
    <n v="6.26"/>
    <s v="yes"/>
    <s v="No"/>
    <x v="0"/>
    <n v="0"/>
    <x v="0"/>
    <x v="1"/>
    <x v="1"/>
    <s v="19-Sep-1976"/>
    <n v="32485.46"/>
    <s v="tier - 2"/>
    <x v="1"/>
    <s v="R1011"/>
    <x v="276"/>
  </r>
  <r>
    <s v="Id285"/>
    <s v="Bradley"/>
    <n v="31.36"/>
    <n v="10.6"/>
    <s v="yes"/>
    <s v="No"/>
    <x v="0"/>
    <n v="0"/>
    <x v="0"/>
    <x v="0"/>
    <x v="0"/>
    <s v="27-Sep-1981"/>
    <n v="32462.35"/>
    <s v="tier - 2"/>
    <x v="2"/>
    <s v="R1011"/>
    <x v="277"/>
  </r>
  <r>
    <s v="Id286"/>
    <s v="Andrea"/>
    <n v="25.69"/>
    <n v="4.78"/>
    <s v="yes"/>
    <s v="No"/>
    <x v="0"/>
    <n v="0"/>
    <x v="0"/>
    <x v="1"/>
    <x v="2"/>
    <s v="9-Aug-1976"/>
    <n v="32430.22"/>
    <s v="tier - 2"/>
    <x v="0"/>
    <s v="R1011"/>
    <x v="278"/>
  </r>
  <r>
    <s v="Id287"/>
    <s v="Nancy M"/>
    <n v="25.46"/>
    <n v="6.03"/>
    <s v="No"/>
    <s v="No"/>
    <x v="0"/>
    <n v="2"/>
    <x v="0"/>
    <x v="1"/>
    <x v="1"/>
    <s v="19-Oct-1972"/>
    <n v="32428.63"/>
    <s v="tier - 2"/>
    <x v="2"/>
    <s v="R1011"/>
    <x v="279"/>
  </r>
  <r>
    <s v="Id288"/>
    <s v="Matt"/>
    <n v="31.83"/>
    <n v="11.55"/>
    <s v="yes"/>
    <s v="No"/>
    <x v="0"/>
    <n v="1"/>
    <x v="0"/>
    <x v="0"/>
    <x v="0"/>
    <s v="2-Dec-1986"/>
    <n v="32288.49"/>
    <s v="tier - 2"/>
    <x v="2"/>
    <s v="R1011"/>
    <x v="280"/>
  </r>
  <r>
    <s v="Id289"/>
    <s v="Lee"/>
    <n v="24.43"/>
    <n v="7.59"/>
    <s v="yes"/>
    <s v="No"/>
    <x v="0"/>
    <n v="1"/>
    <x v="0"/>
    <x v="2"/>
    <x v="0"/>
    <s v="17-Dec-1975"/>
    <n v="32259.96"/>
    <s v="tier - 2"/>
    <x v="0"/>
    <s v="R1012"/>
    <x v="281"/>
  </r>
  <r>
    <s v="Id290"/>
    <s v="Chris"/>
    <n v="41.9"/>
    <n v="4.26"/>
    <s v="No"/>
    <s v="No"/>
    <x v="0"/>
    <n v="0"/>
    <x v="0"/>
    <x v="0"/>
    <x v="2"/>
    <s v="8-Sep-1994"/>
    <n v="32222.81"/>
    <s v="tier - 2"/>
    <x v="1"/>
    <s v="R1011"/>
    <x v="282"/>
  </r>
  <r>
    <s v="Id291"/>
    <s v="Erik T."/>
    <n v="22.88"/>
    <n v="5.9"/>
    <s v="yes"/>
    <s v="No"/>
    <x v="1"/>
    <n v="1"/>
    <x v="0"/>
    <x v="2"/>
    <x v="1"/>
    <s v="11-Sep-1969"/>
    <n v="32192.76"/>
    <s v="tier - 1"/>
    <x v="2"/>
    <s v="R1011"/>
    <x v="283"/>
  </r>
  <r>
    <s v="Id292"/>
    <s v="Rod W"/>
    <n v="29.734999999999999"/>
    <n v="7.79"/>
    <s v="No"/>
    <s v="No"/>
    <x v="0"/>
    <n v="0"/>
    <x v="1"/>
    <x v="1"/>
    <x v="0"/>
    <s v="10-Nov-1978"/>
    <n v="32108.66"/>
    <s v="tier - 1"/>
    <x v="0"/>
    <s v="R1017"/>
    <x v="284"/>
  </r>
  <r>
    <s v="Id293"/>
    <s v="Joey"/>
    <n v="40.74"/>
    <n v="5.28"/>
    <s v="No"/>
    <s v="No"/>
    <x v="1"/>
    <n v="1"/>
    <x v="0"/>
    <x v="0"/>
    <x v="2"/>
    <s v="13-Sep-1993"/>
    <n v="32086.21"/>
    <s v="tier - 1"/>
    <x v="0"/>
    <s v="R1011"/>
    <x v="285"/>
  </r>
  <r>
    <s v="Id294"/>
    <s v="Hillary L."/>
    <n v="24.14"/>
    <n v="5.87"/>
    <s v="No"/>
    <s v="No"/>
    <x v="0"/>
    <n v="2"/>
    <x v="0"/>
    <x v="2"/>
    <x v="1"/>
    <s v="21-Sep-1972"/>
    <n v="31980.89"/>
    <s v="tier - 2"/>
    <x v="1"/>
    <s v="R1011"/>
    <x v="286"/>
  </r>
  <r>
    <s v="Id295"/>
    <s v="Eric J"/>
    <n v="25.15"/>
    <n v="9.08"/>
    <s v="yes"/>
    <s v="No"/>
    <x v="0"/>
    <n v="1"/>
    <x v="0"/>
    <x v="1"/>
    <x v="0"/>
    <s v="25-Sep-1975"/>
    <n v="31897.1"/>
    <s v="tier - 2"/>
    <x v="0"/>
    <s v="R1011"/>
    <x v="287"/>
  </r>
  <r>
    <s v="Id296"/>
    <s v="Nicolas"/>
    <n v="28.71"/>
    <n v="5.2"/>
    <s v="No"/>
    <s v="No"/>
    <x v="0"/>
    <n v="1"/>
    <x v="0"/>
    <x v="1"/>
    <x v="2"/>
    <s v="10-Sep-1984"/>
    <n v="31743.919999999998"/>
    <s v="tier - 2"/>
    <x v="1"/>
    <s v="R1011"/>
    <x v="288"/>
  </r>
  <r>
    <s v="Id297"/>
    <s v="Marcel"/>
    <n v="23"/>
    <n v="5.48"/>
    <s v="No"/>
    <s v="No"/>
    <x v="0"/>
    <n v="0"/>
    <x v="0"/>
    <x v="2"/>
    <x v="2"/>
    <s v="14-Oct-1977"/>
    <n v="31736.7"/>
    <s v="tier - 2"/>
    <x v="2"/>
    <s v="R1012"/>
    <x v="289"/>
  </r>
  <r>
    <s v="Id298"/>
    <s v="Ashley N"/>
    <n v="36.86"/>
    <n v="11.95"/>
    <s v="No"/>
    <s v="No"/>
    <x v="0"/>
    <n v="0"/>
    <x v="1"/>
    <x v="0"/>
    <x v="0"/>
    <s v="13-Dec-1960"/>
    <n v="31620"/>
    <s v="tier - 2"/>
    <x v="1"/>
    <s v="R1024"/>
    <x v="290"/>
  </r>
  <r>
    <s v="Id299"/>
    <s v="Evan D"/>
    <n v="24.25"/>
    <n v="8.6999999999999993"/>
    <s v="yes"/>
    <s v="No"/>
    <x v="0"/>
    <n v="1"/>
    <x v="0"/>
    <x v="2"/>
    <x v="0"/>
    <s v="29-Oct-1975"/>
    <n v="31591.82"/>
    <s v="tier - 2"/>
    <x v="1"/>
    <s v="R1011"/>
    <x v="291"/>
  </r>
  <r>
    <s v="Id300"/>
    <s v="Krisana"/>
    <n v="23.85"/>
    <n v="7.84"/>
    <s v="No"/>
    <s v="No"/>
    <x v="0"/>
    <n v="0"/>
    <x v="0"/>
    <x v="2"/>
    <x v="0"/>
    <s v="8-Oct-1974"/>
    <n v="31368.81"/>
    <s v="tier - 2"/>
    <x v="0"/>
    <s v="R1011"/>
    <x v="292"/>
  </r>
  <r>
    <s v="Id301"/>
    <s v="Kyle"/>
    <n v="40.020000000000003"/>
    <n v="5.19"/>
    <s v="yes"/>
    <s v="No"/>
    <x v="0"/>
    <n v="1"/>
    <x v="0"/>
    <x v="0"/>
    <x v="2"/>
    <s v="27-Sep-1995"/>
    <n v="31328.27"/>
    <s v="tier - 2"/>
    <x v="2"/>
    <s v="R1011"/>
    <x v="293"/>
  </r>
  <r>
    <s v="Id302"/>
    <s v="Kate"/>
    <n v="19.170000000000002"/>
    <n v="8.41"/>
    <s v="No"/>
    <s v="No"/>
    <x v="0"/>
    <n v="0"/>
    <x v="0"/>
    <x v="2"/>
    <x v="0"/>
    <s v="9-Jul-1968"/>
    <n v="31322.53"/>
    <s v="tier - 2"/>
    <x v="1"/>
    <s v="R1011"/>
    <x v="294"/>
  </r>
  <r>
    <s v="Id303"/>
    <s v="Martin A."/>
    <n v="43.53"/>
    <n v="5.86"/>
    <s v="yes"/>
    <s v="yes"/>
    <x v="0"/>
    <n v="2"/>
    <x v="0"/>
    <x v="0"/>
    <x v="1"/>
    <s v="22-Jul-2000"/>
    <n v="31234.560000000001"/>
    <s v="tier - 1"/>
    <x v="1"/>
    <s v="R1011"/>
    <x v="295"/>
  </r>
  <r>
    <s v="Id304"/>
    <s v="Stacey"/>
    <n v="46.06"/>
    <n v="4.18"/>
    <s v="No"/>
    <s v="yes"/>
    <x v="0"/>
    <n v="1"/>
    <x v="0"/>
    <x v="0"/>
    <x v="2"/>
    <s v="9-Nov-2004"/>
    <n v="31196.61"/>
    <s v="tier - 2"/>
    <x v="1"/>
    <s v="R1011"/>
    <x v="296"/>
  </r>
  <r>
    <s v="Id305"/>
    <s v="Christine"/>
    <n v="29.92"/>
    <n v="11.99"/>
    <s v="yes"/>
    <s v="No"/>
    <x v="0"/>
    <n v="2"/>
    <x v="0"/>
    <x v="1"/>
    <x v="0"/>
    <s v="9-Sep-1961"/>
    <n v="30942.19"/>
    <s v="tier - 2"/>
    <x v="2"/>
    <s v="R1013"/>
    <x v="297"/>
  </r>
  <r>
    <s v="Id306"/>
    <s v="Sarah C."/>
    <n v="28.46"/>
    <n v="4.8499999999999996"/>
    <s v="yes"/>
    <s v="No"/>
    <x v="0"/>
    <n v="1"/>
    <x v="0"/>
    <x v="1"/>
    <x v="2"/>
    <s v="5-Sep-1988"/>
    <n v="30763.01"/>
    <s v="tier - 2"/>
    <x v="1"/>
    <s v="R1011"/>
    <x v="298"/>
  </r>
  <r>
    <s v="Id307"/>
    <s v="Megan"/>
    <n v="24.56"/>
    <n v="6.18"/>
    <s v="yes"/>
    <s v="No"/>
    <x v="1"/>
    <n v="1"/>
    <x v="0"/>
    <x v="2"/>
    <x v="1"/>
    <s v="21-Dec-1983"/>
    <n v="30724.44"/>
    <s v="tier - 2"/>
    <x v="0"/>
    <s v="R1011"/>
    <x v="299"/>
  </r>
  <r>
    <s v="Id308"/>
    <s v="Jason W"/>
    <n v="41.19"/>
    <n v="6.37"/>
    <s v="No"/>
    <s v="No"/>
    <x v="0"/>
    <n v="0"/>
    <x v="0"/>
    <x v="0"/>
    <x v="1"/>
    <s v="21-Sep-1999"/>
    <n v="30697.71"/>
    <s v="tier - 1"/>
    <x v="2"/>
    <s v="R1011"/>
    <x v="300"/>
  </r>
  <r>
    <s v="Id309"/>
    <s v="Michele"/>
    <n v="18.63"/>
    <n v="9.81"/>
    <s v="yes"/>
    <s v="No"/>
    <x v="0"/>
    <n v="2"/>
    <x v="0"/>
    <x v="2"/>
    <x v="0"/>
    <s v="11-Nov-1970"/>
    <n v="30625.65"/>
    <s v="tier - 2"/>
    <x v="0"/>
    <s v="R1011"/>
    <x v="301"/>
  </r>
  <r>
    <s v="Id310"/>
    <s v="Nikki"/>
    <n v="26.26"/>
    <n v="11.8"/>
    <s v="yes"/>
    <s v="No"/>
    <x v="0"/>
    <n v="1"/>
    <x v="0"/>
    <x v="1"/>
    <x v="0"/>
    <s v="10-Aug-1986"/>
    <n v="30530.5"/>
    <s v="tier - 2"/>
    <x v="1"/>
    <s v="R1011"/>
    <x v="302"/>
  </r>
  <r>
    <s v="Id311"/>
    <s v="Philip J."/>
    <n v="22.37"/>
    <n v="5.86"/>
    <s v="yes"/>
    <s v="No"/>
    <x v="1"/>
    <n v="1"/>
    <x v="0"/>
    <x v="2"/>
    <x v="1"/>
    <s v="3-Sep-1983"/>
    <n v="30457.37"/>
    <s v="tier - 2"/>
    <x v="1"/>
    <s v="R1012"/>
    <x v="303"/>
  </r>
  <r>
    <s v="Id312"/>
    <s v="Bryan L"/>
    <n v="39.619999999999997"/>
    <n v="4.28"/>
    <s v="No"/>
    <s v="No"/>
    <x v="0"/>
    <n v="1"/>
    <x v="0"/>
    <x v="0"/>
    <x v="2"/>
    <s v="28-Oct-1998"/>
    <n v="30422.03"/>
    <s v="tier - 2"/>
    <x v="0"/>
    <s v="R1011"/>
    <x v="304"/>
  </r>
  <r>
    <s v="Id313"/>
    <s v="Timothy F"/>
    <n v="18.329999999999998"/>
    <n v="4.16"/>
    <s v="yes"/>
    <s v="No"/>
    <x v="0"/>
    <n v="0"/>
    <x v="0"/>
    <x v="3"/>
    <x v="2"/>
    <s v="3-Sep-1976"/>
    <n v="30409.53"/>
    <s v="tier - 2"/>
    <x v="0"/>
    <s v="R1012"/>
    <x v="305"/>
  </r>
  <r>
    <s v="Id314"/>
    <s v="Angielyn M"/>
    <n v="17.11"/>
    <n v="4.9800000000000004"/>
    <s v="yes"/>
    <s v="No"/>
    <x v="1"/>
    <n v="1"/>
    <x v="0"/>
    <x v="3"/>
    <x v="2"/>
    <s v="30-Jul-1969"/>
    <n v="30366.93"/>
    <s v="tier - 2"/>
    <x v="2"/>
    <s v="R1011"/>
    <x v="306"/>
  </r>
  <r>
    <s v="Id315"/>
    <s v="Jeanie M."/>
    <n v="43.5"/>
    <n v="6.38"/>
    <s v="No"/>
    <s v="yes"/>
    <x v="0"/>
    <n v="1"/>
    <x v="0"/>
    <x v="0"/>
    <x v="1"/>
    <s v="1-Jun-2004"/>
    <n v="30328.27"/>
    <s v="tier - 2"/>
    <x v="2"/>
    <s v="R1011"/>
    <x v="307"/>
  </r>
  <r>
    <s v="Id316"/>
    <s v="Greg"/>
    <n v="25.364999999999998"/>
    <n v="5.19"/>
    <s v="No"/>
    <s v="No"/>
    <x v="0"/>
    <n v="2"/>
    <x v="1"/>
    <x v="1"/>
    <x v="2"/>
    <s v="24-Jul-1972"/>
    <n v="30284.639999999999"/>
    <s v="tier - 1"/>
    <x v="1"/>
    <s v="R1012"/>
    <x v="308"/>
  </r>
  <r>
    <s v="Id317"/>
    <s v="John"/>
    <n v="28.594999999999999"/>
    <n v="10.210000000000001"/>
    <s v="No"/>
    <s v="No"/>
    <x v="0"/>
    <n v="0"/>
    <x v="1"/>
    <x v="1"/>
    <x v="0"/>
    <s v="15-Sep-1962"/>
    <n v="30260"/>
    <s v="tier - 1"/>
    <x v="1"/>
    <s v="R1014"/>
    <x v="309"/>
  </r>
  <r>
    <s v="Id318"/>
    <s v="Aliaksandr"/>
    <n v="29.83"/>
    <n v="9.6999999999999993"/>
    <s v="yes"/>
    <s v="No"/>
    <x v="1"/>
    <n v="1"/>
    <x v="0"/>
    <x v="1"/>
    <x v="0"/>
    <s v="13-Sep-1963"/>
    <n v="30184.94"/>
    <s v="tier - 1"/>
    <x v="1"/>
    <s v="R1014"/>
    <x v="310"/>
  </r>
  <r>
    <s v="Id319"/>
    <s v="Jason M."/>
    <n v="24.7"/>
    <n v="10.25"/>
    <s v="No"/>
    <s v="No"/>
    <x v="0"/>
    <n v="3"/>
    <x v="1"/>
    <x v="2"/>
    <x v="0"/>
    <s v="11-Aug-1958"/>
    <n v="30166.62"/>
    <s v="tier - 1"/>
    <x v="0"/>
    <s v="R1012"/>
    <x v="311"/>
  </r>
  <r>
    <s v="Id320"/>
    <s v="Sheera K"/>
    <n v="17.940000000000001"/>
    <n v="9.77"/>
    <s v="No"/>
    <s v="No"/>
    <x v="0"/>
    <n v="0"/>
    <x v="0"/>
    <x v="3"/>
    <x v="0"/>
    <s v="25-Dec-1971"/>
    <n v="30134.75"/>
    <s v="tier - 2"/>
    <x v="0"/>
    <s v="R1011"/>
    <x v="312"/>
  </r>
  <r>
    <s v="Id321"/>
    <s v="Janice"/>
    <n v="21.08"/>
    <n v="4.83"/>
    <s v="No"/>
    <s v="No"/>
    <x v="1"/>
    <n v="1"/>
    <x v="0"/>
    <x v="2"/>
    <x v="2"/>
    <s v="2-Sep-1979"/>
    <n v="30095.97"/>
    <s v="tier - 2"/>
    <x v="0"/>
    <s v="R1011"/>
    <x v="313"/>
  </r>
  <r>
    <s v="Id322"/>
    <s v="Timothy G."/>
    <n v="37.715000000000003"/>
    <n v="10.86"/>
    <s v="yes"/>
    <s v="No"/>
    <x v="0"/>
    <n v="0"/>
    <x v="1"/>
    <x v="0"/>
    <x v="0"/>
    <s v="16-Jun-1967"/>
    <n v="30063.58"/>
    <s v="tier - 1"/>
    <x v="1"/>
    <s v="R1012"/>
    <x v="314"/>
  </r>
  <r>
    <s v="Id323"/>
    <s v="Alan R"/>
    <n v="22.39"/>
    <n v="9.5299999999999994"/>
    <s v="yes"/>
    <s v="No"/>
    <x v="0"/>
    <n v="0"/>
    <x v="0"/>
    <x v="2"/>
    <x v="0"/>
    <s v="4-Aug-1981"/>
    <n v="30026.87"/>
    <s v="tier - 2"/>
    <x v="0"/>
    <s v="R1012"/>
    <x v="315"/>
  </r>
  <r>
    <s v="Id324"/>
    <s v="Michael"/>
    <n v="28.78"/>
    <n v="5.68"/>
    <s v="No"/>
    <s v="No"/>
    <x v="0"/>
    <n v="0"/>
    <x v="0"/>
    <x v="1"/>
    <x v="2"/>
    <s v="5-Oct-1991"/>
    <n v="29969.67"/>
    <s v="tier - 1"/>
    <x v="1"/>
    <s v="R1011"/>
    <x v="316"/>
  </r>
  <r>
    <s v="Id325"/>
    <s v="Marie-France"/>
    <n v="18.329999999999998"/>
    <n v="5.57"/>
    <s v="yes"/>
    <s v="No"/>
    <x v="0"/>
    <n v="0"/>
    <x v="0"/>
    <x v="3"/>
    <x v="2"/>
    <s v="12-Jun-1976"/>
    <n v="29933.75"/>
    <s v="tier - 1"/>
    <x v="1"/>
    <s v="R1011"/>
    <x v="317"/>
  </r>
  <r>
    <s v="Id326"/>
    <s v="Erik F."/>
    <n v="26.39"/>
    <n v="4.58"/>
    <s v="yes"/>
    <s v="No"/>
    <x v="0"/>
    <n v="1"/>
    <x v="0"/>
    <x v="1"/>
    <x v="2"/>
    <s v="30-Dec-1988"/>
    <n v="29929.56"/>
    <s v="tier - 1"/>
    <x v="1"/>
    <s v="R1011"/>
    <x v="318"/>
  </r>
  <r>
    <s v="Id327"/>
    <s v="Andrew"/>
    <n v="19.260000000000002"/>
    <n v="8.9600000000000009"/>
    <s v="yes"/>
    <s v="No"/>
    <x v="0"/>
    <n v="1"/>
    <x v="0"/>
    <x v="2"/>
    <x v="0"/>
    <s v="19-Aug-1975"/>
    <n v="29899.25"/>
    <s v="tier - 1"/>
    <x v="0"/>
    <s v="R1011"/>
    <x v="319"/>
  </r>
  <r>
    <s v="Id328"/>
    <s v="Anthony"/>
    <n v="26.92"/>
    <n v="6.09"/>
    <s v="No"/>
    <s v="No"/>
    <x v="0"/>
    <n v="0"/>
    <x v="0"/>
    <x v="1"/>
    <x v="1"/>
    <s v="30-Dec-1989"/>
    <n v="29852.48"/>
    <s v="tier - 1"/>
    <x v="0"/>
    <s v="R1011"/>
    <x v="320"/>
  </r>
  <r>
    <s v="Id329"/>
    <s v="Chris"/>
    <n v="19.73"/>
    <n v="4.3600000000000003"/>
    <s v="No"/>
    <s v="No"/>
    <x v="0"/>
    <n v="0"/>
    <x v="0"/>
    <x v="2"/>
    <x v="2"/>
    <s v="29-Oct-1982"/>
    <n v="29818.76"/>
    <s v="tier - 1"/>
    <x v="1"/>
    <s v="R1012"/>
    <x v="321"/>
  </r>
  <r>
    <s v="Id330"/>
    <s v="Yu"/>
    <n v="23.56"/>
    <n v="11.74"/>
    <s v="yes"/>
    <s v="No"/>
    <x v="0"/>
    <n v="0"/>
    <x v="0"/>
    <x v="2"/>
    <x v="0"/>
    <s v="13-Aug-1981"/>
    <n v="29816.639999999999"/>
    <s v="tier - 1"/>
    <x v="2"/>
    <s v="R1011"/>
    <x v="322"/>
  </r>
  <r>
    <s v="Id331"/>
    <s v="Caleb N"/>
    <n v="37.67"/>
    <n v="5.89"/>
    <s v="No"/>
    <s v="No"/>
    <x v="0"/>
    <n v="1"/>
    <x v="0"/>
    <x v="0"/>
    <x v="1"/>
    <s v="20-Jun-1998"/>
    <n v="29760.6"/>
    <s v="tier - 1"/>
    <x v="2"/>
    <s v="R1011"/>
    <x v="323"/>
  </r>
  <r>
    <s v="Id332"/>
    <s v="Jason M."/>
    <n v="18.73"/>
    <n v="10.64"/>
    <s v="No"/>
    <s v="No"/>
    <x v="0"/>
    <n v="2"/>
    <x v="0"/>
    <x v="2"/>
    <x v="0"/>
    <s v="23-Aug-1973"/>
    <n v="29757.69"/>
    <s v="tier - 1"/>
    <x v="0"/>
    <s v="R1011"/>
    <x v="324"/>
  </r>
  <r>
    <s v="Id333"/>
    <s v="Angela R"/>
    <n v="33.090000000000003"/>
    <n v="6.06"/>
    <s v="No"/>
    <s v="No"/>
    <x v="1"/>
    <n v="1"/>
    <x v="0"/>
    <x v="0"/>
    <x v="1"/>
    <s v="27-Jul-1993"/>
    <n v="29622.69"/>
    <s v="tier - 1"/>
    <x v="1"/>
    <s v="R1011"/>
    <x v="325"/>
  </r>
  <r>
    <s v="Id334"/>
    <s v="Keith J"/>
    <n v="18.329999999999998"/>
    <n v="7.46"/>
    <s v="yes"/>
    <s v="No"/>
    <x v="0"/>
    <n v="1"/>
    <x v="0"/>
    <x v="3"/>
    <x v="0"/>
    <s v="3-Nov-1975"/>
    <n v="29583.8"/>
    <s v="tier - 1"/>
    <x v="1"/>
    <s v="R1011"/>
    <x v="326"/>
  </r>
  <r>
    <s v="Id335"/>
    <s v="Emma"/>
    <n v="27.74"/>
    <n v="4.68"/>
    <s v="yes"/>
    <s v="No"/>
    <x v="0"/>
    <n v="2"/>
    <x v="0"/>
    <x v="1"/>
    <x v="2"/>
    <s v="20-Oct-1959"/>
    <n v="29523.17"/>
    <s v="tier - 1"/>
    <x v="2"/>
    <s v="R1024"/>
    <x v="327"/>
  </r>
  <r>
    <s v="Id336"/>
    <s v="Nathan A"/>
    <n v="24.2"/>
    <n v="6.15"/>
    <s v="No"/>
    <s v="No"/>
    <x v="0"/>
    <n v="1"/>
    <x v="0"/>
    <x v="2"/>
    <x v="1"/>
    <s v="16-Jul-1987"/>
    <n v="29443.59"/>
    <s v="tier - 1"/>
    <x v="1"/>
    <s v="R1011"/>
    <x v="328"/>
  </r>
  <r>
    <s v="Id337"/>
    <s v="Kathryn"/>
    <n v="22.03"/>
    <n v="4.28"/>
    <s v="yes"/>
    <s v="No"/>
    <x v="0"/>
    <n v="0"/>
    <x v="0"/>
    <x v="2"/>
    <x v="2"/>
    <s v="7-Nov-1985"/>
    <n v="29352.560000000001"/>
    <s v="tier - 1"/>
    <x v="1"/>
    <s v="R1011"/>
    <x v="329"/>
  </r>
  <r>
    <s v="Id338"/>
    <s v="Elizabeth H."/>
    <n v="26.885000000000002"/>
    <n v="9.86"/>
    <s v="No"/>
    <s v="No"/>
    <x v="0"/>
    <n v="3"/>
    <x v="0"/>
    <x v="1"/>
    <x v="0"/>
    <s v="5-Jun-1958"/>
    <n v="29330.98"/>
    <s v="tier - 1"/>
    <x v="2"/>
    <s v="R1012"/>
    <x v="330"/>
  </r>
  <r>
    <s v="Id339"/>
    <s v="Ben"/>
    <n v="16.36"/>
    <n v="11.19"/>
    <s v="No"/>
    <s v="No"/>
    <x v="0"/>
    <n v="0"/>
    <x v="0"/>
    <x v="3"/>
    <x v="0"/>
    <s v="21-Jul-1978"/>
    <n v="29227.599999999999"/>
    <s v="tier - 1"/>
    <x v="0"/>
    <s v="R1012"/>
    <x v="331"/>
  </r>
  <r>
    <s v="Id340"/>
    <s v="Cheryl A"/>
    <n v="32.299999999999997"/>
    <n v="4.8899999999999997"/>
    <s v="yes"/>
    <s v="No"/>
    <x v="1"/>
    <n v="1"/>
    <x v="1"/>
    <x v="0"/>
    <x v="2"/>
    <s v="9-Jul-1969"/>
    <n v="29186.48"/>
    <s v="tier - 1"/>
    <x v="0"/>
    <s v="R1024"/>
    <x v="332"/>
  </r>
  <r>
    <s v="Id341"/>
    <s v="Kimberly A"/>
    <n v="16.05"/>
    <n v="4.3499999999999996"/>
    <s v="yes"/>
    <s v="No"/>
    <x v="0"/>
    <n v="0"/>
    <x v="0"/>
    <x v="3"/>
    <x v="2"/>
    <s v="8-Nov-1976"/>
    <n v="29160.39"/>
    <s v="tier - 1"/>
    <x v="2"/>
    <s v="R1011"/>
    <x v="333"/>
  </r>
  <r>
    <s v="Id342"/>
    <s v="Cynthia"/>
    <n v="29.07"/>
    <n v="8.66"/>
    <s v="yes"/>
    <s v="No"/>
    <x v="0"/>
    <n v="2"/>
    <x v="0"/>
    <x v="1"/>
    <x v="0"/>
    <s v="24-Dec-1961"/>
    <n v="29141.360000000001"/>
    <s v="tier - 1"/>
    <x v="0"/>
    <s v="R1012"/>
    <x v="334"/>
  </r>
  <r>
    <s v="Id343"/>
    <s v="Jessica"/>
    <n v="17.43"/>
    <n v="8.64"/>
    <s v="No"/>
    <s v="No"/>
    <x v="0"/>
    <n v="0"/>
    <x v="0"/>
    <x v="3"/>
    <x v="0"/>
    <s v="29-Nov-1978"/>
    <n v="29114.77"/>
    <s v="tier - 1"/>
    <x v="1"/>
    <s v="R1011"/>
    <x v="335"/>
  </r>
  <r>
    <s v="Id344"/>
    <s v="Bruce"/>
    <n v="19.329999999999998"/>
    <n v="4.2699999999999996"/>
    <s v="No"/>
    <s v="No"/>
    <x v="0"/>
    <n v="0"/>
    <x v="0"/>
    <x v="2"/>
    <x v="2"/>
    <s v="14-Jul-1980"/>
    <n v="29114.21"/>
    <s v="tier - 1"/>
    <x v="0"/>
    <s v="R1011"/>
    <x v="336"/>
  </r>
  <r>
    <s v="Id345"/>
    <s v="Allison"/>
    <n v="30.52"/>
    <n v="4.21"/>
    <s v="No"/>
    <s v="No"/>
    <x v="0"/>
    <n v="1"/>
    <x v="0"/>
    <x v="0"/>
    <x v="2"/>
    <s v="7-Jul-1992"/>
    <n v="29007.82"/>
    <s v="tier - 1"/>
    <x v="0"/>
    <s v="R1011"/>
    <x v="337"/>
  </r>
  <r>
    <s v="Id346"/>
    <s v="Alex"/>
    <n v="39.21"/>
    <n v="5.04"/>
    <s v="No"/>
    <s v="No"/>
    <x v="1"/>
    <n v="1"/>
    <x v="0"/>
    <x v="0"/>
    <x v="2"/>
    <s v="1-Sep-2003"/>
    <n v="28998.68"/>
    <s v="tier - 1"/>
    <x v="0"/>
    <s v="R1011"/>
    <x v="338"/>
  </r>
  <r>
    <s v="Id347"/>
    <s v="Gabriela"/>
    <n v="26.98"/>
    <n v="5.21"/>
    <s v="yes"/>
    <s v="No"/>
    <x v="0"/>
    <n v="2"/>
    <x v="0"/>
    <x v="1"/>
    <x v="2"/>
    <s v="5-Dec-1959"/>
    <n v="28950.47"/>
    <s v="tier - 1"/>
    <x v="1"/>
    <s v="R1012"/>
    <x v="339"/>
  </r>
  <r>
    <s v="Id348"/>
    <s v="Sharon"/>
    <n v="25.84"/>
    <n v="8.83"/>
    <s v="No"/>
    <s v="No"/>
    <x v="0"/>
    <n v="0"/>
    <x v="1"/>
    <x v="1"/>
    <x v="0"/>
    <s v="25-Jul-1962"/>
    <n v="28923.14"/>
    <s v="tier - 1"/>
    <x v="1"/>
    <s v="R1012"/>
    <x v="340"/>
  </r>
  <r>
    <s v="Id349"/>
    <s v="Jason A"/>
    <n v="28.31"/>
    <n v="8.4700000000000006"/>
    <s v="yes"/>
    <s v="No"/>
    <x v="0"/>
    <n v="2"/>
    <x v="0"/>
    <x v="1"/>
    <x v="0"/>
    <s v="3-Aug-1961"/>
    <n v="28868.66"/>
    <s v="tier - 1"/>
    <x v="2"/>
    <s v="R1012"/>
    <x v="341"/>
  </r>
  <r>
    <s v="Id350"/>
    <s v="Chelsey C."/>
    <n v="23.94"/>
    <n v="4.2"/>
    <s v="No"/>
    <s v="No"/>
    <x v="0"/>
    <n v="0"/>
    <x v="0"/>
    <x v="2"/>
    <x v="2"/>
    <s v="5-Dec-1990"/>
    <n v="28716.14"/>
    <s v="tier - 1"/>
    <x v="0"/>
    <s v="R1011"/>
    <x v="342"/>
  </r>
  <r>
    <s v="Id351"/>
    <s v="Devon A."/>
    <n v="20.03"/>
    <n v="6.14"/>
    <s v="yes"/>
    <s v="No"/>
    <x v="0"/>
    <n v="0"/>
    <x v="0"/>
    <x v="2"/>
    <x v="1"/>
    <s v="27-Sep-1985"/>
    <n v="28542.86"/>
    <s v="tier - 1"/>
    <x v="0"/>
    <s v="R1011"/>
    <x v="343"/>
  </r>
  <r>
    <s v="Id352"/>
    <s v="Joni L"/>
    <n v="41.42"/>
    <n v="6.07"/>
    <s v="No"/>
    <s v="No"/>
    <x v="0"/>
    <n v="0"/>
    <x v="1"/>
    <x v="0"/>
    <x v="1"/>
    <s v="11-Dec-1982"/>
    <n v="28476.73"/>
    <s v="tier - 1"/>
    <x v="2"/>
    <s v="R1012"/>
    <x v="344"/>
  </r>
  <r>
    <s v="Id353"/>
    <s v="Colin"/>
    <n v="36.67"/>
    <n v="10.210000000000001"/>
    <s v="No"/>
    <s v="No"/>
    <x v="0"/>
    <n v="0"/>
    <x v="1"/>
    <x v="0"/>
    <x v="0"/>
    <s v="16-Sep-1974"/>
    <n v="28468.92"/>
    <s v="tier - 1"/>
    <x v="1"/>
    <s v="R1012"/>
    <x v="345"/>
  </r>
  <r>
    <s v="Id354"/>
    <s v="Rachael"/>
    <n v="27.645"/>
    <n v="4.6900000000000004"/>
    <s v="No"/>
    <s v="No"/>
    <x v="0"/>
    <n v="0"/>
    <x v="1"/>
    <x v="1"/>
    <x v="2"/>
    <s v="2-Dec-1977"/>
    <n v="28340.19"/>
    <s v="tier - 1"/>
    <x v="2"/>
    <s v="R1012"/>
    <x v="346"/>
  </r>
  <r>
    <s v="Id355"/>
    <s v="Maricela"/>
    <n v="22.72"/>
    <n v="5.71"/>
    <s v="No"/>
    <s v="No"/>
    <x v="0"/>
    <n v="0"/>
    <x v="0"/>
    <x v="2"/>
    <x v="1"/>
    <s v="24-Dec-1990"/>
    <n v="28302.33"/>
    <s v="tier - 1"/>
    <x v="2"/>
    <s v="R1011"/>
    <x v="347"/>
  </r>
  <r>
    <s v="Id356"/>
    <s v="Marie"/>
    <n v="36.520000000000003"/>
    <n v="9.07"/>
    <s v="yes"/>
    <s v="No"/>
    <x v="1"/>
    <n v="1"/>
    <x v="1"/>
    <x v="0"/>
    <x v="0"/>
    <s v="25-Nov-1963"/>
    <n v="28287.9"/>
    <s v="tier - 1"/>
    <x v="1"/>
    <s v="R1013"/>
    <x v="348"/>
  </r>
  <r>
    <s v="Id357"/>
    <s v="Frank"/>
    <n v="33.96"/>
    <n v="4.99"/>
    <s v="No"/>
    <s v="No"/>
    <x v="0"/>
    <n v="0"/>
    <x v="0"/>
    <x v="0"/>
    <x v="2"/>
    <s v="6-Sep-1999"/>
    <n v="28245.34"/>
    <s v="tier - 1"/>
    <x v="0"/>
    <s v="R1011"/>
    <x v="349"/>
  </r>
  <r>
    <s v="Id358"/>
    <s v="Jeffry"/>
    <n v="26.695"/>
    <n v="8.31"/>
    <s v="No"/>
    <s v="No"/>
    <x v="0"/>
    <n v="0"/>
    <x v="0"/>
    <x v="1"/>
    <x v="0"/>
    <s v="22-Nov-1960"/>
    <n v="28101.33"/>
    <s v="tier - 1"/>
    <x v="2"/>
    <s v="R1019"/>
    <x v="350"/>
  </r>
  <r>
    <s v="Id359"/>
    <s v="Mike"/>
    <n v="18.45"/>
    <n v="5.07"/>
    <s v="yes"/>
    <s v="No"/>
    <x v="0"/>
    <n v="0"/>
    <x v="0"/>
    <x v="3"/>
    <x v="2"/>
    <s v="29-Nov-1985"/>
    <n v="28006.94"/>
    <s v="tier - 1"/>
    <x v="2"/>
    <s v="R1011"/>
    <x v="351"/>
  </r>
  <r>
    <s v="Id360"/>
    <s v="Rick"/>
    <n v="33.18"/>
    <n v="4.79"/>
    <s v="No"/>
    <s v="No"/>
    <x v="0"/>
    <n v="0"/>
    <x v="0"/>
    <x v="0"/>
    <x v="2"/>
    <s v="21-Dec-1999"/>
    <n v="27980.77"/>
    <s v="tier - 1"/>
    <x v="1"/>
    <s v="R1011"/>
    <x v="352"/>
  </r>
  <r>
    <s v="Id361"/>
    <s v="Pierre-Michel"/>
    <n v="36.1"/>
    <n v="11.39"/>
    <s v="yes"/>
    <s v="No"/>
    <x v="0"/>
    <n v="2"/>
    <x v="1"/>
    <x v="0"/>
    <x v="0"/>
    <s v="28-Jul-1961"/>
    <n v="27941.29"/>
    <s v="tier - 1"/>
    <x v="0"/>
    <s v="R1011"/>
    <x v="353"/>
  </r>
  <r>
    <s v="Id362"/>
    <s v="Daniel"/>
    <n v="22.77"/>
    <n v="6"/>
    <s v="No"/>
    <s v="No"/>
    <x v="0"/>
    <n v="0"/>
    <x v="0"/>
    <x v="2"/>
    <x v="1"/>
    <s v="4-Jun-1991"/>
    <n v="27931.11"/>
    <s v="tier - 1"/>
    <x v="0"/>
    <s v="R1011"/>
    <x v="354"/>
  </r>
  <r>
    <s v="Id363"/>
    <s v="Brian L."/>
    <n v="21.24"/>
    <n v="5.13"/>
    <s v="No"/>
    <s v="No"/>
    <x v="0"/>
    <n v="0"/>
    <x v="0"/>
    <x v="2"/>
    <x v="2"/>
    <s v="21-Nov-1989"/>
    <n v="27925.86"/>
    <s v="tier - 1"/>
    <x v="2"/>
    <s v="R1011"/>
    <x v="355"/>
  </r>
  <r>
    <s v="Id364"/>
    <s v="Morgan M."/>
    <n v="17.600000000000001"/>
    <n v="5.26"/>
    <s v="yes"/>
    <s v="No"/>
    <x v="0"/>
    <n v="0"/>
    <x v="0"/>
    <x v="3"/>
    <x v="2"/>
    <s v="4-Dec-1985"/>
    <n v="27849.94"/>
    <s v="tier - 1"/>
    <x v="1"/>
    <s v="R1011"/>
    <x v="356"/>
  </r>
  <r>
    <s v="Id365"/>
    <s v="Caroline"/>
    <n v="26.29"/>
    <n v="6.84"/>
    <s v="No"/>
    <s v="No"/>
    <x v="0"/>
    <n v="0"/>
    <x v="0"/>
    <x v="1"/>
    <x v="0"/>
    <s v="6-Jul-1960"/>
    <n v="27808.73"/>
    <s v="tier - 1"/>
    <x v="1"/>
    <s v="R1013"/>
    <x v="357"/>
  </r>
  <r>
    <s v="Id366"/>
    <s v="Drew T."/>
    <n v="35.31"/>
    <n v="9.0399999999999991"/>
    <s v="No"/>
    <s v="No"/>
    <x v="0"/>
    <n v="0"/>
    <x v="1"/>
    <x v="0"/>
    <x v="0"/>
    <s v="6-Dec-2002"/>
    <n v="27724.29"/>
    <s v="tier - 1"/>
    <x v="0"/>
    <s v="R1013"/>
    <x v="358"/>
  </r>
  <r>
    <s v="Id367"/>
    <s v="Austin W"/>
    <n v="27.04"/>
    <n v="4.0999999999999996"/>
    <s v="No"/>
    <s v="No"/>
    <x v="0"/>
    <n v="1"/>
    <x v="0"/>
    <x v="1"/>
    <x v="2"/>
    <s v="3-Jul-1992"/>
    <n v="27696.11"/>
    <s v="tier - 1"/>
    <x v="2"/>
    <s v="R1011"/>
    <x v="359"/>
  </r>
  <r>
    <s v="Id368"/>
    <s v="Berenice"/>
    <n v="30.23"/>
    <n v="4.2300000000000004"/>
    <s v="yes"/>
    <s v="No"/>
    <x v="1"/>
    <n v="1"/>
    <x v="0"/>
    <x v="0"/>
    <x v="2"/>
    <s v="7-Oct-1997"/>
    <n v="27625.17"/>
    <s v="tier - 1"/>
    <x v="1"/>
    <s v="R1011"/>
    <x v="360"/>
  </r>
  <r>
    <s v="Id369"/>
    <s v="Kenneth A"/>
    <n v="30.6"/>
    <n v="6.48"/>
    <s v="yes"/>
    <s v="No"/>
    <x v="1"/>
    <n v="1"/>
    <x v="0"/>
    <x v="0"/>
    <x v="1"/>
    <s v="9-Sep-1997"/>
    <n v="27619.360000000001"/>
    <s v="tier - 2"/>
    <x v="0"/>
    <s v="R1011"/>
    <x v="361"/>
  </r>
  <r>
    <s v="Id370"/>
    <s v="Miguel"/>
    <n v="26.8"/>
    <n v="5.53"/>
    <s v="No"/>
    <s v="No"/>
    <x v="0"/>
    <n v="1"/>
    <x v="0"/>
    <x v="1"/>
    <x v="2"/>
    <s v="11-Jun-1992"/>
    <n v="27614.71"/>
    <s v="tier - 2"/>
    <x v="0"/>
    <s v="R1011"/>
    <x v="362"/>
  </r>
  <r>
    <s v="Id371"/>
    <s v="Hadley T."/>
    <n v="16.86"/>
    <n v="4.07"/>
    <s v="yes"/>
    <s v="No"/>
    <x v="0"/>
    <n v="0"/>
    <x v="0"/>
    <x v="3"/>
    <x v="2"/>
    <s v="6-Nov-1985"/>
    <n v="27598.93"/>
    <s v="tier - 2"/>
    <x v="1"/>
    <s v="R1011"/>
    <x v="363"/>
  </r>
  <r>
    <s v="Id372"/>
    <s v="Taylor"/>
    <n v="16.3"/>
    <n v="5.51"/>
    <s v="No"/>
    <s v="No"/>
    <x v="0"/>
    <n v="1"/>
    <x v="0"/>
    <x v="3"/>
    <x v="2"/>
    <s v="22-Jul-1984"/>
    <n v="27534.53"/>
    <s v="tier - 2"/>
    <x v="2"/>
    <s v="R1011"/>
    <x v="255"/>
  </r>
  <r>
    <s v="Id373"/>
    <s v="Tenielle M"/>
    <n v="29.81"/>
    <n v="11.66"/>
    <s v="No"/>
    <s v="No"/>
    <x v="0"/>
    <n v="0"/>
    <x v="0"/>
    <x v="1"/>
    <x v="0"/>
    <s v="19-Oct-1965"/>
    <n v="27533.91"/>
    <s v="tier - 2"/>
    <x v="0"/>
    <s v="R1013"/>
    <x v="364"/>
  </r>
  <r>
    <s v="Id374"/>
    <s v="Andrea"/>
    <n v="16.329999999999998"/>
    <n v="7.26"/>
    <s v="yes"/>
    <s v="No"/>
    <x v="0"/>
    <n v="0"/>
    <x v="0"/>
    <x v="3"/>
    <x v="0"/>
    <s v="3-Oct-1981"/>
    <n v="27495.59"/>
    <s v="tier - 2"/>
    <x v="1"/>
    <s v="R1011"/>
    <x v="365"/>
  </r>
  <r>
    <s v="Id375"/>
    <s v="Nora P"/>
    <n v="16.37"/>
    <n v="4.79"/>
    <s v="yes"/>
    <s v="No"/>
    <x v="0"/>
    <n v="0"/>
    <x v="0"/>
    <x v="3"/>
    <x v="2"/>
    <s v="5-Dec-1985"/>
    <n v="27432.73"/>
    <s v="tier - 2"/>
    <x v="1"/>
    <s v="R1011"/>
    <x v="366"/>
  </r>
  <r>
    <s v="Id376"/>
    <s v="Zachary"/>
    <n v="22.42"/>
    <n v="4.68"/>
    <s v="yes"/>
    <s v="No"/>
    <x v="0"/>
    <n v="1"/>
    <x v="1"/>
    <x v="2"/>
    <x v="2"/>
    <s v="15-Sep-1988"/>
    <n v="27375.9"/>
    <s v="tier - 2"/>
    <x v="0"/>
    <s v="R1015"/>
    <x v="367"/>
  </r>
  <r>
    <s v="Id377"/>
    <s v="Michael"/>
    <n v="31.35"/>
    <n v="4.33"/>
    <s v="yes"/>
    <s v="No"/>
    <x v="1"/>
    <n v="1"/>
    <x v="1"/>
    <x v="0"/>
    <x v="2"/>
    <s v="16-Oct-1969"/>
    <n v="27346.04"/>
    <s v="tier - 2"/>
    <x v="2"/>
    <s v="R1013"/>
    <x v="368"/>
  </r>
  <r>
    <s v="Id378"/>
    <s v="Alyssa K."/>
    <n v="31.9"/>
    <n v="11.89"/>
    <s v="No"/>
    <s v="No"/>
    <x v="0"/>
    <n v="0"/>
    <x v="1"/>
    <x v="0"/>
    <x v="0"/>
    <s v="6-Jun-1968"/>
    <n v="27322.73"/>
    <s v="tier - 2"/>
    <x v="2"/>
    <s v="R1013"/>
    <x v="369"/>
  </r>
  <r>
    <s v="Id379"/>
    <s v="Heather"/>
    <n v="30.6"/>
    <n v="5.24"/>
    <s v="No"/>
    <s v="No"/>
    <x v="0"/>
    <n v="0"/>
    <x v="0"/>
    <x v="0"/>
    <x v="2"/>
    <s v="2-Dec-1999"/>
    <n v="27236.959999999999"/>
    <s v="tier - 2"/>
    <x v="1"/>
    <s v="R1011"/>
    <x v="370"/>
  </r>
  <r>
    <s v="Id380"/>
    <s v="Dante"/>
    <n v="28.975000000000001"/>
    <n v="7.63"/>
    <s v="No"/>
    <s v="No"/>
    <x v="0"/>
    <n v="0"/>
    <x v="0"/>
    <x v="1"/>
    <x v="0"/>
    <s v="21-Dec-1965"/>
    <n v="27218.44"/>
    <s v="tier - 2"/>
    <x v="1"/>
    <s v="R1017"/>
    <x v="371"/>
  </r>
  <r>
    <s v="Id381"/>
    <s v="Sara E."/>
    <n v="24.86"/>
    <n v="8.92"/>
    <s v="yes"/>
    <s v="No"/>
    <x v="0"/>
    <n v="2"/>
    <x v="1"/>
    <x v="2"/>
    <x v="0"/>
    <s v="2-Oct-1970"/>
    <n v="27117.99"/>
    <s v="tier - 2"/>
    <x v="2"/>
    <s v="R1013"/>
    <x v="372"/>
  </r>
  <r>
    <s v="Id382"/>
    <s v="Scott"/>
    <n v="19.54"/>
    <n v="5.37"/>
    <s v="No"/>
    <s v="No"/>
    <x v="0"/>
    <n v="0"/>
    <x v="0"/>
    <x v="2"/>
    <x v="2"/>
    <s v="13-Dec-1990"/>
    <n v="27092.38"/>
    <s v="tier - 2"/>
    <x v="0"/>
    <s v="R1011"/>
    <x v="373"/>
  </r>
  <r>
    <s v="Id383"/>
    <s v="Sean"/>
    <n v="26.74"/>
    <n v="4.3099999999999996"/>
    <s v="No"/>
    <s v="No"/>
    <x v="0"/>
    <n v="0"/>
    <x v="0"/>
    <x v="1"/>
    <x v="2"/>
    <s v="2-Jul-1994"/>
    <n v="27080.639999999999"/>
    <s v="tier - 2"/>
    <x v="2"/>
    <s v="R1011"/>
    <x v="374"/>
  </r>
  <r>
    <s v="Id384"/>
    <s v="Danielle"/>
    <n v="22.99"/>
    <n v="10.46"/>
    <s v="No"/>
    <s v="No"/>
    <x v="0"/>
    <n v="3"/>
    <x v="0"/>
    <x v="2"/>
    <x v="0"/>
    <s v="30-Jun-1958"/>
    <n v="27037.91"/>
    <s v="tier - 2"/>
    <x v="2"/>
    <s v="R1013"/>
    <x v="375"/>
  </r>
  <r>
    <s v="Id385"/>
    <s v="Andrew D."/>
    <n v="31.46"/>
    <n v="7.39"/>
    <s v="No"/>
    <s v="No"/>
    <x v="0"/>
    <n v="0"/>
    <x v="1"/>
    <x v="0"/>
    <x v="0"/>
    <s v="9-Jul-1960"/>
    <n v="27000.98"/>
    <s v="tier - 2"/>
    <x v="2"/>
    <s v="R1013"/>
    <x v="376"/>
  </r>
  <r>
    <s v="Id386"/>
    <s v="Joel D"/>
    <n v="30.86"/>
    <n v="6.18"/>
    <s v="No"/>
    <s v="yes"/>
    <x v="0"/>
    <n v="2"/>
    <x v="0"/>
    <x v="0"/>
    <x v="1"/>
    <s v="9-Nov-2000"/>
    <n v="26936.98"/>
    <s v="tier - 2"/>
    <x v="0"/>
    <s v="R1011"/>
    <x v="377"/>
  </r>
  <r>
    <s v="Id387"/>
    <s v="Michelle"/>
    <n v="31.96"/>
    <n v="8.86"/>
    <s v="No"/>
    <s v="No"/>
    <x v="0"/>
    <n v="0"/>
    <x v="0"/>
    <x v="0"/>
    <x v="0"/>
    <s v="17-Jun-2002"/>
    <n v="26927.69"/>
    <s v="tier - 2"/>
    <x v="2"/>
    <s v="R1011"/>
    <x v="378"/>
  </r>
  <r>
    <s v="Id388"/>
    <s v="Michael J."/>
    <n v="23.76"/>
    <n v="10.96"/>
    <s v="No"/>
    <s v="No"/>
    <x v="0"/>
    <n v="3"/>
    <x v="0"/>
    <x v="2"/>
    <x v="0"/>
    <s v="25-Dec-1958"/>
    <n v="26926.51"/>
    <s v="tier - 2"/>
    <x v="1"/>
    <s v="R1013"/>
    <x v="379"/>
  </r>
  <r>
    <s v="Id389"/>
    <s v="Nikki"/>
    <n v="19.38"/>
    <n v="6.28"/>
    <s v="No"/>
    <s v="No"/>
    <x v="0"/>
    <n v="0"/>
    <x v="0"/>
    <x v="2"/>
    <x v="1"/>
    <s v="22-Aug-1991"/>
    <n v="26912.560000000001"/>
    <s v="tier - 2"/>
    <x v="2"/>
    <s v="R1011"/>
    <x v="380"/>
  </r>
  <r>
    <s v="Id390"/>
    <s v="Summer B."/>
    <n v="16.21"/>
    <n v="6.29"/>
    <s v="yes"/>
    <s v="No"/>
    <x v="0"/>
    <n v="1"/>
    <x v="0"/>
    <x v="3"/>
    <x v="1"/>
    <s v="22-Jul-1988"/>
    <n v="26607.89"/>
    <s v="tier - 2"/>
    <x v="1"/>
    <s v="R1011"/>
    <x v="381"/>
  </r>
  <r>
    <s v="Id391"/>
    <s v="Edward"/>
    <n v="32.54"/>
    <n v="4.0199999999999996"/>
    <s v="No"/>
    <s v="yes"/>
    <x v="0"/>
    <n v="1"/>
    <x v="0"/>
    <x v="0"/>
    <x v="2"/>
    <s v="5-Sep-2004"/>
    <n v="26479.4"/>
    <s v="tier - 2"/>
    <x v="2"/>
    <s v="R1011"/>
    <x v="382"/>
  </r>
  <r>
    <s v="Id392"/>
    <s v="Ryan"/>
    <n v="36.765000000000001"/>
    <n v="11.95"/>
    <s v="yes"/>
    <s v="No"/>
    <x v="0"/>
    <n v="2"/>
    <x v="1"/>
    <x v="0"/>
    <x v="0"/>
    <s v="27-Aug-1970"/>
    <n v="26467.1"/>
    <s v="tier - 2"/>
    <x v="0"/>
    <s v="R1012"/>
    <x v="383"/>
  </r>
  <r>
    <s v="Id393"/>
    <s v="Kacee"/>
    <n v="35.909999999999997"/>
    <n v="8.7100000000000009"/>
    <s v="No"/>
    <s v="No"/>
    <x v="0"/>
    <n v="0"/>
    <x v="1"/>
    <x v="0"/>
    <x v="0"/>
    <s v="21-Sep-1974"/>
    <n v="26392.26"/>
    <s v="tier - 2"/>
    <x v="2"/>
    <s v="R1024"/>
    <x v="384"/>
  </r>
  <r>
    <s v="Id394"/>
    <s v="Dave"/>
    <n v="32.06"/>
    <n v="4.67"/>
    <s v="No"/>
    <s v="yes"/>
    <x v="0"/>
    <n v="1"/>
    <x v="0"/>
    <x v="0"/>
    <x v="2"/>
    <s v="5-Dec-2004"/>
    <n v="26316.59"/>
    <s v="tier - 2"/>
    <x v="0"/>
    <s v="R1011"/>
    <x v="134"/>
  </r>
  <r>
    <s v="Id395"/>
    <s v="Maryanna"/>
    <n v="24.1"/>
    <n v="11.14"/>
    <s v="yes"/>
    <s v="No"/>
    <x v="0"/>
    <n v="1"/>
    <x v="1"/>
    <x v="2"/>
    <x v="0"/>
    <s v="4-Jun-1975"/>
    <n v="26236.58"/>
    <s v="tier - 2"/>
    <x v="1"/>
    <s v="R1011"/>
    <x v="385"/>
  </r>
  <r>
    <s v="Id396"/>
    <s v="Jessica H."/>
    <n v="27.1"/>
    <n v="9.0500000000000007"/>
    <s v="No"/>
    <s v="No"/>
    <x v="0"/>
    <n v="2"/>
    <x v="1"/>
    <x v="1"/>
    <x v="0"/>
    <s v="7-Jul-1973"/>
    <n v="26140.36"/>
    <s v="tier - 2"/>
    <x v="0"/>
    <s v="R1011"/>
    <x v="386"/>
  </r>
  <r>
    <s v="Id397"/>
    <s v="Deanna"/>
    <n v="24.42"/>
    <n v="11.31"/>
    <s v="No"/>
    <s v="No"/>
    <x v="0"/>
    <n v="0"/>
    <x v="0"/>
    <x v="2"/>
    <x v="0"/>
    <s v="11-Oct-2002"/>
    <n v="26125.67"/>
    <s v="tier - 2"/>
    <x v="1"/>
    <s v="R1013"/>
    <x v="387"/>
  </r>
  <r>
    <s v="Id398"/>
    <s v="Peter"/>
    <n v="26.695"/>
    <n v="4.68"/>
    <s v="yes"/>
    <s v="No"/>
    <x v="0"/>
    <n v="2"/>
    <x v="0"/>
    <x v="1"/>
    <x v="2"/>
    <s v="9-Jul-1966"/>
    <n v="26109.33"/>
    <s v="tier - 2"/>
    <x v="0"/>
    <s v="R1012"/>
    <x v="388"/>
  </r>
  <r>
    <s v="Id399"/>
    <s v="Rebecca"/>
    <n v="27.79"/>
    <n v="6.05"/>
    <s v="yes"/>
    <s v="yes"/>
    <x v="0"/>
    <n v="1"/>
    <x v="0"/>
    <x v="1"/>
    <x v="1"/>
    <s v="26-Dec-2000"/>
    <n v="26026.97"/>
    <s v="tier - 2"/>
    <x v="0"/>
    <s v="R1011"/>
    <x v="389"/>
  </r>
  <r>
    <s v="Id400"/>
    <s v="Elizabeth M."/>
    <n v="32.68"/>
    <n v="4.68"/>
    <s v="yes"/>
    <s v="No"/>
    <x v="0"/>
    <n v="0"/>
    <x v="1"/>
    <x v="0"/>
    <x v="2"/>
    <s v="5-Jun-2001"/>
    <n v="26018.95"/>
    <s v="tier - 2"/>
    <x v="2"/>
    <s v="R1012"/>
    <x v="390"/>
  </r>
  <r>
    <s v="Id401"/>
    <s v="Gregory"/>
    <n v="26.4"/>
    <n v="9.5"/>
    <s v="yes"/>
    <s v="No"/>
    <x v="0"/>
    <n v="2"/>
    <x v="1"/>
    <x v="1"/>
    <x v="0"/>
    <s v="3-Dec-1970"/>
    <n v="25992.82"/>
    <s v="tier - 2"/>
    <x v="2"/>
    <s v="R1013"/>
    <x v="391"/>
  </r>
  <r>
    <s v="Id402"/>
    <s v="Sarah E."/>
    <n v="23.655000000000001"/>
    <n v="10.84"/>
    <s v="yes"/>
    <s v="No"/>
    <x v="1"/>
    <n v="1"/>
    <x v="0"/>
    <x v="2"/>
    <x v="0"/>
    <s v="21-Aug-1963"/>
    <n v="25678.78"/>
    <s v="tier - 2"/>
    <x v="0"/>
    <s v="R1012"/>
    <x v="392"/>
  </r>
  <r>
    <s v="Id403"/>
    <s v="Anne Elise"/>
    <n v="27.36"/>
    <n v="5.88"/>
    <s v="No"/>
    <s v="No"/>
    <x v="0"/>
    <n v="2"/>
    <x v="1"/>
    <x v="1"/>
    <x v="1"/>
    <s v="17-Jul-1972"/>
    <n v="25656.58"/>
    <s v="tier - 2"/>
    <x v="0"/>
    <s v="R1024"/>
    <x v="393"/>
  </r>
  <r>
    <s v="Id404"/>
    <s v="Christopher R"/>
    <n v="27.82"/>
    <n v="5.24"/>
    <s v="yes"/>
    <s v="No"/>
    <x v="0"/>
    <n v="0"/>
    <x v="0"/>
    <x v="1"/>
    <x v="2"/>
    <s v="2-Aug-2001"/>
    <n v="25648.98"/>
    <s v="tier - 2"/>
    <x v="1"/>
    <s v="R1011"/>
    <x v="394"/>
  </r>
  <r>
    <s v="Id405"/>
    <s v="Elliot"/>
    <n v="25.46"/>
    <n v="11.75"/>
    <s v="No"/>
    <s v="No"/>
    <x v="0"/>
    <n v="0"/>
    <x v="1"/>
    <x v="1"/>
    <x v="0"/>
    <s v="11-Dec-1968"/>
    <n v="25517.11"/>
    <s v="tier - 2"/>
    <x v="0"/>
    <s v="R1017"/>
    <x v="395"/>
  </r>
  <r>
    <s v="Id406"/>
    <s v="Christopher D."/>
    <n v="25.1"/>
    <n v="6.97"/>
    <s v="No"/>
    <s v="No"/>
    <x v="0"/>
    <n v="0"/>
    <x v="0"/>
    <x v="1"/>
    <x v="0"/>
    <s v="22-Aug-1968"/>
    <n v="25382.3"/>
    <s v="tier - 2"/>
    <x v="2"/>
    <s v="R1011"/>
    <x v="396"/>
  </r>
  <r>
    <s v="Id407"/>
    <s v="Corey"/>
    <n v="32.11"/>
    <n v="4.76"/>
    <s v="No"/>
    <s v="No"/>
    <x v="0"/>
    <n v="2"/>
    <x v="1"/>
    <x v="0"/>
    <x v="2"/>
    <s v="26-Sep-1972"/>
    <n v="25333.33"/>
    <s v="tier - 2"/>
    <x v="2"/>
    <s v="R1017"/>
    <x v="397"/>
  </r>
  <r>
    <s v="Id408"/>
    <s v="Patrick D."/>
    <n v="29.8"/>
    <n v="8.24"/>
    <s v="yes"/>
    <s v="No"/>
    <x v="0"/>
    <n v="1"/>
    <x v="0"/>
    <x v="1"/>
    <x v="0"/>
    <s v="14-Dec-1975"/>
    <n v="25309.49"/>
    <s v="tier - 2"/>
    <x v="1"/>
    <s v="R1011"/>
    <x v="398"/>
  </r>
  <r>
    <s v="Id409"/>
    <s v="Anthony D."/>
    <n v="24.01"/>
    <n v="4.76"/>
    <s v="No"/>
    <s v="No"/>
    <x v="0"/>
    <n v="1"/>
    <x v="0"/>
    <x v="2"/>
    <x v="2"/>
    <s v="24-Nov-1998"/>
    <n v="25127.22"/>
    <s v="tier - 2"/>
    <x v="0"/>
    <s v="R1011"/>
    <x v="399"/>
  </r>
  <r>
    <s v="Id410"/>
    <s v="Melissa"/>
    <n v="23.21"/>
    <n v="6.03"/>
    <s v="No"/>
    <s v="No"/>
    <x v="0"/>
    <n v="1"/>
    <x v="1"/>
    <x v="2"/>
    <x v="1"/>
    <s v="14-Jun-1998"/>
    <n v="25081.77"/>
    <s v="tier - 2"/>
    <x v="2"/>
    <s v="R1013"/>
    <x v="400"/>
  </r>
  <r>
    <s v="Id411"/>
    <s v="Raven"/>
    <n v="21.2"/>
    <n v="4.07"/>
    <s v="yes"/>
    <s v="No"/>
    <x v="0"/>
    <n v="1"/>
    <x v="0"/>
    <x v="2"/>
    <x v="2"/>
    <s v="4-Dec-1995"/>
    <n v="25075.97"/>
    <s v="tier - 2"/>
    <x v="2"/>
    <s v="R1011"/>
    <x v="269"/>
  </r>
  <r>
    <s v="Id412"/>
    <s v="Christopher"/>
    <n v="28.215"/>
    <n v="8.26"/>
    <s v="yes"/>
    <s v="No"/>
    <x v="0"/>
    <n v="1"/>
    <x v="0"/>
    <x v="1"/>
    <x v="0"/>
    <s v="14-Nov-1975"/>
    <n v="24915.22"/>
    <s v="tier - 2"/>
    <x v="0"/>
    <s v="R1012"/>
    <x v="75"/>
  </r>
  <r>
    <s v="Id413"/>
    <s v="Kendra A"/>
    <n v="38.094999999999999"/>
    <n v="4.76"/>
    <s v="No"/>
    <s v="No"/>
    <x v="0"/>
    <n v="1"/>
    <x v="1"/>
    <x v="0"/>
    <x v="2"/>
    <s v="14-Jun-1987"/>
    <n v="24915.05"/>
    <s v="tier - 2"/>
    <x v="1"/>
    <s v="R1024"/>
    <x v="401"/>
  </r>
  <r>
    <s v="Id414"/>
    <s v="Jordan"/>
    <n v="22.61"/>
    <n v="6.13"/>
    <s v="yes"/>
    <s v="No"/>
    <x v="1"/>
    <n v="1"/>
    <x v="0"/>
    <x v="2"/>
    <x v="1"/>
    <s v="23-Jul-1969"/>
    <n v="24873.38"/>
    <s v="tier - 2"/>
    <x v="1"/>
    <s v="R1024"/>
    <x v="402"/>
  </r>
  <r>
    <s v="Id415"/>
    <s v="Nils"/>
    <n v="24.32"/>
    <n v="10.47"/>
    <s v="yes"/>
    <s v="No"/>
    <x v="0"/>
    <n v="2"/>
    <x v="0"/>
    <x v="2"/>
    <x v="0"/>
    <s v="26-Nov-1970"/>
    <n v="24869.84"/>
    <s v="tier - 2"/>
    <x v="2"/>
    <s v="R1016"/>
    <x v="403"/>
  </r>
  <r>
    <s v="Id416"/>
    <s v="Scott"/>
    <n v="20.96"/>
    <n v="4.04"/>
    <s v="yes"/>
    <s v="No"/>
    <x v="0"/>
    <n v="1"/>
    <x v="0"/>
    <x v="2"/>
    <x v="2"/>
    <s v="10-Jun-1995"/>
    <n v="24863.25"/>
    <s v="tier - 2"/>
    <x v="0"/>
    <s v="R1011"/>
    <x v="404"/>
  </r>
  <r>
    <s v="Id417"/>
    <s v="Angela"/>
    <n v="19.68"/>
    <n v="5.74"/>
    <s v="No"/>
    <s v="No"/>
    <x v="0"/>
    <n v="0"/>
    <x v="0"/>
    <x v="2"/>
    <x v="1"/>
    <s v="9-Sep-1994"/>
    <n v="24817.25"/>
    <s v="tier - 2"/>
    <x v="2"/>
    <s v="R1011"/>
    <x v="405"/>
  </r>
  <r>
    <s v="Id418"/>
    <s v="Allison"/>
    <n v="18.100000000000001"/>
    <n v="6.33"/>
    <s v="No"/>
    <s v="No"/>
    <x v="0"/>
    <n v="1"/>
    <x v="0"/>
    <x v="3"/>
    <x v="1"/>
    <s v="11-Oct-1992"/>
    <n v="24795.040000000001"/>
    <s v="tier - 2"/>
    <x v="0"/>
    <s v="R1011"/>
    <x v="406"/>
  </r>
  <r>
    <s v="Id419"/>
    <s v="Caitlin O."/>
    <n v="29.64"/>
    <n v="4.28"/>
    <s v="yes"/>
    <s v="No"/>
    <x v="0"/>
    <n v="0"/>
    <x v="1"/>
    <x v="1"/>
    <x v="2"/>
    <s v="28-Aug-1996"/>
    <n v="24671.66"/>
    <s v="tier - 2"/>
    <x v="1"/>
    <s v="R1024"/>
    <x v="407"/>
  </r>
  <r>
    <s v="Id420"/>
    <s v="Tracy M"/>
    <n v="25.3"/>
    <n v="9.4700000000000006"/>
    <s v="yes"/>
    <s v="No"/>
    <x v="0"/>
    <n v="2"/>
    <x v="0"/>
    <x v="1"/>
    <x v="0"/>
    <s v="12-Jun-1970"/>
    <n v="24667.42"/>
    <s v="tier - 2"/>
    <x v="0"/>
    <s v="R1013"/>
    <x v="408"/>
  </r>
  <r>
    <s v="Id421"/>
    <s v="Dustin M."/>
    <n v="27.6"/>
    <n v="4.8499999999999996"/>
    <s v="yes"/>
    <s v="No"/>
    <x v="0"/>
    <n v="0"/>
    <x v="1"/>
    <x v="1"/>
    <x v="2"/>
    <s v="12-Oct-1976"/>
    <n v="24603.05"/>
    <s v="tier - 2"/>
    <x v="2"/>
    <s v="R1011"/>
    <x v="409"/>
  </r>
  <r>
    <s v="Id422"/>
    <s v="Jenny"/>
    <n v="27.645"/>
    <n v="11.03"/>
    <s v="yes"/>
    <s v="No"/>
    <x v="0"/>
    <n v="1"/>
    <x v="0"/>
    <x v="1"/>
    <x v="0"/>
    <s v="13-Jun-1975"/>
    <n v="24535.7"/>
    <s v="tier - 2"/>
    <x v="2"/>
    <s v="R1012"/>
    <x v="410"/>
  </r>
  <r>
    <s v="Id423"/>
    <s v="Emily"/>
    <n v="27.6"/>
    <n v="5.22"/>
    <s v="No"/>
    <s v="No"/>
    <x v="0"/>
    <n v="2"/>
    <x v="0"/>
    <x v="1"/>
    <x v="2"/>
    <s v="14-Sep-1972"/>
    <n v="24520.26"/>
    <s v="tier - 2"/>
    <x v="0"/>
    <s v="R1011"/>
    <x v="411"/>
  </r>
  <r>
    <s v="Id424"/>
    <s v="Fabienne"/>
    <n v="25.08"/>
    <n v="9.52"/>
    <s v="yes"/>
    <s v="No"/>
    <x v="0"/>
    <n v="2"/>
    <x v="1"/>
    <x v="1"/>
    <x v="0"/>
    <s v="21-Oct-1961"/>
    <n v="24513.09"/>
    <s v="tier - 2"/>
    <x v="2"/>
    <s v="R1013"/>
    <x v="412"/>
  </r>
  <r>
    <s v="Id425"/>
    <s v="Jordan"/>
    <n v="30.02"/>
    <n v="11.09"/>
    <s v="No"/>
    <s v="No"/>
    <x v="0"/>
    <n v="0"/>
    <x v="1"/>
    <x v="0"/>
    <x v="0"/>
    <s v="6-Jul-1968"/>
    <n v="24476.48"/>
    <s v="tier - 2"/>
    <x v="2"/>
    <s v="R1012"/>
    <x v="413"/>
  </r>
  <r>
    <s v="Id426"/>
    <s v="Matt"/>
    <n v="27.36"/>
    <n v="9.4499999999999993"/>
    <s v="yes"/>
    <s v="No"/>
    <x v="0"/>
    <n v="2"/>
    <x v="0"/>
    <x v="1"/>
    <x v="0"/>
    <s v="30-Nov-1970"/>
    <n v="24393.62"/>
    <s v="tier - 2"/>
    <x v="0"/>
    <s v="R1012"/>
    <x v="414"/>
  </r>
  <r>
    <s v="Id427"/>
    <s v="Taryn L"/>
    <n v="22.2"/>
    <n v="5.51"/>
    <s v="No"/>
    <s v="No"/>
    <x v="0"/>
    <n v="0"/>
    <x v="0"/>
    <x v="2"/>
    <x v="2"/>
    <s v="7-Oct-1999"/>
    <n v="24387.74"/>
    <s v="tier - 2"/>
    <x v="1"/>
    <s v="R1011"/>
    <x v="415"/>
  </r>
  <r>
    <s v="Id428"/>
    <s v="Temima"/>
    <n v="25.71"/>
    <n v="4.18"/>
    <s v="No"/>
    <s v="yes"/>
    <x v="0"/>
    <n v="1"/>
    <x v="0"/>
    <x v="1"/>
    <x v="2"/>
    <s v="3-Aug-2004"/>
    <n v="24294.02"/>
    <s v="tier - 2"/>
    <x v="1"/>
    <s v="R1011"/>
    <x v="416"/>
  </r>
  <r>
    <s v="Id429"/>
    <s v="Jennifer"/>
    <n v="41.91"/>
    <n v="5.98"/>
    <s v="yes"/>
    <s v="No"/>
    <x v="0"/>
    <n v="1"/>
    <x v="1"/>
    <x v="0"/>
    <x v="1"/>
    <s v="16-Dec-1964"/>
    <n v="24227.34"/>
    <s v="tier - 2"/>
    <x v="1"/>
    <s v="R1013"/>
    <x v="417"/>
  </r>
  <r>
    <s v="Id430"/>
    <s v="Serena M."/>
    <n v="25.85"/>
    <n v="10.16"/>
    <s v="No"/>
    <s v="No"/>
    <x v="0"/>
    <n v="0"/>
    <x v="0"/>
    <x v="1"/>
    <x v="0"/>
    <s v="10-Sep-1974"/>
    <n v="24180.93"/>
    <s v="tier - 2"/>
    <x v="1"/>
    <s v="R1013"/>
    <x v="418"/>
  </r>
  <r>
    <s v="Id431"/>
    <s v="Victoria M."/>
    <n v="23.844999999999999"/>
    <n v="11.71"/>
    <s v="No"/>
    <s v="No"/>
    <x v="0"/>
    <n v="2"/>
    <x v="0"/>
    <x v="2"/>
    <x v="0"/>
    <s v="13-Jun-1973"/>
    <n v="24106.91"/>
    <s v="tier - 2"/>
    <x v="2"/>
    <s v="R1024"/>
    <x v="419"/>
  </r>
  <r>
    <s v="Id432"/>
    <s v="Phoebe"/>
    <n v="30.59"/>
    <n v="5.23"/>
    <s v="No"/>
    <s v="No"/>
    <x v="1"/>
    <n v="1"/>
    <x v="1"/>
    <x v="0"/>
    <x v="2"/>
    <s v="30-Dec-2003"/>
    <n v="24059.68"/>
    <s v="tier - 2"/>
    <x v="2"/>
    <s v="R1012"/>
    <x v="420"/>
  </r>
  <r>
    <s v="Id433"/>
    <s v="Corey"/>
    <n v="24.795000000000002"/>
    <n v="6.85"/>
    <s v="No"/>
    <s v="No"/>
    <x v="0"/>
    <n v="0"/>
    <x v="0"/>
    <x v="2"/>
    <x v="0"/>
    <s v="10-Jul-1971"/>
    <n v="23967.38"/>
    <s v="tier - 2"/>
    <x v="2"/>
    <s v="R1012"/>
    <x v="421"/>
  </r>
  <r>
    <s v="Id434"/>
    <s v="Rebecca"/>
    <n v="24.13"/>
    <n v="7.05"/>
    <s v="yes"/>
    <s v="No"/>
    <x v="0"/>
    <n v="2"/>
    <x v="0"/>
    <x v="2"/>
    <x v="0"/>
    <s v="8-Aug-1970"/>
    <n v="23887.66"/>
    <s v="tier - 2"/>
    <x v="0"/>
    <s v="R1012"/>
    <x v="422"/>
  </r>
  <r>
    <s v="Id435"/>
    <s v="Nicholas D"/>
    <n v="25.84"/>
    <n v="11.64"/>
    <s v="No"/>
    <s v="No"/>
    <x v="0"/>
    <n v="2"/>
    <x v="0"/>
    <x v="1"/>
    <x v="0"/>
    <s v="27-Jun-1973"/>
    <n v="23807.24"/>
    <s v="tier - 2"/>
    <x v="0"/>
    <s v="R1012"/>
    <x v="423"/>
  </r>
  <r>
    <s v="Id436"/>
    <s v="Christian"/>
    <n v="28"/>
    <n v="10.52"/>
    <s v="No"/>
    <s v="No"/>
    <x v="0"/>
    <n v="0"/>
    <x v="0"/>
    <x v="1"/>
    <x v="0"/>
    <s v="2-Jun-1974"/>
    <n v="23568.27"/>
    <s v="tier - 2"/>
    <x v="2"/>
    <s v="R1011"/>
    <x v="424"/>
  </r>
  <r>
    <s v="Id437"/>
    <s v="Jonathon S."/>
    <n v="34.1"/>
    <n v="4.01"/>
    <s v="yes"/>
    <s v="No"/>
    <x v="1"/>
    <n v="1"/>
    <x v="1"/>
    <x v="0"/>
    <x v="2"/>
    <s v="26-Aug-1983"/>
    <n v="23563.02"/>
    <s v="tier - 2"/>
    <x v="2"/>
    <s v="R1013"/>
    <x v="425"/>
  </r>
  <r>
    <s v="Id438"/>
    <s v="Caroline"/>
    <n v="26.125"/>
    <n v="8.56"/>
    <s v="yes"/>
    <s v="No"/>
    <x v="0"/>
    <n v="1"/>
    <x v="0"/>
    <x v="1"/>
    <x v="0"/>
    <s v="13-Nov-1975"/>
    <n v="23401.31"/>
    <s v="tier - 2"/>
    <x v="0"/>
    <s v="R1024"/>
    <x v="426"/>
  </r>
  <r>
    <s v="Id439"/>
    <s v="Joshua D."/>
    <n v="25.6"/>
    <n v="10.5"/>
    <s v="No"/>
    <s v="No"/>
    <x v="0"/>
    <n v="2"/>
    <x v="0"/>
    <x v="1"/>
    <x v="0"/>
    <s v="22-Oct-1973"/>
    <n v="23306.55"/>
    <s v="tier - 2"/>
    <x v="2"/>
    <s v="R1011"/>
    <x v="427"/>
  </r>
  <r>
    <s v="Id440"/>
    <s v="Nichole"/>
    <n v="24.32"/>
    <n v="6.39"/>
    <s v="No"/>
    <s v="No"/>
    <x v="0"/>
    <n v="0"/>
    <x v="1"/>
    <x v="2"/>
    <x v="1"/>
    <s v="3-Oct-1994"/>
    <n v="23288.93"/>
    <s v="tier - 2"/>
    <x v="0"/>
    <s v="R1024"/>
    <x v="428"/>
  </r>
  <r>
    <s v="Id441"/>
    <s v="Denise M"/>
    <n v="22.88"/>
    <n v="5.71"/>
    <s v="yes"/>
    <s v="No"/>
    <x v="1"/>
    <n v="1"/>
    <x v="0"/>
    <x v="2"/>
    <x v="1"/>
    <s v="14-Nov-1969"/>
    <n v="23244.79"/>
    <s v="tier - 2"/>
    <x v="0"/>
    <s v="R1013"/>
    <x v="429"/>
  </r>
  <r>
    <s v="Id442"/>
    <s v="Peter R."/>
    <n v="24.984999999999999"/>
    <n v="4.43"/>
    <s v="yes"/>
    <s v="No"/>
    <x v="1"/>
    <n v="1"/>
    <x v="1"/>
    <x v="2"/>
    <x v="2"/>
    <s v="7-Aug-1997"/>
    <n v="23241.47"/>
    <s v="tier - 2"/>
    <x v="0"/>
    <s v="R1018"/>
    <x v="430"/>
  </r>
  <r>
    <s v="Id443"/>
    <s v="Johnson K"/>
    <n v="33.1"/>
    <n v="5.52"/>
    <s v="No"/>
    <s v="No"/>
    <x v="1"/>
    <n v="1"/>
    <x v="1"/>
    <x v="0"/>
    <x v="2"/>
    <s v="14-Dec-2003"/>
    <n v="23082.959999999999"/>
    <s v="tier - 2"/>
    <x v="2"/>
    <s v="R1011"/>
    <x v="431"/>
  </r>
  <r>
    <s v="Id444"/>
    <s v="Katherine"/>
    <n v="27.83"/>
    <n v="9.1999999999999993"/>
    <s v="yes"/>
    <s v="No"/>
    <x v="0"/>
    <n v="1"/>
    <x v="0"/>
    <x v="1"/>
    <x v="0"/>
    <s v="9-Sep-1975"/>
    <n v="23065.42"/>
    <s v="tier - 2"/>
    <x v="2"/>
    <s v="R1013"/>
    <x v="432"/>
  </r>
  <r>
    <s v="Id445"/>
    <s v="Lynda"/>
    <n v="30.875"/>
    <n v="10.97"/>
    <s v="yes"/>
    <s v="No"/>
    <x v="0"/>
    <n v="2"/>
    <x v="1"/>
    <x v="0"/>
    <x v="0"/>
    <s v="9-Nov-1970"/>
    <n v="23045.57"/>
    <s v="tier - 2"/>
    <x v="2"/>
    <s v="R1024"/>
    <x v="433"/>
  </r>
  <r>
    <s v="Id446"/>
    <s v="Anthony"/>
    <n v="27.265000000000001"/>
    <n v="4.25"/>
    <s v="No"/>
    <s v="No"/>
    <x v="1"/>
    <n v="1"/>
    <x v="1"/>
    <x v="1"/>
    <x v="2"/>
    <s v="25-Jul-2003"/>
    <n v="22493.66"/>
    <s v="tier - 2"/>
    <x v="1"/>
    <s v="R1012"/>
    <x v="434"/>
  </r>
  <r>
    <s v="Id447"/>
    <s v="Linnea C."/>
    <n v="26.7"/>
    <n v="5.23"/>
    <s v="No"/>
    <s v="No"/>
    <x v="1"/>
    <n v="1"/>
    <x v="0"/>
    <x v="1"/>
    <x v="2"/>
    <s v="14-Nov-1979"/>
    <n v="22478.6"/>
    <s v="tier - 3"/>
    <x v="2"/>
    <s v="R1011"/>
    <x v="435"/>
  </r>
  <r>
    <s v="Id448"/>
    <s v="Massimiliano A."/>
    <n v="29.925000000000001"/>
    <n v="5.96"/>
    <s v="yes"/>
    <s v="No"/>
    <x v="1"/>
    <n v="1"/>
    <x v="0"/>
    <x v="1"/>
    <x v="1"/>
    <s v="21-Dec-1983"/>
    <n v="22462.04"/>
    <s v="tier - 3"/>
    <x v="1"/>
    <s v="R1019"/>
    <x v="299"/>
  </r>
  <r>
    <s v="Id449"/>
    <s v="James M."/>
    <n v="19.95"/>
    <n v="4.29"/>
    <s v="yes"/>
    <s v="No"/>
    <x v="0"/>
    <n v="2"/>
    <x v="0"/>
    <x v="2"/>
    <x v="2"/>
    <s v="18-Aug-1966"/>
    <n v="22412.65"/>
    <s v="tier - 3"/>
    <x v="0"/>
    <s v="R1014"/>
    <x v="436"/>
  </r>
  <r>
    <s v="Id450"/>
    <s v="Lauren"/>
    <n v="24.225000000000001"/>
    <n v="4.09"/>
    <s v="No"/>
    <s v="No"/>
    <x v="0"/>
    <n v="0"/>
    <x v="1"/>
    <x v="2"/>
    <x v="2"/>
    <s v="26-Aug-1999"/>
    <n v="22395.74"/>
    <s v="tier - 3"/>
    <x v="2"/>
    <s v="R1024"/>
    <x v="437"/>
  </r>
  <r>
    <s v="Id451"/>
    <s v="Michele V."/>
    <n v="28.12"/>
    <n v="4.88"/>
    <s v="No"/>
    <s v="No"/>
    <x v="0"/>
    <n v="0"/>
    <x v="0"/>
    <x v="1"/>
    <x v="2"/>
    <s v="27-Dec-1982"/>
    <n v="22331.57"/>
    <s v="tier - 2"/>
    <x v="0"/>
    <s v="R1024"/>
    <x v="438"/>
  </r>
  <r>
    <s v="Id452"/>
    <s v="Xiao"/>
    <n v="23.21"/>
    <n v="6.76"/>
    <s v="No"/>
    <s v="No"/>
    <x v="0"/>
    <n v="0"/>
    <x v="0"/>
    <x v="2"/>
    <x v="0"/>
    <s v="16-Jun-1971"/>
    <n v="22218.11"/>
    <s v="tier - 2"/>
    <x v="0"/>
    <s v="R1013"/>
    <x v="439"/>
  </r>
  <r>
    <s v="Id453"/>
    <s v="Harper L"/>
    <n v="23.98"/>
    <n v="10.67"/>
    <s v="No"/>
    <s v="No"/>
    <x v="0"/>
    <n v="0"/>
    <x v="1"/>
    <x v="2"/>
    <x v="0"/>
    <s v="24-Aug-1965"/>
    <n v="22192.44"/>
    <s v="tier - 3"/>
    <x v="1"/>
    <s v="R1013"/>
    <x v="440"/>
  </r>
  <r>
    <s v="Id454"/>
    <s v="Nick"/>
    <n v="30"/>
    <n v="6.21"/>
    <s v="No"/>
    <s v="No"/>
    <x v="0"/>
    <n v="0"/>
    <x v="0"/>
    <x v="0"/>
    <x v="1"/>
    <s v="12-Sep-1980"/>
    <n v="22144.03"/>
    <s v="tier - 2"/>
    <x v="2"/>
    <s v="R1011"/>
    <x v="441"/>
  </r>
  <r>
    <s v="Id455"/>
    <s v="Scott"/>
    <n v="17.350000000000001"/>
    <n v="5.03"/>
    <s v="yes"/>
    <s v="No"/>
    <x v="0"/>
    <n v="0"/>
    <x v="0"/>
    <x v="3"/>
    <x v="2"/>
    <s v="28-Aug-2001"/>
    <n v="22097.62"/>
    <s v="tier - 3"/>
    <x v="1"/>
    <s v="R1011"/>
    <x v="442"/>
  </r>
  <r>
    <s v="Id456"/>
    <s v="Wilson"/>
    <n v="22.704999999999998"/>
    <n v="5.27"/>
    <s v="No"/>
    <s v="No"/>
    <x v="0"/>
    <n v="0"/>
    <x v="1"/>
    <x v="2"/>
    <x v="2"/>
    <s v="14-Oct-1989"/>
    <n v="21984.47"/>
    <s v="tier - 3"/>
    <x v="1"/>
    <s v="R1012"/>
    <x v="443"/>
  </r>
  <r>
    <s v="Id457"/>
    <s v="Lee"/>
    <n v="25.41"/>
    <n v="10.53"/>
    <s v="yes"/>
    <s v="No"/>
    <x v="0"/>
    <n v="1"/>
    <x v="0"/>
    <x v="1"/>
    <x v="0"/>
    <s v="19-Dec-1975"/>
    <n v="21978.68"/>
    <s v="tier - 3"/>
    <x v="0"/>
    <s v="R1013"/>
    <x v="444"/>
  </r>
  <r>
    <s v="Id458"/>
    <s v="Shizhong"/>
    <n v="18.23"/>
    <n v="5.78"/>
    <s v="No"/>
    <s v="No"/>
    <x v="1"/>
    <n v="1"/>
    <x v="0"/>
    <x v="3"/>
    <x v="1"/>
    <s v="28-Sep-2003"/>
    <n v="21882.400000000001"/>
    <s v="tier - 2"/>
    <x v="1"/>
    <s v="R1011"/>
    <x v="445"/>
  </r>
  <r>
    <s v="Id459"/>
    <s v="Marie-Claire"/>
    <n v="24.7"/>
    <n v="4.3600000000000003"/>
    <s v="No"/>
    <s v="No"/>
    <x v="1"/>
    <n v="1"/>
    <x v="0"/>
    <x v="2"/>
    <x v="2"/>
    <s v="17-Aug-1979"/>
    <n v="21880.82"/>
    <s v="tier - 3"/>
    <x v="1"/>
    <s v="R1012"/>
    <x v="446"/>
  </r>
  <r>
    <s v="Id460"/>
    <s v="Todd J."/>
    <n v="37.4"/>
    <n v="9.7200000000000006"/>
    <s v="yes"/>
    <s v="No"/>
    <x v="1"/>
    <n v="1"/>
    <x v="1"/>
    <x v="0"/>
    <x v="0"/>
    <s v="27-Aug-1963"/>
    <n v="21797"/>
    <s v="tier - 3"/>
    <x v="1"/>
    <s v="R1011"/>
    <x v="447"/>
  </r>
  <r>
    <s v="Id461"/>
    <s v="Carolyn"/>
    <n v="26.885000000000002"/>
    <n v="5.18"/>
    <s v="No"/>
    <s v="No"/>
    <x v="1"/>
    <n v="1"/>
    <x v="0"/>
    <x v="1"/>
    <x v="2"/>
    <s v="28-Sep-1979"/>
    <n v="21774.32"/>
    <s v="tier - 3"/>
    <x v="2"/>
    <s v="R1012"/>
    <x v="448"/>
  </r>
  <r>
    <s v="Id462"/>
    <s v="Lindsey"/>
    <n v="25.27"/>
    <n v="5.29"/>
    <s v="No"/>
    <s v="No"/>
    <x v="1"/>
    <n v="1"/>
    <x v="0"/>
    <x v="1"/>
    <x v="2"/>
    <s v="20-Sep-1979"/>
    <n v="21771.34"/>
    <s v="tier - 3"/>
    <x v="1"/>
    <s v="R1024"/>
    <x v="449"/>
  </r>
  <r>
    <s v="Id463"/>
    <s v="Marissa D"/>
    <n v="23.655000000000001"/>
    <n v="4.8600000000000003"/>
    <s v="yes"/>
    <s v="No"/>
    <x v="0"/>
    <n v="0"/>
    <x v="0"/>
    <x v="2"/>
    <x v="2"/>
    <s v="18-Jul-1976"/>
    <n v="21677.279999999999"/>
    <s v="tier - 3"/>
    <x v="1"/>
    <s v="R1012"/>
    <x v="450"/>
  </r>
  <r>
    <s v="Id464"/>
    <s v="Jean Luc"/>
    <n v="55.05"/>
    <n v="7.66"/>
    <s v="No"/>
    <s v="No"/>
    <x v="0"/>
    <n v="0"/>
    <x v="1"/>
    <x v="0"/>
    <x v="0"/>
    <s v="16-Nov-1962"/>
    <n v="21661.16"/>
    <s v="tier - 2"/>
    <x v="2"/>
    <s v="R1012"/>
    <x v="451"/>
  </r>
  <r>
    <s v="Id465"/>
    <s v="Danielle"/>
    <n v="24.89"/>
    <n v="6.1"/>
    <s v="yes"/>
    <s v="No"/>
    <x v="1"/>
    <n v="1"/>
    <x v="0"/>
    <x v="2"/>
    <x v="1"/>
    <s v="25-Dec-1983"/>
    <n v="21659.93"/>
    <s v="tier - 3"/>
    <x v="0"/>
    <s v="R1024"/>
    <x v="452"/>
  </r>
  <r>
    <s v="Id466"/>
    <s v="Jim"/>
    <n v="18.715"/>
    <n v="4.4400000000000004"/>
    <s v="No"/>
    <s v="No"/>
    <x v="0"/>
    <n v="0"/>
    <x v="1"/>
    <x v="2"/>
    <x v="2"/>
    <s v="12-Jun-1999"/>
    <n v="21595.38"/>
    <s v="tier - 2"/>
    <x v="0"/>
    <s v="R1012"/>
    <x v="453"/>
  </r>
  <r>
    <s v="Id467"/>
    <s v="Matthew T"/>
    <n v="28.12"/>
    <n v="6.15"/>
    <s v="No"/>
    <s v="No"/>
    <x v="0"/>
    <n v="0"/>
    <x v="0"/>
    <x v="1"/>
    <x v="1"/>
    <s v="21-Nov-1990"/>
    <n v="21472.48"/>
    <s v="tier - 2"/>
    <x v="2"/>
    <s v="R1012"/>
    <x v="454"/>
  </r>
  <r>
    <s v="Id468"/>
    <s v="Rachel L."/>
    <n v="26.6"/>
    <n v="4.53"/>
    <s v="No"/>
    <s v="No"/>
    <x v="0"/>
    <n v="0"/>
    <x v="0"/>
    <x v="1"/>
    <x v="2"/>
    <s v="4-Sep-1980"/>
    <n v="21348.71"/>
    <s v="tier - 2"/>
    <x v="1"/>
    <s v="R1012"/>
    <x v="455"/>
  </r>
  <r>
    <s v="Id469"/>
    <s v="Corina"/>
    <n v="30.114999999999998"/>
    <n v="5.48"/>
    <s v="No"/>
    <s v="yes"/>
    <x v="0"/>
    <n v="1"/>
    <x v="1"/>
    <x v="0"/>
    <x v="2"/>
    <s v="4-Aug-2004"/>
    <n v="21344.85"/>
    <s v="tier - 3"/>
    <x v="1"/>
    <s v="R1024"/>
    <x v="456"/>
  </r>
  <r>
    <s v="Id470"/>
    <s v="Guannan"/>
    <n v="24.605"/>
    <n v="5.48"/>
    <s v="No"/>
    <s v="No"/>
    <x v="0"/>
    <n v="0"/>
    <x v="0"/>
    <x v="2"/>
    <x v="2"/>
    <s v="10-Dec-1980"/>
    <n v="21259.38"/>
    <s v="tier - 3"/>
    <x v="0"/>
    <s v="R1019"/>
    <x v="457"/>
  </r>
  <r>
    <s v="Id471"/>
    <s v="Don"/>
    <n v="29.6"/>
    <n v="8.1"/>
    <s v="No"/>
    <s v="No"/>
    <x v="0"/>
    <n v="0"/>
    <x v="1"/>
    <x v="1"/>
    <x v="0"/>
    <s v="3-Sep-1974"/>
    <n v="21232.18"/>
    <s v="tier - 3"/>
    <x v="2"/>
    <s v="R1011"/>
    <x v="458"/>
  </r>
  <r>
    <s v="Id472"/>
    <s v="Chris"/>
    <n v="24.42"/>
    <n v="7.16"/>
    <s v="No"/>
    <s v="No"/>
    <x v="0"/>
    <n v="0"/>
    <x v="0"/>
    <x v="2"/>
    <x v="0"/>
    <s v="14-Oct-1974"/>
    <n v="21223.68"/>
    <s v="tier - 3"/>
    <x v="2"/>
    <s v="R1013"/>
    <x v="459"/>
  </r>
  <r>
    <s v="Id473"/>
    <s v="Gavin V."/>
    <n v="20.9"/>
    <n v="4.55"/>
    <s v="yes"/>
    <s v="No"/>
    <x v="1"/>
    <n v="1"/>
    <x v="0"/>
    <x v="2"/>
    <x v="2"/>
    <s v="26-Aug-1969"/>
    <n v="21195.82"/>
    <s v="tier - 3"/>
    <x v="1"/>
    <s v="R1013"/>
    <x v="460"/>
  </r>
  <r>
    <s v="Id474"/>
    <s v="David"/>
    <n v="22.895"/>
    <n v="6.03"/>
    <s v="No"/>
    <s v="No"/>
    <x v="0"/>
    <n v="0"/>
    <x v="0"/>
    <x v="2"/>
    <x v="1"/>
    <s v="23-Nov-1977"/>
    <n v="21098.55"/>
    <s v="tier - 3"/>
    <x v="0"/>
    <s v="R1012"/>
    <x v="461"/>
  </r>
  <r>
    <s v="Id475"/>
    <s v="Jatin"/>
    <n v="28.3"/>
    <n v="5.47"/>
    <s v="yes"/>
    <s v="No"/>
    <x v="1"/>
    <n v="1"/>
    <x v="0"/>
    <x v="1"/>
    <x v="2"/>
    <s v="2-Jul-1983"/>
    <n v="21082.16"/>
    <s v="tier - 3"/>
    <x v="2"/>
    <s v="R1011"/>
    <x v="462"/>
  </r>
  <r>
    <s v="Id476"/>
    <s v="J P. II"/>
    <n v="54.3"/>
    <n v="4.1500000000000004"/>
    <s v="yes"/>
    <s v="No"/>
    <x v="0"/>
    <n v="1"/>
    <x v="1"/>
    <x v="0"/>
    <x v="2"/>
    <s v="19-Nov-1964"/>
    <n v="20893.060000000001"/>
    <s v="tier - 2"/>
    <x v="0"/>
    <s v="R1012"/>
    <x v="463"/>
  </r>
  <r>
    <s v="Id477"/>
    <s v="Angela M."/>
    <n v="33.344999999999999"/>
    <n v="11.32"/>
    <s v="yes"/>
    <s v="No"/>
    <x v="0"/>
    <n v="1"/>
    <x v="1"/>
    <x v="0"/>
    <x v="0"/>
    <s v="8-Dec-1975"/>
    <n v="20878.78"/>
    <s v="tier - 2"/>
    <x v="1"/>
    <s v="R1024"/>
    <x v="464"/>
  </r>
  <r>
    <s v="Id478"/>
    <s v="Blake K."/>
    <n v="33"/>
    <n v="9.51"/>
    <s v="yes"/>
    <s v="No"/>
    <x v="0"/>
    <n v="0"/>
    <x v="1"/>
    <x v="0"/>
    <x v="0"/>
    <s v="8-Sep-1967"/>
    <n v="20781.490000000002"/>
    <s v="tier - 2"/>
    <x v="0"/>
    <s v="R1013"/>
    <x v="465"/>
  </r>
  <r>
    <s v="Id479"/>
    <s v="Brian T."/>
    <n v="28.024999999999999"/>
    <n v="7.67"/>
    <s v="yes"/>
    <s v="No"/>
    <x v="0"/>
    <n v="1"/>
    <x v="0"/>
    <x v="1"/>
    <x v="0"/>
    <s v="4-Aug-1986"/>
    <n v="20773.63"/>
    <s v="tier - 2"/>
    <x v="0"/>
    <s v="R1017"/>
    <x v="466"/>
  </r>
  <r>
    <s v="Id480"/>
    <s v="Damon"/>
    <n v="28.69"/>
    <n v="6.23"/>
    <s v="No"/>
    <s v="No"/>
    <x v="0"/>
    <n v="1"/>
    <x v="0"/>
    <x v="1"/>
    <x v="1"/>
    <s v="14-Sep-1992"/>
    <n v="20745.990000000002"/>
    <s v="tier - 3"/>
    <x v="1"/>
    <s v="R1012"/>
    <x v="467"/>
  </r>
  <r>
    <s v="Id481"/>
    <s v="Jeffrey"/>
    <n v="40.28"/>
    <n v="8.9"/>
    <s v="No"/>
    <s v="No"/>
    <x v="0"/>
    <n v="0"/>
    <x v="1"/>
    <x v="0"/>
    <x v="0"/>
    <s v="1-Aug-1965"/>
    <n v="20709.02"/>
    <s v="tier - 3"/>
    <x v="2"/>
    <s v="R1019"/>
    <x v="468"/>
  </r>
  <r>
    <s v="Id482"/>
    <s v="Malcolm J."/>
    <n v="37.299999999999997"/>
    <n v="7.79"/>
    <s v="yes"/>
    <s v="No"/>
    <x v="0"/>
    <n v="0"/>
    <x v="1"/>
    <x v="0"/>
    <x v="0"/>
    <s v="17-Dec-1967"/>
    <n v="20630.28"/>
    <s v="tier - 2"/>
    <x v="0"/>
    <s v="R1011"/>
    <x v="469"/>
  </r>
  <r>
    <s v="Id483"/>
    <s v="Margaret B."/>
    <n v="54.47"/>
    <n v="4.49"/>
    <s v="yes"/>
    <s v="No"/>
    <x v="0"/>
    <n v="2"/>
    <x v="1"/>
    <x v="0"/>
    <x v="2"/>
    <s v="9-Jul-1966"/>
    <n v="20568.32"/>
    <s v="tier - 3"/>
    <x v="2"/>
    <s v="R1012"/>
    <x v="388"/>
  </r>
  <r>
    <s v="Id484"/>
    <s v="Helen"/>
    <n v="38.06"/>
    <n v="5.24"/>
    <s v="yes"/>
    <s v="No"/>
    <x v="1"/>
    <n v="1"/>
    <x v="1"/>
    <x v="0"/>
    <x v="2"/>
    <s v="13-Oct-1969"/>
    <n v="20463"/>
    <s v="tier - 2"/>
    <x v="2"/>
    <s v="R1013"/>
    <x v="470"/>
  </r>
  <r>
    <s v="Id485"/>
    <s v="Matthew"/>
    <n v="51.47"/>
    <n v="9.6"/>
    <s v="No"/>
    <s v="No"/>
    <x v="0"/>
    <n v="0"/>
    <x v="1"/>
    <x v="0"/>
    <x v="0"/>
    <s v="18-Oct-1962"/>
    <n v="20446.849999999999"/>
    <s v="tier - 2"/>
    <x v="1"/>
    <s v="R1012"/>
    <x v="471"/>
  </r>
  <r>
    <s v="Id486"/>
    <s v="Jeff"/>
    <n v="29.8"/>
    <n v="5.78"/>
    <s v="yes"/>
    <s v="No"/>
    <x v="0"/>
    <n v="0"/>
    <x v="1"/>
    <x v="1"/>
    <x v="1"/>
    <s v="12-Jul-1985"/>
    <n v="20420.599999999999"/>
    <s v="tier - 3"/>
    <x v="2"/>
    <s v="R1011"/>
    <x v="472"/>
  </r>
  <r>
    <s v="Id487"/>
    <s v=".  Tara R"/>
    <n v="49.77"/>
    <n v="7.02"/>
    <s v="No"/>
    <s v="No"/>
    <x v="0"/>
    <n v="0"/>
    <x v="1"/>
    <x v="0"/>
    <x v="0"/>
    <s v="2-Jul-1962"/>
    <n v="20354.5"/>
    <s v="tier - 3"/>
    <x v="2"/>
    <s v="R1026"/>
    <x v="473"/>
  </r>
  <r>
    <s v="Id488"/>
    <s v="Kristin"/>
    <n v="25.555"/>
    <n v="4.09"/>
    <s v="yes"/>
    <s v="No"/>
    <x v="0"/>
    <n v="0"/>
    <x v="0"/>
    <x v="1"/>
    <x v="2"/>
    <s v="17-Sep-1985"/>
    <n v="20296.86"/>
    <s v="tier - 3"/>
    <x v="1"/>
    <s v="R1024"/>
    <x v="474"/>
  </r>
  <r>
    <s v="Id489"/>
    <s v="Timothy"/>
    <n v="29.64"/>
    <n v="4.93"/>
    <s v="No"/>
    <s v="No"/>
    <x v="1"/>
    <n v="1"/>
    <x v="1"/>
    <x v="1"/>
    <x v="2"/>
    <s v="7-Sep-1993"/>
    <n v="20277.810000000001"/>
    <s v="tier - 3"/>
    <x v="0"/>
    <s v="R1016"/>
    <x v="475"/>
  </r>
  <r>
    <s v="Id490"/>
    <s v="Scott"/>
    <n v="53.93"/>
    <n v="5.34"/>
    <s v="yes"/>
    <s v="No"/>
    <x v="0"/>
    <n v="2"/>
    <x v="1"/>
    <x v="0"/>
    <x v="2"/>
    <s v="22-Aug-1966"/>
    <n v="20253.84"/>
    <s v="tier - 2"/>
    <x v="0"/>
    <s v="R1012"/>
    <x v="476"/>
  </r>
  <r>
    <s v="Id491"/>
    <s v="Carly E"/>
    <n v="28.024999999999999"/>
    <n v="5.65"/>
    <s v="No"/>
    <s v="No"/>
    <x v="0"/>
    <n v="1"/>
    <x v="0"/>
    <x v="1"/>
    <x v="2"/>
    <s v="17-Oct-1987"/>
    <n v="20234.849999999999"/>
    <s v="tier - 2"/>
    <x v="0"/>
    <s v="R1012"/>
    <x v="477"/>
  </r>
  <r>
    <s v="Id492"/>
    <s v="Lisa"/>
    <n v="27.5"/>
    <n v="4.49"/>
    <s v="No"/>
    <s v="No"/>
    <x v="0"/>
    <n v="0"/>
    <x v="1"/>
    <x v="1"/>
    <x v="2"/>
    <s v="8-Jun-1994"/>
    <n v="20177.669999999998"/>
    <s v="tier - 2"/>
    <x v="1"/>
    <s v="R1011"/>
    <x v="478"/>
  </r>
  <r>
    <s v="Id493"/>
    <s v="Stacey"/>
    <n v="21.8"/>
    <n v="10.55"/>
    <s v="No"/>
    <s v="No"/>
    <x v="0"/>
    <n v="0"/>
    <x v="0"/>
    <x v="2"/>
    <x v="0"/>
    <s v="9-Jul-2002"/>
    <n v="20167.34"/>
    <s v="tier - 3"/>
    <x v="0"/>
    <s v="R1011"/>
    <x v="479"/>
  </r>
  <r>
    <s v="Id494"/>
    <s v="Louis"/>
    <n v="26.41"/>
    <n v="4.92"/>
    <s v="yes"/>
    <s v="No"/>
    <x v="1"/>
    <n v="1"/>
    <x v="0"/>
    <x v="1"/>
    <x v="2"/>
    <s v="6-Oct-1983"/>
    <n v="20149.32"/>
    <s v="tier - 2"/>
    <x v="1"/>
    <s v="R1016"/>
    <x v="480"/>
  </r>
  <r>
    <s v="Id495"/>
    <s v="Brian R."/>
    <n v="27.835000000000001"/>
    <n v="5.9"/>
    <s v="yes"/>
    <s v="No"/>
    <x v="0"/>
    <n v="1"/>
    <x v="0"/>
    <x v="1"/>
    <x v="1"/>
    <s v="25-Jul-1988"/>
    <n v="20009.63"/>
    <s v="tier - 2"/>
    <x v="1"/>
    <s v="R1012"/>
    <x v="481"/>
  </r>
  <r>
    <s v="Id496"/>
    <s v=".  Jessica"/>
    <n v="51.74"/>
    <n v="4.9800000000000004"/>
    <s v="yes"/>
    <s v="No"/>
    <x v="0"/>
    <n v="2"/>
    <x v="1"/>
    <x v="0"/>
    <x v="2"/>
    <s v="10-Aug-1966"/>
    <n v="19995.29"/>
    <s v="tier - 1"/>
    <x v="0"/>
    <s v="R1026"/>
    <x v="482"/>
  </r>
  <r>
    <s v="Id497"/>
    <s v="Dawn M."/>
    <n v="23.37"/>
    <n v="5.8"/>
    <s v="No"/>
    <s v="No"/>
    <x v="0"/>
    <n v="0"/>
    <x v="0"/>
    <x v="2"/>
    <x v="1"/>
    <s v="9-Oct-1980"/>
    <n v="19964.75"/>
    <s v="tier - 1"/>
    <x v="2"/>
    <s v="R1024"/>
    <x v="483"/>
  </r>
  <r>
    <s v="Id498"/>
    <s v="Chris"/>
    <n v="29.7"/>
    <n v="6.21"/>
    <s v="yes"/>
    <s v="No"/>
    <x v="1"/>
    <n v="1"/>
    <x v="0"/>
    <x v="1"/>
    <x v="1"/>
    <s v="18-Oct-1997"/>
    <n v="19933.46"/>
    <s v="tier - 1"/>
    <x v="0"/>
    <s v="R1011"/>
    <x v="484"/>
  </r>
  <r>
    <s v="Id499"/>
    <s v="Karen"/>
    <n v="20.045000000000002"/>
    <n v="6.17"/>
    <s v="No"/>
    <s v="No"/>
    <x v="1"/>
    <n v="1"/>
    <x v="0"/>
    <x v="2"/>
    <x v="1"/>
    <s v="30-Oct-1979"/>
    <n v="19798.05"/>
    <s v="tier - 1"/>
    <x v="1"/>
    <s v="R1024"/>
    <x v="485"/>
  </r>
  <r>
    <s v="Id500"/>
    <s v="Jessica"/>
    <n v="27.83"/>
    <n v="5.36"/>
    <s v="No"/>
    <s v="No"/>
    <x v="0"/>
    <n v="2"/>
    <x v="1"/>
    <x v="1"/>
    <x v="2"/>
    <s v="14-Jun-1972"/>
    <n v="19749.38"/>
    <s v="tier - 1"/>
    <x v="0"/>
    <s v="R1013"/>
    <x v="486"/>
  </r>
  <r>
    <s v="Id501"/>
    <s v="Mathieu"/>
    <n v="28.93"/>
    <n v="5.2"/>
    <s v="No"/>
    <s v="No"/>
    <x v="0"/>
    <n v="0"/>
    <x v="0"/>
    <x v="1"/>
    <x v="2"/>
    <s v="8-Aug-1990"/>
    <n v="19719.689999999999"/>
    <s v="tier - 1"/>
    <x v="2"/>
    <s v="R1013"/>
    <x v="487"/>
  </r>
  <r>
    <s v="Id502"/>
    <s v="Kam S."/>
    <n v="33.82"/>
    <n v="5.42"/>
    <s v="No"/>
    <s v="No"/>
    <x v="0"/>
    <n v="0"/>
    <x v="1"/>
    <x v="0"/>
    <x v="2"/>
    <s v="27-Aug-1994"/>
    <n v="19673.34"/>
    <s v="tier - 1"/>
    <x v="2"/>
    <s v="R1012"/>
    <x v="488"/>
  </r>
  <r>
    <s v="Id503"/>
    <s v="Valerie A"/>
    <n v="20.234999999999999"/>
    <n v="6.84"/>
    <s v="No"/>
    <s v="No"/>
    <x v="0"/>
    <n v="0"/>
    <x v="0"/>
    <x v="2"/>
    <x v="0"/>
    <s v="24-Sep-1978"/>
    <n v="19594.810000000001"/>
    <s v="tier - 1"/>
    <x v="1"/>
    <s v="R1024"/>
    <x v="489"/>
  </r>
  <r>
    <s v="Id504"/>
    <s v="Freya R"/>
    <n v="49.2"/>
    <n v="10.9"/>
    <s v="yes"/>
    <s v="No"/>
    <x v="1"/>
    <n v="1"/>
    <x v="1"/>
    <x v="0"/>
    <x v="0"/>
    <s v="14-Jul-1963"/>
    <n v="19551.34"/>
    <s v="tier - 1"/>
    <x v="0"/>
    <s v="R1012"/>
    <x v="490"/>
  </r>
  <r>
    <s v="Id505"/>
    <s v="Jennifer"/>
    <n v="26.4"/>
    <n v="4.87"/>
    <s v="yes"/>
    <s v="No"/>
    <x v="0"/>
    <n v="0"/>
    <x v="0"/>
    <x v="1"/>
    <x v="2"/>
    <s v="17-Sep-1985"/>
    <n v="19539.240000000002"/>
    <s v="tier - 1"/>
    <x v="1"/>
    <s v="R1013"/>
    <x v="474"/>
  </r>
  <r>
    <s v="Id506"/>
    <s v="Kara"/>
    <n v="28.38"/>
    <n v="6.07"/>
    <s v="No"/>
    <s v="No"/>
    <x v="0"/>
    <n v="1"/>
    <x v="0"/>
    <x v="1"/>
    <x v="1"/>
    <s v="19-Aug-1992"/>
    <n v="19521.97"/>
    <s v="tier - 1"/>
    <x v="2"/>
    <s v="R1013"/>
    <x v="491"/>
  </r>
  <r>
    <s v="Id507"/>
    <s v="Bradley A."/>
    <n v="24.64"/>
    <n v="4.33"/>
    <s v="No"/>
    <s v="No"/>
    <x v="0"/>
    <n v="0"/>
    <x v="0"/>
    <x v="2"/>
    <x v="2"/>
    <s v="8-Nov-1980"/>
    <n v="19515.54"/>
    <s v="tier - 1"/>
    <x v="1"/>
    <s v="R1013"/>
    <x v="492"/>
  </r>
  <r>
    <s v="Id508"/>
    <s v="Brendan"/>
    <n v="39.71"/>
    <n v="5.83"/>
    <s v="No"/>
    <s v="No"/>
    <x v="0"/>
    <n v="1"/>
    <x v="1"/>
    <x v="0"/>
    <x v="1"/>
    <s v="30-Nov-1987"/>
    <n v="19496.72"/>
    <s v="tier - 1"/>
    <x v="0"/>
    <s v="R1019"/>
    <x v="493"/>
  </r>
  <r>
    <s v="Id509"/>
    <s v="Amber R"/>
    <n v="22.22"/>
    <n v="5.5"/>
    <s v="No"/>
    <s v="No"/>
    <x v="0"/>
    <n v="0"/>
    <x v="0"/>
    <x v="2"/>
    <x v="2"/>
    <s v="15-Dec-1982"/>
    <n v="19444.27"/>
    <s v="tier - 1"/>
    <x v="1"/>
    <s v="R1013"/>
    <x v="494"/>
  </r>
  <r>
    <s v="Id510"/>
    <s v="Sean K"/>
    <n v="33.344999999999999"/>
    <n v="4.79"/>
    <s v="No"/>
    <s v="No"/>
    <x v="1"/>
    <n v="1"/>
    <x v="1"/>
    <x v="0"/>
    <x v="2"/>
    <s v="6-Sep-1993"/>
    <n v="19442.349999999999"/>
    <s v="tier - 1"/>
    <x v="0"/>
    <s v="R1012"/>
    <x v="495"/>
  </r>
  <r>
    <s v="Id511"/>
    <s v="Rick"/>
    <n v="24.42"/>
    <n v="5.81"/>
    <s v="No"/>
    <s v="No"/>
    <x v="0"/>
    <n v="1"/>
    <x v="0"/>
    <x v="2"/>
    <x v="1"/>
    <s v="30-Jun-1987"/>
    <n v="19362"/>
    <s v="tier - 1"/>
    <x v="0"/>
    <s v="R1013"/>
    <x v="496"/>
  </r>
  <r>
    <s v="Id512"/>
    <s v="Matthew"/>
    <n v="29.81"/>
    <n v="5.58"/>
    <s v="No"/>
    <s v="No"/>
    <x v="0"/>
    <n v="0"/>
    <x v="0"/>
    <x v="1"/>
    <x v="2"/>
    <s v="24-Aug-1991"/>
    <n v="19350.37"/>
    <s v="tier - 1"/>
    <x v="0"/>
    <s v="R1013"/>
    <x v="497"/>
  </r>
  <r>
    <s v="Id513"/>
    <s v="Brady"/>
    <n v="51.18"/>
    <n v="4.4000000000000004"/>
    <s v="yes"/>
    <s v="No"/>
    <x v="0"/>
    <n v="2"/>
    <x v="1"/>
    <x v="0"/>
    <x v="2"/>
    <s v="15-Nov-1966"/>
    <n v="19321.060000000001"/>
    <s v="tier - 1"/>
    <x v="1"/>
    <s v="R1012"/>
    <x v="498"/>
  </r>
  <r>
    <s v="Id514"/>
    <s v="Kameko"/>
    <n v="51.37"/>
    <n v="8.18"/>
    <s v="yes"/>
    <s v="No"/>
    <x v="0"/>
    <n v="0"/>
    <x v="1"/>
    <x v="0"/>
    <x v="0"/>
    <s v="29-Jul-1967"/>
    <n v="19259.96"/>
    <s v="tier - 1"/>
    <x v="1"/>
    <s v="R1012"/>
    <x v="499"/>
  </r>
  <r>
    <s v="Id515"/>
    <s v="Jeremy A"/>
    <n v="36.19"/>
    <n v="5.52"/>
    <s v="yes"/>
    <s v="No"/>
    <x v="0"/>
    <n v="0"/>
    <x v="1"/>
    <x v="0"/>
    <x v="2"/>
    <s v="28-Dec-1985"/>
    <n v="19214.71"/>
    <s v="tier - 1"/>
    <x v="0"/>
    <s v="R1013"/>
    <x v="500"/>
  </r>
  <r>
    <s v="Id516"/>
    <s v="Daniel"/>
    <n v="25.9"/>
    <n v="4.84"/>
    <s v="No"/>
    <s v="No"/>
    <x v="0"/>
    <n v="0"/>
    <x v="0"/>
    <x v="1"/>
    <x v="2"/>
    <s v="16-Sep-1991"/>
    <n v="19199.939999999999"/>
    <s v="tier - 1"/>
    <x v="0"/>
    <s v="R1011"/>
    <x v="501"/>
  </r>
  <r>
    <s v="Id517"/>
    <s v="Amanda"/>
    <n v="35.72"/>
    <n v="4.08"/>
    <s v="No"/>
    <s v="No"/>
    <x v="1"/>
    <n v="1"/>
    <x v="1"/>
    <x v="0"/>
    <x v="2"/>
    <s v="2-Jul-1979"/>
    <n v="19144.580000000002"/>
    <s v="tier - 1"/>
    <x v="1"/>
    <s v="R1024"/>
    <x v="502"/>
  </r>
  <r>
    <s v="Id518"/>
    <s v="Karen"/>
    <n v="27.94"/>
    <n v="4.4800000000000004"/>
    <s v="No"/>
    <s v="No"/>
    <x v="1"/>
    <n v="1"/>
    <x v="0"/>
    <x v="1"/>
    <x v="2"/>
    <s v="28-Sep-1993"/>
    <n v="19107.78"/>
    <s v="tier - 1"/>
    <x v="2"/>
    <s v="R1013"/>
    <x v="503"/>
  </r>
  <r>
    <s v="Id519"/>
    <s v="Gregory"/>
    <n v="27.1"/>
    <n v="5.73"/>
    <s v="No"/>
    <s v="No"/>
    <x v="0"/>
    <n v="0"/>
    <x v="0"/>
    <x v="1"/>
    <x v="1"/>
    <s v="5-Jun-1989"/>
    <n v="19040.88"/>
    <s v="tier - 1"/>
    <x v="0"/>
    <s v="R1011"/>
    <x v="504"/>
  </r>
  <r>
    <s v="Id520"/>
    <s v="Sabine"/>
    <n v="18.3"/>
    <n v="5.46"/>
    <s v="yes"/>
    <s v="No"/>
    <x v="1"/>
    <n v="1"/>
    <x v="0"/>
    <x v="3"/>
    <x v="2"/>
    <s v="19-Dec-1983"/>
    <n v="19023.259999999998"/>
    <s v="tier - 1"/>
    <x v="0"/>
    <s v="R1011"/>
    <x v="505"/>
  </r>
  <r>
    <s v="Id521"/>
    <s v="Joseph"/>
    <n v="25.3"/>
    <n v="5.0199999999999996"/>
    <s v="yes"/>
    <s v="No"/>
    <x v="0"/>
    <n v="1"/>
    <x v="0"/>
    <x v="1"/>
    <x v="2"/>
    <s v="24-Oct-1988"/>
    <n v="18972.5"/>
    <s v="tier - 1"/>
    <x v="0"/>
    <s v="R1013"/>
    <x v="506"/>
  </r>
  <r>
    <s v="Id522"/>
    <s v="Adam"/>
    <n v="38.83"/>
    <n v="6.36"/>
    <s v="No"/>
    <s v="No"/>
    <x v="0"/>
    <n v="1"/>
    <x v="1"/>
    <x v="0"/>
    <x v="1"/>
    <s v="30-Nov-1992"/>
    <n v="18963.169999999998"/>
    <s v="tier - 1"/>
    <x v="1"/>
    <s v="R1013"/>
    <x v="124"/>
  </r>
  <r>
    <s v="Id523"/>
    <s v="Karolyn A"/>
    <n v="27.6"/>
    <n v="5.36"/>
    <s v="No"/>
    <s v="No"/>
    <x v="0"/>
    <n v="1"/>
    <x v="1"/>
    <x v="1"/>
    <x v="2"/>
    <s v="6-Aug-1998"/>
    <n v="18955.22"/>
    <s v="tier - 1"/>
    <x v="0"/>
    <s v="R1011"/>
    <x v="507"/>
  </r>
  <r>
    <s v="Id524"/>
    <s v=".  Anita L."/>
    <n v="46.4"/>
    <n v="8.3699999999999992"/>
    <s v="yes"/>
    <s v="No"/>
    <x v="1"/>
    <n v="1"/>
    <x v="1"/>
    <x v="0"/>
    <x v="0"/>
    <s v="20-Oct-1963"/>
    <n v="18954.560000000001"/>
    <s v="tier - 1"/>
    <x v="1"/>
    <s v="R1026"/>
    <x v="508"/>
  </r>
  <r>
    <s v="Id525"/>
    <s v="Laura E."/>
    <n v="51.92"/>
    <n v="5.18"/>
    <s v="yes"/>
    <s v="No"/>
    <x v="1"/>
    <n v="1"/>
    <x v="1"/>
    <x v="0"/>
    <x v="2"/>
    <s v="3-Aug-1969"/>
    <n v="18932.810000000001"/>
    <s v="tier - 1"/>
    <x v="0"/>
    <s v="R1012"/>
    <x v="509"/>
  </r>
  <r>
    <s v="Id526"/>
    <s v="Sarah"/>
    <n v="32.395000000000003"/>
    <n v="5.68"/>
    <s v="yes"/>
    <s v="No"/>
    <x v="0"/>
    <n v="1"/>
    <x v="1"/>
    <x v="0"/>
    <x v="2"/>
    <s v="27-Sep-1995"/>
    <n v="18903.490000000002"/>
    <s v="tier - 1"/>
    <x v="2"/>
    <s v="R1024"/>
    <x v="293"/>
  </r>
  <r>
    <s v="Id527"/>
    <s v=".  Ashley E"/>
    <n v="46.19"/>
    <n v="7.31"/>
    <s v="yes"/>
    <s v="No"/>
    <x v="1"/>
    <n v="1"/>
    <x v="1"/>
    <x v="0"/>
    <x v="0"/>
    <s v="6-Dec-1963"/>
    <n v="18883.330000000002"/>
    <s v="tier - 1"/>
    <x v="1"/>
    <s v="R1026"/>
    <x v="510"/>
  </r>
  <r>
    <s v="Id528"/>
    <s v="Lindsey"/>
    <n v="27.93"/>
    <n v="4.67"/>
    <s v="No"/>
    <s v="No"/>
    <x v="1"/>
    <n v="1"/>
    <x v="1"/>
    <x v="1"/>
    <x v="2"/>
    <s v="24-Jul-2003"/>
    <n v="18838.7"/>
    <s v="tier - 1"/>
    <x v="0"/>
    <s v="R1012"/>
    <x v="511"/>
  </r>
  <r>
    <s v="Id529"/>
    <s v="Alan"/>
    <n v="45.62"/>
    <n v="6.87"/>
    <s v="No"/>
    <s v="No"/>
    <x v="0"/>
    <n v="0"/>
    <x v="1"/>
    <x v="0"/>
    <x v="0"/>
    <s v="18-Dec-1962"/>
    <n v="18815.53"/>
    <s v="tier - 1"/>
    <x v="1"/>
    <s v="R1023"/>
    <x v="512"/>
  </r>
  <r>
    <s v="Id530"/>
    <s v="Dan R."/>
    <n v="35.31"/>
    <n v="5.87"/>
    <s v="No"/>
    <s v="No"/>
    <x v="1"/>
    <n v="1"/>
    <x v="1"/>
    <x v="0"/>
    <x v="1"/>
    <s v="15-Oct-1979"/>
    <n v="18806.150000000001"/>
    <s v="tier - 1"/>
    <x v="2"/>
    <s v="R1013"/>
    <x v="513"/>
  </r>
  <r>
    <s v="Id531"/>
    <s v="Katie"/>
    <n v="30.4"/>
    <n v="4.07"/>
    <s v="yes"/>
    <s v="No"/>
    <x v="0"/>
    <n v="1"/>
    <x v="1"/>
    <x v="0"/>
    <x v="2"/>
    <s v="28-Nov-1995"/>
    <n v="18804.75"/>
    <s v="tier - 1"/>
    <x v="1"/>
    <s v="R1012"/>
    <x v="514"/>
  </r>
  <r>
    <s v="Id532"/>
    <s v="Eric"/>
    <n v="20.13"/>
    <n v="6.47"/>
    <s v="No"/>
    <s v="No"/>
    <x v="1"/>
    <n v="1"/>
    <x v="0"/>
    <x v="2"/>
    <x v="1"/>
    <s v="19-Nov-1979"/>
    <n v="18767.740000000002"/>
    <s v="tier - 1"/>
    <x v="1"/>
    <s v="R1013"/>
    <x v="515"/>
  </r>
  <r>
    <s v="Id533"/>
    <s v="Cathryn"/>
    <n v="23.655000000000001"/>
    <n v="5.14"/>
    <s v="No"/>
    <s v="No"/>
    <x v="0"/>
    <n v="1"/>
    <x v="0"/>
    <x v="2"/>
    <x v="2"/>
    <s v="27-Dec-1992"/>
    <n v="18765.88"/>
    <s v="tier - 1"/>
    <x v="2"/>
    <s v="R1012"/>
    <x v="516"/>
  </r>
  <r>
    <s v="Id534"/>
    <s v="Brendan"/>
    <n v="49.05"/>
    <n v="9.77"/>
    <s v="yes"/>
    <s v="No"/>
    <x v="0"/>
    <n v="0"/>
    <x v="1"/>
    <x v="0"/>
    <x v="0"/>
    <s v="30-Aug-1967"/>
    <n v="18694.689999999999"/>
    <s v="tier - 1"/>
    <x v="1"/>
    <s v="R1023"/>
    <x v="517"/>
  </r>
  <r>
    <s v="Id535"/>
    <s v="Shauna"/>
    <n v="51.94"/>
    <n v="8.8000000000000007"/>
    <s v="yes"/>
    <s v="No"/>
    <x v="0"/>
    <n v="2"/>
    <x v="1"/>
    <x v="0"/>
    <x v="0"/>
    <s v="17-Oct-1970"/>
    <n v="18682.740000000002"/>
    <s v="tier - 1"/>
    <x v="0"/>
    <s v="R1012"/>
    <x v="518"/>
  </r>
  <r>
    <s v="Id536"/>
    <s v="Terence"/>
    <n v="29.83"/>
    <n v="5.84"/>
    <s v="No"/>
    <s v="No"/>
    <x v="0"/>
    <n v="1"/>
    <x v="0"/>
    <x v="1"/>
    <x v="1"/>
    <s v="23-Sep-1998"/>
    <n v="18648.419999999998"/>
    <s v="tier - 1"/>
    <x v="1"/>
    <s v="R1019"/>
    <x v="519"/>
  </r>
  <r>
    <s v="Id537"/>
    <s v="Marisol"/>
    <n v="22.6"/>
    <n v="10.43"/>
    <s v="yes"/>
    <s v="No"/>
    <x v="0"/>
    <n v="1"/>
    <x v="0"/>
    <x v="2"/>
    <x v="0"/>
    <s v="12-Aug-1986"/>
    <n v="18608.259999999998"/>
    <s v="tier - 1"/>
    <x v="0"/>
    <s v="R1011"/>
    <x v="520"/>
  </r>
  <r>
    <s v="Id538"/>
    <s v="Lindsay"/>
    <n v="46.69"/>
    <n v="4.25"/>
    <s v="yes"/>
    <s v="No"/>
    <x v="0"/>
    <n v="1"/>
    <x v="1"/>
    <x v="0"/>
    <x v="2"/>
    <s v="26-Sep-1964"/>
    <n v="18443.11"/>
    <s v="tier - 1"/>
    <x v="2"/>
    <s v="R1012"/>
    <x v="521"/>
  </r>
  <r>
    <s v="Id539"/>
    <s v="Katie"/>
    <n v="28.49"/>
    <n v="4.8899999999999997"/>
    <s v="No"/>
    <s v="No"/>
    <x v="0"/>
    <n v="0"/>
    <x v="0"/>
    <x v="1"/>
    <x v="2"/>
    <s v="15-Dec-1999"/>
    <n v="18328.240000000002"/>
    <s v="tier - 1"/>
    <x v="2"/>
    <s v="R1013"/>
    <x v="522"/>
  </r>
  <r>
    <s v="Id540"/>
    <s v="Daniel"/>
    <n v="28.5"/>
    <n v="5.55"/>
    <s v="yes"/>
    <s v="No"/>
    <x v="0"/>
    <n v="1"/>
    <x v="0"/>
    <x v="1"/>
    <x v="2"/>
    <s v="4-Jul-1995"/>
    <n v="18310.740000000002"/>
    <s v="tier - 1"/>
    <x v="0"/>
    <s v="R1012"/>
    <x v="523"/>
  </r>
  <r>
    <s v="Id541"/>
    <s v="Brett W"/>
    <n v="24.4"/>
    <n v="4.5199999999999996"/>
    <s v="No"/>
    <s v="No"/>
    <x v="0"/>
    <n v="1"/>
    <x v="0"/>
    <x v="2"/>
    <x v="2"/>
    <s v="25-Dec-1992"/>
    <n v="18259.22"/>
    <s v="tier - 1"/>
    <x v="0"/>
    <s v="R1011"/>
    <x v="524"/>
  </r>
  <r>
    <s v="Id542"/>
    <s v="Dylan J"/>
    <n v="29.15"/>
    <n v="4.45"/>
    <s v="yes"/>
    <s v="No"/>
    <x v="0"/>
    <n v="1"/>
    <x v="0"/>
    <x v="1"/>
    <x v="2"/>
    <s v="3-Aug-1995"/>
    <n v="18246.5"/>
    <s v="tier - 1"/>
    <x v="1"/>
    <s v="R1013"/>
    <x v="525"/>
  </r>
  <r>
    <s v="Id543"/>
    <s v="Elizabeth"/>
    <n v="27.28"/>
    <n v="4.72"/>
    <s v="No"/>
    <s v="yes"/>
    <x v="0"/>
    <n v="1"/>
    <x v="0"/>
    <x v="1"/>
    <x v="2"/>
    <s v="10-Sep-2004"/>
    <n v="18223.45"/>
    <s v="tier - 1"/>
    <x v="0"/>
    <s v="R1013"/>
    <x v="526"/>
  </r>
  <r>
    <s v="Id544"/>
    <s v="Brooke M."/>
    <n v="32.229999999999997"/>
    <n v="4.6500000000000004"/>
    <s v="yes"/>
    <s v="No"/>
    <x v="1"/>
    <n v="1"/>
    <x v="1"/>
    <x v="0"/>
    <x v="2"/>
    <s v="15-Jun-1997"/>
    <n v="18218.16"/>
    <s v="tier - 1"/>
    <x v="1"/>
    <s v="R1013"/>
    <x v="527"/>
  </r>
  <r>
    <s v="Id545"/>
    <s v=".  Teiko"/>
    <n v="44.2"/>
    <n v="11.34"/>
    <s v="yes"/>
    <s v="No"/>
    <x v="1"/>
    <n v="1"/>
    <x v="1"/>
    <x v="0"/>
    <x v="0"/>
    <s v="4-Jul-1963"/>
    <n v="18208.34"/>
    <s v="tier - 1"/>
    <x v="2"/>
    <s v="R1026"/>
    <x v="528"/>
  </r>
  <r>
    <s v="Id546"/>
    <s v="Zachary"/>
    <n v="29.734999999999999"/>
    <n v="4.53"/>
    <s v="No"/>
    <s v="No"/>
    <x v="1"/>
    <n v="1"/>
    <x v="1"/>
    <x v="1"/>
    <x v="2"/>
    <s v="12-Jul-1993"/>
    <n v="18157.88"/>
    <s v="tier - 1"/>
    <x v="1"/>
    <s v="R1012"/>
    <x v="529"/>
  </r>
  <r>
    <s v="Id547"/>
    <s v="Johannah"/>
    <n v="28.31"/>
    <n v="6.35"/>
    <s v="No"/>
    <s v="No"/>
    <x v="0"/>
    <n v="0"/>
    <x v="0"/>
    <x v="1"/>
    <x v="1"/>
    <s v="24-Oct-1999"/>
    <n v="18033.97"/>
    <s v="tier - 1"/>
    <x v="1"/>
    <s v="R1012"/>
    <x v="530"/>
  </r>
  <r>
    <s v="Id548"/>
    <s v="Ryan A"/>
    <n v="46.62"/>
    <n v="8.51"/>
    <s v="No"/>
    <s v="No"/>
    <x v="0"/>
    <n v="0"/>
    <x v="1"/>
    <x v="0"/>
    <x v="0"/>
    <s v="17-Oct-1965"/>
    <n v="18031.189999999999"/>
    <s v="tier - 1"/>
    <x v="2"/>
    <s v="R1012"/>
    <x v="531"/>
  </r>
  <r>
    <s v="Id549"/>
    <s v="Andres Sr."/>
    <n v="51.75"/>
    <n v="8.59"/>
    <s v="yes"/>
    <s v="No"/>
    <x v="0"/>
    <n v="1"/>
    <x v="1"/>
    <x v="0"/>
    <x v="0"/>
    <s v="27-Jun-1975"/>
    <n v="18031.16"/>
    <s v="tier - 1"/>
    <x v="0"/>
    <s v="R1023"/>
    <x v="532"/>
  </r>
  <r>
    <s v="Id550"/>
    <s v="Bryan"/>
    <n v="25.7"/>
    <n v="4.13"/>
    <s v="yes"/>
    <s v="No"/>
    <x v="0"/>
    <n v="0"/>
    <x v="0"/>
    <x v="1"/>
    <x v="2"/>
    <s v="28-Sep-2001"/>
    <n v="17942.11"/>
    <s v="tier - 1"/>
    <x v="2"/>
    <s v="R1011"/>
    <x v="533"/>
  </r>
  <r>
    <s v="Id551"/>
    <s v="Lizette"/>
    <n v="31.79"/>
    <n v="4.55"/>
    <s v="No"/>
    <s v="No"/>
    <x v="0"/>
    <n v="0"/>
    <x v="1"/>
    <x v="0"/>
    <x v="2"/>
    <s v="17-Oct-1977"/>
    <n v="17929.3"/>
    <s v="tier - 1"/>
    <x v="2"/>
    <s v="R1013"/>
    <x v="534"/>
  </r>
  <r>
    <s v="Id552"/>
    <s v="Don"/>
    <n v="24.795000000000002"/>
    <n v="4.5199999999999996"/>
    <s v="No"/>
    <s v="No"/>
    <x v="0"/>
    <n v="0"/>
    <x v="0"/>
    <x v="2"/>
    <x v="2"/>
    <s v="4-Dec-1989"/>
    <n v="17904.53"/>
    <s v="tier - 1"/>
    <x v="2"/>
    <s v="R1017"/>
    <x v="535"/>
  </r>
  <r>
    <s v="Id553"/>
    <s v="Jeb"/>
    <n v="53.98"/>
    <n v="5.07"/>
    <s v="No"/>
    <s v="No"/>
    <x v="1"/>
    <n v="1"/>
    <x v="1"/>
    <x v="0"/>
    <x v="2"/>
    <s v="12-Nov-1979"/>
    <n v="17882.669999999998"/>
    <s v="tier - 1"/>
    <x v="0"/>
    <s v="R1012"/>
    <x v="536"/>
  </r>
  <r>
    <s v="Id554"/>
    <s v="Amy R."/>
    <n v="41.325000000000003"/>
    <n v="4.04"/>
    <s v="yes"/>
    <s v="No"/>
    <x v="1"/>
    <n v="1"/>
    <x v="1"/>
    <x v="0"/>
    <x v="2"/>
    <s v="26-Aug-1997"/>
    <n v="17878.900000000001"/>
    <s v="tier - 1"/>
    <x v="2"/>
    <s v="R1024"/>
    <x v="537"/>
  </r>
  <r>
    <s v="Id555"/>
    <s v="Brian"/>
    <n v="51.65"/>
    <n v="5.3"/>
    <s v="yes"/>
    <s v="No"/>
    <x v="0"/>
    <n v="0"/>
    <x v="1"/>
    <x v="0"/>
    <x v="2"/>
    <s v="12-Dec-1976"/>
    <n v="17862.919999999998"/>
    <s v="tier - 1"/>
    <x v="2"/>
    <s v="R1012"/>
    <x v="538"/>
  </r>
  <r>
    <s v="Id556"/>
    <s v="Mike G"/>
    <n v="44.52"/>
    <n v="8.64"/>
    <s v="yes"/>
    <s v="No"/>
    <x v="1"/>
    <n v="1"/>
    <x v="1"/>
    <x v="0"/>
    <x v="0"/>
    <s v="8-Dec-1963"/>
    <n v="17832.599999999999"/>
    <s v="tier - 1"/>
    <x v="2"/>
    <s v="R1012"/>
    <x v="539"/>
  </r>
  <r>
    <s v="Id557"/>
    <s v="Simonezitrone Sr."/>
    <n v="53.29"/>
    <n v="4.03"/>
    <s v="No"/>
    <s v="No"/>
    <x v="1"/>
    <n v="1"/>
    <x v="1"/>
    <x v="0"/>
    <x v="2"/>
    <s v="10-Oct-1979"/>
    <n v="17779.939999999999"/>
    <s v="tier - 1"/>
    <x v="2"/>
    <s v="R1012"/>
    <x v="540"/>
  </r>
  <r>
    <s v="Id558"/>
    <s v="Nicholas"/>
    <n v="46.63"/>
    <n v="4.26"/>
    <s v="yes"/>
    <s v="No"/>
    <x v="0"/>
    <n v="2"/>
    <x v="1"/>
    <x v="0"/>
    <x v="2"/>
    <s v="21-Jun-1966"/>
    <n v="17777.73"/>
    <s v="tier - 1"/>
    <x v="0"/>
    <s v="R1012"/>
    <x v="541"/>
  </r>
  <r>
    <s v="Id559"/>
    <s v="Angela M"/>
    <n v="28.88"/>
    <n v="5.35"/>
    <s v="No"/>
    <s v="No"/>
    <x v="1"/>
    <n v="1"/>
    <x v="0"/>
    <x v="1"/>
    <x v="2"/>
    <s v="14-Jul-2003"/>
    <n v="17748.509999999998"/>
    <s v="tier - 1"/>
    <x v="1"/>
    <s v="R1012"/>
    <x v="542"/>
  </r>
  <r>
    <s v="Id560"/>
    <s v="Oz"/>
    <n v="23.98"/>
    <n v="4.9000000000000004"/>
    <s v="No"/>
    <s v="No"/>
    <x v="0"/>
    <n v="0"/>
    <x v="1"/>
    <x v="2"/>
    <x v="2"/>
    <s v="1-Jul-1994"/>
    <n v="17663.14"/>
    <s v="tier - 1"/>
    <x v="0"/>
    <s v="R1013"/>
    <x v="543"/>
  </r>
  <r>
    <s v="Id561"/>
    <s v="Erin M."/>
    <n v="23.65"/>
    <n v="4.5"/>
    <s v="No"/>
    <s v="No"/>
    <x v="0"/>
    <n v="0"/>
    <x v="1"/>
    <x v="2"/>
    <x v="2"/>
    <s v="25-Oct-1990"/>
    <n v="17626.240000000002"/>
    <s v="tier - 1"/>
    <x v="0"/>
    <s v="R1013"/>
    <x v="544"/>
  </r>
  <r>
    <s v="Id562"/>
    <s v="Bobby E."/>
    <n v="49.09"/>
    <n v="8.3800000000000008"/>
    <s v="yes"/>
    <s v="No"/>
    <x v="0"/>
    <n v="2"/>
    <x v="1"/>
    <x v="0"/>
    <x v="0"/>
    <s v="26-Jul-1970"/>
    <n v="17584.72"/>
    <s v="tier - 1"/>
    <x v="0"/>
    <s v="R1012"/>
    <x v="545"/>
  </r>
  <r>
    <s v="Id563"/>
    <s v="Daniel P."/>
    <n v="28.024999999999999"/>
    <n v="7.03"/>
    <s v="No"/>
    <s v="No"/>
    <x v="0"/>
    <n v="0"/>
    <x v="0"/>
    <x v="1"/>
    <x v="0"/>
    <s v="25-Aug-2002"/>
    <n v="17560.38"/>
    <s v="tier - 1"/>
    <x v="1"/>
    <s v="R1012"/>
    <x v="256"/>
  </r>
  <r>
    <s v="Id564"/>
    <s v="Marie E."/>
    <n v="43.32"/>
    <n v="8.75"/>
    <s v="yes"/>
    <s v="No"/>
    <x v="1"/>
    <n v="1"/>
    <x v="1"/>
    <x v="0"/>
    <x v="0"/>
    <s v="16-Nov-1963"/>
    <n v="17556.88"/>
    <s v="tier - 1"/>
    <x v="2"/>
    <s v="R1012"/>
    <x v="546"/>
  </r>
  <r>
    <s v="Id565"/>
    <s v=".  Katie"/>
    <n v="45.92"/>
    <n v="9.51"/>
    <s v="No"/>
    <s v="No"/>
    <x v="0"/>
    <n v="0"/>
    <x v="1"/>
    <x v="0"/>
    <x v="0"/>
    <s v="12-Jul-1968"/>
    <n v="17507.47"/>
    <s v="tier - 1"/>
    <x v="1"/>
    <s v="R1026"/>
    <x v="547"/>
  </r>
  <r>
    <s v="Id566"/>
    <s v="Eric D"/>
    <n v="44.03"/>
    <n v="9.36"/>
    <s v="No"/>
    <s v="No"/>
    <x v="0"/>
    <n v="0"/>
    <x v="1"/>
    <x v="0"/>
    <x v="0"/>
    <s v="16-Jun-1965"/>
    <n v="17505.650000000001"/>
    <s v="tier - 1"/>
    <x v="2"/>
    <s v="R1023"/>
    <x v="548"/>
  </r>
  <r>
    <s v="Id567"/>
    <s v="Tara"/>
    <n v="24.6"/>
    <n v="4.8099999999999996"/>
    <s v="No"/>
    <s v="No"/>
    <x v="0"/>
    <n v="0"/>
    <x v="0"/>
    <x v="2"/>
    <x v="2"/>
    <s v="29-Dec-1990"/>
    <n v="17496.310000000001"/>
    <s v="tier - 1"/>
    <x v="2"/>
    <s v="R1011"/>
    <x v="549"/>
  </r>
  <r>
    <s v="Id568"/>
    <s v="Haley L"/>
    <n v="49.15"/>
    <n v="8.08"/>
    <s v="No"/>
    <s v="No"/>
    <x v="0"/>
    <n v="0"/>
    <x v="1"/>
    <x v="0"/>
    <x v="0"/>
    <s v="8-Jun-1971"/>
    <n v="17479.53"/>
    <s v="tier - 1"/>
    <x v="1"/>
    <s v="R1012"/>
    <x v="550"/>
  </r>
  <r>
    <s v="Id569"/>
    <s v="Kayla B."/>
    <n v="28.31"/>
    <n v="6.29"/>
    <s v="No"/>
    <s v="No"/>
    <x v="1"/>
    <n v="1"/>
    <x v="0"/>
    <x v="1"/>
    <x v="1"/>
    <s v="2-Nov-2003"/>
    <n v="17468.98"/>
    <s v="tier - 2"/>
    <x v="1"/>
    <s v="R1012"/>
    <x v="551"/>
  </r>
  <r>
    <s v="Id570"/>
    <s v="Mark D."/>
    <n v="22.99"/>
    <n v="6.29"/>
    <s v="No"/>
    <s v="No"/>
    <x v="0"/>
    <n v="1"/>
    <x v="0"/>
    <x v="2"/>
    <x v="1"/>
    <s v="18-Oct-1992"/>
    <n v="17361.77"/>
    <s v="tier - 2"/>
    <x v="1"/>
    <s v="R1012"/>
    <x v="552"/>
  </r>
  <r>
    <s v="Id571"/>
    <s v="Patrick J."/>
    <n v="29.07"/>
    <n v="5.12"/>
    <s v="No"/>
    <s v="No"/>
    <x v="1"/>
    <n v="1"/>
    <x v="0"/>
    <x v="1"/>
    <x v="2"/>
    <s v="1-Nov-2003"/>
    <n v="17352.68"/>
    <s v="tier - 2"/>
    <x v="0"/>
    <s v="R1012"/>
    <x v="553"/>
  </r>
  <r>
    <s v="Id572"/>
    <s v="Alejandro"/>
    <n v="42.02"/>
    <n v="9.9499999999999993"/>
    <s v="yes"/>
    <s v="No"/>
    <x v="1"/>
    <n v="1"/>
    <x v="1"/>
    <x v="0"/>
    <x v="0"/>
    <s v="12-Jul-1963"/>
    <n v="17337.580000000002"/>
    <s v="tier - 2"/>
    <x v="0"/>
    <s v="R1023"/>
    <x v="554"/>
  </r>
  <r>
    <s v="Id573"/>
    <s v=".  Beth A"/>
    <n v="49.07"/>
    <n v="9.08"/>
    <s v="yes"/>
    <s v="No"/>
    <x v="0"/>
    <n v="1"/>
    <x v="1"/>
    <x v="0"/>
    <x v="0"/>
    <s v="25-Aug-1975"/>
    <n v="17253.43"/>
    <s v="tier - 2"/>
    <x v="0"/>
    <s v="R1026"/>
    <x v="555"/>
  </r>
  <r>
    <s v="Id574"/>
    <s v="Jason R"/>
    <n v="19.8"/>
    <n v="4.82"/>
    <s v="No"/>
    <s v="No"/>
    <x v="0"/>
    <n v="0"/>
    <x v="0"/>
    <x v="2"/>
    <x v="2"/>
    <s v="22-Oct-1982"/>
    <n v="17179.52"/>
    <s v="tier - 2"/>
    <x v="1"/>
    <s v="R1013"/>
    <x v="556"/>
  </r>
  <r>
    <s v="Id575"/>
    <s v="Yoshinori"/>
    <n v="27.36"/>
    <n v="4.6500000000000004"/>
    <s v="No"/>
    <s v="yes"/>
    <x v="0"/>
    <n v="1"/>
    <x v="0"/>
    <x v="1"/>
    <x v="2"/>
    <s v="18-Aug-2004"/>
    <n v="17178.68"/>
    <s v="tier - 2"/>
    <x v="2"/>
    <s v="R1019"/>
    <x v="557"/>
  </r>
  <r>
    <s v="Id576"/>
    <s v="Adrienne G."/>
    <n v="42.95"/>
    <n v="5.16"/>
    <s v="yes"/>
    <s v="No"/>
    <x v="0"/>
    <n v="1"/>
    <x v="1"/>
    <x v="0"/>
    <x v="2"/>
    <s v="7-Jun-1964"/>
    <n v="17174.52"/>
    <s v="tier - 2"/>
    <x v="2"/>
    <s v="R1012"/>
    <x v="558"/>
  </r>
  <r>
    <s v="Id577"/>
    <s v=".  Meredith"/>
    <n v="42.66"/>
    <n v="10.44"/>
    <s v="No"/>
    <s v="No"/>
    <x v="0"/>
    <n v="0"/>
    <x v="1"/>
    <x v="0"/>
    <x v="0"/>
    <s v="16-Sep-1965"/>
    <n v="17172.27"/>
    <s v="tier - 2"/>
    <x v="2"/>
    <s v="R1026"/>
    <x v="559"/>
  </r>
  <r>
    <s v="Id578"/>
    <s v="Junyong"/>
    <n v="33.630000000000003"/>
    <n v="5.69"/>
    <s v="No"/>
    <s v="No"/>
    <x v="0"/>
    <n v="1"/>
    <x v="1"/>
    <x v="0"/>
    <x v="2"/>
    <s v="3-Jun-1998"/>
    <n v="17128.43"/>
    <s v="tier - 2"/>
    <x v="0"/>
    <s v="R1016"/>
    <x v="560"/>
  </r>
  <r>
    <s v="Id579"/>
    <s v="Kristen A."/>
    <n v="26.84"/>
    <n v="6.5"/>
    <s v="No"/>
    <s v="No"/>
    <x v="0"/>
    <n v="0"/>
    <x v="0"/>
    <x v="1"/>
    <x v="0"/>
    <s v="28-Jun-2002"/>
    <n v="17085.27"/>
    <s v="tier - 2"/>
    <x v="0"/>
    <s v="R1013"/>
    <x v="561"/>
  </r>
  <r>
    <s v="Id580"/>
    <s v="Maria I."/>
    <n v="28.3"/>
    <n v="5.73"/>
    <s v="No"/>
    <s v="No"/>
    <x v="1"/>
    <n v="1"/>
    <x v="0"/>
    <x v="1"/>
    <x v="1"/>
    <s v="26-Dec-2003"/>
    <n v="17081.080000000002"/>
    <s v="tier - 2"/>
    <x v="2"/>
    <s v="R1011"/>
    <x v="562"/>
  </r>
  <r>
    <s v="Id581"/>
    <s v="Jonathan"/>
    <n v="27.06"/>
    <n v="5.74"/>
    <s v="yes"/>
    <s v="No"/>
    <x v="0"/>
    <n v="0"/>
    <x v="0"/>
    <x v="1"/>
    <x v="1"/>
    <s v="10-Jun-1996"/>
    <n v="17043.34"/>
    <s v="tier - 2"/>
    <x v="0"/>
    <s v="R1013"/>
    <x v="563"/>
  </r>
  <r>
    <s v="Id582"/>
    <s v="Phil"/>
    <n v="47.13"/>
    <n v="8.6999999999999993"/>
    <s v="No"/>
    <s v="No"/>
    <x v="0"/>
    <n v="0"/>
    <x v="1"/>
    <x v="0"/>
    <x v="0"/>
    <s v="22-Aug-1971"/>
    <n v="17016.009999999998"/>
    <s v="tier - 2"/>
    <x v="2"/>
    <s v="R1023"/>
    <x v="564"/>
  </r>
  <r>
    <s v="Id583"/>
    <s v="Benjamina C"/>
    <n v="51.72"/>
    <n v="5.09"/>
    <s v="No"/>
    <s v="No"/>
    <x v="0"/>
    <n v="0"/>
    <x v="1"/>
    <x v="0"/>
    <x v="2"/>
    <s v="16-Jul-1980"/>
    <n v="16990.55"/>
    <s v="tier - 2"/>
    <x v="0"/>
    <s v="R1012"/>
    <x v="565"/>
  </r>
  <r>
    <s v="Id584"/>
    <s v="Christopher"/>
    <n v="48.59"/>
    <n v="5.57"/>
    <s v="No"/>
    <s v="No"/>
    <x v="0"/>
    <n v="0"/>
    <x v="1"/>
    <x v="0"/>
    <x v="2"/>
    <s v="25-Aug-1977"/>
    <n v="16921.09"/>
    <s v="tier - 2"/>
    <x v="0"/>
    <s v="R1023"/>
    <x v="566"/>
  </r>
  <r>
    <s v="Id585"/>
    <s v="Alison B"/>
    <n v="45.18"/>
    <n v="10.87"/>
    <s v="No"/>
    <s v="No"/>
    <x v="0"/>
    <n v="0"/>
    <x v="1"/>
    <x v="0"/>
    <x v="0"/>
    <s v="21-Oct-1968"/>
    <n v="16903.5"/>
    <s v="tier - 2"/>
    <x v="0"/>
    <s v="R1012"/>
    <x v="567"/>
  </r>
  <r>
    <s v="Id586"/>
    <s v="Caroline"/>
    <n v="27.9"/>
    <n v="6.02"/>
    <s v="No"/>
    <s v="No"/>
    <x v="1"/>
    <n v="1"/>
    <x v="0"/>
    <x v="1"/>
    <x v="1"/>
    <s v="10-Sep-2003"/>
    <n v="16884.919999999998"/>
    <s v="tier - 2"/>
    <x v="2"/>
    <s v="R1011"/>
    <x v="568"/>
  </r>
  <r>
    <s v="Id587"/>
    <s v="Alexis N"/>
    <n v="51.33"/>
    <n v="7"/>
    <s v="No"/>
    <s v="No"/>
    <x v="0"/>
    <n v="0"/>
    <x v="1"/>
    <x v="0"/>
    <x v="0"/>
    <s v="8-Aug-1974"/>
    <n v="16841.32"/>
    <s v="tier - 2"/>
    <x v="0"/>
    <s v="R1011"/>
    <x v="569"/>
  </r>
  <r>
    <s v="Id588"/>
    <s v="Shanda L"/>
    <n v="30.59"/>
    <n v="5.56"/>
    <s v="yes"/>
    <s v="No"/>
    <x v="0"/>
    <n v="1"/>
    <x v="1"/>
    <x v="0"/>
    <x v="2"/>
    <s v="19-Oct-1995"/>
    <n v="16796.41"/>
    <s v="tier - 2"/>
    <x v="0"/>
    <s v="R1024"/>
    <x v="570"/>
  </r>
  <r>
    <s v="Id589"/>
    <s v=".  Lacey"/>
    <n v="39.229999999999997"/>
    <n v="8.4499999999999993"/>
    <s v="No"/>
    <s v="No"/>
    <x v="0"/>
    <n v="0"/>
    <x v="1"/>
    <x v="0"/>
    <x v="0"/>
    <s v="29-Jul-1962"/>
    <n v="16779.400000000001"/>
    <s v="tier - 2"/>
    <x v="2"/>
    <s v="R1026"/>
    <x v="571"/>
  </r>
  <r>
    <s v="Id590"/>
    <s v="Laurette"/>
    <n v="19.094999999999999"/>
    <n v="6.19"/>
    <s v="No"/>
    <s v="No"/>
    <x v="0"/>
    <n v="0"/>
    <x v="0"/>
    <x v="2"/>
    <x v="1"/>
    <s v="23-Sep-1989"/>
    <n v="16776.3"/>
    <s v="tier - 2"/>
    <x v="2"/>
    <s v="R1024"/>
    <x v="572"/>
  </r>
  <r>
    <s v="Id591"/>
    <s v="Jason"/>
    <n v="49.72"/>
    <n v="7.71"/>
    <s v="No"/>
    <s v="No"/>
    <x v="0"/>
    <n v="0"/>
    <x v="1"/>
    <x v="0"/>
    <x v="0"/>
    <s v="28-Aug-1974"/>
    <n v="16770.990000000002"/>
    <s v="tier - 2"/>
    <x v="1"/>
    <s v="R1012"/>
    <x v="573"/>
  </r>
  <r>
    <s v="Id592"/>
    <s v="Mary"/>
    <n v="21.754999999999999"/>
    <n v="4.63"/>
    <s v="No"/>
    <s v="No"/>
    <x v="1"/>
    <n v="1"/>
    <x v="0"/>
    <x v="2"/>
    <x v="2"/>
    <s v="5-Nov-1993"/>
    <n v="16657.72"/>
    <s v="tier - 2"/>
    <x v="1"/>
    <s v="R1024"/>
    <x v="574"/>
  </r>
  <r>
    <s v="Id593"/>
    <s v="Kati A"/>
    <n v="48.39"/>
    <n v="4.6100000000000003"/>
    <s v="No"/>
    <s v="No"/>
    <x v="0"/>
    <n v="0"/>
    <x v="1"/>
    <x v="0"/>
    <x v="2"/>
    <s v="25-Sep-1977"/>
    <n v="16631.61"/>
    <s v="tier - 2"/>
    <x v="1"/>
    <s v="R1012"/>
    <x v="575"/>
  </r>
  <r>
    <s v="Id594"/>
    <s v=".  Kelly J"/>
    <n v="47.15"/>
    <n v="9.5299999999999994"/>
    <s v="yes"/>
    <s v="No"/>
    <x v="0"/>
    <n v="1"/>
    <x v="1"/>
    <x v="0"/>
    <x v="0"/>
    <s v="24-Jul-1975"/>
    <n v="16602.18"/>
    <s v="tier - 2"/>
    <x v="1"/>
    <s v="R1026"/>
    <x v="576"/>
  </r>
  <r>
    <s v="Id595"/>
    <s v="Greer D"/>
    <n v="47.59"/>
    <n v="11.43"/>
    <s v="yes"/>
    <s v="No"/>
    <x v="0"/>
    <n v="2"/>
    <x v="1"/>
    <x v="0"/>
    <x v="0"/>
    <s v="10-Jul-1970"/>
    <n v="16600.16"/>
    <s v="tier - 2"/>
    <x v="2"/>
    <s v="R1011"/>
    <x v="577"/>
  </r>
  <r>
    <s v="Id596"/>
    <s v="Brent"/>
    <n v="39.81"/>
    <n v="7.65"/>
    <s v="yes"/>
    <s v="No"/>
    <x v="1"/>
    <n v="1"/>
    <x v="1"/>
    <x v="0"/>
    <x v="0"/>
    <s v="25-Jun-1963"/>
    <n v="16587.96"/>
    <s v="tier - 2"/>
    <x v="2"/>
    <s v="R1023"/>
    <x v="578"/>
  </r>
  <r>
    <s v="Id597"/>
    <s v="Eugene M"/>
    <n v="31.02"/>
    <n v="5.87"/>
    <s v="yes"/>
    <s v="No"/>
    <x v="0"/>
    <n v="0"/>
    <x v="1"/>
    <x v="0"/>
    <x v="1"/>
    <s v="25-Jun-2001"/>
    <n v="16586.5"/>
    <s v="tier - 2"/>
    <x v="1"/>
    <s v="R1013"/>
    <x v="579"/>
  </r>
  <r>
    <s v="Id598"/>
    <s v="Erin D"/>
    <n v="24.75"/>
    <n v="4.3600000000000003"/>
    <s v="yes"/>
    <s v="No"/>
    <x v="0"/>
    <n v="1"/>
    <x v="0"/>
    <x v="2"/>
    <x v="2"/>
    <s v="23-Dec-1995"/>
    <n v="16577.78"/>
    <s v="tier - 2"/>
    <x v="1"/>
    <s v="R1013"/>
    <x v="580"/>
  </r>
  <r>
    <s v="Id599"/>
    <s v="Kamilla"/>
    <n v="30.114999999999998"/>
    <n v="10.119999999999999"/>
    <s v="No"/>
    <s v="No"/>
    <x v="0"/>
    <n v="3"/>
    <x v="1"/>
    <x v="0"/>
    <x v="0"/>
    <s v="10-Oct-1958"/>
    <n v="16455.71"/>
    <s v="tier - 2"/>
    <x v="2"/>
    <s v="R1012"/>
    <x v="581"/>
  </r>
  <r>
    <s v="Id600"/>
    <s v="Wayne I."/>
    <n v="26.03"/>
    <n v="4.01"/>
    <s v="No"/>
    <s v="No"/>
    <x v="1"/>
    <n v="1"/>
    <x v="0"/>
    <x v="1"/>
    <x v="2"/>
    <s v="20-Dec-2003"/>
    <n v="16450.89"/>
    <s v="tier - 2"/>
    <x v="1"/>
    <s v="R1012"/>
    <x v="582"/>
  </r>
  <r>
    <s v="Id601"/>
    <s v="Tracy L"/>
    <n v="20.045000000000002"/>
    <n v="4.7699999999999996"/>
    <s v="yes"/>
    <s v="No"/>
    <x v="0"/>
    <n v="1"/>
    <x v="0"/>
    <x v="2"/>
    <x v="2"/>
    <s v="28-Sep-1995"/>
    <n v="16420.490000000002"/>
    <s v="tier - 2"/>
    <x v="0"/>
    <s v="R1012"/>
    <x v="583"/>
  </r>
  <r>
    <s v="Id602"/>
    <s v=".  Heather"/>
    <n v="40.24"/>
    <n v="6.83"/>
    <s v="No"/>
    <s v="No"/>
    <x v="0"/>
    <n v="0"/>
    <x v="1"/>
    <x v="0"/>
    <x v="0"/>
    <s v="5-Dec-1965"/>
    <n v="16351.42"/>
    <s v="tier - 2"/>
    <x v="0"/>
    <s v="R1026"/>
    <x v="584"/>
  </r>
  <r>
    <s v="Id603"/>
    <s v=".  Megan C"/>
    <n v="43.15"/>
    <n v="6.14"/>
    <s v="yes"/>
    <s v="No"/>
    <x v="1"/>
    <n v="1"/>
    <x v="1"/>
    <x v="0"/>
    <x v="1"/>
    <s v="8-Aug-1969"/>
    <n v="16311.05"/>
    <s v="tier - 2"/>
    <x v="0"/>
    <s v="R1026"/>
    <x v="83"/>
  </r>
  <r>
    <s v="Id604"/>
    <s v="Jonathan"/>
    <n v="27.7"/>
    <n v="5.6"/>
    <s v="No"/>
    <s v="No"/>
    <x v="1"/>
    <n v="1"/>
    <x v="0"/>
    <x v="1"/>
    <x v="2"/>
    <s v="24-Aug-2003"/>
    <n v="16297.85"/>
    <s v="tier - 2"/>
    <x v="0"/>
    <s v="R1011"/>
    <x v="585"/>
  </r>
  <r>
    <s v="Id605"/>
    <s v="Greg D."/>
    <n v="45.68"/>
    <n v="4.8"/>
    <s v="No"/>
    <s v="No"/>
    <x v="0"/>
    <n v="2"/>
    <x v="1"/>
    <x v="0"/>
    <x v="2"/>
    <s v="30-Jul-1972"/>
    <n v="16267.32"/>
    <s v="tier - 2"/>
    <x v="2"/>
    <s v="R1023"/>
    <x v="586"/>
  </r>
  <r>
    <s v="Id606"/>
    <s v="Steven L."/>
    <n v="27.3"/>
    <n v="11.89"/>
    <s v="No"/>
    <s v="No"/>
    <x v="0"/>
    <n v="0"/>
    <x v="0"/>
    <x v="1"/>
    <x v="0"/>
    <s v="8-Sep-2002"/>
    <n v="16232.85"/>
    <s v="tier - 2"/>
    <x v="1"/>
    <s v="R1011"/>
    <x v="587"/>
  </r>
  <r>
    <s v="Id607"/>
    <s v="Gianfilippo"/>
    <n v="54.45"/>
    <n v="4.7300000000000004"/>
    <s v="yes"/>
    <s v="No"/>
    <x v="0"/>
    <n v="1"/>
    <x v="1"/>
    <x v="0"/>
    <x v="2"/>
    <s v="21-Aug-1988"/>
    <n v="16205.88"/>
    <s v="tier - 2"/>
    <x v="1"/>
    <s v="R1012"/>
    <x v="588"/>
  </r>
  <r>
    <s v="Id608"/>
    <s v="Hector"/>
    <n v="54.43"/>
    <n v="4.6100000000000003"/>
    <s v="yes"/>
    <s v="No"/>
    <x v="0"/>
    <n v="1"/>
    <x v="1"/>
    <x v="0"/>
    <x v="2"/>
    <s v="6-Aug-1988"/>
    <n v="16199.1"/>
    <s v="tier - 2"/>
    <x v="2"/>
    <s v="R1012"/>
    <x v="589"/>
  </r>
  <r>
    <s v="Id609"/>
    <s v="Mark W."/>
    <n v="48.01"/>
    <n v="7.3"/>
    <s v="No"/>
    <s v="No"/>
    <x v="0"/>
    <n v="0"/>
    <x v="1"/>
    <x v="0"/>
    <x v="0"/>
    <s v="11-Sep-1974"/>
    <n v="16190.97"/>
    <s v="tier - 2"/>
    <x v="0"/>
    <s v="R1012"/>
    <x v="590"/>
  </r>
  <r>
    <s v="Id610"/>
    <s v=".  Aubri"/>
    <n v="48.32"/>
    <n v="5.88"/>
    <s v="No"/>
    <s v="No"/>
    <x v="0"/>
    <n v="0"/>
    <x v="1"/>
    <x v="0"/>
    <x v="1"/>
    <s v="6-Jul-1982"/>
    <n v="16152.04"/>
    <s v="tier - 2"/>
    <x v="1"/>
    <s v="R1026"/>
    <x v="591"/>
  </r>
  <r>
    <s v="Id611"/>
    <s v="Justin"/>
    <n v="22.895"/>
    <n v="4.0599999999999996"/>
    <s v="No"/>
    <s v="No"/>
    <x v="1"/>
    <n v="1"/>
    <x v="0"/>
    <x v="2"/>
    <x v="2"/>
    <s v="12-Dec-1993"/>
    <n v="16138.76"/>
    <s v="tier - 2"/>
    <x v="0"/>
    <s v="R1017"/>
    <x v="592"/>
  </r>
  <r>
    <s v="Id612"/>
    <s v="Megan A."/>
    <n v="54.85"/>
    <n v="4.9000000000000004"/>
    <s v="No"/>
    <s v="No"/>
    <x v="0"/>
    <n v="1"/>
    <x v="1"/>
    <x v="0"/>
    <x v="2"/>
    <s v="6-Oct-1987"/>
    <n v="16122.65"/>
    <s v="tier - 2"/>
    <x v="1"/>
    <s v="R1011"/>
    <x v="593"/>
  </r>
  <r>
    <s v="Id613"/>
    <s v="Erika M."/>
    <n v="21.85"/>
    <n v="5.52"/>
    <s v="No"/>
    <s v="No"/>
    <x v="1"/>
    <n v="1"/>
    <x v="0"/>
    <x v="2"/>
    <x v="2"/>
    <s v="8-Aug-1993"/>
    <n v="16115.3"/>
    <s v="tier - 2"/>
    <x v="1"/>
    <s v="R1024"/>
    <x v="594"/>
  </r>
  <r>
    <s v="Id614"/>
    <s v="Daniel G."/>
    <n v="51.86"/>
    <n v="5.2"/>
    <s v="yes"/>
    <s v="No"/>
    <x v="0"/>
    <n v="0"/>
    <x v="1"/>
    <x v="0"/>
    <x v="2"/>
    <s v="27-Aug-1985"/>
    <n v="16097.94"/>
    <s v="tier - 2"/>
    <x v="0"/>
    <s v="R1012"/>
    <x v="595"/>
  </r>
  <r>
    <s v="Id615"/>
    <s v="Devin C."/>
    <n v="39.049999999999997"/>
    <n v="7.59"/>
    <s v="No"/>
    <s v="No"/>
    <x v="0"/>
    <n v="3"/>
    <x v="1"/>
    <x v="0"/>
    <x v="0"/>
    <s v="21-Jun-1958"/>
    <n v="16085.13"/>
    <s v="tier - 2"/>
    <x v="2"/>
    <s v="R1013"/>
    <x v="596"/>
  </r>
  <r>
    <s v="Id616"/>
    <s v="Louise A"/>
    <n v="31.824999999999999"/>
    <n v="8.2799999999999994"/>
    <s v="No"/>
    <s v="No"/>
    <x v="0"/>
    <n v="3"/>
    <x v="1"/>
    <x v="0"/>
    <x v="0"/>
    <s v="22-Oct-1958"/>
    <n v="16069.08"/>
    <s v="tier - 2"/>
    <x v="2"/>
    <s v="R1024"/>
    <x v="597"/>
  </r>
  <r>
    <s v="Id617"/>
    <s v=".  Sarah"/>
    <n v="46.43"/>
    <n v="6.72"/>
    <s v="No"/>
    <s v="No"/>
    <x v="0"/>
    <n v="0"/>
    <x v="1"/>
    <x v="0"/>
    <x v="0"/>
    <s v="16-Sep-1978"/>
    <n v="16062.89"/>
    <s v="tier - 2"/>
    <x v="2"/>
    <s v="R1026"/>
    <x v="598"/>
  </r>
  <r>
    <s v="Id618"/>
    <s v="Amy"/>
    <n v="53.63"/>
    <n v="5.47"/>
    <s v="yes"/>
    <s v="No"/>
    <x v="0"/>
    <n v="1"/>
    <x v="1"/>
    <x v="0"/>
    <x v="2"/>
    <s v="5-Dec-1988"/>
    <n v="16059.06"/>
    <s v="tier - 2"/>
    <x v="0"/>
    <s v="R1012"/>
    <x v="599"/>
  </r>
  <r>
    <s v="Id619"/>
    <s v="Brittany L."/>
    <n v="48.7"/>
    <n v="4.71"/>
    <s v="No"/>
    <s v="No"/>
    <x v="0"/>
    <n v="0"/>
    <x v="1"/>
    <x v="0"/>
    <x v="2"/>
    <s v="19-Sep-1980"/>
    <n v="15966.19"/>
    <s v="tier - 2"/>
    <x v="2"/>
    <s v="R1012"/>
    <x v="600"/>
  </r>
  <r>
    <s v="Id620"/>
    <s v="Jessica L"/>
    <n v="48.81"/>
    <n v="5.49"/>
    <s v="No"/>
    <s v="No"/>
    <x v="0"/>
    <n v="0"/>
    <x v="1"/>
    <x v="0"/>
    <x v="2"/>
    <s v="24-Jul-1982"/>
    <n v="15965.29"/>
    <s v="tier - 2"/>
    <x v="1"/>
    <s v="R1012"/>
    <x v="601"/>
  </r>
  <r>
    <s v="Id621"/>
    <s v=".  Kristina K"/>
    <n v="47.53"/>
    <n v="4.72"/>
    <s v="No"/>
    <s v="No"/>
    <x v="0"/>
    <n v="0"/>
    <x v="1"/>
    <x v="0"/>
    <x v="2"/>
    <s v="12-Oct-1980"/>
    <n v="15922.29"/>
    <s v="tier - 2"/>
    <x v="0"/>
    <s v="R1026"/>
    <x v="602"/>
  </r>
  <r>
    <s v="Id622"/>
    <s v="Brad"/>
    <n v="36.85"/>
    <n v="6.7"/>
    <s v="No"/>
    <s v="No"/>
    <x v="0"/>
    <n v="0"/>
    <x v="1"/>
    <x v="0"/>
    <x v="0"/>
    <s v="25-Dec-1962"/>
    <n v="15840.81"/>
    <s v="tier - 2"/>
    <x v="1"/>
    <s v="R1022"/>
    <x v="603"/>
  </r>
  <r>
    <s v="Id623"/>
    <s v="Margaret O"/>
    <n v="29.3"/>
    <n v="5.5"/>
    <s v="No"/>
    <s v="No"/>
    <x v="0"/>
    <n v="0"/>
    <x v="1"/>
    <x v="1"/>
    <x v="2"/>
    <s v="11-Nov-1982"/>
    <n v="15828.82"/>
    <s v="tier - 2"/>
    <x v="0"/>
    <s v="R1011"/>
    <x v="604"/>
  </r>
  <r>
    <s v="Id624"/>
    <s v="Craig R."/>
    <n v="19.3"/>
    <n v="4.46"/>
    <s v="No"/>
    <s v="No"/>
    <x v="0"/>
    <n v="1"/>
    <x v="0"/>
    <x v="2"/>
    <x v="2"/>
    <s v="26-Jun-1984"/>
    <n v="15820.7"/>
    <s v="tier - 2"/>
    <x v="0"/>
    <s v="R1011"/>
    <x v="605"/>
  </r>
  <r>
    <s v="Id625"/>
    <s v="Simo"/>
    <n v="24.13"/>
    <n v="5.29"/>
    <s v="yes"/>
    <s v="No"/>
    <x v="1"/>
    <n v="1"/>
    <x v="0"/>
    <x v="2"/>
    <x v="2"/>
    <s v="9-Oct-1997"/>
    <n v="15817.99"/>
    <s v="tier - 2"/>
    <x v="2"/>
    <s v="R1012"/>
    <x v="606"/>
  </r>
  <r>
    <s v="Id626"/>
    <s v="Christopher J"/>
    <n v="46.7"/>
    <n v="10.99"/>
    <s v="No"/>
    <s v="No"/>
    <x v="0"/>
    <n v="0"/>
    <x v="1"/>
    <x v="0"/>
    <x v="0"/>
    <s v="29-Aug-1974"/>
    <n v="15746.62"/>
    <s v="tier - 2"/>
    <x v="1"/>
    <s v="R1012"/>
    <x v="607"/>
  </r>
  <r>
    <s v="Id627"/>
    <s v="Mario Sr."/>
    <n v="45.27"/>
    <n v="5.2"/>
    <s v="yes"/>
    <s v="No"/>
    <x v="0"/>
    <n v="0"/>
    <x v="1"/>
    <x v="0"/>
    <x v="2"/>
    <s v="20-Sep-1976"/>
    <n v="15698.86"/>
    <s v="tier - 2"/>
    <x v="2"/>
    <s v="R1012"/>
    <x v="608"/>
  </r>
  <r>
    <s v="Id628"/>
    <s v=".  Meghann R."/>
    <n v="44.29"/>
    <n v="9.66"/>
    <s v="No"/>
    <s v="No"/>
    <x v="0"/>
    <n v="2"/>
    <x v="1"/>
    <x v="0"/>
    <x v="0"/>
    <s v="26-Jun-1973"/>
    <n v="15670.3"/>
    <s v="tier - 2"/>
    <x v="2"/>
    <s v="R1026"/>
    <x v="609"/>
  </r>
  <r>
    <s v="Id629"/>
    <s v="Scott M"/>
    <n v="54.59"/>
    <n v="4.22"/>
    <s v="yes"/>
    <s v="No"/>
    <x v="0"/>
    <n v="1"/>
    <x v="1"/>
    <x v="0"/>
    <x v="2"/>
    <s v="22-Dec-1988"/>
    <n v="15646.28"/>
    <s v="tier - 2"/>
    <x v="2"/>
    <s v="R1011"/>
    <x v="610"/>
  </r>
  <r>
    <s v="Id630"/>
    <s v="Caitlin E."/>
    <n v="32.965000000000003"/>
    <n v="11.78"/>
    <s v="No"/>
    <s v="No"/>
    <x v="0"/>
    <n v="0"/>
    <x v="1"/>
    <x v="0"/>
    <x v="0"/>
    <s v="6-Jun-1960"/>
    <n v="15612.19"/>
    <s v="tier - 2"/>
    <x v="2"/>
    <s v="R1012"/>
    <x v="611"/>
  </r>
  <r>
    <s v="Id631"/>
    <s v=".  Samantha A."/>
    <n v="38.049999999999997"/>
    <n v="9.6199999999999992"/>
    <s v="No"/>
    <s v="No"/>
    <x v="0"/>
    <n v="0"/>
    <x v="1"/>
    <x v="0"/>
    <x v="0"/>
    <s v="28-Oct-1965"/>
    <n v="15608.58"/>
    <s v="tier - 2"/>
    <x v="2"/>
    <s v="R1026"/>
    <x v="612"/>
  </r>
  <r>
    <s v="Id632"/>
    <s v="Erik"/>
    <n v="46.14"/>
    <n v="10.78"/>
    <s v="No"/>
    <s v="No"/>
    <x v="0"/>
    <n v="0"/>
    <x v="1"/>
    <x v="0"/>
    <x v="0"/>
    <s v="30-Jul-1974"/>
    <n v="15556.67"/>
    <s v="tier - 2"/>
    <x v="2"/>
    <s v="R1012"/>
    <x v="613"/>
  </r>
  <r>
    <s v="Id633"/>
    <s v="Christopher"/>
    <n v="41.325000000000003"/>
    <n v="5.1100000000000003"/>
    <s v="yes"/>
    <s v="No"/>
    <x v="0"/>
    <n v="2"/>
    <x v="1"/>
    <x v="0"/>
    <x v="2"/>
    <s v="2-Oct-1959"/>
    <n v="15555.19"/>
    <s v="tier - 2"/>
    <x v="0"/>
    <s v="R1012"/>
    <x v="614"/>
  </r>
  <r>
    <s v="Id634"/>
    <s v=".  Maya"/>
    <n v="44.64"/>
    <n v="7.18"/>
    <s v="No"/>
    <s v="No"/>
    <x v="0"/>
    <n v="0"/>
    <x v="1"/>
    <x v="0"/>
    <x v="0"/>
    <s v="28-Jun-1974"/>
    <n v="15532.16"/>
    <s v="tier - 2"/>
    <x v="2"/>
    <s v="R1026"/>
    <x v="615"/>
  </r>
  <r>
    <s v="Id635"/>
    <s v="Zachary T"/>
    <n v="25.175000000000001"/>
    <n v="4.96"/>
    <s v="No"/>
    <s v="yes"/>
    <x v="0"/>
    <n v="1"/>
    <x v="1"/>
    <x v="1"/>
    <x v="2"/>
    <s v="17-Jul-2004"/>
    <n v="15518.18"/>
    <s v="tier - 2"/>
    <x v="0"/>
    <s v="R1015"/>
    <x v="616"/>
  </r>
  <r>
    <s v="Id636"/>
    <s v=".  Hilda"/>
    <n v="43.11"/>
    <n v="4.67"/>
    <s v="yes"/>
    <s v="No"/>
    <x v="0"/>
    <n v="0"/>
    <x v="1"/>
    <x v="0"/>
    <x v="2"/>
    <s v="20-Jul-1976"/>
    <n v="15450.48"/>
    <s v="tier - 2"/>
    <x v="1"/>
    <s v="R1026"/>
    <x v="617"/>
  </r>
  <r>
    <s v="Id637"/>
    <s v="Stephanie"/>
    <n v="53.32"/>
    <n v="5.0599999999999996"/>
    <s v="No"/>
    <s v="No"/>
    <x v="0"/>
    <n v="0"/>
    <x v="1"/>
    <x v="0"/>
    <x v="2"/>
    <s v="25-Oct-1990"/>
    <n v="15440.2"/>
    <s v="tier - 2"/>
    <x v="1"/>
    <s v="R1012"/>
    <x v="544"/>
  </r>
  <r>
    <s v="Id638"/>
    <s v="Doug"/>
    <n v="38.04"/>
    <n v="5.0199999999999996"/>
    <s v="yes"/>
    <s v="No"/>
    <x v="0"/>
    <n v="1"/>
    <x v="1"/>
    <x v="0"/>
    <x v="2"/>
    <s v="4-Sep-1964"/>
    <n v="15377.77"/>
    <s v="tier - 2"/>
    <x v="2"/>
    <s v="R1012"/>
    <x v="618"/>
  </r>
  <r>
    <s v="Id639"/>
    <s v="Bethany N."/>
    <n v="37.9"/>
    <n v="7.76"/>
    <s v="No"/>
    <s v="No"/>
    <x v="0"/>
    <n v="0"/>
    <x v="1"/>
    <x v="0"/>
    <x v="0"/>
    <s v="6-Sep-1962"/>
    <n v="15368.22"/>
    <s v="tier - 2"/>
    <x v="2"/>
    <s v="R1011"/>
    <x v="619"/>
  </r>
  <r>
    <s v="Id640"/>
    <s v=".  Sandra H"/>
    <n v="39.6"/>
    <n v="9.32"/>
    <s v="No"/>
    <s v="No"/>
    <x v="0"/>
    <n v="0"/>
    <x v="1"/>
    <x v="0"/>
    <x v="0"/>
    <s v="18-Jul-1968"/>
    <n v="15363.77"/>
    <s v="tier - 2"/>
    <x v="1"/>
    <s v="R1026"/>
    <x v="620"/>
  </r>
  <r>
    <s v="Id641"/>
    <s v="Takuo"/>
    <n v="50.92"/>
    <n v="5.31"/>
    <s v="yes"/>
    <s v="No"/>
    <x v="0"/>
    <n v="1"/>
    <x v="1"/>
    <x v="0"/>
    <x v="2"/>
    <s v="17-Dec-1988"/>
    <n v="15361.5"/>
    <s v="tier - 2"/>
    <x v="0"/>
    <s v="R1023"/>
    <x v="170"/>
  </r>
  <r>
    <s v="Id642"/>
    <s v="Kelly A."/>
    <n v="21.85"/>
    <n v="5.56"/>
    <s v="yes"/>
    <s v="No"/>
    <x v="0"/>
    <n v="0"/>
    <x v="0"/>
    <x v="2"/>
    <x v="2"/>
    <s v="14-Jul-2001"/>
    <n v="15359.1"/>
    <s v="tier - 2"/>
    <x v="0"/>
    <s v="R1024"/>
    <x v="621"/>
  </r>
  <r>
    <s v="Id643"/>
    <s v="Scott"/>
    <n v="36.08"/>
    <n v="7.11"/>
    <s v="yes"/>
    <s v="No"/>
    <x v="1"/>
    <n v="1"/>
    <x v="1"/>
    <x v="0"/>
    <x v="0"/>
    <s v="13-Dec-1963"/>
    <n v="15322.77"/>
    <s v="tier - 2"/>
    <x v="0"/>
    <s v="R1021"/>
    <x v="622"/>
  </r>
  <r>
    <s v="Id644"/>
    <s v="Benoit"/>
    <n v="40.44"/>
    <n v="5.13"/>
    <s v="yes"/>
    <s v="No"/>
    <x v="1"/>
    <n v="1"/>
    <x v="1"/>
    <x v="0"/>
    <x v="2"/>
    <s v="16-Sep-1969"/>
    <n v="15260.52"/>
    <s v="tier - 2"/>
    <x v="2"/>
    <s v="R1023"/>
    <x v="623"/>
  </r>
  <r>
    <s v="Id645"/>
    <s v="Elizabeth M."/>
    <n v="38.094999999999999"/>
    <n v="10.199999999999999"/>
    <s v="No"/>
    <s v="No"/>
    <x v="0"/>
    <n v="0"/>
    <x v="1"/>
    <x v="0"/>
    <x v="0"/>
    <s v="25-Jul-1960"/>
    <n v="15230.32"/>
    <s v="tier - 2"/>
    <x v="2"/>
    <s v="R1024"/>
    <x v="624"/>
  </r>
  <r>
    <s v="Id646"/>
    <s v="Jessica A."/>
    <n v="44.95"/>
    <n v="10.4"/>
    <s v="No"/>
    <s v="No"/>
    <x v="0"/>
    <n v="0"/>
    <x v="1"/>
    <x v="0"/>
    <x v="0"/>
    <s v="23-Nov-1978"/>
    <n v="15207.92"/>
    <s v="tier - 2"/>
    <x v="1"/>
    <s v="R1012"/>
    <x v="625"/>
  </r>
  <r>
    <s v="Id647"/>
    <s v="Monica K"/>
    <n v="35.54"/>
    <n v="10.67"/>
    <s v="No"/>
    <s v="No"/>
    <x v="0"/>
    <n v="0"/>
    <x v="1"/>
    <x v="0"/>
    <x v="0"/>
    <s v="17-Jun-1962"/>
    <n v="15174.81"/>
    <s v="tier - 2"/>
    <x v="1"/>
    <s v="R1012"/>
    <x v="626"/>
  </r>
  <r>
    <s v="Id648"/>
    <s v="Kevin L"/>
    <n v="39.799999999999997"/>
    <n v="4.6500000000000004"/>
    <s v="yes"/>
    <s v="No"/>
    <x v="0"/>
    <n v="2"/>
    <x v="1"/>
    <x v="0"/>
    <x v="2"/>
    <s v="3-Dec-1959"/>
    <n v="15170.07"/>
    <s v="tier - 2"/>
    <x v="0"/>
    <s v="R1011"/>
    <x v="627"/>
  </r>
  <r>
    <s v="Id649"/>
    <s v="Gregory"/>
    <n v="33.659999999999997"/>
    <n v="5.65"/>
    <s v="yes"/>
    <s v="No"/>
    <x v="0"/>
    <n v="2"/>
    <x v="1"/>
    <x v="0"/>
    <x v="2"/>
    <s v="4-Jun-1959"/>
    <n v="15161.53"/>
    <s v="tier - 2"/>
    <x v="1"/>
    <s v="R1013"/>
    <x v="628"/>
  </r>
  <r>
    <s v="Id650"/>
    <s v="Della"/>
    <n v="35.5"/>
    <n v="11.97"/>
    <s v="No"/>
    <s v="No"/>
    <x v="0"/>
    <n v="0"/>
    <x v="1"/>
    <x v="0"/>
    <x v="0"/>
    <s v="25-Oct-1962"/>
    <n v="15161.25"/>
    <s v="tier - 2"/>
    <x v="2"/>
    <s v="R1012"/>
    <x v="629"/>
  </r>
  <r>
    <s v="Id651"/>
    <s v="David"/>
    <n v="41.63"/>
    <n v="6.71"/>
    <s v="No"/>
    <s v="No"/>
    <x v="0"/>
    <n v="0"/>
    <x v="1"/>
    <x v="0"/>
    <x v="0"/>
    <s v="25-Nov-1971"/>
    <n v="15150.44"/>
    <s v="tier - 2"/>
    <x v="1"/>
    <s v="R1023"/>
    <x v="630"/>
  </r>
  <r>
    <s v="Id652"/>
    <s v="Victoria"/>
    <n v="46.49"/>
    <n v="11.92"/>
    <s v="No"/>
    <s v="No"/>
    <x v="0"/>
    <n v="0"/>
    <x v="1"/>
    <x v="0"/>
    <x v="0"/>
    <s v="5-Sep-1978"/>
    <n v="15123.19"/>
    <s v="tier - 2"/>
    <x v="1"/>
    <s v="R1011"/>
    <x v="631"/>
  </r>
  <r>
    <s v="Id653"/>
    <s v="Tasos"/>
    <n v="43.29"/>
    <n v="5.35"/>
    <s v="No"/>
    <s v="No"/>
    <x v="0"/>
    <n v="2"/>
    <x v="1"/>
    <x v="0"/>
    <x v="2"/>
    <s v="7-Nov-1972"/>
    <n v="15103.69"/>
    <s v="tier - 2"/>
    <x v="1"/>
    <s v="R1012"/>
    <x v="271"/>
  </r>
  <r>
    <s v="Id654"/>
    <s v="Thomas"/>
    <n v="43.08"/>
    <n v="8.9600000000000009"/>
    <s v="yes"/>
    <s v="No"/>
    <x v="0"/>
    <n v="1"/>
    <x v="1"/>
    <x v="0"/>
    <x v="0"/>
    <s v="26-Oct-1975"/>
    <n v="15090.35"/>
    <s v="tier - 2"/>
    <x v="1"/>
    <s v="R1023"/>
    <x v="632"/>
  </r>
  <r>
    <s v="Id655"/>
    <s v="Lukasz"/>
    <n v="39.07"/>
    <n v="11.93"/>
    <s v="No"/>
    <s v="No"/>
    <x v="0"/>
    <n v="0"/>
    <x v="1"/>
    <x v="0"/>
    <x v="0"/>
    <s v="12-Jun-1968"/>
    <n v="15052.68"/>
    <s v="tier - 2"/>
    <x v="2"/>
    <s v="R1022"/>
    <x v="633"/>
  </r>
  <r>
    <s v="Id656"/>
    <s v="Matthew A."/>
    <n v="41.3"/>
    <n v="9.59"/>
    <s v="No"/>
    <s v="No"/>
    <x v="0"/>
    <n v="0"/>
    <x v="1"/>
    <x v="0"/>
    <x v="0"/>
    <s v="15-Aug-1971"/>
    <n v="15038.51"/>
    <s v="tier - 2"/>
    <x v="0"/>
    <s v="R1023"/>
    <x v="634"/>
  </r>
  <r>
    <s v="Id657"/>
    <s v="Meta"/>
    <n v="42.95"/>
    <n v="11.88"/>
    <s v="yes"/>
    <s v="No"/>
    <x v="0"/>
    <n v="2"/>
    <x v="1"/>
    <x v="0"/>
    <x v="0"/>
    <s v="11-Sep-1970"/>
    <n v="15026.3"/>
    <s v="tier - 2"/>
    <x v="0"/>
    <s v="R1011"/>
    <x v="2"/>
  </r>
  <r>
    <s v="Id658"/>
    <s v="Rachel E"/>
    <n v="46.96"/>
    <n v="4.6399999999999997"/>
    <s v="No"/>
    <s v="No"/>
    <x v="1"/>
    <n v="1"/>
    <x v="1"/>
    <x v="0"/>
    <x v="2"/>
    <s v="25-Nov-1979"/>
    <n v="15025.76"/>
    <s v="tier - 2"/>
    <x v="1"/>
    <s v="R1011"/>
    <x v="635"/>
  </r>
  <r>
    <s v="Id659"/>
    <s v="Angelica"/>
    <n v="30.495000000000001"/>
    <n v="9.5299999999999994"/>
    <s v="No"/>
    <s v="No"/>
    <x v="0"/>
    <n v="0"/>
    <x v="1"/>
    <x v="0"/>
    <x v="0"/>
    <s v="8-Aug-1960"/>
    <n v="15019.76"/>
    <s v="tier - 2"/>
    <x v="2"/>
    <s v="R1012"/>
    <x v="636"/>
  </r>
  <r>
    <s v="Id660"/>
    <s v="Kathleen"/>
    <n v="17.954999999999998"/>
    <n v="5.29"/>
    <s v="yes"/>
    <s v="No"/>
    <x v="0"/>
    <n v="1"/>
    <x v="0"/>
    <x v="3"/>
    <x v="2"/>
    <s v="2-Aug-1995"/>
    <n v="15006.58"/>
    <s v="tier - 2"/>
    <x v="2"/>
    <s v="R1024"/>
    <x v="637"/>
  </r>
  <r>
    <s v="Id661"/>
    <s v="Gabriel D."/>
    <n v="25.6"/>
    <n v="10.95"/>
    <s v="No"/>
    <s v="No"/>
    <x v="0"/>
    <n v="3"/>
    <x v="1"/>
    <x v="1"/>
    <x v="0"/>
    <s v="29-Jul-1958"/>
    <n v="14988.43"/>
    <s v="tier - 2"/>
    <x v="0"/>
    <s v="R1011"/>
    <x v="638"/>
  </r>
  <r>
    <s v="Id662"/>
    <s v="Jeff T"/>
    <n v="34.21"/>
    <n v="9.17"/>
    <s v="No"/>
    <s v="No"/>
    <x v="0"/>
    <n v="0"/>
    <x v="1"/>
    <x v="0"/>
    <x v="0"/>
    <s v="29-Nov-1962"/>
    <n v="14945.34"/>
    <s v="tier - 2"/>
    <x v="1"/>
    <s v="R1021"/>
    <x v="639"/>
  </r>
  <r>
    <s v="Id663"/>
    <s v="Neil D"/>
    <n v="39.74"/>
    <n v="7.39"/>
    <s v="No"/>
    <s v="No"/>
    <x v="0"/>
    <n v="0"/>
    <x v="1"/>
    <x v="0"/>
    <x v="0"/>
    <s v="8-Nov-1968"/>
    <n v="14926.97"/>
    <s v="tier - 2"/>
    <x v="2"/>
    <s v="R1012"/>
    <x v="640"/>
  </r>
  <r>
    <s v="Id664"/>
    <s v="Katherine L."/>
    <n v="49.53"/>
    <n v="9.1300000000000008"/>
    <s v="yes"/>
    <s v="No"/>
    <x v="0"/>
    <n v="0"/>
    <x v="1"/>
    <x v="0"/>
    <x v="0"/>
    <s v="4-Jul-1981"/>
    <n v="14908.27"/>
    <s v="tier - 2"/>
    <x v="1"/>
    <s v="R1011"/>
    <x v="641"/>
  </r>
  <r>
    <s v="Id665"/>
    <s v="Ariel E"/>
    <n v="39.33"/>
    <n v="10.4"/>
    <s v="No"/>
    <s v="No"/>
    <x v="0"/>
    <n v="3"/>
    <x v="1"/>
    <x v="0"/>
    <x v="0"/>
    <s v="17-Oct-1958"/>
    <n v="14901.52"/>
    <s v="tier - 2"/>
    <x v="2"/>
    <s v="R1024"/>
    <x v="642"/>
  </r>
  <r>
    <s v="Id666"/>
    <s v="Christopher P"/>
    <n v="39.979999999999997"/>
    <n v="9.4600000000000009"/>
    <s v="yes"/>
    <s v="No"/>
    <x v="0"/>
    <n v="2"/>
    <x v="1"/>
    <x v="0"/>
    <x v="0"/>
    <s v="11-Nov-1970"/>
    <n v="14847.63"/>
    <s v="tier - 2"/>
    <x v="2"/>
    <s v="R1023"/>
    <x v="301"/>
  </r>
  <r>
    <s v="Id667"/>
    <s v=".  Erin M."/>
    <n v="46.51"/>
    <n v="8.69"/>
    <s v="yes"/>
    <s v="No"/>
    <x v="0"/>
    <n v="0"/>
    <x v="1"/>
    <x v="0"/>
    <x v="0"/>
    <s v="5-Jun-1981"/>
    <n v="14843.96"/>
    <s v="tier - 2"/>
    <x v="0"/>
    <s v="R1026"/>
    <x v="643"/>
  </r>
  <r>
    <s v="Id668"/>
    <s v=".  Molly K."/>
    <n v="43.58"/>
    <n v="4.2300000000000004"/>
    <s v="No"/>
    <s v="No"/>
    <x v="1"/>
    <n v="1"/>
    <x v="1"/>
    <x v="0"/>
    <x v="2"/>
    <s v="18-Oct-1979"/>
    <n v="14839.34"/>
    <s v="tier - 2"/>
    <x v="0"/>
    <s v="R1026"/>
    <x v="644"/>
  </r>
  <r>
    <s v="Id669"/>
    <s v="Ryan J."/>
    <n v="42.28"/>
    <n v="9.16"/>
    <s v="yes"/>
    <s v="No"/>
    <x v="0"/>
    <n v="1"/>
    <x v="1"/>
    <x v="0"/>
    <x v="0"/>
    <s v="10-Dec-1975"/>
    <n v="14819"/>
    <s v="tier - 2"/>
    <x v="0"/>
    <s v="R1023"/>
    <x v="645"/>
  </r>
  <r>
    <s v="Id670"/>
    <s v=".  Jennifer"/>
    <n v="35.520000000000003"/>
    <n v="8.26"/>
    <s v="No"/>
    <s v="No"/>
    <x v="0"/>
    <n v="0"/>
    <x v="1"/>
    <x v="0"/>
    <x v="0"/>
    <s v="27-Jul-1965"/>
    <n v="14750.42"/>
    <s v="tier - 2"/>
    <x v="2"/>
    <s v="R1026"/>
    <x v="646"/>
  </r>
  <r>
    <s v="Id671"/>
    <s v="Daniel M"/>
    <n v="33.6"/>
    <n v="11.25"/>
    <s v="No"/>
    <s v="No"/>
    <x v="0"/>
    <n v="0"/>
    <x v="1"/>
    <x v="0"/>
    <x v="0"/>
    <s v="29-Jul-1962"/>
    <n v="14738.43"/>
    <s v="tier - 2"/>
    <x v="0"/>
    <s v="R1021"/>
    <x v="571"/>
  </r>
  <r>
    <s v="Id672"/>
    <s v="Hiruni"/>
    <n v="22.42"/>
    <n v="6.74"/>
    <s v="No"/>
    <s v="No"/>
    <x v="0"/>
    <n v="0"/>
    <x v="0"/>
    <x v="2"/>
    <x v="0"/>
    <s v="24-Sep-2002"/>
    <n v="14711.74"/>
    <s v="tier - 2"/>
    <x v="2"/>
    <s v="R1012"/>
    <x v="647"/>
  </r>
  <r>
    <s v="Id673"/>
    <s v="Reina H."/>
    <n v="46.86"/>
    <n v="4.87"/>
    <s v="No"/>
    <s v="No"/>
    <x v="0"/>
    <n v="0"/>
    <x v="1"/>
    <x v="0"/>
    <x v="2"/>
    <s v="4-Sep-1982"/>
    <n v="14696.77"/>
    <s v="tier - 2"/>
    <x v="2"/>
    <s v="R1011"/>
    <x v="648"/>
  </r>
  <r>
    <s v="Id674"/>
    <s v="Kristi"/>
    <n v="32.965000000000003"/>
    <n v="6.68"/>
    <s v="No"/>
    <s v="No"/>
    <x v="0"/>
    <n v="3"/>
    <x v="1"/>
    <x v="0"/>
    <x v="0"/>
    <s v="23-Jul-1958"/>
    <n v="14692.67"/>
    <s v="tier - 2"/>
    <x v="1"/>
    <s v="R1012"/>
    <x v="649"/>
  </r>
  <r>
    <s v="Id675"/>
    <s v="Meredith L."/>
    <n v="39.340000000000003"/>
    <n v="5.0199999999999996"/>
    <s v="yes"/>
    <s v="No"/>
    <x v="1"/>
    <n v="1"/>
    <x v="1"/>
    <x v="0"/>
    <x v="2"/>
    <s v="20-Oct-1969"/>
    <n v="14665.75"/>
    <s v="tier - 2"/>
    <x v="1"/>
    <s v="R1012"/>
    <x v="650"/>
  </r>
  <r>
    <s v="Id676"/>
    <s v="Jocelyn"/>
    <n v="47"/>
    <n v="10.64"/>
    <s v="yes"/>
    <s v="No"/>
    <x v="0"/>
    <n v="0"/>
    <x v="1"/>
    <x v="0"/>
    <x v="0"/>
    <s v="13-Nov-1981"/>
    <n v="14657.2"/>
    <s v="tier - 2"/>
    <x v="1"/>
    <s v="R1012"/>
    <x v="651"/>
  </r>
  <r>
    <s v="Id677"/>
    <s v=".  Daphne"/>
    <n v="36.71"/>
    <n v="8.74"/>
    <s v="yes"/>
    <s v="No"/>
    <x v="0"/>
    <n v="0"/>
    <x v="1"/>
    <x v="0"/>
    <x v="0"/>
    <s v="1-Sep-1967"/>
    <n v="14640.35"/>
    <s v="tier - 2"/>
    <x v="0"/>
    <s v="R1026"/>
    <x v="652"/>
  </r>
  <r>
    <s v="Id678"/>
    <s v="Margaret E"/>
    <n v="53.48"/>
    <n v="5.64"/>
    <s v="No"/>
    <s v="No"/>
    <x v="0"/>
    <n v="0"/>
    <x v="1"/>
    <x v="0"/>
    <x v="2"/>
    <s v="21-Aug-1991"/>
    <n v="14630.52"/>
    <s v="tier - 2"/>
    <x v="0"/>
    <s v="R1011"/>
    <x v="653"/>
  </r>
  <r>
    <s v="Id679"/>
    <s v="Mario J."/>
    <n v="35.5"/>
    <n v="10.37"/>
    <s v="No"/>
    <s v="No"/>
    <x v="0"/>
    <n v="0"/>
    <x v="1"/>
    <x v="0"/>
    <x v="0"/>
    <s v="8-Nov-1965"/>
    <n v="14612.33"/>
    <s v="tier - 2"/>
    <x v="0"/>
    <s v="R1021"/>
    <x v="654"/>
  </r>
  <r>
    <s v="Id680"/>
    <s v="Peter"/>
    <n v="36.979999999999997"/>
    <n v="9.56"/>
    <s v="yes"/>
    <s v="No"/>
    <x v="0"/>
    <n v="0"/>
    <x v="1"/>
    <x v="0"/>
    <x v="0"/>
    <s v="18-Jul-1967"/>
    <n v="14600.62"/>
    <s v="tier - 2"/>
    <x v="0"/>
    <s v="R1022"/>
    <x v="655"/>
  </r>
  <r>
    <s v="Id681"/>
    <s v="Carolina"/>
    <n v="32.395000000000003"/>
    <n v="8.23"/>
    <s v="yes"/>
    <s v="No"/>
    <x v="1"/>
    <n v="1"/>
    <x v="1"/>
    <x v="0"/>
    <x v="0"/>
    <s v="14-Oct-1963"/>
    <n v="14590.63"/>
    <s v="tier - 2"/>
    <x v="1"/>
    <s v="R1024"/>
    <x v="656"/>
  </r>
  <r>
    <s v="Id682"/>
    <s v=".  Jenny K."/>
    <n v="32.729999999999997"/>
    <n v="7.03"/>
    <s v="No"/>
    <s v="No"/>
    <x v="0"/>
    <n v="0"/>
    <x v="1"/>
    <x v="0"/>
    <x v="0"/>
    <s v="3-Dec-1962"/>
    <n v="14574.64"/>
    <s v="tier - 2"/>
    <x v="1"/>
    <s v="R1025"/>
    <x v="657"/>
  </r>
  <r>
    <s v="Id683"/>
    <s v="Jessica"/>
    <n v="20.52"/>
    <n v="5.45"/>
    <s v="No"/>
    <s v="No"/>
    <x v="0"/>
    <n v="1"/>
    <x v="0"/>
    <x v="2"/>
    <x v="2"/>
    <s v="12-Sep-1998"/>
    <n v="14571.89"/>
    <s v="tier - 2"/>
    <x v="1"/>
    <s v="R1024"/>
    <x v="658"/>
  </r>
  <r>
    <s v="Id684"/>
    <s v="Kimberly D"/>
    <n v="51.72"/>
    <n v="5.76"/>
    <s v="No"/>
    <s v="No"/>
    <x v="0"/>
    <n v="0"/>
    <x v="1"/>
    <x v="0"/>
    <x v="1"/>
    <s v="14-Jul-1989"/>
    <n v="14547.26"/>
    <s v="tier - 2"/>
    <x v="0"/>
    <s v="R1011"/>
    <x v="659"/>
  </r>
  <r>
    <s v="Id685"/>
    <s v="Marc-Olivier"/>
    <n v="50.2"/>
    <n v="5.4"/>
    <s v="No"/>
    <s v="No"/>
    <x v="0"/>
    <n v="0"/>
    <x v="1"/>
    <x v="0"/>
    <x v="2"/>
    <s v="22-Jul-1989"/>
    <n v="14507.46"/>
    <s v="tier - 2"/>
    <x v="0"/>
    <s v="R1012"/>
    <x v="660"/>
  </r>
  <r>
    <s v="Id686"/>
    <s v="Russell J"/>
    <n v="25.52"/>
    <n v="6.35"/>
    <s v="No"/>
    <s v="No"/>
    <x v="1"/>
    <n v="1"/>
    <x v="1"/>
    <x v="1"/>
    <x v="1"/>
    <s v="20-Oct-1979"/>
    <n v="14478.33"/>
    <s v="tier - 2"/>
    <x v="2"/>
    <s v="R1013"/>
    <x v="661"/>
  </r>
  <r>
    <s v="Id687"/>
    <s v="Karine"/>
    <n v="35.200000000000003"/>
    <n v="6.26"/>
    <s v="yes"/>
    <s v="No"/>
    <x v="0"/>
    <n v="2"/>
    <x v="1"/>
    <x v="0"/>
    <x v="1"/>
    <s v="20-Nov-1959"/>
    <n v="14474.68"/>
    <s v="tier - 2"/>
    <x v="2"/>
    <s v="R1013"/>
    <x v="662"/>
  </r>
  <r>
    <s v="Id688"/>
    <s v="Cheryl"/>
    <n v="41.26"/>
    <n v="5.97"/>
    <s v="yes"/>
    <s v="No"/>
    <x v="0"/>
    <n v="0"/>
    <x v="1"/>
    <x v="0"/>
    <x v="1"/>
    <s v="27-Nov-1976"/>
    <n v="14470.01"/>
    <s v="tier - 2"/>
    <x v="0"/>
    <s v="R1012"/>
    <x v="663"/>
  </r>
  <r>
    <s v="Id689"/>
    <s v="Allison M."/>
    <n v="17.195"/>
    <n v="5.29"/>
    <s v="yes"/>
    <s v="No"/>
    <x v="0"/>
    <n v="0"/>
    <x v="0"/>
    <x v="3"/>
    <x v="2"/>
    <s v="10-Nov-1996"/>
    <n v="14455.64"/>
    <s v="tier - 2"/>
    <x v="0"/>
    <s v="R1024"/>
    <x v="664"/>
  </r>
  <r>
    <s v="Id690"/>
    <s v="Adriana"/>
    <n v="23.085000000000001"/>
    <n v="4.2699999999999996"/>
    <s v="yes"/>
    <s v="No"/>
    <x v="0"/>
    <n v="2"/>
    <x v="1"/>
    <x v="2"/>
    <x v="2"/>
    <s v="3-Aug-1959"/>
    <n v="14451.84"/>
    <s v="tier - 2"/>
    <x v="0"/>
    <s v="R1023"/>
    <x v="665"/>
  </r>
  <r>
    <s v="Id691"/>
    <s v="Miranda J"/>
    <n v="21.66"/>
    <n v="5.2"/>
    <s v="yes"/>
    <s v="No"/>
    <x v="0"/>
    <n v="2"/>
    <x v="1"/>
    <x v="2"/>
    <x v="2"/>
    <s v="29-Jun-1959"/>
    <n v="14449.85"/>
    <s v="tier - 2"/>
    <x v="1"/>
    <s v="R1024"/>
    <x v="666"/>
  </r>
  <r>
    <s v="Id692"/>
    <s v="Roberto"/>
    <n v="36.47"/>
    <n v="8.23"/>
    <s v="yes"/>
    <s v="No"/>
    <x v="0"/>
    <n v="0"/>
    <x v="1"/>
    <x v="0"/>
    <x v="0"/>
    <s v="4-Nov-1967"/>
    <n v="14427.63"/>
    <s v="tier - 2"/>
    <x v="2"/>
    <s v="R1021"/>
    <x v="667"/>
  </r>
  <r>
    <s v="Id693"/>
    <s v=".  Rebecca B."/>
    <n v="36.08"/>
    <n v="10.33"/>
    <s v="yes"/>
    <s v="No"/>
    <x v="0"/>
    <n v="0"/>
    <x v="1"/>
    <x v="0"/>
    <x v="0"/>
    <s v="15-Aug-1967"/>
    <n v="14426.66"/>
    <s v="tier - 2"/>
    <x v="2"/>
    <s v="R1026"/>
    <x v="668"/>
  </r>
  <r>
    <s v="Id694"/>
    <s v="Tiffany"/>
    <n v="23.18"/>
    <n v="6.13"/>
    <s v="No"/>
    <s v="No"/>
    <x v="0"/>
    <n v="0"/>
    <x v="1"/>
    <x v="2"/>
    <x v="1"/>
    <s v="10-Aug-1999"/>
    <n v="14426.07"/>
    <s v="tier - 2"/>
    <x v="1"/>
    <s v="R1012"/>
    <x v="669"/>
  </r>
  <r>
    <s v="Id695"/>
    <s v="Alexander"/>
    <n v="39.159999999999997"/>
    <n v="8.08"/>
    <s v="No"/>
    <s v="No"/>
    <x v="0"/>
    <n v="3"/>
    <x v="1"/>
    <x v="0"/>
    <x v="0"/>
    <s v="20-Sep-1958"/>
    <n v="14418.28"/>
    <s v="tier - 2"/>
    <x v="0"/>
    <s v="R1013"/>
    <x v="670"/>
  </r>
  <r>
    <s v="Id696"/>
    <s v="Rich M"/>
    <n v="38.19"/>
    <n v="10.49"/>
    <s v="No"/>
    <s v="No"/>
    <x v="0"/>
    <n v="3"/>
    <x v="1"/>
    <x v="0"/>
    <x v="0"/>
    <s v="29-Jul-1958"/>
    <n v="14410.93"/>
    <s v="tier - 2"/>
    <x v="2"/>
    <s v="R1016"/>
    <x v="638"/>
  </r>
  <r>
    <s v="Id697"/>
    <s v="Aaron C"/>
    <n v="26.41"/>
    <n v="8.11"/>
    <s v="No"/>
    <s v="No"/>
    <x v="0"/>
    <n v="3"/>
    <x v="1"/>
    <x v="1"/>
    <x v="0"/>
    <s v="14-Sep-1958"/>
    <n v="14394.56"/>
    <s v="tier - 2"/>
    <x v="1"/>
    <s v="R1018"/>
    <x v="671"/>
  </r>
  <r>
    <s v="Id698"/>
    <s v="Kate"/>
    <n v="28.785"/>
    <n v="6.6"/>
    <s v="No"/>
    <s v="No"/>
    <x v="0"/>
    <n v="0"/>
    <x v="1"/>
    <x v="1"/>
    <x v="0"/>
    <s v="22-Jun-1965"/>
    <n v="14394.4"/>
    <s v="tier - 2"/>
    <x v="0"/>
    <s v="R1024"/>
    <x v="672"/>
  </r>
  <r>
    <s v="Id699"/>
    <s v="Maria M"/>
    <n v="26.695"/>
    <n v="10.14"/>
    <s v="yes"/>
    <s v="No"/>
    <x v="1"/>
    <n v="1"/>
    <x v="1"/>
    <x v="1"/>
    <x v="0"/>
    <s v="16-Jul-1963"/>
    <n v="14382.71"/>
    <s v="tier - 2"/>
    <x v="2"/>
    <s v="R1012"/>
    <x v="673"/>
  </r>
  <r>
    <s v="Id700"/>
    <s v="Daven W"/>
    <n v="32.799999999999997"/>
    <n v="6.06"/>
    <s v="yes"/>
    <s v="No"/>
    <x v="0"/>
    <n v="1"/>
    <x v="1"/>
    <x v="0"/>
    <x v="1"/>
    <s v="16-Nov-1988"/>
    <n v="14358.36"/>
    <s v="tier - 2"/>
    <x v="2"/>
    <s v="R1011"/>
    <x v="674"/>
  </r>
  <r>
    <s v="Id701"/>
    <s v=".  Brianne"/>
    <n v="35.869999999999997"/>
    <n v="9.91"/>
    <s v="yes"/>
    <s v="No"/>
    <x v="0"/>
    <n v="0"/>
    <x v="1"/>
    <x v="0"/>
    <x v="0"/>
    <s v="10-Oct-1967"/>
    <n v="14355.43"/>
    <s v="tier - 2"/>
    <x v="1"/>
    <s v="R1026"/>
    <x v="675"/>
  </r>
  <r>
    <s v="Id702"/>
    <s v="Hiroki"/>
    <n v="21.66"/>
    <n v="4.1399999999999997"/>
    <s v="yes"/>
    <s v="No"/>
    <x v="0"/>
    <n v="2"/>
    <x v="1"/>
    <x v="2"/>
    <x v="2"/>
    <s v="24-Dec-1959"/>
    <n v="14349.85"/>
    <s v="tier - 2"/>
    <x v="2"/>
    <s v="R1012"/>
    <x v="676"/>
  </r>
  <r>
    <s v="Id703"/>
    <s v="Anders"/>
    <n v="37.72"/>
    <n v="4.38"/>
    <s v="yes"/>
    <s v="No"/>
    <x v="1"/>
    <n v="1"/>
    <x v="1"/>
    <x v="0"/>
    <x v="2"/>
    <s v="26-Sep-1969"/>
    <n v="14337.91"/>
    <s v="tier - 2"/>
    <x v="0"/>
    <s v="R1022"/>
    <x v="677"/>
  </r>
  <r>
    <s v="Id704"/>
    <s v="Danielle"/>
    <n v="39.700000000000003"/>
    <n v="9.83"/>
    <s v="No"/>
    <s v="No"/>
    <x v="0"/>
    <n v="3"/>
    <x v="1"/>
    <x v="0"/>
    <x v="0"/>
    <s v="10-Jul-1958"/>
    <n v="14319.03"/>
    <s v="tier - 2"/>
    <x v="2"/>
    <s v="R1011"/>
    <x v="678"/>
  </r>
  <r>
    <s v="Id705"/>
    <s v="Candace N"/>
    <n v="35.97"/>
    <n v="11.08"/>
    <s v="No"/>
    <s v="No"/>
    <x v="0"/>
    <n v="3"/>
    <x v="1"/>
    <x v="0"/>
    <x v="0"/>
    <s v="15-Oct-1958"/>
    <n v="14313.85"/>
    <s v="tier - 2"/>
    <x v="0"/>
    <s v="R1013"/>
    <x v="679"/>
  </r>
  <r>
    <s v="Id706"/>
    <s v="Bruno F."/>
    <n v="37.85"/>
    <n v="11.01"/>
    <s v="No"/>
    <s v="No"/>
    <x v="0"/>
    <n v="0"/>
    <x v="1"/>
    <x v="0"/>
    <x v="0"/>
    <s v="15-Dec-1968"/>
    <n v="14285.9"/>
    <s v="tier - 2"/>
    <x v="0"/>
    <s v="R1012"/>
    <x v="680"/>
  </r>
  <r>
    <s v="Id707"/>
    <s v="Emily"/>
    <n v="21.66"/>
    <n v="4.37"/>
    <s v="No"/>
    <s v="yes"/>
    <x v="0"/>
    <n v="1"/>
    <x v="0"/>
    <x v="2"/>
    <x v="2"/>
    <s v="6-Sep-2004"/>
    <n v="14283.46"/>
    <s v="tier - 2"/>
    <x v="2"/>
    <s v="R1024"/>
    <x v="681"/>
  </r>
  <r>
    <s v="Id708"/>
    <s v=".  Katie"/>
    <n v="39.369999999999997"/>
    <n v="5.91"/>
    <s v="No"/>
    <s v="No"/>
    <x v="0"/>
    <n v="2"/>
    <x v="1"/>
    <x v="0"/>
    <x v="1"/>
    <s v="13-Jul-1972"/>
    <n v="14258.33"/>
    <s v="tier - 2"/>
    <x v="2"/>
    <s v="R1026"/>
    <x v="682"/>
  </r>
  <r>
    <s v="Id709"/>
    <s v=".  Sally"/>
    <n v="40.880000000000003"/>
    <n v="7.65"/>
    <s v="No"/>
    <s v="No"/>
    <x v="0"/>
    <n v="0"/>
    <x v="1"/>
    <x v="0"/>
    <x v="0"/>
    <s v="26-Dec-1974"/>
    <n v="14256.79"/>
    <s v="tier - 2"/>
    <x v="2"/>
    <s v="R1026"/>
    <x v="683"/>
  </r>
  <r>
    <s v="Id710"/>
    <s v="Meaghan J"/>
    <n v="26.22"/>
    <n v="5.37"/>
    <s v="yes"/>
    <s v="No"/>
    <x v="0"/>
    <n v="2"/>
    <x v="1"/>
    <x v="1"/>
    <x v="2"/>
    <s v="8-Nov-1959"/>
    <n v="14256.19"/>
    <s v="tier - 2"/>
    <x v="0"/>
    <s v="R1012"/>
    <x v="684"/>
  </r>
  <r>
    <s v="Id711"/>
    <s v="Rina"/>
    <n v="25.08"/>
    <n v="5.75"/>
    <s v="yes"/>
    <s v="No"/>
    <x v="0"/>
    <n v="2"/>
    <x v="1"/>
    <x v="1"/>
    <x v="1"/>
    <s v="10-Oct-1959"/>
    <n v="14254.61"/>
    <s v="tier - 2"/>
    <x v="1"/>
    <s v="R1012"/>
    <x v="685"/>
  </r>
  <r>
    <s v="Id712"/>
    <s v="Kristin P."/>
    <n v="39.1"/>
    <n v="6.79"/>
    <s v="yes"/>
    <s v="No"/>
    <x v="0"/>
    <n v="2"/>
    <x v="1"/>
    <x v="0"/>
    <x v="0"/>
    <s v="25-Sep-1961"/>
    <n v="14235.07"/>
    <s v="tier - 2"/>
    <x v="1"/>
    <s v="R1011"/>
    <x v="686"/>
  </r>
  <r>
    <s v="Id713"/>
    <s v="Albert"/>
    <n v="37.905000000000001"/>
    <n v="7.03"/>
    <s v="No"/>
    <s v="No"/>
    <x v="0"/>
    <n v="3"/>
    <x v="1"/>
    <x v="0"/>
    <x v="0"/>
    <s v="21-Sep-1958"/>
    <n v="14210.54"/>
    <s v="tier - 2"/>
    <x v="2"/>
    <s v="R1012"/>
    <x v="687"/>
  </r>
  <r>
    <s v="Id714"/>
    <s v=".  Ashley"/>
    <n v="43.35"/>
    <n v="5.41"/>
    <s v="yes"/>
    <s v="No"/>
    <x v="1"/>
    <n v="1"/>
    <x v="1"/>
    <x v="0"/>
    <x v="2"/>
    <s v="17-Nov-1983"/>
    <n v="14209.4"/>
    <s v="tier - 2"/>
    <x v="1"/>
    <s v="R1026"/>
    <x v="688"/>
  </r>
  <r>
    <s v="Id715"/>
    <s v=".  Shannon L"/>
    <n v="36.15"/>
    <n v="8.0500000000000007"/>
    <s v="No"/>
    <s v="No"/>
    <x v="0"/>
    <n v="0"/>
    <x v="1"/>
    <x v="0"/>
    <x v="0"/>
    <s v="25-Dec-1968"/>
    <n v="14193.55"/>
    <s v="tier - 2"/>
    <x v="1"/>
    <s v="R1026"/>
    <x v="689"/>
  </r>
  <r>
    <s v="Id716"/>
    <s v="Amy B"/>
    <n v="44.98"/>
    <n v="5.94"/>
    <s v="No"/>
    <s v="No"/>
    <x v="0"/>
    <n v="1"/>
    <x v="1"/>
    <x v="0"/>
    <x v="1"/>
    <s v="7-Jul-1984"/>
    <n v="14152.46"/>
    <s v="tier - 2"/>
    <x v="1"/>
    <s v="R1012"/>
    <x v="690"/>
  </r>
  <r>
    <s v="Id717"/>
    <s v="A Danielle"/>
    <n v="38.28"/>
    <n v="5.51"/>
    <s v="No"/>
    <s v="yes"/>
    <x v="0"/>
    <n v="1"/>
    <x v="1"/>
    <x v="0"/>
    <x v="2"/>
    <s v="6-Jul-2004"/>
    <n v="14133.04"/>
    <s v="tier - 2"/>
    <x v="0"/>
    <s v="R1013"/>
    <x v="691"/>
  </r>
  <r>
    <s v="Id718"/>
    <s v="Conrad F"/>
    <n v="32.299999999999997"/>
    <n v="6.55"/>
    <s v="yes"/>
    <s v="No"/>
    <x v="0"/>
    <n v="2"/>
    <x v="1"/>
    <x v="0"/>
    <x v="0"/>
    <s v="14-Jun-1961"/>
    <n v="14119.62"/>
    <s v="tier - 2"/>
    <x v="1"/>
    <s v="R1012"/>
    <x v="692"/>
  </r>
  <r>
    <s v="Id719"/>
    <s v="Josh"/>
    <n v="39.51"/>
    <n v="5.79"/>
    <s v="yes"/>
    <s v="No"/>
    <x v="0"/>
    <n v="0"/>
    <x v="1"/>
    <x v="0"/>
    <x v="1"/>
    <s v="26-Sep-1976"/>
    <n v="14098.07"/>
    <s v="tier - 2"/>
    <x v="0"/>
    <s v="R1023"/>
    <x v="693"/>
  </r>
  <r>
    <s v="Id720"/>
    <s v="Maxime"/>
    <n v="50.46"/>
    <n v="4.5599999999999996"/>
    <s v="No"/>
    <s v="No"/>
    <x v="0"/>
    <n v="0"/>
    <x v="1"/>
    <x v="0"/>
    <x v="2"/>
    <s v="12-Sep-1991"/>
    <n v="14081.93"/>
    <s v="tier - 2"/>
    <x v="0"/>
    <s v="R1012"/>
    <x v="694"/>
  </r>
  <r>
    <s v="Id721"/>
    <s v="Natalie"/>
    <n v="31.73"/>
    <n v="7"/>
    <s v="No"/>
    <s v="No"/>
    <x v="0"/>
    <n v="0"/>
    <x v="1"/>
    <x v="0"/>
    <x v="0"/>
    <s v="8-Nov-1960"/>
    <n v="14043.48"/>
    <s v="tier - 2"/>
    <x v="0"/>
    <s v="R1024"/>
    <x v="695"/>
  </r>
  <r>
    <s v="Id722"/>
    <s v="Melissa"/>
    <n v="32.1"/>
    <n v="6.57"/>
    <s v="yes"/>
    <s v="No"/>
    <x v="1"/>
    <n v="1"/>
    <x v="1"/>
    <x v="0"/>
    <x v="0"/>
    <s v="8-Jul-1963"/>
    <n v="14007.22"/>
    <s v="tier - 2"/>
    <x v="0"/>
    <s v="R1011"/>
    <x v="696"/>
  </r>
  <r>
    <s v="Id723"/>
    <s v="Laura P."/>
    <n v="27.83"/>
    <n v="11.61"/>
    <s v="yes"/>
    <s v="No"/>
    <x v="1"/>
    <n v="1"/>
    <x v="1"/>
    <x v="1"/>
    <x v="0"/>
    <s v="6-Jul-1963"/>
    <n v="14001.29"/>
    <s v="tier - 2"/>
    <x v="2"/>
    <s v="R1013"/>
    <x v="697"/>
  </r>
  <r>
    <s v="Id724"/>
    <s v=".  Lisa"/>
    <n v="27.72"/>
    <n v="8.16"/>
    <s v="yes"/>
    <s v="No"/>
    <x v="1"/>
    <n v="1"/>
    <x v="1"/>
    <x v="1"/>
    <x v="0"/>
    <s v="23-Dec-1963"/>
    <n v="14001.13"/>
    <s v="tier - 2"/>
    <x v="1"/>
    <s v="R1013"/>
    <x v="698"/>
  </r>
  <r>
    <s v="Id725"/>
    <s v="William D. Jr."/>
    <n v="36.765000000000001"/>
    <n v="4.4800000000000004"/>
    <s v="yes"/>
    <s v="No"/>
    <x v="0"/>
    <n v="2"/>
    <x v="1"/>
    <x v="0"/>
    <x v="2"/>
    <s v="6-Sep-1959"/>
    <n v="13981.85"/>
    <s v="tier - 2"/>
    <x v="1"/>
    <s v="R1016"/>
    <x v="699"/>
  </r>
  <r>
    <s v="Id726"/>
    <s v="James"/>
    <n v="48.36"/>
    <n v="4.08"/>
    <s v="No"/>
    <s v="No"/>
    <x v="0"/>
    <n v="0"/>
    <x v="1"/>
    <x v="0"/>
    <x v="2"/>
    <s v="13-Jul-1990"/>
    <n v="13979.45"/>
    <s v="tier - 2"/>
    <x v="1"/>
    <s v="R1023"/>
    <x v="139"/>
  </r>
  <r>
    <s v="Id727"/>
    <s v="John"/>
    <n v="31.445"/>
    <n v="4.4000000000000004"/>
    <s v="yes"/>
    <s v="No"/>
    <x v="0"/>
    <n v="2"/>
    <x v="1"/>
    <x v="0"/>
    <x v="2"/>
    <s v="29-Aug-1959"/>
    <n v="13974.46"/>
    <s v="tier - 2"/>
    <x v="2"/>
    <s v="R1019"/>
    <x v="700"/>
  </r>
  <r>
    <s v="Id728"/>
    <s v="Adam S"/>
    <n v="27.55"/>
    <n v="9.02"/>
    <s v="No"/>
    <s v="No"/>
    <x v="0"/>
    <n v="0"/>
    <x v="1"/>
    <x v="1"/>
    <x v="0"/>
    <s v="18-Jun-1960"/>
    <n v="13937.67"/>
    <s v="tier - 2"/>
    <x v="1"/>
    <s v="R1012"/>
    <x v="701"/>
  </r>
  <r>
    <s v="Id729"/>
    <s v="Armando"/>
    <n v="33.11"/>
    <n v="8.06"/>
    <s v="No"/>
    <s v="No"/>
    <x v="0"/>
    <n v="0"/>
    <x v="1"/>
    <x v="0"/>
    <x v="0"/>
    <s v="27-Jul-1962"/>
    <n v="13919.82"/>
    <s v="tier - 2"/>
    <x v="2"/>
    <s v="R1013"/>
    <x v="702"/>
  </r>
  <r>
    <s v="Id730"/>
    <s v="Dana"/>
    <n v="36.85"/>
    <n v="6.21"/>
    <s v="yes"/>
    <s v="No"/>
    <x v="0"/>
    <n v="2"/>
    <x v="1"/>
    <x v="0"/>
    <x v="1"/>
    <s v="7-Jul-1959"/>
    <n v="13887.97"/>
    <s v="tier - 2"/>
    <x v="2"/>
    <s v="R1013"/>
    <x v="703"/>
  </r>
  <r>
    <s v="Id731"/>
    <s v="Jennifer L"/>
    <n v="36.299999999999997"/>
    <n v="5.79"/>
    <s v="yes"/>
    <s v="No"/>
    <x v="0"/>
    <n v="2"/>
    <x v="1"/>
    <x v="0"/>
    <x v="1"/>
    <s v="29-Dec-1959"/>
    <n v="13887.2"/>
    <s v="tier - 2"/>
    <x v="0"/>
    <s v="R1013"/>
    <x v="704"/>
  </r>
  <r>
    <s v="Id732"/>
    <s v="Benjamin"/>
    <n v="45.34"/>
    <n v="5.69"/>
    <s v="yes"/>
    <s v="No"/>
    <x v="0"/>
    <n v="0"/>
    <x v="1"/>
    <x v="0"/>
    <x v="2"/>
    <s v="25-Sep-1985"/>
    <n v="13886.4"/>
    <s v="tier - 2"/>
    <x v="2"/>
    <s v="R1012"/>
    <x v="705"/>
  </r>
  <r>
    <s v="Id733"/>
    <s v="Tanya"/>
    <n v="31.8"/>
    <n v="5.36"/>
    <s v="yes"/>
    <s v="No"/>
    <x v="0"/>
    <n v="2"/>
    <x v="1"/>
    <x v="0"/>
    <x v="2"/>
    <s v="5-Oct-1959"/>
    <n v="13880.95"/>
    <s v="tier - 2"/>
    <x v="2"/>
    <s v="R1011"/>
    <x v="706"/>
  </r>
  <r>
    <s v="Id734"/>
    <s v="Tracy"/>
    <n v="41.02"/>
    <n v="11.37"/>
    <s v="No"/>
    <s v="No"/>
    <x v="0"/>
    <n v="0"/>
    <x v="1"/>
    <x v="0"/>
    <x v="0"/>
    <s v="19-Dec-1978"/>
    <n v="13874.89"/>
    <s v="tier - 2"/>
    <x v="1"/>
    <s v="R1012"/>
    <x v="206"/>
  </r>
  <r>
    <s v="Id735"/>
    <s v="Emily S"/>
    <n v="32.68"/>
    <n v="11.87"/>
    <s v="No"/>
    <s v="No"/>
    <x v="0"/>
    <n v="0"/>
    <x v="1"/>
    <x v="0"/>
    <x v="0"/>
    <s v="21-Jul-1960"/>
    <n v="13844.8"/>
    <s v="tier - 2"/>
    <x v="2"/>
    <s v="R1012"/>
    <x v="707"/>
  </r>
  <r>
    <s v="Id736"/>
    <s v="Kelly R"/>
    <n v="21.7"/>
    <n v="4.9000000000000004"/>
    <s v="No"/>
    <s v="No"/>
    <x v="1"/>
    <n v="1"/>
    <x v="0"/>
    <x v="2"/>
    <x v="2"/>
    <s v="7-Jun-2003"/>
    <n v="13844.51"/>
    <s v="tier - 2"/>
    <x v="1"/>
    <s v="R1011"/>
    <x v="708"/>
  </r>
  <r>
    <s v="Id737"/>
    <s v="Kyle"/>
    <n v="40.479999999999997"/>
    <n v="6.7"/>
    <s v="No"/>
    <s v="No"/>
    <x v="0"/>
    <n v="3"/>
    <x v="1"/>
    <x v="0"/>
    <x v="0"/>
    <s v="10-Dec-1958"/>
    <n v="13831.12"/>
    <s v="tier - 3"/>
    <x v="1"/>
    <s v="R1013"/>
    <x v="709"/>
  </r>
  <r>
    <s v="Id738"/>
    <s v="Bruce A Jr."/>
    <n v="34.5"/>
    <n v="10.3"/>
    <s v="No"/>
    <s v="No"/>
    <x v="0"/>
    <n v="3"/>
    <x v="1"/>
    <x v="0"/>
    <x v="0"/>
    <s v="25-Nov-1958"/>
    <n v="13822.8"/>
    <s v="tier - 3"/>
    <x v="0"/>
    <s v="R1011"/>
    <x v="710"/>
  </r>
  <r>
    <s v="Id739"/>
    <s v="Cary J"/>
    <n v="45.9"/>
    <n v="11.14"/>
    <s v="yes"/>
    <s v="No"/>
    <x v="0"/>
    <n v="1"/>
    <x v="1"/>
    <x v="0"/>
    <x v="0"/>
    <s v="8-Dec-1986"/>
    <n v="13819.49"/>
    <s v="tier - 3"/>
    <x v="2"/>
    <s v="R1012"/>
    <x v="711"/>
  </r>
  <r>
    <s v="Id740"/>
    <s v=".  Jill M"/>
    <n v="33.479999999999997"/>
    <n v="4.74"/>
    <s v="yes"/>
    <s v="No"/>
    <x v="0"/>
    <n v="2"/>
    <x v="1"/>
    <x v="0"/>
    <x v="2"/>
    <s v="10-Nov-1966"/>
    <n v="13801.61"/>
    <s v="tier - 3"/>
    <x v="0"/>
    <s v="R1026"/>
    <x v="712"/>
  </r>
  <r>
    <s v="Id741"/>
    <s v="Chris"/>
    <n v="28.31"/>
    <n v="5.96"/>
    <s v="yes"/>
    <s v="No"/>
    <x v="0"/>
    <n v="2"/>
    <x v="1"/>
    <x v="1"/>
    <x v="1"/>
    <s v="6-Aug-1959"/>
    <n v="13770.1"/>
    <s v="tier - 3"/>
    <x v="1"/>
    <s v="R1012"/>
    <x v="713"/>
  </r>
  <r>
    <s v="Id742"/>
    <s v="Michael E."/>
    <n v="21.565000000000001"/>
    <n v="4.95"/>
    <s v="No"/>
    <s v="yes"/>
    <x v="0"/>
    <n v="1"/>
    <x v="0"/>
    <x v="2"/>
    <x v="2"/>
    <s v="16-Jul-2004"/>
    <n v="13747.87"/>
    <s v="tier - 3"/>
    <x v="2"/>
    <s v="R1018"/>
    <x v="714"/>
  </r>
  <r>
    <s v="Id743"/>
    <s v=".  Lauren"/>
    <n v="35.590000000000003"/>
    <n v="5.21"/>
    <s v="yes"/>
    <s v="No"/>
    <x v="1"/>
    <n v="1"/>
    <x v="1"/>
    <x v="0"/>
    <x v="2"/>
    <s v="23-Oct-1969"/>
    <n v="13746.74"/>
    <s v="tier - 3"/>
    <x v="2"/>
    <s v="R1026"/>
    <x v="715"/>
  </r>
  <r>
    <s v="Id744"/>
    <s v=".  Kathryn E"/>
    <n v="43.44"/>
    <n v="4.8600000000000003"/>
    <s v="yes"/>
    <s v="No"/>
    <x v="0"/>
    <n v="0"/>
    <x v="1"/>
    <x v="0"/>
    <x v="2"/>
    <s v="29-Aug-1985"/>
    <n v="13726.21"/>
    <s v="tier - 3"/>
    <x v="0"/>
    <s v="R1026"/>
    <x v="716"/>
  </r>
  <r>
    <s v="Id745"/>
    <s v="Polly"/>
    <n v="21.754999999999999"/>
    <n v="7.79"/>
    <s v="yes"/>
    <s v="No"/>
    <x v="0"/>
    <n v="0"/>
    <x v="1"/>
    <x v="2"/>
    <x v="0"/>
    <s v="2-Aug-1981"/>
    <n v="13725.47"/>
    <s v="tier - 3"/>
    <x v="2"/>
    <s v="R1024"/>
    <x v="717"/>
  </r>
  <r>
    <s v="Id746"/>
    <s v="Mark H."/>
    <n v="44.55"/>
    <n v="7.12"/>
    <s v="yes"/>
    <s v="No"/>
    <x v="0"/>
    <n v="1"/>
    <x v="1"/>
    <x v="0"/>
    <x v="0"/>
    <s v="24-Nov-1986"/>
    <n v="13714.55"/>
    <s v="tier - 3"/>
    <x v="2"/>
    <s v="R1023"/>
    <x v="718"/>
  </r>
  <r>
    <s v="Id747"/>
    <s v=".  Jessie M."/>
    <n v="43.32"/>
    <n v="4.67"/>
    <s v="yes"/>
    <s v="No"/>
    <x v="0"/>
    <n v="0"/>
    <x v="1"/>
    <x v="0"/>
    <x v="2"/>
    <s v="14-Sep-1985"/>
    <n v="13685.51"/>
    <s v="tier - 3"/>
    <x v="1"/>
    <s v="R1026"/>
    <x v="719"/>
  </r>
  <r>
    <s v="Id748"/>
    <s v="Chris"/>
    <n v="31.23"/>
    <n v="9.1199999999999992"/>
    <s v="yes"/>
    <s v="No"/>
    <x v="1"/>
    <n v="1"/>
    <x v="1"/>
    <x v="0"/>
    <x v="0"/>
    <s v="4-Aug-1963"/>
    <n v="13677.68"/>
    <s v="tier - 3"/>
    <x v="2"/>
    <s v="R1021"/>
    <x v="720"/>
  </r>
  <r>
    <s v="Id749"/>
    <s v="Daniel"/>
    <n v="42.81"/>
    <n v="4.1500000000000004"/>
    <s v="No"/>
    <s v="No"/>
    <x v="0"/>
    <n v="1"/>
    <x v="1"/>
    <x v="0"/>
    <x v="2"/>
    <s v="20-Jul-1984"/>
    <n v="13638.06"/>
    <s v="tier - 3"/>
    <x v="0"/>
    <s v="R1023"/>
    <x v="721"/>
  </r>
  <r>
    <s v="Id750"/>
    <s v="Megan"/>
    <n v="35.909999999999997"/>
    <n v="6.72"/>
    <s v="yes"/>
    <s v="No"/>
    <x v="0"/>
    <n v="2"/>
    <x v="1"/>
    <x v="0"/>
    <x v="0"/>
    <s v="24-Dec-1961"/>
    <n v="13635.64"/>
    <s v="tier - 3"/>
    <x v="0"/>
    <s v="R1024"/>
    <x v="334"/>
  </r>
  <r>
    <s v="Id751"/>
    <s v="Kevin"/>
    <n v="36.65"/>
    <n v="5.01"/>
    <s v="yes"/>
    <s v="No"/>
    <x v="1"/>
    <n v="1"/>
    <x v="1"/>
    <x v="0"/>
    <x v="2"/>
    <s v="26-Jul-1969"/>
    <n v="13622.01"/>
    <s v="tier - 3"/>
    <x v="0"/>
    <s v="R1012"/>
    <x v="722"/>
  </r>
  <r>
    <s v="Id752"/>
    <s v="Caroline S."/>
    <n v="22.04"/>
    <n v="10.9"/>
    <s v="yes"/>
    <s v="No"/>
    <x v="0"/>
    <n v="2"/>
    <x v="1"/>
    <x v="2"/>
    <x v="0"/>
    <s v="18-Nov-1961"/>
    <n v="13616.36"/>
    <s v="tier - 3"/>
    <x v="0"/>
    <s v="R1024"/>
    <x v="723"/>
  </r>
  <r>
    <s v="Id753"/>
    <s v="Nuta"/>
    <n v="31.824999999999999"/>
    <n v="5.52"/>
    <s v="yes"/>
    <s v="No"/>
    <x v="0"/>
    <n v="1"/>
    <x v="1"/>
    <x v="0"/>
    <x v="2"/>
    <s v="10-Sep-1964"/>
    <n v="13607.37"/>
    <s v="tier - 3"/>
    <x v="1"/>
    <s v="R1024"/>
    <x v="724"/>
  </r>
  <r>
    <s v="Id754"/>
    <s v="Margie"/>
    <n v="53.58"/>
    <n v="4.55"/>
    <s v="No"/>
    <s v="No"/>
    <x v="0"/>
    <n v="1"/>
    <x v="1"/>
    <x v="0"/>
    <x v="2"/>
    <s v="14-Aug-1992"/>
    <n v="13588.17"/>
    <s v="tier - 3"/>
    <x v="1"/>
    <s v="R1012"/>
    <x v="725"/>
  </r>
  <r>
    <s v="Id755"/>
    <s v=".  Heidi"/>
    <n v="34.299999999999997"/>
    <n v="11.76"/>
    <s v="No"/>
    <s v="No"/>
    <x v="0"/>
    <n v="0"/>
    <x v="1"/>
    <x v="0"/>
    <x v="0"/>
    <s v="15-Jul-1968"/>
    <n v="13566.04"/>
    <s v="tier - 3"/>
    <x v="0"/>
    <s v="R1026"/>
    <x v="726"/>
  </r>
  <r>
    <s v="Id756"/>
    <s v="Diego J"/>
    <n v="32.11"/>
    <n v="7.06"/>
    <s v="No"/>
    <s v="No"/>
    <x v="0"/>
    <n v="0"/>
    <x v="1"/>
    <x v="0"/>
    <x v="0"/>
    <s v="11-Jul-1960"/>
    <n v="13555"/>
    <s v="tier - 3"/>
    <x v="0"/>
    <s v="R1017"/>
    <x v="727"/>
  </r>
  <r>
    <s v="Id757"/>
    <s v="Enrique M Sr."/>
    <n v="31.78"/>
    <n v="11.35"/>
    <s v="yes"/>
    <s v="No"/>
    <x v="1"/>
    <n v="1"/>
    <x v="1"/>
    <x v="0"/>
    <x v="0"/>
    <s v="14-Oct-1963"/>
    <n v="13511.28"/>
    <s v="tier - 3"/>
    <x v="1"/>
    <s v="R1012"/>
    <x v="656"/>
  </r>
  <r>
    <s v="Id758"/>
    <s v="Greg"/>
    <n v="46.89"/>
    <n v="5.52"/>
    <s v="No"/>
    <s v="No"/>
    <x v="0"/>
    <n v="0"/>
    <x v="1"/>
    <x v="0"/>
    <x v="2"/>
    <s v="30-Aug-1990"/>
    <n v="13480.83"/>
    <s v="tier - 3"/>
    <x v="2"/>
    <s v="R1023"/>
    <x v="728"/>
  </r>
  <r>
    <s v="Id759"/>
    <s v="Filip"/>
    <n v="39.35"/>
    <n v="7.86"/>
    <s v="yes"/>
    <s v="No"/>
    <x v="0"/>
    <n v="1"/>
    <x v="1"/>
    <x v="0"/>
    <x v="0"/>
    <s v="7-Aug-1975"/>
    <n v="13472.19"/>
    <s v="tier - 3"/>
    <x v="2"/>
    <s v="R1012"/>
    <x v="729"/>
  </r>
  <r>
    <s v="Id760"/>
    <s v="Rosemary E."/>
    <n v="39.200000000000003"/>
    <n v="11.38"/>
    <s v="No"/>
    <s v="No"/>
    <x v="0"/>
    <n v="0"/>
    <x v="1"/>
    <x v="0"/>
    <x v="0"/>
    <s v="24-Jul-1960"/>
    <n v="13470.86"/>
    <s v="tier - 3"/>
    <x v="0"/>
    <s v="R1011"/>
    <x v="730"/>
  </r>
  <r>
    <s v="Id761"/>
    <s v="Lisa"/>
    <n v="39.159999999999997"/>
    <n v="10.48"/>
    <s v="No"/>
    <s v="No"/>
    <x v="0"/>
    <n v="0"/>
    <x v="1"/>
    <x v="0"/>
    <x v="0"/>
    <s v="28-Jul-1960"/>
    <n v="13470.8"/>
    <s v="tier - 3"/>
    <x v="2"/>
    <s v="R1013"/>
    <x v="731"/>
  </r>
  <r>
    <s v="Id762"/>
    <s v="Jason"/>
    <n v="44.1"/>
    <n v="5.04"/>
    <s v="yes"/>
    <s v="No"/>
    <x v="0"/>
    <n v="0"/>
    <x v="1"/>
    <x v="0"/>
    <x v="2"/>
    <s v="19-Aug-1985"/>
    <n v="13465.8"/>
    <s v="tier - 3"/>
    <x v="1"/>
    <s v="R1012"/>
    <x v="732"/>
  </r>
  <r>
    <s v="Id763"/>
    <s v="Courtney"/>
    <n v="33.200000000000003"/>
    <n v="9.06"/>
    <s v="No"/>
    <s v="No"/>
    <x v="0"/>
    <n v="0"/>
    <x v="1"/>
    <x v="0"/>
    <x v="0"/>
    <s v="16-Dec-1960"/>
    <n v="13462.52"/>
    <s v="tier - 3"/>
    <x v="2"/>
    <s v="R1011"/>
    <x v="733"/>
  </r>
  <r>
    <s v="Id764"/>
    <s v="Jennifer R."/>
    <n v="29.92"/>
    <n v="11.07"/>
    <s v="No"/>
    <s v="No"/>
    <x v="0"/>
    <n v="0"/>
    <x v="1"/>
    <x v="1"/>
    <x v="0"/>
    <s v="11-Jul-1960"/>
    <n v="13457.96"/>
    <s v="tier - 3"/>
    <x v="1"/>
    <s v="R1013"/>
    <x v="727"/>
  </r>
  <r>
    <s v="Id765"/>
    <s v="Lauren E"/>
    <n v="25"/>
    <n v="10.45"/>
    <s v="No"/>
    <s v="No"/>
    <x v="0"/>
    <n v="0"/>
    <x v="1"/>
    <x v="1"/>
    <x v="0"/>
    <s v="13-Aug-1960"/>
    <n v="13451.12"/>
    <s v="tier - 3"/>
    <x v="1"/>
    <s v="R1011"/>
    <x v="734"/>
  </r>
  <r>
    <s v="Id766"/>
    <s v="Ashley M."/>
    <n v="38.869999999999997"/>
    <n v="8.6300000000000008"/>
    <s v="yes"/>
    <s v="No"/>
    <x v="0"/>
    <n v="1"/>
    <x v="1"/>
    <x v="0"/>
    <x v="0"/>
    <s v="29-Jun-1975"/>
    <n v="13440.7"/>
    <s v="tier - 3"/>
    <x v="2"/>
    <s v="R1012"/>
    <x v="735"/>
  </r>
  <r>
    <s v="Id767"/>
    <s v="Alison R."/>
    <n v="32.299999999999997"/>
    <n v="5.28"/>
    <s v="yes"/>
    <s v="No"/>
    <x v="0"/>
    <n v="2"/>
    <x v="1"/>
    <x v="0"/>
    <x v="2"/>
    <s v="14-Nov-1966"/>
    <n v="13430.27"/>
    <s v="tier - 3"/>
    <x v="0"/>
    <s v="R1024"/>
    <x v="736"/>
  </r>
  <r>
    <s v="Id768"/>
    <s v="Madeleine"/>
    <n v="31.16"/>
    <n v="7.49"/>
    <s v="yes"/>
    <s v="No"/>
    <x v="0"/>
    <n v="2"/>
    <x v="1"/>
    <x v="0"/>
    <x v="0"/>
    <s v="3-Nov-1961"/>
    <n v="13429.04"/>
    <s v="tier - 3"/>
    <x v="0"/>
    <s v="R1012"/>
    <x v="737"/>
  </r>
  <r>
    <s v="Id769"/>
    <s v="Stacey"/>
    <n v="54.59"/>
    <n v="4.2699999999999996"/>
    <s v="No"/>
    <s v="No"/>
    <x v="0"/>
    <n v="0"/>
    <x v="1"/>
    <x v="0"/>
    <x v="2"/>
    <s v="17-Jun-1994"/>
    <n v="13417.05"/>
    <s v="tier - 3"/>
    <x v="0"/>
    <s v="R1012"/>
    <x v="738"/>
  </r>
  <r>
    <s v="Id770"/>
    <s v="Kimberly"/>
    <n v="21.09"/>
    <n v="9.2200000000000006"/>
    <s v="yes"/>
    <s v="No"/>
    <x v="0"/>
    <n v="2"/>
    <x v="1"/>
    <x v="2"/>
    <x v="0"/>
    <s v="22-Jul-1961"/>
    <n v="13415.04"/>
    <s v="tier - 3"/>
    <x v="2"/>
    <s v="R1012"/>
    <x v="739"/>
  </r>
  <r>
    <s v="Id771"/>
    <s v="Matthew D"/>
    <n v="52.41"/>
    <n v="5.99"/>
    <s v="No"/>
    <s v="No"/>
    <x v="0"/>
    <n v="1"/>
    <x v="1"/>
    <x v="0"/>
    <x v="1"/>
    <s v="19-Dec-1992"/>
    <n v="13412.97"/>
    <s v="tier - 3"/>
    <x v="0"/>
    <s v="R1023"/>
    <x v="740"/>
  </r>
  <r>
    <s v="Id772"/>
    <s v="Michael"/>
    <n v="41.47"/>
    <n v="5.86"/>
    <s v="yes"/>
    <s v="No"/>
    <x v="0"/>
    <n v="2"/>
    <x v="1"/>
    <x v="0"/>
    <x v="1"/>
    <s v="20-Dec-1959"/>
    <n v="13405.39"/>
    <s v="tier - 3"/>
    <x v="0"/>
    <s v="R1013"/>
    <x v="741"/>
  </r>
  <r>
    <s v="Id773"/>
    <s v="Ben"/>
    <n v="33.1"/>
    <n v="5.19"/>
    <s v="yes"/>
    <s v="No"/>
    <x v="0"/>
    <n v="2"/>
    <x v="1"/>
    <x v="0"/>
    <x v="2"/>
    <s v="25-Nov-1959"/>
    <n v="13393.76"/>
    <s v="tier - 3"/>
    <x v="1"/>
    <s v="R1011"/>
    <x v="742"/>
  </r>
  <r>
    <s v="Id774"/>
    <s v="Chris"/>
    <n v="30.8"/>
    <n v="4.37"/>
    <s v="yes"/>
    <s v="No"/>
    <x v="0"/>
    <n v="2"/>
    <x v="1"/>
    <x v="0"/>
    <x v="2"/>
    <s v="9-Dec-1959"/>
    <n v="13390.56"/>
    <s v="tier - 3"/>
    <x v="0"/>
    <s v="R1011"/>
    <x v="743"/>
  </r>
  <r>
    <s v="Id775"/>
    <s v="Jeremy J"/>
    <n v="42.06"/>
    <n v="5.32"/>
    <s v="No"/>
    <s v="No"/>
    <x v="0"/>
    <n v="1"/>
    <x v="1"/>
    <x v="0"/>
    <x v="2"/>
    <s v="6-Jun-1984"/>
    <n v="13383.67"/>
    <s v="tier - 3"/>
    <x v="2"/>
    <s v="R1023"/>
    <x v="744"/>
  </r>
  <r>
    <s v="Id776"/>
    <s v=".  Amy L."/>
    <n v="39.270000000000003"/>
    <n v="5.64"/>
    <s v="No"/>
    <s v="No"/>
    <x v="1"/>
    <n v="1"/>
    <x v="1"/>
    <x v="0"/>
    <x v="2"/>
    <s v="30-Sep-1979"/>
    <n v="13377.41"/>
    <s v="tier - 3"/>
    <x v="0"/>
    <s v="R1026"/>
    <x v="745"/>
  </r>
  <r>
    <s v="Id777"/>
    <s v=".  Karen L."/>
    <n v="30.71"/>
    <n v="5.59"/>
    <s v="yes"/>
    <s v="No"/>
    <x v="0"/>
    <n v="1"/>
    <x v="1"/>
    <x v="0"/>
    <x v="2"/>
    <s v="24-Sep-1964"/>
    <n v="13375.76"/>
    <s v="tier - 3"/>
    <x v="2"/>
    <s v="R1025"/>
    <x v="746"/>
  </r>
  <r>
    <s v="Id778"/>
    <s v="Tennille"/>
    <n v="47.19"/>
    <n v="5.29"/>
    <s v="No"/>
    <s v="No"/>
    <x v="0"/>
    <n v="0"/>
    <x v="1"/>
    <x v="0"/>
    <x v="2"/>
    <s v="2-Oct-1990"/>
    <n v="13360.94"/>
    <s v="tier - 3"/>
    <x v="1"/>
    <s v="R1012"/>
    <x v="747"/>
  </r>
  <r>
    <s v="Id779"/>
    <s v="Matt"/>
    <n v="30.02"/>
    <n v="6.65"/>
    <s v="No"/>
    <s v="No"/>
    <x v="0"/>
    <n v="0"/>
    <x v="1"/>
    <x v="0"/>
    <x v="0"/>
    <s v="11-Nov-1960"/>
    <n v="13352.1"/>
    <s v="tier - 3"/>
    <x v="1"/>
    <s v="R1012"/>
    <x v="748"/>
  </r>
  <r>
    <s v="Id780"/>
    <s v="Emily"/>
    <n v="37.909999999999997"/>
    <n v="5.68"/>
    <s v="yes"/>
    <s v="No"/>
    <x v="0"/>
    <n v="0"/>
    <x v="1"/>
    <x v="0"/>
    <x v="2"/>
    <s v="23-Aug-1976"/>
    <n v="13333.71"/>
    <s v="tier - 3"/>
    <x v="2"/>
    <s v="R1012"/>
    <x v="749"/>
  </r>
  <r>
    <s v="Id781"/>
    <s v="Justin E"/>
    <n v="54.61"/>
    <n v="4.49"/>
    <s v="No"/>
    <s v="No"/>
    <x v="0"/>
    <n v="0"/>
    <x v="1"/>
    <x v="0"/>
    <x v="2"/>
    <s v="1-Jul-1994"/>
    <n v="13292.52"/>
    <s v="tier - 3"/>
    <x v="0"/>
    <s v="R1012"/>
    <x v="543"/>
  </r>
  <r>
    <s v="Id782"/>
    <s v="Shalane"/>
    <n v="36.005000000000003"/>
    <n v="6.9"/>
    <s v="No"/>
    <s v="No"/>
    <x v="0"/>
    <n v="0"/>
    <x v="1"/>
    <x v="0"/>
    <x v="0"/>
    <s v="11-Oct-1962"/>
    <n v="13228.85"/>
    <s v="tier - 3"/>
    <x v="0"/>
    <s v="R1023"/>
    <x v="12"/>
  </r>
  <r>
    <s v="Id783"/>
    <s v="Jessica N."/>
    <n v="28.7"/>
    <n v="11.52"/>
    <s v="No"/>
    <s v="No"/>
    <x v="0"/>
    <n v="0"/>
    <x v="1"/>
    <x v="1"/>
    <x v="0"/>
    <s v="24-Nov-1962"/>
    <n v="13224.69"/>
    <s v="tier - 3"/>
    <x v="2"/>
    <s v="R1011"/>
    <x v="750"/>
  </r>
  <r>
    <s v="Id784"/>
    <s v="Melanie"/>
    <n v="34.295000000000002"/>
    <n v="11.24"/>
    <s v="No"/>
    <s v="No"/>
    <x v="0"/>
    <n v="0"/>
    <x v="1"/>
    <x v="0"/>
    <x v="0"/>
    <s v="13-Nov-1965"/>
    <n v="13224.06"/>
    <s v="tier - 3"/>
    <x v="0"/>
    <s v="R1024"/>
    <x v="751"/>
  </r>
  <r>
    <s v="Id785"/>
    <s v="Ruth Angelica"/>
    <n v="27.55"/>
    <n v="10.98"/>
    <s v="No"/>
    <s v="No"/>
    <x v="0"/>
    <n v="0"/>
    <x v="1"/>
    <x v="1"/>
    <x v="0"/>
    <s v="7-Dec-1962"/>
    <n v="13217.09"/>
    <s v="tier - 3"/>
    <x v="1"/>
    <s v="R1024"/>
    <x v="752"/>
  </r>
  <r>
    <s v="Id786"/>
    <s v="Una M"/>
    <n v="40.700000000000003"/>
    <n v="5.42"/>
    <s v="No"/>
    <s v="No"/>
    <x v="0"/>
    <n v="0"/>
    <x v="1"/>
    <x v="0"/>
    <x v="2"/>
    <s v="15-Oct-1982"/>
    <n v="13214.43"/>
    <s v="tier - 3"/>
    <x v="2"/>
    <s v="R1012"/>
    <x v="753"/>
  </r>
  <r>
    <s v="Id787"/>
    <s v="Taralyn"/>
    <n v="18.335000000000001"/>
    <n v="10.97"/>
    <s v="No"/>
    <s v="No"/>
    <x v="0"/>
    <n v="0"/>
    <x v="1"/>
    <x v="3"/>
    <x v="0"/>
    <s v="5-Aug-1962"/>
    <n v="13204.29"/>
    <s v="tier - 3"/>
    <x v="1"/>
    <s v="R1024"/>
    <x v="754"/>
  </r>
  <r>
    <s v="Id788"/>
    <s v="James A"/>
    <n v="33.914999999999999"/>
    <n v="9.56"/>
    <s v="yes"/>
    <s v="No"/>
    <x v="0"/>
    <n v="2"/>
    <x v="1"/>
    <x v="0"/>
    <x v="0"/>
    <s v="6-Dec-1961"/>
    <n v="13143.86"/>
    <s v="tier - 3"/>
    <x v="2"/>
    <s v="R1016"/>
    <x v="755"/>
  </r>
  <r>
    <s v="Id789"/>
    <s v="Ning"/>
    <n v="33.534999999999997"/>
    <n v="9.4"/>
    <s v="yes"/>
    <s v="No"/>
    <x v="0"/>
    <n v="2"/>
    <x v="1"/>
    <x v="0"/>
    <x v="0"/>
    <s v="6-Dec-1961"/>
    <n v="13143.34"/>
    <s v="tier - 3"/>
    <x v="2"/>
    <s v="R1020"/>
    <x v="755"/>
  </r>
  <r>
    <s v="Id790"/>
    <s v="Joel"/>
    <n v="23.655000000000001"/>
    <n v="8.48"/>
    <s v="yes"/>
    <s v="No"/>
    <x v="0"/>
    <n v="2"/>
    <x v="1"/>
    <x v="2"/>
    <x v="0"/>
    <s v="7-Sep-1961"/>
    <n v="13129.6"/>
    <s v="tier - 3"/>
    <x v="2"/>
    <s v="R1017"/>
    <x v="756"/>
  </r>
  <r>
    <s v="Id791"/>
    <s v="Pamela J."/>
    <n v="28"/>
    <n v="5.57"/>
    <s v="No"/>
    <s v="No"/>
    <x v="0"/>
    <n v="0"/>
    <x v="1"/>
    <x v="1"/>
    <x v="2"/>
    <s v="16-Aug-1999"/>
    <n v="13126.68"/>
    <s v="tier - 3"/>
    <x v="0"/>
    <s v="R1011"/>
    <x v="757"/>
  </r>
  <r>
    <s v="Id792"/>
    <s v="Brittney"/>
    <n v="30.23"/>
    <n v="6.94"/>
    <s v="yes"/>
    <s v="No"/>
    <x v="1"/>
    <n v="1"/>
    <x v="1"/>
    <x v="0"/>
    <x v="0"/>
    <s v="14-Sep-1963"/>
    <n v="13116.84"/>
    <s v="tier - 3"/>
    <x v="1"/>
    <s v="R1012"/>
    <x v="758"/>
  </r>
  <r>
    <s v="Id793"/>
    <s v=".  Sheila"/>
    <n v="51.14"/>
    <n v="4.05"/>
    <s v="No"/>
    <s v="No"/>
    <x v="0"/>
    <n v="1"/>
    <x v="1"/>
    <x v="0"/>
    <x v="2"/>
    <s v="12-Aug-1992"/>
    <n v="13113.51"/>
    <s v="tier - 3"/>
    <x v="2"/>
    <s v="R1026"/>
    <x v="759"/>
  </r>
  <r>
    <s v="Id794"/>
    <s v="Koji"/>
    <n v="24.32"/>
    <n v="10.220000000000001"/>
    <s v="No"/>
    <s v="No"/>
    <x v="0"/>
    <n v="0"/>
    <x v="1"/>
    <x v="2"/>
    <x v="0"/>
    <s v="2-Aug-1962"/>
    <n v="13112.6"/>
    <s v="tier - 3"/>
    <x v="0"/>
    <s v="R1012"/>
    <x v="760"/>
  </r>
  <r>
    <s v="Id795"/>
    <s v="Sarah"/>
    <n v="38.06"/>
    <n v="9.24"/>
    <s v="No"/>
    <s v="No"/>
    <x v="0"/>
    <n v="0"/>
    <x v="1"/>
    <x v="0"/>
    <x v="0"/>
    <s v="30-Oct-1971"/>
    <n v="13110.79"/>
    <s v="tier - 3"/>
    <x v="2"/>
    <s v="R1011"/>
    <x v="761"/>
  </r>
  <r>
    <s v="Id796"/>
    <s v=".  Colleen M"/>
    <n v="37.700000000000003"/>
    <n v="8.6"/>
    <s v="No"/>
    <s v="No"/>
    <x v="0"/>
    <n v="0"/>
    <x v="1"/>
    <x v="0"/>
    <x v="0"/>
    <s v="17-Jul-1978"/>
    <n v="13101.74"/>
    <s v="tier - 3"/>
    <x v="2"/>
    <s v="R1026"/>
    <x v="762"/>
  </r>
  <r>
    <s v="Id797"/>
    <s v="Deedra G."/>
    <n v="44"/>
    <n v="9.32"/>
    <s v="yes"/>
    <s v="No"/>
    <x v="0"/>
    <n v="2"/>
    <x v="1"/>
    <x v="0"/>
    <x v="0"/>
    <s v="6-Nov-1961"/>
    <n v="13063.88"/>
    <s v="tier - 3"/>
    <x v="2"/>
    <s v="R1011"/>
    <x v="763"/>
  </r>
  <r>
    <s v="Id798"/>
    <s v=".  Kulwinder"/>
    <n v="41.45"/>
    <n v="6.12"/>
    <s v="yes"/>
    <s v="No"/>
    <x v="0"/>
    <n v="0"/>
    <x v="1"/>
    <x v="0"/>
    <x v="1"/>
    <s v="26-Oct-1985"/>
    <n v="13051.22"/>
    <s v="tier - 3"/>
    <x v="1"/>
    <s v="R1026"/>
    <x v="764"/>
  </r>
  <r>
    <s v="Id799"/>
    <s v="Ann M."/>
    <n v="25.364999999999998"/>
    <n v="9.19"/>
    <s v="yes"/>
    <s v="No"/>
    <x v="0"/>
    <n v="0"/>
    <x v="1"/>
    <x v="1"/>
    <x v="0"/>
    <s v="6-Aug-1967"/>
    <n v="13047.33"/>
    <s v="tier - 3"/>
    <x v="0"/>
    <s v="R1024"/>
    <x v="765"/>
  </r>
  <r>
    <s v="Id800"/>
    <s v="Sarah E"/>
    <n v="34.56"/>
    <n v="5.84"/>
    <s v="yes"/>
    <s v="No"/>
    <x v="1"/>
    <n v="1"/>
    <x v="1"/>
    <x v="0"/>
    <x v="1"/>
    <s v="23-Sep-1969"/>
    <n v="13044.41"/>
    <s v="tier - 3"/>
    <x v="1"/>
    <s v="R1012"/>
    <x v="766"/>
  </r>
  <r>
    <s v="Id801"/>
    <s v="Apryl J."/>
    <n v="28.2"/>
    <n v="7.19"/>
    <s v="yes"/>
    <s v="No"/>
    <x v="0"/>
    <n v="2"/>
    <x v="1"/>
    <x v="1"/>
    <x v="0"/>
    <s v="9-Nov-1961"/>
    <n v="13041.92"/>
    <s v="tier - 3"/>
    <x v="1"/>
    <s v="R1011"/>
    <x v="767"/>
  </r>
  <r>
    <s v="Id802"/>
    <s v=".  Ilana"/>
    <n v="30.43"/>
    <n v="9.39"/>
    <s v="No"/>
    <s v="No"/>
    <x v="0"/>
    <n v="0"/>
    <x v="1"/>
    <x v="0"/>
    <x v="0"/>
    <s v="4-Nov-1965"/>
    <n v="13023.93"/>
    <s v="tier - 3"/>
    <x v="2"/>
    <s v="R1025"/>
    <x v="768"/>
  </r>
  <r>
    <s v="Id803"/>
    <s v="Katherine"/>
    <n v="32.395000000000003"/>
    <n v="4.2699999999999996"/>
    <s v="yes"/>
    <s v="No"/>
    <x v="0"/>
    <n v="1"/>
    <x v="1"/>
    <x v="0"/>
    <x v="2"/>
    <s v="23-Sep-1964"/>
    <n v="13019.16"/>
    <s v="tier - 3"/>
    <x v="1"/>
    <s v="R1024"/>
    <x v="769"/>
  </r>
  <r>
    <s v="Id804"/>
    <s v="Katherine"/>
    <n v="24.035"/>
    <n v="11.71"/>
    <s v="No"/>
    <s v="No"/>
    <x v="0"/>
    <n v="0"/>
    <x v="1"/>
    <x v="2"/>
    <x v="0"/>
    <s v="20-Jul-1962"/>
    <n v="13012.21"/>
    <s v="tier - 3"/>
    <x v="1"/>
    <s v="R1012"/>
    <x v="770"/>
  </r>
  <r>
    <s v="Id805"/>
    <s v="Karl"/>
    <n v="37.119999999999997"/>
    <n v="5.29"/>
    <s v="No"/>
    <s v="No"/>
    <x v="0"/>
    <n v="2"/>
    <x v="1"/>
    <x v="0"/>
    <x v="2"/>
    <s v="27-Sep-1972"/>
    <n v="13010.86"/>
    <s v="tier - 3"/>
    <x v="2"/>
    <s v="R1012"/>
    <x v="771"/>
  </r>
  <r>
    <s v="Id806"/>
    <s v="Stephen"/>
    <n v="34.840000000000003"/>
    <n v="6"/>
    <s v="yes"/>
    <s v="No"/>
    <x v="1"/>
    <n v="1"/>
    <x v="1"/>
    <x v="0"/>
    <x v="1"/>
    <s v="13-Dec-1969"/>
    <n v="13008.07"/>
    <s v="tier - 3"/>
    <x v="0"/>
    <s v="R1012"/>
    <x v="772"/>
  </r>
  <r>
    <s v="Id807"/>
    <s v="Will"/>
    <n v="29.53"/>
    <n v="10.64"/>
    <s v="No"/>
    <s v="No"/>
    <x v="0"/>
    <n v="0"/>
    <x v="1"/>
    <x v="1"/>
    <x v="0"/>
    <s v="24-Jun-1962"/>
    <n v="13004.95"/>
    <s v="tier - 3"/>
    <x v="1"/>
    <s v="R1012"/>
    <x v="773"/>
  </r>
  <r>
    <s v="Id808"/>
    <s v="Bradley D"/>
    <n v="42.51"/>
    <n v="8.2100000000000009"/>
    <s v="yes"/>
    <s v="No"/>
    <x v="0"/>
    <n v="0"/>
    <x v="1"/>
    <x v="0"/>
    <x v="0"/>
    <s v="30-Oct-1981"/>
    <n v="13002.91"/>
    <s v="tier - 3"/>
    <x v="1"/>
    <s v="R1012"/>
    <x v="774"/>
  </r>
  <r>
    <s v="Id809"/>
    <s v=".  Amy M"/>
    <n v="38.14"/>
    <n v="5.58"/>
    <s v="No"/>
    <s v="No"/>
    <x v="1"/>
    <n v="1"/>
    <x v="1"/>
    <x v="0"/>
    <x v="2"/>
    <s v="27-Nov-1979"/>
    <n v="12994.12"/>
    <s v="tier - 3"/>
    <x v="2"/>
    <s v="R1026"/>
    <x v="775"/>
  </r>
  <r>
    <s v="Id810"/>
    <s v="Matthew W."/>
    <n v="39.93"/>
    <n v="8.75"/>
    <s v="No"/>
    <s v="No"/>
    <x v="0"/>
    <n v="0"/>
    <x v="1"/>
    <x v="0"/>
    <x v="0"/>
    <s v="28-Nov-1960"/>
    <n v="12982.87"/>
    <s v="tier - 3"/>
    <x v="1"/>
    <s v="R1013"/>
    <x v="776"/>
  </r>
  <r>
    <s v="Id811"/>
    <s v="Doug"/>
    <n v="38.83"/>
    <n v="11.86"/>
    <s v="No"/>
    <s v="No"/>
    <x v="0"/>
    <n v="0"/>
    <x v="1"/>
    <x v="0"/>
    <x v="0"/>
    <s v="23-Sep-1960"/>
    <n v="12981.35"/>
    <s v="tier - 3"/>
    <x v="0"/>
    <s v="R1013"/>
    <x v="777"/>
  </r>
  <r>
    <s v="Id812"/>
    <s v="Tom"/>
    <n v="37.4"/>
    <n v="11.46"/>
    <s v="No"/>
    <s v="No"/>
    <x v="0"/>
    <n v="0"/>
    <x v="1"/>
    <x v="0"/>
    <x v="0"/>
    <s v="22-Jun-1960"/>
    <n v="12979.36"/>
    <s v="tier - 3"/>
    <x v="1"/>
    <s v="R1011"/>
    <x v="778"/>
  </r>
  <r>
    <s v="Id813"/>
    <s v="Jonathan"/>
    <n v="21.4"/>
    <n v="9.0299999999999994"/>
    <s v="No"/>
    <s v="No"/>
    <x v="0"/>
    <n v="0"/>
    <x v="1"/>
    <x v="2"/>
    <x v="0"/>
    <s v="4-Nov-1960"/>
    <n v="12957.12"/>
    <s v="tier - 3"/>
    <x v="1"/>
    <s v="R1011"/>
    <x v="779"/>
  </r>
  <r>
    <s v="Id814"/>
    <s v="Wayne A."/>
    <n v="38.380000000000003"/>
    <n v="8.26"/>
    <s v="yes"/>
    <s v="No"/>
    <x v="0"/>
    <n v="2"/>
    <x v="1"/>
    <x v="0"/>
    <x v="0"/>
    <s v="20-Aug-1961"/>
    <n v="12950.07"/>
    <s v="tier - 3"/>
    <x v="1"/>
    <s v="R1012"/>
    <x v="780"/>
  </r>
  <r>
    <s v="Id815"/>
    <s v="Nobuyori"/>
    <n v="33.659999999999997"/>
    <n v="5.42"/>
    <s v="yes"/>
    <s v="No"/>
    <x v="0"/>
    <n v="2"/>
    <x v="1"/>
    <x v="0"/>
    <x v="2"/>
    <s v="22-Dec-1966"/>
    <n v="12949.16"/>
    <s v="tier - 3"/>
    <x v="0"/>
    <s v="R1013"/>
    <x v="781"/>
  </r>
  <r>
    <s v="Id816"/>
    <s v="Rich"/>
    <n v="31.79"/>
    <n v="11.33"/>
    <s v="yes"/>
    <s v="No"/>
    <x v="1"/>
    <n v="1"/>
    <x v="1"/>
    <x v="0"/>
    <x v="0"/>
    <s v="14-Aug-1963"/>
    <n v="12928.79"/>
    <s v="tier - 3"/>
    <x v="2"/>
    <s v="R1013"/>
    <x v="782"/>
  </r>
  <r>
    <s v="Id817"/>
    <s v="Marcos S"/>
    <n v="29.7"/>
    <n v="7.69"/>
    <s v="yes"/>
    <s v="No"/>
    <x v="1"/>
    <n v="1"/>
    <x v="1"/>
    <x v="1"/>
    <x v="0"/>
    <s v="1-Sep-1963"/>
    <n v="12925.89"/>
    <s v="tier - 3"/>
    <x v="2"/>
    <s v="R1013"/>
    <x v="783"/>
  </r>
  <r>
    <s v="Id818"/>
    <s v="Dave"/>
    <n v="25.46"/>
    <n v="8.77"/>
    <s v="yes"/>
    <s v="No"/>
    <x v="1"/>
    <n v="1"/>
    <x v="1"/>
    <x v="1"/>
    <x v="0"/>
    <s v="16-Aug-1963"/>
    <n v="12913.99"/>
    <s v="tier - 3"/>
    <x v="2"/>
    <s v="R1016"/>
    <x v="784"/>
  </r>
  <r>
    <s v="Id819"/>
    <s v="Andy"/>
    <n v="39.14"/>
    <n v="4.91"/>
    <s v="No"/>
    <s v="yes"/>
    <x v="0"/>
    <n v="1"/>
    <x v="1"/>
    <x v="0"/>
    <x v="2"/>
    <s v="9-Jul-2004"/>
    <n v="12890.06"/>
    <s v="tier - 3"/>
    <x v="1"/>
    <s v="R1019"/>
    <x v="785"/>
  </r>
  <r>
    <s v="Id820"/>
    <s v="Mary"/>
    <n v="41.2"/>
    <n v="4.95"/>
    <s v="No"/>
    <s v="No"/>
    <x v="0"/>
    <n v="1"/>
    <x v="1"/>
    <x v="0"/>
    <x v="2"/>
    <s v="6-Aug-1984"/>
    <n v="12870.31"/>
    <s v="tier - 3"/>
    <x v="0"/>
    <s v="R1012"/>
    <x v="786"/>
  </r>
  <r>
    <s v="Id821"/>
    <s v="Marcus B"/>
    <n v="28.81"/>
    <n v="10.8"/>
    <s v="yes"/>
    <s v="No"/>
    <x v="1"/>
    <n v="1"/>
    <x v="1"/>
    <x v="1"/>
    <x v="0"/>
    <s v="27-Sep-1963"/>
    <n v="12856.84"/>
    <s v="tier - 3"/>
    <x v="0"/>
    <s v="R1021"/>
    <x v="787"/>
  </r>
  <r>
    <s v="Id822"/>
    <s v="Thomas K."/>
    <n v="37.409999999999997"/>
    <n v="7.21"/>
    <s v="No"/>
    <s v="No"/>
    <x v="0"/>
    <n v="2"/>
    <x v="1"/>
    <x v="0"/>
    <x v="0"/>
    <s v="22-Sep-1973"/>
    <n v="12852.37"/>
    <s v="tier - 3"/>
    <x v="1"/>
    <s v="R1012"/>
    <x v="788"/>
  </r>
  <r>
    <s v="Id823"/>
    <s v="Robert"/>
    <n v="52.54"/>
    <n v="5.12"/>
    <s v="No"/>
    <s v="No"/>
    <x v="1"/>
    <n v="1"/>
    <x v="1"/>
    <x v="0"/>
    <x v="2"/>
    <s v="27-Sep-1993"/>
    <n v="12847.24"/>
    <s v="tier - 3"/>
    <x v="2"/>
    <s v="R1012"/>
    <x v="789"/>
  </r>
  <r>
    <s v="Id824"/>
    <s v="Geoff"/>
    <n v="17.29"/>
    <n v="4.62"/>
    <s v="No"/>
    <s v="yes"/>
    <x v="0"/>
    <n v="1"/>
    <x v="0"/>
    <x v="3"/>
    <x v="2"/>
    <s v="9-Nov-2004"/>
    <n v="12829.46"/>
    <s v="tier - 3"/>
    <x v="0"/>
    <s v="R1016"/>
    <x v="296"/>
  </r>
  <r>
    <s v="Id825"/>
    <s v="Chris J."/>
    <n v="31.74"/>
    <n v="7.68"/>
    <s v="yes"/>
    <s v="No"/>
    <x v="0"/>
    <n v="0"/>
    <x v="1"/>
    <x v="0"/>
    <x v="0"/>
    <s v="25-Sep-1967"/>
    <n v="12823.25"/>
    <s v="tier - 3"/>
    <x v="0"/>
    <s v="R1021"/>
    <x v="790"/>
  </r>
  <r>
    <s v="Id826"/>
    <s v="Kate A."/>
    <n v="26.504999999999999"/>
    <n v="6.79"/>
    <s v="yes"/>
    <s v="No"/>
    <x v="1"/>
    <n v="1"/>
    <x v="1"/>
    <x v="1"/>
    <x v="0"/>
    <s v="20-Jul-1963"/>
    <n v="12815.44"/>
    <s v="tier - 3"/>
    <x v="0"/>
    <s v="R1024"/>
    <x v="791"/>
  </r>
  <r>
    <s v="Id827"/>
    <s v="Kelli"/>
    <n v="36.479999999999997"/>
    <n v="11.09"/>
    <s v="No"/>
    <s v="No"/>
    <x v="0"/>
    <n v="0"/>
    <x v="1"/>
    <x v="0"/>
    <x v="0"/>
    <s v="24-Jul-1978"/>
    <n v="12797.21"/>
    <s v="tier - 3"/>
    <x v="1"/>
    <s v="R1024"/>
    <x v="792"/>
  </r>
  <r>
    <s v="Id828"/>
    <s v=".  Maggie M"/>
    <n v="39.159999999999997"/>
    <n v="5.24"/>
    <s v="yes"/>
    <s v="No"/>
    <x v="1"/>
    <n v="1"/>
    <x v="1"/>
    <x v="0"/>
    <x v="2"/>
    <s v="29-Oct-1983"/>
    <n v="12788.18"/>
    <s v="tier - 3"/>
    <x v="1"/>
    <s v="R1026"/>
    <x v="793"/>
  </r>
  <r>
    <s v="Id829"/>
    <s v=".  Michelle L."/>
    <n v="28.22"/>
    <n v="7.51"/>
    <s v="yes"/>
    <s v="No"/>
    <x v="1"/>
    <n v="1"/>
    <x v="1"/>
    <x v="1"/>
    <x v="0"/>
    <s v="5-Dec-1963"/>
    <n v="12788.03"/>
    <s v="tier - 3"/>
    <x v="0"/>
    <s v="R1025"/>
    <x v="794"/>
  </r>
  <r>
    <s v="Id830"/>
    <s v=".  Ashley K"/>
    <n v="35"/>
    <n v="4.13"/>
    <s v="No"/>
    <s v="No"/>
    <x v="0"/>
    <n v="2"/>
    <x v="1"/>
    <x v="0"/>
    <x v="2"/>
    <s v="7-Oct-1972"/>
    <n v="12776.05"/>
    <s v="tier - 3"/>
    <x v="0"/>
    <s v="R1026"/>
    <x v="795"/>
  </r>
  <r>
    <s v="Id831"/>
    <s v="Michael"/>
    <n v="36.24"/>
    <n v="8.3800000000000008"/>
    <s v="yes"/>
    <s v="No"/>
    <x v="0"/>
    <n v="1"/>
    <x v="1"/>
    <x v="0"/>
    <x v="0"/>
    <s v="25-Sep-1975"/>
    <n v="12770.27"/>
    <s v="tier - 3"/>
    <x v="0"/>
    <s v="R1021"/>
    <x v="287"/>
  </r>
  <r>
    <s v="Id832"/>
    <s v="Ryan K."/>
    <n v="36.954999999999998"/>
    <n v="8.07"/>
    <s v="No"/>
    <s v="No"/>
    <x v="0"/>
    <n v="0"/>
    <x v="1"/>
    <x v="0"/>
    <x v="0"/>
    <s v="1-Oct-1962"/>
    <n v="12741.17"/>
    <s v="tier - 3"/>
    <x v="1"/>
    <s v="R1017"/>
    <x v="796"/>
  </r>
  <r>
    <s v="Id833"/>
    <s v="Matthew J"/>
    <n v="29.64"/>
    <n v="8.9499999999999993"/>
    <s v="No"/>
    <s v="No"/>
    <x v="0"/>
    <n v="0"/>
    <x v="1"/>
    <x v="1"/>
    <x v="0"/>
    <s v="2-Sep-1962"/>
    <n v="12731"/>
    <s v="tier - 3"/>
    <x v="0"/>
    <s v="R1016"/>
    <x v="797"/>
  </r>
  <r>
    <s v="Id834"/>
    <s v=".  Karine"/>
    <n v="42.74"/>
    <n v="6.31"/>
    <s v="yes"/>
    <s v="No"/>
    <x v="0"/>
    <n v="1"/>
    <x v="1"/>
    <x v="0"/>
    <x v="1"/>
    <s v="17-Jul-1988"/>
    <n v="12718.21"/>
    <s v="tier - 3"/>
    <x v="1"/>
    <s v="R1026"/>
    <x v="798"/>
  </r>
  <r>
    <s v="Id835"/>
    <s v="Antonia G"/>
    <n v="36.130000000000003"/>
    <n v="7.19"/>
    <s v="yes"/>
    <s v="No"/>
    <x v="0"/>
    <n v="2"/>
    <x v="1"/>
    <x v="0"/>
    <x v="0"/>
    <s v="8-Jul-1970"/>
    <n v="12713"/>
    <s v="tier - 3"/>
    <x v="1"/>
    <s v="R1011"/>
    <x v="799"/>
  </r>
  <r>
    <s v="Id836"/>
    <s v="Casondra L"/>
    <n v="31.55"/>
    <n v="6.11"/>
    <s v="yes"/>
    <s v="No"/>
    <x v="0"/>
    <n v="1"/>
    <x v="1"/>
    <x v="0"/>
    <x v="1"/>
    <s v="28-Nov-1964"/>
    <n v="12700.63"/>
    <s v="tier - 3"/>
    <x v="0"/>
    <s v="R1011"/>
    <x v="800"/>
  </r>
  <r>
    <s v="Id837"/>
    <s v="Wendy"/>
    <n v="52.75"/>
    <n v="6.02"/>
    <s v="No"/>
    <s v="No"/>
    <x v="0"/>
    <n v="1"/>
    <x v="1"/>
    <x v="0"/>
    <x v="1"/>
    <s v="7-Jul-1992"/>
    <n v="12699.56"/>
    <s v="tier - 3"/>
    <x v="2"/>
    <s v="R1011"/>
    <x v="337"/>
  </r>
  <r>
    <s v="Id838"/>
    <s v="Eric D"/>
    <n v="36.67"/>
    <n v="11.86"/>
    <s v="No"/>
    <s v="No"/>
    <x v="0"/>
    <n v="0"/>
    <x v="1"/>
    <x v="0"/>
    <x v="0"/>
    <s v="24-Sep-1974"/>
    <n v="12697.48"/>
    <s v="tier - 3"/>
    <x v="0"/>
    <s v="R1021"/>
    <x v="801"/>
  </r>
  <r>
    <s v="Id839"/>
    <s v="Elizabeth"/>
    <n v="38.06"/>
    <n v="8.25"/>
    <s v="No"/>
    <s v="No"/>
    <x v="0"/>
    <n v="0"/>
    <x v="1"/>
    <x v="0"/>
    <x v="0"/>
    <s v="27-Aug-1962"/>
    <n v="12648.7"/>
    <s v="tier - 3"/>
    <x v="2"/>
    <s v="R1013"/>
    <x v="15"/>
  </r>
  <r>
    <s v="Id840"/>
    <s v="Laura F"/>
    <n v="38"/>
    <n v="8.1300000000000008"/>
    <s v="No"/>
    <s v="No"/>
    <x v="0"/>
    <n v="0"/>
    <x v="1"/>
    <x v="0"/>
    <x v="0"/>
    <s v="14-Sep-1965"/>
    <n v="12646.21"/>
    <s v="tier - 3"/>
    <x v="2"/>
    <s v="R1011"/>
    <x v="802"/>
  </r>
  <r>
    <s v="Id841"/>
    <s v="Amelia F."/>
    <n v="35.1"/>
    <n v="10.1"/>
    <s v="No"/>
    <s v="No"/>
    <x v="0"/>
    <n v="0"/>
    <x v="1"/>
    <x v="0"/>
    <x v="0"/>
    <s v="11-Jul-1962"/>
    <n v="12644.59"/>
    <s v="tier - 3"/>
    <x v="2"/>
    <s v="R1011"/>
    <x v="803"/>
  </r>
  <r>
    <s v="Id842"/>
    <s v="Amy L."/>
    <n v="33.82"/>
    <n v="5.89"/>
    <s v="yes"/>
    <s v="No"/>
    <x v="0"/>
    <n v="2"/>
    <x v="1"/>
    <x v="0"/>
    <x v="1"/>
    <s v="17-Dec-1966"/>
    <n v="12643.38"/>
    <s v="tier - 3"/>
    <x v="1"/>
    <s v="R1012"/>
    <x v="804"/>
  </r>
  <r>
    <s v="Id843"/>
    <s v="Katie J"/>
    <n v="37.43"/>
    <n v="4.97"/>
    <s v="No"/>
    <s v="No"/>
    <x v="0"/>
    <n v="2"/>
    <x v="1"/>
    <x v="0"/>
    <x v="2"/>
    <s v="5-Sep-1972"/>
    <n v="12640.24"/>
    <s v="tier - 3"/>
    <x v="1"/>
    <s v="R1011"/>
    <x v="259"/>
  </r>
  <r>
    <s v="Id844"/>
    <s v="Laura E."/>
    <n v="30.5"/>
    <n v="9.9"/>
    <s v="No"/>
    <s v="No"/>
    <x v="0"/>
    <n v="0"/>
    <x v="1"/>
    <x v="0"/>
    <x v="0"/>
    <s v="22-Jul-1962"/>
    <n v="12638.2"/>
    <s v="tier - 3"/>
    <x v="1"/>
    <s v="R1011"/>
    <x v="805"/>
  </r>
  <r>
    <s v="Id845"/>
    <s v=".  Mayumi"/>
    <n v="24.53"/>
    <n v="9.0500000000000007"/>
    <s v="No"/>
    <s v="No"/>
    <x v="0"/>
    <n v="0"/>
    <x v="1"/>
    <x v="2"/>
    <x v="0"/>
    <s v="22-Nov-1962"/>
    <n v="12629.9"/>
    <s v="tier - 3"/>
    <x v="0"/>
    <s v="R1013"/>
    <x v="806"/>
  </r>
  <r>
    <s v="Id846"/>
    <s v="Vanessa"/>
    <n v="25.74"/>
    <n v="10.93"/>
    <s v="No"/>
    <s v="No"/>
    <x v="0"/>
    <n v="0"/>
    <x v="1"/>
    <x v="1"/>
    <x v="0"/>
    <s v="4-Oct-1965"/>
    <n v="12629.17"/>
    <s v="tier - 3"/>
    <x v="1"/>
    <s v="R1013"/>
    <x v="807"/>
  </r>
  <r>
    <s v="Id847"/>
    <s v="Natali N"/>
    <n v="34.08"/>
    <n v="7.58"/>
    <s v="yes"/>
    <s v="No"/>
    <x v="0"/>
    <n v="2"/>
    <x v="1"/>
    <x v="0"/>
    <x v="0"/>
    <s v="28-Dec-1970"/>
    <n v="12624.74"/>
    <s v="tier - 3"/>
    <x v="1"/>
    <s v="R1012"/>
    <x v="23"/>
  </r>
  <r>
    <s v="Id848"/>
    <s v="Beth"/>
    <n v="31.35"/>
    <n v="11"/>
    <s v="yes"/>
    <s v="No"/>
    <x v="1"/>
    <n v="1"/>
    <x v="1"/>
    <x v="0"/>
    <x v="0"/>
    <s v="19-Aug-1963"/>
    <n v="12622.18"/>
    <s v="tier - 3"/>
    <x v="1"/>
    <s v="R1012"/>
    <x v="808"/>
  </r>
  <r>
    <s v="Id849"/>
    <s v="Alex"/>
    <n v="26.79"/>
    <n v="5.0599999999999996"/>
    <s v="No"/>
    <s v="No"/>
    <x v="0"/>
    <n v="1"/>
    <x v="1"/>
    <x v="1"/>
    <x v="2"/>
    <s v="18-Nov-1998"/>
    <n v="12609.89"/>
    <s v="tier - 3"/>
    <x v="0"/>
    <s v="R1012"/>
    <x v="809"/>
  </r>
  <r>
    <s v="Id850"/>
    <s v="Spencer"/>
    <n v="42.78"/>
    <n v="6.11"/>
    <s v="yes"/>
    <s v="No"/>
    <x v="0"/>
    <n v="1"/>
    <x v="1"/>
    <x v="0"/>
    <x v="1"/>
    <s v="11-Aug-1988"/>
    <n v="12600.46"/>
    <s v="tier - 3"/>
    <x v="1"/>
    <s v="R1023"/>
    <x v="810"/>
  </r>
  <r>
    <s v="Id851"/>
    <s v="Andee W."/>
    <n v="46.75"/>
    <n v="6.66"/>
    <s v="yes"/>
    <s v="No"/>
    <x v="0"/>
    <n v="2"/>
    <x v="1"/>
    <x v="0"/>
    <x v="0"/>
    <s v="18-Jun-1970"/>
    <n v="12592.53"/>
    <s v="tier - 3"/>
    <x v="2"/>
    <s v="R1013"/>
    <x v="257"/>
  </r>
  <r>
    <s v="Id852"/>
    <s v=".  Amy"/>
    <n v="32.15"/>
    <n v="4.0199999999999996"/>
    <s v="yes"/>
    <s v="No"/>
    <x v="1"/>
    <n v="1"/>
    <x v="1"/>
    <x v="0"/>
    <x v="2"/>
    <s v="26-Nov-1969"/>
    <n v="12579.92"/>
    <s v="tier - 3"/>
    <x v="1"/>
    <s v="R1025"/>
    <x v="811"/>
  </r>
  <r>
    <s v="Id853"/>
    <s v="Joshua"/>
    <n v="43.4"/>
    <n v="8.81"/>
    <s v="yes"/>
    <s v="No"/>
    <x v="0"/>
    <n v="2"/>
    <x v="1"/>
    <x v="0"/>
    <x v="0"/>
    <s v="28-Nov-1961"/>
    <n v="12574.05"/>
    <s v="tier - 3"/>
    <x v="1"/>
    <s v="R1011"/>
    <x v="812"/>
  </r>
  <r>
    <s v="Id854"/>
    <s v="C Fred"/>
    <n v="31.57"/>
    <n v="7.92"/>
    <s v="yes"/>
    <s v="No"/>
    <x v="0"/>
    <n v="2"/>
    <x v="1"/>
    <x v="0"/>
    <x v="0"/>
    <s v="28-Nov-1961"/>
    <n v="12557.61"/>
    <s v="tier - 3"/>
    <x v="0"/>
    <s v="R1013"/>
    <x v="812"/>
  </r>
  <r>
    <s v="Id855"/>
    <s v="Jeremy"/>
    <n v="24.32"/>
    <n v="7.48"/>
    <s v="No"/>
    <s v="No"/>
    <x v="0"/>
    <n v="0"/>
    <x v="1"/>
    <x v="2"/>
    <x v="0"/>
    <s v="16-Oct-1962"/>
    <n v="12523.6"/>
    <s v="tier - 3"/>
    <x v="0"/>
    <s v="R1012"/>
    <x v="813"/>
  </r>
  <r>
    <s v="Id856"/>
    <s v="Patrick Sr."/>
    <n v="31.07"/>
    <n v="4.62"/>
    <s v="yes"/>
    <s v="No"/>
    <x v="0"/>
    <n v="2"/>
    <x v="1"/>
    <x v="0"/>
    <x v="2"/>
    <s v="12-Jul-1966"/>
    <n v="12499.88"/>
    <s v="tier - 3"/>
    <x v="2"/>
    <s v="R1012"/>
    <x v="814"/>
  </r>
  <r>
    <s v="Id857"/>
    <s v="Kelly M."/>
    <n v="35.814999999999998"/>
    <n v="8.4700000000000006"/>
    <s v="No"/>
    <s v="No"/>
    <x v="0"/>
    <n v="0"/>
    <x v="1"/>
    <x v="0"/>
    <x v="0"/>
    <s v="3-Dec-1968"/>
    <n v="12495.29"/>
    <s v="tier - 3"/>
    <x v="0"/>
    <s v="R1012"/>
    <x v="815"/>
  </r>
  <r>
    <s v="Id858"/>
    <s v="Katherine"/>
    <n v="40.81"/>
    <n v="10.58"/>
    <s v="yes"/>
    <s v="No"/>
    <x v="0"/>
    <n v="0"/>
    <x v="1"/>
    <x v="0"/>
    <x v="0"/>
    <s v="1-Sep-1967"/>
    <n v="12485.8"/>
    <s v="tier - 3"/>
    <x v="0"/>
    <s v="R1013"/>
    <x v="652"/>
  </r>
  <r>
    <s v="Id859"/>
    <s v="Keila L"/>
    <n v="24.605"/>
    <n v="7.48"/>
    <s v="No"/>
    <s v="No"/>
    <x v="0"/>
    <n v="0"/>
    <x v="1"/>
    <x v="2"/>
    <x v="0"/>
    <s v="12-Nov-1968"/>
    <n v="12479.71"/>
    <s v="tier - 3"/>
    <x v="0"/>
    <s v="R1012"/>
    <x v="816"/>
  </r>
  <r>
    <s v="Id860"/>
    <s v="Zanae E"/>
    <n v="21.47"/>
    <n v="7.82"/>
    <s v="No"/>
    <s v="No"/>
    <x v="0"/>
    <n v="0"/>
    <x v="1"/>
    <x v="2"/>
    <x v="0"/>
    <s v="26-Nov-1968"/>
    <n v="12475.35"/>
    <s v="tier - 3"/>
    <x v="1"/>
    <s v="R1012"/>
    <x v="817"/>
  </r>
  <r>
    <s v="Id861"/>
    <s v="Alex"/>
    <n v="52.89"/>
    <n v="4.96"/>
    <s v="yes"/>
    <s v="No"/>
    <x v="0"/>
    <n v="1"/>
    <x v="1"/>
    <x v="0"/>
    <x v="2"/>
    <s v="9-Aug-1995"/>
    <n v="12452.25"/>
    <s v="tier - 3"/>
    <x v="0"/>
    <s v="R1012"/>
    <x v="818"/>
  </r>
  <r>
    <s v="Id862"/>
    <s v="Kathryn"/>
    <n v="32.965000000000003"/>
    <n v="6.15"/>
    <s v="yes"/>
    <s v="No"/>
    <x v="0"/>
    <n v="1"/>
    <x v="1"/>
    <x v="0"/>
    <x v="1"/>
    <s v="4-Aug-1964"/>
    <n v="12430.95"/>
    <s v="tier - 3"/>
    <x v="0"/>
    <s v="R1024"/>
    <x v="819"/>
  </r>
  <r>
    <s v="Id863"/>
    <s v="Jason L."/>
    <n v="36.799999999999997"/>
    <n v="4.62"/>
    <s v="No"/>
    <s v="No"/>
    <x v="1"/>
    <n v="1"/>
    <x v="1"/>
    <x v="0"/>
    <x v="2"/>
    <s v="14-Jul-1979"/>
    <n v="12408.29"/>
    <s v="tier - 3"/>
    <x v="1"/>
    <s v="R1022"/>
    <x v="820"/>
  </r>
  <r>
    <s v="Id864"/>
    <s v="Benjamin J."/>
    <n v="34.299999999999997"/>
    <n v="4.87"/>
    <s v="No"/>
    <s v="No"/>
    <x v="0"/>
    <n v="2"/>
    <x v="1"/>
    <x v="0"/>
    <x v="2"/>
    <s v="21-Aug-1972"/>
    <n v="12407.3"/>
    <s v="tier - 3"/>
    <x v="2"/>
    <s v="R1021"/>
    <x v="821"/>
  </r>
  <r>
    <s v="Id865"/>
    <s v="Steven M."/>
    <n v="35.244999999999997"/>
    <n v="4.63"/>
    <s v="No"/>
    <s v="No"/>
    <x v="0"/>
    <n v="0"/>
    <x v="1"/>
    <x v="0"/>
    <x v="2"/>
    <s v="29-Dec-1989"/>
    <n v="12404.88"/>
    <s v="tier - 3"/>
    <x v="0"/>
    <s v="R1016"/>
    <x v="822"/>
  </r>
  <r>
    <s v="Id866"/>
    <s v=".  Erika"/>
    <n v="26.23"/>
    <n v="11.93"/>
    <s v="No"/>
    <s v="No"/>
    <x v="0"/>
    <n v="0"/>
    <x v="1"/>
    <x v="1"/>
    <x v="0"/>
    <s v="26-Sep-1962"/>
    <n v="12369.89"/>
    <s v="tier - 3"/>
    <x v="2"/>
    <s v="R1024"/>
    <x v="823"/>
  </r>
  <r>
    <s v="Id867"/>
    <s v="Chad"/>
    <n v="36.1"/>
    <n v="5.65"/>
    <s v="yes"/>
    <s v="No"/>
    <x v="0"/>
    <n v="2"/>
    <x v="1"/>
    <x v="0"/>
    <x v="2"/>
    <s v="29-Dec-1966"/>
    <n v="12363.55"/>
    <s v="tier - 3"/>
    <x v="0"/>
    <s v="R1011"/>
    <x v="824"/>
  </r>
  <r>
    <s v="Id868"/>
    <s v="Mark"/>
    <n v="37.1"/>
    <n v="11.21"/>
    <s v="yes"/>
    <s v="No"/>
    <x v="1"/>
    <n v="1"/>
    <x v="1"/>
    <x v="0"/>
    <x v="0"/>
    <s v="22-Sep-1963"/>
    <n v="12347.17"/>
    <s v="tier - 3"/>
    <x v="0"/>
    <s v="R1011"/>
    <x v="825"/>
  </r>
  <r>
    <s v="Id869"/>
    <s v="David"/>
    <n v="27.5"/>
    <n v="10.62"/>
    <s v="yes"/>
    <s v="No"/>
    <x v="1"/>
    <n v="1"/>
    <x v="1"/>
    <x v="1"/>
    <x v="0"/>
    <s v="2-Aug-1963"/>
    <n v="12333.83"/>
    <s v="tier - 3"/>
    <x v="2"/>
    <s v="R1011"/>
    <x v="826"/>
  </r>
  <r>
    <s v="Id870"/>
    <s v="Matthew R"/>
    <n v="24.7"/>
    <n v="10.7"/>
    <s v="yes"/>
    <s v="No"/>
    <x v="1"/>
    <n v="1"/>
    <x v="1"/>
    <x v="2"/>
    <x v="0"/>
    <s v="29-Aug-1963"/>
    <n v="12323.94"/>
    <s v="tier - 3"/>
    <x v="0"/>
    <s v="R1017"/>
    <x v="827"/>
  </r>
  <r>
    <s v="Id871"/>
    <s v=".  Orla"/>
    <n v="26.78"/>
    <n v="10.02"/>
    <s v="yes"/>
    <s v="No"/>
    <x v="1"/>
    <n v="1"/>
    <x v="1"/>
    <x v="1"/>
    <x v="0"/>
    <s v="28-Oct-1963"/>
    <n v="12299.59"/>
    <s v="tier - 3"/>
    <x v="1"/>
    <s v="R1025"/>
    <x v="828"/>
  </r>
  <r>
    <s v="Id872"/>
    <s v="Shaista S"/>
    <n v="45.8"/>
    <n v="4.8499999999999996"/>
    <s v="No"/>
    <s v="No"/>
    <x v="0"/>
    <n v="0"/>
    <x v="1"/>
    <x v="0"/>
    <x v="2"/>
    <s v="29-Oct-1990"/>
    <n v="12282.38"/>
    <s v="tier - 3"/>
    <x v="1"/>
    <s v="R1011"/>
    <x v="829"/>
  </r>
  <r>
    <s v="Id873"/>
    <s v=".  Emily"/>
    <n v="29"/>
    <n v="4.3899999999999997"/>
    <s v="yes"/>
    <s v="No"/>
    <x v="0"/>
    <n v="2"/>
    <x v="1"/>
    <x v="1"/>
    <x v="2"/>
    <s v="16-Nov-1966"/>
    <n v="12282.03"/>
    <s v="tier - 3"/>
    <x v="1"/>
    <s v="R1025"/>
    <x v="830"/>
  </r>
  <r>
    <s v="Id874"/>
    <s v="Julie A."/>
    <n v="33.534999999999997"/>
    <n v="8.24"/>
    <s v="yes"/>
    <s v="No"/>
    <x v="0"/>
    <n v="0"/>
    <x v="1"/>
    <x v="0"/>
    <x v="0"/>
    <s v="28-Aug-1967"/>
    <n v="12269.69"/>
    <s v="tier - 3"/>
    <x v="2"/>
    <s v="R1012"/>
    <x v="831"/>
  </r>
  <r>
    <s v="Id875"/>
    <s v="Megumi"/>
    <n v="32.774999999999999"/>
    <n v="9.77"/>
    <s v="yes"/>
    <s v="No"/>
    <x v="0"/>
    <n v="0"/>
    <x v="1"/>
    <x v="0"/>
    <x v="0"/>
    <s v="30-Dec-1967"/>
    <n v="12268.63"/>
    <s v="tier - 3"/>
    <x v="1"/>
    <s v="R1012"/>
    <x v="217"/>
  </r>
  <r>
    <s v="Id876"/>
    <s v="Skylar"/>
    <n v="37.51"/>
    <n v="5.5"/>
    <s v="yes"/>
    <s v="No"/>
    <x v="0"/>
    <n v="2"/>
    <x v="1"/>
    <x v="0"/>
    <x v="2"/>
    <s v="6-Dec-1966"/>
    <n v="12265.51"/>
    <s v="tier - 3"/>
    <x v="0"/>
    <s v="R1013"/>
    <x v="832"/>
  </r>
  <r>
    <s v="Id877"/>
    <s v=".  Victoria"/>
    <n v="39.86"/>
    <n v="11.84"/>
    <s v="yes"/>
    <s v="No"/>
    <x v="0"/>
    <n v="1"/>
    <x v="1"/>
    <x v="0"/>
    <x v="0"/>
    <s v="13-Aug-1986"/>
    <n v="12255.04"/>
    <s v="tier - 3"/>
    <x v="2"/>
    <s v="R1026"/>
    <x v="833"/>
  </r>
  <r>
    <s v="Id878"/>
    <s v=".  Amanda L"/>
    <n v="42.13"/>
    <n v="4.66"/>
    <s v="No"/>
    <s v="No"/>
    <x v="0"/>
    <n v="0"/>
    <x v="1"/>
    <x v="0"/>
    <x v="2"/>
    <s v="23-Nov-1989"/>
    <n v="12254.44"/>
    <s v="tier - 3"/>
    <x v="0"/>
    <s v="R1026"/>
    <x v="834"/>
  </r>
  <r>
    <s v="Id879"/>
    <s v="Renee"/>
    <n v="35.99"/>
    <n v="11.11"/>
    <s v="No"/>
    <s v="No"/>
    <x v="0"/>
    <n v="0"/>
    <x v="1"/>
    <x v="0"/>
    <x v="0"/>
    <s v="23-Jun-1974"/>
    <n v="12245.17"/>
    <s v="tier - 3"/>
    <x v="1"/>
    <s v="R1012"/>
    <x v="835"/>
  </r>
  <r>
    <s v="Id880"/>
    <s v="Nellie A."/>
    <n v="35.200000000000003"/>
    <n v="7.72"/>
    <s v="yes"/>
    <s v="No"/>
    <x v="1"/>
    <n v="1"/>
    <x v="1"/>
    <x v="0"/>
    <x v="0"/>
    <s v="17-Jul-1963"/>
    <n v="12244.53"/>
    <s v="tier - 3"/>
    <x v="1"/>
    <s v="R1013"/>
    <x v="836"/>
  </r>
  <r>
    <s v="Id881"/>
    <s v="Tamara"/>
    <n v="29.91"/>
    <n v="5.55"/>
    <s v="yes"/>
    <s v="No"/>
    <x v="0"/>
    <n v="2"/>
    <x v="1"/>
    <x v="1"/>
    <x v="2"/>
    <s v="29-Jul-1966"/>
    <n v="12237.73"/>
    <s v="tier - 3"/>
    <x v="0"/>
    <s v="R1012"/>
    <x v="837"/>
  </r>
  <r>
    <s v="Id882"/>
    <s v="Joan"/>
    <n v="36.479999999999997"/>
    <n v="5.05"/>
    <s v="yes"/>
    <s v="No"/>
    <x v="0"/>
    <n v="1"/>
    <x v="1"/>
    <x v="0"/>
    <x v="2"/>
    <s v="15-Oct-1964"/>
    <n v="12235.84"/>
    <s v="tier - 3"/>
    <x v="0"/>
    <s v="R1012"/>
    <x v="838"/>
  </r>
  <r>
    <s v="Id883"/>
    <s v="Aimee J."/>
    <n v="27.5"/>
    <n v="8.69"/>
    <s v="yes"/>
    <s v="No"/>
    <x v="1"/>
    <n v="1"/>
    <x v="1"/>
    <x v="1"/>
    <x v="0"/>
    <s v="19-Jul-1963"/>
    <n v="12233.83"/>
    <s v="tier - 3"/>
    <x v="1"/>
    <s v="R1011"/>
    <x v="839"/>
  </r>
  <r>
    <s v="Id884"/>
    <s v="Suzanne"/>
    <n v="33.44"/>
    <n v="5.9"/>
    <s v="yes"/>
    <s v="No"/>
    <x v="0"/>
    <n v="1"/>
    <x v="1"/>
    <x v="0"/>
    <x v="1"/>
    <s v="24-Jun-1964"/>
    <n v="12231.61"/>
    <s v="tier - 3"/>
    <x v="0"/>
    <s v="R1012"/>
    <x v="840"/>
  </r>
  <r>
    <s v="Id885"/>
    <s v="Kristin A."/>
    <n v="28.215"/>
    <n v="6.29"/>
    <s v="yes"/>
    <s v="No"/>
    <x v="0"/>
    <n v="1"/>
    <x v="1"/>
    <x v="1"/>
    <x v="1"/>
    <s v="2-Jul-1964"/>
    <n v="12224.35"/>
    <s v="tier - 3"/>
    <x v="1"/>
    <s v="R1012"/>
    <x v="841"/>
  </r>
  <r>
    <s v="Id886"/>
    <s v="Bronwyn"/>
    <n v="27.17"/>
    <n v="5.84"/>
    <s v="yes"/>
    <s v="No"/>
    <x v="0"/>
    <n v="1"/>
    <x v="1"/>
    <x v="1"/>
    <x v="1"/>
    <s v="20-Jul-1964"/>
    <n v="12222.9"/>
    <s v="tier - 3"/>
    <x v="2"/>
    <s v="R1012"/>
    <x v="842"/>
  </r>
  <r>
    <s v="Id887"/>
    <s v="Taylor J"/>
    <n v="35.380000000000003"/>
    <n v="6.12"/>
    <s v="No"/>
    <s v="No"/>
    <x v="0"/>
    <n v="0"/>
    <x v="1"/>
    <x v="0"/>
    <x v="1"/>
    <s v="14-Aug-1977"/>
    <n v="12218.7"/>
    <s v="tier - 3"/>
    <x v="1"/>
    <s v="R1012"/>
    <x v="843"/>
  </r>
  <r>
    <s v="Id888"/>
    <s v=".  Kimberly M."/>
    <n v="43.48"/>
    <n v="6.24"/>
    <s v="No"/>
    <s v="No"/>
    <x v="0"/>
    <n v="0"/>
    <x v="1"/>
    <x v="0"/>
    <x v="1"/>
    <s v="29-Aug-1991"/>
    <n v="12198.64"/>
    <s v="tier - 3"/>
    <x v="0"/>
    <s v="R1026"/>
    <x v="844"/>
  </r>
  <r>
    <s v="Id889"/>
    <s v="Joshua E."/>
    <n v="41.73"/>
    <n v="6.25"/>
    <s v="No"/>
    <s v="No"/>
    <x v="0"/>
    <n v="1"/>
    <x v="1"/>
    <x v="0"/>
    <x v="1"/>
    <s v="5-Oct-1987"/>
    <n v="12148.2"/>
    <s v="tier - 3"/>
    <x v="0"/>
    <s v="R1012"/>
    <x v="845"/>
  </r>
  <r>
    <s v="Id890"/>
    <s v="Jeffrey"/>
    <n v="28.9"/>
    <n v="11.96"/>
    <s v="No"/>
    <s v="No"/>
    <x v="0"/>
    <n v="0"/>
    <x v="1"/>
    <x v="1"/>
    <x v="0"/>
    <s v="15-Sep-1962"/>
    <n v="12146.97"/>
    <s v="tier - 3"/>
    <x v="0"/>
    <s v="R1011"/>
    <x v="309"/>
  </r>
  <r>
    <s v="Id891"/>
    <s v="Andrew R"/>
    <n v="25.74"/>
    <n v="7.69"/>
    <s v="No"/>
    <s v="No"/>
    <x v="0"/>
    <n v="0"/>
    <x v="1"/>
    <x v="1"/>
    <x v="0"/>
    <s v="4-Nov-1962"/>
    <n v="12142.58"/>
    <s v="tier - 3"/>
    <x v="2"/>
    <s v="R1013"/>
    <x v="846"/>
  </r>
  <r>
    <s v="Id892"/>
    <s v="Francisco J. Sr."/>
    <n v="36.06"/>
    <n v="8.83"/>
    <s v="No"/>
    <s v="No"/>
    <x v="0"/>
    <n v="0"/>
    <x v="1"/>
    <x v="0"/>
    <x v="0"/>
    <s v="16-Sep-1974"/>
    <n v="12137.6"/>
    <s v="tier - 3"/>
    <x v="0"/>
    <s v="R1012"/>
    <x v="345"/>
  </r>
  <r>
    <s v="Id893"/>
    <s v=".  Rhonda"/>
    <n v="43.28"/>
    <n v="4.41"/>
    <s v="No"/>
    <s v="No"/>
    <x v="0"/>
    <n v="0"/>
    <x v="1"/>
    <x v="0"/>
    <x v="2"/>
    <s v="6-Nov-1991"/>
    <n v="12130.8"/>
    <s v="tier - 3"/>
    <x v="0"/>
    <s v="R1026"/>
    <x v="847"/>
  </r>
  <r>
    <s v="Id894"/>
    <s v="John"/>
    <n v="28.785"/>
    <n v="9.1"/>
    <s v="yes"/>
    <s v="No"/>
    <x v="1"/>
    <n v="1"/>
    <x v="1"/>
    <x v="1"/>
    <x v="0"/>
    <s v="4-Jun-1963"/>
    <n v="12129.61"/>
    <s v="tier - 3"/>
    <x v="1"/>
    <s v="R1012"/>
    <x v="848"/>
  </r>
  <r>
    <s v="Id895"/>
    <s v="Miles J."/>
    <n v="25.46"/>
    <n v="11.52"/>
    <s v="yes"/>
    <s v="No"/>
    <x v="1"/>
    <n v="1"/>
    <x v="1"/>
    <x v="1"/>
    <x v="0"/>
    <s v="20-Jul-1963"/>
    <n v="12124.99"/>
    <s v="tier - 3"/>
    <x v="1"/>
    <s v="R1012"/>
    <x v="791"/>
  </r>
  <r>
    <s v="Id896"/>
    <s v="Justyna I."/>
    <n v="30.8"/>
    <n v="10.95"/>
    <s v="No"/>
    <s v="No"/>
    <x v="0"/>
    <n v="0"/>
    <x v="1"/>
    <x v="0"/>
    <x v="0"/>
    <s v="25-Oct-1968"/>
    <n v="12105.32"/>
    <s v="tier - 3"/>
    <x v="0"/>
    <s v="R1011"/>
    <x v="849"/>
  </r>
  <r>
    <s v="Id897"/>
    <s v="Lucille"/>
    <n v="28.88"/>
    <n v="11.5"/>
    <s v="No"/>
    <s v="No"/>
    <x v="0"/>
    <n v="0"/>
    <x v="1"/>
    <x v="1"/>
    <x v="0"/>
    <s v="9-Dec-1968"/>
    <n v="12096.65"/>
    <s v="tier - 3"/>
    <x v="1"/>
    <s v="R1024"/>
    <x v="850"/>
  </r>
  <r>
    <s v="Id898"/>
    <s v="April"/>
    <n v="23"/>
    <n v="9.8800000000000008"/>
    <s v="No"/>
    <s v="No"/>
    <x v="0"/>
    <n v="0"/>
    <x v="1"/>
    <x v="2"/>
    <x v="0"/>
    <s v="21-Jun-1968"/>
    <n v="12094.48"/>
    <s v="tier - 3"/>
    <x v="0"/>
    <s v="R1011"/>
    <x v="851"/>
  </r>
  <r>
    <s v="Id899"/>
    <s v="Robert"/>
    <n v="38.25"/>
    <n v="6.2"/>
    <s v="No"/>
    <s v="No"/>
    <x v="0"/>
    <n v="1"/>
    <x v="1"/>
    <x v="0"/>
    <x v="1"/>
    <s v="2-Sep-1984"/>
    <n v="12091.34"/>
    <s v="tier - 3"/>
    <x v="2"/>
    <s v="R1022"/>
    <x v="852"/>
  </r>
  <r>
    <s v="Id900"/>
    <s v=".  Alyssa"/>
    <n v="39.25"/>
    <n v="8.41"/>
    <s v="yes"/>
    <s v="No"/>
    <x v="0"/>
    <n v="1"/>
    <x v="1"/>
    <x v="0"/>
    <x v="0"/>
    <s v="7-Sep-1986"/>
    <n v="12048.13"/>
    <s v="tier - 3"/>
    <x v="2"/>
    <s v="R1026"/>
    <x v="853"/>
  </r>
  <r>
    <s v="Id901"/>
    <s v="Jessica E."/>
    <n v="26.6"/>
    <n v="5.07"/>
    <s v="yes"/>
    <s v="No"/>
    <x v="0"/>
    <n v="2"/>
    <x v="1"/>
    <x v="1"/>
    <x v="2"/>
    <s v="24-Nov-1966"/>
    <n v="12044.34"/>
    <s v="tier - 3"/>
    <x v="1"/>
    <s v="R1012"/>
    <x v="854"/>
  </r>
  <r>
    <s v="Id902"/>
    <s v="Patrick J."/>
    <n v="35.700000000000003"/>
    <n v="4.0599999999999996"/>
    <s v="No"/>
    <s v="No"/>
    <x v="1"/>
    <n v="1"/>
    <x v="1"/>
    <x v="0"/>
    <x v="2"/>
    <s v="16-Oct-1979"/>
    <n v="12035.18"/>
    <s v="tier - 3"/>
    <x v="0"/>
    <s v="R1021"/>
    <x v="855"/>
  </r>
  <r>
    <s v="Id903"/>
    <s v="Emilie"/>
    <n v="20.100000000000001"/>
    <n v="10.52"/>
    <s v="No"/>
    <s v="No"/>
    <x v="0"/>
    <n v="0"/>
    <x v="1"/>
    <x v="2"/>
    <x v="0"/>
    <s v="29-Oct-1965"/>
    <n v="12032.33"/>
    <s v="tier - 3"/>
    <x v="1"/>
    <s v="R1011"/>
    <x v="57"/>
  </r>
  <r>
    <s v="Id904"/>
    <s v="Caitlin B."/>
    <n v="22.23"/>
    <n v="9.65"/>
    <s v="No"/>
    <s v="No"/>
    <x v="0"/>
    <n v="0"/>
    <x v="1"/>
    <x v="2"/>
    <x v="0"/>
    <s v="9-Jun-1965"/>
    <n v="12029.29"/>
    <s v="tier - 3"/>
    <x v="2"/>
    <s v="R1024"/>
    <x v="856"/>
  </r>
  <r>
    <s v="Id905"/>
    <s v="Joseph W"/>
    <n v="36.47"/>
    <n v="6.21"/>
    <s v="No"/>
    <s v="No"/>
    <x v="0"/>
    <n v="0"/>
    <x v="1"/>
    <x v="0"/>
    <x v="1"/>
    <s v="17-Oct-1982"/>
    <n v="12001.29"/>
    <s v="tier - 3"/>
    <x v="0"/>
    <s v="R1021"/>
    <x v="857"/>
  </r>
  <r>
    <s v="Id906"/>
    <s v="Wendy"/>
    <n v="49.64"/>
    <n v="4.76"/>
    <s v="No"/>
    <s v="No"/>
    <x v="1"/>
    <n v="1"/>
    <x v="1"/>
    <x v="0"/>
    <x v="2"/>
    <s v="12-Dec-1993"/>
    <n v="11994.89"/>
    <s v="tier - 3"/>
    <x v="2"/>
    <s v="R1012"/>
    <x v="592"/>
  </r>
  <r>
    <s v="Id907"/>
    <s v=".  Leah L."/>
    <n v="36.799999999999997"/>
    <n v="5.73"/>
    <s v="yes"/>
    <s v="No"/>
    <x v="1"/>
    <n v="1"/>
    <x v="1"/>
    <x v="0"/>
    <x v="1"/>
    <s v="4-Jul-1983"/>
    <n v="11987.68"/>
    <s v="tier - 3"/>
    <x v="2"/>
    <s v="R1026"/>
    <x v="858"/>
  </r>
  <r>
    <s v="Id908"/>
    <s v="Wayne L."/>
    <n v="33.880000000000003"/>
    <n v="10.78"/>
    <s v="yes"/>
    <s v="No"/>
    <x v="0"/>
    <n v="0"/>
    <x v="1"/>
    <x v="0"/>
    <x v="0"/>
    <s v="22-Dec-1967"/>
    <n v="11987.17"/>
    <s v="tier - 3"/>
    <x v="0"/>
    <s v="R1013"/>
    <x v="78"/>
  </r>
  <r>
    <s v="Id909"/>
    <s v="Jason M."/>
    <n v="32.01"/>
    <n v="5.08"/>
    <s v="yes"/>
    <s v="No"/>
    <x v="0"/>
    <n v="1"/>
    <x v="1"/>
    <x v="0"/>
    <x v="2"/>
    <s v="29-Sep-1964"/>
    <n v="11946.63"/>
    <s v="tier - 3"/>
    <x v="2"/>
    <s v="R1013"/>
    <x v="859"/>
  </r>
  <r>
    <s v="Id910"/>
    <s v="Floris"/>
    <n v="33.630000000000003"/>
    <n v="11.39"/>
    <s v="No"/>
    <s v="No"/>
    <x v="0"/>
    <n v="0"/>
    <x v="1"/>
    <x v="0"/>
    <x v="0"/>
    <s v="1-Nov-1965"/>
    <n v="11945.13"/>
    <s v="tier - 3"/>
    <x v="2"/>
    <s v="R1012"/>
    <x v="860"/>
  </r>
  <r>
    <s v="Id911"/>
    <s v="Marc"/>
    <n v="34.865000000000002"/>
    <n v="5.35"/>
    <s v="yes"/>
    <s v="No"/>
    <x v="0"/>
    <n v="1"/>
    <x v="1"/>
    <x v="0"/>
    <x v="2"/>
    <s v="25-Dec-1964"/>
    <n v="11944.59"/>
    <s v="tier - 3"/>
    <x v="2"/>
    <s v="R1016"/>
    <x v="861"/>
  </r>
  <r>
    <s v="Id912"/>
    <s v="Christopher"/>
    <n v="43.11"/>
    <n v="5.6"/>
    <s v="No"/>
    <s v="No"/>
    <x v="0"/>
    <n v="0"/>
    <x v="1"/>
    <x v="0"/>
    <x v="2"/>
    <s v="19-Oct-1991"/>
    <n v="11941.83"/>
    <s v="tier - 3"/>
    <x v="1"/>
    <s v="R1023"/>
    <x v="862"/>
  </r>
  <r>
    <s v="Id913"/>
    <s v="Kevin"/>
    <n v="30.305"/>
    <n v="4.2699999999999996"/>
    <s v="yes"/>
    <s v="No"/>
    <x v="0"/>
    <n v="1"/>
    <x v="1"/>
    <x v="0"/>
    <x v="2"/>
    <s v="2-Aug-1964"/>
    <n v="11938.26"/>
    <s v="tier - 3"/>
    <x v="0"/>
    <s v="R1019"/>
    <x v="863"/>
  </r>
  <r>
    <s v="Id914"/>
    <s v="Aharon N"/>
    <n v="25.175000000000001"/>
    <n v="5.57"/>
    <s v="yes"/>
    <s v="No"/>
    <x v="0"/>
    <n v="1"/>
    <x v="1"/>
    <x v="1"/>
    <x v="2"/>
    <s v="20-Dec-1964"/>
    <n v="11931.13"/>
    <s v="tier - 3"/>
    <x v="1"/>
    <s v="R1019"/>
    <x v="864"/>
  </r>
  <r>
    <s v="Id915"/>
    <s v="Lawrence D."/>
    <n v="26.8"/>
    <n v="5.68"/>
    <s v="yes"/>
    <s v="No"/>
    <x v="0"/>
    <n v="1"/>
    <x v="1"/>
    <x v="1"/>
    <x v="2"/>
    <s v="19-Nov-1964"/>
    <n v="11918.2"/>
    <s v="tier - 3"/>
    <x v="1"/>
    <s v="R1021"/>
    <x v="463"/>
  </r>
  <r>
    <s v="Id916"/>
    <s v="Malcolm"/>
    <n v="21.78"/>
    <n v="5.3"/>
    <s v="No"/>
    <s v="yes"/>
    <x v="0"/>
    <n v="1"/>
    <x v="1"/>
    <x v="2"/>
    <x v="2"/>
    <s v="2-Jun-2004"/>
    <n v="11884.05"/>
    <s v="tier - 3"/>
    <x v="0"/>
    <s v="R1013"/>
    <x v="865"/>
  </r>
  <r>
    <s v="Id917"/>
    <s v="Anna E."/>
    <n v="30.14"/>
    <n v="9.4499999999999993"/>
    <s v="yes"/>
    <s v="No"/>
    <x v="0"/>
    <n v="0"/>
    <x v="1"/>
    <x v="0"/>
    <x v="0"/>
    <s v="29-Oct-1967"/>
    <n v="11881.97"/>
    <s v="tier - 3"/>
    <x v="1"/>
    <s v="R1013"/>
    <x v="866"/>
  </r>
  <r>
    <s v="Id918"/>
    <s v="Jenny"/>
    <n v="29.7"/>
    <n v="6.79"/>
    <s v="yes"/>
    <s v="No"/>
    <x v="0"/>
    <n v="0"/>
    <x v="1"/>
    <x v="1"/>
    <x v="0"/>
    <s v="14-Jul-1967"/>
    <n v="11881.36"/>
    <s v="tier - 3"/>
    <x v="2"/>
    <s v="R1011"/>
    <x v="867"/>
  </r>
  <r>
    <s v="Id919"/>
    <s v="Melissa L"/>
    <n v="32.395000000000003"/>
    <n v="11.1"/>
    <s v="yes"/>
    <s v="No"/>
    <x v="0"/>
    <n v="0"/>
    <x v="1"/>
    <x v="0"/>
    <x v="0"/>
    <s v="24-Aug-1967"/>
    <n v="11879.1"/>
    <s v="tier - 3"/>
    <x v="0"/>
    <s v="R1024"/>
    <x v="868"/>
  </r>
  <r>
    <s v="Id920"/>
    <s v="Chia J."/>
    <n v="36.64"/>
    <n v="7.26"/>
    <s v="No"/>
    <s v="No"/>
    <x v="0"/>
    <n v="0"/>
    <x v="1"/>
    <x v="0"/>
    <x v="0"/>
    <s v="7-Jul-1974"/>
    <n v="11858.56"/>
    <s v="tier - 3"/>
    <x v="0"/>
    <s v="R1011"/>
    <x v="869"/>
  </r>
  <r>
    <s v="Id921"/>
    <s v="Laura A"/>
    <n v="39.049999999999997"/>
    <n v="5.27"/>
    <s v="yes"/>
    <s v="No"/>
    <x v="0"/>
    <n v="1"/>
    <x v="1"/>
    <x v="0"/>
    <x v="2"/>
    <s v="29-Sep-1964"/>
    <n v="11856.41"/>
    <s v="tier - 3"/>
    <x v="2"/>
    <s v="R1013"/>
    <x v="859"/>
  </r>
  <r>
    <s v="Id922"/>
    <s v="Aditi"/>
    <n v="33.1"/>
    <n v="5.46"/>
    <s v="yes"/>
    <s v="No"/>
    <x v="0"/>
    <n v="1"/>
    <x v="1"/>
    <x v="0"/>
    <x v="2"/>
    <s v="27-Jun-1964"/>
    <n v="11848.14"/>
    <s v="tier - 3"/>
    <x v="2"/>
    <s v="R1011"/>
    <x v="870"/>
  </r>
  <r>
    <s v="Id923"/>
    <s v="Leah A."/>
    <n v="31.824999999999999"/>
    <n v="8.1300000000000008"/>
    <s v="No"/>
    <s v="No"/>
    <x v="0"/>
    <n v="0"/>
    <x v="1"/>
    <x v="0"/>
    <x v="0"/>
    <s v="10-Nov-1965"/>
    <n v="11842.62"/>
    <s v="tier - 3"/>
    <x v="0"/>
    <s v="R1012"/>
    <x v="871"/>
  </r>
  <r>
    <s v="Id924"/>
    <s v="Marianne"/>
    <n v="29"/>
    <n v="4.25"/>
    <s v="yes"/>
    <s v="No"/>
    <x v="0"/>
    <n v="1"/>
    <x v="1"/>
    <x v="1"/>
    <x v="2"/>
    <s v="11-Jul-1964"/>
    <n v="11842.44"/>
    <s v="tier - 3"/>
    <x v="2"/>
    <s v="R1011"/>
    <x v="872"/>
  </r>
  <r>
    <s v="Id925"/>
    <s v="Carla"/>
    <n v="30.495000000000001"/>
    <n v="8.68"/>
    <s v="No"/>
    <s v="No"/>
    <x v="0"/>
    <n v="0"/>
    <x v="1"/>
    <x v="0"/>
    <x v="0"/>
    <s v="25-Sep-1965"/>
    <n v="11840.78"/>
    <s v="tier - 3"/>
    <x v="2"/>
    <s v="R1012"/>
    <x v="873"/>
  </r>
  <r>
    <s v="Id926"/>
    <s v="Oksana"/>
    <n v="25.2"/>
    <n v="6.25"/>
    <s v="yes"/>
    <s v="No"/>
    <x v="0"/>
    <n v="1"/>
    <x v="1"/>
    <x v="1"/>
    <x v="1"/>
    <s v="11-Sep-1964"/>
    <n v="11837.16"/>
    <s v="tier - 3"/>
    <x v="0"/>
    <s v="R1011"/>
    <x v="874"/>
  </r>
  <r>
    <s v="Id927"/>
    <s v="Rebecca B."/>
    <n v="22.77"/>
    <n v="4.47"/>
    <s v="yes"/>
    <s v="No"/>
    <x v="0"/>
    <n v="1"/>
    <x v="1"/>
    <x v="2"/>
    <x v="2"/>
    <s v="27-Jun-1964"/>
    <n v="11833.78"/>
    <s v="tier - 3"/>
    <x v="0"/>
    <s v="R1013"/>
    <x v="870"/>
  </r>
  <r>
    <s v="Id928"/>
    <s v="Maria A."/>
    <n v="23.18"/>
    <n v="8.31"/>
    <s v="No"/>
    <s v="No"/>
    <x v="0"/>
    <n v="0"/>
    <x v="1"/>
    <x v="2"/>
    <x v="0"/>
    <s v="3-Oct-1965"/>
    <n v="11830.61"/>
    <s v="tier - 3"/>
    <x v="1"/>
    <s v="R1012"/>
    <x v="875"/>
  </r>
  <r>
    <s v="Id929"/>
    <s v=".  Lisa M"/>
    <n v="35.409999999999997"/>
    <n v="5.68"/>
    <s v="No"/>
    <s v="No"/>
    <x v="0"/>
    <n v="0"/>
    <x v="1"/>
    <x v="0"/>
    <x v="2"/>
    <s v="20-Nov-1982"/>
    <n v="11773.06"/>
    <s v="tier - 3"/>
    <x v="0"/>
    <s v="R1026"/>
    <x v="876"/>
  </r>
  <r>
    <s v="Id930"/>
    <s v="Steve Jr."/>
    <n v="32.11"/>
    <n v="4.75"/>
    <s v="yes"/>
    <s v="No"/>
    <x v="0"/>
    <n v="2"/>
    <x v="1"/>
    <x v="0"/>
    <x v="2"/>
    <s v="25-Jul-1966"/>
    <n v="11763"/>
    <s v="tier - 3"/>
    <x v="0"/>
    <s v="R1016"/>
    <x v="877"/>
  </r>
  <r>
    <s v="Id931"/>
    <s v=".  Tiffany"/>
    <n v="34.479999999999997"/>
    <n v="6.31"/>
    <s v="No"/>
    <s v="No"/>
    <x v="1"/>
    <n v="1"/>
    <x v="1"/>
    <x v="0"/>
    <x v="1"/>
    <s v="6-Nov-1979"/>
    <n v="11752.68"/>
    <s v="tier - 3"/>
    <x v="1"/>
    <s v="R1026"/>
    <x v="878"/>
  </r>
  <r>
    <s v="Id932"/>
    <s v="Greg"/>
    <n v="34.39"/>
    <n v="6.28"/>
    <s v="yes"/>
    <s v="No"/>
    <x v="0"/>
    <n v="1"/>
    <x v="1"/>
    <x v="0"/>
    <x v="1"/>
    <s v="2-Dec-1964"/>
    <n v="11743.93"/>
    <s v="tier - 3"/>
    <x v="1"/>
    <s v="R1012"/>
    <x v="879"/>
  </r>
  <r>
    <s v="Id933"/>
    <s v="Dale"/>
    <n v="26.4"/>
    <n v="9.2899999999999991"/>
    <s v="yes"/>
    <s v="No"/>
    <x v="1"/>
    <n v="1"/>
    <x v="1"/>
    <x v="1"/>
    <x v="0"/>
    <s v="9-Jun-1963"/>
    <n v="11743.3"/>
    <s v="tier - 3"/>
    <x v="0"/>
    <s v="R1013"/>
    <x v="880"/>
  </r>
  <r>
    <s v="Id934"/>
    <s v="Brittany A."/>
    <n v="28.1"/>
    <n v="5.79"/>
    <s v="yes"/>
    <s v="No"/>
    <x v="1"/>
    <n v="1"/>
    <x v="1"/>
    <x v="1"/>
    <x v="1"/>
    <s v="12-Nov-1969"/>
    <n v="11741.73"/>
    <s v="tier - 3"/>
    <x v="1"/>
    <s v="R1011"/>
    <x v="881"/>
  </r>
  <r>
    <s v="Id935"/>
    <s v="Robert S"/>
    <n v="27"/>
    <n v="4.54"/>
    <s v="yes"/>
    <s v="No"/>
    <x v="0"/>
    <n v="1"/>
    <x v="1"/>
    <x v="1"/>
    <x v="2"/>
    <s v="5-Sep-1988"/>
    <n v="11737.85"/>
    <s v="tier - 3"/>
    <x v="1"/>
    <s v="R1011"/>
    <x v="298"/>
  </r>
  <r>
    <s v="Id936"/>
    <s v="Cameron"/>
    <n v="28.594999999999999"/>
    <n v="4.68"/>
    <s v="yes"/>
    <s v="No"/>
    <x v="0"/>
    <n v="1"/>
    <x v="1"/>
    <x v="1"/>
    <x v="2"/>
    <s v="9-Nov-1964"/>
    <n v="11735.88"/>
    <s v="tier - 3"/>
    <x v="1"/>
    <s v="R1012"/>
    <x v="882"/>
  </r>
  <r>
    <s v="Id937"/>
    <s v=".  Ulrike"/>
    <n v="36.799999999999997"/>
    <n v="5.88"/>
    <s v="No"/>
    <s v="No"/>
    <x v="0"/>
    <n v="1"/>
    <x v="1"/>
    <x v="0"/>
    <x v="1"/>
    <s v="26-Nov-1984"/>
    <n v="11730.82"/>
    <s v="tier - 3"/>
    <x v="0"/>
    <s v="R1026"/>
    <x v="883"/>
  </r>
  <r>
    <s v="Id938"/>
    <s v="Katlyn A."/>
    <n v="23.75"/>
    <n v="5.42"/>
    <s v="yes"/>
    <s v="No"/>
    <x v="1"/>
    <n v="1"/>
    <x v="1"/>
    <x v="2"/>
    <x v="2"/>
    <s v="12-Oct-1969"/>
    <n v="11729.68"/>
    <s v="tier - 3"/>
    <x v="1"/>
    <s v="R1024"/>
    <x v="884"/>
  </r>
  <r>
    <s v="Id939"/>
    <s v="Morgan B."/>
    <n v="35.619999999999997"/>
    <n v="4.16"/>
    <s v="No"/>
    <s v="No"/>
    <x v="0"/>
    <n v="0"/>
    <x v="1"/>
    <x v="0"/>
    <x v="2"/>
    <s v="21-Oct-1982"/>
    <n v="11712.97"/>
    <s v="tier - 3"/>
    <x v="2"/>
    <s v="R1021"/>
    <x v="885"/>
  </r>
  <r>
    <s v="Id940"/>
    <s v="Peter"/>
    <n v="30.69"/>
    <n v="7.05"/>
    <s v="yes"/>
    <s v="No"/>
    <x v="0"/>
    <n v="2"/>
    <x v="1"/>
    <x v="0"/>
    <x v="0"/>
    <s v="1-Dec-1970"/>
    <n v="11696.52"/>
    <s v="tier - 3"/>
    <x v="1"/>
    <s v="R1021"/>
    <x v="886"/>
  </r>
  <r>
    <s v="Id941"/>
    <s v="Chandler"/>
    <n v="35.799999999999997"/>
    <n v="5.63"/>
    <s v="yes"/>
    <s v="No"/>
    <x v="0"/>
    <n v="2"/>
    <x v="1"/>
    <x v="0"/>
    <x v="2"/>
    <s v="9-Nov-1966"/>
    <n v="11674.13"/>
    <s v="tier - 3"/>
    <x v="1"/>
    <s v="R1011"/>
    <x v="887"/>
  </r>
  <r>
    <s v="Id942"/>
    <s v="Silvana M."/>
    <n v="28.785"/>
    <n v="4.24"/>
    <s v="yes"/>
    <s v="No"/>
    <x v="0"/>
    <n v="2"/>
    <x v="1"/>
    <x v="1"/>
    <x v="2"/>
    <s v="23-Aug-1966"/>
    <n v="11658.38"/>
    <s v="tier - 3"/>
    <x v="0"/>
    <s v="R1024"/>
    <x v="888"/>
  </r>
  <r>
    <s v="Id943"/>
    <s v="Natty"/>
    <n v="28.594999999999999"/>
    <n v="4.96"/>
    <s v="yes"/>
    <s v="No"/>
    <x v="0"/>
    <n v="2"/>
    <x v="1"/>
    <x v="1"/>
    <x v="2"/>
    <s v="6-Jul-1966"/>
    <n v="11658.12"/>
    <s v="tier - 3"/>
    <x v="1"/>
    <s v="R1024"/>
    <x v="889"/>
  </r>
  <r>
    <s v="Id944"/>
    <s v="Nicholas T"/>
    <n v="48.75"/>
    <n v="4.34"/>
    <s v="No"/>
    <s v="No"/>
    <x v="0"/>
    <n v="0"/>
    <x v="1"/>
    <x v="0"/>
    <x v="2"/>
    <s v="20-Jul-1994"/>
    <n v="11657.81"/>
    <s v="tier - 3"/>
    <x v="2"/>
    <s v="R1023"/>
    <x v="890"/>
  </r>
  <r>
    <s v="Id945"/>
    <s v="Rebecca"/>
    <n v="28.31"/>
    <n v="5.43"/>
    <s v="yes"/>
    <s v="No"/>
    <x v="0"/>
    <n v="2"/>
    <x v="1"/>
    <x v="1"/>
    <x v="2"/>
    <s v="4-Oct-1966"/>
    <n v="11657.72"/>
    <s v="tier - 3"/>
    <x v="2"/>
    <s v="R1024"/>
    <x v="891"/>
  </r>
  <r>
    <s v="Id946"/>
    <s v="John"/>
    <n v="38.39"/>
    <n v="8.33"/>
    <s v="yes"/>
    <s v="No"/>
    <x v="0"/>
    <n v="1"/>
    <x v="1"/>
    <x v="0"/>
    <x v="0"/>
    <s v="17-Jul-1986"/>
    <n v="11625.11"/>
    <s v="tier - 3"/>
    <x v="0"/>
    <s v="R1022"/>
    <x v="892"/>
  </r>
  <r>
    <s v="Id947"/>
    <s v="Antony G"/>
    <n v="25.87"/>
    <n v="5.63"/>
    <s v="yes"/>
    <s v="No"/>
    <x v="0"/>
    <n v="1"/>
    <x v="1"/>
    <x v="1"/>
    <x v="2"/>
    <s v="20-Jun-1964"/>
    <n v="11602.75"/>
    <s v="tier - 3"/>
    <x v="1"/>
    <s v="R1020"/>
    <x v="893"/>
  </r>
  <r>
    <s v="Id948"/>
    <s v="Eric"/>
    <n v="43.7"/>
    <n v="7.23"/>
    <s v="No"/>
    <s v="No"/>
    <x v="0"/>
    <n v="0"/>
    <x v="1"/>
    <x v="0"/>
    <x v="0"/>
    <s v="6-Nov-1965"/>
    <n v="11576.13"/>
    <s v="tier - 3"/>
    <x v="0"/>
    <s v="R1011"/>
    <x v="894"/>
  </r>
  <r>
    <s v="Id949"/>
    <s v="Erik"/>
    <n v="40.945"/>
    <n v="10.57"/>
    <s v="No"/>
    <s v="No"/>
    <x v="0"/>
    <n v="0"/>
    <x v="1"/>
    <x v="0"/>
    <x v="0"/>
    <s v="25-Dec-1965"/>
    <n v="11566.3"/>
    <s v="tier - 3"/>
    <x v="0"/>
    <s v="R1016"/>
    <x v="895"/>
  </r>
  <r>
    <s v="Id950"/>
    <s v="Matthew T"/>
    <n v="27.94"/>
    <n v="7.92"/>
    <s v="No"/>
    <s v="No"/>
    <x v="0"/>
    <n v="0"/>
    <x v="1"/>
    <x v="1"/>
    <x v="0"/>
    <s v="27-Oct-1965"/>
    <n v="11554.22"/>
    <s v="tier - 3"/>
    <x v="1"/>
    <s v="R1013"/>
    <x v="11"/>
  </r>
  <r>
    <s v="Id951"/>
    <s v="Cassandra"/>
    <n v="31.9"/>
    <n v="10.119999999999999"/>
    <s v="No"/>
    <s v="No"/>
    <x v="0"/>
    <n v="2"/>
    <x v="1"/>
    <x v="0"/>
    <x v="0"/>
    <s v="23-Jul-1973"/>
    <n v="11552.9"/>
    <s v="tier - 3"/>
    <x v="2"/>
    <s v="R1011"/>
    <x v="896"/>
  </r>
  <r>
    <s v="Id952"/>
    <s v="Rosemary C"/>
    <n v="31.64"/>
    <n v="7.91"/>
    <s v="No"/>
    <s v="No"/>
    <x v="0"/>
    <n v="0"/>
    <x v="1"/>
    <x v="0"/>
    <x v="0"/>
    <s v="1-Dec-1971"/>
    <n v="11540.25"/>
    <s v="tier - 3"/>
    <x v="1"/>
    <s v="R1012"/>
    <x v="897"/>
  </r>
  <r>
    <s v="Id953"/>
    <s v="Carrie A."/>
    <n v="46.7"/>
    <n v="10.9"/>
    <s v="No"/>
    <s v="No"/>
    <x v="0"/>
    <n v="0"/>
    <x v="1"/>
    <x v="0"/>
    <x v="0"/>
    <s v="14-Nov-1968"/>
    <n v="11538.42"/>
    <s v="tier - 3"/>
    <x v="1"/>
    <s v="R1011"/>
    <x v="898"/>
  </r>
  <r>
    <s v="Id954"/>
    <s v="Gerardo Sr."/>
    <n v="18.335000000000001"/>
    <n v="11.83"/>
    <s v="No"/>
    <s v="No"/>
    <x v="0"/>
    <n v="0"/>
    <x v="1"/>
    <x v="3"/>
    <x v="0"/>
    <s v="3-Oct-1965"/>
    <n v="11534.87"/>
    <s v="tier - 3"/>
    <x v="1"/>
    <s v="R1017"/>
    <x v="875"/>
  </r>
  <r>
    <s v="Id955"/>
    <s v="Matthew R."/>
    <n v="31.24"/>
    <n v="7.42"/>
    <s v="yes"/>
    <s v="No"/>
    <x v="0"/>
    <n v="2"/>
    <x v="1"/>
    <x v="0"/>
    <x v="0"/>
    <s v="23-Jul-1970"/>
    <n v="11530.12"/>
    <s v="tier - 3"/>
    <x v="1"/>
    <s v="R1012"/>
    <x v="899"/>
  </r>
  <r>
    <s v="Id956"/>
    <s v=".  Meghan E"/>
    <n v="39.22"/>
    <n v="5.62"/>
    <s v="yes"/>
    <s v="No"/>
    <x v="0"/>
    <n v="1"/>
    <x v="1"/>
    <x v="0"/>
    <x v="2"/>
    <s v="12-Jun-1988"/>
    <n v="11524.25"/>
    <s v="tier - 3"/>
    <x v="1"/>
    <s v="R1026"/>
    <x v="900"/>
  </r>
  <r>
    <s v="Id957"/>
    <s v="Eric"/>
    <n v="24.414999999999999"/>
    <n v="7.16"/>
    <s v="No"/>
    <s v="No"/>
    <x v="0"/>
    <n v="0"/>
    <x v="1"/>
    <x v="2"/>
    <x v="0"/>
    <s v="19-Dec-1971"/>
    <n v="11520.1"/>
    <s v="tier - 3"/>
    <x v="1"/>
    <s v="R1012"/>
    <x v="901"/>
  </r>
  <r>
    <s v="Id958"/>
    <s v="Lisa B"/>
    <n v="32.299999999999997"/>
    <n v="9.89"/>
    <s v="No"/>
    <s v="No"/>
    <x v="0"/>
    <n v="0"/>
    <x v="1"/>
    <x v="0"/>
    <x v="0"/>
    <s v="24-Jun-1968"/>
    <n v="11512.41"/>
    <s v="tier - 3"/>
    <x v="1"/>
    <s v="R1024"/>
    <x v="902"/>
  </r>
  <r>
    <s v="Id959"/>
    <s v=".  Jane R."/>
    <n v="39.94"/>
    <n v="5.14"/>
    <s v="No"/>
    <s v="No"/>
    <x v="0"/>
    <n v="0"/>
    <x v="1"/>
    <x v="0"/>
    <x v="2"/>
    <s v="6-Oct-1989"/>
    <n v="11511.61"/>
    <s v="tier - 3"/>
    <x v="0"/>
    <s v="R1026"/>
    <x v="903"/>
  </r>
  <r>
    <s v="Id960"/>
    <s v="Allison M"/>
    <n v="30"/>
    <n v="5.61"/>
    <s v="yes"/>
    <s v="No"/>
    <x v="1"/>
    <n v="1"/>
    <x v="1"/>
    <x v="0"/>
    <x v="2"/>
    <s v="11-Aug-1969"/>
    <n v="11497.69"/>
    <s v="tier - 3"/>
    <x v="1"/>
    <s v="R1012"/>
    <x v="904"/>
  </r>
  <r>
    <s v="Id961"/>
    <s v=".  Sarah E."/>
    <n v="35.340000000000003"/>
    <n v="5.51"/>
    <s v="yes"/>
    <s v="No"/>
    <x v="1"/>
    <n v="1"/>
    <x v="1"/>
    <x v="0"/>
    <x v="2"/>
    <s v="7-Jun-1983"/>
    <n v="11492.46"/>
    <s v="tier - 3"/>
    <x v="0"/>
    <s v="R1026"/>
    <x v="905"/>
  </r>
  <r>
    <s v="Id962"/>
    <s v="Philip J"/>
    <n v="32.204999999999998"/>
    <n v="8.3800000000000008"/>
    <s v="yes"/>
    <s v="No"/>
    <x v="0"/>
    <n v="2"/>
    <x v="1"/>
    <x v="0"/>
    <x v="0"/>
    <s v="13-Oct-1970"/>
    <n v="11488.32"/>
    <s v="tier - 3"/>
    <x v="1"/>
    <s v="R1014"/>
    <x v="906"/>
  </r>
  <r>
    <s v="Id963"/>
    <s v="Jillian A."/>
    <n v="33.880000000000003"/>
    <n v="4.68"/>
    <s v="No"/>
    <s v="yes"/>
    <x v="0"/>
    <n v="1"/>
    <x v="1"/>
    <x v="0"/>
    <x v="2"/>
    <s v="10-Sep-2004"/>
    <n v="11482.63"/>
    <s v="tier - 3"/>
    <x v="2"/>
    <s v="R1013"/>
    <x v="526"/>
  </r>
  <r>
    <s v="Id964"/>
    <s v=".  Laura D"/>
    <n v="26.63"/>
    <n v="4.3600000000000003"/>
    <s v="yes"/>
    <s v="No"/>
    <x v="0"/>
    <n v="2"/>
    <x v="1"/>
    <x v="1"/>
    <x v="2"/>
    <s v="7-Sep-1966"/>
    <n v="11478.14"/>
    <s v="tier - 3"/>
    <x v="2"/>
    <s v="R1025"/>
    <x v="907"/>
  </r>
  <r>
    <s v="Id965"/>
    <s v="Megan E."/>
    <n v="28.7"/>
    <n v="7.74"/>
    <s v="No"/>
    <s v="No"/>
    <x v="0"/>
    <n v="0"/>
    <x v="1"/>
    <x v="1"/>
    <x v="0"/>
    <s v="23-Jun-1965"/>
    <n v="11455.28"/>
    <s v="tier - 3"/>
    <x v="2"/>
    <s v="R1011"/>
    <x v="908"/>
  </r>
  <r>
    <s v="Id966"/>
    <s v="Shannon J."/>
    <n v="25.65"/>
    <n v="4.05"/>
    <s v="yes"/>
    <s v="No"/>
    <x v="0"/>
    <n v="2"/>
    <x v="1"/>
    <x v="1"/>
    <x v="2"/>
    <s v="14-Jun-1966"/>
    <n v="11454.02"/>
    <s v="tier - 3"/>
    <x v="1"/>
    <s v="R1012"/>
    <x v="909"/>
  </r>
  <r>
    <s v="Id967"/>
    <s v="Rachelle M"/>
    <n v="36.384999999999998"/>
    <n v="11.49"/>
    <s v="No"/>
    <s v="No"/>
    <x v="0"/>
    <n v="0"/>
    <x v="1"/>
    <x v="0"/>
    <x v="0"/>
    <s v="12-Sep-1971"/>
    <n v="11436.74"/>
    <s v="tier - 3"/>
    <x v="0"/>
    <s v="R1012"/>
    <x v="910"/>
  </r>
  <r>
    <s v="Id968"/>
    <s v="Casey"/>
    <n v="34.69"/>
    <n v="5.65"/>
    <s v="No"/>
    <s v="No"/>
    <x v="0"/>
    <n v="0"/>
    <x v="1"/>
    <x v="0"/>
    <x v="2"/>
    <s v="17-Jul-1980"/>
    <n v="11435.74"/>
    <s v="tier - 3"/>
    <x v="0"/>
    <s v="R1021"/>
    <x v="911"/>
  </r>
  <r>
    <s v="Id969"/>
    <s v="Jessica L"/>
    <n v="37.68"/>
    <n v="4.29"/>
    <s v="yes"/>
    <s v="No"/>
    <x v="0"/>
    <n v="0"/>
    <x v="1"/>
    <x v="0"/>
    <x v="2"/>
    <s v="9-Jun-1985"/>
    <n v="11419.49"/>
    <s v="tier - 3"/>
    <x v="1"/>
    <s v="R1012"/>
    <x v="912"/>
  </r>
  <r>
    <s v="Id970"/>
    <s v="Brandon F"/>
    <n v="35.49"/>
    <n v="4.74"/>
    <s v="yes"/>
    <s v="No"/>
    <x v="1"/>
    <n v="1"/>
    <x v="1"/>
    <x v="0"/>
    <x v="2"/>
    <s v="23-Oct-1983"/>
    <n v="11412.02"/>
    <s v="tier - 3"/>
    <x v="1"/>
    <s v="R1021"/>
    <x v="913"/>
  </r>
  <r>
    <s v="Id971"/>
    <s v="Melissa"/>
    <n v="44.7"/>
    <n v="7.6"/>
    <s v="yes"/>
    <s v="No"/>
    <x v="0"/>
    <n v="2"/>
    <x v="1"/>
    <x v="0"/>
    <x v="0"/>
    <s v="7-Oct-1970"/>
    <n v="11411.69"/>
    <s v="tier - 3"/>
    <x v="2"/>
    <s v="R1011"/>
    <x v="914"/>
  </r>
  <r>
    <s v="Id972"/>
    <s v="Danielle N"/>
    <n v="38.380000000000003"/>
    <n v="8.5"/>
    <s v="yes"/>
    <s v="No"/>
    <x v="0"/>
    <n v="2"/>
    <x v="1"/>
    <x v="0"/>
    <x v="0"/>
    <s v="2-Oct-1970"/>
    <n v="11396.9"/>
    <s v="tier - 3"/>
    <x v="0"/>
    <s v="R1024"/>
    <x v="372"/>
  </r>
  <r>
    <s v="Id973"/>
    <s v="Matthew"/>
    <n v="35.244999999999997"/>
    <n v="11.22"/>
    <s v="yes"/>
    <s v="No"/>
    <x v="0"/>
    <n v="0"/>
    <x v="1"/>
    <x v="0"/>
    <x v="0"/>
    <s v="19-Dec-1967"/>
    <n v="11394.07"/>
    <s v="tier - 3"/>
    <x v="1"/>
    <s v="R1018"/>
    <x v="915"/>
  </r>
  <r>
    <s v="Id974"/>
    <s v=".  Bettina"/>
    <n v="49.84"/>
    <n v="5.0999999999999996"/>
    <s v="yes"/>
    <s v="No"/>
    <x v="1"/>
    <n v="1"/>
    <x v="1"/>
    <x v="0"/>
    <x v="2"/>
    <s v="28-Jul-1997"/>
    <n v="11388.27"/>
    <s v="tier - 3"/>
    <x v="2"/>
    <s v="R1026"/>
    <x v="916"/>
  </r>
  <r>
    <s v="Id975"/>
    <s v="Alexander"/>
    <n v="49.06"/>
    <n v="5.43"/>
    <s v="yes"/>
    <s v="No"/>
    <x v="0"/>
    <n v="1"/>
    <x v="1"/>
    <x v="0"/>
    <x v="2"/>
    <s v="13-Jun-1964"/>
    <n v="11381.33"/>
    <s v="tier - 3"/>
    <x v="2"/>
    <s v="R1013"/>
    <x v="917"/>
  </r>
  <r>
    <s v="Id976"/>
    <s v=".  Holli"/>
    <n v="30.88"/>
    <n v="5.82"/>
    <s v="No"/>
    <s v="No"/>
    <x v="0"/>
    <n v="2"/>
    <x v="1"/>
    <x v="0"/>
    <x v="1"/>
    <s v="6-Dec-1972"/>
    <n v="11378.57"/>
    <s v="tier - 3"/>
    <x v="2"/>
    <s v="R1025"/>
    <x v="918"/>
  </r>
  <r>
    <s v="Id977"/>
    <s v=".  Heather C"/>
    <n v="33.35"/>
    <n v="6.05"/>
    <s v="No"/>
    <s v="No"/>
    <x v="1"/>
    <n v="1"/>
    <x v="1"/>
    <x v="0"/>
    <x v="1"/>
    <s v="7-Jun-1979"/>
    <n v="11369.39"/>
    <s v="tier - 3"/>
    <x v="1"/>
    <s v="R1026"/>
    <x v="919"/>
  </r>
  <r>
    <s v="Id978"/>
    <s v="Kyle"/>
    <n v="38"/>
    <n v="6.38"/>
    <s v="yes"/>
    <s v="No"/>
    <x v="0"/>
    <n v="1"/>
    <x v="1"/>
    <x v="0"/>
    <x v="1"/>
    <s v="13-Dec-1964"/>
    <n v="11365.95"/>
    <s v="tier - 3"/>
    <x v="2"/>
    <s v="R1011"/>
    <x v="920"/>
  </r>
  <r>
    <s v="Id979"/>
    <s v="Thomas J"/>
    <n v="36.08"/>
    <n v="5.73"/>
    <s v="yes"/>
    <s v="No"/>
    <x v="0"/>
    <n v="1"/>
    <x v="1"/>
    <x v="0"/>
    <x v="1"/>
    <s v="3-Jul-1964"/>
    <n v="11363.28"/>
    <s v="tier - 3"/>
    <x v="1"/>
    <s v="R1013"/>
    <x v="921"/>
  </r>
  <r>
    <s v="Id980"/>
    <s v="Chris"/>
    <n v="35.700000000000003"/>
    <n v="5.47"/>
    <s v="yes"/>
    <s v="No"/>
    <x v="0"/>
    <n v="1"/>
    <x v="1"/>
    <x v="0"/>
    <x v="2"/>
    <s v="4-Jul-1964"/>
    <n v="11362.76"/>
    <s v="tier - 3"/>
    <x v="1"/>
    <s v="R1011"/>
    <x v="922"/>
  </r>
  <r>
    <s v="Id981"/>
    <s v="Graham"/>
    <n v="34.01"/>
    <n v="11.3"/>
    <s v="No"/>
    <s v="No"/>
    <x v="0"/>
    <n v="0"/>
    <x v="1"/>
    <x v="0"/>
    <x v="0"/>
    <s v="26-Sep-1965"/>
    <n v="11356.66"/>
    <s v="tier - 3"/>
    <x v="0"/>
    <s v="R1012"/>
    <x v="923"/>
  </r>
  <r>
    <s v="Id982"/>
    <s v="Garrett"/>
    <n v="31.54"/>
    <n v="6.72"/>
    <s v="No"/>
    <s v="No"/>
    <x v="0"/>
    <n v="0"/>
    <x v="1"/>
    <x v="0"/>
    <x v="0"/>
    <s v="29-Nov-1965"/>
    <n v="11353.23"/>
    <s v="tier - 3"/>
    <x v="1"/>
    <s v="R1012"/>
    <x v="53"/>
  </r>
  <r>
    <s v="Id983"/>
    <s v="Andrew"/>
    <n v="23.3"/>
    <n v="5.36"/>
    <s v="yes"/>
    <s v="No"/>
    <x v="0"/>
    <n v="1"/>
    <x v="1"/>
    <x v="2"/>
    <x v="2"/>
    <s v="12-Jul-1964"/>
    <n v="11345.52"/>
    <s v="tier - 3"/>
    <x v="0"/>
    <s v="R1011"/>
    <x v="924"/>
  </r>
  <r>
    <s v="Id984"/>
    <s v=".  Annabelle M"/>
    <n v="27.75"/>
    <n v="9.8800000000000008"/>
    <s v="No"/>
    <s v="No"/>
    <x v="0"/>
    <n v="0"/>
    <x v="1"/>
    <x v="1"/>
    <x v="0"/>
    <s v="2-Nov-1968"/>
    <n v="11344.32"/>
    <s v="tier - 3"/>
    <x v="2"/>
    <s v="R1025"/>
    <x v="925"/>
  </r>
  <r>
    <s v="Id985"/>
    <s v="Daniel T."/>
    <n v="42.46"/>
    <n v="4.1100000000000003"/>
    <s v="No"/>
    <s v="No"/>
    <x v="0"/>
    <n v="0"/>
    <x v="1"/>
    <x v="0"/>
    <x v="2"/>
    <s v="19-Aug-1989"/>
    <n v="11326.71"/>
    <s v="tier - 3"/>
    <x v="0"/>
    <s v="R1013"/>
    <x v="926"/>
  </r>
  <r>
    <s v="Id986"/>
    <s v="Deanne"/>
    <n v="54.47"/>
    <n v="7.48"/>
    <s v="No"/>
    <s v="No"/>
    <x v="0"/>
    <n v="0"/>
    <x v="1"/>
    <x v="0"/>
    <x v="0"/>
    <s v="20-Sep-2002"/>
    <n v="11321.49"/>
    <s v="tier - 3"/>
    <x v="0"/>
    <s v="R1012"/>
    <x v="927"/>
  </r>
  <r>
    <s v="Id987"/>
    <s v="Carrie"/>
    <n v="24.93"/>
    <n v="9.18"/>
    <s v="yes"/>
    <s v="No"/>
    <x v="1"/>
    <n v="1"/>
    <x v="1"/>
    <x v="2"/>
    <x v="0"/>
    <s v="11-Jul-1963"/>
    <n v="11319.12"/>
    <s v="tier - 3"/>
    <x v="1"/>
    <s v="R1012"/>
    <x v="928"/>
  </r>
  <r>
    <s v="Id988"/>
    <s v=".  Suzanne"/>
    <n v="48.12"/>
    <n v="4.51"/>
    <s v="yes"/>
    <s v="No"/>
    <x v="0"/>
    <n v="1"/>
    <x v="1"/>
    <x v="0"/>
    <x v="2"/>
    <s v="10-Dec-1995"/>
    <n v="11318.57"/>
    <s v="tier - 3"/>
    <x v="2"/>
    <s v="R1026"/>
    <x v="929"/>
  </r>
  <r>
    <s v="Id989"/>
    <s v="Jasmine P."/>
    <n v="24.91"/>
    <n v="7.33"/>
    <s v="yes"/>
    <s v="No"/>
    <x v="1"/>
    <n v="1"/>
    <x v="1"/>
    <x v="2"/>
    <x v="0"/>
    <s v="22-Nov-1963"/>
    <n v="11312.33"/>
    <s v="tier - 3"/>
    <x v="0"/>
    <s v="R1012"/>
    <x v="930"/>
  </r>
  <r>
    <s v="Id990"/>
    <s v="Jennifer"/>
    <n v="27.645"/>
    <n v="10.56"/>
    <s v="No"/>
    <s v="No"/>
    <x v="0"/>
    <n v="0"/>
    <x v="1"/>
    <x v="1"/>
    <x v="0"/>
    <s v="6-Oct-1968"/>
    <n v="11305.93"/>
    <s v="tier - 3"/>
    <x v="1"/>
    <s v="R1012"/>
    <x v="931"/>
  </r>
  <r>
    <s v="Id991"/>
    <s v="Tracie"/>
    <n v="33.700000000000003"/>
    <n v="4.01"/>
    <s v="No"/>
    <s v="No"/>
    <x v="0"/>
    <n v="2"/>
    <x v="1"/>
    <x v="0"/>
    <x v="2"/>
    <s v="25-Sep-1972"/>
    <n v="11299.34"/>
    <s v="tier - 3"/>
    <x v="2"/>
    <s v="R1011"/>
    <x v="932"/>
  </r>
  <r>
    <s v="Id992"/>
    <s v="Tristan D."/>
    <n v="38.93"/>
    <n v="5.64"/>
    <s v="yes"/>
    <s v="No"/>
    <x v="0"/>
    <n v="1"/>
    <x v="1"/>
    <x v="0"/>
    <x v="2"/>
    <s v="14-Nov-1988"/>
    <n v="11294.57"/>
    <s v="tier - 3"/>
    <x v="1"/>
    <s v="R1022"/>
    <x v="933"/>
  </r>
  <r>
    <s v="Id993"/>
    <s v="Peiweng"/>
    <n v="32.774999999999999"/>
    <n v="8.02"/>
    <s v="yes"/>
    <s v="No"/>
    <x v="0"/>
    <n v="2"/>
    <x v="1"/>
    <x v="0"/>
    <x v="0"/>
    <s v="22-Jun-1970"/>
    <n v="11289.11"/>
    <s v="tier - 3"/>
    <x v="1"/>
    <s v="R1012"/>
    <x v="934"/>
  </r>
  <r>
    <s v="Id994"/>
    <s v="Theresa M."/>
    <n v="29.83"/>
    <n v="7.2"/>
    <s v="yes"/>
    <s v="No"/>
    <x v="0"/>
    <n v="0"/>
    <x v="1"/>
    <x v="1"/>
    <x v="0"/>
    <s v="14-Jun-1967"/>
    <n v="11286.54"/>
    <s v="tier - 3"/>
    <x v="0"/>
    <s v="R1024"/>
    <x v="935"/>
  </r>
  <r>
    <s v="Id995"/>
    <s v="Daniel J"/>
    <n v="28.31"/>
    <n v="4.55"/>
    <s v="No"/>
    <s v="yes"/>
    <x v="0"/>
    <n v="1"/>
    <x v="1"/>
    <x v="1"/>
    <x v="2"/>
    <s v="4-Oct-2004"/>
    <n v="11272.33"/>
    <s v="tier - 3"/>
    <x v="2"/>
    <s v="R1019"/>
    <x v="936"/>
  </r>
  <r>
    <s v="Id996"/>
    <s v=".  Courtney M."/>
    <n v="29.79"/>
    <n v="9.0299999999999994"/>
    <s v="No"/>
    <s v="No"/>
    <x v="0"/>
    <n v="0"/>
    <x v="1"/>
    <x v="1"/>
    <x v="0"/>
    <s v="26-Dec-1971"/>
    <n v="11265.71"/>
    <s v="tier - 3"/>
    <x v="1"/>
    <s v="R1025"/>
    <x v="937"/>
  </r>
  <r>
    <s v="Id997"/>
    <s v="Jose A."/>
    <n v="36.6"/>
    <n v="5.2"/>
    <s v="yes"/>
    <s v="No"/>
    <x v="1"/>
    <n v="1"/>
    <x v="1"/>
    <x v="0"/>
    <x v="2"/>
    <s v="11-Oct-1969"/>
    <n v="11264.54"/>
    <s v="tier - 3"/>
    <x v="2"/>
    <s v="R1011"/>
    <x v="938"/>
  </r>
  <r>
    <s v="Id998"/>
    <s v=".  Lauren"/>
    <n v="35.93"/>
    <n v="8.3000000000000007"/>
    <s v="yes"/>
    <s v="No"/>
    <x v="0"/>
    <n v="0"/>
    <x v="1"/>
    <x v="0"/>
    <x v="0"/>
    <s v="2-Oct-1981"/>
    <n v="11255.29"/>
    <s v="tier - 3"/>
    <x v="1"/>
    <s v="R1026"/>
    <x v="939"/>
  </r>
  <r>
    <s v="Id999"/>
    <s v="Jonathon M."/>
    <n v="28.6"/>
    <n v="5.56"/>
    <s v="yes"/>
    <s v="No"/>
    <x v="1"/>
    <n v="1"/>
    <x v="1"/>
    <x v="1"/>
    <x v="2"/>
    <s v="20-Aug-1969"/>
    <n v="11253.42"/>
    <s v="tier - 3"/>
    <x v="1"/>
    <s v="R1011"/>
    <x v="940"/>
  </r>
  <r>
    <s v="Id1000"/>
    <s v=".  Stephanie A"/>
    <n v="39.17"/>
    <n v="4.1500000000000004"/>
    <s v="No"/>
    <s v="No"/>
    <x v="0"/>
    <n v="0"/>
    <x v="1"/>
    <x v="0"/>
    <x v="2"/>
    <s v="17-Dec-1989"/>
    <n v="11250.43"/>
    <s v="tier - 3"/>
    <x v="2"/>
    <s v="R1026"/>
    <x v="941"/>
  </r>
  <r>
    <s v="Id1001"/>
    <s v="Patrick"/>
    <n v="26.41"/>
    <n v="5.99"/>
    <s v="yes"/>
    <s v="No"/>
    <x v="1"/>
    <n v="1"/>
    <x v="1"/>
    <x v="1"/>
    <x v="1"/>
    <s v="30-Dec-1969"/>
    <n v="11244.38"/>
    <s v="tier - 3"/>
    <x v="1"/>
    <s v="R1016"/>
    <x v="942"/>
  </r>
  <r>
    <s v="Id1002"/>
    <s v=".  Krista"/>
    <n v="30.63"/>
    <n v="5.8"/>
    <s v="yes"/>
    <s v="No"/>
    <x v="0"/>
    <n v="0"/>
    <x v="1"/>
    <x v="0"/>
    <x v="1"/>
    <s v="28-Jun-1976"/>
    <n v="11217.35"/>
    <s v="tier - 3"/>
    <x v="2"/>
    <s v="R1025"/>
    <x v="943"/>
  </r>
  <r>
    <s v="Id1003"/>
    <s v="Jenessa"/>
    <n v="31.73"/>
    <n v="7.32"/>
    <s v="yes"/>
    <s v="No"/>
    <x v="0"/>
    <n v="2"/>
    <x v="1"/>
    <x v="0"/>
    <x v="0"/>
    <s v="14-Jun-1970"/>
    <n v="11187.66"/>
    <s v="tier - 3"/>
    <x v="2"/>
    <s v="R1012"/>
    <x v="944"/>
  </r>
  <r>
    <s v="Id1004"/>
    <s v="Ryan M."/>
    <n v="30.7"/>
    <n v="5.16"/>
    <s v="No"/>
    <s v="No"/>
    <x v="0"/>
    <n v="2"/>
    <x v="1"/>
    <x v="0"/>
    <x v="2"/>
    <s v="3-Sep-1972"/>
    <n v="11186.2"/>
    <s v="tier - 3"/>
    <x v="2"/>
    <s v="R1021"/>
    <x v="945"/>
  </r>
  <r>
    <s v="Id1005"/>
    <s v="Thomas"/>
    <n v="25.934999999999999"/>
    <n v="5.96"/>
    <s v="yes"/>
    <s v="No"/>
    <x v="0"/>
    <n v="2"/>
    <x v="1"/>
    <x v="1"/>
    <x v="1"/>
    <s v="6-Aug-1966"/>
    <n v="11165.42"/>
    <s v="tier - 3"/>
    <x v="1"/>
    <s v="R1016"/>
    <x v="946"/>
  </r>
  <r>
    <s v="Id1006"/>
    <s v="Amanda N."/>
    <n v="35.9"/>
    <n v="4.8499999999999996"/>
    <s v="yes"/>
    <s v="No"/>
    <x v="1"/>
    <n v="1"/>
    <x v="1"/>
    <x v="0"/>
    <x v="2"/>
    <s v="25-Jun-1969"/>
    <n v="11163.57"/>
    <s v="tier - 3"/>
    <x v="2"/>
    <s v="R1011"/>
    <x v="947"/>
  </r>
  <r>
    <s v="Id1007"/>
    <s v="Teresa P."/>
    <n v="26.7"/>
    <n v="5.09"/>
    <s v="yes"/>
    <s v="No"/>
    <x v="1"/>
    <n v="1"/>
    <x v="1"/>
    <x v="1"/>
    <x v="2"/>
    <s v="30-Nov-1969"/>
    <n v="11150.78"/>
    <s v="tier - 3"/>
    <x v="2"/>
    <s v="R1011"/>
    <x v="948"/>
  </r>
  <r>
    <s v="Id1008"/>
    <s v="Dorian"/>
    <n v="33.71"/>
    <n v="4.9400000000000004"/>
    <s v="No"/>
    <s v="No"/>
    <x v="0"/>
    <n v="0"/>
    <x v="1"/>
    <x v="0"/>
    <x v="2"/>
    <s v="20-Aug-1980"/>
    <n v="11103.33"/>
    <s v="tier - 3"/>
    <x v="1"/>
    <s v="R1021"/>
    <x v="949"/>
  </r>
  <r>
    <s v="Id1009"/>
    <s v="Amy"/>
    <n v="41.91"/>
    <n v="4.92"/>
    <s v="yes"/>
    <s v="No"/>
    <x v="0"/>
    <n v="2"/>
    <x v="1"/>
    <x v="0"/>
    <x v="2"/>
    <s v="5-Jul-1966"/>
    <n v="11093.62"/>
    <s v="tier - 3"/>
    <x v="1"/>
    <s v="R1013"/>
    <x v="950"/>
  </r>
  <r>
    <s v="Id1010"/>
    <s v="Aberu"/>
    <n v="39.82"/>
    <n v="6.05"/>
    <s v="yes"/>
    <s v="No"/>
    <x v="0"/>
    <n v="2"/>
    <x v="1"/>
    <x v="0"/>
    <x v="1"/>
    <s v="9-Sep-1966"/>
    <n v="11090.72"/>
    <s v="tier - 3"/>
    <x v="1"/>
    <s v="R1013"/>
    <x v="951"/>
  </r>
  <r>
    <s v="Id1011"/>
    <s v="Ashley"/>
    <n v="28.12"/>
    <n v="4.67"/>
    <s v="No"/>
    <s v="No"/>
    <x v="0"/>
    <n v="2"/>
    <x v="1"/>
    <x v="1"/>
    <x v="2"/>
    <s v="7-Oct-1972"/>
    <n v="11085.59"/>
    <s v="tier - 3"/>
    <x v="2"/>
    <s v="R1012"/>
    <x v="795"/>
  </r>
  <r>
    <s v="Id1012"/>
    <s v="Anna E"/>
    <n v="26.98"/>
    <n v="9.81"/>
    <s v="yes"/>
    <s v="No"/>
    <x v="0"/>
    <n v="0"/>
    <x v="1"/>
    <x v="1"/>
    <x v="0"/>
    <s v="4-Sep-1967"/>
    <n v="11082.58"/>
    <s v="tier - 3"/>
    <x v="2"/>
    <s v="R1012"/>
    <x v="952"/>
  </r>
  <r>
    <s v="Id1013"/>
    <s v="Tania K."/>
    <n v="27.2"/>
    <n v="6.06"/>
    <s v="yes"/>
    <s v="No"/>
    <x v="0"/>
    <n v="2"/>
    <x v="1"/>
    <x v="1"/>
    <x v="1"/>
    <s v="20-Nov-1966"/>
    <n v="11073.18"/>
    <s v="tier - 3"/>
    <x v="0"/>
    <s v="R1011"/>
    <x v="953"/>
  </r>
  <r>
    <s v="Id1014"/>
    <s v="Ashley E"/>
    <n v="25.3"/>
    <n v="5.19"/>
    <s v="yes"/>
    <s v="No"/>
    <x v="0"/>
    <n v="2"/>
    <x v="1"/>
    <x v="1"/>
    <x v="2"/>
    <s v="7-Nov-1966"/>
    <n v="11070.54"/>
    <s v="tier - 3"/>
    <x v="0"/>
    <s v="R1011"/>
    <x v="954"/>
  </r>
  <r>
    <s v="Id1015"/>
    <s v="Aleksandra"/>
    <n v="30.25"/>
    <n v="10.16"/>
    <s v="No"/>
    <s v="No"/>
    <x v="0"/>
    <n v="0"/>
    <x v="1"/>
    <x v="0"/>
    <x v="0"/>
    <s v="9-Nov-1971"/>
    <n v="11068.77"/>
    <s v="tier - 3"/>
    <x v="2"/>
    <s v="R1012"/>
    <x v="955"/>
  </r>
  <r>
    <s v="Id1016"/>
    <s v="Valery L"/>
    <n v="54"/>
    <n v="4.68"/>
    <s v="yes"/>
    <s v="yes"/>
    <x v="0"/>
    <n v="2"/>
    <x v="1"/>
    <x v="0"/>
    <x v="2"/>
    <s v="18-Sep-2000"/>
    <n v="11068.7"/>
    <s v="tier - 3"/>
    <x v="1"/>
    <s v="R1011"/>
    <x v="956"/>
  </r>
  <r>
    <s v="Id1017"/>
    <s v=".  Joanna G."/>
    <n v="51.86"/>
    <n v="5.32"/>
    <s v="yes"/>
    <s v="No"/>
    <x v="0"/>
    <n v="0"/>
    <x v="1"/>
    <x v="0"/>
    <x v="2"/>
    <s v="17-Dec-2001"/>
    <n v="11046.02"/>
    <s v="tier - 3"/>
    <x v="1"/>
    <s v="R1026"/>
    <x v="957"/>
  </r>
  <r>
    <s v="Id1018"/>
    <s v=".  Stefanie F."/>
    <n v="31.39"/>
    <n v="6.99"/>
    <s v="No"/>
    <s v="No"/>
    <x v="0"/>
    <n v="0"/>
    <x v="1"/>
    <x v="0"/>
    <x v="0"/>
    <s v="30-Aug-1974"/>
    <n v="11037.85"/>
    <s v="tier - 3"/>
    <x v="2"/>
    <s v="R1025"/>
    <x v="958"/>
  </r>
  <r>
    <s v="Id1019"/>
    <s v="Stephen"/>
    <n v="39.97"/>
    <n v="5.55"/>
    <s v="No"/>
    <s v="No"/>
    <x v="0"/>
    <n v="0"/>
    <x v="1"/>
    <x v="0"/>
    <x v="2"/>
    <s v="25-Oct-1989"/>
    <n v="11037.51"/>
    <s v="tier - 3"/>
    <x v="1"/>
    <s v="R1012"/>
    <x v="959"/>
  </r>
  <r>
    <s v="Id1020"/>
    <s v="Liza J."/>
    <n v="41.23"/>
    <n v="6.94"/>
    <s v="No"/>
    <s v="No"/>
    <x v="0"/>
    <n v="0"/>
    <x v="1"/>
    <x v="0"/>
    <x v="0"/>
    <s v="10-Dec-1974"/>
    <n v="11033.66"/>
    <s v="tier - 3"/>
    <x v="0"/>
    <s v="R1012"/>
    <x v="960"/>
  </r>
  <r>
    <s v="Id1021"/>
    <s v="Ian M."/>
    <n v="49.45"/>
    <n v="4.2"/>
    <s v="yes"/>
    <s v="No"/>
    <x v="0"/>
    <n v="0"/>
    <x v="1"/>
    <x v="0"/>
    <x v="2"/>
    <s v="21-Jul-1996"/>
    <n v="11028.56"/>
    <s v="tier - 3"/>
    <x v="0"/>
    <s v="R1012"/>
    <x v="961"/>
  </r>
  <r>
    <s v="Id1022"/>
    <s v="Claudia L."/>
    <n v="41.04"/>
    <n v="5.59"/>
    <s v="No"/>
    <s v="No"/>
    <x v="0"/>
    <n v="0"/>
    <x v="1"/>
    <x v="0"/>
    <x v="2"/>
    <s v="26-Jun-1991"/>
    <n v="11018.05"/>
    <s v="tier - 3"/>
    <x v="2"/>
    <s v="R1012"/>
    <x v="962"/>
  </r>
  <r>
    <s v="Id1023"/>
    <s v="Jessica M"/>
    <n v="27.93"/>
    <n v="9.9600000000000009"/>
    <s v="No"/>
    <s v="No"/>
    <x v="0"/>
    <n v="0"/>
    <x v="1"/>
    <x v="1"/>
    <x v="0"/>
    <s v="15-Dec-1974"/>
    <n v="11015.17"/>
    <s v="tier - 3"/>
    <x v="1"/>
    <s v="R1012"/>
    <x v="963"/>
  </r>
  <r>
    <s v="Id1024"/>
    <s v="Billy Jr."/>
    <n v="21.01"/>
    <n v="7.37"/>
    <s v="No"/>
    <s v="No"/>
    <x v="0"/>
    <n v="0"/>
    <x v="1"/>
    <x v="2"/>
    <x v="0"/>
    <s v="24-Oct-1968"/>
    <n v="11013.71"/>
    <s v="tier - 3"/>
    <x v="1"/>
    <s v="R1013"/>
    <x v="964"/>
  </r>
  <r>
    <s v="Id1025"/>
    <s v="David"/>
    <n v="52.37"/>
    <n v="5.0599999999999996"/>
    <s v="yes"/>
    <s v="yes"/>
    <x v="0"/>
    <n v="2"/>
    <x v="1"/>
    <x v="0"/>
    <x v="2"/>
    <s v="17-Sep-2000"/>
    <n v="10991.58"/>
    <s v="tier - 3"/>
    <x v="0"/>
    <s v="R1012"/>
    <x v="965"/>
  </r>
  <r>
    <s v="Id1026"/>
    <s v="Tim"/>
    <n v="40.369999999999997"/>
    <n v="8.2100000000000009"/>
    <s v="No"/>
    <s v="No"/>
    <x v="0"/>
    <n v="0"/>
    <x v="1"/>
    <x v="0"/>
    <x v="0"/>
    <s v="18-Dec-1965"/>
    <n v="10982.5"/>
    <s v="tier - 3"/>
    <x v="0"/>
    <s v="R1013"/>
    <x v="966"/>
  </r>
  <r>
    <s v="Id1027"/>
    <s v="Emma M"/>
    <n v="41.47"/>
    <n v="10.34"/>
    <s v="No"/>
    <s v="No"/>
    <x v="0"/>
    <n v="2"/>
    <x v="1"/>
    <x v="0"/>
    <x v="0"/>
    <s v="21-Oct-1973"/>
    <n v="10977.21"/>
    <s v="tier - 3"/>
    <x v="1"/>
    <s v="R1013"/>
    <x v="967"/>
  </r>
  <r>
    <s v="Id1028"/>
    <s v="Tim"/>
    <n v="33.725000000000001"/>
    <n v="5.51"/>
    <s v="yes"/>
    <s v="No"/>
    <x v="0"/>
    <n v="2"/>
    <x v="1"/>
    <x v="0"/>
    <x v="2"/>
    <s v="9-Jul-1966"/>
    <n v="10976.25"/>
    <s v="tier - 3"/>
    <x v="2"/>
    <s v="R1012"/>
    <x v="388"/>
  </r>
  <r>
    <s v="Id1029"/>
    <s v="Patrick"/>
    <n v="28.1"/>
    <n v="11.2"/>
    <s v="No"/>
    <s v="No"/>
    <x v="0"/>
    <n v="0"/>
    <x v="1"/>
    <x v="1"/>
    <x v="0"/>
    <s v="19-Jun-1965"/>
    <n v="10965.45"/>
    <s v="tier - 3"/>
    <x v="2"/>
    <s v="R1011"/>
    <x v="968"/>
  </r>
  <r>
    <s v="Id1030"/>
    <s v="Bridget K."/>
    <n v="37.43"/>
    <n v="4.3499999999999996"/>
    <s v="yes"/>
    <s v="No"/>
    <x v="1"/>
    <n v="1"/>
    <x v="1"/>
    <x v="0"/>
    <x v="2"/>
    <s v="14-Aug-1969"/>
    <n v="10959.69"/>
    <s v="tier - 3"/>
    <x v="0"/>
    <s v="R1012"/>
    <x v="969"/>
  </r>
  <r>
    <s v="Id1031"/>
    <s v="Gabriel"/>
    <n v="23.7"/>
    <n v="10.45"/>
    <s v="No"/>
    <s v="No"/>
    <x v="0"/>
    <n v="0"/>
    <x v="1"/>
    <x v="2"/>
    <x v="0"/>
    <s v="4-Dec-1965"/>
    <n v="10959.33"/>
    <s v="tier - 3"/>
    <x v="0"/>
    <s v="R1011"/>
    <x v="970"/>
  </r>
  <r>
    <s v="Id1032"/>
    <s v="Natasha"/>
    <n v="24.795000000000002"/>
    <n v="4.07"/>
    <s v="yes"/>
    <s v="No"/>
    <x v="1"/>
    <n v="1"/>
    <x v="1"/>
    <x v="2"/>
    <x v="2"/>
    <s v="10-Nov-1969"/>
    <n v="10942.13"/>
    <s v="tier - 3"/>
    <x v="0"/>
    <s v="R1012"/>
    <x v="971"/>
  </r>
  <r>
    <s v="Id1033"/>
    <s v="Abby A."/>
    <n v="31.9"/>
    <n v="8.34"/>
    <s v="No"/>
    <s v="No"/>
    <x v="0"/>
    <n v="0"/>
    <x v="1"/>
    <x v="0"/>
    <x v="0"/>
    <s v="12-Nov-1968"/>
    <n v="10928.85"/>
    <s v="tier - 3"/>
    <x v="0"/>
    <s v="R1013"/>
    <x v="816"/>
  </r>
  <r>
    <s v="Id1034"/>
    <s v="Michelle"/>
    <n v="32.68"/>
    <n v="7.41"/>
    <s v="No"/>
    <s v="No"/>
    <x v="0"/>
    <n v="0"/>
    <x v="1"/>
    <x v="0"/>
    <x v="0"/>
    <s v="13-Nov-1968"/>
    <n v="10923.93"/>
    <s v="tier - 3"/>
    <x v="1"/>
    <s v="R1024"/>
    <x v="972"/>
  </r>
  <r>
    <s v="Id1035"/>
    <s v="Mckendree"/>
    <n v="47.13"/>
    <n v="4.3099999999999996"/>
    <s v="No"/>
    <s v="No"/>
    <x v="0"/>
    <n v="0"/>
    <x v="1"/>
    <x v="0"/>
    <x v="2"/>
    <s v="6-Sep-1994"/>
    <n v="10886.66"/>
    <s v="tier - 3"/>
    <x v="0"/>
    <s v="R1012"/>
    <x v="973"/>
  </r>
  <r>
    <s v="Id1036"/>
    <s v="Tara"/>
    <n v="36.67"/>
    <n v="10.83"/>
    <s v="No"/>
    <s v="No"/>
    <x v="0"/>
    <n v="0"/>
    <x v="1"/>
    <x v="0"/>
    <x v="0"/>
    <s v="20-Dec-1971"/>
    <n v="10848.13"/>
    <s v="tier - 3"/>
    <x v="0"/>
    <s v="R1012"/>
    <x v="974"/>
  </r>
  <r>
    <s v="Id1037"/>
    <s v="Daniel"/>
    <n v="33.630000000000003"/>
    <n v="11.31"/>
    <s v="No"/>
    <s v="No"/>
    <x v="0"/>
    <n v="0"/>
    <x v="1"/>
    <x v="0"/>
    <x v="0"/>
    <s v="28-Jul-1968"/>
    <n v="10825.25"/>
    <s v="tier - 3"/>
    <x v="0"/>
    <s v="R1012"/>
    <x v="975"/>
  </r>
  <r>
    <s v="Id1038"/>
    <s v="Joshua P"/>
    <n v="32.67"/>
    <n v="11.81"/>
    <s v="yes"/>
    <s v="No"/>
    <x v="0"/>
    <n v="0"/>
    <x v="1"/>
    <x v="0"/>
    <x v="0"/>
    <s v="2-Oct-1967"/>
    <n v="10807.49"/>
    <s v="tier - 3"/>
    <x v="2"/>
    <s v="R1013"/>
    <x v="976"/>
  </r>
  <r>
    <s v="Id1039"/>
    <s v="Erin C"/>
    <n v="33.299999999999997"/>
    <n v="8.26"/>
    <s v="yes"/>
    <s v="No"/>
    <x v="0"/>
    <n v="2"/>
    <x v="1"/>
    <x v="0"/>
    <x v="0"/>
    <s v="18-Dec-1970"/>
    <n v="10806.84"/>
    <s v="tier - 3"/>
    <x v="2"/>
    <s v="R1011"/>
    <x v="977"/>
  </r>
  <r>
    <s v="Id1040"/>
    <s v="Shure"/>
    <n v="30.78"/>
    <n v="10.74"/>
    <s v="yes"/>
    <s v="No"/>
    <x v="0"/>
    <n v="2"/>
    <x v="1"/>
    <x v="0"/>
    <x v="0"/>
    <s v="28-Oct-1970"/>
    <n v="10797.34"/>
    <s v="tier - 3"/>
    <x v="2"/>
    <s v="R1023"/>
    <x v="157"/>
  </r>
  <r>
    <s v="Id1041"/>
    <s v="Richard"/>
    <n v="28.975000000000001"/>
    <n v="7.69"/>
    <s v="yes"/>
    <s v="No"/>
    <x v="0"/>
    <n v="0"/>
    <x v="1"/>
    <x v="1"/>
    <x v="0"/>
    <s v="23-Oct-1967"/>
    <n v="10796.35"/>
    <s v="tier - 3"/>
    <x v="1"/>
    <s v="R1019"/>
    <x v="978"/>
  </r>
  <r>
    <s v="Id1042"/>
    <s v="Brenda"/>
    <n v="33.4"/>
    <n v="4.84"/>
    <s v="No"/>
    <s v="No"/>
    <x v="0"/>
    <n v="0"/>
    <x v="1"/>
    <x v="0"/>
    <x v="2"/>
    <s v="24-Dec-1999"/>
    <n v="10795.94"/>
    <s v="tier - 3"/>
    <x v="1"/>
    <s v="R1011"/>
    <x v="979"/>
  </r>
  <r>
    <s v="Id1043"/>
    <s v="Joseph M"/>
    <n v="21.5"/>
    <n v="9.77"/>
    <s v="yes"/>
    <s v="No"/>
    <x v="0"/>
    <n v="0"/>
    <x v="1"/>
    <x v="2"/>
    <x v="0"/>
    <s v="11-Nov-1967"/>
    <n v="10791.96"/>
    <s v="tier - 3"/>
    <x v="2"/>
    <s v="R1011"/>
    <x v="980"/>
  </r>
  <r>
    <s v="Id1044"/>
    <s v="Stephen J."/>
    <n v="38.14"/>
    <n v="5.84"/>
    <s v="No"/>
    <s v="No"/>
    <x v="0"/>
    <n v="0"/>
    <x v="1"/>
    <x v="0"/>
    <x v="1"/>
    <s v="25-Nov-1989"/>
    <n v="10769.75"/>
    <s v="tier - 3"/>
    <x v="2"/>
    <s v="R1022"/>
    <x v="981"/>
  </r>
  <r>
    <s v="Id1045"/>
    <s v=".  Kathya"/>
    <n v="35.42"/>
    <n v="8.6999999999999993"/>
    <s v="yes"/>
    <s v="No"/>
    <x v="0"/>
    <n v="1"/>
    <x v="1"/>
    <x v="0"/>
    <x v="0"/>
    <s v="29-Aug-1986"/>
    <n v="10749.02"/>
    <s v="tier - 3"/>
    <x v="1"/>
    <s v="R1026"/>
    <x v="982"/>
  </r>
  <r>
    <s v="Id1046"/>
    <s v="Wesley"/>
    <n v="35.625"/>
    <n v="10.79"/>
    <s v="No"/>
    <s v="No"/>
    <x v="0"/>
    <n v="0"/>
    <x v="1"/>
    <x v="0"/>
    <x v="0"/>
    <s v="9-Dec-1974"/>
    <n v="10736.87"/>
    <s v="tier - 3"/>
    <x v="1"/>
    <s v="R1016"/>
    <x v="983"/>
  </r>
  <r>
    <s v="Id1047"/>
    <s v="Tim"/>
    <n v="45.51"/>
    <n v="4.32"/>
    <s v="No"/>
    <s v="No"/>
    <x v="0"/>
    <n v="1"/>
    <x v="1"/>
    <x v="0"/>
    <x v="2"/>
    <s v="25-Jun-1992"/>
    <n v="10719.57"/>
    <s v="tier - 3"/>
    <x v="1"/>
    <s v="R1012"/>
    <x v="984"/>
  </r>
  <r>
    <s v="Id1048"/>
    <s v="Jamie L."/>
    <n v="37.1"/>
    <n v="7.19"/>
    <s v="yes"/>
    <s v="No"/>
    <x v="0"/>
    <n v="0"/>
    <x v="1"/>
    <x v="0"/>
    <x v="0"/>
    <s v="5-Oct-1967"/>
    <n v="10713.64"/>
    <s v="tier - 3"/>
    <x v="0"/>
    <s v="R1011"/>
    <x v="985"/>
  </r>
  <r>
    <s v="Id1049"/>
    <s v="Alexandra"/>
    <n v="30.5"/>
    <n v="11.94"/>
    <s v="yes"/>
    <s v="No"/>
    <x v="0"/>
    <n v="0"/>
    <x v="1"/>
    <x v="0"/>
    <x v="0"/>
    <s v="30-Jul-1967"/>
    <n v="10704.47"/>
    <s v="tier - 3"/>
    <x v="2"/>
    <s v="R1011"/>
    <x v="132"/>
  </r>
  <r>
    <s v="Id1050"/>
    <s v="Tiffany"/>
    <n v="28.16"/>
    <n v="5.56"/>
    <s v="No"/>
    <s v="No"/>
    <x v="0"/>
    <n v="2"/>
    <x v="1"/>
    <x v="1"/>
    <x v="2"/>
    <s v="24-Oct-1972"/>
    <n v="10702.64"/>
    <s v="tier - 3"/>
    <x v="0"/>
    <s v="R1013"/>
    <x v="986"/>
  </r>
  <r>
    <s v="Id1051"/>
    <s v=".  Rebecca J"/>
    <n v="29.1"/>
    <n v="5.64"/>
    <s v="yes"/>
    <s v="No"/>
    <x v="0"/>
    <n v="0"/>
    <x v="1"/>
    <x v="1"/>
    <x v="2"/>
    <s v="30-Sep-1976"/>
    <n v="10698.38"/>
    <s v="tier - 3"/>
    <x v="1"/>
    <s v="R1025"/>
    <x v="987"/>
  </r>
  <r>
    <s v="Id1052"/>
    <s v="Austin T."/>
    <n v="30.22"/>
    <n v="4.6500000000000004"/>
    <s v="No"/>
    <s v="No"/>
    <x v="0"/>
    <n v="0"/>
    <x v="1"/>
    <x v="0"/>
    <x v="2"/>
    <s v="2-Aug-1977"/>
    <n v="10690.11"/>
    <s v="tier - 3"/>
    <x v="2"/>
    <s v="R1021"/>
    <x v="988"/>
  </r>
  <r>
    <s v="Id1053"/>
    <s v="Jamie T"/>
    <n v="24.29"/>
    <n v="9.0500000000000007"/>
    <s v="No"/>
    <s v="No"/>
    <x v="0"/>
    <n v="0"/>
    <x v="1"/>
    <x v="2"/>
    <x v="0"/>
    <s v="7-Sep-1962"/>
    <n v="10676.83"/>
    <s v="tier - 3"/>
    <x v="0"/>
    <s v="R1013"/>
    <x v="989"/>
  </r>
  <r>
    <s v="Id1054"/>
    <s v="Matthew T."/>
    <n v="29.39"/>
    <n v="4.5199999999999996"/>
    <s v="yes"/>
    <s v="No"/>
    <x v="0"/>
    <n v="0"/>
    <x v="1"/>
    <x v="1"/>
    <x v="2"/>
    <s v="22-Nov-1976"/>
    <n v="10665.44"/>
    <s v="tier - 3"/>
    <x v="2"/>
    <s v="R1021"/>
    <x v="990"/>
  </r>
  <r>
    <s v="Id1055"/>
    <s v=".  Emily"/>
    <n v="25.66"/>
    <n v="4.62"/>
    <s v="yes"/>
    <s v="No"/>
    <x v="0"/>
    <n v="1"/>
    <x v="1"/>
    <x v="1"/>
    <x v="2"/>
    <s v="8-Aug-1964"/>
    <n v="10627.81"/>
    <s v="tier - 3"/>
    <x v="0"/>
    <s v="R1013"/>
    <x v="991"/>
  </r>
  <r>
    <s v="Id1056"/>
    <s v="Gillian"/>
    <n v="39.11"/>
    <n v="5.87"/>
    <s v="No"/>
    <s v="No"/>
    <x v="0"/>
    <n v="0"/>
    <x v="1"/>
    <x v="0"/>
    <x v="1"/>
    <s v="6-Jul-1990"/>
    <n v="10620.26"/>
    <s v="tier - 3"/>
    <x v="0"/>
    <s v="R1012"/>
    <x v="992"/>
  </r>
  <r>
    <s v="Id1057"/>
    <s v=".  Brenn E."/>
    <n v="43.78"/>
    <n v="5.71"/>
    <s v="No"/>
    <s v="No"/>
    <x v="0"/>
    <n v="1"/>
    <x v="1"/>
    <x v="0"/>
    <x v="1"/>
    <s v="23-Jul-1992"/>
    <n v="10617.04"/>
    <s v="tier - 3"/>
    <x v="0"/>
    <s v="R1026"/>
    <x v="993"/>
  </r>
  <r>
    <s v="Id1058"/>
    <s v="Lisa M"/>
    <n v="24.35"/>
    <n v="9.08"/>
    <s v="No"/>
    <s v="No"/>
    <x v="0"/>
    <n v="0"/>
    <x v="1"/>
    <x v="2"/>
    <x v="0"/>
    <s v="27-Jun-1965"/>
    <n v="10608.67"/>
    <s v="tier - 3"/>
    <x v="0"/>
    <s v="R1012"/>
    <x v="994"/>
  </r>
  <r>
    <s v="Id1059"/>
    <s v="Matt"/>
    <n v="40.299999999999997"/>
    <n v="5.3"/>
    <s v="yes"/>
    <s v="No"/>
    <x v="0"/>
    <n v="2"/>
    <x v="1"/>
    <x v="0"/>
    <x v="2"/>
    <s v="2-Jul-1966"/>
    <n v="10602.39"/>
    <s v="tier - 3"/>
    <x v="0"/>
    <s v="R1011"/>
    <x v="48"/>
  </r>
  <r>
    <s v="Id1060"/>
    <s v="Thomas A."/>
    <n v="32.774999999999999"/>
    <n v="11.76"/>
    <s v="yes"/>
    <s v="No"/>
    <x v="0"/>
    <n v="0"/>
    <x v="1"/>
    <x v="0"/>
    <x v="0"/>
    <s v="23-Jun-1967"/>
    <n v="10601.63"/>
    <s v="tier - 3"/>
    <x v="2"/>
    <s v="R1012"/>
    <x v="995"/>
  </r>
  <r>
    <s v="Id1061"/>
    <s v="Kevin J"/>
    <n v="39.6"/>
    <n v="5.1100000000000003"/>
    <s v="yes"/>
    <s v="No"/>
    <x v="0"/>
    <n v="2"/>
    <x v="1"/>
    <x v="0"/>
    <x v="2"/>
    <s v="20-Jul-1966"/>
    <n v="10601.41"/>
    <s v="tier - 3"/>
    <x v="2"/>
    <s v="R1011"/>
    <x v="996"/>
  </r>
  <r>
    <s v="Id1062"/>
    <s v="William H. III"/>
    <n v="30.97"/>
    <n v="5.54"/>
    <s v="No"/>
    <s v="No"/>
    <x v="0"/>
    <n v="2"/>
    <x v="1"/>
    <x v="0"/>
    <x v="2"/>
    <s v="14-Dec-1972"/>
    <n v="10600.55"/>
    <s v="tier - 3"/>
    <x v="1"/>
    <s v="R1012"/>
    <x v="997"/>
  </r>
  <r>
    <s v="Id1063"/>
    <s v="Gal"/>
    <n v="27.645"/>
    <n v="8.8699999999999992"/>
    <s v="yes"/>
    <s v="No"/>
    <x v="0"/>
    <n v="0"/>
    <x v="1"/>
    <x v="1"/>
    <x v="0"/>
    <s v="29-Nov-1967"/>
    <n v="10594.5"/>
    <s v="tier - 3"/>
    <x v="1"/>
    <s v="R1012"/>
    <x v="998"/>
  </r>
  <r>
    <s v="Id1064"/>
    <s v="Anton"/>
    <n v="34.43"/>
    <n v="5.96"/>
    <s v="yes"/>
    <s v="No"/>
    <x v="0"/>
    <n v="2"/>
    <x v="1"/>
    <x v="0"/>
    <x v="1"/>
    <s v="3-Nov-1966"/>
    <n v="10594.23"/>
    <s v="tier - 3"/>
    <x v="0"/>
    <s v="R1013"/>
    <x v="999"/>
  </r>
  <r>
    <s v="Id1065"/>
    <s v="Yazmin"/>
    <n v="39.6"/>
    <n v="4.4400000000000004"/>
    <s v="yes"/>
    <s v="No"/>
    <x v="1"/>
    <n v="1"/>
    <x v="1"/>
    <x v="0"/>
    <x v="2"/>
    <s v="25-Dec-1969"/>
    <n v="10579.71"/>
    <s v="tier - 3"/>
    <x v="0"/>
    <s v="R1013"/>
    <x v="1000"/>
  </r>
  <r>
    <s v="Id1066"/>
    <s v="Florian"/>
    <n v="22.1"/>
    <n v="4.6500000000000004"/>
    <s v="yes"/>
    <s v="No"/>
    <x v="0"/>
    <n v="2"/>
    <x v="1"/>
    <x v="2"/>
    <x v="2"/>
    <s v="11-Dec-1966"/>
    <n v="10577.09"/>
    <s v="tier - 3"/>
    <x v="0"/>
    <s v="R1011"/>
    <x v="1001"/>
  </r>
  <r>
    <s v="Id1067"/>
    <s v="Karen L"/>
    <n v="33.25"/>
    <n v="5.64"/>
    <s v="yes"/>
    <s v="No"/>
    <x v="1"/>
    <n v="1"/>
    <x v="1"/>
    <x v="0"/>
    <x v="2"/>
    <s v="17-Jul-1969"/>
    <n v="10564.88"/>
    <s v="tier - 3"/>
    <x v="1"/>
    <s v="R1024"/>
    <x v="1002"/>
  </r>
  <r>
    <s v="Id1068"/>
    <s v="Scott"/>
    <n v="33.33"/>
    <n v="10.19"/>
    <s v="No"/>
    <s v="No"/>
    <x v="0"/>
    <n v="0"/>
    <x v="1"/>
    <x v="0"/>
    <x v="0"/>
    <s v="29-Jun-1971"/>
    <n v="10560.49"/>
    <s v="tier - 3"/>
    <x v="2"/>
    <s v="R1013"/>
    <x v="1003"/>
  </r>
  <r>
    <s v="Id1069"/>
    <s v="Claire"/>
    <n v="30.5"/>
    <n v="10.79"/>
    <s v="No"/>
    <s v="No"/>
    <x v="0"/>
    <n v="0"/>
    <x v="1"/>
    <x v="0"/>
    <x v="0"/>
    <s v="26-Sep-1971"/>
    <n v="10546.48"/>
    <s v="tier - 3"/>
    <x v="0"/>
    <s v="R1011"/>
    <x v="1004"/>
  </r>
  <r>
    <s v="Id1070"/>
    <s v="Lynn M."/>
    <n v="30.3"/>
    <n v="4.24"/>
    <s v="No"/>
    <s v="No"/>
    <x v="0"/>
    <n v="0"/>
    <x v="1"/>
    <x v="0"/>
    <x v="2"/>
    <s v="25-Oct-1977"/>
    <n v="10495.6"/>
    <s v="tier - 3"/>
    <x v="1"/>
    <s v="R1012"/>
    <x v="1005"/>
  </r>
  <r>
    <s v="Id1071"/>
    <s v="Sharon"/>
    <n v="26.22"/>
    <n v="5.83"/>
    <s v="No"/>
    <s v="No"/>
    <x v="0"/>
    <n v="2"/>
    <x v="1"/>
    <x v="1"/>
    <x v="1"/>
    <s v="19-Oct-1972"/>
    <n v="10493.95"/>
    <s v="tier - 3"/>
    <x v="1"/>
    <s v="R1012"/>
    <x v="279"/>
  </r>
  <r>
    <s v="Id1072"/>
    <s v=".  Candice"/>
    <n v="29.99"/>
    <n v="11.85"/>
    <s v="No"/>
    <s v="No"/>
    <x v="0"/>
    <n v="0"/>
    <x v="1"/>
    <x v="1"/>
    <x v="0"/>
    <s v="21-Aug-1978"/>
    <n v="10486.55"/>
    <s v="tier - 3"/>
    <x v="0"/>
    <s v="R1025"/>
    <x v="1006"/>
  </r>
  <r>
    <s v="Id1073"/>
    <s v="Jennifer D"/>
    <n v="36.380000000000003"/>
    <n v="5.98"/>
    <s v="No"/>
    <s v="No"/>
    <x v="0"/>
    <n v="1"/>
    <x v="1"/>
    <x v="0"/>
    <x v="1"/>
    <s v="28-Jun-1987"/>
    <n v="10464.83"/>
    <s v="tier - 3"/>
    <x v="1"/>
    <s v="R1012"/>
    <x v="1007"/>
  </r>
  <r>
    <s v="Id1074"/>
    <s v="Eric"/>
    <n v="31.16"/>
    <n v="4.26"/>
    <s v="yes"/>
    <s v="No"/>
    <x v="1"/>
    <n v="1"/>
    <x v="1"/>
    <x v="0"/>
    <x v="2"/>
    <s v="22-Sep-1969"/>
    <n v="10461.98"/>
    <s v="tier - 3"/>
    <x v="1"/>
    <s v="R1012"/>
    <x v="1008"/>
  </r>
  <r>
    <s v="Id1075"/>
    <s v="Bryan"/>
    <n v="25.55"/>
    <n v="4.96"/>
    <s v="yes"/>
    <s v="No"/>
    <x v="0"/>
    <n v="1"/>
    <x v="1"/>
    <x v="1"/>
    <x v="2"/>
    <s v="27-Jul-1964"/>
    <n v="10459.19"/>
    <s v="tier - 3"/>
    <x v="1"/>
    <s v="R1013"/>
    <x v="1009"/>
  </r>
  <r>
    <s v="Id1076"/>
    <s v="Devon R."/>
    <n v="28.77"/>
    <n v="4"/>
    <s v="yes"/>
    <s v="No"/>
    <x v="0"/>
    <n v="0"/>
    <x v="1"/>
    <x v="1"/>
    <x v="2"/>
    <s v="3-Aug-1976"/>
    <n v="10455.14"/>
    <s v="tier - 3"/>
    <x v="2"/>
    <s v="R1021"/>
    <x v="1010"/>
  </r>
  <r>
    <s v="Id1077"/>
    <s v="Elena"/>
    <n v="23.14"/>
    <n v="4.1500000000000004"/>
    <s v="yes"/>
    <s v="No"/>
    <x v="0"/>
    <n v="1"/>
    <x v="1"/>
    <x v="2"/>
    <x v="2"/>
    <s v="14-Oct-1964"/>
    <n v="10455.1"/>
    <s v="tier - 3"/>
    <x v="1"/>
    <s v="R1012"/>
    <x v="1011"/>
  </r>
  <r>
    <s v="Id1078"/>
    <s v="Chris"/>
    <n v="39.6"/>
    <n v="11.36"/>
    <s v="No"/>
    <s v="No"/>
    <x v="0"/>
    <n v="0"/>
    <x v="1"/>
    <x v="0"/>
    <x v="0"/>
    <s v="8-Nov-1968"/>
    <n v="10450.549999999999"/>
    <s v="tier - 3"/>
    <x v="1"/>
    <s v="R1011"/>
    <x v="640"/>
  </r>
  <r>
    <s v="Id1079"/>
    <s v="Bert"/>
    <n v="29.2"/>
    <n v="7.53"/>
    <s v="No"/>
    <s v="No"/>
    <x v="0"/>
    <n v="0"/>
    <x v="1"/>
    <x v="1"/>
    <x v="0"/>
    <s v="29-Aug-1968"/>
    <n v="10436.1"/>
    <s v="tier - 3"/>
    <x v="0"/>
    <s v="R1011"/>
    <x v="1012"/>
  </r>
  <r>
    <s v="Id1080"/>
    <s v="John P."/>
    <n v="32.774999999999999"/>
    <n v="7.95"/>
    <s v="No"/>
    <s v="No"/>
    <x v="0"/>
    <n v="0"/>
    <x v="1"/>
    <x v="0"/>
    <x v="0"/>
    <s v="23-Aug-1968"/>
    <n v="10435.07"/>
    <s v="tier - 3"/>
    <x v="1"/>
    <s v="R1016"/>
    <x v="1013"/>
  </r>
  <r>
    <s v="Id1081"/>
    <s v="Daniel P"/>
    <n v="24.035"/>
    <n v="8.5"/>
    <s v="No"/>
    <s v="No"/>
    <x v="0"/>
    <n v="0"/>
    <x v="1"/>
    <x v="2"/>
    <x v="0"/>
    <s v="27-Dec-1968"/>
    <n v="10422.92"/>
    <s v="tier - 3"/>
    <x v="1"/>
    <s v="R1017"/>
    <x v="1014"/>
  </r>
  <r>
    <s v="Id1082"/>
    <s v=".  Lisa K."/>
    <n v="30.55"/>
    <n v="5.89"/>
    <s v="No"/>
    <s v="No"/>
    <x v="1"/>
    <n v="1"/>
    <x v="1"/>
    <x v="0"/>
    <x v="1"/>
    <s v="25-Nov-1979"/>
    <n v="10419.65"/>
    <s v="tier - 3"/>
    <x v="2"/>
    <s v="R1025"/>
    <x v="635"/>
  </r>
  <r>
    <s v="Id1083"/>
    <s v=".  Kristine"/>
    <n v="28.81"/>
    <n v="8.76"/>
    <s v="No"/>
    <s v="No"/>
    <x v="0"/>
    <n v="2"/>
    <x v="1"/>
    <x v="1"/>
    <x v="0"/>
    <s v="11-Oct-1973"/>
    <n v="10419.59"/>
    <s v="tier - 3"/>
    <x v="2"/>
    <s v="R1025"/>
    <x v="1015"/>
  </r>
  <r>
    <s v="Id1084"/>
    <s v="Paul A"/>
    <n v="31.66"/>
    <n v="4.1100000000000003"/>
    <s v="No"/>
    <s v="No"/>
    <x v="0"/>
    <n v="0"/>
    <x v="1"/>
    <x v="0"/>
    <x v="2"/>
    <s v="24-Oct-1980"/>
    <n v="10407.98"/>
    <s v="tier - 3"/>
    <x v="1"/>
    <s v="R1021"/>
    <x v="1016"/>
  </r>
  <r>
    <s v="Id1085"/>
    <s v="Bryan"/>
    <n v="28.215"/>
    <n v="7.56"/>
    <s v="yes"/>
    <s v="No"/>
    <x v="0"/>
    <n v="1"/>
    <x v="1"/>
    <x v="1"/>
    <x v="0"/>
    <s v="5-Jun-1975"/>
    <n v="10407.09"/>
    <s v="tier - 3"/>
    <x v="1"/>
    <s v="R1015"/>
    <x v="188"/>
  </r>
  <r>
    <s v="Id1086"/>
    <s v="Chris"/>
    <n v="26.12"/>
    <n v="4.17"/>
    <s v="yes"/>
    <s v="No"/>
    <x v="1"/>
    <n v="1"/>
    <x v="1"/>
    <x v="1"/>
    <x v="2"/>
    <s v="7-Jul-1969"/>
    <n v="10403.27"/>
    <s v="tier - 3"/>
    <x v="2"/>
    <s v="R1020"/>
    <x v="1017"/>
  </r>
  <r>
    <s v="Id1087"/>
    <s v="Milah B"/>
    <n v="36.630000000000003"/>
    <n v="11.42"/>
    <s v="No"/>
    <s v="No"/>
    <x v="0"/>
    <n v="2"/>
    <x v="1"/>
    <x v="0"/>
    <x v="0"/>
    <s v="19-Sep-1973"/>
    <n v="10381.48"/>
    <s v="tier - 3"/>
    <x v="0"/>
    <s v="R1013"/>
    <x v="1018"/>
  </r>
  <r>
    <s v="Id1088"/>
    <s v="Annette M."/>
    <n v="33.344999999999999"/>
    <n v="7.33"/>
    <s v="No"/>
    <s v="No"/>
    <x v="0"/>
    <n v="2"/>
    <x v="1"/>
    <x v="0"/>
    <x v="0"/>
    <s v="29-Sep-1973"/>
    <n v="10370.91"/>
    <s v="tier - 3"/>
    <x v="0"/>
    <s v="R1024"/>
    <x v="1019"/>
  </r>
  <r>
    <s v="Id1089"/>
    <s v=".  Yoko"/>
    <n v="27.11"/>
    <n v="6.7"/>
    <s v="No"/>
    <s v="No"/>
    <x v="0"/>
    <n v="0"/>
    <x v="1"/>
    <x v="1"/>
    <x v="0"/>
    <s v="6-Sep-1971"/>
    <n v="10356.67"/>
    <s v="tier - 3"/>
    <x v="1"/>
    <s v="R1025"/>
    <x v="1020"/>
  </r>
  <r>
    <s v="Id1090"/>
    <s v="Laura"/>
    <n v="26.6"/>
    <n v="5.27"/>
    <s v="yes"/>
    <s v="No"/>
    <x v="1"/>
    <n v="1"/>
    <x v="1"/>
    <x v="1"/>
    <x v="2"/>
    <s v="17-Jun-1969"/>
    <n v="10355.64"/>
    <s v="tier - 3"/>
    <x v="1"/>
    <s v="R1012"/>
    <x v="1021"/>
  </r>
  <r>
    <s v="Id1091"/>
    <s v="Tess A."/>
    <n v="30.41"/>
    <n v="7.72"/>
    <s v="No"/>
    <s v="No"/>
    <x v="0"/>
    <n v="0"/>
    <x v="1"/>
    <x v="0"/>
    <x v="0"/>
    <s v="29-Sep-1974"/>
    <n v="10352.48"/>
    <s v="tier - 3"/>
    <x v="1"/>
    <s v="R1012"/>
    <x v="1022"/>
  </r>
  <r>
    <s v="Id1092"/>
    <s v="William G."/>
    <n v="28.98"/>
    <n v="8.68"/>
    <s v="No"/>
    <s v="No"/>
    <x v="0"/>
    <n v="2"/>
    <x v="1"/>
    <x v="1"/>
    <x v="0"/>
    <s v="8-Aug-1973"/>
    <n v="10345.93"/>
    <s v="tier - 3"/>
    <x v="2"/>
    <s v="R1021"/>
    <x v="1023"/>
  </r>
  <r>
    <s v="Id1093"/>
    <s v="Paige"/>
    <n v="31.24"/>
    <n v="9.8000000000000007"/>
    <s v="No"/>
    <s v="No"/>
    <x v="0"/>
    <n v="0"/>
    <x v="1"/>
    <x v="0"/>
    <x v="0"/>
    <s v="19-Jul-1968"/>
    <n v="10338.93"/>
    <s v="tier - 3"/>
    <x v="1"/>
    <s v="R1013"/>
    <x v="1024"/>
  </r>
  <r>
    <s v="Id1094"/>
    <s v="Matthew J"/>
    <n v="31.54"/>
    <n v="4.4400000000000004"/>
    <s v="No"/>
    <s v="No"/>
    <x v="0"/>
    <n v="0"/>
    <x v="1"/>
    <x v="0"/>
    <x v="2"/>
    <s v="21-Jul-1982"/>
    <n v="10329.06"/>
    <s v="tier - 3"/>
    <x v="1"/>
    <s v="R1021"/>
    <x v="1025"/>
  </r>
  <r>
    <s v="Id1095"/>
    <s v="Matthew"/>
    <n v="38.6"/>
    <n v="7.19"/>
    <s v="yes"/>
    <s v="No"/>
    <x v="0"/>
    <n v="2"/>
    <x v="1"/>
    <x v="0"/>
    <x v="0"/>
    <s v="1-Dec-1970"/>
    <n v="10325.209999999999"/>
    <s v="tier - 3"/>
    <x v="0"/>
    <s v="R1011"/>
    <x v="886"/>
  </r>
  <r>
    <s v="Id1096"/>
    <s v=".  Maria"/>
    <n v="37.950000000000003"/>
    <n v="6.06"/>
    <s v="No"/>
    <s v="No"/>
    <x v="0"/>
    <n v="0"/>
    <x v="1"/>
    <x v="0"/>
    <x v="1"/>
    <s v="21-Aug-1991"/>
    <n v="10322.9"/>
    <s v="tier - 3"/>
    <x v="1"/>
    <s v="R1026"/>
    <x v="653"/>
  </r>
  <r>
    <s v="Id1097"/>
    <s v="Stephanie D"/>
    <n v="38.97"/>
    <n v="5.12"/>
    <s v="No"/>
    <s v="No"/>
    <x v="0"/>
    <n v="0"/>
    <x v="1"/>
    <x v="0"/>
    <x v="2"/>
    <s v="17-Nov-1991"/>
    <n v="10315.91"/>
    <s v="tier - 3"/>
    <x v="2"/>
    <s v="R1012"/>
    <x v="1026"/>
  </r>
  <r>
    <s v="Id1098"/>
    <s v="Tiffany"/>
    <n v="21.2"/>
    <n v="10.72"/>
    <s v="No"/>
    <s v="No"/>
    <x v="0"/>
    <n v="0"/>
    <x v="1"/>
    <x v="2"/>
    <x v="0"/>
    <s v="12-Jul-1962"/>
    <n v="10310.780000000001"/>
    <s v="tier - 3"/>
    <x v="0"/>
    <s v="R1012"/>
    <x v="1027"/>
  </r>
  <r>
    <s v="Id1099"/>
    <s v="Sara M."/>
    <n v="23.96"/>
    <n v="9.58"/>
    <s v="yes"/>
    <s v="No"/>
    <x v="1"/>
    <n v="1"/>
    <x v="1"/>
    <x v="2"/>
    <x v="0"/>
    <s v="24-Sep-1963"/>
    <n v="10308.040000000001"/>
    <s v="tier - 3"/>
    <x v="1"/>
    <s v="R1013"/>
    <x v="1028"/>
  </r>
  <r>
    <s v="Id1100"/>
    <s v="Scott A."/>
    <n v="35.93"/>
    <n v="6.4"/>
    <s v="yes"/>
    <s v="No"/>
    <x v="0"/>
    <n v="1"/>
    <x v="1"/>
    <x v="0"/>
    <x v="1"/>
    <s v="14-Sep-1988"/>
    <n v="10276.99"/>
    <s v="tier - 3"/>
    <x v="1"/>
    <s v="R1021"/>
    <x v="1029"/>
  </r>
  <r>
    <s v="Id1101"/>
    <s v=".  Lauren"/>
    <n v="26.11"/>
    <n v="6.8"/>
    <s v="yes"/>
    <s v="No"/>
    <x v="0"/>
    <n v="2"/>
    <x v="1"/>
    <x v="1"/>
    <x v="0"/>
    <s v="21-Jun-1970"/>
    <n v="10274.33"/>
    <s v="tier - 3"/>
    <x v="1"/>
    <s v="R1024"/>
    <x v="1030"/>
  </r>
  <r>
    <s v="Id1102"/>
    <s v="Scott"/>
    <n v="32.299999999999997"/>
    <n v="9.48"/>
    <s v="No"/>
    <s v="No"/>
    <x v="0"/>
    <n v="2"/>
    <x v="1"/>
    <x v="0"/>
    <x v="0"/>
    <s v="27-Nov-1973"/>
    <n v="10269.459999999999"/>
    <s v="tier - 3"/>
    <x v="0"/>
    <s v="R1012"/>
    <x v="1031"/>
  </r>
  <r>
    <s v="Id1103"/>
    <s v="Brian A."/>
    <n v="28.69"/>
    <n v="7.45"/>
    <s v="No"/>
    <s v="No"/>
    <x v="0"/>
    <n v="2"/>
    <x v="1"/>
    <x v="1"/>
    <x v="0"/>
    <s v="5-Sep-1973"/>
    <n v="10264.44"/>
    <s v="tier - 3"/>
    <x v="2"/>
    <s v="R1012"/>
    <x v="1032"/>
  </r>
  <r>
    <s v="Id1104"/>
    <s v="Kaitlin R."/>
    <n v="31.28"/>
    <n v="6.94"/>
    <s v="yes"/>
    <s v="No"/>
    <x v="0"/>
    <n v="1"/>
    <x v="1"/>
    <x v="0"/>
    <x v="0"/>
    <s v="15-Aug-1975"/>
    <n v="10259.129999999999"/>
    <s v="tier - 3"/>
    <x v="2"/>
    <s v="R1011"/>
    <x v="64"/>
  </r>
  <r>
    <s v="Id1105"/>
    <s v="Mohammad"/>
    <n v="30.21"/>
    <n v="7.83"/>
    <s v="No"/>
    <s v="No"/>
    <x v="0"/>
    <n v="0"/>
    <x v="1"/>
    <x v="0"/>
    <x v="0"/>
    <s v="23-Sep-1968"/>
    <n v="10231.5"/>
    <s v="tier - 3"/>
    <x v="1"/>
    <s v="R1012"/>
    <x v="1033"/>
  </r>
  <r>
    <s v="Id1106"/>
    <s v="Charlie"/>
    <n v="38.28"/>
    <n v="10.17"/>
    <s v="yes"/>
    <s v="No"/>
    <x v="0"/>
    <n v="0"/>
    <x v="1"/>
    <x v="0"/>
    <x v="0"/>
    <s v="28-Jun-1967"/>
    <n v="10226.280000000001"/>
    <s v="tier - 3"/>
    <x v="0"/>
    <s v="R1013"/>
    <x v="63"/>
  </r>
  <r>
    <s v="Id1107"/>
    <s v="Brent"/>
    <n v="29.9"/>
    <n v="8.9600000000000009"/>
    <s v="yes"/>
    <s v="No"/>
    <x v="0"/>
    <n v="0"/>
    <x v="1"/>
    <x v="1"/>
    <x v="0"/>
    <s v="26-Sep-1967"/>
    <n v="10214.64"/>
    <s v="tier - 3"/>
    <x v="2"/>
    <s v="R1011"/>
    <x v="1034"/>
  </r>
  <r>
    <s v="Id1108"/>
    <s v="Kelli M"/>
    <n v="23.18"/>
    <n v="6.96"/>
    <s v="yes"/>
    <s v="No"/>
    <x v="0"/>
    <n v="2"/>
    <x v="1"/>
    <x v="2"/>
    <x v="0"/>
    <s v="24-Dec-1970"/>
    <n v="10197.77"/>
    <s v="tier - 3"/>
    <x v="1"/>
    <s v="R1024"/>
    <x v="1035"/>
  </r>
  <r>
    <s v="Id1109"/>
    <s v=".  Sheridan H"/>
    <n v="33.020000000000003"/>
    <n v="5.07"/>
    <s v="yes"/>
    <s v="No"/>
    <x v="0"/>
    <n v="0"/>
    <x v="1"/>
    <x v="0"/>
    <x v="2"/>
    <s v="16-Oct-1985"/>
    <n v="10191.82"/>
    <s v="tier - 3"/>
    <x v="2"/>
    <s v="R1026"/>
    <x v="1036"/>
  </r>
  <r>
    <s v="Id1110"/>
    <s v=".  Sarah M."/>
    <n v="27.29"/>
    <n v="5.85"/>
    <s v="No"/>
    <s v="No"/>
    <x v="0"/>
    <n v="2"/>
    <x v="1"/>
    <x v="1"/>
    <x v="1"/>
    <s v="10-Jul-1972"/>
    <n v="10160.870000000001"/>
    <s v="tier - 3"/>
    <x v="0"/>
    <s v="R1025"/>
    <x v="1037"/>
  </r>
  <r>
    <s v="Id1111"/>
    <s v="Jennifer"/>
    <n v="23.18"/>
    <n v="10.56"/>
    <s v="No"/>
    <s v="No"/>
    <x v="0"/>
    <n v="2"/>
    <x v="1"/>
    <x v="2"/>
    <x v="0"/>
    <s v="13-Oct-1973"/>
    <n v="10156.780000000001"/>
    <s v="tier - 3"/>
    <x v="2"/>
    <s v="R1012"/>
    <x v="1038"/>
  </r>
  <r>
    <s v="Id1112"/>
    <s v=".  Laura J"/>
    <n v="32.659999999999997"/>
    <n v="8.92"/>
    <s v="yes"/>
    <s v="No"/>
    <x v="0"/>
    <n v="0"/>
    <x v="1"/>
    <x v="0"/>
    <x v="0"/>
    <s v="12-Jun-1981"/>
    <n v="10146.129999999999"/>
    <s v="tier - 3"/>
    <x v="1"/>
    <s v="R1025"/>
    <x v="1039"/>
  </r>
  <r>
    <s v="Id1113"/>
    <s v="Thomas"/>
    <n v="30.78"/>
    <n v="8.6300000000000008"/>
    <s v="No"/>
    <s v="No"/>
    <x v="0"/>
    <n v="0"/>
    <x v="1"/>
    <x v="0"/>
    <x v="0"/>
    <s v="30-Dec-1974"/>
    <n v="10141.14"/>
    <s v="tier - 3"/>
    <x v="1"/>
    <s v="R1016"/>
    <x v="1040"/>
  </r>
  <r>
    <s v="Id1114"/>
    <s v="Gisele"/>
    <n v="47.2"/>
    <n v="6.29"/>
    <s v="yes"/>
    <s v="No"/>
    <x v="1"/>
    <n v="1"/>
    <x v="1"/>
    <x v="0"/>
    <x v="1"/>
    <s v="5-Sep-1997"/>
    <n v="10139.84"/>
    <s v="tier - 3"/>
    <x v="2"/>
    <s v="R1012"/>
    <x v="1041"/>
  </r>
  <r>
    <s v="Id1115"/>
    <s v="Myra L"/>
    <n v="31.6"/>
    <n v="5.75"/>
    <s v="No"/>
    <s v="No"/>
    <x v="0"/>
    <n v="2"/>
    <x v="1"/>
    <x v="0"/>
    <x v="1"/>
    <s v="16-Nov-1972"/>
    <n v="10118.42"/>
    <s v="tier - 3"/>
    <x v="0"/>
    <s v="R1011"/>
    <x v="1042"/>
  </r>
  <r>
    <s v="Id1116"/>
    <s v="Melissa M."/>
    <n v="33.914999999999999"/>
    <n v="6.66"/>
    <s v="yes"/>
    <s v="No"/>
    <x v="0"/>
    <n v="1"/>
    <x v="1"/>
    <x v="0"/>
    <x v="0"/>
    <s v="2-Jul-1975"/>
    <n v="10115.01"/>
    <s v="tier - 3"/>
    <x v="0"/>
    <s v="R1012"/>
    <x v="1043"/>
  </r>
  <r>
    <s v="Id1117"/>
    <s v="Eleanor F."/>
    <n v="23.54"/>
    <n v="5.0999999999999996"/>
    <s v="No"/>
    <s v="No"/>
    <x v="0"/>
    <n v="2"/>
    <x v="1"/>
    <x v="2"/>
    <x v="2"/>
    <s v="8-Aug-1972"/>
    <n v="10107.219999999999"/>
    <s v="tier - 3"/>
    <x v="1"/>
    <s v="R1013"/>
    <x v="1044"/>
  </r>
  <r>
    <s v="Id1118"/>
    <s v="Elizabeth"/>
    <n v="27.074999999999999"/>
    <n v="4.41"/>
    <s v="No"/>
    <s v="No"/>
    <x v="0"/>
    <n v="2"/>
    <x v="1"/>
    <x v="1"/>
    <x v="2"/>
    <s v="19-Oct-1972"/>
    <n v="10106.129999999999"/>
    <s v="tier - 3"/>
    <x v="1"/>
    <s v="R1024"/>
    <x v="279"/>
  </r>
  <r>
    <s v="Id1119"/>
    <s v="Kenneth"/>
    <n v="25.8"/>
    <n v="5.52"/>
    <s v="yes"/>
    <s v="No"/>
    <x v="0"/>
    <n v="0"/>
    <x v="1"/>
    <x v="1"/>
    <x v="2"/>
    <s v="19-Dec-1976"/>
    <n v="10096.969999999999"/>
    <s v="tier - 3"/>
    <x v="2"/>
    <s v="R1011"/>
    <x v="1045"/>
  </r>
  <r>
    <s v="Id1120"/>
    <s v="Robert G."/>
    <n v="36.1"/>
    <n v="4.62"/>
    <s v="yes"/>
    <s v="No"/>
    <x v="1"/>
    <n v="1"/>
    <x v="1"/>
    <x v="0"/>
    <x v="2"/>
    <s v="3-Jul-1969"/>
    <n v="10085.85"/>
    <s v="tier - 3"/>
    <x v="0"/>
    <s v="R1011"/>
    <x v="1046"/>
  </r>
  <r>
    <s v="Id1121"/>
    <s v="Thomas C."/>
    <n v="30.495000000000001"/>
    <n v="5.74"/>
    <s v="yes"/>
    <s v="No"/>
    <x v="1"/>
    <n v="1"/>
    <x v="1"/>
    <x v="0"/>
    <x v="1"/>
    <s v="27-Oct-1969"/>
    <n v="10072.06"/>
    <s v="tier - 3"/>
    <x v="1"/>
    <s v="R1017"/>
    <x v="1047"/>
  </r>
  <r>
    <s v="Id1122"/>
    <s v="Matthew J."/>
    <n v="21.4"/>
    <n v="6.3"/>
    <s v="yes"/>
    <s v="No"/>
    <x v="1"/>
    <n v="1"/>
    <x v="1"/>
    <x v="2"/>
    <x v="1"/>
    <s v="22-Aug-1969"/>
    <n v="10065.41"/>
    <s v="tier - 3"/>
    <x v="2"/>
    <s v="R1011"/>
    <x v="1048"/>
  </r>
  <r>
    <s v="Id1123"/>
    <s v="Mallory D."/>
    <n v="32.299999999999997"/>
    <n v="10.27"/>
    <s v="No"/>
    <s v="No"/>
    <x v="0"/>
    <n v="0"/>
    <x v="1"/>
    <x v="0"/>
    <x v="0"/>
    <s v="30-Aug-1974"/>
    <n v="10043.25"/>
    <s v="tier - 3"/>
    <x v="2"/>
    <s v="R1024"/>
    <x v="958"/>
  </r>
  <r>
    <s v="Id1124"/>
    <s v="Christopher D."/>
    <n v="29.78"/>
    <n v="5.85"/>
    <s v="No"/>
    <s v="No"/>
    <x v="1"/>
    <n v="1"/>
    <x v="1"/>
    <x v="1"/>
    <x v="1"/>
    <s v="28-Dec-1979"/>
    <n v="10027.15"/>
    <s v="tier - 3"/>
    <x v="1"/>
    <s v="R1021"/>
    <x v="1049"/>
  </r>
  <r>
    <s v="Id1125"/>
    <s v=".  Jamie"/>
    <n v="34.76"/>
    <n v="5.92"/>
    <s v="yes"/>
    <s v="No"/>
    <x v="0"/>
    <n v="1"/>
    <x v="1"/>
    <x v="0"/>
    <x v="1"/>
    <s v="3-Jul-1988"/>
    <n v="10011.44"/>
    <s v="tier - 3"/>
    <x v="0"/>
    <s v="R1026"/>
    <x v="1050"/>
  </r>
  <r>
    <s v="Id1126"/>
    <s v="Ariell"/>
    <n v="18.335000000000001"/>
    <n v="10.01"/>
    <s v="yes"/>
    <s v="No"/>
    <x v="0"/>
    <n v="2"/>
    <x v="1"/>
    <x v="3"/>
    <x v="0"/>
    <s v="11-Aug-1970"/>
    <n v="9991.0400000000009"/>
    <s v="tier - 2"/>
    <x v="0"/>
    <s v="R1012"/>
    <x v="1051"/>
  </r>
  <r>
    <s v="Id1127"/>
    <s v="Christopher"/>
    <n v="32.299999999999997"/>
    <n v="9.59"/>
    <s v="No"/>
    <s v="No"/>
    <x v="0"/>
    <n v="0"/>
    <x v="1"/>
    <x v="0"/>
    <x v="0"/>
    <s v="6-Oct-1971"/>
    <n v="9964.06"/>
    <s v="tier - 2"/>
    <x v="2"/>
    <s v="R1019"/>
    <x v="1052"/>
  </r>
  <r>
    <s v="Id1128"/>
    <s v="Ryan"/>
    <n v="27.74"/>
    <n v="10.37"/>
    <s v="No"/>
    <s v="No"/>
    <x v="0"/>
    <n v="0"/>
    <x v="1"/>
    <x v="1"/>
    <x v="0"/>
    <s v="26-Dec-1971"/>
    <n v="9957.7199999999993"/>
    <s v="tier - 2"/>
    <x v="0"/>
    <s v="R1018"/>
    <x v="937"/>
  </r>
  <r>
    <s v="Id1129"/>
    <s v="Thomas B."/>
    <n v="24"/>
    <n v="4.01"/>
    <s v="yes"/>
    <s v="No"/>
    <x v="0"/>
    <n v="1"/>
    <x v="1"/>
    <x v="2"/>
    <x v="2"/>
    <s v="11-Sep-1964"/>
    <n v="9933.44"/>
    <s v="tier - 3"/>
    <x v="0"/>
    <s v="R1013"/>
    <x v="874"/>
  </r>
  <r>
    <s v="Id1130"/>
    <s v="Katie"/>
    <n v="31.78"/>
    <n v="4.24"/>
    <s v="yes"/>
    <s v="No"/>
    <x v="1"/>
    <n v="1"/>
    <x v="1"/>
    <x v="0"/>
    <x v="2"/>
    <s v="3-Dec-1983"/>
    <n v="9931.9599999999991"/>
    <s v="tier - 2"/>
    <x v="2"/>
    <s v="R1012"/>
    <x v="1053"/>
  </r>
  <r>
    <s v="Id1131"/>
    <s v=".  Rachelle L"/>
    <n v="32.25"/>
    <n v="5.36"/>
    <s v="yes"/>
    <s v="No"/>
    <x v="0"/>
    <n v="0"/>
    <x v="1"/>
    <x v="0"/>
    <x v="2"/>
    <s v="19-Aug-1985"/>
    <n v="9930.64"/>
    <s v="tier - 2"/>
    <x v="0"/>
    <s v="R1025"/>
    <x v="732"/>
  </r>
  <r>
    <s v="Id1132"/>
    <s v="Colleen"/>
    <n v="30.114999999999998"/>
    <n v="4.99"/>
    <s v="No"/>
    <s v="No"/>
    <x v="0"/>
    <n v="2"/>
    <x v="1"/>
    <x v="0"/>
    <x v="2"/>
    <s v="14-Sep-1972"/>
    <n v="9910.36"/>
    <s v="tier - 2"/>
    <x v="0"/>
    <s v="R1012"/>
    <x v="411"/>
  </r>
  <r>
    <s v="Id1133"/>
    <s v="Gregory A"/>
    <n v="22.41"/>
    <n v="8.68"/>
    <s v="No"/>
    <s v="No"/>
    <x v="0"/>
    <n v="0"/>
    <x v="1"/>
    <x v="2"/>
    <x v="0"/>
    <s v="17-Aug-1962"/>
    <n v="9907.83"/>
    <s v="tier - 3"/>
    <x v="2"/>
    <s v="R1013"/>
    <x v="1054"/>
  </r>
  <r>
    <s v="Id1134"/>
    <s v="Lara"/>
    <n v="45.72"/>
    <n v="4.2300000000000004"/>
    <s v="yes"/>
    <s v="No"/>
    <x v="0"/>
    <n v="0"/>
    <x v="1"/>
    <x v="0"/>
    <x v="2"/>
    <s v="8-Jul-1996"/>
    <n v="9894.69"/>
    <s v="tier - 2"/>
    <x v="0"/>
    <s v="R1012"/>
    <x v="1055"/>
  </r>
  <r>
    <s v="Id1135"/>
    <s v="Megan"/>
    <n v="25"/>
    <n v="5.32"/>
    <s v="yes"/>
    <s v="No"/>
    <x v="0"/>
    <n v="2"/>
    <x v="1"/>
    <x v="1"/>
    <x v="2"/>
    <s v="5-Nov-1966"/>
    <n v="9890.23"/>
    <s v="tier - 3"/>
    <x v="0"/>
    <s v="R1013"/>
    <x v="1056"/>
  </r>
  <r>
    <s v="Id1136"/>
    <s v="Sara"/>
    <n v="39.5"/>
    <n v="6.66"/>
    <s v="No"/>
    <s v="No"/>
    <x v="0"/>
    <n v="0"/>
    <x v="1"/>
    <x v="0"/>
    <x v="0"/>
    <s v="8-Nov-1971"/>
    <n v="9880.07"/>
    <s v="tier - 2"/>
    <x v="0"/>
    <s v="R1011"/>
    <x v="1057"/>
  </r>
  <r>
    <s v="Id1137"/>
    <s v="Lucie J."/>
    <n v="37.729999999999997"/>
    <n v="7.4"/>
    <s v="No"/>
    <s v="No"/>
    <x v="0"/>
    <n v="0"/>
    <x v="1"/>
    <x v="0"/>
    <x v="0"/>
    <s v="3-Oct-1971"/>
    <n v="9877.61"/>
    <s v="tier - 2"/>
    <x v="1"/>
    <s v="R1013"/>
    <x v="1058"/>
  </r>
  <r>
    <s v="Id1138"/>
    <s v="Elizabeth S."/>
    <n v="40.659999999999997"/>
    <n v="10.08"/>
    <s v="No"/>
    <s v="No"/>
    <x v="0"/>
    <n v="0"/>
    <x v="1"/>
    <x v="0"/>
    <x v="0"/>
    <s v="3-Jul-1971"/>
    <n v="9875.68"/>
    <s v="tier - 2"/>
    <x v="0"/>
    <s v="R1024"/>
    <x v="1059"/>
  </r>
  <r>
    <s v="Id1139"/>
    <s v="Carma S"/>
    <n v="34.200000000000003"/>
    <n v="8.58"/>
    <s v="No"/>
    <s v="No"/>
    <x v="0"/>
    <n v="0"/>
    <x v="1"/>
    <x v="0"/>
    <x v="0"/>
    <s v="22-Dec-1971"/>
    <n v="9872.7000000000007"/>
    <s v="tier - 2"/>
    <x v="2"/>
    <s v="R1011"/>
    <x v="1060"/>
  </r>
  <r>
    <s v="Id1140"/>
    <s v="Ryan"/>
    <n v="46.51"/>
    <n v="5.84"/>
    <s v="No"/>
    <s v="No"/>
    <x v="0"/>
    <n v="1"/>
    <x v="1"/>
    <x v="0"/>
    <x v="1"/>
    <s v="6-Jul-1998"/>
    <n v="9870.59"/>
    <s v="tier - 2"/>
    <x v="2"/>
    <s v="R1023"/>
    <x v="1061"/>
  </r>
  <r>
    <s v="Id1141"/>
    <s v="Daniel"/>
    <n v="28.88"/>
    <n v="4.8600000000000003"/>
    <s v="yes"/>
    <s v="No"/>
    <x v="1"/>
    <n v="1"/>
    <x v="1"/>
    <x v="1"/>
    <x v="2"/>
    <s v="13-Aug-1969"/>
    <n v="9869.81"/>
    <s v="tier - 3"/>
    <x v="0"/>
    <s v="R1012"/>
    <x v="1062"/>
  </r>
  <r>
    <s v="Id1142"/>
    <s v="Sarah"/>
    <n v="33.914999999999999"/>
    <n v="11.52"/>
    <s v="No"/>
    <s v="No"/>
    <x v="0"/>
    <n v="0"/>
    <x v="1"/>
    <x v="0"/>
    <x v="0"/>
    <s v="9-Nov-1971"/>
    <n v="9866.2999999999993"/>
    <s v="tier - 2"/>
    <x v="0"/>
    <s v="R1024"/>
    <x v="955"/>
  </r>
  <r>
    <s v="Id1143"/>
    <s v="Matthew J"/>
    <n v="24.32"/>
    <n v="6.15"/>
    <s v="yes"/>
    <s v="No"/>
    <x v="1"/>
    <n v="1"/>
    <x v="1"/>
    <x v="2"/>
    <x v="1"/>
    <s v="20-Oct-1969"/>
    <n v="9863.4699999999993"/>
    <s v="tier - 3"/>
    <x v="0"/>
    <s v="R1012"/>
    <x v="650"/>
  </r>
  <r>
    <s v="Id1144"/>
    <s v="Francesca"/>
    <n v="25.8"/>
    <n v="9.94"/>
    <s v="No"/>
    <s v="No"/>
    <x v="0"/>
    <n v="0"/>
    <x v="1"/>
    <x v="1"/>
    <x v="0"/>
    <s v="17-Jul-1971"/>
    <n v="9861.0300000000007"/>
    <s v="tier - 2"/>
    <x v="2"/>
    <s v="R1011"/>
    <x v="1063"/>
  </r>
  <r>
    <s v="Id1145"/>
    <s v="Nicole"/>
    <n v="21.56"/>
    <n v="10.56"/>
    <s v="No"/>
    <s v="No"/>
    <x v="0"/>
    <n v="0"/>
    <x v="1"/>
    <x v="2"/>
    <x v="0"/>
    <s v="23-Oct-1971"/>
    <n v="9855.1299999999992"/>
    <s v="tier - 2"/>
    <x v="0"/>
    <s v="R1013"/>
    <x v="1064"/>
  </r>
  <r>
    <s v="Id1146"/>
    <s v="Toshiyuki"/>
    <n v="31.6"/>
    <n v="6.79"/>
    <s v="No"/>
    <s v="No"/>
    <x v="0"/>
    <n v="0"/>
    <x v="1"/>
    <x v="0"/>
    <x v="0"/>
    <s v="4-Nov-1968"/>
    <n v="9850.43"/>
    <s v="tier - 3"/>
    <x v="0"/>
    <s v="R1011"/>
    <x v="1065"/>
  </r>
  <r>
    <s v="Id1147"/>
    <s v="Tom L."/>
    <n v="42.93"/>
    <n v="4.8"/>
    <s v="No"/>
    <s v="No"/>
    <x v="0"/>
    <n v="1"/>
    <x v="1"/>
    <x v="0"/>
    <x v="2"/>
    <s v="13-Aug-1992"/>
    <n v="9844.4500000000007"/>
    <s v="tier - 2"/>
    <x v="1"/>
    <s v="R1012"/>
    <x v="1066"/>
  </r>
  <r>
    <s v="Id1148"/>
    <s v="Brian"/>
    <n v="26.72"/>
    <n v="5.75"/>
    <s v="No"/>
    <s v="No"/>
    <x v="0"/>
    <n v="2"/>
    <x v="1"/>
    <x v="1"/>
    <x v="1"/>
    <s v="26-Sep-1972"/>
    <n v="9836.2099999999991"/>
    <s v="tier - 2"/>
    <x v="0"/>
    <s v="R1021"/>
    <x v="397"/>
  </r>
  <r>
    <s v="Id1149"/>
    <s v="Matthew"/>
    <n v="26.67"/>
    <n v="5.81"/>
    <s v="No"/>
    <s v="No"/>
    <x v="0"/>
    <n v="2"/>
    <x v="1"/>
    <x v="1"/>
    <x v="1"/>
    <s v="28-Jun-1972"/>
    <n v="9819.25"/>
    <s v="tier - 2"/>
    <x v="2"/>
    <s v="R1021"/>
    <x v="1067"/>
  </r>
  <r>
    <s v="Id1150"/>
    <s v="Julee"/>
    <n v="42.68"/>
    <n v="9.2799999999999994"/>
    <s v="No"/>
    <s v="No"/>
    <x v="0"/>
    <n v="2"/>
    <x v="1"/>
    <x v="0"/>
    <x v="0"/>
    <s v="17-Sep-1973"/>
    <n v="9800.89"/>
    <s v="tier - 2"/>
    <x v="1"/>
    <s v="R1013"/>
    <x v="1068"/>
  </r>
  <r>
    <s v="Id1151"/>
    <s v="Christopher M."/>
    <n v="24.31"/>
    <n v="6.37"/>
    <s v="No"/>
    <s v="No"/>
    <x v="0"/>
    <n v="0"/>
    <x v="1"/>
    <x v="2"/>
    <x v="1"/>
    <s v="7-Jun-1977"/>
    <n v="9788.8700000000008"/>
    <s v="tier - 3"/>
    <x v="2"/>
    <s v="R1013"/>
    <x v="1069"/>
  </r>
  <r>
    <s v="Id1152"/>
    <s v="Ciaran"/>
    <n v="44.75"/>
    <n v="5.09"/>
    <s v="yes"/>
    <s v="No"/>
    <x v="0"/>
    <n v="0"/>
    <x v="1"/>
    <x v="0"/>
    <x v="2"/>
    <s v="8-Aug-1996"/>
    <n v="9787.32"/>
    <s v="tier - 2"/>
    <x v="0"/>
    <s v="R1023"/>
    <x v="1070"/>
  </r>
  <r>
    <s v="Id1153"/>
    <s v="Kara"/>
    <n v="30.78"/>
    <n v="7.94"/>
    <s v="No"/>
    <s v="No"/>
    <x v="0"/>
    <n v="2"/>
    <x v="1"/>
    <x v="0"/>
    <x v="0"/>
    <s v="7-Jul-1973"/>
    <n v="9778.35"/>
    <s v="tier - 2"/>
    <x v="2"/>
    <s v="R1024"/>
    <x v="386"/>
  </r>
  <r>
    <s v="Id1154"/>
    <s v="Makie"/>
    <n v="21.86"/>
    <n v="10.95"/>
    <s v="No"/>
    <s v="No"/>
    <x v="0"/>
    <n v="0"/>
    <x v="1"/>
    <x v="2"/>
    <x v="0"/>
    <s v="5-Sep-1965"/>
    <n v="9764.08"/>
    <s v="tier - 3"/>
    <x v="1"/>
    <s v="R1012"/>
    <x v="1071"/>
  </r>
  <r>
    <s v="Id1155"/>
    <s v="Emily E"/>
    <n v="49.09"/>
    <n v="6.3"/>
    <s v="yes"/>
    <s v="No"/>
    <x v="0"/>
    <n v="0"/>
    <x v="1"/>
    <x v="0"/>
    <x v="1"/>
    <s v="14-Jul-2001"/>
    <n v="9753.49"/>
    <s v="tier - 2"/>
    <x v="2"/>
    <s v="R1012"/>
    <x v="621"/>
  </r>
  <r>
    <s v="Id1156"/>
    <s v="Cary"/>
    <n v="47.74"/>
    <n v="8.0500000000000007"/>
    <s v="yes"/>
    <s v="No"/>
    <x v="0"/>
    <n v="2"/>
    <x v="1"/>
    <x v="0"/>
    <x v="0"/>
    <s v="4-Jul-1970"/>
    <n v="9748.91"/>
    <s v="tier - 2"/>
    <x v="1"/>
    <s v="R1013"/>
    <x v="1072"/>
  </r>
  <r>
    <s v="Id1157"/>
    <s v="Steven"/>
    <n v="30.2"/>
    <n v="9.8800000000000008"/>
    <s v="yes"/>
    <s v="No"/>
    <x v="0"/>
    <n v="2"/>
    <x v="1"/>
    <x v="0"/>
    <x v="0"/>
    <s v="18-Aug-1970"/>
    <n v="9724.5300000000007"/>
    <s v="tier - 3"/>
    <x v="1"/>
    <s v="R1011"/>
    <x v="1073"/>
  </r>
  <r>
    <s v="Id1158"/>
    <s v="Jose Antonio Sr."/>
    <n v="33.25"/>
    <n v="7.42"/>
    <s v="yes"/>
    <s v="No"/>
    <x v="0"/>
    <n v="2"/>
    <x v="1"/>
    <x v="0"/>
    <x v="0"/>
    <s v="12-Sep-1970"/>
    <n v="9722.77"/>
    <s v="tier - 3"/>
    <x v="1"/>
    <s v="R1016"/>
    <x v="1074"/>
  </r>
  <r>
    <s v="Id1159"/>
    <s v="Tatiana"/>
    <n v="26.6"/>
    <n v="8.4499999999999993"/>
    <s v="yes"/>
    <s v="No"/>
    <x v="0"/>
    <n v="1"/>
    <x v="1"/>
    <x v="1"/>
    <x v="0"/>
    <s v="27-Jun-1975"/>
    <n v="9715.84"/>
    <s v="tier - 2"/>
    <x v="1"/>
    <s v="R1024"/>
    <x v="532"/>
  </r>
  <r>
    <s v="Id1160"/>
    <s v="Dan T."/>
    <n v="26.35"/>
    <n v="6.21"/>
    <s v="No"/>
    <s v="No"/>
    <x v="0"/>
    <n v="2"/>
    <x v="1"/>
    <x v="1"/>
    <x v="1"/>
    <s v="10-Jul-1972"/>
    <n v="9710.7099999999991"/>
    <s v="tier - 2"/>
    <x v="1"/>
    <s v="R1021"/>
    <x v="1037"/>
  </r>
  <r>
    <s v="Id1161"/>
    <s v="Liisa A."/>
    <n v="39.994999999999997"/>
    <n v="4.6500000000000004"/>
    <s v="No"/>
    <s v="No"/>
    <x v="0"/>
    <n v="0"/>
    <x v="1"/>
    <x v="0"/>
    <x v="2"/>
    <s v="19-Sep-1977"/>
    <n v="9704.67"/>
    <s v="tier - 2"/>
    <x v="0"/>
    <s v="R1024"/>
    <x v="1075"/>
  </r>
  <r>
    <s v="Id1162"/>
    <s v="Kathryn E."/>
    <n v="22.92"/>
    <n v="5.87"/>
    <s v="yes"/>
    <s v="No"/>
    <x v="0"/>
    <n v="1"/>
    <x v="1"/>
    <x v="2"/>
    <x v="1"/>
    <s v="7-Nov-1964"/>
    <n v="9698.42"/>
    <s v="tier - 3"/>
    <x v="0"/>
    <s v="R1013"/>
    <x v="18"/>
  </r>
  <r>
    <s v="Id1163"/>
    <s v="Maxwell"/>
    <n v="24.78"/>
    <n v="4.24"/>
    <s v="yes"/>
    <s v="No"/>
    <x v="0"/>
    <n v="2"/>
    <x v="1"/>
    <x v="2"/>
    <x v="2"/>
    <s v="16-Sep-1966"/>
    <n v="9684.2900000000009"/>
    <s v="tier - 3"/>
    <x v="2"/>
    <s v="R1013"/>
    <x v="1076"/>
  </r>
  <r>
    <s v="Id1164"/>
    <s v="Pascale"/>
    <n v="34.07"/>
    <n v="7.81"/>
    <s v="yes"/>
    <s v="No"/>
    <x v="0"/>
    <n v="0"/>
    <x v="1"/>
    <x v="0"/>
    <x v="0"/>
    <s v="8-Aug-1981"/>
    <n v="9664.34"/>
    <s v="tier - 2"/>
    <x v="0"/>
    <s v="R1011"/>
    <x v="1077"/>
  </r>
  <r>
    <s v="Id1165"/>
    <s v="Becca"/>
    <n v="30.14"/>
    <n v="9.85"/>
    <s v="No"/>
    <s v="No"/>
    <x v="0"/>
    <n v="0"/>
    <x v="1"/>
    <x v="0"/>
    <x v="0"/>
    <s v="8-Jul-1974"/>
    <n v="9653.81"/>
    <s v="tier - 2"/>
    <x v="2"/>
    <s v="R1011"/>
    <x v="1078"/>
  </r>
  <r>
    <s v="Id1166"/>
    <s v="Grace"/>
    <n v="18.05"/>
    <n v="6.94"/>
    <s v="No"/>
    <s v="No"/>
    <x v="0"/>
    <n v="0"/>
    <x v="1"/>
    <x v="3"/>
    <x v="0"/>
    <s v="19-Jul-1971"/>
    <n v="9644.25"/>
    <s v="tier - 2"/>
    <x v="1"/>
    <s v="R1012"/>
    <x v="1079"/>
  </r>
  <r>
    <s v="Id1167"/>
    <s v="Samantha"/>
    <n v="37.4"/>
    <n v="11.3"/>
    <s v="yes"/>
    <s v="No"/>
    <x v="0"/>
    <n v="2"/>
    <x v="1"/>
    <x v="0"/>
    <x v="0"/>
    <s v="30-Sep-1970"/>
    <n v="9634.5400000000009"/>
    <s v="tier - 2"/>
    <x v="2"/>
    <s v="R1011"/>
    <x v="1080"/>
  </r>
  <r>
    <s v="Id1168"/>
    <s v=".  Nicole R."/>
    <n v="25.75"/>
    <n v="9.23"/>
    <s v="No"/>
    <s v="No"/>
    <x v="0"/>
    <n v="0"/>
    <x v="1"/>
    <x v="1"/>
    <x v="0"/>
    <s v="22-Jun-1968"/>
    <n v="9630.91"/>
    <s v="tier - 3"/>
    <x v="2"/>
    <s v="R1013"/>
    <x v="1081"/>
  </r>
  <r>
    <s v="Id1169"/>
    <s v="David W"/>
    <n v="32.299999999999997"/>
    <n v="4.37"/>
    <s v="No"/>
    <s v="No"/>
    <x v="0"/>
    <n v="2"/>
    <x v="1"/>
    <x v="0"/>
    <x v="2"/>
    <s v="23-Oct-1972"/>
    <n v="9630.4"/>
    <s v="tier - 2"/>
    <x v="2"/>
    <s v="R1011"/>
    <x v="1082"/>
  </r>
  <r>
    <s v="Id1170"/>
    <s v="Grant"/>
    <n v="28.61"/>
    <n v="5.76"/>
    <s v="No"/>
    <s v="No"/>
    <x v="1"/>
    <n v="1"/>
    <x v="1"/>
    <x v="1"/>
    <x v="1"/>
    <s v="19-Dec-1979"/>
    <n v="9630.2999999999993"/>
    <s v="tier - 2"/>
    <x v="2"/>
    <s v="R1021"/>
    <x v="1083"/>
  </r>
  <r>
    <s v="Id1171"/>
    <s v=".  Sophia"/>
    <n v="45.41"/>
    <n v="4.96"/>
    <s v="No"/>
    <s v="No"/>
    <x v="0"/>
    <n v="1"/>
    <x v="1"/>
    <x v="0"/>
    <x v="2"/>
    <s v="23-Jun-1998"/>
    <n v="9628.7900000000009"/>
    <s v="tier - 2"/>
    <x v="2"/>
    <s v="R1026"/>
    <x v="1084"/>
  </r>
  <r>
    <s v="Id1172"/>
    <s v="Christina"/>
    <n v="31.2"/>
    <n v="11.04"/>
    <s v="yes"/>
    <s v="No"/>
    <x v="0"/>
    <n v="2"/>
    <x v="1"/>
    <x v="0"/>
    <x v="0"/>
    <s v="16-Dec-1970"/>
    <n v="9625.92"/>
    <s v="tier - 2"/>
    <x v="0"/>
    <s v="R1011"/>
    <x v="1085"/>
  </r>
  <r>
    <s v="Id1173"/>
    <s v="Sam L."/>
    <n v="29.83"/>
    <n v="7.81"/>
    <s v="yes"/>
    <s v="No"/>
    <x v="0"/>
    <n v="1"/>
    <x v="1"/>
    <x v="1"/>
    <x v="0"/>
    <s v="29-Oct-1975"/>
    <n v="9620.33"/>
    <s v="tier - 3"/>
    <x v="0"/>
    <s v="R1012"/>
    <x v="291"/>
  </r>
  <r>
    <s v="Id1174"/>
    <s v=".  Haley R."/>
    <n v="29.06"/>
    <n v="4.55"/>
    <s v="No"/>
    <s v="No"/>
    <x v="0"/>
    <n v="0"/>
    <x v="1"/>
    <x v="1"/>
    <x v="2"/>
    <s v="29-Aug-1982"/>
    <n v="9619.18"/>
    <s v="tier - 2"/>
    <x v="1"/>
    <s v="R1025"/>
    <x v="1086"/>
  </r>
  <r>
    <s v="Id1175"/>
    <s v="Ethan"/>
    <n v="27.454999999999998"/>
    <n v="6.13"/>
    <s v="No"/>
    <s v="No"/>
    <x v="0"/>
    <n v="2"/>
    <x v="1"/>
    <x v="1"/>
    <x v="1"/>
    <s v="27-Dec-1972"/>
    <n v="9617.66"/>
    <s v="tier - 3"/>
    <x v="0"/>
    <s v="R1016"/>
    <x v="1087"/>
  </r>
  <r>
    <s v="Id1176"/>
    <s v="Andrew W"/>
    <n v="23.01"/>
    <n v="6.04"/>
    <s v="yes"/>
    <s v="No"/>
    <x v="0"/>
    <n v="1"/>
    <x v="1"/>
    <x v="2"/>
    <x v="1"/>
    <s v="15-Dec-1964"/>
    <n v="9597.6299999999992"/>
    <s v="tier - 3"/>
    <x v="0"/>
    <s v="R1013"/>
    <x v="1088"/>
  </r>
  <r>
    <s v="Id1177"/>
    <s v="Mark G"/>
    <n v="31.39"/>
    <n v="8.85"/>
    <s v="yes"/>
    <s v="No"/>
    <x v="0"/>
    <n v="0"/>
    <x v="1"/>
    <x v="0"/>
    <x v="0"/>
    <s v="18-Oct-1981"/>
    <n v="9584.0400000000009"/>
    <s v="tier - 2"/>
    <x v="1"/>
    <s v="R1021"/>
    <x v="1089"/>
  </r>
  <r>
    <s v="Id1178"/>
    <s v="Kasey E."/>
    <n v="34.770000000000003"/>
    <n v="10.54"/>
    <s v="No"/>
    <s v="No"/>
    <x v="0"/>
    <n v="2"/>
    <x v="1"/>
    <x v="0"/>
    <x v="0"/>
    <s v="28-Nov-1973"/>
    <n v="9583.89"/>
    <s v="tier - 2"/>
    <x v="0"/>
    <s v="R1012"/>
    <x v="1090"/>
  </r>
  <r>
    <s v="Id1179"/>
    <s v="Jeff"/>
    <n v="24.48"/>
    <n v="4.37"/>
    <s v="yes"/>
    <s v="No"/>
    <x v="0"/>
    <n v="2"/>
    <x v="1"/>
    <x v="2"/>
    <x v="2"/>
    <s v="4-Dec-1966"/>
    <n v="9582.5400000000009"/>
    <s v="tier - 3"/>
    <x v="2"/>
    <s v="R1013"/>
    <x v="1091"/>
  </r>
  <r>
    <s v="Id1180"/>
    <s v="Amy"/>
    <n v="22.61"/>
    <n v="9.6300000000000008"/>
    <s v="No"/>
    <s v="No"/>
    <x v="0"/>
    <n v="2"/>
    <x v="1"/>
    <x v="2"/>
    <x v="0"/>
    <s v="1-Dec-1973"/>
    <n v="9566.99"/>
    <s v="tier - 2"/>
    <x v="1"/>
    <s v="R1012"/>
    <x v="1092"/>
  </r>
  <r>
    <s v="Id1181"/>
    <s v="Adam"/>
    <n v="34.299999999999997"/>
    <n v="10.37"/>
    <s v="No"/>
    <s v="No"/>
    <x v="0"/>
    <n v="0"/>
    <x v="1"/>
    <x v="0"/>
    <x v="0"/>
    <s v="14-Aug-1974"/>
    <n v="9563.0300000000007"/>
    <s v="tier - 3"/>
    <x v="1"/>
    <s v="R1011"/>
    <x v="1093"/>
  </r>
  <r>
    <s v="Id1182"/>
    <s v="Kristin M"/>
    <n v="46.09"/>
    <n v="5.44"/>
    <s v="No"/>
    <s v="No"/>
    <x v="0"/>
    <n v="2"/>
    <x v="1"/>
    <x v="0"/>
    <x v="2"/>
    <s v="22-Sep-1972"/>
    <n v="9549.57"/>
    <s v="tier - 2"/>
    <x v="1"/>
    <s v="R1013"/>
    <x v="1094"/>
  </r>
  <r>
    <s v="Id1183"/>
    <s v="Mary-Lynn B."/>
    <n v="44.744999999999997"/>
    <n v="5.19"/>
    <s v="No"/>
    <s v="No"/>
    <x v="0"/>
    <n v="2"/>
    <x v="1"/>
    <x v="0"/>
    <x v="2"/>
    <s v="22-Sep-1972"/>
    <n v="9541.7000000000007"/>
    <s v="tier - 2"/>
    <x v="1"/>
    <s v="R1024"/>
    <x v="1094"/>
  </r>
  <r>
    <s v="Id1184"/>
    <s v=".  Jamie A"/>
    <n v="26.33"/>
    <n v="11.8"/>
    <s v="yes"/>
    <s v="No"/>
    <x v="0"/>
    <n v="1"/>
    <x v="1"/>
    <x v="1"/>
    <x v="0"/>
    <s v="28-Jul-1975"/>
    <n v="9540.17"/>
    <s v="tier - 2"/>
    <x v="2"/>
    <s v="R1024"/>
    <x v="1095"/>
  </r>
  <r>
    <s v="Id1185"/>
    <s v="Jeffrey A."/>
    <n v="26.6"/>
    <n v="8.3800000000000008"/>
    <s v="No"/>
    <s v="No"/>
    <x v="0"/>
    <n v="2"/>
    <x v="1"/>
    <x v="1"/>
    <x v="0"/>
    <s v="21-Dec-1973"/>
    <n v="9538.65"/>
    <s v="tier - 2"/>
    <x v="0"/>
    <s v="R1021"/>
    <x v="1096"/>
  </r>
  <r>
    <s v="Id1186"/>
    <s v="Nicole"/>
    <n v="27.5"/>
    <n v="7.58"/>
    <s v="No"/>
    <s v="No"/>
    <x v="0"/>
    <n v="0"/>
    <x v="1"/>
    <x v="1"/>
    <x v="0"/>
    <s v="29-Nov-1971"/>
    <n v="9528.9"/>
    <s v="tier - 2"/>
    <x v="2"/>
    <s v="R1011"/>
    <x v="1097"/>
  </r>
  <r>
    <s v="Id1187"/>
    <s v="Audrey"/>
    <n v="41.55"/>
    <n v="4.6100000000000003"/>
    <s v="No"/>
    <s v="No"/>
    <x v="0"/>
    <n v="1"/>
    <x v="1"/>
    <x v="0"/>
    <x v="2"/>
    <s v="22-Aug-1992"/>
    <n v="9507.68"/>
    <s v="tier - 2"/>
    <x v="1"/>
    <s v="R1012"/>
    <x v="1098"/>
  </r>
  <r>
    <s v="Id1188"/>
    <s v="Jacob"/>
    <n v="41.47"/>
    <n v="4.7"/>
    <s v="yes"/>
    <s v="No"/>
    <x v="1"/>
    <n v="1"/>
    <x v="1"/>
    <x v="0"/>
    <x v="2"/>
    <s v="24-Aug-1969"/>
    <n v="9504.31"/>
    <s v="tier - 3"/>
    <x v="2"/>
    <s v="R1013"/>
    <x v="1099"/>
  </r>
  <r>
    <s v="Id1189"/>
    <s v="Daniel S"/>
    <n v="24.795000000000002"/>
    <n v="6.05"/>
    <s v="yes"/>
    <s v="No"/>
    <x v="0"/>
    <n v="0"/>
    <x v="1"/>
    <x v="2"/>
    <x v="1"/>
    <s v="28-Nov-1976"/>
    <n v="9500.57"/>
    <s v="tier - 2"/>
    <x v="0"/>
    <s v="R1017"/>
    <x v="68"/>
  </r>
  <r>
    <s v="Id1190"/>
    <s v="Marc C."/>
    <n v="29.48"/>
    <n v="5.63"/>
    <s v="yes"/>
    <s v="No"/>
    <x v="1"/>
    <n v="1"/>
    <x v="1"/>
    <x v="1"/>
    <x v="2"/>
    <s v="4-Jun-1969"/>
    <n v="9487.64"/>
    <s v="tier - 2"/>
    <x v="2"/>
    <s v="R1013"/>
    <x v="1100"/>
  </r>
  <r>
    <s v="Id1191"/>
    <s v="Mark S"/>
    <n v="28.09"/>
    <n v="6.06"/>
    <s v="No"/>
    <s v="No"/>
    <x v="1"/>
    <n v="1"/>
    <x v="1"/>
    <x v="1"/>
    <x v="1"/>
    <s v="17-Jul-1979"/>
    <n v="9453.92"/>
    <s v="tier - 2"/>
    <x v="2"/>
    <s v="R1021"/>
    <x v="1101"/>
  </r>
  <r>
    <s v="Id1192"/>
    <s v="Dan"/>
    <n v="32.729999999999997"/>
    <n v="5.19"/>
    <s v="No"/>
    <s v="No"/>
    <x v="0"/>
    <n v="1"/>
    <x v="1"/>
    <x v="0"/>
    <x v="2"/>
    <s v="14-Nov-1987"/>
    <n v="9448.42"/>
    <s v="tier - 2"/>
    <x v="0"/>
    <s v="R1021"/>
    <x v="1102"/>
  </r>
  <r>
    <s v="Id1193"/>
    <s v="Gabriela"/>
    <n v="27.36"/>
    <n v="8.9600000000000009"/>
    <s v="No"/>
    <s v="No"/>
    <x v="0"/>
    <n v="0"/>
    <x v="1"/>
    <x v="1"/>
    <x v="0"/>
    <s v="8-Jun-1974"/>
    <n v="9447.3799999999992"/>
    <s v="tier - 2"/>
    <x v="0"/>
    <s v="R1024"/>
    <x v="1103"/>
  </r>
  <r>
    <s v="Id1194"/>
    <s v="Amanda"/>
    <n v="27.265000000000001"/>
    <n v="11.39"/>
    <s v="No"/>
    <s v="No"/>
    <x v="0"/>
    <n v="0"/>
    <x v="1"/>
    <x v="1"/>
    <x v="0"/>
    <s v="27-Nov-1974"/>
    <n v="9447.25"/>
    <s v="tier - 2"/>
    <x v="1"/>
    <s v="R1024"/>
    <x v="1104"/>
  </r>
  <r>
    <s v="Id1195"/>
    <s v="Dara"/>
    <n v="48.07"/>
    <n v="4.0599999999999996"/>
    <s v="yes"/>
    <s v="No"/>
    <x v="0"/>
    <n v="0"/>
    <x v="1"/>
    <x v="0"/>
    <x v="2"/>
    <s v="3-Nov-1976"/>
    <n v="9432.93"/>
    <s v="tier - 2"/>
    <x v="1"/>
    <s v="R1024"/>
    <x v="1105"/>
  </r>
  <r>
    <s v="Id1196"/>
    <s v="Rachelle R"/>
    <n v="30.8"/>
    <n v="5.23"/>
    <s v="yes"/>
    <s v="No"/>
    <x v="0"/>
    <n v="0"/>
    <x v="1"/>
    <x v="0"/>
    <x v="2"/>
    <s v="30-Oct-1976"/>
    <n v="9414.92"/>
    <s v="tier - 2"/>
    <x v="2"/>
    <s v="R1011"/>
    <x v="1106"/>
  </r>
  <r>
    <s v="Id1197"/>
    <s v="Brenda J"/>
    <n v="32.299999999999997"/>
    <n v="5.05"/>
    <s v="yes"/>
    <s v="No"/>
    <x v="0"/>
    <n v="0"/>
    <x v="1"/>
    <x v="0"/>
    <x v="2"/>
    <s v="17-Oct-1976"/>
    <n v="9411.01"/>
    <s v="tier - 2"/>
    <x v="0"/>
    <s v="R1024"/>
    <x v="1107"/>
  </r>
  <r>
    <s v="Id1198"/>
    <s v="Tim"/>
    <n v="39.700000000000003"/>
    <n v="7.34"/>
    <s v="No"/>
    <s v="No"/>
    <x v="0"/>
    <n v="0"/>
    <x v="1"/>
    <x v="0"/>
    <x v="0"/>
    <s v="20-Oct-1971"/>
    <n v="9391.35"/>
    <s v="tier - 3"/>
    <x v="0"/>
    <s v="R1011"/>
    <x v="1108"/>
  </r>
  <r>
    <s v="Id1199"/>
    <s v="Sylvain"/>
    <n v="35.97"/>
    <n v="8.1300000000000008"/>
    <s v="No"/>
    <s v="No"/>
    <x v="0"/>
    <n v="0"/>
    <x v="1"/>
    <x v="0"/>
    <x v="0"/>
    <s v="29-Dec-1971"/>
    <n v="9386.16"/>
    <s v="tier - 3"/>
    <x v="2"/>
    <s v="R1013"/>
    <x v="1109"/>
  </r>
  <r>
    <s v="Id1200"/>
    <s v=".  Lisa M"/>
    <n v="25.86"/>
    <n v="6.68"/>
    <s v="yes"/>
    <s v="No"/>
    <x v="0"/>
    <n v="1"/>
    <x v="1"/>
    <x v="1"/>
    <x v="0"/>
    <s v="2-Dec-1975"/>
    <n v="9380.75"/>
    <s v="tier - 2"/>
    <x v="2"/>
    <s v="R1024"/>
    <x v="108"/>
  </r>
  <r>
    <s v="Id1201"/>
    <s v="Ryan"/>
    <n v="30.03"/>
    <n v="11.51"/>
    <s v="No"/>
    <s v="No"/>
    <x v="0"/>
    <n v="0"/>
    <x v="1"/>
    <x v="0"/>
    <x v="0"/>
    <s v="26-Nov-1971"/>
    <n v="9377.9"/>
    <s v="tier - 2"/>
    <x v="1"/>
    <s v="R1013"/>
    <x v="1110"/>
  </r>
  <r>
    <s v="Id1202"/>
    <s v=".  Kaitlin M"/>
    <n v="25.76"/>
    <n v="6.02"/>
    <s v="yes"/>
    <s v="No"/>
    <x v="1"/>
    <n v="1"/>
    <x v="1"/>
    <x v="1"/>
    <x v="1"/>
    <s v="24-Nov-1969"/>
    <n v="9377.4500000000007"/>
    <s v="tier - 2"/>
    <x v="0"/>
    <s v="R1013"/>
    <x v="1111"/>
  </r>
  <r>
    <s v="Id1203"/>
    <s v="William R."/>
    <n v="22.42"/>
    <n v="7.96"/>
    <s v="No"/>
    <s v="No"/>
    <x v="0"/>
    <n v="0"/>
    <x v="1"/>
    <x v="2"/>
    <x v="0"/>
    <s v="8-Oct-1971"/>
    <n v="9361.33"/>
    <s v="tier - 3"/>
    <x v="1"/>
    <s v="R1016"/>
    <x v="1112"/>
  </r>
  <r>
    <s v="Id1204"/>
    <s v="Bruce"/>
    <n v="33.18"/>
    <n v="6.01"/>
    <s v="yes"/>
    <s v="No"/>
    <x v="0"/>
    <n v="1"/>
    <x v="1"/>
    <x v="0"/>
    <x v="1"/>
    <s v="1-Jul-1988"/>
    <n v="9344.2000000000007"/>
    <s v="tier - 2"/>
    <x v="1"/>
    <s v="R1021"/>
    <x v="1113"/>
  </r>
  <r>
    <s v="Id1205"/>
    <s v=".  Veronica"/>
    <n v="43.04"/>
    <n v="5.9"/>
    <s v="yes"/>
    <s v="No"/>
    <x v="0"/>
    <n v="0"/>
    <x v="1"/>
    <x v="0"/>
    <x v="1"/>
    <s v="12-Oct-1996"/>
    <n v="9338.61"/>
    <s v="tier - 2"/>
    <x v="1"/>
    <s v="R1026"/>
    <x v="1114"/>
  </r>
  <r>
    <s v="Id1206"/>
    <s v="Warren"/>
    <n v="34.15"/>
    <n v="4.49"/>
    <s v="yes"/>
    <s v="No"/>
    <x v="0"/>
    <n v="1"/>
    <x v="1"/>
    <x v="0"/>
    <x v="2"/>
    <s v="9-Jul-1988"/>
    <n v="9320.26"/>
    <s v="tier - 2"/>
    <x v="1"/>
    <s v="R1012"/>
    <x v="1115"/>
  </r>
  <r>
    <s v="Id1207"/>
    <s v=".  Daniela"/>
    <n v="25.78"/>
    <n v="6.25"/>
    <s v="No"/>
    <s v="No"/>
    <x v="0"/>
    <n v="0"/>
    <x v="1"/>
    <x v="1"/>
    <x v="1"/>
    <s v="12-Oct-1977"/>
    <n v="9315.41"/>
    <s v="tier - 2"/>
    <x v="1"/>
    <s v="R1024"/>
    <x v="1116"/>
  </r>
  <r>
    <s v="Id1208"/>
    <s v="Deirdre A"/>
    <n v="21.02"/>
    <n v="9.6199999999999992"/>
    <s v="yes"/>
    <s v="No"/>
    <x v="1"/>
    <n v="1"/>
    <x v="1"/>
    <x v="2"/>
    <x v="0"/>
    <s v="8-Jun-1963"/>
    <n v="9310.81"/>
    <s v="tier - 3"/>
    <x v="1"/>
    <s v="R1013"/>
    <x v="1117"/>
  </r>
  <r>
    <s v="Id1209"/>
    <s v="Mathias"/>
    <n v="37.51"/>
    <n v="11.06"/>
    <s v="No"/>
    <s v="No"/>
    <x v="0"/>
    <n v="2"/>
    <x v="1"/>
    <x v="0"/>
    <x v="0"/>
    <s v="16-Oct-1973"/>
    <n v="9304.7000000000007"/>
    <s v="tier - 3"/>
    <x v="0"/>
    <s v="R1013"/>
    <x v="1118"/>
  </r>
  <r>
    <s v="Id1210"/>
    <s v="Matthew"/>
    <n v="25.745000000000001"/>
    <n v="6.11"/>
    <s v="yes"/>
    <s v="No"/>
    <x v="0"/>
    <n v="0"/>
    <x v="1"/>
    <x v="1"/>
    <x v="1"/>
    <s v="3-Nov-1976"/>
    <n v="9301.89"/>
    <s v="tier - 2"/>
    <x v="1"/>
    <s v="R1012"/>
    <x v="1105"/>
  </r>
  <r>
    <s v="Id1211"/>
    <s v="Kurt"/>
    <n v="31.35"/>
    <n v="11.49"/>
    <s v="No"/>
    <s v="No"/>
    <x v="0"/>
    <n v="2"/>
    <x v="1"/>
    <x v="0"/>
    <x v="0"/>
    <s v="18-Sep-1973"/>
    <n v="9290.14"/>
    <s v="tier - 3"/>
    <x v="0"/>
    <s v="R1016"/>
    <x v="65"/>
  </r>
  <r>
    <s v="Id1212"/>
    <s v="Samuel"/>
    <n v="29.83"/>
    <n v="8.68"/>
    <s v="No"/>
    <s v="No"/>
    <x v="0"/>
    <n v="2"/>
    <x v="1"/>
    <x v="1"/>
    <x v="0"/>
    <s v="16-Oct-1973"/>
    <n v="9288.0300000000007"/>
    <s v="tier - 2"/>
    <x v="0"/>
    <s v="R1018"/>
    <x v="1118"/>
  </r>
  <r>
    <s v="Id1213"/>
    <s v=".  Emily"/>
    <n v="25.49"/>
    <n v="5.68"/>
    <s v="yes"/>
    <s v="No"/>
    <x v="1"/>
    <n v="1"/>
    <x v="1"/>
    <x v="1"/>
    <x v="2"/>
    <s v="26-Nov-1969"/>
    <n v="9285.8700000000008"/>
    <s v="tier - 2"/>
    <x v="0"/>
    <s v="R1013"/>
    <x v="811"/>
  </r>
  <r>
    <s v="Id1214"/>
    <s v="Tiffany"/>
    <n v="34.1"/>
    <n v="8.4499999999999993"/>
    <s v="No"/>
    <s v="No"/>
    <x v="0"/>
    <n v="0"/>
    <x v="1"/>
    <x v="0"/>
    <x v="0"/>
    <s v="2-Jul-1971"/>
    <n v="9283.56"/>
    <s v="tier - 2"/>
    <x v="0"/>
    <s v="R1013"/>
    <x v="1119"/>
  </r>
  <r>
    <s v="Id1215"/>
    <s v="Alex F"/>
    <n v="25.84"/>
    <n v="8.51"/>
    <s v="No"/>
    <s v="No"/>
    <x v="0"/>
    <n v="2"/>
    <x v="1"/>
    <x v="1"/>
    <x v="0"/>
    <s v="27-Oct-1973"/>
    <n v="9282.48"/>
    <s v="tier - 3"/>
    <x v="2"/>
    <s v="R1016"/>
    <x v="211"/>
  </r>
  <r>
    <s v="Id1216"/>
    <s v="Alice"/>
    <n v="20.6"/>
    <n v="7.62"/>
    <s v="No"/>
    <s v="No"/>
    <x v="0"/>
    <n v="0"/>
    <x v="1"/>
    <x v="2"/>
    <x v="0"/>
    <s v="6-Aug-1971"/>
    <n v="9264.7999999999993"/>
    <s v="tier - 2"/>
    <x v="1"/>
    <s v="R1011"/>
    <x v="1120"/>
  </r>
  <r>
    <s v="Id1217"/>
    <s v="Allison M."/>
    <n v="28.88"/>
    <n v="10.18"/>
    <s v="No"/>
    <s v="No"/>
    <x v="0"/>
    <n v="0"/>
    <x v="1"/>
    <x v="1"/>
    <x v="0"/>
    <s v="21-Aug-1974"/>
    <n v="9249.5"/>
    <s v="tier - 2"/>
    <x v="1"/>
    <s v="R1012"/>
    <x v="1121"/>
  </r>
  <r>
    <s v="Id1218"/>
    <s v="Johannes Fiskerstand"/>
    <n v="28.24"/>
    <n v="5.36"/>
    <s v="No"/>
    <s v="No"/>
    <x v="0"/>
    <n v="0"/>
    <x v="1"/>
    <x v="1"/>
    <x v="2"/>
    <s v="5-Oct-1980"/>
    <n v="9247.94"/>
    <s v="tier - 2"/>
    <x v="1"/>
    <s v="R1021"/>
    <x v="1122"/>
  </r>
  <r>
    <s v="Id1219"/>
    <s v="Stephen"/>
    <n v="25.46"/>
    <n v="11.78"/>
    <s v="yes"/>
    <s v="No"/>
    <x v="0"/>
    <n v="1"/>
    <x v="1"/>
    <x v="1"/>
    <x v="0"/>
    <s v="6-Dec-1975"/>
    <n v="9225.26"/>
    <s v="tier - 3"/>
    <x v="0"/>
    <s v="R1015"/>
    <x v="1123"/>
  </r>
  <r>
    <s v="Id1220"/>
    <s v="Jon M"/>
    <n v="29.64"/>
    <n v="10.82"/>
    <s v="yes"/>
    <s v="No"/>
    <x v="0"/>
    <n v="0"/>
    <x v="1"/>
    <x v="1"/>
    <x v="0"/>
    <s v="5-Dec-1981"/>
    <n v="9222.4"/>
    <s v="tier - 2"/>
    <x v="0"/>
    <s v="R1019"/>
    <x v="1124"/>
  </r>
  <r>
    <s v="Id1221"/>
    <s v="Fasil"/>
    <n v="31.27"/>
    <n v="7.73"/>
    <s v="yes"/>
    <s v="No"/>
    <x v="0"/>
    <n v="1"/>
    <x v="1"/>
    <x v="0"/>
    <x v="0"/>
    <s v="25-Dec-1986"/>
    <n v="9210.06"/>
    <s v="tier - 2"/>
    <x v="0"/>
    <s v="R1021"/>
    <x v="1125"/>
  </r>
  <r>
    <s v="Id1222"/>
    <s v="Megan C."/>
    <n v="19.95"/>
    <n v="6.24"/>
    <s v="yes"/>
    <s v="No"/>
    <x v="0"/>
    <n v="0"/>
    <x v="1"/>
    <x v="2"/>
    <x v="1"/>
    <s v="10-Sep-1976"/>
    <n v="9193.84"/>
    <s v="tier - 2"/>
    <x v="1"/>
    <s v="R1012"/>
    <x v="1126"/>
  </r>
  <r>
    <s v="Id1223"/>
    <s v="Lisa J."/>
    <n v="21.3"/>
    <n v="10.42"/>
    <s v="No"/>
    <s v="No"/>
    <x v="0"/>
    <n v="2"/>
    <x v="1"/>
    <x v="2"/>
    <x v="0"/>
    <s v="25-Dec-1973"/>
    <n v="9182.17"/>
    <s v="tier - 2"/>
    <x v="0"/>
    <s v="R1011"/>
    <x v="1127"/>
  </r>
  <r>
    <s v="Id1224"/>
    <s v="Doron P"/>
    <n v="31.635000000000002"/>
    <n v="11.11"/>
    <s v="No"/>
    <s v="No"/>
    <x v="0"/>
    <n v="0"/>
    <x v="1"/>
    <x v="0"/>
    <x v="0"/>
    <s v="29-Dec-1971"/>
    <n v="9174.14"/>
    <s v="tier - 3"/>
    <x v="1"/>
    <s v="R1012"/>
    <x v="1109"/>
  </r>
  <r>
    <s v="Id1225"/>
    <s v="Katharina"/>
    <n v="23.9"/>
    <n v="7.67"/>
    <s v="yes"/>
    <s v="No"/>
    <x v="0"/>
    <n v="2"/>
    <x v="1"/>
    <x v="2"/>
    <x v="0"/>
    <s v="24-Oct-1970"/>
    <n v="9171.75"/>
    <s v="tier - 2"/>
    <x v="2"/>
    <s v="R1012"/>
    <x v="1128"/>
  </r>
  <r>
    <s v="Id1226"/>
    <s v="Carl"/>
    <n v="34.15"/>
    <n v="6.15"/>
    <s v="No"/>
    <s v="No"/>
    <x v="0"/>
    <n v="0"/>
    <x v="1"/>
    <x v="0"/>
    <x v="1"/>
    <s v="23-Aug-1990"/>
    <n v="9159.51"/>
    <s v="tier - 2"/>
    <x v="2"/>
    <s v="R1021"/>
    <x v="1129"/>
  </r>
  <r>
    <s v="Id1227"/>
    <s v="Kelsey J."/>
    <n v="28.71"/>
    <n v="5.71"/>
    <s v="No"/>
    <s v="No"/>
    <x v="0"/>
    <n v="0"/>
    <x v="1"/>
    <x v="1"/>
    <x v="1"/>
    <s v="8-Dec-1982"/>
    <n v="9147.5"/>
    <s v="tier - 2"/>
    <x v="1"/>
    <s v="R1012"/>
    <x v="1130"/>
  </r>
  <r>
    <s v="Id1228"/>
    <s v="Stephen A."/>
    <n v="36.700000000000003"/>
    <n v="8.6999999999999993"/>
    <s v="yes"/>
    <s v="No"/>
    <x v="0"/>
    <n v="2"/>
    <x v="1"/>
    <x v="0"/>
    <x v="0"/>
    <s v="18-Oct-1970"/>
    <n v="9144.57"/>
    <s v="tier - 3"/>
    <x v="2"/>
    <s v="R1011"/>
    <x v="1131"/>
  </r>
  <r>
    <s v="Id1229"/>
    <s v="Dan"/>
    <n v="34.1"/>
    <n v="9.0399999999999991"/>
    <s v="yes"/>
    <s v="No"/>
    <x v="0"/>
    <n v="2"/>
    <x v="1"/>
    <x v="0"/>
    <x v="0"/>
    <s v="12-Aug-1970"/>
    <n v="9140.9500000000007"/>
    <s v="tier - 3"/>
    <x v="0"/>
    <s v="R1013"/>
    <x v="1132"/>
  </r>
  <r>
    <s v="Id1230"/>
    <s v="Katie C"/>
    <n v="25.7"/>
    <n v="5.61"/>
    <s v="No"/>
    <s v="No"/>
    <x v="0"/>
    <n v="0"/>
    <x v="1"/>
    <x v="1"/>
    <x v="2"/>
    <s v="2-Dec-1977"/>
    <n v="9101.7999999999993"/>
    <s v="tier - 2"/>
    <x v="1"/>
    <s v="R1011"/>
    <x v="346"/>
  </r>
  <r>
    <s v="Id1231"/>
    <s v="Melissa K"/>
    <n v="21.68"/>
    <n v="8.1199999999999992"/>
    <s v="No"/>
    <s v="No"/>
    <x v="0"/>
    <n v="0"/>
    <x v="1"/>
    <x v="2"/>
    <x v="0"/>
    <s v="9-Nov-1965"/>
    <n v="9095.94"/>
    <s v="tier - 3"/>
    <x v="1"/>
    <s v="R1011"/>
    <x v="1133"/>
  </r>
  <r>
    <s v="Id1232"/>
    <s v="Kara H"/>
    <n v="25.175000000000001"/>
    <n v="4.74"/>
    <s v="No"/>
    <s v="No"/>
    <x v="0"/>
    <n v="0"/>
    <x v="1"/>
    <x v="1"/>
    <x v="2"/>
    <s v="4-Nov-1977"/>
    <n v="9095.07"/>
    <s v="tier - 2"/>
    <x v="2"/>
    <s v="R1024"/>
    <x v="1134"/>
  </r>
  <r>
    <s v="Id1233"/>
    <s v="Juan Carlos"/>
    <n v="44.77"/>
    <n v="4.0599999999999996"/>
    <s v="No"/>
    <s v="No"/>
    <x v="0"/>
    <n v="2"/>
    <x v="1"/>
    <x v="0"/>
    <x v="2"/>
    <s v="2-Dec-1972"/>
    <n v="9058.73"/>
    <s v="tier - 3"/>
    <x v="2"/>
    <s v="R1013"/>
    <x v="1135"/>
  </r>
  <r>
    <s v="Id1234"/>
    <s v="John III"/>
    <n v="37.07"/>
    <n v="5.69"/>
    <s v="No"/>
    <s v="No"/>
    <x v="0"/>
    <n v="2"/>
    <x v="1"/>
    <x v="0"/>
    <x v="2"/>
    <s v="7-Dec-1972"/>
    <n v="9048.0300000000007"/>
    <s v="tier - 2"/>
    <x v="2"/>
    <s v="R1013"/>
    <x v="1136"/>
  </r>
  <r>
    <s v="Id1235"/>
    <s v=".  Sarah M"/>
    <n v="39.799999999999997"/>
    <n v="5.66"/>
    <s v="No"/>
    <s v="No"/>
    <x v="1"/>
    <n v="1"/>
    <x v="1"/>
    <x v="0"/>
    <x v="2"/>
    <s v="1-Dec-1993"/>
    <n v="9010.2000000000007"/>
    <s v="tier - 2"/>
    <x v="0"/>
    <s v="R1026"/>
    <x v="1137"/>
  </r>
  <r>
    <s v="Id1236"/>
    <s v=".  Kristin C"/>
    <n v="26.36"/>
    <n v="4.32"/>
    <s v="No"/>
    <s v="No"/>
    <x v="1"/>
    <n v="1"/>
    <x v="1"/>
    <x v="1"/>
    <x v="2"/>
    <s v="16-Dec-1979"/>
    <n v="8998.43"/>
    <s v="tier - 2"/>
    <x v="1"/>
    <s v="R1025"/>
    <x v="1138"/>
  </r>
  <r>
    <s v="Id1237"/>
    <s v="Casey M."/>
    <n v="29.925000000000001"/>
    <n v="8.2899999999999991"/>
    <s v="No"/>
    <s v="No"/>
    <x v="0"/>
    <n v="2"/>
    <x v="1"/>
    <x v="1"/>
    <x v="0"/>
    <s v="11-Oct-1973"/>
    <n v="8988.16"/>
    <s v="tier - 2"/>
    <x v="1"/>
    <s v="R1012"/>
    <x v="1015"/>
  </r>
  <r>
    <s v="Id1238"/>
    <s v="Samuel"/>
    <n v="37.29"/>
    <n v="10.46"/>
    <s v="No"/>
    <s v="No"/>
    <x v="0"/>
    <n v="0"/>
    <x v="1"/>
    <x v="0"/>
    <x v="0"/>
    <s v="21-Jul-1974"/>
    <n v="8978.19"/>
    <s v="tier - 2"/>
    <x v="2"/>
    <s v="R1013"/>
    <x v="1139"/>
  </r>
  <r>
    <s v="Id1239"/>
    <s v="Braulio"/>
    <n v="30.2"/>
    <n v="11.96"/>
    <s v="No"/>
    <s v="No"/>
    <x v="0"/>
    <n v="0"/>
    <x v="1"/>
    <x v="0"/>
    <x v="0"/>
    <s v="8-Sep-1974"/>
    <n v="8968.33"/>
    <s v="tier - 3"/>
    <x v="2"/>
    <s v="R1011"/>
    <x v="1140"/>
  </r>
  <r>
    <s v="Id1240"/>
    <s v="Anne-Marie"/>
    <n v="24.225000000000001"/>
    <n v="4.25"/>
    <s v="yes"/>
    <s v="No"/>
    <x v="1"/>
    <n v="1"/>
    <x v="1"/>
    <x v="2"/>
    <x v="2"/>
    <s v="15-Jul-1983"/>
    <n v="8965.7999999999993"/>
    <s v="tier - 2"/>
    <x v="0"/>
    <s v="R1012"/>
    <x v="1141"/>
  </r>
  <r>
    <s v="Id1241"/>
    <s v="Samuel K."/>
    <n v="31.445"/>
    <n v="8.33"/>
    <s v="No"/>
    <s v="No"/>
    <x v="0"/>
    <n v="0"/>
    <x v="1"/>
    <x v="0"/>
    <x v="0"/>
    <s v="17-Aug-1974"/>
    <n v="8964.06"/>
    <s v="tier - 3"/>
    <x v="2"/>
    <s v="R1016"/>
    <x v="1142"/>
  </r>
  <r>
    <s v="Id1242"/>
    <s v=".  Yuki"/>
    <n v="38.880000000000003"/>
    <n v="4.29"/>
    <s v="No"/>
    <s v="No"/>
    <x v="0"/>
    <n v="1"/>
    <x v="1"/>
    <x v="0"/>
    <x v="2"/>
    <s v="27-Sep-1992"/>
    <n v="8954.99"/>
    <s v="tier - 2"/>
    <x v="0"/>
    <s v="R1026"/>
    <x v="1143"/>
  </r>
  <r>
    <s v="Id1243"/>
    <s v="Rafer"/>
    <n v="43.89"/>
    <n v="6.32"/>
    <s v="yes"/>
    <s v="No"/>
    <x v="0"/>
    <n v="0"/>
    <x v="1"/>
    <x v="0"/>
    <x v="1"/>
    <s v="25-Dec-1976"/>
    <n v="8944.1200000000008"/>
    <s v="tier - 3"/>
    <x v="2"/>
    <s v="R1013"/>
    <x v="1144"/>
  </r>
  <r>
    <s v="Id1244"/>
    <s v="Claire"/>
    <n v="25.6"/>
    <n v="5.65"/>
    <s v="No"/>
    <s v="No"/>
    <x v="0"/>
    <n v="2"/>
    <x v="1"/>
    <x v="1"/>
    <x v="2"/>
    <s v="6-Jun-1972"/>
    <n v="8932.08"/>
    <s v="tier - 2"/>
    <x v="1"/>
    <s v="R1011"/>
    <x v="1145"/>
  </r>
  <r>
    <s v="Id1245"/>
    <s v="Erynn J."/>
    <n v="29.545000000000002"/>
    <n v="8.41"/>
    <s v="yes"/>
    <s v="No"/>
    <x v="0"/>
    <n v="1"/>
    <x v="1"/>
    <x v="1"/>
    <x v="0"/>
    <s v="7-Jul-1975"/>
    <n v="8930.93"/>
    <s v="tier - 2"/>
    <x v="2"/>
    <s v="R1012"/>
    <x v="1146"/>
  </r>
  <r>
    <s v="Id1246"/>
    <s v="Mahesh"/>
    <n v="23.25"/>
    <n v="11.96"/>
    <s v="yes"/>
    <s v="No"/>
    <x v="0"/>
    <n v="0"/>
    <x v="1"/>
    <x v="2"/>
    <x v="0"/>
    <s v="6-Sep-1967"/>
    <n v="8908.4699999999993"/>
    <s v="tier - 3"/>
    <x v="2"/>
    <s v="R1013"/>
    <x v="1147"/>
  </r>
  <r>
    <s v="Id1247"/>
    <s v="Stanley"/>
    <n v="43.95"/>
    <n v="5.17"/>
    <s v="yes"/>
    <s v="No"/>
    <x v="1"/>
    <n v="1"/>
    <x v="1"/>
    <x v="0"/>
    <x v="2"/>
    <s v="28-Nov-1997"/>
    <n v="8906.14"/>
    <s v="tier - 2"/>
    <x v="2"/>
    <s v="R1012"/>
    <x v="1148"/>
  </r>
  <r>
    <s v="Id1248"/>
    <s v="Gregory"/>
    <n v="21.85"/>
    <n v="8.76"/>
    <s v="No"/>
    <s v="No"/>
    <x v="0"/>
    <n v="0"/>
    <x v="1"/>
    <x v="2"/>
    <x v="0"/>
    <s v="16-Dec-1978"/>
    <n v="8891.14"/>
    <s v="tier - 2"/>
    <x v="0"/>
    <s v="R1017"/>
    <x v="1149"/>
  </r>
  <r>
    <s v="Id1249"/>
    <s v="Eric"/>
    <n v="25.73"/>
    <n v="7.99"/>
    <s v="No"/>
    <s v="No"/>
    <x v="0"/>
    <n v="2"/>
    <x v="1"/>
    <x v="1"/>
    <x v="0"/>
    <s v="9-Sep-1973"/>
    <n v="8890.59"/>
    <s v="tier - 2"/>
    <x v="0"/>
    <s v="R1012"/>
    <x v="1150"/>
  </r>
  <r>
    <s v="Id1250"/>
    <s v="Rachel M"/>
    <n v="32.229999999999997"/>
    <n v="8.59"/>
    <s v="No"/>
    <s v="No"/>
    <x v="0"/>
    <n v="0"/>
    <x v="1"/>
    <x v="0"/>
    <x v="0"/>
    <s v="18-Jun-1974"/>
    <n v="8871.15"/>
    <s v="tier - 2"/>
    <x v="0"/>
    <s v="R1013"/>
    <x v="1151"/>
  </r>
  <r>
    <s v="Id1251"/>
    <s v="Fritz"/>
    <n v="32.204999999999998"/>
    <n v="6.14"/>
    <s v="No"/>
    <s v="No"/>
    <x v="0"/>
    <n v="2"/>
    <x v="1"/>
    <x v="0"/>
    <x v="1"/>
    <s v="22-Nov-1972"/>
    <n v="8835.26"/>
    <s v="tier - 3"/>
    <x v="2"/>
    <s v="R1012"/>
    <x v="1152"/>
  </r>
  <r>
    <s v="Id1252"/>
    <s v="Brad"/>
    <n v="26.41"/>
    <n v="4.08"/>
    <s v="No"/>
    <s v="No"/>
    <x v="0"/>
    <n v="2"/>
    <x v="1"/>
    <x v="1"/>
    <x v="2"/>
    <s v="14-Nov-1972"/>
    <n v="8827.2099999999991"/>
    <s v="tier - 3"/>
    <x v="1"/>
    <s v="R1012"/>
    <x v="1153"/>
  </r>
  <r>
    <s v="Id1253"/>
    <s v="Claire M"/>
    <n v="30.2"/>
    <n v="6.25"/>
    <s v="yes"/>
    <s v="No"/>
    <x v="0"/>
    <n v="0"/>
    <x v="1"/>
    <x v="0"/>
    <x v="1"/>
    <s v="14-Jul-1976"/>
    <n v="8825.09"/>
    <s v="tier - 2"/>
    <x v="0"/>
    <s v="R1011"/>
    <x v="1154"/>
  </r>
  <r>
    <s v="Id1254"/>
    <s v=".  Jennifer"/>
    <n v="31.26"/>
    <n v="5.94"/>
    <s v="yes"/>
    <s v="No"/>
    <x v="0"/>
    <n v="1"/>
    <x v="1"/>
    <x v="0"/>
    <x v="1"/>
    <s v="22-Aug-1988"/>
    <n v="8824.27"/>
    <s v="tier - 2"/>
    <x v="1"/>
    <s v="R1025"/>
    <x v="1155"/>
  </r>
  <r>
    <s v="Id1255"/>
    <s v="Maria S."/>
    <n v="33.725000000000001"/>
    <n v="6.45"/>
    <s v="yes"/>
    <s v="No"/>
    <x v="0"/>
    <n v="0"/>
    <x v="1"/>
    <x v="0"/>
    <x v="1"/>
    <s v="19-Oct-1976"/>
    <n v="8823.99"/>
    <s v="tier - 2"/>
    <x v="0"/>
    <s v="R1024"/>
    <x v="1156"/>
  </r>
  <r>
    <s v="Id1256"/>
    <s v="Katherine E"/>
    <n v="28.9"/>
    <n v="5.74"/>
    <s v="yes"/>
    <s v="No"/>
    <x v="0"/>
    <n v="0"/>
    <x v="1"/>
    <x v="1"/>
    <x v="1"/>
    <s v="14-Jun-1976"/>
    <n v="8823.2800000000007"/>
    <s v="tier - 2"/>
    <x v="1"/>
    <s v="R1011"/>
    <x v="1157"/>
  </r>
  <r>
    <s v="Id1257"/>
    <s v="Michael"/>
    <n v="45.69"/>
    <n v="4.43"/>
    <s v="yes"/>
    <s v="No"/>
    <x v="0"/>
    <n v="0"/>
    <x v="1"/>
    <x v="0"/>
    <x v="2"/>
    <s v="7-Nov-2001"/>
    <n v="8821.8799999999992"/>
    <s v="tier - 2"/>
    <x v="0"/>
    <s v="R1023"/>
    <x v="1158"/>
  </r>
  <r>
    <s v="Id1258"/>
    <s v="Roxanne"/>
    <n v="21.03"/>
    <n v="6.5"/>
    <s v="No"/>
    <s v="No"/>
    <x v="0"/>
    <n v="0"/>
    <x v="1"/>
    <x v="2"/>
    <x v="0"/>
    <s v="29-Aug-1965"/>
    <n v="8800.49"/>
    <s v="tier - 3"/>
    <x v="2"/>
    <s v="R1013"/>
    <x v="1159"/>
  </r>
  <r>
    <s v="Id1259"/>
    <s v="Israel"/>
    <n v="37"/>
    <n v="8.75"/>
    <s v="No"/>
    <s v="No"/>
    <x v="0"/>
    <n v="0"/>
    <x v="1"/>
    <x v="0"/>
    <x v="0"/>
    <s v="18-Jun-1971"/>
    <n v="8798.59"/>
    <s v="tier - 2"/>
    <x v="1"/>
    <s v="R1011"/>
    <x v="1160"/>
  </r>
  <r>
    <s v="Id1260"/>
    <s v="Samalya"/>
    <n v="25.4"/>
    <n v="11.96"/>
    <s v="No"/>
    <s v="No"/>
    <x v="0"/>
    <n v="0"/>
    <x v="1"/>
    <x v="1"/>
    <x v="0"/>
    <s v="23-Aug-1971"/>
    <n v="8782.4699999999993"/>
    <s v="tier - 2"/>
    <x v="0"/>
    <s v="R1011"/>
    <x v="1161"/>
  </r>
  <r>
    <s v="Id1261"/>
    <s v="Peter"/>
    <n v="32.299999999999997"/>
    <n v="10.54"/>
    <s v="No"/>
    <s v="No"/>
    <x v="0"/>
    <n v="0"/>
    <x v="1"/>
    <x v="0"/>
    <x v="0"/>
    <s v="6-Sep-1974"/>
    <n v="8765.25"/>
    <s v="tier - 2"/>
    <x v="0"/>
    <s v="R1012"/>
    <x v="1162"/>
  </r>
  <r>
    <s v="Id1262"/>
    <s v="Alicia"/>
    <n v="23.94"/>
    <n v="4.54"/>
    <s v="yes"/>
    <s v="No"/>
    <x v="1"/>
    <n v="1"/>
    <x v="1"/>
    <x v="2"/>
    <x v="2"/>
    <s v="9-Sep-1969"/>
    <n v="8760.1200000000008"/>
    <s v="tier - 2"/>
    <x v="1"/>
    <s v="R1013"/>
    <x v="1163"/>
  </r>
  <r>
    <s v="Id1263"/>
    <s v="Sarah K."/>
    <n v="46.4"/>
    <n v="5.71"/>
    <s v="No"/>
    <s v="No"/>
    <x v="0"/>
    <n v="0"/>
    <x v="1"/>
    <x v="0"/>
    <x v="1"/>
    <s v="23-Aug-1999"/>
    <n v="8747.68"/>
    <s v="tier - 2"/>
    <x v="0"/>
    <s v="R1011"/>
    <x v="1164"/>
  </r>
  <r>
    <s v="Id1264"/>
    <s v="Guomin"/>
    <n v="40.375"/>
    <n v="6.25"/>
    <s v="yes"/>
    <s v="No"/>
    <x v="0"/>
    <n v="0"/>
    <x v="1"/>
    <x v="0"/>
    <x v="1"/>
    <s v="17-Jun-1976"/>
    <n v="8733.23"/>
    <s v="tier - 2"/>
    <x v="0"/>
    <s v="R1012"/>
    <x v="1165"/>
  </r>
  <r>
    <s v="Id1265"/>
    <s v="Javier"/>
    <n v="28.7"/>
    <n v="9.4700000000000006"/>
    <s v="No"/>
    <s v="No"/>
    <x v="0"/>
    <n v="2"/>
    <x v="1"/>
    <x v="1"/>
    <x v="0"/>
    <s v="25-Jun-1973"/>
    <n v="8703.4599999999991"/>
    <s v="tier - 3"/>
    <x v="0"/>
    <s v="R1011"/>
    <x v="1166"/>
  </r>
  <r>
    <s v="Id1266"/>
    <s v="Matt"/>
    <n v="26.63"/>
    <n v="5.7"/>
    <s v="No"/>
    <s v="No"/>
    <x v="0"/>
    <n v="0"/>
    <x v="1"/>
    <x v="1"/>
    <x v="1"/>
    <s v="28-Oct-1980"/>
    <n v="8701.84"/>
    <s v="tier - 2"/>
    <x v="0"/>
    <s v="R1021"/>
    <x v="1167"/>
  </r>
  <r>
    <s v="Id1267"/>
    <s v="Thomas S"/>
    <n v="22.515000000000001"/>
    <n v="11.18"/>
    <s v="No"/>
    <s v="No"/>
    <x v="0"/>
    <n v="2"/>
    <x v="1"/>
    <x v="2"/>
    <x v="0"/>
    <s v="11-Oct-1973"/>
    <n v="8688.86"/>
    <s v="tier - 2"/>
    <x v="1"/>
    <s v="R1017"/>
    <x v="1015"/>
  </r>
  <r>
    <s v="Id1268"/>
    <s v="Martha Patricia"/>
    <n v="36.575000000000003"/>
    <n v="10.98"/>
    <s v="No"/>
    <s v="No"/>
    <x v="0"/>
    <n v="0"/>
    <x v="1"/>
    <x v="0"/>
    <x v="0"/>
    <s v="16-Aug-1974"/>
    <n v="8671.19"/>
    <s v="tier - 2"/>
    <x v="1"/>
    <s v="R1012"/>
    <x v="1168"/>
  </r>
  <r>
    <s v="Id1269"/>
    <s v="Alicia"/>
    <n v="23.66"/>
    <n v="5.1100000000000003"/>
    <s v="yes"/>
    <s v="No"/>
    <x v="1"/>
    <n v="1"/>
    <x v="1"/>
    <x v="2"/>
    <x v="2"/>
    <s v="10-Aug-1969"/>
    <n v="8665.14"/>
    <s v="tier - 2"/>
    <x v="0"/>
    <s v="R1013"/>
    <x v="1169"/>
  </r>
  <r>
    <s v="Id1270"/>
    <s v="Jennifer V."/>
    <n v="18.62"/>
    <n v="10.24"/>
    <s v="No"/>
    <s v="No"/>
    <x v="0"/>
    <n v="0"/>
    <x v="1"/>
    <x v="2"/>
    <x v="0"/>
    <s v="21-Oct-1965"/>
    <n v="8665.09"/>
    <s v="tier - 3"/>
    <x v="2"/>
    <s v="R1012"/>
    <x v="1170"/>
  </r>
  <r>
    <s v="Id1271"/>
    <s v="Michael W."/>
    <n v="19.190000000000001"/>
    <n v="7.71"/>
    <s v="yes"/>
    <s v="No"/>
    <x v="0"/>
    <n v="1"/>
    <x v="1"/>
    <x v="2"/>
    <x v="0"/>
    <s v="3-Aug-1975"/>
    <n v="8627.5400000000009"/>
    <s v="tier - 2"/>
    <x v="2"/>
    <s v="R1017"/>
    <x v="1171"/>
  </r>
  <r>
    <s v="Id1272"/>
    <s v="Eddie C"/>
    <n v="27.5"/>
    <n v="6.03"/>
    <s v="No"/>
    <s v="No"/>
    <x v="0"/>
    <n v="0"/>
    <x v="1"/>
    <x v="1"/>
    <x v="1"/>
    <s v="2-Sep-1977"/>
    <n v="8615.2999999999993"/>
    <s v="tier - 2"/>
    <x v="0"/>
    <s v="R1011"/>
    <x v="1172"/>
  </r>
  <r>
    <s v="Id1273"/>
    <s v="Maxime M"/>
    <n v="27.36"/>
    <n v="5.96"/>
    <s v="No"/>
    <s v="No"/>
    <x v="1"/>
    <n v="1"/>
    <x v="1"/>
    <x v="1"/>
    <x v="1"/>
    <s v="17-Jul-1979"/>
    <n v="8606.2199999999993"/>
    <s v="tier - 1"/>
    <x v="2"/>
    <s v="R1014"/>
    <x v="1101"/>
  </r>
  <r>
    <s v="Id1274"/>
    <s v="Mark D"/>
    <n v="20.350000000000001"/>
    <n v="4.16"/>
    <s v="No"/>
    <s v="No"/>
    <x v="0"/>
    <n v="0"/>
    <x v="1"/>
    <x v="2"/>
    <x v="2"/>
    <s v="15-Oct-1977"/>
    <n v="8605.36"/>
    <s v="tier - 2"/>
    <x v="2"/>
    <s v="R1013"/>
    <x v="1173"/>
  </r>
  <r>
    <s v="Id1275"/>
    <s v="Adam"/>
    <n v="24.035"/>
    <n v="6.11"/>
    <s v="No"/>
    <s v="No"/>
    <x v="0"/>
    <n v="0"/>
    <x v="1"/>
    <x v="2"/>
    <x v="1"/>
    <s v="12-Nov-1977"/>
    <n v="8604.48"/>
    <s v="tier - 3"/>
    <x v="2"/>
    <s v="R1016"/>
    <x v="1174"/>
  </r>
  <r>
    <s v="Id1276"/>
    <s v="Justin M"/>
    <n v="23.56"/>
    <n v="5.97"/>
    <s v="No"/>
    <s v="No"/>
    <x v="0"/>
    <n v="0"/>
    <x v="1"/>
    <x v="2"/>
    <x v="1"/>
    <s v="24-Sep-1977"/>
    <n v="8603.82"/>
    <s v="tier - 2"/>
    <x v="1"/>
    <s v="R1019"/>
    <x v="1175"/>
  </r>
  <r>
    <s v="Id1277"/>
    <s v="Svetlana V."/>
    <n v="27.17"/>
    <n v="10.81"/>
    <s v="No"/>
    <s v="No"/>
    <x v="0"/>
    <n v="2"/>
    <x v="1"/>
    <x v="1"/>
    <x v="0"/>
    <s v="11-Jul-1973"/>
    <n v="8601.33"/>
    <s v="tier - 2"/>
    <x v="1"/>
    <s v="R1013"/>
    <x v="1176"/>
  </r>
  <r>
    <s v="Id1278"/>
    <s v="Jana L"/>
    <n v="34.32"/>
    <n v="5.7"/>
    <s v="yes"/>
    <s v="No"/>
    <x v="1"/>
    <n v="1"/>
    <x v="1"/>
    <x v="0"/>
    <x v="1"/>
    <s v="25-Jul-1983"/>
    <n v="8596.83"/>
    <s v="tier - 2"/>
    <x v="0"/>
    <s v="R1013"/>
    <x v="1177"/>
  </r>
  <r>
    <s v="Id1279"/>
    <s v="Laura"/>
    <n v="23.87"/>
    <n v="4.7699999999999996"/>
    <s v="yes"/>
    <s v="No"/>
    <x v="1"/>
    <n v="1"/>
    <x v="1"/>
    <x v="2"/>
    <x v="2"/>
    <s v="30-Dec-1983"/>
    <n v="8582.2999999999993"/>
    <s v="tier - 2"/>
    <x v="1"/>
    <s v="R1013"/>
    <x v="1178"/>
  </r>
  <r>
    <s v="Id1280"/>
    <s v="Torrey C III"/>
    <n v="30.15"/>
    <n v="4.25"/>
    <s v="No"/>
    <s v="No"/>
    <x v="0"/>
    <n v="1"/>
    <x v="1"/>
    <x v="0"/>
    <x v="2"/>
    <s v="11-Nov-1987"/>
    <n v="8573.2999999999993"/>
    <s v="tier - 2"/>
    <x v="2"/>
    <s v="R1021"/>
    <x v="1179"/>
  </r>
  <r>
    <s v="Id1281"/>
    <s v="Paul"/>
    <n v="26.36"/>
    <n v="5.52"/>
    <s v="No"/>
    <s v="No"/>
    <x v="0"/>
    <n v="0"/>
    <x v="1"/>
    <x v="1"/>
    <x v="2"/>
    <s v="6-Dec-1982"/>
    <n v="8572.0400000000009"/>
    <s v="tier - 2"/>
    <x v="2"/>
    <s v="R1021"/>
    <x v="1180"/>
  </r>
  <r>
    <s v="Id1282"/>
    <s v="Jennifer D."/>
    <n v="45.32"/>
    <n v="6.53"/>
    <s v="yes"/>
    <s v="No"/>
    <x v="0"/>
    <n v="1"/>
    <x v="1"/>
    <x v="0"/>
    <x v="0"/>
    <s v="26-Sep-1975"/>
    <n v="8569.86"/>
    <s v="tier - 2"/>
    <x v="0"/>
    <s v="R1013"/>
    <x v="1181"/>
  </r>
  <r>
    <s v="Id1283"/>
    <s v="Erik"/>
    <n v="31.93"/>
    <n v="4.82"/>
    <s v="yes"/>
    <s v="No"/>
    <x v="0"/>
    <n v="1"/>
    <x v="1"/>
    <x v="0"/>
    <x v="2"/>
    <s v="21-Sep-1988"/>
    <n v="8567.25"/>
    <s v="tier - 2"/>
    <x v="1"/>
    <s v="R1012"/>
    <x v="1182"/>
  </r>
  <r>
    <s v="Id1284"/>
    <s v="Lana J"/>
    <n v="36"/>
    <n v="11.94"/>
    <s v="yes"/>
    <s v="No"/>
    <x v="0"/>
    <n v="1"/>
    <x v="1"/>
    <x v="0"/>
    <x v="0"/>
    <s v="21-Aug-1975"/>
    <n v="8556.91"/>
    <s v="tier - 2"/>
    <x v="1"/>
    <s v="R1011"/>
    <x v="1183"/>
  </r>
  <r>
    <s v="Id1285"/>
    <s v="Rebecca E"/>
    <n v="32"/>
    <n v="7.85"/>
    <s v="yes"/>
    <s v="No"/>
    <x v="0"/>
    <n v="1"/>
    <x v="1"/>
    <x v="0"/>
    <x v="0"/>
    <s v="6-Aug-1975"/>
    <n v="8551.35"/>
    <s v="tier - 2"/>
    <x v="2"/>
    <s v="R1011"/>
    <x v="1184"/>
  </r>
  <r>
    <s v="Id1286"/>
    <s v="Katie M."/>
    <n v="29.37"/>
    <n v="8.01"/>
    <s v="yes"/>
    <s v="No"/>
    <x v="0"/>
    <n v="1"/>
    <x v="1"/>
    <x v="1"/>
    <x v="0"/>
    <s v="12-Dec-1983"/>
    <n v="8547.69"/>
    <s v="tier - 2"/>
    <x v="1"/>
    <s v="R1013"/>
    <x v="1185"/>
  </r>
  <r>
    <s v="Id1287"/>
    <s v="Elizabeth A."/>
    <n v="23.6"/>
    <n v="7.4"/>
    <s v="yes"/>
    <s v="No"/>
    <x v="0"/>
    <n v="1"/>
    <x v="1"/>
    <x v="2"/>
    <x v="0"/>
    <s v="6-Nov-1975"/>
    <n v="8539.67"/>
    <s v="tier - 2"/>
    <x v="0"/>
    <s v="R1011"/>
    <x v="1186"/>
  </r>
  <r>
    <s v="Id1288"/>
    <s v="Sarah"/>
    <n v="33.155000000000001"/>
    <n v="8.3800000000000008"/>
    <s v="yes"/>
    <s v="No"/>
    <x v="0"/>
    <n v="0"/>
    <x v="1"/>
    <x v="0"/>
    <x v="0"/>
    <s v="27-Dec-1981"/>
    <n v="8538.2900000000009"/>
    <s v="tier - 2"/>
    <x v="0"/>
    <s v="R1024"/>
    <x v="1187"/>
  </r>
  <r>
    <s v="Id1289"/>
    <s v="Annie J."/>
    <n v="24.32"/>
    <n v="11.56"/>
    <s v="yes"/>
    <s v="No"/>
    <x v="0"/>
    <n v="1"/>
    <x v="1"/>
    <x v="2"/>
    <x v="0"/>
    <s v="24-Jul-1983"/>
    <n v="8534.67"/>
    <s v="tier - 2"/>
    <x v="0"/>
    <s v="R1024"/>
    <x v="1188"/>
  </r>
  <r>
    <s v="Id1290"/>
    <s v="Annie"/>
    <n v="36.299999999999997"/>
    <n v="4.6100000000000003"/>
    <s v="No"/>
    <s v="No"/>
    <x v="0"/>
    <n v="0"/>
    <x v="1"/>
    <x v="0"/>
    <x v="2"/>
    <s v="26-Jul-1977"/>
    <n v="8527.5300000000007"/>
    <s v="tier - 2"/>
    <x v="2"/>
    <s v="R1013"/>
    <x v="1189"/>
  </r>
  <r>
    <s v="Id1291"/>
    <s v="Lindsey"/>
    <n v="34.4"/>
    <n v="4.95"/>
    <s v="No"/>
    <s v="No"/>
    <x v="1"/>
    <n v="1"/>
    <x v="1"/>
    <x v="0"/>
    <x v="2"/>
    <s v="13-Aug-1979"/>
    <n v="8522"/>
    <s v="tier - 2"/>
    <x v="2"/>
    <s v="R1011"/>
    <x v="1190"/>
  </r>
  <r>
    <s v="Id1292"/>
    <s v="Laura"/>
    <n v="30.9"/>
    <n v="5.04"/>
    <s v="No"/>
    <s v="No"/>
    <x v="0"/>
    <n v="0"/>
    <x v="1"/>
    <x v="0"/>
    <x v="2"/>
    <s v="29-Dec-1977"/>
    <n v="8520.0300000000007"/>
    <s v="tier - 2"/>
    <x v="0"/>
    <s v="R1011"/>
    <x v="1191"/>
  </r>
  <r>
    <s v="Id1293"/>
    <s v="Amy T"/>
    <n v="28.6"/>
    <n v="5.42"/>
    <s v="No"/>
    <s v="No"/>
    <x v="0"/>
    <n v="0"/>
    <x v="1"/>
    <x v="1"/>
    <x v="2"/>
    <s v="21-Jun-1977"/>
    <n v="8516.83"/>
    <s v="tier - 2"/>
    <x v="1"/>
    <s v="R1013"/>
    <x v="1192"/>
  </r>
  <r>
    <s v="Id1294"/>
    <s v="Katarina D"/>
    <n v="27.83"/>
    <n v="5.39"/>
    <s v="No"/>
    <s v="No"/>
    <x v="0"/>
    <n v="0"/>
    <x v="1"/>
    <x v="1"/>
    <x v="2"/>
    <s v="26-Dec-1977"/>
    <n v="8515.76"/>
    <s v="tier - 2"/>
    <x v="2"/>
    <s v="R1013"/>
    <x v="1193"/>
  </r>
  <r>
    <s v="Id1295"/>
    <s v="B.j."/>
    <n v="39.64"/>
    <n v="6"/>
    <s v="No"/>
    <s v="No"/>
    <x v="1"/>
    <n v="1"/>
    <x v="1"/>
    <x v="0"/>
    <x v="1"/>
    <s v="10-Nov-1993"/>
    <n v="8471.65"/>
    <s v="tier - 2"/>
    <x v="1"/>
    <s v="R1012"/>
    <x v="1194"/>
  </r>
  <r>
    <s v="Id1296"/>
    <s v="Alison"/>
    <n v="38.479999999999997"/>
    <n v="6.02"/>
    <s v="No"/>
    <s v="No"/>
    <x v="0"/>
    <n v="1"/>
    <x v="1"/>
    <x v="0"/>
    <x v="1"/>
    <s v="9-Sep-1992"/>
    <n v="8466.35"/>
    <s v="tier - 2"/>
    <x v="2"/>
    <s v="R1012"/>
    <x v="1195"/>
  </r>
  <r>
    <s v="Id1297"/>
    <s v="Neil K."/>
    <n v="36.200000000000003"/>
    <n v="4.62"/>
    <s v="No"/>
    <s v="No"/>
    <x v="0"/>
    <n v="2"/>
    <x v="1"/>
    <x v="0"/>
    <x v="2"/>
    <s v="26-Dec-1972"/>
    <n v="8457.82"/>
    <s v="tier - 2"/>
    <x v="0"/>
    <s v="R1011"/>
    <x v="1196"/>
  </r>
  <r>
    <s v="Id1298"/>
    <s v=".  Anne Hunter"/>
    <n v="27.13"/>
    <n v="5.59"/>
    <s v="No"/>
    <s v="No"/>
    <x v="0"/>
    <n v="1"/>
    <x v="1"/>
    <x v="1"/>
    <x v="2"/>
    <s v="19-Jun-1984"/>
    <n v="8450.82"/>
    <s v="tier - 2"/>
    <x v="2"/>
    <s v="R1025"/>
    <x v="1197"/>
  </r>
  <r>
    <s v="Id1299"/>
    <s v="Sandra"/>
    <n v="20.75"/>
    <n v="5.18"/>
    <s v="yes"/>
    <s v="No"/>
    <x v="0"/>
    <n v="2"/>
    <x v="1"/>
    <x v="2"/>
    <x v="2"/>
    <s v="12-Jun-1966"/>
    <n v="8448.66"/>
    <s v="tier - 3"/>
    <x v="1"/>
    <s v="R1013"/>
    <x v="1198"/>
  </r>
  <r>
    <s v="Id1300"/>
    <s v="Robert"/>
    <n v="26.6"/>
    <n v="6.29"/>
    <s v="No"/>
    <s v="No"/>
    <x v="0"/>
    <n v="2"/>
    <x v="1"/>
    <x v="1"/>
    <x v="1"/>
    <s v="4-Sep-1972"/>
    <n v="8444.4699999999993"/>
    <s v="tier - 3"/>
    <x v="1"/>
    <s v="R1011"/>
    <x v="1199"/>
  </r>
  <r>
    <s v="Id1301"/>
    <s v="Rodney"/>
    <n v="25.3"/>
    <n v="4.49"/>
    <s v="No"/>
    <s v="No"/>
    <x v="0"/>
    <n v="2"/>
    <x v="1"/>
    <x v="1"/>
    <x v="2"/>
    <s v="9-Sep-1972"/>
    <n v="8442.67"/>
    <s v="tier - 2"/>
    <x v="0"/>
    <s v="R1013"/>
    <x v="1200"/>
  </r>
  <r>
    <s v="Id1302"/>
    <s v="Carl R"/>
    <n v="18.84"/>
    <n v="11.82"/>
    <s v="yes"/>
    <s v="No"/>
    <x v="1"/>
    <n v="1"/>
    <x v="1"/>
    <x v="2"/>
    <x v="0"/>
    <s v="24-Sep-1963"/>
    <n v="8440.0499999999993"/>
    <s v="tier - 3"/>
    <x v="2"/>
    <s v="R1013"/>
    <x v="1028"/>
  </r>
  <r>
    <s v="Id1303"/>
    <s v="Maximilian"/>
    <n v="19.57"/>
    <n v="7.41"/>
    <s v="yes"/>
    <s v="No"/>
    <x v="0"/>
    <n v="1"/>
    <x v="1"/>
    <x v="2"/>
    <x v="0"/>
    <s v="28-Sep-1975"/>
    <n v="8428.07"/>
    <s v="tier - 3"/>
    <x v="2"/>
    <s v="R1012"/>
    <x v="1201"/>
  </r>
  <r>
    <s v="Id1304"/>
    <s v="Erik"/>
    <n v="30.495000000000001"/>
    <n v="5.97"/>
    <s v="No"/>
    <s v="No"/>
    <x v="0"/>
    <n v="0"/>
    <x v="1"/>
    <x v="0"/>
    <x v="1"/>
    <s v="4-Sep-1977"/>
    <n v="8413.4599999999991"/>
    <s v="tier - 3"/>
    <x v="1"/>
    <s v="R1012"/>
    <x v="1202"/>
  </r>
  <r>
    <s v="Id1305"/>
    <s v="Christopher"/>
    <n v="30.114999999999998"/>
    <n v="5.74"/>
    <s v="No"/>
    <s v="No"/>
    <x v="1"/>
    <n v="1"/>
    <x v="1"/>
    <x v="0"/>
    <x v="1"/>
    <s v="11-Jun-1979"/>
    <n v="8410.0499999999993"/>
    <s v="tier - 2"/>
    <x v="2"/>
    <s v="R1012"/>
    <x v="1203"/>
  </r>
  <r>
    <s v="Id1306"/>
    <s v="Eirik"/>
    <n v="24.78"/>
    <n v="9.85"/>
    <s v="No"/>
    <s v="No"/>
    <x v="0"/>
    <n v="0"/>
    <x v="1"/>
    <x v="2"/>
    <x v="0"/>
    <s v="18-Sep-1971"/>
    <n v="8400.01"/>
    <s v="tier - 2"/>
    <x v="0"/>
    <s v="R1013"/>
    <x v="1204"/>
  </r>
  <r>
    <s v="Id1307"/>
    <s v="Rik"/>
    <n v="24.77"/>
    <n v="7.59"/>
    <s v="No"/>
    <s v="No"/>
    <x v="0"/>
    <n v="0"/>
    <x v="1"/>
    <x v="2"/>
    <x v="0"/>
    <s v="4-Sep-1971"/>
    <n v="8396.6200000000008"/>
    <s v="tier - 2"/>
    <x v="0"/>
    <s v="R1013"/>
    <x v="1205"/>
  </r>
  <r>
    <s v="Id1308"/>
    <s v="Matthew R"/>
    <n v="16.579999999999998"/>
    <n v="6.98"/>
    <s v="yes"/>
    <s v="No"/>
    <x v="1"/>
    <n v="1"/>
    <x v="1"/>
    <x v="3"/>
    <x v="0"/>
    <s v="21-Sep-1963"/>
    <n v="8355.5400000000009"/>
    <s v="tier - 3"/>
    <x v="0"/>
    <s v="R1012"/>
    <x v="1206"/>
  </r>
  <r>
    <s v="Id1309"/>
    <s v="Daniel G"/>
    <n v="38.17"/>
    <n v="4.7300000000000004"/>
    <s v="yes"/>
    <s v="No"/>
    <x v="0"/>
    <n v="0"/>
    <x v="1"/>
    <x v="0"/>
    <x v="2"/>
    <s v="12-Jun-1976"/>
    <n v="8347.16"/>
    <s v="tier - 2"/>
    <x v="1"/>
    <s v="R1013"/>
    <x v="317"/>
  </r>
  <r>
    <s v="Id1310"/>
    <s v="Yannick"/>
    <n v="39.424999999999997"/>
    <n v="4.76"/>
    <s v="yes"/>
    <s v="No"/>
    <x v="0"/>
    <n v="0"/>
    <x v="1"/>
    <x v="0"/>
    <x v="2"/>
    <s v="7-Jul-1976"/>
    <n v="8342.91"/>
    <s v="tier - 3"/>
    <x v="1"/>
    <s v="R1016"/>
    <x v="1207"/>
  </r>
  <r>
    <s v="Id1311"/>
    <s v="Sean R"/>
    <n v="33.44"/>
    <n v="6.24"/>
    <s v="yes"/>
    <s v="No"/>
    <x v="0"/>
    <n v="0"/>
    <x v="1"/>
    <x v="0"/>
    <x v="1"/>
    <s v="20-Jul-1976"/>
    <n v="8334.59"/>
    <s v="tier - 3"/>
    <x v="2"/>
    <s v="R1016"/>
    <x v="617"/>
  </r>
  <r>
    <s v="Id1312"/>
    <s v="Peter"/>
    <n v="33.344999999999999"/>
    <n v="5.44"/>
    <s v="yes"/>
    <s v="No"/>
    <x v="0"/>
    <n v="0"/>
    <x v="1"/>
    <x v="0"/>
    <x v="2"/>
    <s v="12-Jul-1976"/>
    <n v="8334.4599999999991"/>
    <s v="tier - 3"/>
    <x v="2"/>
    <s v="R1016"/>
    <x v="1208"/>
  </r>
  <r>
    <s v="Id1313"/>
    <s v="Sara A."/>
    <n v="38.79"/>
    <n v="5.08"/>
    <s v="No"/>
    <s v="No"/>
    <x v="1"/>
    <n v="1"/>
    <x v="1"/>
    <x v="0"/>
    <x v="2"/>
    <s v="22-Jun-1993"/>
    <n v="8314.65"/>
    <s v="tier - 2"/>
    <x v="1"/>
    <s v="R1012"/>
    <x v="1209"/>
  </r>
  <r>
    <s v="Id1314"/>
    <s v="Erin C."/>
    <n v="30.684999999999999"/>
    <n v="4.87"/>
    <s v="No"/>
    <s v="No"/>
    <x v="1"/>
    <n v="1"/>
    <x v="1"/>
    <x v="0"/>
    <x v="2"/>
    <s v="7-Aug-1979"/>
    <n v="8310.84"/>
    <s v="tier - 2"/>
    <x v="2"/>
    <s v="R1012"/>
    <x v="1210"/>
  </r>
  <r>
    <s v="Id1315"/>
    <s v="Thibaud"/>
    <n v="22.135000000000002"/>
    <n v="8.17"/>
    <s v="No"/>
    <s v="No"/>
    <x v="0"/>
    <n v="0"/>
    <x v="1"/>
    <x v="2"/>
    <x v="0"/>
    <s v="26-Jun-1978"/>
    <n v="8302.5400000000009"/>
    <s v="tier - 3"/>
    <x v="0"/>
    <s v="R1016"/>
    <x v="1211"/>
  </r>
  <r>
    <s v="Id1316"/>
    <s v="Lisa"/>
    <n v="33.33"/>
    <n v="7.61"/>
    <s v="No"/>
    <s v="No"/>
    <x v="0"/>
    <n v="0"/>
    <x v="1"/>
    <x v="0"/>
    <x v="0"/>
    <s v="6-Jun-1974"/>
    <n v="8283.68"/>
    <s v="tier - 2"/>
    <x v="0"/>
    <s v="R1013"/>
    <x v="1212"/>
  </r>
  <r>
    <s v="Id1317"/>
    <s v="Gretchen K."/>
    <n v="31.13"/>
    <n v="10.1"/>
    <s v="No"/>
    <s v="No"/>
    <x v="0"/>
    <n v="0"/>
    <x v="1"/>
    <x v="0"/>
    <x v="0"/>
    <s v="22-Dec-1974"/>
    <n v="8280.6200000000008"/>
    <s v="tier - 2"/>
    <x v="2"/>
    <s v="R1013"/>
    <x v="1213"/>
  </r>
  <r>
    <s v="Id1318"/>
    <s v="Martina"/>
    <n v="28.9"/>
    <n v="11.24"/>
    <s v="No"/>
    <s v="No"/>
    <x v="0"/>
    <n v="0"/>
    <x v="1"/>
    <x v="1"/>
    <x v="0"/>
    <s v="26-Sep-1974"/>
    <n v="8277.52"/>
    <s v="tier - 2"/>
    <x v="2"/>
    <s v="R1011"/>
    <x v="1214"/>
  </r>
  <r>
    <s v="Id1319"/>
    <s v="Dustin J"/>
    <n v="43.31"/>
    <n v="6.1"/>
    <s v="yes"/>
    <s v="yes"/>
    <x v="0"/>
    <n v="1"/>
    <x v="1"/>
    <x v="0"/>
    <x v="1"/>
    <s v="28-Nov-2000"/>
    <n v="8271.4599999999991"/>
    <s v="tier - 2"/>
    <x v="1"/>
    <s v="R1023"/>
    <x v="1215"/>
  </r>
  <r>
    <s v="Id1320"/>
    <s v="Kelsey"/>
    <n v="22.8"/>
    <n v="6.98"/>
    <s v="No"/>
    <s v="No"/>
    <x v="0"/>
    <n v="0"/>
    <x v="1"/>
    <x v="2"/>
    <x v="0"/>
    <s v="5-Aug-1974"/>
    <n v="8269.0400000000009"/>
    <s v="tier - 2"/>
    <x v="1"/>
    <s v="R1011"/>
    <x v="1216"/>
  </r>
  <r>
    <s v="Id1321"/>
    <s v="Daniel V."/>
    <n v="19.09"/>
    <n v="4"/>
    <s v="yes"/>
    <s v="No"/>
    <x v="0"/>
    <n v="1"/>
    <x v="1"/>
    <x v="2"/>
    <x v="2"/>
    <s v="5-Sep-1964"/>
    <n v="8268"/>
    <s v="tier - 3"/>
    <x v="0"/>
    <s v="R1013"/>
    <x v="1217"/>
  </r>
  <r>
    <s v="Id1322"/>
    <s v="Saeger"/>
    <n v="23.37"/>
    <n v="4.2300000000000004"/>
    <s v="No"/>
    <s v="No"/>
    <x v="0"/>
    <n v="0"/>
    <x v="1"/>
    <x v="2"/>
    <x v="2"/>
    <s v="27-Sep-1982"/>
    <n v="8252.2800000000007"/>
    <s v="tier - 2"/>
    <x v="2"/>
    <s v="R1024"/>
    <x v="1218"/>
  </r>
  <r>
    <s v="Id1323"/>
    <s v="Buzunesh"/>
    <n v="33.44"/>
    <n v="4.72"/>
    <s v="yes"/>
    <s v="No"/>
    <x v="0"/>
    <n v="0"/>
    <x v="1"/>
    <x v="0"/>
    <x v="2"/>
    <s v="2-Sep-1976"/>
    <n v="8240.59"/>
    <s v="tier - 2"/>
    <x v="2"/>
    <s v="R1013"/>
    <x v="1219"/>
  </r>
  <r>
    <s v="Id1324"/>
    <s v="Mirte"/>
    <n v="28.05"/>
    <n v="5.63"/>
    <s v="yes"/>
    <s v="No"/>
    <x v="0"/>
    <n v="0"/>
    <x v="1"/>
    <x v="1"/>
    <x v="2"/>
    <s v="30-Jun-1976"/>
    <n v="8233.1"/>
    <s v="tier - 2"/>
    <x v="2"/>
    <s v="R1013"/>
    <x v="1220"/>
  </r>
  <r>
    <s v="Id1325"/>
    <s v="Megan"/>
    <n v="27.72"/>
    <n v="5.83"/>
    <s v="yes"/>
    <s v="No"/>
    <x v="0"/>
    <n v="0"/>
    <x v="1"/>
    <x v="1"/>
    <x v="1"/>
    <s v="3-Sep-1976"/>
    <n v="8232.64"/>
    <s v="tier - 2"/>
    <x v="0"/>
    <s v="R1013"/>
    <x v="305"/>
  </r>
  <r>
    <s v="Id1326"/>
    <s v="Kerry A."/>
    <n v="29.81"/>
    <n v="9.23"/>
    <s v="No"/>
    <s v="No"/>
    <x v="0"/>
    <n v="0"/>
    <x v="1"/>
    <x v="1"/>
    <x v="0"/>
    <s v="30-Jun-1978"/>
    <n v="8219.2000000000007"/>
    <s v="tier - 2"/>
    <x v="2"/>
    <s v="R1013"/>
    <x v="1221"/>
  </r>
  <r>
    <s v="Id1327"/>
    <s v="Kristin"/>
    <n v="23.98"/>
    <n v="9.89"/>
    <s v="No"/>
    <s v="No"/>
    <x v="0"/>
    <n v="0"/>
    <x v="1"/>
    <x v="2"/>
    <x v="0"/>
    <s v="24-Oct-1978"/>
    <n v="8211.1"/>
    <s v="tier - 2"/>
    <x v="0"/>
    <s v="R1013"/>
    <x v="1222"/>
  </r>
  <r>
    <s v="Id1328"/>
    <s v="Christopher R."/>
    <n v="17.34"/>
    <n v="12"/>
    <s v="No"/>
    <s v="No"/>
    <x v="0"/>
    <n v="0"/>
    <x v="1"/>
    <x v="3"/>
    <x v="0"/>
    <s v="23-Nov-1962"/>
    <n v="8188.12"/>
    <s v="tier - 3"/>
    <x v="0"/>
    <s v="R1013"/>
    <x v="1223"/>
  </r>
  <r>
    <s v="Id1329"/>
    <s v=".  Elizabeth A"/>
    <n v="40.39"/>
    <n v="4.24"/>
    <s v="yes"/>
    <s v="No"/>
    <x v="1"/>
    <n v="1"/>
    <x v="1"/>
    <x v="0"/>
    <x v="2"/>
    <s v="21-Oct-1997"/>
    <n v="8182.89"/>
    <s v="tier - 2"/>
    <x v="1"/>
    <s v="R1026"/>
    <x v="1224"/>
  </r>
  <r>
    <s v="Id1330"/>
    <s v="Andrew"/>
    <n v="25.96"/>
    <n v="4.68"/>
    <s v="yes"/>
    <s v="No"/>
    <x v="1"/>
    <n v="1"/>
    <x v="1"/>
    <x v="1"/>
    <x v="2"/>
    <s v="8-Jun-1983"/>
    <n v="8179.51"/>
    <s v="tier - 2"/>
    <x v="2"/>
    <s v="R1020"/>
    <x v="1225"/>
  </r>
  <r>
    <s v="Id1331"/>
    <s v="Dawn M."/>
    <n v="17.68"/>
    <n v="8.57"/>
    <s v="yes"/>
    <s v="No"/>
    <x v="1"/>
    <n v="1"/>
    <x v="1"/>
    <x v="3"/>
    <x v="0"/>
    <s v="5-Nov-1963"/>
    <n v="8177.9"/>
    <s v="tier - 3"/>
    <x v="1"/>
    <s v="R1013"/>
    <x v="1226"/>
  </r>
  <r>
    <s v="Id1332"/>
    <s v="Jonathan P"/>
    <n v="30.875"/>
    <n v="4.0999999999999996"/>
    <s v="No"/>
    <s v="No"/>
    <x v="0"/>
    <n v="0"/>
    <x v="1"/>
    <x v="0"/>
    <x v="2"/>
    <s v="28-Jun-1982"/>
    <n v="8162.72"/>
    <s v="tier - 3"/>
    <x v="0"/>
    <s v="R1012"/>
    <x v="1227"/>
  </r>
  <r>
    <s v="Id1333"/>
    <s v=".  Gina"/>
    <n v="30.81"/>
    <n v="4.49"/>
    <s v="No"/>
    <s v="No"/>
    <x v="0"/>
    <n v="0"/>
    <x v="1"/>
    <x v="0"/>
    <x v="2"/>
    <s v="21-Jun-1990"/>
    <n v="8157.92"/>
    <s v="tier - 2"/>
    <x v="0"/>
    <s v="R1025"/>
    <x v="1228"/>
  </r>
  <r>
    <s v="Id1334"/>
    <s v="Dino"/>
    <n v="36.85"/>
    <n v="8.8000000000000007"/>
    <s v="No"/>
    <s v="No"/>
    <x v="0"/>
    <n v="2"/>
    <x v="1"/>
    <x v="0"/>
    <x v="0"/>
    <s v="3-Sep-1973"/>
    <n v="8125.78"/>
    <s v="tier - 2"/>
    <x v="2"/>
    <s v="R1013"/>
    <x v="1229"/>
  </r>
  <r>
    <s v="Id1335"/>
    <s v="Jan"/>
    <n v="35.86"/>
    <n v="7.93"/>
    <s v="No"/>
    <s v="No"/>
    <x v="0"/>
    <n v="2"/>
    <x v="1"/>
    <x v="0"/>
    <x v="0"/>
    <s v="30-Aug-1973"/>
    <n v="8124.41"/>
    <s v="tier - 3"/>
    <x v="1"/>
    <s v="R1013"/>
    <x v="1230"/>
  </r>
  <r>
    <s v="Id1336"/>
    <s v="Jonathan E."/>
    <n v="30.3"/>
    <n v="9.4499999999999993"/>
    <s v="No"/>
    <s v="No"/>
    <x v="0"/>
    <n v="2"/>
    <x v="1"/>
    <x v="0"/>
    <x v="0"/>
    <s v="16-Dec-1973"/>
    <n v="8116.68"/>
    <s v="tier - 3"/>
    <x v="1"/>
    <s v="R1011"/>
    <x v="212"/>
  </r>
  <r>
    <s v="Id1337"/>
    <s v="Mark A"/>
    <n v="32.015000000000001"/>
    <n v="7.67"/>
    <s v="No"/>
    <s v="No"/>
    <x v="0"/>
    <n v="0"/>
    <x v="1"/>
    <x v="0"/>
    <x v="0"/>
    <s v="1-Sep-1978"/>
    <n v="8116.27"/>
    <s v="tier - 3"/>
    <x v="1"/>
    <s v="R1012"/>
    <x v="1231"/>
  </r>
  <r>
    <s v="Id1338"/>
    <s v=".  Mary"/>
    <n v="25.06"/>
    <n v="10.53"/>
    <s v="No"/>
    <s v="No"/>
    <x v="0"/>
    <n v="2"/>
    <x v="1"/>
    <x v="1"/>
    <x v="0"/>
    <s v="11-Oct-1973"/>
    <n v="8112.59"/>
    <s v="tier - 2"/>
    <x v="2"/>
    <s v="R1013"/>
    <x v="1015"/>
  </r>
  <r>
    <s v="Id1339"/>
    <s v="Samuel"/>
    <n v="18.829999999999998"/>
    <n v="10.08"/>
    <s v="yes"/>
    <s v="No"/>
    <x v="0"/>
    <n v="0"/>
    <x v="1"/>
    <x v="2"/>
    <x v="0"/>
    <s v="10-Jun-1967"/>
    <n v="8091.3"/>
    <s v="tier - 3"/>
    <x v="1"/>
    <s v="R1012"/>
    <x v="1232"/>
  </r>
  <r>
    <s v="Id1340"/>
    <s v="Stan J"/>
    <n v="47.52"/>
    <n v="11.39"/>
    <s v="yes"/>
    <s v="No"/>
    <x v="0"/>
    <n v="1"/>
    <x v="1"/>
    <x v="0"/>
    <x v="0"/>
    <s v="21-Dec-1975"/>
    <n v="8083.92"/>
    <s v="tier - 3"/>
    <x v="0"/>
    <s v="R1013"/>
    <x v="1233"/>
  </r>
  <r>
    <s v="Id1341"/>
    <s v=".  Jessica L."/>
    <n v="37.82"/>
    <n v="6.36"/>
    <s v="No"/>
    <s v="No"/>
    <x v="0"/>
    <n v="0"/>
    <x v="1"/>
    <x v="0"/>
    <x v="1"/>
    <s v="12-Oct-1994"/>
    <n v="8081.74"/>
    <s v="tier - 2"/>
    <x v="2"/>
    <s v="R1026"/>
    <x v="1234"/>
  </r>
  <r>
    <s v="Id1342"/>
    <s v="Krysta"/>
    <n v="44.16"/>
    <n v="5.31"/>
    <s v="yes"/>
    <s v="No"/>
    <x v="0"/>
    <n v="0"/>
    <x v="1"/>
    <x v="0"/>
    <x v="2"/>
    <s v="28-Aug-2001"/>
    <n v="8081.26"/>
    <s v="tier - 2"/>
    <x v="2"/>
    <s v="R1012"/>
    <x v="442"/>
  </r>
  <r>
    <s v="Id1343"/>
    <s v=".  Natascia"/>
    <n v="37.049999999999997"/>
    <n v="4.74"/>
    <s v="No"/>
    <s v="No"/>
    <x v="1"/>
    <n v="1"/>
    <x v="1"/>
    <x v="0"/>
    <x v="2"/>
    <s v="7-Nov-1993"/>
    <n v="8077.41"/>
    <s v="tier - 2"/>
    <x v="1"/>
    <s v="R1026"/>
    <x v="1235"/>
  </r>
  <r>
    <s v="Id1344"/>
    <s v="Jenny"/>
    <n v="18.66"/>
    <n v="11.35"/>
    <s v="No"/>
    <s v="No"/>
    <x v="0"/>
    <n v="0"/>
    <x v="1"/>
    <x v="2"/>
    <x v="0"/>
    <s v="21-Oct-1965"/>
    <n v="8071.57"/>
    <s v="tier - 3"/>
    <x v="1"/>
    <s v="R1011"/>
    <x v="1170"/>
  </r>
  <r>
    <s v="Id1345"/>
    <s v="Brian"/>
    <n v="36.200000000000003"/>
    <n v="6.81"/>
    <s v="yes"/>
    <s v="No"/>
    <x v="0"/>
    <n v="1"/>
    <x v="1"/>
    <x v="0"/>
    <x v="0"/>
    <s v="15-Dec-1975"/>
    <n v="8068.19"/>
    <s v="tier - 3"/>
    <x v="2"/>
    <s v="R1011"/>
    <x v="1236"/>
  </r>
  <r>
    <s v="Id1346"/>
    <s v="Monica"/>
    <n v="18.87"/>
    <n v="8.06"/>
    <s v="No"/>
    <s v="No"/>
    <x v="0"/>
    <n v="0"/>
    <x v="1"/>
    <x v="2"/>
    <x v="0"/>
    <s v="11-Aug-1965"/>
    <n v="8067.83"/>
    <s v="tier - 3"/>
    <x v="1"/>
    <s v="R1013"/>
    <x v="1237"/>
  </r>
  <r>
    <s v="Id1347"/>
    <s v="Tyler"/>
    <n v="32.299999999999997"/>
    <n v="6.74"/>
    <s v="yes"/>
    <s v="No"/>
    <x v="0"/>
    <n v="1"/>
    <x v="1"/>
    <x v="0"/>
    <x v="0"/>
    <s v="28-Jun-1975"/>
    <n v="8062.76"/>
    <s v="tier - 3"/>
    <x v="0"/>
    <s v="R1011"/>
    <x v="1238"/>
  </r>
  <r>
    <s v="Id1348"/>
    <s v="Kelly C"/>
    <n v="22.64"/>
    <n v="6.54"/>
    <s v="yes"/>
    <s v="No"/>
    <x v="0"/>
    <n v="2"/>
    <x v="1"/>
    <x v="2"/>
    <x v="0"/>
    <s v="12-Dec-1970"/>
    <n v="8062.31"/>
    <s v="tier - 2"/>
    <x v="1"/>
    <s v="R1013"/>
    <x v="1239"/>
  </r>
  <r>
    <s v="Id1349"/>
    <s v=".  Emily"/>
    <n v="28.69"/>
    <n v="5.4"/>
    <s v="No"/>
    <s v="No"/>
    <x v="0"/>
    <n v="0"/>
    <x v="1"/>
    <x v="1"/>
    <x v="2"/>
    <s v="27-Dec-1982"/>
    <n v="8059.68"/>
    <s v="tier - 2"/>
    <x v="0"/>
    <s v="R1012"/>
    <x v="438"/>
  </r>
  <r>
    <s v="Id1350"/>
    <s v="James V"/>
    <n v="28.16"/>
    <n v="5.58"/>
    <s v="yes"/>
    <s v="No"/>
    <x v="0"/>
    <n v="0"/>
    <x v="1"/>
    <x v="1"/>
    <x v="2"/>
    <s v="28-Nov-1985"/>
    <n v="8059.06"/>
    <s v="tier - 2"/>
    <x v="0"/>
    <s v="R1012"/>
    <x v="1240"/>
  </r>
  <r>
    <s v="Id1351"/>
    <s v="Angie"/>
    <n v="45.54"/>
    <n v="5.84"/>
    <s v="No"/>
    <s v="No"/>
    <x v="1"/>
    <n v="1"/>
    <x v="1"/>
    <x v="0"/>
    <x v="1"/>
    <s v="12-Dec-2003"/>
    <n v="8035.64"/>
    <s v="tier - 2"/>
    <x v="2"/>
    <s v="R1012"/>
    <x v="1241"/>
  </r>
  <r>
    <s v="Id1352"/>
    <s v="Michael J."/>
    <n v="28.7"/>
    <n v="4.2"/>
    <s v="No"/>
    <s v="No"/>
    <x v="0"/>
    <n v="0"/>
    <x v="1"/>
    <x v="1"/>
    <x v="2"/>
    <s v="6-Nov-1977"/>
    <n v="8027.97"/>
    <s v="tier - 3"/>
    <x v="2"/>
    <s v="R1011"/>
    <x v="1242"/>
  </r>
  <r>
    <s v="Id1353"/>
    <s v="Sabina"/>
    <n v="27.74"/>
    <n v="6.06"/>
    <s v="yes"/>
    <s v="No"/>
    <x v="0"/>
    <n v="0"/>
    <x v="1"/>
    <x v="1"/>
    <x v="1"/>
    <s v="20-Dec-1976"/>
    <n v="8026.67"/>
    <s v="tier - 2"/>
    <x v="2"/>
    <s v="R1012"/>
    <x v="1243"/>
  </r>
  <r>
    <s v="Id1354"/>
    <s v="Amy C"/>
    <n v="36.954999999999998"/>
    <n v="7.57"/>
    <s v="No"/>
    <s v="No"/>
    <x v="0"/>
    <n v="0"/>
    <x v="1"/>
    <x v="0"/>
    <x v="0"/>
    <s v="17-Jul-1978"/>
    <n v="8023.14"/>
    <s v="tier - 2"/>
    <x v="0"/>
    <s v="R1012"/>
    <x v="762"/>
  </r>
  <r>
    <s v="Id1355"/>
    <s v="Victoria U"/>
    <n v="30.69"/>
    <n v="6.15"/>
    <s v="No"/>
    <s v="No"/>
    <x v="0"/>
    <n v="0"/>
    <x v="1"/>
    <x v="0"/>
    <x v="1"/>
    <s v="3-Nov-1989"/>
    <n v="8021.11"/>
    <s v="tier - 2"/>
    <x v="1"/>
    <s v="R1012"/>
    <x v="1244"/>
  </r>
  <r>
    <s v="Id1356"/>
    <s v="Amelia B"/>
    <n v="24.984999999999999"/>
    <n v="4.5599999999999996"/>
    <s v="No"/>
    <s v="No"/>
    <x v="0"/>
    <n v="0"/>
    <x v="1"/>
    <x v="2"/>
    <x v="2"/>
    <s v="8-Nov-1980"/>
    <n v="8017.06"/>
    <s v="tier - 2"/>
    <x v="2"/>
    <s v="R1012"/>
    <x v="492"/>
  </r>
  <r>
    <s v="Id1357"/>
    <s v="Jackie J"/>
    <n v="39.42"/>
    <n v="4.72"/>
    <s v="yes"/>
    <s v="No"/>
    <x v="0"/>
    <n v="1"/>
    <x v="1"/>
    <x v="0"/>
    <x v="2"/>
    <s v="18-Sep-1995"/>
    <n v="8014.62"/>
    <s v="tier - 2"/>
    <x v="0"/>
    <s v="R1012"/>
    <x v="1245"/>
  </r>
  <r>
    <s v="Id1358"/>
    <s v="Justin"/>
    <n v="16.8"/>
    <n v="7.98"/>
    <s v="No"/>
    <s v="No"/>
    <x v="0"/>
    <n v="0"/>
    <x v="1"/>
    <x v="3"/>
    <x v="0"/>
    <s v="22-Aug-1962"/>
    <n v="8004.96"/>
    <s v="tier - 3"/>
    <x v="1"/>
    <s v="R1013"/>
    <x v="1246"/>
  </r>
  <r>
    <s v="Id1359"/>
    <s v="Kerry"/>
    <n v="23.274999999999999"/>
    <n v="6.26"/>
    <s v="yes"/>
    <s v="No"/>
    <x v="1"/>
    <n v="1"/>
    <x v="1"/>
    <x v="2"/>
    <x v="1"/>
    <s v="20-Aug-1983"/>
    <n v="7986.48"/>
    <s v="tier - 2"/>
    <x v="0"/>
    <s v="R1024"/>
    <x v="1247"/>
  </r>
  <r>
    <s v="Id1360"/>
    <s v="Cindy G."/>
    <n v="22.8"/>
    <n v="4.29"/>
    <s v="yes"/>
    <s v="No"/>
    <x v="1"/>
    <n v="1"/>
    <x v="1"/>
    <x v="2"/>
    <x v="2"/>
    <s v="28-Aug-1983"/>
    <n v="7985.82"/>
    <s v="tier - 2"/>
    <x v="1"/>
    <s v="R1024"/>
    <x v="1248"/>
  </r>
  <r>
    <s v="Id1361"/>
    <s v="Gennaro"/>
    <n v="24.3"/>
    <n v="5.43"/>
    <s v="No"/>
    <s v="No"/>
    <x v="0"/>
    <n v="2"/>
    <x v="1"/>
    <x v="2"/>
    <x v="2"/>
    <s v="23-Nov-1972"/>
    <n v="7980.34"/>
    <s v="tier - 2"/>
    <x v="2"/>
    <s v="R1013"/>
    <x v="1249"/>
  </r>
  <r>
    <s v="Id1362"/>
    <s v="Terry"/>
    <n v="25.13"/>
    <n v="8"/>
    <s v="yes"/>
    <s v="No"/>
    <x v="0"/>
    <n v="1"/>
    <x v="1"/>
    <x v="1"/>
    <x v="0"/>
    <s v="10-Aug-1975"/>
    <n v="7966.81"/>
    <s v="tier - 2"/>
    <x v="2"/>
    <s v="R1013"/>
    <x v="1250"/>
  </r>
  <r>
    <s v="Id1363"/>
    <s v="Patrick J"/>
    <n v="22.72"/>
    <n v="9.9600000000000009"/>
    <s v="yes"/>
    <s v="No"/>
    <x v="0"/>
    <n v="2"/>
    <x v="1"/>
    <x v="2"/>
    <x v="0"/>
    <s v="19-Jun-1970"/>
    <n v="7958.13"/>
    <s v="tier - 2"/>
    <x v="2"/>
    <s v="R1013"/>
    <x v="1251"/>
  </r>
  <r>
    <s v="Id1364"/>
    <s v="Keara"/>
    <n v="32.6"/>
    <n v="6.8"/>
    <s v="yes"/>
    <s v="No"/>
    <x v="0"/>
    <n v="0"/>
    <x v="1"/>
    <x v="0"/>
    <x v="0"/>
    <s v="28-Dec-1981"/>
    <n v="7954.52"/>
    <s v="tier - 2"/>
    <x v="2"/>
    <s v="R1011"/>
    <x v="1252"/>
  </r>
  <r>
    <s v="Id1365"/>
    <s v="Nicole"/>
    <n v="17.28"/>
    <n v="6.22"/>
    <s v="yes"/>
    <s v="No"/>
    <x v="0"/>
    <n v="2"/>
    <x v="1"/>
    <x v="3"/>
    <x v="1"/>
    <s v="9-Jul-1966"/>
    <n v="7953.72"/>
    <s v="tier - 3"/>
    <x v="0"/>
    <s v="R1012"/>
    <x v="388"/>
  </r>
  <r>
    <s v="Id1366"/>
    <s v=".  Katena"/>
    <n v="27.92"/>
    <n v="5.79"/>
    <s v="No"/>
    <s v="No"/>
    <x v="0"/>
    <n v="1"/>
    <x v="1"/>
    <x v="1"/>
    <x v="1"/>
    <s v="29-Oct-1987"/>
    <n v="7948.22"/>
    <s v="tier - 2"/>
    <x v="0"/>
    <s v="R1025"/>
    <x v="1253"/>
  </r>
  <r>
    <s v="Id1367"/>
    <s v="Bean K."/>
    <n v="38.284999999999997"/>
    <n v="5.41"/>
    <s v="No"/>
    <s v="No"/>
    <x v="0"/>
    <n v="0"/>
    <x v="1"/>
    <x v="0"/>
    <x v="2"/>
    <s v="20-Jul-1977"/>
    <n v="7935.29"/>
    <s v="tier - 2"/>
    <x v="1"/>
    <s v="R1024"/>
    <x v="1254"/>
  </r>
  <r>
    <s v="Id1368"/>
    <s v="Brian"/>
    <n v="16.48"/>
    <n v="11.05"/>
    <s v="No"/>
    <s v="No"/>
    <x v="0"/>
    <n v="0"/>
    <x v="1"/>
    <x v="3"/>
    <x v="0"/>
    <s v="10-Oct-1962"/>
    <n v="7896.41"/>
    <s v="tier - 3"/>
    <x v="2"/>
    <s v="R1013"/>
    <x v="1255"/>
  </r>
  <r>
    <s v="Id1369"/>
    <s v="Jan-Patrick"/>
    <n v="38.57"/>
    <n v="6.27"/>
    <s v="No"/>
    <s v="No"/>
    <x v="0"/>
    <n v="0"/>
    <x v="1"/>
    <x v="0"/>
    <x v="1"/>
    <s v="17-Nov-1994"/>
    <n v="7851.85"/>
    <s v="tier - 2"/>
    <x v="0"/>
    <s v="R1012"/>
    <x v="1256"/>
  </r>
  <r>
    <s v="Id1370"/>
    <s v="Jesse J"/>
    <n v="43.85"/>
    <n v="4.7699999999999996"/>
    <s v="yes"/>
    <s v="No"/>
    <x v="0"/>
    <n v="0"/>
    <x v="1"/>
    <x v="0"/>
    <x v="2"/>
    <s v="5-Oct-2001"/>
    <n v="7844.8"/>
    <s v="tier - 2"/>
    <x v="2"/>
    <s v="R1012"/>
    <x v="1257"/>
  </r>
  <r>
    <s v="Id1371"/>
    <s v="Lindsey M"/>
    <n v="30.11"/>
    <n v="4.08"/>
    <s v="No"/>
    <s v="No"/>
    <x v="0"/>
    <n v="0"/>
    <x v="1"/>
    <x v="0"/>
    <x v="2"/>
    <s v="12-Oct-1989"/>
    <n v="7824.37"/>
    <s v="tier - 2"/>
    <x v="2"/>
    <s v="R1012"/>
    <x v="1258"/>
  </r>
  <r>
    <s v="Id1372"/>
    <s v="Marguerite K."/>
    <n v="31.59"/>
    <n v="6.01"/>
    <s v="No"/>
    <s v="No"/>
    <x v="0"/>
    <n v="0"/>
    <x v="1"/>
    <x v="0"/>
    <x v="1"/>
    <s v="21-Dec-1991"/>
    <n v="7812.67"/>
    <s v="tier - 2"/>
    <x v="1"/>
    <s v="R1012"/>
    <x v="1259"/>
  </r>
  <r>
    <s v="Id1373"/>
    <s v="Travis"/>
    <n v="40.15"/>
    <n v="11.84"/>
    <s v="No"/>
    <s v="No"/>
    <x v="0"/>
    <n v="0"/>
    <x v="1"/>
    <x v="0"/>
    <x v="0"/>
    <s v="9-Nov-1974"/>
    <n v="7804.16"/>
    <s v="tier - 2"/>
    <x v="0"/>
    <s v="R1013"/>
    <x v="1260"/>
  </r>
  <r>
    <s v="Id1374"/>
    <s v="Ricky"/>
    <n v="40.700000000000003"/>
    <n v="6.27"/>
    <s v="yes"/>
    <s v="No"/>
    <x v="1"/>
    <n v="1"/>
    <x v="1"/>
    <x v="0"/>
    <x v="1"/>
    <s v="2-Dec-1997"/>
    <n v="7803.77"/>
    <s v="tier - 2"/>
    <x v="0"/>
    <s v="R1012"/>
    <x v="1261"/>
  </r>
  <r>
    <s v="Id1375"/>
    <s v=".  Colleen L."/>
    <n v="40.76"/>
    <n v="5.28"/>
    <s v="No"/>
    <s v="No"/>
    <x v="0"/>
    <n v="0"/>
    <x v="1"/>
    <x v="0"/>
    <x v="2"/>
    <s v="25-Dec-1999"/>
    <n v="7794.68"/>
    <s v="tier - 2"/>
    <x v="2"/>
    <s v="R1026"/>
    <x v="1262"/>
  </r>
  <r>
    <s v="Id1376"/>
    <s v="Charlie A"/>
    <n v="29.7"/>
    <n v="7.03"/>
    <s v="No"/>
    <s v="No"/>
    <x v="0"/>
    <n v="0"/>
    <x v="1"/>
    <x v="1"/>
    <x v="0"/>
    <s v="6-Dec-1974"/>
    <n v="7789.64"/>
    <s v="tier - 1"/>
    <x v="0"/>
    <s v="R1013"/>
    <x v="195"/>
  </r>
  <r>
    <s v="Id1377"/>
    <s v="Rick"/>
    <n v="40.58"/>
    <n v="5.32"/>
    <s v="yes"/>
    <s v="No"/>
    <x v="1"/>
    <n v="1"/>
    <x v="1"/>
    <x v="0"/>
    <x v="2"/>
    <s v="21-Dec-1997"/>
    <n v="7763.06"/>
    <s v="tier - 2"/>
    <x v="1"/>
    <s v="R1012"/>
    <x v="1263"/>
  </r>
  <r>
    <s v="Id1378"/>
    <s v="Lauren C"/>
    <n v="33.06"/>
    <n v="9.59"/>
    <s v="yes"/>
    <s v="No"/>
    <x v="0"/>
    <n v="0"/>
    <x v="1"/>
    <x v="0"/>
    <x v="0"/>
    <s v="30-Jun-1981"/>
    <n v="7749.16"/>
    <s v="tier - 2"/>
    <x v="1"/>
    <s v="R1012"/>
    <x v="1264"/>
  </r>
  <r>
    <s v="Id1379"/>
    <s v="Daniel"/>
    <n v="26.62"/>
    <n v="6.15"/>
    <s v="yes"/>
    <s v="No"/>
    <x v="0"/>
    <n v="0"/>
    <x v="1"/>
    <x v="1"/>
    <x v="1"/>
    <s v="12-Dec-1976"/>
    <n v="7742.11"/>
    <s v="tier - 3"/>
    <x v="2"/>
    <s v="R1013"/>
    <x v="538"/>
  </r>
  <r>
    <s v="Id1380"/>
    <s v="Jaime"/>
    <n v="37.1"/>
    <n v="11.08"/>
    <s v="No"/>
    <s v="No"/>
    <x v="0"/>
    <n v="0"/>
    <x v="1"/>
    <x v="0"/>
    <x v="0"/>
    <s v="4-Sep-1978"/>
    <n v="7740.34"/>
    <s v="tier - 1"/>
    <x v="1"/>
    <s v="R1011"/>
    <x v="1265"/>
  </r>
  <r>
    <s v="Id1381"/>
    <s v="Erik R"/>
    <n v="18.28"/>
    <n v="7.95"/>
    <s v="No"/>
    <s v="No"/>
    <x v="0"/>
    <n v="0"/>
    <x v="1"/>
    <x v="3"/>
    <x v="0"/>
    <s v="18-Jul-1965"/>
    <n v="7736.39"/>
    <s v="tier - 3"/>
    <x v="2"/>
    <s v="R1013"/>
    <x v="1266"/>
  </r>
  <r>
    <s v="Id1382"/>
    <s v="Katie"/>
    <n v="35.814999999999998"/>
    <n v="6.23"/>
    <s v="No"/>
    <s v="No"/>
    <x v="0"/>
    <n v="0"/>
    <x v="1"/>
    <x v="0"/>
    <x v="1"/>
    <s v="29-Aug-1977"/>
    <n v="7731.86"/>
    <s v="tier - 2"/>
    <x v="0"/>
    <s v="R1012"/>
    <x v="1267"/>
  </r>
  <r>
    <s v="Id1383"/>
    <s v="Thomas A"/>
    <n v="30.69"/>
    <n v="6.5"/>
    <s v="No"/>
    <s v="No"/>
    <x v="0"/>
    <n v="0"/>
    <x v="1"/>
    <x v="0"/>
    <x v="0"/>
    <s v="4-Dec-1978"/>
    <n v="7731.43"/>
    <s v="tier - 3"/>
    <x v="2"/>
    <s v="R1013"/>
    <x v="1268"/>
  </r>
  <r>
    <s v="Id1384"/>
    <s v="Jean-Marc"/>
    <n v="26.125"/>
    <n v="5.22"/>
    <s v="No"/>
    <s v="No"/>
    <x v="0"/>
    <n v="0"/>
    <x v="1"/>
    <x v="1"/>
    <x v="2"/>
    <s v="10-Sep-1980"/>
    <n v="7729.65"/>
    <s v="tier - 3"/>
    <x v="1"/>
    <s v="R1016"/>
    <x v="1269"/>
  </r>
  <r>
    <s v="Id1385"/>
    <s v="Kerry L"/>
    <n v="34.58"/>
    <n v="6.3"/>
    <s v="No"/>
    <s v="No"/>
    <x v="1"/>
    <n v="1"/>
    <x v="1"/>
    <x v="0"/>
    <x v="1"/>
    <s v="2-Jun-1979"/>
    <n v="7727.25"/>
    <s v="tier - 2"/>
    <x v="0"/>
    <s v="R1012"/>
    <x v="1270"/>
  </r>
  <r>
    <s v="Id1386"/>
    <s v="Ulrich"/>
    <n v="27.4"/>
    <n v="8.84"/>
    <s v="No"/>
    <s v="No"/>
    <x v="0"/>
    <n v="0"/>
    <x v="1"/>
    <x v="1"/>
    <x v="0"/>
    <s v="29-Dec-1978"/>
    <n v="7726.85"/>
    <s v="tier - 1"/>
    <x v="2"/>
    <s v="R1011"/>
    <x v="9"/>
  </r>
  <r>
    <s v="Id1387"/>
    <s v="Justin P"/>
    <n v="27.53"/>
    <n v="4.1100000000000003"/>
    <s v="No"/>
    <s v="No"/>
    <x v="0"/>
    <n v="1"/>
    <x v="1"/>
    <x v="1"/>
    <x v="2"/>
    <s v="12-Jul-1987"/>
    <n v="7684.62"/>
    <s v="tier - 2"/>
    <x v="0"/>
    <s v="R1021"/>
    <x v="1271"/>
  </r>
  <r>
    <s v="Id1388"/>
    <s v="Hannah E."/>
    <n v="33"/>
    <n v="4.57"/>
    <s v="No"/>
    <s v="No"/>
    <x v="0"/>
    <n v="0"/>
    <x v="1"/>
    <x v="0"/>
    <x v="2"/>
    <s v="18-Dec-1982"/>
    <n v="7682.67"/>
    <s v="tier - 2"/>
    <x v="1"/>
    <s v="R1013"/>
    <x v="1272"/>
  </r>
  <r>
    <s v="Id1389"/>
    <s v="David"/>
    <n v="25.78"/>
    <n v="11.06"/>
    <s v="yes"/>
    <s v="No"/>
    <x v="0"/>
    <n v="0"/>
    <x v="1"/>
    <x v="1"/>
    <x v="0"/>
    <s v="19-Dec-1981"/>
    <n v="7681.17"/>
    <s v="tier - 2"/>
    <x v="2"/>
    <s v="R1020"/>
    <x v="1273"/>
  </r>
  <r>
    <s v="Id1390"/>
    <s v="Jim"/>
    <n v="22.66"/>
    <n v="10.68"/>
    <s v="No"/>
    <s v="No"/>
    <x v="0"/>
    <n v="0"/>
    <x v="1"/>
    <x v="2"/>
    <x v="0"/>
    <s v="11-Oct-1971"/>
    <n v="7680.92"/>
    <s v="tier - 2"/>
    <x v="1"/>
    <s v="R1013"/>
    <x v="1274"/>
  </r>
  <r>
    <s v="Id1391"/>
    <s v="Joseph P"/>
    <n v="38.81"/>
    <n v="6.14"/>
    <s v="yes"/>
    <s v="No"/>
    <x v="0"/>
    <n v="1"/>
    <x v="1"/>
    <x v="0"/>
    <x v="1"/>
    <s v="13-Sep-1995"/>
    <n v="7676.4"/>
    <s v="tier - 2"/>
    <x v="1"/>
    <s v="R1012"/>
    <x v="1275"/>
  </r>
  <r>
    <s v="Id1392"/>
    <s v="Michael"/>
    <n v="38.51"/>
    <n v="5.45"/>
    <s v="yes"/>
    <s v="No"/>
    <x v="0"/>
    <n v="0"/>
    <x v="1"/>
    <x v="0"/>
    <x v="2"/>
    <s v="24-Nov-1996"/>
    <n v="7670.75"/>
    <s v="tier - 2"/>
    <x v="2"/>
    <s v="R1022"/>
    <x v="1276"/>
  </r>
  <r>
    <s v="Id1393"/>
    <s v="Gina M"/>
    <n v="22.98"/>
    <n v="6.14"/>
    <s v="yes"/>
    <s v="No"/>
    <x v="0"/>
    <n v="0"/>
    <x v="1"/>
    <x v="2"/>
    <x v="1"/>
    <s v="9-Oct-1976"/>
    <n v="7662.47"/>
    <s v="tier - 2"/>
    <x v="1"/>
    <s v="R1011"/>
    <x v="1277"/>
  </r>
  <r>
    <s v="Id1394"/>
    <s v="Shantel C."/>
    <n v="15.65"/>
    <n v="7.85"/>
    <s v="No"/>
    <s v="No"/>
    <x v="0"/>
    <n v="0"/>
    <x v="1"/>
    <x v="3"/>
    <x v="0"/>
    <s v="27-Dec-1965"/>
    <n v="7657.69"/>
    <s v="tier - 3"/>
    <x v="0"/>
    <s v="R1012"/>
    <x v="1278"/>
  </r>
  <r>
    <s v="Id1395"/>
    <s v="Brian"/>
    <n v="39.97"/>
    <n v="4.09"/>
    <s v="No"/>
    <s v="No"/>
    <x v="0"/>
    <n v="1"/>
    <x v="1"/>
    <x v="0"/>
    <x v="2"/>
    <s v="30-Sep-1998"/>
    <n v="7652.26"/>
    <s v="tier - 2"/>
    <x v="0"/>
    <s v="R1023"/>
    <x v="1279"/>
  </r>
  <r>
    <s v="Id1396"/>
    <s v="Brian"/>
    <n v="37.22"/>
    <n v="4.62"/>
    <s v="No"/>
    <s v="No"/>
    <x v="1"/>
    <n v="1"/>
    <x v="1"/>
    <x v="0"/>
    <x v="2"/>
    <s v="10-Aug-1993"/>
    <n v="7650.8"/>
    <s v="tier - 2"/>
    <x v="2"/>
    <s v="R1012"/>
    <x v="1280"/>
  </r>
  <r>
    <s v="Id1397"/>
    <s v="Jessica R"/>
    <n v="41.325000000000003"/>
    <n v="5.77"/>
    <s v="No"/>
    <s v="No"/>
    <x v="0"/>
    <n v="0"/>
    <x v="1"/>
    <x v="0"/>
    <x v="1"/>
    <s v="16-Oct-1980"/>
    <n v="7650.77"/>
    <s v="tier - 2"/>
    <x v="2"/>
    <s v="R1024"/>
    <x v="1281"/>
  </r>
  <r>
    <s v="Id1398"/>
    <s v=".  Robyn"/>
    <n v="40.31"/>
    <n v="5.84"/>
    <s v="No"/>
    <s v="No"/>
    <x v="0"/>
    <n v="0"/>
    <x v="1"/>
    <x v="0"/>
    <x v="1"/>
    <s v="15-Jun-1999"/>
    <n v="7642.05"/>
    <s v="tier - 2"/>
    <x v="2"/>
    <s v="R1026"/>
    <x v="1282"/>
  </r>
  <r>
    <s v="Id1399"/>
    <s v="Ashley"/>
    <n v="29.48"/>
    <n v="4.91"/>
    <s v="No"/>
    <s v="No"/>
    <x v="0"/>
    <n v="0"/>
    <x v="1"/>
    <x v="1"/>
    <x v="2"/>
    <s v="24-Jul-1980"/>
    <n v="7640.31"/>
    <s v="tier - 2"/>
    <x v="1"/>
    <s v="R1013"/>
    <x v="1283"/>
  </r>
  <r>
    <s v="Id1400"/>
    <s v="Dana"/>
    <n v="33.155000000000001"/>
    <n v="5.07"/>
    <s v="No"/>
    <s v="No"/>
    <x v="0"/>
    <n v="0"/>
    <x v="1"/>
    <x v="0"/>
    <x v="2"/>
    <s v="20-Jun-1980"/>
    <n v="7639.42"/>
    <s v="tier - 2"/>
    <x v="2"/>
    <s v="R1024"/>
    <x v="1284"/>
  </r>
  <r>
    <s v="Id1401"/>
    <s v="Jessica F."/>
    <n v="42.85"/>
    <n v="5.81"/>
    <s v="yes"/>
    <s v="No"/>
    <x v="0"/>
    <n v="0"/>
    <x v="1"/>
    <x v="0"/>
    <x v="1"/>
    <s v="13-Dec-2001"/>
    <n v="7636.92"/>
    <s v="tier - 2"/>
    <x v="0"/>
    <s v="R1012"/>
    <x v="1285"/>
  </r>
  <r>
    <s v="Id1402"/>
    <s v="Lindsey"/>
    <n v="32.340000000000003"/>
    <n v="11.2"/>
    <s v="No"/>
    <s v="No"/>
    <x v="0"/>
    <n v="0"/>
    <x v="1"/>
    <x v="0"/>
    <x v="0"/>
    <s v="24-Aug-1978"/>
    <n v="7633.72"/>
    <s v="tier - 2"/>
    <x v="1"/>
    <s v="R1013"/>
    <x v="1286"/>
  </r>
  <r>
    <s v="Id1403"/>
    <s v="Kelly A"/>
    <n v="27.5"/>
    <n v="10.75"/>
    <s v="No"/>
    <s v="No"/>
    <x v="0"/>
    <n v="0"/>
    <x v="1"/>
    <x v="1"/>
    <x v="0"/>
    <s v="29-Nov-1978"/>
    <n v="7626.99"/>
    <s v="tier - 2"/>
    <x v="2"/>
    <s v="R1011"/>
    <x v="335"/>
  </r>
  <r>
    <s v="Id1404"/>
    <s v="Brooke E"/>
    <n v="25.8"/>
    <n v="7.8"/>
    <s v="No"/>
    <s v="No"/>
    <x v="0"/>
    <n v="0"/>
    <x v="1"/>
    <x v="1"/>
    <x v="0"/>
    <s v="6-Nov-1978"/>
    <n v="7624.63"/>
    <s v="tier - 2"/>
    <x v="1"/>
    <s v="R1011"/>
    <x v="1287"/>
  </r>
  <r>
    <s v="Id1405"/>
    <s v="Katelyn E."/>
    <n v="25"/>
    <n v="7.04"/>
    <s v="No"/>
    <s v="No"/>
    <x v="0"/>
    <n v="0"/>
    <x v="1"/>
    <x v="1"/>
    <x v="0"/>
    <s v="28-Nov-1978"/>
    <n v="7623.52"/>
    <s v="tier - 2"/>
    <x v="1"/>
    <s v="R1011"/>
    <x v="1288"/>
  </r>
  <r>
    <s v="Id1406"/>
    <s v="Adam"/>
    <n v="41.2"/>
    <n v="4.18"/>
    <s v="yes"/>
    <s v="No"/>
    <x v="0"/>
    <n v="0"/>
    <x v="1"/>
    <x v="0"/>
    <x v="2"/>
    <s v="17-Sep-1996"/>
    <n v="7623.13"/>
    <s v="tier - 2"/>
    <x v="0"/>
    <s v="R1011"/>
    <x v="1289"/>
  </r>
  <r>
    <s v="Id1407"/>
    <s v="Dana"/>
    <n v="17.78"/>
    <n v="8.19"/>
    <s v="No"/>
    <s v="No"/>
    <x v="0"/>
    <n v="0"/>
    <x v="1"/>
    <x v="3"/>
    <x v="0"/>
    <s v="3-Jul-1968"/>
    <n v="7609.6"/>
    <s v="tier - 3"/>
    <x v="2"/>
    <s v="R1012"/>
    <x v="1290"/>
  </r>
  <r>
    <s v="Id1408"/>
    <s v="Eric W"/>
    <n v="40.119999999999997"/>
    <n v="6.22"/>
    <s v="yes"/>
    <s v="No"/>
    <x v="1"/>
    <n v="1"/>
    <x v="1"/>
    <x v="0"/>
    <x v="1"/>
    <s v="30-Sep-1997"/>
    <n v="7607.03"/>
    <s v="tier - 2"/>
    <x v="2"/>
    <s v="R1012"/>
    <x v="1291"/>
  </r>
  <r>
    <s v="Id1409"/>
    <s v="Matthew D"/>
    <n v="19.350000000000001"/>
    <n v="8.2200000000000006"/>
    <s v="yes"/>
    <s v="No"/>
    <x v="0"/>
    <n v="0"/>
    <x v="1"/>
    <x v="2"/>
    <x v="0"/>
    <s v="17-Jul-1967"/>
    <n v="7585.62"/>
    <s v="tier - 3"/>
    <x v="2"/>
    <s v="R1013"/>
    <x v="1292"/>
  </r>
  <r>
    <s v="Id1410"/>
    <s v="Eoghan"/>
    <n v="36.69"/>
    <n v="6.15"/>
    <s v="No"/>
    <s v="No"/>
    <x v="0"/>
    <n v="0"/>
    <x v="1"/>
    <x v="0"/>
    <x v="1"/>
    <s v="14-Aug-1994"/>
    <n v="7567.13"/>
    <s v="tier - 2"/>
    <x v="2"/>
    <s v="R1021"/>
    <x v="1293"/>
  </r>
  <r>
    <s v="Id1411"/>
    <s v="Pamela W"/>
    <n v="28.51"/>
    <n v="5.65"/>
    <s v="yes"/>
    <s v="No"/>
    <x v="0"/>
    <n v="1"/>
    <x v="1"/>
    <x v="1"/>
    <x v="2"/>
    <s v="15-Dec-1988"/>
    <n v="7538.52"/>
    <s v="tier - 2"/>
    <x v="2"/>
    <s v="R1012"/>
    <x v="1294"/>
  </r>
  <r>
    <s v="Id1412"/>
    <s v="Lindsey M."/>
    <n v="30.21"/>
    <n v="5.5"/>
    <s v="No"/>
    <s v="No"/>
    <x v="0"/>
    <n v="1"/>
    <x v="1"/>
    <x v="0"/>
    <x v="2"/>
    <s v="22-Aug-1984"/>
    <n v="7537.16"/>
    <s v="tier - 2"/>
    <x v="2"/>
    <s v="R1012"/>
    <x v="1295"/>
  </r>
  <r>
    <s v="Id1413"/>
    <s v="Kassie"/>
    <n v="24.33"/>
    <n v="8"/>
    <s v="No"/>
    <s v="No"/>
    <x v="0"/>
    <n v="0"/>
    <x v="1"/>
    <x v="2"/>
    <x v="0"/>
    <s v="14-Dec-1978"/>
    <n v="7531.7"/>
    <s v="tier - 2"/>
    <x v="1"/>
    <s v="R1013"/>
    <x v="1296"/>
  </r>
  <r>
    <s v="Id1414"/>
    <s v="Matthew"/>
    <n v="19.855"/>
    <n v="5.71"/>
    <s v="yes"/>
    <s v="No"/>
    <x v="0"/>
    <n v="0"/>
    <x v="1"/>
    <x v="2"/>
    <x v="1"/>
    <s v="10-Oct-1976"/>
    <n v="7526.71"/>
    <s v="tier - 3"/>
    <x v="1"/>
    <s v="R1012"/>
    <x v="1297"/>
  </r>
  <r>
    <s v="Id1415"/>
    <s v="Ruben Dario"/>
    <n v="25.364999999999998"/>
    <n v="11.71"/>
    <s v="No"/>
    <s v="No"/>
    <x v="0"/>
    <n v="0"/>
    <x v="1"/>
    <x v="1"/>
    <x v="0"/>
    <s v="18-Oct-1978"/>
    <n v="7518.03"/>
    <s v="tier - 2"/>
    <x v="0"/>
    <s v="R1012"/>
    <x v="1298"/>
  </r>
  <r>
    <s v="Id1416"/>
    <s v="Kevin"/>
    <n v="29.6"/>
    <n v="6.17"/>
    <s v="yes"/>
    <s v="No"/>
    <x v="1"/>
    <n v="1"/>
    <x v="1"/>
    <x v="1"/>
    <x v="1"/>
    <s v="10-Jul-1983"/>
    <n v="7512.27"/>
    <s v="tier - 3"/>
    <x v="2"/>
    <s v="R1011"/>
    <x v="1299"/>
  </r>
  <r>
    <s v="Id1417"/>
    <s v="Lindsay M"/>
    <n v="39.43"/>
    <n v="6.1"/>
    <s v="yes"/>
    <s v="No"/>
    <x v="1"/>
    <n v="1"/>
    <x v="1"/>
    <x v="0"/>
    <x v="1"/>
    <s v="28-Oct-1997"/>
    <n v="7504.3"/>
    <s v="tier - 2"/>
    <x v="1"/>
    <s v="R1012"/>
    <x v="1300"/>
  </r>
  <r>
    <s v="Id1418"/>
    <s v=".  Amanda"/>
    <n v="27.34"/>
    <n v="5.19"/>
    <s v="yes"/>
    <s v="No"/>
    <x v="0"/>
    <n v="1"/>
    <x v="1"/>
    <x v="1"/>
    <x v="2"/>
    <s v="15-Dec-1988"/>
    <n v="7494.63"/>
    <s v="tier - 2"/>
    <x v="0"/>
    <s v="R1025"/>
    <x v="1294"/>
  </r>
  <r>
    <s v="Id1419"/>
    <s v="James"/>
    <n v="39.01"/>
    <n v="5.37"/>
    <s v="yes"/>
    <s v="No"/>
    <x v="0"/>
    <n v="0"/>
    <x v="1"/>
    <x v="0"/>
    <x v="2"/>
    <s v="14-Jun-1996"/>
    <n v="7487.38"/>
    <s v="tier - 2"/>
    <x v="0"/>
    <s v="R1012"/>
    <x v="1301"/>
  </r>
  <r>
    <s v="Id1420"/>
    <s v="Samuel H."/>
    <n v="18.989999999999998"/>
    <n v="10.82"/>
    <s v="yes"/>
    <s v="No"/>
    <x v="0"/>
    <n v="0"/>
    <x v="1"/>
    <x v="2"/>
    <x v="0"/>
    <s v="4-Aug-1967"/>
    <n v="7463.51"/>
    <s v="tier - 3"/>
    <x v="0"/>
    <s v="R1013"/>
    <x v="1302"/>
  </r>
  <r>
    <s v="Id1421"/>
    <s v="Jenni"/>
    <n v="42.3"/>
    <n v="6.06"/>
    <s v="yes"/>
    <s v="No"/>
    <x v="0"/>
    <n v="0"/>
    <x v="1"/>
    <x v="0"/>
    <x v="1"/>
    <s v="1-Jun-2001"/>
    <n v="7450.36"/>
    <s v="tier - 2"/>
    <x v="2"/>
    <s v="R1012"/>
    <x v="1303"/>
  </r>
  <r>
    <s v="Id1422"/>
    <s v="Estuardo F"/>
    <n v="39.805"/>
    <n v="5.91"/>
    <s v="No"/>
    <s v="No"/>
    <x v="0"/>
    <n v="0"/>
    <x v="1"/>
    <x v="0"/>
    <x v="1"/>
    <s v="30-Sep-1977"/>
    <n v="7448.4"/>
    <s v="tier - 3"/>
    <x v="0"/>
    <s v="R1017"/>
    <x v="1304"/>
  </r>
  <r>
    <s v="Id1423"/>
    <s v="Brett"/>
    <n v="33.700000000000003"/>
    <n v="5.87"/>
    <s v="No"/>
    <s v="No"/>
    <x v="0"/>
    <n v="0"/>
    <x v="1"/>
    <x v="0"/>
    <x v="1"/>
    <s v="25-Sep-1977"/>
    <n v="7445.92"/>
    <s v="tier - 3"/>
    <x v="1"/>
    <s v="R1011"/>
    <x v="575"/>
  </r>
  <r>
    <s v="Id1424"/>
    <s v="Sharon E."/>
    <n v="36.195"/>
    <n v="6.22"/>
    <s v="No"/>
    <s v="No"/>
    <x v="0"/>
    <n v="0"/>
    <x v="1"/>
    <x v="0"/>
    <x v="1"/>
    <s v="7-Jul-1980"/>
    <n v="7443.64"/>
    <s v="tier - 2"/>
    <x v="0"/>
    <s v="R1012"/>
    <x v="1305"/>
  </r>
  <r>
    <s v="Id1425"/>
    <s v="Jacob W√¶ver"/>
    <n v="32.6"/>
    <n v="5.73"/>
    <s v="No"/>
    <s v="No"/>
    <x v="1"/>
    <n v="1"/>
    <x v="1"/>
    <x v="0"/>
    <x v="1"/>
    <s v="1-Sep-1979"/>
    <n v="7441.5"/>
    <s v="tier - 3"/>
    <x v="2"/>
    <s v="R1011"/>
    <x v="1306"/>
  </r>
  <r>
    <s v="Id1426"/>
    <s v="Scott"/>
    <n v="30.2"/>
    <n v="5.7"/>
    <s v="No"/>
    <s v="No"/>
    <x v="0"/>
    <n v="0"/>
    <x v="1"/>
    <x v="0"/>
    <x v="1"/>
    <s v="25-Aug-1977"/>
    <n v="7441.05"/>
    <s v="tier - 3"/>
    <x v="2"/>
    <s v="R1011"/>
    <x v="566"/>
  </r>
  <r>
    <s v="Id1427"/>
    <s v="Brooke S."/>
    <n v="27.645"/>
    <n v="9.91"/>
    <s v="No"/>
    <s v="No"/>
    <x v="0"/>
    <n v="0"/>
    <x v="1"/>
    <x v="1"/>
    <x v="0"/>
    <s v="2-Dec-1978"/>
    <n v="7421.19"/>
    <s v="tier - 2"/>
    <x v="0"/>
    <s v="R1012"/>
    <x v="1307"/>
  </r>
  <r>
    <s v="Id1428"/>
    <s v="Kaye A."/>
    <n v="26.41"/>
    <n v="11.4"/>
    <s v="No"/>
    <s v="No"/>
    <x v="0"/>
    <n v="0"/>
    <x v="1"/>
    <x v="1"/>
    <x v="0"/>
    <s v="12-Nov-1978"/>
    <n v="7419.48"/>
    <s v="tier - 2"/>
    <x v="2"/>
    <s v="R1012"/>
    <x v="1308"/>
  </r>
  <r>
    <s v="Id1429"/>
    <s v="Carolyn"/>
    <n v="34.1"/>
    <n v="6.29"/>
    <s v="yes"/>
    <s v="No"/>
    <x v="1"/>
    <n v="1"/>
    <x v="1"/>
    <x v="0"/>
    <x v="1"/>
    <s v="19-Sep-1983"/>
    <n v="7418.52"/>
    <s v="tier - 2"/>
    <x v="2"/>
    <s v="R1011"/>
    <x v="1309"/>
  </r>
  <r>
    <s v="Id1430"/>
    <s v="Daniel C."/>
    <n v="17.3"/>
    <n v="9.2799999999999994"/>
    <s v="No"/>
    <s v="No"/>
    <x v="0"/>
    <n v="0"/>
    <x v="1"/>
    <x v="3"/>
    <x v="0"/>
    <s v="5-Dec-1965"/>
    <n v="7403.98"/>
    <s v="tier - 3"/>
    <x v="2"/>
    <s v="R1013"/>
    <x v="584"/>
  </r>
  <r>
    <s v="Id1431"/>
    <s v=".  Laurie A"/>
    <n v="35.020000000000003"/>
    <n v="4.78"/>
    <s v="No"/>
    <s v="No"/>
    <x v="1"/>
    <n v="1"/>
    <x v="1"/>
    <x v="0"/>
    <x v="2"/>
    <s v="22-Jul-1993"/>
    <n v="7388.85"/>
    <s v="tier - 2"/>
    <x v="2"/>
    <s v="R1026"/>
    <x v="1310"/>
  </r>
  <r>
    <s v="Id1432"/>
    <s v="Nicole"/>
    <n v="37.1"/>
    <n v="8.8699999999999992"/>
    <s v="yes"/>
    <s v="No"/>
    <x v="0"/>
    <n v="0"/>
    <x v="1"/>
    <x v="0"/>
    <x v="0"/>
    <s v="24-Nov-1981"/>
    <n v="7371.77"/>
    <s v="tier - 2"/>
    <x v="1"/>
    <s v="R1011"/>
    <x v="1311"/>
  </r>
  <r>
    <s v="Id1433"/>
    <s v="Shelby"/>
    <n v="16.79"/>
    <n v="11.4"/>
    <s v="No"/>
    <s v="No"/>
    <x v="0"/>
    <n v="0"/>
    <x v="1"/>
    <x v="3"/>
    <x v="0"/>
    <s v="9-Dec-1965"/>
    <n v="7362.31"/>
    <s v="tier - 3"/>
    <x v="0"/>
    <s v="R1013"/>
    <x v="1312"/>
  </r>
  <r>
    <s v="Id1434"/>
    <s v="Allison"/>
    <n v="31.635000000000002"/>
    <n v="9.1300000000000008"/>
    <s v="yes"/>
    <s v="No"/>
    <x v="0"/>
    <n v="0"/>
    <x v="1"/>
    <x v="0"/>
    <x v="0"/>
    <s v="16-Jul-1981"/>
    <n v="7358.18"/>
    <s v="tier - 2"/>
    <x v="0"/>
    <s v="R1024"/>
    <x v="1313"/>
  </r>
  <r>
    <s v="Id1435"/>
    <s v="Leticia"/>
    <n v="24.19"/>
    <n v="6.22"/>
    <s v="yes"/>
    <s v="No"/>
    <x v="1"/>
    <n v="1"/>
    <x v="1"/>
    <x v="2"/>
    <x v="1"/>
    <s v="21-Jun-1983"/>
    <n v="7357.49"/>
    <s v="tier - 2"/>
    <x v="2"/>
    <s v="R1012"/>
    <x v="1314"/>
  </r>
  <r>
    <s v="Id1436"/>
    <s v="John S."/>
    <n v="35.29"/>
    <n v="5.9"/>
    <s v="No"/>
    <s v="No"/>
    <x v="1"/>
    <n v="1"/>
    <x v="1"/>
    <x v="0"/>
    <x v="1"/>
    <s v="5-Oct-1993"/>
    <n v="7349.12"/>
    <s v="tier - 2"/>
    <x v="2"/>
    <s v="R1021"/>
    <x v="1315"/>
  </r>
  <r>
    <s v="Id1437"/>
    <s v="April"/>
    <n v="35.299999999999997"/>
    <n v="4.45"/>
    <s v="No"/>
    <s v="No"/>
    <x v="0"/>
    <n v="0"/>
    <x v="1"/>
    <x v="0"/>
    <x v="2"/>
    <s v="1-Dec-1977"/>
    <n v="7348.14"/>
    <s v="tier - 2"/>
    <x v="1"/>
    <s v="R1011"/>
    <x v="1316"/>
  </r>
  <r>
    <s v="Id1438"/>
    <s v="Ashley N."/>
    <n v="35.64"/>
    <n v="6.17"/>
    <s v="No"/>
    <s v="No"/>
    <x v="1"/>
    <n v="1"/>
    <x v="1"/>
    <x v="0"/>
    <x v="1"/>
    <s v="26-Jun-1979"/>
    <n v="7345.73"/>
    <s v="tier - 2"/>
    <x v="1"/>
    <s v="R1013"/>
    <x v="1317"/>
  </r>
  <r>
    <s v="Id1439"/>
    <s v="Madeleine"/>
    <n v="33.1"/>
    <n v="4.93"/>
    <s v="No"/>
    <s v="No"/>
    <x v="0"/>
    <n v="0"/>
    <x v="1"/>
    <x v="0"/>
    <x v="2"/>
    <s v="18-Dec-1977"/>
    <n v="7345.08"/>
    <s v="tier - 2"/>
    <x v="1"/>
    <s v="R1011"/>
    <x v="1318"/>
  </r>
  <r>
    <s v="Id1440"/>
    <s v="Nelly S"/>
    <n v="26.41"/>
    <n v="7.32"/>
    <s v="yes"/>
    <s v="No"/>
    <x v="0"/>
    <n v="1"/>
    <x v="1"/>
    <x v="1"/>
    <x v="0"/>
    <s v="15-Jun-1986"/>
    <n v="7339.93"/>
    <s v="tier - 2"/>
    <x v="2"/>
    <s v="R1012"/>
    <x v="1319"/>
  </r>
  <r>
    <s v="Id1441"/>
    <s v="Meredith S"/>
    <n v="29.9"/>
    <n v="5.27"/>
    <s v="No"/>
    <s v="No"/>
    <x v="1"/>
    <n v="1"/>
    <x v="1"/>
    <x v="1"/>
    <x v="2"/>
    <s v="19-Sep-1979"/>
    <n v="7337.75"/>
    <s v="tier - 2"/>
    <x v="0"/>
    <s v="R1011"/>
    <x v="1320"/>
  </r>
  <r>
    <s v="Id1442"/>
    <s v="Kevin"/>
    <n v="25.24"/>
    <n v="5.82"/>
    <s v="No"/>
    <s v="No"/>
    <x v="0"/>
    <n v="1"/>
    <x v="1"/>
    <x v="1"/>
    <x v="1"/>
    <s v="25-Jul-1984"/>
    <n v="7325.47"/>
    <s v="tier - 2"/>
    <x v="1"/>
    <s v="R1012"/>
    <x v="1321"/>
  </r>
  <r>
    <s v="Id1443"/>
    <s v="Lisa"/>
    <n v="25.08"/>
    <n v="5.8"/>
    <s v="No"/>
    <s v="No"/>
    <x v="1"/>
    <n v="1"/>
    <x v="1"/>
    <x v="1"/>
    <x v="1"/>
    <s v="19-Jun-1979"/>
    <n v="7325.05"/>
    <s v="tier - 2"/>
    <x v="0"/>
    <s v="R1024"/>
    <x v="1322"/>
  </r>
  <r>
    <s v="Id1444"/>
    <s v="Katherine A"/>
    <n v="29.164999999999999"/>
    <n v="4.87"/>
    <s v="No"/>
    <s v="yes"/>
    <x v="0"/>
    <n v="1"/>
    <x v="1"/>
    <x v="1"/>
    <x v="2"/>
    <s v="15-Nov-2004"/>
    <n v="7323.73"/>
    <s v="tier - 2"/>
    <x v="2"/>
    <s v="R1024"/>
    <x v="1323"/>
  </r>
  <r>
    <s v="Id1445"/>
    <s v="Steve"/>
    <n v="15.05"/>
    <n v="8.1199999999999992"/>
    <s v="No"/>
    <s v="No"/>
    <x v="0"/>
    <n v="0"/>
    <x v="1"/>
    <x v="3"/>
    <x v="0"/>
    <s v="11-Jul-1965"/>
    <n v="7322.86"/>
    <s v="tier - 3"/>
    <x v="0"/>
    <s v="R1012"/>
    <x v="1324"/>
  </r>
  <r>
    <s v="Id1446"/>
    <s v="Kate L."/>
    <n v="19.95"/>
    <n v="4.3600000000000003"/>
    <s v="No"/>
    <s v="No"/>
    <x v="0"/>
    <n v="2"/>
    <x v="1"/>
    <x v="2"/>
    <x v="2"/>
    <s v="11-Aug-1972"/>
    <n v="7318.22"/>
    <s v="tier - 2"/>
    <x v="0"/>
    <s v="R1012"/>
    <x v="1325"/>
  </r>
  <r>
    <s v="Id1447"/>
    <s v="Beth"/>
    <n v="16.66"/>
    <n v="9.16"/>
    <s v="No"/>
    <s v="No"/>
    <x v="0"/>
    <n v="0"/>
    <x v="1"/>
    <x v="3"/>
    <x v="0"/>
    <s v="25-Jun-1965"/>
    <n v="7318.21"/>
    <s v="tier - 3"/>
    <x v="1"/>
    <s v="R1013"/>
    <x v="1326"/>
  </r>
  <r>
    <s v="Id1448"/>
    <s v="Katharine"/>
    <n v="16.62"/>
    <n v="9.14"/>
    <s v="No"/>
    <s v="No"/>
    <x v="0"/>
    <n v="0"/>
    <x v="1"/>
    <x v="3"/>
    <x v="0"/>
    <s v="6-Jun-1965"/>
    <n v="7304.65"/>
    <s v="tier - 3"/>
    <x v="0"/>
    <s v="R1013"/>
    <x v="1327"/>
  </r>
  <r>
    <s v="Id1449"/>
    <s v="Heather L"/>
    <n v="15.36"/>
    <n v="5.49"/>
    <s v="yes"/>
    <s v="No"/>
    <x v="0"/>
    <n v="2"/>
    <x v="1"/>
    <x v="3"/>
    <x v="2"/>
    <s v="26-Dec-1966"/>
    <n v="7302.46"/>
    <s v="tier - 3"/>
    <x v="1"/>
    <s v="R1012"/>
    <x v="1328"/>
  </r>
  <r>
    <s v="Id1450"/>
    <s v="Desiree"/>
    <n v="27.74"/>
    <n v="5.96"/>
    <s v="yes"/>
    <s v="No"/>
    <x v="0"/>
    <n v="0"/>
    <x v="1"/>
    <x v="1"/>
    <x v="1"/>
    <s v="2-Nov-1985"/>
    <n v="7281.51"/>
    <s v="tier - 2"/>
    <x v="1"/>
    <s v="R1012"/>
    <x v="1329"/>
  </r>
  <r>
    <s v="Id1451"/>
    <s v="Peter B."/>
    <n v="22.44"/>
    <n v="4.62"/>
    <s v="yes"/>
    <s v="No"/>
    <x v="0"/>
    <n v="0"/>
    <x v="1"/>
    <x v="2"/>
    <x v="2"/>
    <s v="18-Dec-1976"/>
    <n v="7273.02"/>
    <s v="tier - 2"/>
    <x v="1"/>
    <s v="R1013"/>
    <x v="1330"/>
  </r>
  <r>
    <s v="Id1452"/>
    <s v="Adam"/>
    <n v="37.049999999999997"/>
    <n v="9.9600000000000009"/>
    <s v="yes"/>
    <s v="No"/>
    <x v="0"/>
    <n v="0"/>
    <x v="1"/>
    <x v="0"/>
    <x v="0"/>
    <s v="4-Aug-1981"/>
    <n v="7265.7"/>
    <s v="tier - 3"/>
    <x v="0"/>
    <s v="R1012"/>
    <x v="315"/>
  </r>
  <r>
    <s v="Id1453"/>
    <s v="Jeremy J"/>
    <n v="22.95"/>
    <n v="10.53"/>
    <s v="No"/>
    <s v="No"/>
    <x v="0"/>
    <n v="2"/>
    <x v="1"/>
    <x v="2"/>
    <x v="0"/>
    <s v="25-Oct-1973"/>
    <n v="7265.58"/>
    <s v="tier - 2"/>
    <x v="2"/>
    <s v="R1013"/>
    <x v="1331"/>
  </r>
  <r>
    <s v="Id1454"/>
    <s v="Adam C"/>
    <n v="34.200000000000003"/>
    <n v="6.69"/>
    <s v="yes"/>
    <s v="No"/>
    <x v="0"/>
    <n v="0"/>
    <x v="1"/>
    <x v="0"/>
    <x v="0"/>
    <s v="13-Jun-1981"/>
    <n v="7261.74"/>
    <s v="tier - 3"/>
    <x v="0"/>
    <s v="R1012"/>
    <x v="1332"/>
  </r>
  <r>
    <s v="Id1455"/>
    <s v="Jon"/>
    <n v="30.59"/>
    <n v="9.5500000000000007"/>
    <s v="yes"/>
    <s v="No"/>
    <x v="0"/>
    <n v="0"/>
    <x v="1"/>
    <x v="0"/>
    <x v="0"/>
    <s v="14-Aug-1981"/>
    <n v="7256.72"/>
    <s v="tier - 3"/>
    <x v="2"/>
    <s v="R1012"/>
    <x v="1333"/>
  </r>
  <r>
    <s v="Id1456"/>
    <s v="Steven J"/>
    <n v="25.51"/>
    <n v="6.05"/>
    <s v="No"/>
    <s v="No"/>
    <x v="0"/>
    <n v="0"/>
    <x v="1"/>
    <x v="1"/>
    <x v="1"/>
    <s v="24-Jul-1982"/>
    <n v="7248.71"/>
    <s v="tier - 2"/>
    <x v="1"/>
    <s v="R1013"/>
    <x v="601"/>
  </r>
  <r>
    <s v="Id1457"/>
    <s v="Jessica P."/>
    <n v="29.04"/>
    <n v="10.56"/>
    <s v="yes"/>
    <s v="No"/>
    <x v="0"/>
    <n v="1"/>
    <x v="1"/>
    <x v="1"/>
    <x v="0"/>
    <s v="2-Sep-1986"/>
    <n v="7243.81"/>
    <s v="tier - 2"/>
    <x v="0"/>
    <s v="R1013"/>
    <x v="1334"/>
  </r>
  <r>
    <s v="Id1458"/>
    <s v="Ashley"/>
    <n v="22.135000000000002"/>
    <n v="10.81"/>
    <s v="yes"/>
    <s v="No"/>
    <x v="0"/>
    <n v="1"/>
    <x v="1"/>
    <x v="2"/>
    <x v="0"/>
    <s v="13-Jul-1986"/>
    <n v="7228.22"/>
    <s v="tier - 2"/>
    <x v="1"/>
    <s v="R1024"/>
    <x v="1335"/>
  </r>
  <r>
    <s v="Id1459"/>
    <s v="Arturo H."/>
    <n v="21.375"/>
    <n v="4.32"/>
    <s v="No"/>
    <s v="No"/>
    <x v="0"/>
    <n v="0"/>
    <x v="1"/>
    <x v="2"/>
    <x v="2"/>
    <s v="15-Sep-1977"/>
    <n v="7222.79"/>
    <s v="tier - 3"/>
    <x v="0"/>
    <s v="R1012"/>
    <x v="1336"/>
  </r>
  <r>
    <s v="Id1460"/>
    <s v="Ketil"/>
    <n v="29.19"/>
    <n v="4.37"/>
    <s v="No"/>
    <s v="No"/>
    <x v="0"/>
    <n v="0"/>
    <x v="1"/>
    <x v="1"/>
    <x v="2"/>
    <s v="28-Jun-1991"/>
    <n v="7220.25"/>
    <s v="tier - 2"/>
    <x v="2"/>
    <s v="R1021"/>
    <x v="1337"/>
  </r>
  <r>
    <s v="Id1461"/>
    <s v="Katie"/>
    <n v="31.92"/>
    <n v="4.8099999999999996"/>
    <s v="yes"/>
    <s v="No"/>
    <x v="1"/>
    <n v="1"/>
    <x v="1"/>
    <x v="0"/>
    <x v="2"/>
    <s v="21-Nov-1983"/>
    <n v="7209.49"/>
    <s v="tier - 2"/>
    <x v="0"/>
    <s v="R1012"/>
    <x v="1338"/>
  </r>
  <r>
    <s v="Id1462"/>
    <s v="Christi"/>
    <n v="26.315000000000001"/>
    <n v="4.5599999999999996"/>
    <s v="yes"/>
    <s v="No"/>
    <x v="1"/>
    <n v="1"/>
    <x v="1"/>
    <x v="1"/>
    <x v="2"/>
    <s v="11-Aug-1983"/>
    <n v="7201.7"/>
    <s v="tier - 2"/>
    <x v="0"/>
    <s v="R1012"/>
    <x v="1339"/>
  </r>
  <r>
    <s v="Id1463"/>
    <s v="Alan"/>
    <n v="35.299999999999997"/>
    <n v="4.3899999999999997"/>
    <s v="No"/>
    <s v="No"/>
    <x v="0"/>
    <n v="0"/>
    <x v="1"/>
    <x v="0"/>
    <x v="2"/>
    <s v="14-Sep-1982"/>
    <n v="7196.87"/>
    <s v="tier - 3"/>
    <x v="2"/>
    <s v="R1011"/>
    <x v="1340"/>
  </r>
  <r>
    <s v="Id1464"/>
    <s v="Edivaldo B. Sr."/>
    <n v="18.91"/>
    <n v="11.44"/>
    <s v="No"/>
    <s v="No"/>
    <x v="0"/>
    <n v="0"/>
    <x v="1"/>
    <x v="2"/>
    <x v="0"/>
    <s v="26-Aug-1968"/>
    <n v="7179.52"/>
    <s v="tier - 3"/>
    <x v="0"/>
    <s v="R1013"/>
    <x v="1341"/>
  </r>
  <r>
    <s v="Id1465"/>
    <s v="Eve"/>
    <n v="22.41"/>
    <n v="11.37"/>
    <s v="yes"/>
    <s v="No"/>
    <x v="0"/>
    <n v="1"/>
    <x v="1"/>
    <x v="2"/>
    <x v="0"/>
    <s v="19-Jul-1975"/>
    <n v="7175.51"/>
    <s v="tier - 2"/>
    <x v="0"/>
    <s v="R1013"/>
    <x v="1342"/>
  </r>
  <r>
    <s v="Id1466"/>
    <s v="Devin"/>
    <n v="22.704999999999998"/>
    <n v="6.14"/>
    <s v="No"/>
    <s v="No"/>
    <x v="0"/>
    <n v="0"/>
    <x v="1"/>
    <x v="2"/>
    <x v="1"/>
    <s v="16-Aug-1982"/>
    <n v="7173.36"/>
    <s v="tier - 3"/>
    <x v="2"/>
    <s v="R1016"/>
    <x v="123"/>
  </r>
  <r>
    <s v="Id1467"/>
    <s v="Shaun R"/>
    <n v="37.18"/>
    <n v="4.8899999999999997"/>
    <s v="No"/>
    <s v="No"/>
    <x v="0"/>
    <n v="0"/>
    <x v="1"/>
    <x v="0"/>
    <x v="2"/>
    <s v="30-Sep-1980"/>
    <n v="7162.01"/>
    <s v="tier - 2"/>
    <x v="0"/>
    <s v="R1013"/>
    <x v="1343"/>
  </r>
  <r>
    <s v="Id1468"/>
    <s v="Adrian"/>
    <n v="35.97"/>
    <n v="4.5999999999999996"/>
    <s v="No"/>
    <s v="No"/>
    <x v="0"/>
    <n v="0"/>
    <x v="1"/>
    <x v="0"/>
    <x v="2"/>
    <s v="7-Oct-1980"/>
    <n v="7160.33"/>
    <s v="tier - 2"/>
    <x v="1"/>
    <s v="R1013"/>
    <x v="1344"/>
  </r>
  <r>
    <s v="Id1469"/>
    <s v="Andrew"/>
    <n v="35.799999999999997"/>
    <n v="4.42"/>
    <s v="No"/>
    <s v="No"/>
    <x v="0"/>
    <n v="0"/>
    <x v="1"/>
    <x v="0"/>
    <x v="2"/>
    <s v="22-Jun-1980"/>
    <n v="7160.09"/>
    <s v="tier - 2"/>
    <x v="2"/>
    <s v="R1011"/>
    <x v="1345"/>
  </r>
  <r>
    <s v="Id1470"/>
    <s v="Mallory"/>
    <n v="28.31"/>
    <n v="7.48"/>
    <s v="yes"/>
    <s v="No"/>
    <x v="0"/>
    <n v="0"/>
    <x v="1"/>
    <x v="1"/>
    <x v="0"/>
    <s v="17-Jul-1981"/>
    <n v="7153.55"/>
    <s v="tier - 2"/>
    <x v="1"/>
    <s v="R1012"/>
    <x v="1346"/>
  </r>
  <r>
    <s v="Id1471"/>
    <s v="Shawn E"/>
    <n v="38.06"/>
    <n v="10.74"/>
    <s v="No"/>
    <s v="No"/>
    <x v="0"/>
    <n v="0"/>
    <x v="1"/>
    <x v="0"/>
    <x v="0"/>
    <s v="6-Sep-1978"/>
    <n v="7152.67"/>
    <s v="tier - 3"/>
    <x v="2"/>
    <s v="R1013"/>
    <x v="1347"/>
  </r>
  <r>
    <s v="Id1472"/>
    <s v="Sarah E"/>
    <n v="28"/>
    <n v="5.19"/>
    <s v="No"/>
    <s v="No"/>
    <x v="0"/>
    <n v="1"/>
    <x v="1"/>
    <x v="1"/>
    <x v="2"/>
    <s v="29-Jun-1984"/>
    <n v="7151.09"/>
    <s v="tier - 2"/>
    <x v="2"/>
    <s v="R1011"/>
    <x v="1348"/>
  </r>
  <r>
    <s v="Id1473"/>
    <s v="Josh"/>
    <n v="34.32"/>
    <n v="9.17"/>
    <s v="No"/>
    <s v="No"/>
    <x v="0"/>
    <n v="0"/>
    <x v="1"/>
    <x v="0"/>
    <x v="0"/>
    <s v="30-Jul-1978"/>
    <n v="7147.47"/>
    <s v="tier - 2"/>
    <x v="0"/>
    <s v="R1013"/>
    <x v="1349"/>
  </r>
  <r>
    <s v="Id1474"/>
    <s v="Johann A"/>
    <n v="22.3"/>
    <n v="4.95"/>
    <s v="yes"/>
    <s v="No"/>
    <x v="0"/>
    <n v="0"/>
    <x v="1"/>
    <x v="2"/>
    <x v="2"/>
    <s v="24-Jun-1976"/>
    <n v="7147.11"/>
    <s v="tier - 3"/>
    <x v="2"/>
    <s v="R1011"/>
    <x v="1350"/>
  </r>
  <r>
    <s v="Id1475"/>
    <s v="Robin M."/>
    <n v="27.835000000000001"/>
    <n v="6.03"/>
    <s v="No"/>
    <s v="No"/>
    <x v="0"/>
    <n v="1"/>
    <x v="1"/>
    <x v="1"/>
    <x v="1"/>
    <s v="21-Nov-1984"/>
    <n v="7144.86"/>
    <s v="tier - 2"/>
    <x v="2"/>
    <s v="R1024"/>
    <x v="1351"/>
  </r>
  <r>
    <s v="Id1476"/>
    <s v="Kyle K"/>
    <n v="39.229999999999997"/>
    <n v="5.36"/>
    <s v="No"/>
    <s v="No"/>
    <x v="0"/>
    <n v="0"/>
    <x v="1"/>
    <x v="0"/>
    <x v="2"/>
    <s v="8-Aug-1999"/>
    <n v="7144.4"/>
    <s v="tier - 2"/>
    <x v="1"/>
    <s v="R1022"/>
    <x v="1352"/>
  </r>
  <r>
    <s v="Id1477"/>
    <s v="Alison"/>
    <n v="19.95"/>
    <n v="6.11"/>
    <s v="No"/>
    <s v="No"/>
    <x v="0"/>
    <n v="1"/>
    <x v="1"/>
    <x v="2"/>
    <x v="1"/>
    <s v="7-Jul-1984"/>
    <n v="7133.9"/>
    <s v="tier - 2"/>
    <x v="1"/>
    <s v="R1024"/>
    <x v="690"/>
  </r>
  <r>
    <s v="Id1478"/>
    <s v="Michael A."/>
    <n v="34.64"/>
    <n v="4.88"/>
    <s v="No"/>
    <s v="No"/>
    <x v="1"/>
    <n v="1"/>
    <x v="1"/>
    <x v="0"/>
    <x v="2"/>
    <s v="1-Aug-1993"/>
    <n v="7128.64"/>
    <s v="tier - 2"/>
    <x v="2"/>
    <s v="R1021"/>
    <x v="1353"/>
  </r>
  <r>
    <s v="Id1479"/>
    <s v="Byron A"/>
    <n v="18.75"/>
    <n v="6.72"/>
    <s v="No"/>
    <s v="No"/>
    <x v="0"/>
    <n v="0"/>
    <x v="1"/>
    <x v="2"/>
    <x v="0"/>
    <s v="29-Jun-1968"/>
    <n v="7125.25"/>
    <s v="tier - 3"/>
    <x v="2"/>
    <s v="R1013"/>
    <x v="1354"/>
  </r>
  <r>
    <s v="Id1480"/>
    <s v="Carine A"/>
    <n v="26.48"/>
    <n v="4.2"/>
    <s v="No"/>
    <s v="No"/>
    <x v="0"/>
    <n v="1"/>
    <x v="1"/>
    <x v="1"/>
    <x v="2"/>
    <s v="11-Aug-1987"/>
    <n v="7106.81"/>
    <s v="tier - 2"/>
    <x v="1"/>
    <s v="R1012"/>
    <x v="1355"/>
  </r>
  <r>
    <s v="Id1481"/>
    <s v="Nathaniel"/>
    <n v="34.83"/>
    <n v="5.79"/>
    <s v="No"/>
    <s v="No"/>
    <x v="0"/>
    <n v="1"/>
    <x v="1"/>
    <x v="0"/>
    <x v="1"/>
    <s v="18-Jun-1992"/>
    <n v="7096.98"/>
    <s v="tier - 2"/>
    <x v="2"/>
    <s v="R1012"/>
    <x v="203"/>
  </r>
  <r>
    <s v="Id1482"/>
    <s v="Lindsay A."/>
    <n v="25.46"/>
    <n v="4.29"/>
    <s v="No"/>
    <s v="No"/>
    <x v="0"/>
    <n v="0"/>
    <x v="1"/>
    <x v="1"/>
    <x v="2"/>
    <s v="6-Oct-1982"/>
    <n v="7077.19"/>
    <s v="tier - 2"/>
    <x v="0"/>
    <s v="R1024"/>
    <x v="1356"/>
  </r>
  <r>
    <s v="Id1483"/>
    <s v="Justin R"/>
    <n v="23.31"/>
    <n v="8.27"/>
    <s v="No"/>
    <s v="No"/>
    <x v="0"/>
    <n v="0"/>
    <x v="1"/>
    <x v="2"/>
    <x v="0"/>
    <s v="24-Jun-1978"/>
    <n v="7054.41"/>
    <s v="tier - 2"/>
    <x v="2"/>
    <s v="R1013"/>
    <x v="1357"/>
  </r>
  <r>
    <s v="Id1484"/>
    <s v="Casey"/>
    <n v="29"/>
    <n v="4.5599999999999996"/>
    <s v="No"/>
    <s v="No"/>
    <x v="0"/>
    <n v="0"/>
    <x v="1"/>
    <x v="1"/>
    <x v="2"/>
    <s v="28-Jun-1980"/>
    <n v="7050.64"/>
    <s v="tier - 2"/>
    <x v="0"/>
    <s v="R1011"/>
    <x v="1358"/>
  </r>
  <r>
    <s v="Id1485"/>
    <s v="Amanda L"/>
    <n v="32.869999999999997"/>
    <n v="5.33"/>
    <s v="No"/>
    <s v="No"/>
    <x v="0"/>
    <n v="0"/>
    <x v="1"/>
    <x v="0"/>
    <x v="2"/>
    <s v="21-Jul-1980"/>
    <n v="7050.02"/>
    <s v="tier - 2"/>
    <x v="1"/>
    <s v="R1024"/>
    <x v="1359"/>
  </r>
  <r>
    <s v="Id1486"/>
    <s v="Ayako N."/>
    <n v="26.18"/>
    <n v="5.63"/>
    <s v="No"/>
    <s v="No"/>
    <x v="0"/>
    <n v="0"/>
    <x v="1"/>
    <x v="1"/>
    <x v="2"/>
    <s v="22-Oct-1980"/>
    <n v="7046.72"/>
    <s v="tier - 2"/>
    <x v="0"/>
    <s v="R1013"/>
    <x v="1360"/>
  </r>
  <r>
    <s v="Id1487"/>
    <s v="Emilee"/>
    <n v="25.3"/>
    <n v="5.12"/>
    <s v="No"/>
    <s v="No"/>
    <x v="0"/>
    <n v="0"/>
    <x v="1"/>
    <x v="1"/>
    <x v="2"/>
    <s v="26-Jul-1980"/>
    <n v="7045.5"/>
    <s v="tier - 2"/>
    <x v="1"/>
    <s v="R1011"/>
    <x v="1361"/>
  </r>
  <r>
    <s v="Id1488"/>
    <s v="Stephen M"/>
    <n v="36.94"/>
    <n v="5.15"/>
    <s v="yes"/>
    <s v="No"/>
    <x v="0"/>
    <n v="1"/>
    <x v="1"/>
    <x v="0"/>
    <x v="2"/>
    <s v="29-Oct-1995"/>
    <n v="7042.11"/>
    <s v="tier - 2"/>
    <x v="0"/>
    <s v="R1012"/>
    <x v="1362"/>
  </r>
  <r>
    <s v="Id1489"/>
    <s v="Annemarie A"/>
    <n v="22.86"/>
    <n v="7.5"/>
    <s v="No"/>
    <s v="No"/>
    <x v="0"/>
    <n v="0"/>
    <x v="1"/>
    <x v="2"/>
    <x v="0"/>
    <s v="2-Jun-1978"/>
    <n v="7033.08"/>
    <s v="tier - 2"/>
    <x v="2"/>
    <s v="R1013"/>
    <x v="1363"/>
  </r>
  <r>
    <s v="Id1490"/>
    <s v="Ashley R"/>
    <n v="18.760000000000002"/>
    <n v="4.88"/>
    <s v="yes"/>
    <s v="No"/>
    <x v="1"/>
    <n v="1"/>
    <x v="1"/>
    <x v="2"/>
    <x v="2"/>
    <s v="6-Jul-1969"/>
    <n v="7003.1"/>
    <s v="tier - 2"/>
    <x v="0"/>
    <s v="R1013"/>
    <x v="1364"/>
  </r>
  <r>
    <s v="Id1491"/>
    <s v="Leslie A"/>
    <n v="24.36"/>
    <n v="5.57"/>
    <s v="No"/>
    <s v="No"/>
    <x v="0"/>
    <n v="0"/>
    <x v="1"/>
    <x v="2"/>
    <x v="2"/>
    <s v="1-Sep-1982"/>
    <n v="6989.95"/>
    <s v="tier - 2"/>
    <x v="1"/>
    <s v="R1013"/>
    <x v="1365"/>
  </r>
  <r>
    <s v="Id1492"/>
    <s v="Mauricio J. Sr."/>
    <n v="32.299999999999997"/>
    <n v="5.31"/>
    <s v="No"/>
    <s v="No"/>
    <x v="0"/>
    <n v="0"/>
    <x v="1"/>
    <x v="0"/>
    <x v="2"/>
    <s v="18-Oct-1982"/>
    <n v="6986.7"/>
    <s v="tier - 3"/>
    <x v="1"/>
    <s v="R1012"/>
    <x v="1366"/>
  </r>
  <r>
    <s v="Id1493"/>
    <s v="Kieran"/>
    <n v="22.704999999999998"/>
    <n v="4.57"/>
    <s v="yes"/>
    <s v="No"/>
    <x v="0"/>
    <n v="0"/>
    <x v="1"/>
    <x v="2"/>
    <x v="2"/>
    <s v="10-Dec-1985"/>
    <n v="6985.51"/>
    <s v="tier - 2"/>
    <x v="2"/>
    <s v="R1019"/>
    <x v="1367"/>
  </r>
  <r>
    <s v="Id1494"/>
    <s v="Elizabeth A"/>
    <n v="21.79"/>
    <n v="8.6999999999999993"/>
    <s v="yes"/>
    <s v="No"/>
    <x v="0"/>
    <n v="1"/>
    <x v="1"/>
    <x v="2"/>
    <x v="0"/>
    <s v="3-Jun-1975"/>
    <n v="6965.21"/>
    <s v="tier - 2"/>
    <x v="0"/>
    <s v="R1013"/>
    <x v="1368"/>
  </r>
  <r>
    <s v="Id1495"/>
    <s v="Zeke M."/>
    <n v="24.52"/>
    <n v="4.76"/>
    <s v="No"/>
    <s v="No"/>
    <x v="0"/>
    <n v="0"/>
    <x v="1"/>
    <x v="2"/>
    <x v="2"/>
    <s v="18-Aug-1980"/>
    <n v="6951.12"/>
    <s v="tier - 2"/>
    <x v="2"/>
    <s v="R1013"/>
    <x v="1369"/>
  </r>
  <r>
    <s v="Id1496"/>
    <s v="Chip"/>
    <n v="39.520000000000003"/>
    <n v="11.81"/>
    <s v="No"/>
    <s v="No"/>
    <x v="0"/>
    <n v="0"/>
    <x v="1"/>
    <x v="0"/>
    <x v="0"/>
    <s v="15-Dec-1978"/>
    <n v="6948.7"/>
    <s v="tier - 1"/>
    <x v="2"/>
    <s v="R1012"/>
    <x v="1370"/>
  </r>
  <r>
    <s v="Id1497"/>
    <s v="Miguel Angel Sr."/>
    <n v="24.49"/>
    <n v="4.67"/>
    <s v="No"/>
    <s v="No"/>
    <x v="0"/>
    <n v="0"/>
    <x v="1"/>
    <x v="2"/>
    <x v="2"/>
    <s v="5-Oct-1980"/>
    <n v="6940.94"/>
    <s v="tier - 2"/>
    <x v="0"/>
    <s v="R1013"/>
    <x v="1122"/>
  </r>
  <r>
    <s v="Id1498"/>
    <s v="Brian"/>
    <n v="26.315000000000001"/>
    <n v="6.02"/>
    <s v="No"/>
    <s v="No"/>
    <x v="0"/>
    <n v="0"/>
    <x v="1"/>
    <x v="1"/>
    <x v="1"/>
    <s v="30-Aug-1980"/>
    <n v="6940.91"/>
    <s v="tier - 2"/>
    <x v="2"/>
    <s v="R1012"/>
    <x v="1371"/>
  </r>
  <r>
    <s v="Id1499"/>
    <s v="Meghan"/>
    <n v="22.58"/>
    <n v="7.46"/>
    <s v="No"/>
    <s v="No"/>
    <x v="0"/>
    <n v="0"/>
    <x v="1"/>
    <x v="2"/>
    <x v="0"/>
    <s v="29-Nov-1978"/>
    <n v="6938.11"/>
    <s v="tier - 2"/>
    <x v="2"/>
    <s v="R1013"/>
    <x v="335"/>
  </r>
  <r>
    <s v="Id1500"/>
    <s v="Meredith L."/>
    <n v="19.475000000000001"/>
    <n v="4.74"/>
    <s v="No"/>
    <s v="No"/>
    <x v="0"/>
    <n v="1"/>
    <x v="1"/>
    <x v="2"/>
    <x v="2"/>
    <s v="5-Sep-1984"/>
    <n v="6933.24"/>
    <s v="tier - 2"/>
    <x v="0"/>
    <s v="R1012"/>
    <x v="1372"/>
  </r>
  <r>
    <s v="Id1501"/>
    <s v=".  Millicent M"/>
    <n v="26.33"/>
    <n v="4.79"/>
    <s v="No"/>
    <s v="No"/>
    <x v="0"/>
    <n v="0"/>
    <x v="1"/>
    <x v="1"/>
    <x v="2"/>
    <s v="21-Dec-1989"/>
    <n v="6895.19"/>
    <s v="tier - 2"/>
    <x v="0"/>
    <s v="R1024"/>
    <x v="1373"/>
  </r>
  <r>
    <s v="Id1502"/>
    <s v="Kathleen"/>
    <n v="17.29"/>
    <n v="5.35"/>
    <s v="yes"/>
    <s v="No"/>
    <x v="0"/>
    <n v="0"/>
    <x v="1"/>
    <x v="3"/>
    <x v="2"/>
    <s v="10-Sep-1985"/>
    <n v="6877.98"/>
    <s v="tier - 2"/>
    <x v="1"/>
    <s v="R1024"/>
    <x v="1374"/>
  </r>
  <r>
    <s v="Id1503"/>
    <s v="Kimberly K"/>
    <n v="42.88"/>
    <n v="4.87"/>
    <s v="No"/>
    <s v="yes"/>
    <x v="0"/>
    <n v="1"/>
    <x v="1"/>
    <x v="0"/>
    <x v="2"/>
    <s v="24-Dec-2004"/>
    <n v="6876.53"/>
    <s v="tier - 2"/>
    <x v="1"/>
    <s v="R1012"/>
    <x v="1375"/>
  </r>
  <r>
    <s v="Id1504"/>
    <s v="Justin C"/>
    <n v="32.200000000000003"/>
    <n v="10.09"/>
    <s v="yes"/>
    <s v="No"/>
    <x v="0"/>
    <n v="0"/>
    <x v="1"/>
    <x v="0"/>
    <x v="0"/>
    <s v="23-Jun-1981"/>
    <n v="6875.96"/>
    <s v="tier - 2"/>
    <x v="2"/>
    <s v="R1011"/>
    <x v="1376"/>
  </r>
  <r>
    <s v="Id1505"/>
    <s v="Tristan P."/>
    <n v="18.75"/>
    <n v="5.47"/>
    <s v="yes"/>
    <s v="No"/>
    <x v="1"/>
    <n v="1"/>
    <x v="1"/>
    <x v="2"/>
    <x v="2"/>
    <s v="23-Oct-1969"/>
    <n v="6868.39"/>
    <s v="tier - 2"/>
    <x v="2"/>
    <s v="R1013"/>
    <x v="715"/>
  </r>
  <r>
    <s v="Id1506"/>
    <s v="Traci A"/>
    <n v="22.36"/>
    <n v="8.6"/>
    <s v="No"/>
    <s v="No"/>
    <x v="0"/>
    <n v="0"/>
    <x v="1"/>
    <x v="2"/>
    <x v="0"/>
    <s v="5-Aug-1978"/>
    <n v="6863.49"/>
    <s v="tier - 2"/>
    <x v="1"/>
    <s v="R1013"/>
    <x v="122"/>
  </r>
  <r>
    <s v="Id1507"/>
    <s v="Justin P"/>
    <n v="23.94"/>
    <n v="10.74"/>
    <s v="yes"/>
    <s v="No"/>
    <x v="0"/>
    <n v="0"/>
    <x v="1"/>
    <x v="2"/>
    <x v="0"/>
    <s v="19-Jun-1981"/>
    <n v="6858.48"/>
    <s v="tier - 2"/>
    <x v="2"/>
    <s v="R1019"/>
    <x v="1377"/>
  </r>
  <r>
    <s v="Id1508"/>
    <s v="Logan M"/>
    <n v="30.1"/>
    <n v="4.3899999999999997"/>
    <s v="No"/>
    <s v="No"/>
    <x v="1"/>
    <n v="1"/>
    <x v="1"/>
    <x v="0"/>
    <x v="2"/>
    <s v="4-Nov-1979"/>
    <n v="6849.03"/>
    <s v="tier - 2"/>
    <x v="2"/>
    <s v="R1011"/>
    <x v="198"/>
  </r>
  <r>
    <s v="Id1509"/>
    <s v="Sebastien"/>
    <n v="21.93"/>
    <n v="6.3"/>
    <s v="No"/>
    <s v="No"/>
    <x v="0"/>
    <n v="0"/>
    <x v="1"/>
    <x v="2"/>
    <x v="1"/>
    <s v="15-Jun-1977"/>
    <n v="6843.17"/>
    <s v="tier - 2"/>
    <x v="1"/>
    <s v="R1013"/>
    <x v="1378"/>
  </r>
  <r>
    <s v="Id1510"/>
    <s v="Tiffany A"/>
    <n v="39.75"/>
    <n v="5.41"/>
    <s v="No"/>
    <s v="yes"/>
    <x v="0"/>
    <n v="1"/>
    <x v="1"/>
    <x v="0"/>
    <x v="2"/>
    <s v="30-Nov-2000"/>
    <n v="6842.28"/>
    <s v="tier - 2"/>
    <x v="1"/>
    <s v="R1012"/>
    <x v="1379"/>
  </r>
  <r>
    <s v="Id1511"/>
    <s v="Matthew"/>
    <n v="26.03"/>
    <n v="4.47"/>
    <s v="No"/>
    <s v="No"/>
    <x v="1"/>
    <n v="1"/>
    <x v="1"/>
    <x v="1"/>
    <x v="2"/>
    <s v="15-Jul-1979"/>
    <n v="6837.37"/>
    <s v="tier - 3"/>
    <x v="1"/>
    <s v="R1016"/>
    <x v="1380"/>
  </r>
  <r>
    <s v="Id1512"/>
    <s v="Luke"/>
    <n v="34.51"/>
    <n v="6.26"/>
    <s v="No"/>
    <s v="No"/>
    <x v="0"/>
    <n v="0"/>
    <x v="1"/>
    <x v="0"/>
    <x v="1"/>
    <s v="8-Jul-1994"/>
    <n v="6827.69"/>
    <s v="tier - 2"/>
    <x v="2"/>
    <s v="R1021"/>
    <x v="1381"/>
  </r>
  <r>
    <s v="Id1513"/>
    <s v="Leigh"/>
    <n v="19.32"/>
    <n v="11.58"/>
    <s v="yes"/>
    <s v="No"/>
    <x v="0"/>
    <n v="1"/>
    <x v="1"/>
    <x v="2"/>
    <x v="0"/>
    <s v="17-Aug-1975"/>
    <n v="6809.46"/>
    <s v="tier - 2"/>
    <x v="1"/>
    <s v="R1012"/>
    <x v="1382"/>
  </r>
  <r>
    <s v="Id1514"/>
    <s v="Yosuke"/>
    <n v="28.5"/>
    <n v="4.3600000000000003"/>
    <s v="No"/>
    <s v="No"/>
    <x v="0"/>
    <n v="0"/>
    <x v="1"/>
    <x v="1"/>
    <x v="2"/>
    <s v="29-Jun-1991"/>
    <n v="6799.46"/>
    <s v="tier - 1"/>
    <x v="2"/>
    <s v="R1014"/>
    <x v="1383"/>
  </r>
  <r>
    <s v="Id1515"/>
    <s v="Matthew"/>
    <n v="30.875"/>
    <n v="4.1399999999999997"/>
    <s v="yes"/>
    <s v="No"/>
    <x v="0"/>
    <n v="0"/>
    <x v="1"/>
    <x v="0"/>
    <x v="2"/>
    <s v="24-Dec-1985"/>
    <n v="6796.86"/>
    <s v="tier - 3"/>
    <x v="0"/>
    <s v="R1012"/>
    <x v="1384"/>
  </r>
  <r>
    <s v="Id1516"/>
    <s v="Jacob"/>
    <n v="24.02"/>
    <n v="4.38"/>
    <s v="No"/>
    <s v="No"/>
    <x v="0"/>
    <n v="0"/>
    <x v="1"/>
    <x v="2"/>
    <x v="2"/>
    <s v="23-Nov-1980"/>
    <n v="6781.52"/>
    <s v="tier - 2"/>
    <x v="2"/>
    <s v="R1013"/>
    <x v="1385"/>
  </r>
  <r>
    <s v="Id1517"/>
    <s v="Jodi"/>
    <n v="36.08"/>
    <n v="11.61"/>
    <s v="yes"/>
    <s v="No"/>
    <x v="0"/>
    <n v="0"/>
    <x v="1"/>
    <x v="0"/>
    <x v="0"/>
    <s v="8-Oct-1981"/>
    <n v="6781.35"/>
    <s v="tier - 2"/>
    <x v="1"/>
    <s v="R1013"/>
    <x v="1386"/>
  </r>
  <r>
    <s v="Id1518"/>
    <s v="Lauren"/>
    <n v="32.200000000000003"/>
    <n v="10.59"/>
    <s v="yes"/>
    <s v="No"/>
    <x v="0"/>
    <n v="0"/>
    <x v="1"/>
    <x v="0"/>
    <x v="0"/>
    <s v="3-Sep-1981"/>
    <n v="6775.96"/>
    <s v="tier - 2"/>
    <x v="0"/>
    <s v="R1011"/>
    <x v="1387"/>
  </r>
  <r>
    <s v="Id1519"/>
    <s v="Misti C"/>
    <n v="28.05"/>
    <n v="11.85"/>
    <s v="yes"/>
    <s v="No"/>
    <x v="0"/>
    <n v="0"/>
    <x v="1"/>
    <x v="1"/>
    <x v="0"/>
    <s v="21-Sep-1981"/>
    <n v="6770.19"/>
    <s v="tier - 2"/>
    <x v="0"/>
    <s v="R1013"/>
    <x v="1388"/>
  </r>
  <r>
    <s v="Id1520"/>
    <s v="Angela J"/>
    <n v="19"/>
    <n v="5.46"/>
    <s v="yes"/>
    <s v="No"/>
    <x v="0"/>
    <n v="1"/>
    <x v="1"/>
    <x v="2"/>
    <x v="2"/>
    <s v="10-Oct-1988"/>
    <n v="6753.04"/>
    <s v="tier - 2"/>
    <x v="2"/>
    <s v="R1024"/>
    <x v="156"/>
  </r>
  <r>
    <s v="Id1521"/>
    <s v="Jonathan D."/>
    <n v="16.13"/>
    <n v="4.54"/>
    <s v="yes"/>
    <s v="No"/>
    <x v="0"/>
    <n v="2"/>
    <x v="1"/>
    <x v="3"/>
    <x v="2"/>
    <s v="9-Dec-1966"/>
    <n v="6750.27"/>
    <s v="tier - 3"/>
    <x v="2"/>
    <s v="R1013"/>
    <x v="1389"/>
  </r>
  <r>
    <s v="Id1522"/>
    <s v="Victoria"/>
    <n v="18.77"/>
    <n v="11.98"/>
    <s v="yes"/>
    <s v="No"/>
    <x v="0"/>
    <n v="2"/>
    <x v="1"/>
    <x v="2"/>
    <x v="0"/>
    <s v="17-Jun-1970"/>
    <n v="6749.63"/>
    <s v="tier - 2"/>
    <x v="1"/>
    <s v="R1013"/>
    <x v="1390"/>
  </r>
  <r>
    <s v="Id1523"/>
    <s v="Adrian R."/>
    <n v="28.88"/>
    <n v="6.59"/>
    <s v="yes"/>
    <s v="No"/>
    <x v="0"/>
    <n v="1"/>
    <x v="1"/>
    <x v="1"/>
    <x v="0"/>
    <s v="5-Jun-1986"/>
    <n v="6748.59"/>
    <s v="tier - 3"/>
    <x v="1"/>
    <s v="R1016"/>
    <x v="1391"/>
  </r>
  <r>
    <s v="Id1524"/>
    <s v="Andrew"/>
    <n v="27.55"/>
    <n v="10.83"/>
    <s v="yes"/>
    <s v="No"/>
    <x v="0"/>
    <n v="1"/>
    <x v="1"/>
    <x v="1"/>
    <x v="0"/>
    <s v="7-Aug-1986"/>
    <n v="6746.74"/>
    <s v="tier - 3"/>
    <x v="2"/>
    <s v="R1016"/>
    <x v="1392"/>
  </r>
  <r>
    <s v="Id1525"/>
    <s v="Jason A."/>
    <n v="15.6"/>
    <n v="8.6"/>
    <s v="No"/>
    <s v="No"/>
    <x v="0"/>
    <n v="0"/>
    <x v="1"/>
    <x v="3"/>
    <x v="0"/>
    <s v="18-Jul-1968"/>
    <n v="6738.84"/>
    <s v="tier - 3"/>
    <x v="1"/>
    <s v="R1012"/>
    <x v="620"/>
  </r>
  <r>
    <s v="Id1526"/>
    <s v="Rachel"/>
    <n v="21.99"/>
    <n v="11.17"/>
    <s v="No"/>
    <s v="No"/>
    <x v="0"/>
    <n v="0"/>
    <x v="1"/>
    <x v="2"/>
    <x v="0"/>
    <s v="21-Oct-1978"/>
    <n v="6737.98"/>
    <s v="tier - 2"/>
    <x v="0"/>
    <s v="R1013"/>
    <x v="1393"/>
  </r>
  <r>
    <s v="Id1527"/>
    <s v="Susan"/>
    <n v="34.85"/>
    <n v="5.75"/>
    <s v="No"/>
    <s v="No"/>
    <x v="0"/>
    <n v="0"/>
    <x v="1"/>
    <x v="0"/>
    <x v="1"/>
    <s v="13-Jun-1994"/>
    <n v="6721.37"/>
    <s v="tier - 2"/>
    <x v="1"/>
    <s v="R1012"/>
    <x v="1394"/>
  </r>
  <r>
    <s v="Id1528"/>
    <s v="Cameron M."/>
    <n v="24.51"/>
    <n v="4.83"/>
    <s v="yes"/>
    <s v="No"/>
    <x v="1"/>
    <n v="1"/>
    <x v="1"/>
    <x v="2"/>
    <x v="2"/>
    <s v="12-Jun-1983"/>
    <n v="6710.19"/>
    <s v="tier - 3"/>
    <x v="0"/>
    <s v="R1012"/>
    <x v="1395"/>
  </r>
  <r>
    <s v="Id1529"/>
    <s v="Claudia A."/>
    <n v="19.399999999999999"/>
    <n v="11.93"/>
    <s v="No"/>
    <s v="No"/>
    <x v="0"/>
    <n v="0"/>
    <x v="1"/>
    <x v="2"/>
    <x v="0"/>
    <s v="12-Dec-1971"/>
    <n v="6706.47"/>
    <s v="tier - 2"/>
    <x v="1"/>
    <s v="R1013"/>
    <x v="1396"/>
  </r>
  <r>
    <s v="Id1530"/>
    <s v="Kate"/>
    <n v="15.1"/>
    <n v="8.41"/>
    <s v="No"/>
    <s v="No"/>
    <x v="0"/>
    <n v="0"/>
    <x v="1"/>
    <x v="3"/>
    <x v="0"/>
    <s v="13-Jul-1968"/>
    <n v="6700.56"/>
    <s v="tier - 3"/>
    <x v="1"/>
    <s v="R1012"/>
    <x v="1397"/>
  </r>
  <r>
    <s v="Id1531"/>
    <s v="Nicole M."/>
    <n v="23.37"/>
    <n v="5.59"/>
    <s v="yes"/>
    <s v="No"/>
    <x v="0"/>
    <n v="0"/>
    <x v="1"/>
    <x v="2"/>
    <x v="2"/>
    <s v="9-Jul-1985"/>
    <n v="6686.43"/>
    <s v="tier - 2"/>
    <x v="0"/>
    <s v="R1012"/>
    <x v="1398"/>
  </r>
  <r>
    <s v="Id1532"/>
    <s v="Jack"/>
    <n v="42.4"/>
    <n v="4.0599999999999996"/>
    <s v="No"/>
    <s v="No"/>
    <x v="0"/>
    <n v="0"/>
    <x v="1"/>
    <x v="0"/>
    <x v="2"/>
    <s v="20-Oct-1989"/>
    <n v="6666.24"/>
    <s v="tier - 3"/>
    <x v="1"/>
    <s v="R1011"/>
    <x v="1399"/>
  </r>
  <r>
    <s v="Id1533"/>
    <s v="Gregory"/>
    <n v="28.405000000000001"/>
    <n v="7.02"/>
    <s v="yes"/>
    <s v="No"/>
    <x v="0"/>
    <n v="0"/>
    <x v="1"/>
    <x v="1"/>
    <x v="0"/>
    <s v="17-Sep-1981"/>
    <n v="6664.69"/>
    <s v="tier - 3"/>
    <x v="1"/>
    <s v="R1012"/>
    <x v="1400"/>
  </r>
  <r>
    <s v="Id1534"/>
    <s v="Rebecca"/>
    <n v="23.4"/>
    <n v="4.47"/>
    <s v="No"/>
    <s v="No"/>
    <x v="0"/>
    <n v="0"/>
    <x v="1"/>
    <x v="2"/>
    <x v="2"/>
    <s v="27-Sep-1982"/>
    <n v="6664.32"/>
    <s v="tier - 2"/>
    <x v="2"/>
    <s v="R1013"/>
    <x v="1218"/>
  </r>
  <r>
    <s v="Id1535"/>
    <s v="Adam"/>
    <n v="33.44"/>
    <n v="4.54"/>
    <s v="No"/>
    <s v="No"/>
    <x v="0"/>
    <n v="0"/>
    <x v="1"/>
    <x v="0"/>
    <x v="2"/>
    <s v="19-Nov-1989"/>
    <n v="6653.79"/>
    <s v="tier - 2"/>
    <x v="1"/>
    <s v="R1013"/>
    <x v="1401"/>
  </r>
  <r>
    <s v="Id1536"/>
    <s v="Ryan"/>
    <n v="21.12"/>
    <n v="4.99"/>
    <s v="No"/>
    <s v="No"/>
    <x v="0"/>
    <n v="1"/>
    <x v="1"/>
    <x v="2"/>
    <x v="2"/>
    <s v="1-Jul-1984"/>
    <n v="6652.53"/>
    <s v="tier - 3"/>
    <x v="2"/>
    <s v="R1013"/>
    <x v="1402"/>
  </r>
  <r>
    <s v="Id1537"/>
    <s v="Jackie K."/>
    <n v="18.48"/>
    <n v="10.84"/>
    <s v="yes"/>
    <s v="No"/>
    <x v="0"/>
    <n v="2"/>
    <x v="1"/>
    <x v="3"/>
    <x v="0"/>
    <s v="8-Nov-1970"/>
    <n v="6651.26"/>
    <s v="tier - 2"/>
    <x v="0"/>
    <s v="R1013"/>
    <x v="1403"/>
  </r>
  <r>
    <s v="Id1538"/>
    <s v="Chris"/>
    <n v="16.815000000000001"/>
    <n v="5.63"/>
    <s v="No"/>
    <s v="No"/>
    <x v="0"/>
    <n v="1"/>
    <x v="1"/>
    <x v="3"/>
    <x v="2"/>
    <s v="8-Dec-1984"/>
    <n v="6640.54"/>
    <s v="tier - 2"/>
    <x v="0"/>
    <s v="R1019"/>
    <x v="1404"/>
  </r>
  <r>
    <s v="Id1539"/>
    <s v="Tyler C"/>
    <n v="26.72"/>
    <n v="4.1399999999999997"/>
    <s v="No"/>
    <s v="No"/>
    <x v="0"/>
    <n v="0"/>
    <x v="1"/>
    <x v="1"/>
    <x v="2"/>
    <s v="6-Jun-1990"/>
    <n v="6639.3"/>
    <s v="tier - 2"/>
    <x v="2"/>
    <s v="R1021"/>
    <x v="1405"/>
  </r>
  <r>
    <s v="Id1540"/>
    <s v="Yoshie"/>
    <n v="41.42"/>
    <n v="5.17"/>
    <s v="No"/>
    <s v="No"/>
    <x v="1"/>
    <n v="1"/>
    <x v="1"/>
    <x v="0"/>
    <x v="2"/>
    <s v="4-Sep-2003"/>
    <n v="6638.16"/>
    <s v="tier - 2"/>
    <x v="1"/>
    <s v="R1012"/>
    <x v="1406"/>
  </r>
  <r>
    <s v="Id1541"/>
    <s v="Lauren A"/>
    <n v="20.69"/>
    <n v="6.93"/>
    <s v="No"/>
    <s v="No"/>
    <x v="0"/>
    <n v="2"/>
    <x v="1"/>
    <x v="2"/>
    <x v="0"/>
    <s v="29-Aug-1973"/>
    <n v="6630.31"/>
    <s v="tier - 2"/>
    <x v="1"/>
    <s v="R1013"/>
    <x v="1407"/>
  </r>
  <r>
    <s v="Id1542"/>
    <s v="Mason D."/>
    <n v="41.23"/>
    <n v="4.24"/>
    <s v="No"/>
    <s v="No"/>
    <x v="0"/>
    <n v="0"/>
    <x v="1"/>
    <x v="0"/>
    <x v="2"/>
    <s v="28-Aug-1982"/>
    <n v="6610.11"/>
    <s v="tier - 3"/>
    <x v="2"/>
    <s v="R1015"/>
    <x v="1408"/>
  </r>
  <r>
    <s v="Id1543"/>
    <s v="Ryan"/>
    <n v="29.9"/>
    <n v="5.91"/>
    <s v="No"/>
    <s v="No"/>
    <x v="0"/>
    <n v="0"/>
    <x v="1"/>
    <x v="1"/>
    <x v="1"/>
    <s v="7-Nov-1982"/>
    <n v="6600.36"/>
    <s v="tier - 2"/>
    <x v="0"/>
    <s v="R1011"/>
    <x v="1409"/>
  </r>
  <r>
    <s v="Id1544"/>
    <s v="Arturo"/>
    <n v="34.104999999999997"/>
    <n v="5.93"/>
    <s v="No"/>
    <s v="No"/>
    <x v="0"/>
    <n v="0"/>
    <x v="1"/>
    <x v="0"/>
    <x v="1"/>
    <s v="29-Dec-1982"/>
    <n v="6600.21"/>
    <s v="tier - 3"/>
    <x v="2"/>
    <s v="R1016"/>
    <x v="1410"/>
  </r>
  <r>
    <s v="Id1545"/>
    <s v="Jake"/>
    <n v="24.97"/>
    <n v="5.66"/>
    <s v="No"/>
    <s v="No"/>
    <x v="0"/>
    <n v="0"/>
    <x v="1"/>
    <x v="2"/>
    <x v="2"/>
    <s v="22-Nov-1982"/>
    <n v="6593.51"/>
    <s v="tier - 2"/>
    <x v="1"/>
    <s v="R1013"/>
    <x v="1411"/>
  </r>
  <r>
    <s v="Id1546"/>
    <s v="Sarah E"/>
    <n v="34.799999999999997"/>
    <n v="4.1900000000000004"/>
    <s v="No"/>
    <s v="No"/>
    <x v="0"/>
    <n v="1"/>
    <x v="1"/>
    <x v="0"/>
    <x v="2"/>
    <s v="5-Oct-1984"/>
    <n v="6571.54"/>
    <s v="tier - 2"/>
    <x v="0"/>
    <s v="R1011"/>
    <x v="1412"/>
  </r>
  <r>
    <s v="Id1547"/>
    <s v="Alison L."/>
    <n v="32.965000000000003"/>
    <n v="9.2100000000000009"/>
    <s v="yes"/>
    <s v="No"/>
    <x v="0"/>
    <n v="0"/>
    <x v="1"/>
    <x v="0"/>
    <x v="0"/>
    <s v="20-Jul-1981"/>
    <n v="6571.02"/>
    <s v="tier - 2"/>
    <x v="1"/>
    <s v="R1012"/>
    <x v="1413"/>
  </r>
  <r>
    <s v="Id1548"/>
    <s v="Karen A."/>
    <n v="27.265000000000001"/>
    <n v="5.51"/>
    <s v="No"/>
    <s v="No"/>
    <x v="0"/>
    <n v="1"/>
    <x v="1"/>
    <x v="1"/>
    <x v="2"/>
    <s v="20-Sep-1984"/>
    <n v="6555.07"/>
    <s v="tier - 2"/>
    <x v="2"/>
    <s v="R1024"/>
    <x v="1414"/>
  </r>
  <r>
    <s v="Id1549"/>
    <s v="Thomas R. Jr."/>
    <n v="17.059999999999999"/>
    <n v="8.5"/>
    <s v="No"/>
    <s v="No"/>
    <x v="0"/>
    <n v="0"/>
    <x v="1"/>
    <x v="3"/>
    <x v="0"/>
    <s v="11-Dec-1968"/>
    <n v="6552.01"/>
    <s v="tier - 3"/>
    <x v="2"/>
    <s v="R1013"/>
    <x v="395"/>
  </r>
  <r>
    <s v="Id1550"/>
    <s v="Stephanie W."/>
    <n v="36.29"/>
    <n v="6.23"/>
    <s v="No"/>
    <s v="No"/>
    <x v="0"/>
    <n v="0"/>
    <x v="1"/>
    <x v="0"/>
    <x v="1"/>
    <s v="6-Aug-1989"/>
    <n v="6551.75"/>
    <s v="tier - 2"/>
    <x v="2"/>
    <s v="R1024"/>
    <x v="1415"/>
  </r>
  <r>
    <s v="Id1551"/>
    <s v="Ezra"/>
    <n v="28.594999999999999"/>
    <n v="8.5299999999999994"/>
    <s v="yes"/>
    <s v="No"/>
    <x v="0"/>
    <n v="1"/>
    <x v="1"/>
    <x v="1"/>
    <x v="0"/>
    <s v="18-Dec-1986"/>
    <n v="6548.2"/>
    <s v="tier - 2"/>
    <x v="0"/>
    <s v="R1012"/>
    <x v="1416"/>
  </r>
  <r>
    <s v="Id1552"/>
    <s v="Jim"/>
    <n v="17.8"/>
    <n v="5.75"/>
    <s v="yes"/>
    <s v="No"/>
    <x v="1"/>
    <n v="1"/>
    <x v="1"/>
    <x v="3"/>
    <x v="1"/>
    <s v="3-Dec-1969"/>
    <n v="6546.16"/>
    <s v="tier - 2"/>
    <x v="0"/>
    <s v="R1013"/>
    <x v="52"/>
  </r>
  <r>
    <s v="Id1553"/>
    <s v="Ari L."/>
    <n v="21.4"/>
    <n v="5.6"/>
    <s v="No"/>
    <s v="No"/>
    <x v="0"/>
    <n v="0"/>
    <x v="1"/>
    <x v="2"/>
    <x v="2"/>
    <s v="2-Oct-1982"/>
    <n v="6536.68"/>
    <s v="tier - 2"/>
    <x v="2"/>
    <s v="R1012"/>
    <x v="1417"/>
  </r>
  <r>
    <s v="Id1554"/>
    <s v="Fanny"/>
    <n v="23.01"/>
    <n v="4.68"/>
    <s v="No"/>
    <s v="No"/>
    <x v="0"/>
    <n v="0"/>
    <x v="1"/>
    <x v="2"/>
    <x v="2"/>
    <s v="12-Aug-1982"/>
    <n v="6532.04"/>
    <s v="tier - 2"/>
    <x v="1"/>
    <s v="R1013"/>
    <x v="1418"/>
  </r>
  <r>
    <s v="Id1555"/>
    <s v="Heather"/>
    <n v="19.86"/>
    <n v="5.62"/>
    <s v="yes"/>
    <s v="No"/>
    <x v="0"/>
    <n v="0"/>
    <x v="1"/>
    <x v="2"/>
    <x v="2"/>
    <s v="23-Oct-1976"/>
    <n v="6529.21"/>
    <s v="tier - 2"/>
    <x v="1"/>
    <s v="R1013"/>
    <x v="1419"/>
  </r>
  <r>
    <s v="Id1556"/>
    <s v="Peter W. Sr."/>
    <n v="33.58"/>
    <n v="5.08"/>
    <s v="No"/>
    <s v="No"/>
    <x v="0"/>
    <n v="0"/>
    <x v="1"/>
    <x v="0"/>
    <x v="2"/>
    <s v="7-Jul-1994"/>
    <n v="6512.24"/>
    <s v="tier - 2"/>
    <x v="1"/>
    <s v="R1021"/>
    <x v="230"/>
  </r>
  <r>
    <s v="Id1557"/>
    <s v="Catherine A"/>
    <n v="29.81"/>
    <n v="5.28"/>
    <s v="No"/>
    <s v="No"/>
    <x v="0"/>
    <n v="0"/>
    <x v="1"/>
    <x v="1"/>
    <x v="2"/>
    <s v="28-Aug-1982"/>
    <n v="6500.24"/>
    <s v="tier - 2"/>
    <x v="2"/>
    <s v="R1013"/>
    <x v="1408"/>
  </r>
  <r>
    <s v="Id1558"/>
    <s v="Kelly A"/>
    <n v="27.4"/>
    <n v="4.6100000000000003"/>
    <s v="No"/>
    <s v="No"/>
    <x v="0"/>
    <n v="0"/>
    <x v="1"/>
    <x v="1"/>
    <x v="2"/>
    <s v="9-Oct-1982"/>
    <n v="6496.89"/>
    <s v="tier - 2"/>
    <x v="0"/>
    <s v="R1011"/>
    <x v="1420"/>
  </r>
  <r>
    <s v="Id1559"/>
    <s v="Janel N."/>
    <n v="17.98"/>
    <n v="6.57"/>
    <s v="yes"/>
    <s v="No"/>
    <x v="0"/>
    <n v="2"/>
    <x v="1"/>
    <x v="3"/>
    <x v="0"/>
    <s v="1-Dec-1970"/>
    <n v="6481.67"/>
    <s v="tier - 2"/>
    <x v="2"/>
    <s v="R1013"/>
    <x v="886"/>
  </r>
  <r>
    <s v="Id1560"/>
    <s v="Yann Kai"/>
    <n v="37.9"/>
    <n v="5.83"/>
    <s v="No"/>
    <s v="No"/>
    <x v="0"/>
    <n v="0"/>
    <x v="1"/>
    <x v="0"/>
    <x v="1"/>
    <s v="8-Jun-1980"/>
    <n v="6474.01"/>
    <s v="tier - 2"/>
    <x v="0"/>
    <s v="R1011"/>
    <x v="1421"/>
  </r>
  <r>
    <s v="Id1561"/>
    <s v="Zachary R."/>
    <n v="25.27"/>
    <n v="6.98"/>
    <s v="yes"/>
    <s v="No"/>
    <x v="0"/>
    <n v="0"/>
    <x v="1"/>
    <x v="1"/>
    <x v="0"/>
    <s v="27-Jul-1981"/>
    <n v="6473.15"/>
    <s v="tier - 2"/>
    <x v="2"/>
    <s v="R1013"/>
    <x v="1422"/>
  </r>
  <r>
    <s v="Id1562"/>
    <s v="Alejandro Sr."/>
    <n v="29.26"/>
    <n v="4.03"/>
    <s v="No"/>
    <s v="No"/>
    <x v="0"/>
    <n v="1"/>
    <x v="1"/>
    <x v="1"/>
    <x v="2"/>
    <s v="1-Nov-1984"/>
    <n v="6457.84"/>
    <s v="tier - 2"/>
    <x v="0"/>
    <s v="R1012"/>
    <x v="1423"/>
  </r>
  <r>
    <s v="Id1563"/>
    <s v="Nicholas R."/>
    <n v="27.835000000000001"/>
    <n v="4.5599999999999996"/>
    <s v="No"/>
    <s v="No"/>
    <x v="0"/>
    <n v="1"/>
    <x v="1"/>
    <x v="1"/>
    <x v="2"/>
    <s v="26-Aug-1984"/>
    <n v="6455.86"/>
    <s v="tier - 3"/>
    <x v="0"/>
    <s v="R1012"/>
    <x v="1424"/>
  </r>
  <r>
    <s v="Id1564"/>
    <s v="Paul"/>
    <n v="46.53"/>
    <n v="5.38"/>
    <s v="yes"/>
    <s v="No"/>
    <x v="0"/>
    <n v="0"/>
    <x v="1"/>
    <x v="0"/>
    <x v="2"/>
    <s v="22-Jul-1985"/>
    <n v="6435.62"/>
    <s v="tier - 3"/>
    <x v="2"/>
    <s v="R1013"/>
    <x v="1425"/>
  </r>
  <r>
    <s v="Id1565"/>
    <s v="Michael D"/>
    <n v="20.58"/>
    <n v="11.04"/>
    <s v="yes"/>
    <s v="No"/>
    <x v="0"/>
    <n v="1"/>
    <x v="1"/>
    <x v="2"/>
    <x v="0"/>
    <s v="5-Aug-1975"/>
    <n v="6423.48"/>
    <s v="tier - 2"/>
    <x v="0"/>
    <s v="R1013"/>
    <x v="1426"/>
  </r>
  <r>
    <s v="Id1566"/>
    <s v="Marina"/>
    <n v="19.53"/>
    <n v="6.09"/>
    <s v="yes"/>
    <s v="No"/>
    <x v="0"/>
    <n v="0"/>
    <x v="1"/>
    <x v="2"/>
    <x v="1"/>
    <s v="30-Dec-1976"/>
    <n v="6417.28"/>
    <s v="tier - 2"/>
    <x v="0"/>
    <s v="R1013"/>
    <x v="1427"/>
  </r>
  <r>
    <s v="Id1567"/>
    <s v="Caroline"/>
    <n v="27.7"/>
    <n v="4.71"/>
    <s v="No"/>
    <s v="No"/>
    <x v="0"/>
    <n v="1"/>
    <x v="1"/>
    <x v="1"/>
    <x v="2"/>
    <s v="4-Sep-1987"/>
    <n v="6414.18"/>
    <s v="tier - 2"/>
    <x v="2"/>
    <s v="R1011"/>
    <x v="1428"/>
  </r>
  <r>
    <s v="Id1568"/>
    <s v="Ross P"/>
    <n v="18.920000000000002"/>
    <n v="8.18"/>
    <s v="No"/>
    <s v="No"/>
    <x v="0"/>
    <n v="0"/>
    <x v="1"/>
    <x v="2"/>
    <x v="0"/>
    <s v="22-Aug-1971"/>
    <n v="6412.34"/>
    <s v="tier - 2"/>
    <x v="0"/>
    <s v="R1013"/>
    <x v="564"/>
  </r>
  <r>
    <s v="Id1569"/>
    <s v="Aoife"/>
    <n v="17.760000000000002"/>
    <n v="11.18"/>
    <s v="yes"/>
    <s v="No"/>
    <x v="0"/>
    <n v="2"/>
    <x v="1"/>
    <x v="3"/>
    <x v="0"/>
    <s v="20-Aug-1970"/>
    <n v="6407.05"/>
    <s v="tier - 2"/>
    <x v="1"/>
    <s v="R1013"/>
    <x v="1429"/>
  </r>
  <r>
    <s v="Id1570"/>
    <s v="Wesley"/>
    <n v="29.83"/>
    <n v="5.03"/>
    <s v="yes"/>
    <s v="No"/>
    <x v="0"/>
    <n v="0"/>
    <x v="1"/>
    <x v="1"/>
    <x v="2"/>
    <s v="10-Dec-1985"/>
    <n v="6406.41"/>
    <s v="tier - 1"/>
    <x v="0"/>
    <s v="R1014"/>
    <x v="1367"/>
  </r>
  <r>
    <s v="Id1571"/>
    <s v="Rebecca J"/>
    <n v="23.465"/>
    <n v="5.56"/>
    <s v="No"/>
    <s v="No"/>
    <x v="0"/>
    <n v="1"/>
    <x v="1"/>
    <x v="2"/>
    <x v="2"/>
    <s v="9-Sep-1987"/>
    <n v="6402.29"/>
    <s v="tier - 2"/>
    <x v="0"/>
    <s v="R1024"/>
    <x v="1430"/>
  </r>
  <r>
    <s v="Id1572"/>
    <s v="Barry P."/>
    <n v="29.355"/>
    <n v="4.33"/>
    <s v="No"/>
    <s v="No"/>
    <x v="0"/>
    <n v="0"/>
    <x v="1"/>
    <x v="1"/>
    <x v="2"/>
    <s v="28-Oct-1982"/>
    <n v="6393.6"/>
    <s v="tier - 2"/>
    <x v="1"/>
    <s v="R1012"/>
    <x v="1431"/>
  </r>
  <r>
    <s v="Id1573"/>
    <s v="Maciej"/>
    <n v="35.49"/>
    <n v="5.21"/>
    <s v="yes"/>
    <s v="No"/>
    <x v="1"/>
    <n v="1"/>
    <x v="1"/>
    <x v="0"/>
    <x v="2"/>
    <s v="16-Aug-1997"/>
    <n v="6389.53"/>
    <s v="tier - 2"/>
    <x v="2"/>
    <s v="R1021"/>
    <x v="1432"/>
  </r>
  <r>
    <s v="Id1574"/>
    <s v="Jerry D."/>
    <n v="26.315000000000001"/>
    <n v="5.89"/>
    <s v="No"/>
    <s v="No"/>
    <x v="0"/>
    <n v="0"/>
    <x v="1"/>
    <x v="1"/>
    <x v="1"/>
    <s v="6-Aug-1982"/>
    <n v="6389.38"/>
    <s v="tier - 1"/>
    <x v="2"/>
    <s v="R1012"/>
    <x v="1433"/>
  </r>
  <r>
    <s v="Id1575"/>
    <s v="Eric A."/>
    <n v="19.79"/>
    <n v="4.8099999999999996"/>
    <s v="yes"/>
    <s v="No"/>
    <x v="0"/>
    <n v="0"/>
    <x v="1"/>
    <x v="2"/>
    <x v="2"/>
    <s v="18-Nov-1976"/>
    <n v="6374.16"/>
    <s v="tier - 2"/>
    <x v="2"/>
    <s v="R1013"/>
    <x v="1434"/>
  </r>
  <r>
    <s v="Id1576"/>
    <s v="Cathi"/>
    <n v="40.564999999999998"/>
    <n v="5.66"/>
    <s v="No"/>
    <s v="No"/>
    <x v="0"/>
    <n v="1"/>
    <x v="1"/>
    <x v="0"/>
    <x v="2"/>
    <s v="13-Aug-1984"/>
    <n v="6373.56"/>
    <s v="tier - 2"/>
    <x v="1"/>
    <s v="R1012"/>
    <x v="1435"/>
  </r>
  <r>
    <s v="Id1577"/>
    <s v="Alex M"/>
    <n v="18.03"/>
    <n v="10.66"/>
    <s v="yes"/>
    <s v="No"/>
    <x v="0"/>
    <n v="2"/>
    <x v="1"/>
    <x v="3"/>
    <x v="0"/>
    <s v="9-Nov-1970"/>
    <n v="6367.31"/>
    <s v="tier - 2"/>
    <x v="1"/>
    <s v="R1013"/>
    <x v="433"/>
  </r>
  <r>
    <s v="Id1578"/>
    <s v="Liang"/>
    <n v="34.65"/>
    <n v="5.98"/>
    <s v="yes"/>
    <s v="No"/>
    <x v="0"/>
    <n v="0"/>
    <x v="1"/>
    <x v="0"/>
    <x v="1"/>
    <s v="7-Jul-1996"/>
    <n v="6361.47"/>
    <s v="tier - 2"/>
    <x v="0"/>
    <s v="R1021"/>
    <x v="1436"/>
  </r>
  <r>
    <s v="Id1579"/>
    <s v="Lexy"/>
    <n v="42.94"/>
    <n v="4.34"/>
    <s v="No"/>
    <s v="No"/>
    <x v="0"/>
    <n v="0"/>
    <x v="1"/>
    <x v="0"/>
    <x v="2"/>
    <s v="24-Jun-1989"/>
    <n v="6360.99"/>
    <s v="tier - 2"/>
    <x v="2"/>
    <s v="R1012"/>
    <x v="1437"/>
  </r>
  <r>
    <s v="Id1580"/>
    <s v="Michael"/>
    <n v="31.254999999999999"/>
    <n v="5.17"/>
    <s v="No"/>
    <s v="No"/>
    <x v="0"/>
    <n v="0"/>
    <x v="1"/>
    <x v="0"/>
    <x v="2"/>
    <s v="30-Oct-1980"/>
    <n v="6358.78"/>
    <s v="tier - 2"/>
    <x v="1"/>
    <s v="R1012"/>
    <x v="1438"/>
  </r>
  <r>
    <s v="Id1581"/>
    <s v="Samuel L"/>
    <n v="45.43"/>
    <n v="4.2300000000000004"/>
    <s v="yes"/>
    <s v="No"/>
    <x v="1"/>
    <n v="1"/>
    <x v="1"/>
    <x v="0"/>
    <x v="2"/>
    <s v="19-Aug-1983"/>
    <n v="6356.27"/>
    <s v="tier - 3"/>
    <x v="2"/>
    <s v="R1013"/>
    <x v="1439"/>
  </r>
  <r>
    <s v="Id1582"/>
    <s v="Spencer A."/>
    <n v="32.340000000000003"/>
    <n v="4.88"/>
    <s v="yes"/>
    <s v="No"/>
    <x v="1"/>
    <n v="1"/>
    <x v="1"/>
    <x v="0"/>
    <x v="2"/>
    <s v="21-Oct-1983"/>
    <n v="6338.08"/>
    <s v="tier - 2"/>
    <x v="1"/>
    <s v="R1013"/>
    <x v="1440"/>
  </r>
  <r>
    <s v="Id1583"/>
    <s v=".  Rochelle"/>
    <n v="25.46"/>
    <n v="9.7100000000000009"/>
    <s v="yes"/>
    <s v="No"/>
    <x v="0"/>
    <n v="1"/>
    <x v="1"/>
    <x v="1"/>
    <x v="0"/>
    <s v="25-Sep-1986"/>
    <n v="6335.64"/>
    <s v="tier - 2"/>
    <x v="2"/>
    <s v="R1013"/>
    <x v="1441"/>
  </r>
  <r>
    <s v="Id1584"/>
    <s v="Paula"/>
    <n v="37.145000000000003"/>
    <n v="5.32"/>
    <s v="No"/>
    <s v="No"/>
    <x v="0"/>
    <n v="0"/>
    <x v="1"/>
    <x v="0"/>
    <x v="2"/>
    <s v="13-Aug-1990"/>
    <n v="6334.34"/>
    <s v="tier - 2"/>
    <x v="2"/>
    <s v="R1024"/>
    <x v="1442"/>
  </r>
  <r>
    <s v="Id1585"/>
    <s v=".  Madeline E."/>
    <n v="30.8"/>
    <n v="5.83"/>
    <s v="yes"/>
    <s v="No"/>
    <x v="0"/>
    <n v="0"/>
    <x v="1"/>
    <x v="0"/>
    <x v="1"/>
    <s v="15-Dec-1985"/>
    <n v="6313.76"/>
    <s v="tier - 2"/>
    <x v="1"/>
    <s v="R1013"/>
    <x v="1443"/>
  </r>
  <r>
    <s v="Id1586"/>
    <s v="Maria Isabel"/>
    <n v="29.5"/>
    <n v="5.54"/>
    <s v="yes"/>
    <s v="No"/>
    <x v="0"/>
    <n v="0"/>
    <x v="1"/>
    <x v="1"/>
    <x v="2"/>
    <s v="19-Nov-1985"/>
    <n v="6311.95"/>
    <s v="tier - 2"/>
    <x v="1"/>
    <s v="R1011"/>
    <x v="1444"/>
  </r>
  <r>
    <s v="Id1587"/>
    <s v="Arthur M."/>
    <n v="43.39"/>
    <n v="5.85"/>
    <s v="No"/>
    <s v="yes"/>
    <x v="0"/>
    <n v="1"/>
    <x v="1"/>
    <x v="0"/>
    <x v="1"/>
    <s v="27-Jul-2004"/>
    <n v="6311.11"/>
    <s v="tier - 2"/>
    <x v="2"/>
    <s v="R1011"/>
    <x v="1445"/>
  </r>
  <r>
    <s v="Id1588"/>
    <s v="Joseph R."/>
    <n v="15.08"/>
    <n v="4.8499999999999996"/>
    <s v="yes"/>
    <s v="No"/>
    <x v="1"/>
    <n v="1"/>
    <x v="1"/>
    <x v="3"/>
    <x v="2"/>
    <s v="4-Sep-1969"/>
    <n v="6305.61"/>
    <s v="tier - 2"/>
    <x v="2"/>
    <s v="R1012"/>
    <x v="1446"/>
  </r>
  <r>
    <s v="Id1589"/>
    <s v="Sachiko"/>
    <n v="20.48"/>
    <n v="11.09"/>
    <s v="No"/>
    <s v="No"/>
    <x v="0"/>
    <n v="0"/>
    <x v="1"/>
    <x v="2"/>
    <x v="0"/>
    <s v="17-Sep-1974"/>
    <n v="6302.23"/>
    <s v="tier - 2"/>
    <x v="1"/>
    <s v="R1013"/>
    <x v="1447"/>
  </r>
  <r>
    <s v="Id1590"/>
    <s v="Christopher"/>
    <n v="34.450000000000003"/>
    <n v="5.58"/>
    <s v="yes"/>
    <s v="No"/>
    <x v="0"/>
    <n v="0"/>
    <x v="1"/>
    <x v="0"/>
    <x v="2"/>
    <s v="4-Jul-1996"/>
    <n v="6293.63"/>
    <s v="tier - 2"/>
    <x v="0"/>
    <s v="R1021"/>
    <x v="1448"/>
  </r>
  <r>
    <s v="Id1591"/>
    <s v="Joseph"/>
    <n v="34.21"/>
    <n v="9.7200000000000006"/>
    <s v="yes"/>
    <s v="No"/>
    <x v="0"/>
    <n v="0"/>
    <x v="1"/>
    <x v="0"/>
    <x v="0"/>
    <s v="26-Aug-1981"/>
    <n v="6289.75"/>
    <s v="tier - 2"/>
    <x v="0"/>
    <s v="R1013"/>
    <x v="1449"/>
  </r>
  <r>
    <s v="Id1592"/>
    <s v="Lawrence"/>
    <n v="28.8"/>
    <n v="11.41"/>
    <s v="yes"/>
    <s v="No"/>
    <x v="0"/>
    <n v="0"/>
    <x v="1"/>
    <x v="1"/>
    <x v="0"/>
    <s v="24-Nov-1981"/>
    <n v="6282.24"/>
    <s v="tier - 2"/>
    <x v="1"/>
    <s v="R1011"/>
    <x v="1311"/>
  </r>
  <r>
    <s v="Id1593"/>
    <s v=".  Katie"/>
    <n v="31.74"/>
    <n v="4.46"/>
    <s v="No"/>
    <s v="No"/>
    <x v="1"/>
    <n v="1"/>
    <x v="1"/>
    <x v="0"/>
    <x v="2"/>
    <s v="16-Oct-1993"/>
    <n v="6276.3"/>
    <s v="tier - 2"/>
    <x v="1"/>
    <s v="R1025"/>
    <x v="1450"/>
  </r>
  <r>
    <s v="Id1594"/>
    <s v="Ruben"/>
    <n v="21.78"/>
    <n v="9.31"/>
    <s v="yes"/>
    <s v="No"/>
    <x v="0"/>
    <n v="0"/>
    <x v="1"/>
    <x v="2"/>
    <x v="0"/>
    <s v="30-Jun-1981"/>
    <n v="6272.48"/>
    <s v="tier - 1"/>
    <x v="0"/>
    <s v="R1013"/>
    <x v="1264"/>
  </r>
  <r>
    <s v="Id1595"/>
    <s v="Sarah"/>
    <n v="23.75"/>
    <n v="5.03"/>
    <s v="No"/>
    <s v="No"/>
    <x v="0"/>
    <n v="1"/>
    <x v="1"/>
    <x v="2"/>
    <x v="2"/>
    <s v="25-Sep-1984"/>
    <n v="6269.33"/>
    <s v="tier - 2"/>
    <x v="1"/>
    <s v="R1013"/>
    <x v="1451"/>
  </r>
  <r>
    <s v="Id1596"/>
    <s v=".  Angela R."/>
    <n v="33.21"/>
    <n v="5.07"/>
    <s v="yes"/>
    <s v="No"/>
    <x v="0"/>
    <n v="1"/>
    <x v="1"/>
    <x v="0"/>
    <x v="2"/>
    <s v="17-Oct-1995"/>
    <n v="6261.2"/>
    <s v="tier - 2"/>
    <x v="1"/>
    <s v="R1026"/>
    <x v="226"/>
  </r>
  <r>
    <s v="Id1597"/>
    <s v="Chatham"/>
    <n v="17.7"/>
    <n v="10.42"/>
    <s v="yes"/>
    <s v="No"/>
    <x v="0"/>
    <n v="2"/>
    <x v="1"/>
    <x v="3"/>
    <x v="0"/>
    <s v="11-Oct-1970"/>
    <n v="6255.38"/>
    <s v="tier - 2"/>
    <x v="2"/>
    <s v="R1013"/>
    <x v="1452"/>
  </r>
  <r>
    <s v="Id1598"/>
    <s v="Derek"/>
    <n v="17.2"/>
    <n v="6.45"/>
    <s v="No"/>
    <s v="No"/>
    <x v="0"/>
    <n v="2"/>
    <x v="1"/>
    <x v="3"/>
    <x v="1"/>
    <s v="8-Sep-1972"/>
    <n v="6254.13"/>
    <s v="tier - 2"/>
    <x v="2"/>
    <s v="R1012"/>
    <x v="1453"/>
  </r>
  <r>
    <s v="Id1599"/>
    <s v="Kalvin J."/>
    <n v="19.21"/>
    <n v="5.52"/>
    <s v="No"/>
    <s v="No"/>
    <x v="0"/>
    <n v="2"/>
    <x v="1"/>
    <x v="2"/>
    <x v="2"/>
    <s v="11-Nov-1972"/>
    <n v="6253.85"/>
    <s v="tier - 2"/>
    <x v="2"/>
    <s v="R1013"/>
    <x v="1454"/>
  </r>
  <r>
    <s v="Id1600"/>
    <s v="Dave"/>
    <n v="23.2"/>
    <n v="4.41"/>
    <s v="No"/>
    <s v="No"/>
    <x v="1"/>
    <n v="1"/>
    <x v="1"/>
    <x v="2"/>
    <x v="2"/>
    <s v="10-Oct-1979"/>
    <n v="6250.44"/>
    <s v="tier - 2"/>
    <x v="1"/>
    <s v="R1011"/>
    <x v="540"/>
  </r>
  <r>
    <s v="Id1601"/>
    <s v="Barbara G."/>
    <n v="32.5"/>
    <n v="4.6900000000000004"/>
    <s v="yes"/>
    <s v="No"/>
    <x v="1"/>
    <n v="1"/>
    <x v="1"/>
    <x v="0"/>
    <x v="2"/>
    <s v="11-Aug-1983"/>
    <n v="6238.3"/>
    <s v="tier - 2"/>
    <x v="1"/>
    <s v="R1011"/>
    <x v="1339"/>
  </r>
  <r>
    <s v="Id1602"/>
    <s v="Skylar"/>
    <n v="20.9"/>
    <n v="6.94"/>
    <s v="No"/>
    <s v="No"/>
    <x v="0"/>
    <n v="0"/>
    <x v="1"/>
    <x v="2"/>
    <x v="0"/>
    <s v="19-Sep-1978"/>
    <n v="6236.95"/>
    <s v="tier - 2"/>
    <x v="2"/>
    <s v="R1013"/>
    <x v="1455"/>
  </r>
  <r>
    <s v="Id1603"/>
    <s v="Nick"/>
    <n v="19.11"/>
    <n v="4.3499999999999996"/>
    <s v="No"/>
    <s v="No"/>
    <x v="0"/>
    <n v="2"/>
    <x v="1"/>
    <x v="2"/>
    <x v="2"/>
    <s v="29-Jun-1972"/>
    <n v="6219.93"/>
    <s v="tier - 2"/>
    <x v="2"/>
    <s v="R1013"/>
    <x v="1456"/>
  </r>
  <r>
    <s v="Id1604"/>
    <s v="Sunny S"/>
    <n v="31.17"/>
    <n v="5.28"/>
    <s v="No"/>
    <s v="No"/>
    <x v="0"/>
    <n v="1"/>
    <x v="1"/>
    <x v="0"/>
    <x v="2"/>
    <s v="12-Aug-1992"/>
    <n v="6208.5"/>
    <s v="tier - 2"/>
    <x v="1"/>
    <s v="R1021"/>
    <x v="759"/>
  </r>
  <r>
    <s v="Id1605"/>
    <s v=".  Anne-Marie"/>
    <n v="36.08"/>
    <n v="4.29"/>
    <s v="No"/>
    <s v="No"/>
    <x v="0"/>
    <n v="0"/>
    <x v="1"/>
    <x v="0"/>
    <x v="2"/>
    <s v="10-Sep-1999"/>
    <n v="6207.26"/>
    <s v="tier - 2"/>
    <x v="2"/>
    <s v="R1026"/>
    <x v="1457"/>
  </r>
  <r>
    <s v="Id1606"/>
    <s v="Nicholas"/>
    <n v="28.024999999999999"/>
    <n v="5.69"/>
    <s v="yes"/>
    <s v="No"/>
    <x v="0"/>
    <n v="0"/>
    <x v="1"/>
    <x v="1"/>
    <x v="2"/>
    <s v="22-Sep-1985"/>
    <n v="6203.9"/>
    <s v="tier - 2"/>
    <x v="2"/>
    <s v="R1012"/>
    <x v="1458"/>
  </r>
  <r>
    <s v="Id1607"/>
    <s v="Scott M."/>
    <n v="24.32"/>
    <n v="5.56"/>
    <s v="yes"/>
    <s v="No"/>
    <x v="0"/>
    <n v="0"/>
    <x v="1"/>
    <x v="2"/>
    <x v="2"/>
    <s v="22-Jul-1985"/>
    <n v="6198.75"/>
    <s v="tier - 2"/>
    <x v="1"/>
    <s v="R1012"/>
    <x v="1425"/>
  </r>
  <r>
    <s v="Id1608"/>
    <s v="Marisa A"/>
    <n v="38"/>
    <n v="5.41"/>
    <s v="yes"/>
    <s v="No"/>
    <x v="0"/>
    <n v="1"/>
    <x v="1"/>
    <x v="0"/>
    <x v="2"/>
    <s v="23-Oct-1988"/>
    <n v="6196.45"/>
    <s v="tier - 2"/>
    <x v="1"/>
    <s v="R1011"/>
    <x v="1459"/>
  </r>
  <r>
    <s v="Id1609"/>
    <s v="Katie"/>
    <n v="31.6"/>
    <n v="10.85"/>
    <s v="yes"/>
    <s v="No"/>
    <x v="0"/>
    <n v="0"/>
    <x v="1"/>
    <x v="0"/>
    <x v="0"/>
    <s v="1-Oct-1981"/>
    <n v="6186.13"/>
    <s v="tier - 2"/>
    <x v="0"/>
    <s v="R1011"/>
    <x v="1460"/>
  </r>
  <r>
    <s v="Id1610"/>
    <s v="Amy L"/>
    <n v="31.02"/>
    <n v="11.63"/>
    <s v="yes"/>
    <s v="No"/>
    <x v="0"/>
    <n v="0"/>
    <x v="1"/>
    <x v="0"/>
    <x v="0"/>
    <s v="22-Nov-1981"/>
    <n v="6185.32"/>
    <s v="tier - 2"/>
    <x v="1"/>
    <s v="R1013"/>
    <x v="202"/>
  </r>
  <r>
    <s v="Id1611"/>
    <s v="Jenna M"/>
    <n v="29.26"/>
    <n v="5.68"/>
    <s v="yes"/>
    <s v="No"/>
    <x v="0"/>
    <n v="1"/>
    <x v="1"/>
    <x v="1"/>
    <x v="2"/>
    <s v="1-Nov-1988"/>
    <n v="6184.3"/>
    <s v="tier - 2"/>
    <x v="0"/>
    <s v="R1013"/>
    <x v="1461"/>
  </r>
  <r>
    <s v="Id1612"/>
    <s v="Elizabeth M."/>
    <n v="15.09"/>
    <n v="7.59"/>
    <s v="yes"/>
    <s v="No"/>
    <x v="0"/>
    <n v="2"/>
    <x v="1"/>
    <x v="3"/>
    <x v="0"/>
    <s v="5-Oct-1970"/>
    <n v="6183.46"/>
    <s v="tier - 2"/>
    <x v="2"/>
    <s v="R1012"/>
    <x v="1462"/>
  </r>
  <r>
    <s v="Id1613"/>
    <s v="Lyazid"/>
    <n v="22.63"/>
    <n v="5.09"/>
    <s v="yes"/>
    <s v="No"/>
    <x v="0"/>
    <n v="0"/>
    <x v="1"/>
    <x v="2"/>
    <x v="2"/>
    <s v="9-Aug-1985"/>
    <n v="6183.32"/>
    <s v="tier - 2"/>
    <x v="2"/>
    <s v="R1012"/>
    <x v="1463"/>
  </r>
  <r>
    <s v="Id1614"/>
    <s v="Lindsey A."/>
    <n v="23.46"/>
    <n v="4.21"/>
    <s v="No"/>
    <s v="No"/>
    <x v="0"/>
    <n v="1"/>
    <x v="1"/>
    <x v="2"/>
    <x v="2"/>
    <s v="6-Oct-1984"/>
    <n v="6170.96"/>
    <s v="tier - 2"/>
    <x v="1"/>
    <s v="R1013"/>
    <x v="1464"/>
  </r>
  <r>
    <s v="Id1615"/>
    <s v="Chris"/>
    <n v="22.56"/>
    <n v="4.34"/>
    <s v="yes"/>
    <s v="No"/>
    <x v="0"/>
    <n v="0"/>
    <x v="1"/>
    <x v="2"/>
    <x v="2"/>
    <s v="15-Oct-1985"/>
    <n v="6159.57"/>
    <s v="tier - 2"/>
    <x v="1"/>
    <s v="R1012"/>
    <x v="1465"/>
  </r>
  <r>
    <s v="Id1616"/>
    <s v="Jennifer A"/>
    <n v="19.28"/>
    <n v="11.85"/>
    <s v="No"/>
    <s v="No"/>
    <x v="0"/>
    <n v="2"/>
    <x v="1"/>
    <x v="2"/>
    <x v="0"/>
    <s v="6-Nov-1973"/>
    <n v="6152.05"/>
    <s v="tier - 2"/>
    <x v="0"/>
    <s v="R1013"/>
    <x v="1466"/>
  </r>
  <r>
    <s v="Id1617"/>
    <s v="Leif S."/>
    <n v="15.37"/>
    <n v="9.61"/>
    <s v="yes"/>
    <s v="No"/>
    <x v="0"/>
    <n v="2"/>
    <x v="1"/>
    <x v="3"/>
    <x v="0"/>
    <s v="14-Oct-1970"/>
    <n v="6147.12"/>
    <s v="tier - 2"/>
    <x v="0"/>
    <s v="R1012"/>
    <x v="1467"/>
  </r>
  <r>
    <s v="Id1618"/>
    <s v="Stephanie A"/>
    <n v="18.71"/>
    <n v="5.29"/>
    <s v="yes"/>
    <s v="No"/>
    <x v="0"/>
    <n v="0"/>
    <x v="1"/>
    <x v="2"/>
    <x v="2"/>
    <s v="12-Dec-1976"/>
    <n v="6139.14"/>
    <s v="tier - 2"/>
    <x v="0"/>
    <s v="R1013"/>
    <x v="538"/>
  </r>
  <r>
    <s v="Id1619"/>
    <s v="Bo"/>
    <n v="20.61"/>
    <n v="6.89"/>
    <s v="No"/>
    <s v="No"/>
    <x v="0"/>
    <n v="0"/>
    <x v="1"/>
    <x v="2"/>
    <x v="0"/>
    <s v="5-Sep-1978"/>
    <n v="6138.58"/>
    <s v="tier - 2"/>
    <x v="1"/>
    <s v="R1013"/>
    <x v="631"/>
  </r>
  <r>
    <s v="Id1620"/>
    <s v="Leah"/>
    <n v="15.99"/>
    <n v="4.57"/>
    <s v="yes"/>
    <s v="No"/>
    <x v="1"/>
    <n v="1"/>
    <x v="1"/>
    <x v="3"/>
    <x v="2"/>
    <s v="9-Nov-1969"/>
    <n v="6138.5"/>
    <s v="tier - 2"/>
    <x v="2"/>
    <s v="R1011"/>
    <x v="1468"/>
  </r>
  <r>
    <s v="Id1621"/>
    <s v="Kara Lynne"/>
    <n v="33.155000000000001"/>
    <n v="4.32"/>
    <s v="No"/>
    <s v="No"/>
    <x v="0"/>
    <n v="0"/>
    <x v="1"/>
    <x v="0"/>
    <x v="2"/>
    <s v="18-Aug-1990"/>
    <n v="6128.8"/>
    <s v="tier - 2"/>
    <x v="0"/>
    <s v="R1012"/>
    <x v="1469"/>
  </r>
  <r>
    <s v="Id1622"/>
    <s v="Jeffrey"/>
    <n v="26.22"/>
    <n v="5.57"/>
    <s v="yes"/>
    <s v="No"/>
    <x v="1"/>
    <n v="1"/>
    <x v="1"/>
    <x v="1"/>
    <x v="2"/>
    <s v="16-Nov-1983"/>
    <n v="6123.57"/>
    <s v="tier - 3"/>
    <x v="2"/>
    <s v="R1012"/>
    <x v="1470"/>
  </r>
  <r>
    <s v="Id1623"/>
    <s v="Justin"/>
    <n v="21.85"/>
    <n v="5.26"/>
    <s v="yes"/>
    <s v="No"/>
    <x v="1"/>
    <n v="1"/>
    <x v="1"/>
    <x v="2"/>
    <x v="2"/>
    <s v="11-Aug-1983"/>
    <n v="6117.49"/>
    <s v="tier - 2"/>
    <x v="0"/>
    <s v="R1012"/>
    <x v="1339"/>
  </r>
  <r>
    <s v="Id1624"/>
    <s v="Emily"/>
    <n v="30.495000000000001"/>
    <n v="6.25"/>
    <s v="No"/>
    <s v="No"/>
    <x v="0"/>
    <n v="0"/>
    <x v="1"/>
    <x v="0"/>
    <x v="1"/>
    <s v="25-Jul-1991"/>
    <n v="6113.23"/>
    <s v="tier - 2"/>
    <x v="2"/>
    <s v="R1024"/>
    <x v="1471"/>
  </r>
  <r>
    <s v="Id1625"/>
    <s v="Rebecca"/>
    <n v="34.104999999999997"/>
    <n v="5.67"/>
    <s v="yes"/>
    <s v="No"/>
    <x v="0"/>
    <n v="0"/>
    <x v="1"/>
    <x v="0"/>
    <x v="2"/>
    <s v="21-Jul-1985"/>
    <n v="6112.35"/>
    <s v="tier - 2"/>
    <x v="1"/>
    <s v="R1012"/>
    <x v="1472"/>
  </r>
  <r>
    <s v="Id1626"/>
    <s v=".  Allie"/>
    <n v="32.770000000000003"/>
    <n v="4.42"/>
    <s v="yes"/>
    <s v="No"/>
    <x v="0"/>
    <n v="1"/>
    <x v="1"/>
    <x v="0"/>
    <x v="2"/>
    <s v="9-Sep-1995"/>
    <n v="6111.95"/>
    <s v="tier - 2"/>
    <x v="0"/>
    <s v="R1026"/>
    <x v="1473"/>
  </r>
  <r>
    <s v="Id1627"/>
    <s v="Trasi"/>
    <n v="16.850000000000001"/>
    <n v="11.75"/>
    <s v="yes"/>
    <s v="No"/>
    <x v="0"/>
    <n v="2"/>
    <x v="1"/>
    <x v="3"/>
    <x v="0"/>
    <s v="9-Jun-1970"/>
    <n v="6098.38"/>
    <s v="tier - 2"/>
    <x v="2"/>
    <s v="R1013"/>
    <x v="1474"/>
  </r>
  <r>
    <s v="Id1628"/>
    <s v="Kevin"/>
    <n v="34.700000000000003"/>
    <n v="6.06"/>
    <s v="No"/>
    <s v="No"/>
    <x v="0"/>
    <n v="1"/>
    <x v="1"/>
    <x v="0"/>
    <x v="1"/>
    <s v="25-Jul-1984"/>
    <n v="6082.41"/>
    <s v="tier - 1"/>
    <x v="2"/>
    <s v="R1011"/>
    <x v="1321"/>
  </r>
  <r>
    <s v="Id1629"/>
    <s v="Fernando"/>
    <n v="37.049999999999997"/>
    <n v="5.48"/>
    <s v="No"/>
    <s v="No"/>
    <x v="0"/>
    <n v="1"/>
    <x v="1"/>
    <x v="0"/>
    <x v="2"/>
    <s v="14-Oct-1984"/>
    <n v="6079.67"/>
    <s v="tier - 1"/>
    <x v="1"/>
    <s v="R1014"/>
    <x v="1475"/>
  </r>
  <r>
    <s v="Id1630"/>
    <s v="Ieva"/>
    <n v="18.78"/>
    <n v="4.45"/>
    <s v="No"/>
    <s v="No"/>
    <x v="1"/>
    <n v="1"/>
    <x v="1"/>
    <x v="2"/>
    <x v="2"/>
    <s v="8-Aug-1979"/>
    <n v="6074.37"/>
    <s v="tier - 2"/>
    <x v="2"/>
    <s v="R1012"/>
    <x v="1476"/>
  </r>
  <r>
    <s v="Id1631"/>
    <s v="Chris"/>
    <n v="28.024999999999999"/>
    <n v="5"/>
    <s v="No"/>
    <s v="No"/>
    <x v="0"/>
    <n v="1"/>
    <x v="1"/>
    <x v="1"/>
    <x v="2"/>
    <s v="21-Sep-1984"/>
    <n v="6067.13"/>
    <s v="tier - 3"/>
    <x v="1"/>
    <s v="R1016"/>
    <x v="1477"/>
  </r>
  <r>
    <s v="Id1632"/>
    <s v="Drew L."/>
    <n v="35.090000000000003"/>
    <n v="5.84"/>
    <s v="No"/>
    <s v="No"/>
    <x v="0"/>
    <n v="0"/>
    <x v="1"/>
    <x v="0"/>
    <x v="1"/>
    <s v="8-Nov-1994"/>
    <n v="6064.37"/>
    <s v="tier - 2"/>
    <x v="2"/>
    <s v="R1011"/>
    <x v="1478"/>
  </r>
  <r>
    <s v="Id1633"/>
    <s v="Christina"/>
    <n v="34.42"/>
    <n v="5.21"/>
    <s v="yes"/>
    <s v="No"/>
    <x v="0"/>
    <n v="0"/>
    <x v="1"/>
    <x v="0"/>
    <x v="2"/>
    <s v="28-Jul-1996"/>
    <n v="6061.8"/>
    <s v="tier - 2"/>
    <x v="0"/>
    <s v="R1012"/>
    <x v="1479"/>
  </r>
  <r>
    <s v="Id1634"/>
    <s v="Alexander G"/>
    <n v="29.4"/>
    <n v="4.26"/>
    <s v="No"/>
    <s v="No"/>
    <x v="0"/>
    <n v="0"/>
    <x v="1"/>
    <x v="1"/>
    <x v="2"/>
    <s v="16-Aug-1989"/>
    <n v="6059.17"/>
    <s v="tier - 2"/>
    <x v="1"/>
    <s v="R1011"/>
    <x v="1480"/>
  </r>
  <r>
    <s v="Id1635"/>
    <s v="Meaghan"/>
    <n v="21.31"/>
    <n v="4.17"/>
    <s v="No"/>
    <s v="No"/>
    <x v="0"/>
    <n v="0"/>
    <x v="1"/>
    <x v="2"/>
    <x v="2"/>
    <s v="8-Aug-1980"/>
    <n v="5993.62"/>
    <s v="tier - 2"/>
    <x v="0"/>
    <s v="R1013"/>
    <x v="1481"/>
  </r>
  <r>
    <s v="Id1636"/>
    <s v="Kristin"/>
    <n v="19.559999999999999"/>
    <n v="11.96"/>
    <s v="No"/>
    <s v="No"/>
    <x v="0"/>
    <n v="0"/>
    <x v="1"/>
    <x v="2"/>
    <x v="0"/>
    <s v="17-Aug-1974"/>
    <n v="5990.17"/>
    <s v="tier - 2"/>
    <x v="2"/>
    <s v="R1013"/>
    <x v="1142"/>
  </r>
  <r>
    <s v="Id1637"/>
    <s v="Andrea K."/>
    <n v="37.335000000000001"/>
    <n v="6.26"/>
    <s v="yes"/>
    <s v="No"/>
    <x v="0"/>
    <n v="1"/>
    <x v="1"/>
    <x v="0"/>
    <x v="1"/>
    <s v="10-Jun-1988"/>
    <n v="5989.52"/>
    <s v="tier - 2"/>
    <x v="1"/>
    <s v="R1012"/>
    <x v="1482"/>
  </r>
  <r>
    <s v="Id1638"/>
    <s v="Kris"/>
    <n v="19.53"/>
    <n v="11.68"/>
    <s v="No"/>
    <s v="No"/>
    <x v="0"/>
    <n v="0"/>
    <x v="1"/>
    <x v="2"/>
    <x v="0"/>
    <s v="11-Oct-1974"/>
    <n v="5979.99"/>
    <s v="tier - 2"/>
    <x v="0"/>
    <s v="R1013"/>
    <x v="1483"/>
  </r>
  <r>
    <s v="Id1639"/>
    <s v="Alden W"/>
    <n v="34.1"/>
    <n v="5.16"/>
    <s v="No"/>
    <s v="No"/>
    <x v="0"/>
    <n v="0"/>
    <x v="1"/>
    <x v="0"/>
    <x v="2"/>
    <s v="10-Oct-1980"/>
    <n v="5979.73"/>
    <s v="tier - 2"/>
    <x v="2"/>
    <s v="R1011"/>
    <x v="1484"/>
  </r>
  <r>
    <s v="Id1640"/>
    <s v="Suzanne M"/>
    <n v="16.5"/>
    <n v="6.9"/>
    <s v="yes"/>
    <s v="No"/>
    <x v="0"/>
    <n v="2"/>
    <x v="1"/>
    <x v="3"/>
    <x v="0"/>
    <s v="25-Jun-1970"/>
    <n v="5979.66"/>
    <s v="tier - 2"/>
    <x v="0"/>
    <s v="R1013"/>
    <x v="1485"/>
  </r>
  <r>
    <s v="Id1641"/>
    <s v="Heidi Z."/>
    <n v="30.69"/>
    <n v="4.83"/>
    <s v="No"/>
    <s v="No"/>
    <x v="0"/>
    <n v="1"/>
    <x v="1"/>
    <x v="0"/>
    <x v="2"/>
    <s v="11-Nov-1984"/>
    <n v="5976.83"/>
    <s v="tier - 2"/>
    <x v="2"/>
    <s v="R1013"/>
    <x v="1486"/>
  </r>
  <r>
    <s v="Id1642"/>
    <s v="Carolyn"/>
    <n v="28.93"/>
    <n v="4.87"/>
    <s v="No"/>
    <s v="No"/>
    <x v="0"/>
    <n v="1"/>
    <x v="1"/>
    <x v="1"/>
    <x v="2"/>
    <s v="19-Sep-1984"/>
    <n v="5974.38"/>
    <s v="tier - 2"/>
    <x v="0"/>
    <s v="R1013"/>
    <x v="1487"/>
  </r>
  <r>
    <s v="Id1643"/>
    <s v="Sabine"/>
    <n v="38.9"/>
    <n v="4.28"/>
    <s v="No"/>
    <s v="No"/>
    <x v="0"/>
    <n v="0"/>
    <x v="1"/>
    <x v="0"/>
    <x v="2"/>
    <s v="22-Jul-1989"/>
    <n v="5972.38"/>
    <s v="tier - 2"/>
    <x v="2"/>
    <s v="R1011"/>
    <x v="660"/>
  </r>
  <r>
    <s v="Id1644"/>
    <s v="Bobby"/>
    <n v="26.9"/>
    <n v="4.07"/>
    <s v="No"/>
    <s v="No"/>
    <x v="0"/>
    <n v="0"/>
    <x v="1"/>
    <x v="1"/>
    <x v="2"/>
    <s v="21-Jul-1980"/>
    <n v="5969.72"/>
    <s v="tier - 3"/>
    <x v="0"/>
    <s v="R1011"/>
    <x v="1359"/>
  </r>
  <r>
    <s v="Id1645"/>
    <s v="Fan"/>
    <n v="24.86"/>
    <n v="6.23"/>
    <s v="No"/>
    <s v="No"/>
    <x v="0"/>
    <n v="0"/>
    <x v="1"/>
    <x v="2"/>
    <x v="1"/>
    <s v="5-Aug-1980"/>
    <n v="5966.89"/>
    <s v="tier - 2"/>
    <x v="0"/>
    <s v="R1013"/>
    <x v="1488"/>
  </r>
  <r>
    <s v="Id1646"/>
    <s v=".  Rachel M"/>
    <n v="39.14"/>
    <n v="6.24"/>
    <s v="No"/>
    <s v="yes"/>
    <x v="0"/>
    <n v="1"/>
    <x v="1"/>
    <x v="0"/>
    <x v="1"/>
    <s v="15-Jul-2004"/>
    <n v="5960.91"/>
    <s v="tier - 2"/>
    <x v="1"/>
    <s v="R1026"/>
    <x v="1489"/>
  </r>
  <r>
    <s v="Id1647"/>
    <s v="Greg"/>
    <n v="39.799999999999997"/>
    <n v="6.17"/>
    <s v="No"/>
    <s v="No"/>
    <x v="1"/>
    <n v="1"/>
    <x v="1"/>
    <x v="0"/>
    <x v="1"/>
    <s v="13-Aug-2003"/>
    <n v="5957.35"/>
    <s v="tier - 2"/>
    <x v="2"/>
    <s v="R1012"/>
    <x v="1490"/>
  </r>
  <r>
    <s v="Id1648"/>
    <s v="Dan"/>
    <n v="34.32"/>
    <n v="5.16"/>
    <s v="No"/>
    <s v="No"/>
    <x v="0"/>
    <n v="1"/>
    <x v="1"/>
    <x v="0"/>
    <x v="2"/>
    <s v="14-Jul-1987"/>
    <n v="5934.38"/>
    <s v="tier - 3"/>
    <x v="2"/>
    <s v="R1013"/>
    <x v="1491"/>
  </r>
  <r>
    <s v="Id1649"/>
    <s v="Jennifer A"/>
    <n v="32.51"/>
    <n v="4.3"/>
    <s v="No"/>
    <s v="No"/>
    <x v="0"/>
    <n v="0"/>
    <x v="1"/>
    <x v="0"/>
    <x v="2"/>
    <s v="30-Jul-1994"/>
    <n v="5927.65"/>
    <s v="tier - 2"/>
    <x v="1"/>
    <s v="R1012"/>
    <x v="1492"/>
  </r>
  <r>
    <s v="Id1650"/>
    <s v=".  Jessica"/>
    <n v="30.71"/>
    <n v="6.14"/>
    <s v="No"/>
    <s v="No"/>
    <x v="1"/>
    <n v="1"/>
    <x v="1"/>
    <x v="0"/>
    <x v="1"/>
    <s v="13-Aug-1993"/>
    <n v="5926.93"/>
    <s v="tier - 2"/>
    <x v="2"/>
    <s v="R1025"/>
    <x v="1493"/>
  </r>
  <r>
    <s v="Id1651"/>
    <s v="Chaiwat"/>
    <n v="28.9"/>
    <n v="5.36"/>
    <s v="No"/>
    <s v="No"/>
    <x v="0"/>
    <n v="1"/>
    <x v="1"/>
    <x v="1"/>
    <x v="2"/>
    <s v="29-Jul-1987"/>
    <n v="5926.85"/>
    <s v="tier - 3"/>
    <x v="0"/>
    <s v="R1011"/>
    <x v="1494"/>
  </r>
  <r>
    <s v="Id1652"/>
    <s v="Kerri"/>
    <n v="36.19"/>
    <n v="4.3"/>
    <s v="No"/>
    <s v="No"/>
    <x v="0"/>
    <n v="0"/>
    <x v="1"/>
    <x v="0"/>
    <x v="2"/>
    <s v="21-Dec-1982"/>
    <n v="5920.1"/>
    <s v="tier - 2"/>
    <x v="1"/>
    <s v="R1013"/>
    <x v="1495"/>
  </r>
  <r>
    <s v="Id1653"/>
    <s v="Lisa"/>
    <n v="29.6"/>
    <n v="4.09"/>
    <s v="No"/>
    <s v="No"/>
    <x v="0"/>
    <n v="0"/>
    <x v="1"/>
    <x v="1"/>
    <x v="2"/>
    <s v="8-Jul-1982"/>
    <n v="5910.94"/>
    <s v="tier - 2"/>
    <x v="1"/>
    <s v="R1011"/>
    <x v="1496"/>
  </r>
  <r>
    <s v="Id1654"/>
    <s v="Nicholas G"/>
    <n v="30.95"/>
    <n v="6.27"/>
    <s v="No"/>
    <s v="No"/>
    <x v="1"/>
    <n v="1"/>
    <x v="1"/>
    <x v="0"/>
    <x v="1"/>
    <s v="19-Oct-1993"/>
    <n v="5877.02"/>
    <s v="tier - 2"/>
    <x v="2"/>
    <s v="R1021"/>
    <x v="1497"/>
  </r>
  <r>
    <s v="Id1655"/>
    <s v="Vasilis S"/>
    <n v="19.95"/>
    <n v="5.39"/>
    <s v="No"/>
    <s v="No"/>
    <x v="0"/>
    <n v="1"/>
    <x v="1"/>
    <x v="2"/>
    <x v="2"/>
    <s v="22-Nov-1984"/>
    <n v="5855.9"/>
    <s v="tier - 2"/>
    <x v="0"/>
    <s v="R1012"/>
    <x v="1498"/>
  </r>
  <r>
    <s v="Id1656"/>
    <s v="Michael P"/>
    <n v="23.65"/>
    <n v="5.75"/>
    <s v="yes"/>
    <s v="No"/>
    <x v="0"/>
    <n v="0"/>
    <x v="1"/>
    <x v="2"/>
    <x v="1"/>
    <s v="18-Jun-1985"/>
    <n v="5847.24"/>
    <s v="tier - 2"/>
    <x v="1"/>
    <s v="R1013"/>
    <x v="1499"/>
  </r>
  <r>
    <s v="Id1657"/>
    <s v="Colleen C."/>
    <n v="43.34"/>
    <n v="4.91"/>
    <s v="No"/>
    <s v="No"/>
    <x v="0"/>
    <n v="1"/>
    <x v="1"/>
    <x v="0"/>
    <x v="2"/>
    <s v="30-Sep-1987"/>
    <n v="5846.92"/>
    <s v="tier - 2"/>
    <x v="2"/>
    <s v="R1013"/>
    <x v="1500"/>
  </r>
  <r>
    <s v="Id1658"/>
    <s v=".  Annika"/>
    <n v="31.98"/>
    <n v="4.46"/>
    <s v="yes"/>
    <s v="No"/>
    <x v="0"/>
    <n v="1"/>
    <x v="1"/>
    <x v="0"/>
    <x v="2"/>
    <s v="20-Aug-1995"/>
    <n v="5843.99"/>
    <s v="tier - 2"/>
    <x v="2"/>
    <s v="R1025"/>
    <x v="1501"/>
  </r>
  <r>
    <s v="Id1659"/>
    <s v="Kelly"/>
    <n v="35.86"/>
    <n v="6.22"/>
    <s v="No"/>
    <s v="No"/>
    <x v="0"/>
    <n v="1"/>
    <x v="1"/>
    <x v="0"/>
    <x v="1"/>
    <s v="27-Jul-1987"/>
    <n v="5836.52"/>
    <s v="tier - 2"/>
    <x v="0"/>
    <s v="R1013"/>
    <x v="1502"/>
  </r>
  <r>
    <s v="Id1660"/>
    <s v="Nicholas C."/>
    <n v="15.2"/>
    <n v="8.82"/>
    <s v="No"/>
    <s v="No"/>
    <x v="0"/>
    <n v="0"/>
    <x v="1"/>
    <x v="3"/>
    <x v="0"/>
    <s v="27-Sep-1971"/>
    <n v="5832.6"/>
    <s v="tier - 2"/>
    <x v="0"/>
    <s v="R1012"/>
    <x v="19"/>
  </r>
  <r>
    <s v="Id1661"/>
    <s v=".  Kelly K"/>
    <n v="37.200000000000003"/>
    <n v="10.14"/>
    <s v="No"/>
    <s v="No"/>
    <x v="0"/>
    <n v="0"/>
    <x v="1"/>
    <x v="0"/>
    <x v="0"/>
    <s v="22-Jul-2002"/>
    <n v="5816.58"/>
    <s v="tier - 2"/>
    <x v="2"/>
    <s v="R1026"/>
    <x v="1503"/>
  </r>
  <r>
    <s v="Id1662"/>
    <s v="Andrew"/>
    <n v="17.91"/>
    <n v="4.66"/>
    <s v="No"/>
    <s v="No"/>
    <x v="0"/>
    <n v="2"/>
    <x v="1"/>
    <x v="3"/>
    <x v="2"/>
    <s v="2-Nov-1972"/>
    <n v="5812.9"/>
    <s v="tier - 2"/>
    <x v="2"/>
    <s v="R1013"/>
    <x v="1504"/>
  </r>
  <r>
    <s v="Id1663"/>
    <s v="Hannah"/>
    <n v="20.76"/>
    <n v="6.26"/>
    <s v="No"/>
    <s v="No"/>
    <x v="0"/>
    <n v="0"/>
    <x v="1"/>
    <x v="2"/>
    <x v="1"/>
    <s v="18-Sep-1980"/>
    <n v="5807.06"/>
    <s v="tier - 2"/>
    <x v="0"/>
    <s v="R1013"/>
    <x v="1505"/>
  </r>
  <r>
    <s v="Id1664"/>
    <s v="Patricio Sr."/>
    <n v="38.99"/>
    <n v="5.21"/>
    <s v="No"/>
    <s v="yes"/>
    <x v="0"/>
    <n v="1"/>
    <x v="1"/>
    <x v="0"/>
    <x v="2"/>
    <s v="1-Nov-2004"/>
    <n v="5778.71"/>
    <s v="tier - 2"/>
    <x v="0"/>
    <s v="R1022"/>
    <x v="252"/>
  </r>
  <r>
    <s v="Id1665"/>
    <s v="Robert B"/>
    <n v="42.655000000000001"/>
    <n v="5.94"/>
    <s v="yes"/>
    <s v="No"/>
    <x v="1"/>
    <n v="1"/>
    <x v="1"/>
    <x v="0"/>
    <x v="1"/>
    <s v="30-Aug-1983"/>
    <n v="5757.41"/>
    <s v="tier - 2"/>
    <x v="0"/>
    <s v="R1019"/>
    <x v="1506"/>
  </r>
  <r>
    <s v="Id1666"/>
    <s v="Benjamin M"/>
    <n v="30.57"/>
    <n v="5.34"/>
    <s v="No"/>
    <s v="No"/>
    <x v="1"/>
    <n v="1"/>
    <x v="1"/>
    <x v="0"/>
    <x v="2"/>
    <s v="10-Jun-1993"/>
    <n v="5748.13"/>
    <s v="tier - 2"/>
    <x v="1"/>
    <s v="R1021"/>
    <x v="1507"/>
  </r>
  <r>
    <s v="Id1667"/>
    <s v="Robert"/>
    <n v="17.7"/>
    <n v="6.38"/>
    <s v="No"/>
    <s v="No"/>
    <x v="0"/>
    <n v="2"/>
    <x v="1"/>
    <x v="3"/>
    <x v="1"/>
    <s v="21-Aug-1972"/>
    <n v="5741.67"/>
    <s v="tier - 2"/>
    <x v="0"/>
    <s v="R1013"/>
    <x v="821"/>
  </r>
  <r>
    <s v="Id1668"/>
    <s v="Eric R."/>
    <n v="34.770000000000003"/>
    <n v="4.47"/>
    <s v="No"/>
    <s v="No"/>
    <x v="0"/>
    <n v="1"/>
    <x v="1"/>
    <x v="0"/>
    <x v="2"/>
    <s v="19-Oct-1987"/>
    <n v="5729.01"/>
    <s v="tier - 1"/>
    <x v="2"/>
    <s v="R1012"/>
    <x v="1508"/>
  </r>
  <r>
    <s v="Id1669"/>
    <s v="Matthew"/>
    <n v="16.88"/>
    <n v="9.9600000000000009"/>
    <s v="No"/>
    <s v="No"/>
    <x v="0"/>
    <n v="0"/>
    <x v="1"/>
    <x v="3"/>
    <x v="0"/>
    <s v="18-Dec-1971"/>
    <n v="5720.38"/>
    <s v="tier - 2"/>
    <x v="1"/>
    <s v="R1013"/>
    <x v="1509"/>
  </r>
  <r>
    <s v="Id1670"/>
    <s v="Bob R"/>
    <n v="40.26"/>
    <n v="9.92"/>
    <s v="yes"/>
    <s v="No"/>
    <x v="0"/>
    <n v="0"/>
    <x v="1"/>
    <x v="0"/>
    <x v="0"/>
    <s v="30-Aug-1981"/>
    <n v="5709.16"/>
    <s v="tier - 3"/>
    <x v="0"/>
    <s v="R1013"/>
    <x v="1510"/>
  </r>
  <r>
    <s v="Id1671"/>
    <s v="Stephanie J."/>
    <n v="25.6"/>
    <n v="6.03"/>
    <s v="No"/>
    <s v="No"/>
    <x v="1"/>
    <n v="1"/>
    <x v="1"/>
    <x v="1"/>
    <x v="1"/>
    <s v="3-Nov-1993"/>
    <n v="5708.87"/>
    <s v="tier - 2"/>
    <x v="1"/>
    <s v="R1011"/>
    <x v="1511"/>
  </r>
  <r>
    <s v="Id1672"/>
    <s v="Jake"/>
    <n v="33.549999999999997"/>
    <n v="10.9"/>
    <s v="yes"/>
    <s v="No"/>
    <x v="0"/>
    <n v="0"/>
    <x v="1"/>
    <x v="0"/>
    <x v="0"/>
    <s v="15-Jun-1981"/>
    <n v="5699.84"/>
    <s v="tier - 2"/>
    <x v="0"/>
    <s v="R1013"/>
    <x v="1512"/>
  </r>
  <r>
    <s v="Id1673"/>
    <s v="Alison L."/>
    <n v="16.690000000000001"/>
    <n v="10.66"/>
    <s v="No"/>
    <s v="No"/>
    <x v="0"/>
    <n v="0"/>
    <x v="1"/>
    <x v="3"/>
    <x v="0"/>
    <s v="6-Jul-1974"/>
    <n v="5698.74"/>
    <s v="tier - 2"/>
    <x v="2"/>
    <s v="R1012"/>
    <x v="1513"/>
  </r>
  <r>
    <s v="Id1674"/>
    <s v="Lindsay M"/>
    <n v="19.95"/>
    <n v="4.05"/>
    <s v="No"/>
    <s v="No"/>
    <x v="0"/>
    <n v="1"/>
    <x v="1"/>
    <x v="2"/>
    <x v="2"/>
    <s v="3-Nov-1992"/>
    <n v="5693.43"/>
    <s v="tier - 2"/>
    <x v="0"/>
    <s v="R1012"/>
    <x v="1514"/>
  </r>
  <r>
    <s v="Id1675"/>
    <s v="Guillaume"/>
    <n v="17.55"/>
    <n v="4.2300000000000004"/>
    <s v="No"/>
    <s v="No"/>
    <x v="0"/>
    <n v="2"/>
    <x v="1"/>
    <x v="3"/>
    <x v="2"/>
    <s v="28-Oct-1972"/>
    <n v="5690.79"/>
    <s v="tier - 2"/>
    <x v="1"/>
    <s v="R1013"/>
    <x v="1515"/>
  </r>
  <r>
    <s v="Id1676"/>
    <s v="Kaylee"/>
    <n v="22.01"/>
    <n v="5.01"/>
    <s v="No"/>
    <s v="No"/>
    <x v="0"/>
    <n v="1"/>
    <x v="1"/>
    <x v="2"/>
    <x v="2"/>
    <s v="12-Aug-1984"/>
    <n v="5679.13"/>
    <s v="tier - 2"/>
    <x v="2"/>
    <s v="R1013"/>
    <x v="1516"/>
  </r>
  <r>
    <s v="Id1677"/>
    <s v="Theresa"/>
    <n v="41.8"/>
    <n v="5.82"/>
    <s v="yes"/>
    <s v="No"/>
    <x v="1"/>
    <n v="1"/>
    <x v="1"/>
    <x v="0"/>
    <x v="1"/>
    <s v="3-Sep-1983"/>
    <n v="5662.23"/>
    <s v="tier - 2"/>
    <x v="1"/>
    <s v="R1013"/>
    <x v="303"/>
  </r>
  <r>
    <s v="Id1678"/>
    <s v="Travis G."/>
    <n v="19.170000000000002"/>
    <n v="7.94"/>
    <s v="No"/>
    <s v="No"/>
    <x v="0"/>
    <n v="0"/>
    <x v="1"/>
    <x v="2"/>
    <x v="0"/>
    <s v="27-Sep-1978"/>
    <n v="5650.14"/>
    <s v="tier - 2"/>
    <x v="1"/>
    <s v="R1013"/>
    <x v="1517"/>
  </r>
  <r>
    <s v="Id1679"/>
    <s v="Emma L."/>
    <n v="32.799999999999997"/>
    <n v="6.16"/>
    <s v="yes"/>
    <s v="No"/>
    <x v="1"/>
    <n v="1"/>
    <x v="1"/>
    <x v="0"/>
    <x v="1"/>
    <s v="8-Jun-1983"/>
    <n v="5649.72"/>
    <s v="tier - 2"/>
    <x v="0"/>
    <s v="R1011"/>
    <x v="1225"/>
  </r>
  <r>
    <s v="Id1680"/>
    <s v="Linda"/>
    <n v="35.814999999999998"/>
    <n v="4.1500000000000004"/>
    <s v="No"/>
    <s v="No"/>
    <x v="0"/>
    <n v="1"/>
    <x v="1"/>
    <x v="0"/>
    <x v="2"/>
    <s v="9-Dec-1987"/>
    <n v="5630.46"/>
    <s v="tier - 2"/>
    <x v="0"/>
    <s v="R1012"/>
    <x v="1518"/>
  </r>
  <r>
    <s v="Id1681"/>
    <s v="Owen R"/>
    <n v="24.3"/>
    <n v="6.23"/>
    <s v="No"/>
    <s v="No"/>
    <x v="0"/>
    <n v="0"/>
    <x v="1"/>
    <x v="2"/>
    <x v="1"/>
    <s v="15-Nov-1994"/>
    <n v="5615.37"/>
    <s v="tier - 2"/>
    <x v="0"/>
    <s v="R1011"/>
    <x v="1519"/>
  </r>
  <r>
    <s v="Id1682"/>
    <s v="Jacob"/>
    <n v="19.059999999999999"/>
    <n v="7.41"/>
    <s v="No"/>
    <s v="No"/>
    <x v="0"/>
    <n v="0"/>
    <x v="1"/>
    <x v="2"/>
    <x v="0"/>
    <s v="11-Sep-1978"/>
    <n v="5612.83"/>
    <s v="tier - 2"/>
    <x v="0"/>
    <s v="R1013"/>
    <x v="1520"/>
  </r>
  <r>
    <s v="Id1683"/>
    <s v="Jacqueline"/>
    <n v="33.25"/>
    <n v="5.62"/>
    <s v="yes"/>
    <s v="No"/>
    <x v="0"/>
    <n v="1"/>
    <x v="1"/>
    <x v="0"/>
    <x v="2"/>
    <s v="18-Nov-1988"/>
    <n v="5594.85"/>
    <s v="tier - 2"/>
    <x v="0"/>
    <s v="R1024"/>
    <x v="1521"/>
  </r>
  <r>
    <s v="Id1684"/>
    <s v="Yefeng"/>
    <n v="21.37"/>
    <n v="4.54"/>
    <s v="yes"/>
    <s v="No"/>
    <x v="1"/>
    <n v="1"/>
    <x v="1"/>
    <x v="2"/>
    <x v="2"/>
    <s v="3-Oct-1983"/>
    <n v="5587.59"/>
    <s v="tier - 2"/>
    <x v="1"/>
    <s v="R1013"/>
    <x v="1522"/>
  </r>
  <r>
    <s v="Id1685"/>
    <s v="Thomas J"/>
    <n v="34.43"/>
    <n v="8.6199999999999992"/>
    <s v="yes"/>
    <s v="No"/>
    <x v="0"/>
    <n v="1"/>
    <x v="1"/>
    <x v="0"/>
    <x v="0"/>
    <s v="21-Nov-1986"/>
    <n v="5584.31"/>
    <s v="tier - 3"/>
    <x v="1"/>
    <s v="R1013"/>
    <x v="1523"/>
  </r>
  <r>
    <s v="Id1686"/>
    <s v="Ken"/>
    <n v="20.86"/>
    <n v="4.3600000000000003"/>
    <s v="yes"/>
    <s v="No"/>
    <x v="0"/>
    <n v="0"/>
    <x v="1"/>
    <x v="2"/>
    <x v="2"/>
    <s v="5-Sep-1985"/>
    <n v="5582.95"/>
    <s v="tier - 2"/>
    <x v="1"/>
    <s v="R1012"/>
    <x v="1524"/>
  </r>
  <r>
    <s v="Id1687"/>
    <s v="Annie E"/>
    <n v="18.34"/>
    <n v="10.01"/>
    <s v="No"/>
    <s v="No"/>
    <x v="0"/>
    <n v="0"/>
    <x v="1"/>
    <x v="3"/>
    <x v="0"/>
    <s v="18-Sep-1974"/>
    <n v="5576.35"/>
    <s v="tier - 2"/>
    <x v="0"/>
    <s v="R1013"/>
    <x v="1525"/>
  </r>
  <r>
    <s v="Id1688"/>
    <s v=".  Noel K."/>
    <n v="34.15"/>
    <n v="5.42"/>
    <s v="No"/>
    <s v="No"/>
    <x v="0"/>
    <n v="0"/>
    <x v="1"/>
    <x v="0"/>
    <x v="2"/>
    <s v="22-Sep-1999"/>
    <n v="5552.61"/>
    <s v="tier - 2"/>
    <x v="0"/>
    <s v="R1026"/>
    <x v="1526"/>
  </r>
  <r>
    <s v="Id1689"/>
    <s v="Mark S"/>
    <n v="18.350000000000001"/>
    <n v="5.12"/>
    <s v="No"/>
    <s v="No"/>
    <x v="0"/>
    <n v="0"/>
    <x v="1"/>
    <x v="3"/>
    <x v="2"/>
    <s v="7-Dec-1980"/>
    <n v="5540.35"/>
    <s v="tier - 2"/>
    <x v="2"/>
    <s v="R1012"/>
    <x v="1527"/>
  </r>
  <r>
    <s v="Id1690"/>
    <s v="Federica"/>
    <n v="22.13"/>
    <n v="9.1999999999999993"/>
    <s v="yes"/>
    <s v="No"/>
    <x v="0"/>
    <n v="0"/>
    <x v="1"/>
    <x v="2"/>
    <x v="0"/>
    <s v="7-Nov-1981"/>
    <n v="5539.4"/>
    <s v="tier - 2"/>
    <x v="2"/>
    <s v="R1013"/>
    <x v="1528"/>
  </r>
  <r>
    <s v="Id1691"/>
    <s v="Pamela L"/>
    <n v="22.51"/>
    <n v="6.08"/>
    <s v="yes"/>
    <s v="No"/>
    <x v="0"/>
    <n v="1"/>
    <x v="1"/>
    <x v="2"/>
    <x v="1"/>
    <s v="29-Jul-1988"/>
    <n v="5503.36"/>
    <s v="tier - 2"/>
    <x v="2"/>
    <s v="R1012"/>
    <x v="1529"/>
  </r>
  <r>
    <s v="Id1692"/>
    <s v="Andrew W."/>
    <n v="31"/>
    <n v="4.7699999999999996"/>
    <s v="No"/>
    <s v="No"/>
    <x v="0"/>
    <n v="1"/>
    <x v="1"/>
    <x v="0"/>
    <x v="2"/>
    <s v="17-Aug-1984"/>
    <n v="5488.26"/>
    <s v="tier - 2"/>
    <x v="0"/>
    <s v="R1011"/>
    <x v="1530"/>
  </r>
  <r>
    <s v="Id1693"/>
    <s v="Randall"/>
    <n v="28.27"/>
    <n v="4.62"/>
    <s v="No"/>
    <s v="No"/>
    <x v="0"/>
    <n v="1"/>
    <x v="1"/>
    <x v="1"/>
    <x v="2"/>
    <s v="26-Aug-1984"/>
    <n v="5484.47"/>
    <s v="tier - 2"/>
    <x v="2"/>
    <s v="R1013"/>
    <x v="1424"/>
  </r>
  <r>
    <s v="Id1694"/>
    <s v="Tracy L"/>
    <n v="29.92"/>
    <n v="9.07"/>
    <s v="yes"/>
    <s v="No"/>
    <x v="0"/>
    <n v="1"/>
    <x v="1"/>
    <x v="1"/>
    <x v="0"/>
    <s v="30-Sep-1986"/>
    <n v="5478.04"/>
    <s v="tier - 2"/>
    <x v="0"/>
    <s v="R1013"/>
    <x v="1531"/>
  </r>
  <r>
    <s v="Id1695"/>
    <s v="Azelie"/>
    <n v="25.9"/>
    <n v="9.1199999999999992"/>
    <s v="yes"/>
    <s v="No"/>
    <x v="0"/>
    <n v="1"/>
    <x v="1"/>
    <x v="1"/>
    <x v="0"/>
    <s v="12-Jul-1986"/>
    <n v="5472.45"/>
    <s v="tier - 2"/>
    <x v="0"/>
    <s v="R1011"/>
    <x v="1532"/>
  </r>
  <r>
    <s v="Id1696"/>
    <s v="Monica M."/>
    <n v="27.74"/>
    <n v="7.32"/>
    <s v="yes"/>
    <s v="No"/>
    <x v="0"/>
    <n v="1"/>
    <x v="1"/>
    <x v="1"/>
    <x v="0"/>
    <s v="2-Dec-1986"/>
    <n v="5469.01"/>
    <s v="tier - 2"/>
    <x v="2"/>
    <s v="R1024"/>
    <x v="280"/>
  </r>
  <r>
    <s v="Id1697"/>
    <s v="Katarina K."/>
    <n v="17.260000000000002"/>
    <n v="11.73"/>
    <s v="No"/>
    <s v="No"/>
    <x v="0"/>
    <n v="2"/>
    <x v="1"/>
    <x v="3"/>
    <x v="0"/>
    <s v="24-Oct-1973"/>
    <n v="5466.88"/>
    <s v="tier - 2"/>
    <x v="2"/>
    <s v="R1013"/>
    <x v="1533"/>
  </r>
  <r>
    <s v="Id1698"/>
    <s v="Jamie L."/>
    <n v="19.855"/>
    <n v="6.64"/>
    <s v="yes"/>
    <s v="No"/>
    <x v="0"/>
    <n v="1"/>
    <x v="1"/>
    <x v="2"/>
    <x v="0"/>
    <s v="25-Dec-1986"/>
    <n v="5458.05"/>
    <s v="tier - 2"/>
    <x v="2"/>
    <s v="R1024"/>
    <x v="1125"/>
  </r>
  <r>
    <s v="Id1699"/>
    <s v="Brian"/>
    <n v="41.69"/>
    <n v="5.78"/>
    <s v="No"/>
    <s v="No"/>
    <x v="0"/>
    <n v="0"/>
    <x v="1"/>
    <x v="0"/>
    <x v="1"/>
    <s v="25-Aug-1982"/>
    <n v="5438.75"/>
    <s v="tier - 3"/>
    <x v="2"/>
    <s v="R1013"/>
    <x v="1534"/>
  </r>
  <r>
    <s v="Id1700"/>
    <s v="Stacey L."/>
    <n v="16.12"/>
    <n v="10.45"/>
    <s v="No"/>
    <s v="No"/>
    <x v="0"/>
    <n v="0"/>
    <x v="1"/>
    <x v="3"/>
    <x v="0"/>
    <s v="8-Jun-1978"/>
    <n v="5428.98"/>
    <s v="tier - 2"/>
    <x v="2"/>
    <s v="R1012"/>
    <x v="1535"/>
  </r>
  <r>
    <s v="Id1701"/>
    <s v="Stephen"/>
    <n v="37.43"/>
    <n v="4.5199999999999996"/>
    <s v="No"/>
    <s v="No"/>
    <x v="0"/>
    <n v="1"/>
    <x v="1"/>
    <x v="0"/>
    <x v="2"/>
    <s v="17-Sep-1992"/>
    <n v="5428.73"/>
    <s v="tier - 3"/>
    <x v="1"/>
    <s v="R1017"/>
    <x v="1536"/>
  </r>
  <r>
    <s v="Id1702"/>
    <s v="Joshua"/>
    <n v="31.065000000000001"/>
    <n v="5.71"/>
    <s v="No"/>
    <s v="No"/>
    <x v="0"/>
    <n v="0"/>
    <x v="1"/>
    <x v="0"/>
    <x v="1"/>
    <s v="6-Jul-1991"/>
    <n v="5425.02"/>
    <s v="tier - 2"/>
    <x v="1"/>
    <s v="R1012"/>
    <x v="1537"/>
  </r>
  <r>
    <s v="Id1703"/>
    <s v="Josh"/>
    <n v="25.08"/>
    <n v="4.7699999999999996"/>
    <s v="No"/>
    <s v="No"/>
    <x v="0"/>
    <n v="0"/>
    <x v="1"/>
    <x v="1"/>
    <x v="2"/>
    <s v="27-Sep-1982"/>
    <n v="5415.66"/>
    <s v="tier - 2"/>
    <x v="0"/>
    <s v="R1013"/>
    <x v="1218"/>
  </r>
  <r>
    <s v="Id1704"/>
    <s v="Heather"/>
    <n v="15.2"/>
    <n v="7.81"/>
    <s v="yes"/>
    <s v="No"/>
    <x v="0"/>
    <n v="1"/>
    <x v="1"/>
    <x v="3"/>
    <x v="0"/>
    <s v="27-Sep-1975"/>
    <n v="5411.99"/>
    <s v="tier - 2"/>
    <x v="0"/>
    <s v="R1012"/>
    <x v="1538"/>
  </r>
  <r>
    <s v="Id1705"/>
    <s v="James C."/>
    <n v="22.34"/>
    <n v="5.19"/>
    <s v="yes"/>
    <s v="No"/>
    <x v="0"/>
    <n v="0"/>
    <x v="1"/>
    <x v="2"/>
    <x v="2"/>
    <s v="23-Dec-1985"/>
    <n v="5402.89"/>
    <s v="tier - 2"/>
    <x v="1"/>
    <s v="R1013"/>
    <x v="1539"/>
  </r>
  <r>
    <s v="Id1706"/>
    <s v="Kim"/>
    <n v="40.15"/>
    <n v="5.93"/>
    <s v="No"/>
    <s v="No"/>
    <x v="0"/>
    <n v="1"/>
    <x v="1"/>
    <x v="0"/>
    <x v="1"/>
    <s v="1-Aug-1984"/>
    <n v="5400.98"/>
    <s v="tier - 2"/>
    <x v="2"/>
    <s v="R1013"/>
    <x v="1540"/>
  </r>
  <r>
    <s v="Id1707"/>
    <s v="Marie E."/>
    <n v="37.729999999999997"/>
    <n v="6.29"/>
    <s v="No"/>
    <s v="No"/>
    <x v="0"/>
    <n v="1"/>
    <x v="1"/>
    <x v="0"/>
    <x v="1"/>
    <s v="3-Sep-1984"/>
    <n v="5397.62"/>
    <s v="tier - 2"/>
    <x v="2"/>
    <s v="R1013"/>
    <x v="1541"/>
  </r>
  <r>
    <s v="Id1708"/>
    <s v="Dariusz"/>
    <n v="25.35"/>
    <n v="4.9000000000000004"/>
    <s v="No"/>
    <s v="No"/>
    <x v="0"/>
    <n v="0"/>
    <x v="1"/>
    <x v="1"/>
    <x v="2"/>
    <s v="6-Nov-1989"/>
    <n v="5396.44"/>
    <s v="tier - 2"/>
    <x v="0"/>
    <s v="R1013"/>
    <x v="1542"/>
  </r>
  <r>
    <s v="Id1709"/>
    <s v="Jessica E."/>
    <n v="26.41"/>
    <n v="5.07"/>
    <s v="yes"/>
    <s v="No"/>
    <x v="0"/>
    <n v="1"/>
    <x v="1"/>
    <x v="1"/>
    <x v="2"/>
    <s v="8-Aug-1988"/>
    <n v="5385.34"/>
    <s v="tier - 2"/>
    <x v="0"/>
    <s v="R1012"/>
    <x v="1543"/>
  </r>
  <r>
    <s v="Id1710"/>
    <s v="Kristen"/>
    <n v="27.6"/>
    <n v="5.33"/>
    <s v="No"/>
    <s v="No"/>
    <x v="0"/>
    <n v="1"/>
    <x v="1"/>
    <x v="1"/>
    <x v="2"/>
    <s v="1-Jun-1984"/>
    <n v="5383.54"/>
    <s v="tier - 2"/>
    <x v="0"/>
    <s v="R1011"/>
    <x v="1544"/>
  </r>
  <r>
    <s v="Id1711"/>
    <s v="Jose Guadalupe P. Sr."/>
    <n v="33.82"/>
    <n v="8.93"/>
    <s v="yes"/>
    <s v="No"/>
    <x v="0"/>
    <n v="1"/>
    <x v="1"/>
    <x v="0"/>
    <x v="0"/>
    <s v="22-Jul-1986"/>
    <n v="5377.46"/>
    <s v="tier - 2"/>
    <x v="0"/>
    <s v="R1012"/>
    <x v="1545"/>
  </r>
  <r>
    <s v="Id1712"/>
    <s v="Cynthia"/>
    <n v="32.9"/>
    <n v="4.3499999999999996"/>
    <s v="No"/>
    <s v="No"/>
    <x v="0"/>
    <n v="0"/>
    <x v="1"/>
    <x v="0"/>
    <x v="2"/>
    <s v="18-Nov-1989"/>
    <n v="5375.04"/>
    <s v="tier - 2"/>
    <x v="1"/>
    <s v="R1011"/>
    <x v="1546"/>
  </r>
  <r>
    <s v="Id1713"/>
    <s v="Tyler"/>
    <n v="30.875"/>
    <n v="9.5399999999999991"/>
    <s v="yes"/>
    <s v="No"/>
    <x v="0"/>
    <n v="1"/>
    <x v="1"/>
    <x v="0"/>
    <x v="0"/>
    <s v="1-Jun-1986"/>
    <n v="5373.36"/>
    <s v="tier - 2"/>
    <x v="2"/>
    <s v="R1012"/>
    <x v="1547"/>
  </r>
  <r>
    <s v="Id1714"/>
    <s v="Holly J"/>
    <n v="32.64"/>
    <n v="5.91"/>
    <s v="No"/>
    <s v="No"/>
    <x v="0"/>
    <n v="0"/>
    <x v="1"/>
    <x v="0"/>
    <x v="1"/>
    <s v="7-Dec-1994"/>
    <n v="5364.66"/>
    <s v="tier - 2"/>
    <x v="1"/>
    <s v="R1011"/>
    <x v="1548"/>
  </r>
  <r>
    <s v="Id1715"/>
    <s v="Kristen"/>
    <n v="22.135000000000002"/>
    <n v="5.0999999999999996"/>
    <s v="No"/>
    <s v="No"/>
    <x v="0"/>
    <n v="0"/>
    <x v="1"/>
    <x v="2"/>
    <x v="2"/>
    <s v="7-Nov-1989"/>
    <n v="5354.07"/>
    <s v="tier - 2"/>
    <x v="0"/>
    <s v="R1024"/>
    <x v="1549"/>
  </r>
  <r>
    <s v="Id1716"/>
    <s v="Thomas"/>
    <n v="16.53"/>
    <n v="5.08"/>
    <s v="No"/>
    <s v="No"/>
    <x v="0"/>
    <n v="2"/>
    <x v="1"/>
    <x v="3"/>
    <x v="2"/>
    <s v="15-Dec-1972"/>
    <n v="5344.81"/>
    <s v="tier - 2"/>
    <x v="0"/>
    <s v="R1013"/>
    <x v="1550"/>
  </r>
  <r>
    <s v="Id1717"/>
    <s v="Tricity M"/>
    <n v="32.774999999999999"/>
    <n v="4.75"/>
    <s v="No"/>
    <s v="No"/>
    <x v="0"/>
    <n v="0"/>
    <x v="1"/>
    <x v="0"/>
    <x v="2"/>
    <s v="28-Aug-1991"/>
    <n v="5327.4"/>
    <s v="tier - 2"/>
    <x v="1"/>
    <s v="R1012"/>
    <x v="1551"/>
  </r>
  <r>
    <s v="Id1718"/>
    <s v="Sarah A"/>
    <n v="30.9"/>
    <n v="6.05"/>
    <s v="No"/>
    <s v="No"/>
    <x v="0"/>
    <n v="1"/>
    <x v="1"/>
    <x v="0"/>
    <x v="1"/>
    <s v="18-Jun-1992"/>
    <n v="5325.65"/>
    <s v="tier - 2"/>
    <x v="1"/>
    <s v="R1011"/>
    <x v="203"/>
  </r>
  <r>
    <s v="Id1719"/>
    <s v="Lisa M."/>
    <n v="15.58"/>
    <n v="11.56"/>
    <s v="No"/>
    <s v="No"/>
    <x v="0"/>
    <n v="0"/>
    <x v="1"/>
    <x v="3"/>
    <x v="0"/>
    <s v="2-Sep-1974"/>
    <n v="5322.24"/>
    <s v="tier - 2"/>
    <x v="1"/>
    <s v="R1012"/>
    <x v="1552"/>
  </r>
  <r>
    <s v="Id1720"/>
    <s v="Tracy A."/>
    <n v="26.315000000000001"/>
    <n v="5.76"/>
    <s v="No"/>
    <s v="No"/>
    <x v="0"/>
    <n v="0"/>
    <x v="1"/>
    <x v="1"/>
    <x v="1"/>
    <s v="13-Nov-1994"/>
    <n v="5312.17"/>
    <s v="tier - 2"/>
    <x v="2"/>
    <s v="R1012"/>
    <x v="1553"/>
  </r>
  <r>
    <s v="Id1721"/>
    <s v="Patrick"/>
    <n v="35.61"/>
    <n v="5.65"/>
    <s v="No"/>
    <s v="yes"/>
    <x v="0"/>
    <n v="1"/>
    <x v="1"/>
    <x v="0"/>
    <x v="2"/>
    <s v="9-Sep-2000"/>
    <n v="5306.7"/>
    <s v="tier - 2"/>
    <x v="0"/>
    <s v="R1012"/>
    <x v="1554"/>
  </r>
  <r>
    <s v="Id1722"/>
    <s v="Trent"/>
    <n v="37.56"/>
    <n v="5.88"/>
    <s v="No"/>
    <s v="yes"/>
    <x v="0"/>
    <n v="1"/>
    <x v="1"/>
    <x v="0"/>
    <x v="1"/>
    <s v="22-Aug-2004"/>
    <n v="5293.67"/>
    <s v="tier - 2"/>
    <x v="2"/>
    <s v="R1022"/>
    <x v="1555"/>
  </r>
  <r>
    <s v="Id1723"/>
    <s v="Julie"/>
    <n v="15.49"/>
    <n v="9.6"/>
    <s v="No"/>
    <s v="No"/>
    <x v="0"/>
    <n v="0"/>
    <x v="1"/>
    <x v="3"/>
    <x v="0"/>
    <s v="12-Nov-1974"/>
    <n v="5291.71"/>
    <s v="tier - 2"/>
    <x v="2"/>
    <s v="R1012"/>
    <x v="1556"/>
  </r>
  <r>
    <s v="Id1724"/>
    <s v="Sawomir"/>
    <n v="23.48"/>
    <n v="6.24"/>
    <s v="No"/>
    <s v="No"/>
    <x v="0"/>
    <n v="1"/>
    <x v="1"/>
    <x v="2"/>
    <x v="1"/>
    <s v="1-Sep-1987"/>
    <n v="5275.86"/>
    <s v="tier - 2"/>
    <x v="2"/>
    <s v="R1013"/>
    <x v="1557"/>
  </r>
  <r>
    <s v="Id1725"/>
    <s v="Micah"/>
    <n v="30.02"/>
    <n v="7.63"/>
    <s v="yes"/>
    <s v="No"/>
    <x v="0"/>
    <n v="1"/>
    <x v="1"/>
    <x v="0"/>
    <x v="0"/>
    <s v="20-Oct-1986"/>
    <n v="5272.18"/>
    <s v="tier - 2"/>
    <x v="0"/>
    <s v="R1012"/>
    <x v="1558"/>
  </r>
  <r>
    <s v="Id1726"/>
    <s v="Kelly H."/>
    <n v="26.885000000000002"/>
    <n v="8.66"/>
    <s v="yes"/>
    <s v="No"/>
    <x v="0"/>
    <n v="1"/>
    <x v="1"/>
    <x v="1"/>
    <x v="0"/>
    <s v="20-Sep-1986"/>
    <n v="5267.82"/>
    <s v="tier - 2"/>
    <x v="2"/>
    <s v="R1012"/>
    <x v="1559"/>
  </r>
  <r>
    <s v="Id1727"/>
    <s v="Lindsay M."/>
    <n v="25.84"/>
    <n v="8.5500000000000007"/>
    <s v="yes"/>
    <s v="No"/>
    <x v="0"/>
    <n v="1"/>
    <x v="1"/>
    <x v="1"/>
    <x v="0"/>
    <s v="25-Oct-1986"/>
    <n v="5266.37"/>
    <s v="tier - 2"/>
    <x v="2"/>
    <s v="R1012"/>
    <x v="1560"/>
  </r>
  <r>
    <s v="Id1728"/>
    <s v="Austen G"/>
    <n v="27.454999999999998"/>
    <n v="4.54"/>
    <s v="No"/>
    <s v="No"/>
    <x v="0"/>
    <n v="0"/>
    <x v="1"/>
    <x v="1"/>
    <x v="2"/>
    <s v="19-Jul-1989"/>
    <n v="5261.47"/>
    <s v="tier - 2"/>
    <x v="2"/>
    <s v="R1012"/>
    <x v="1561"/>
  </r>
  <r>
    <s v="Id1729"/>
    <s v="Tory J."/>
    <n v="24.605"/>
    <n v="5.7"/>
    <s v="No"/>
    <s v="No"/>
    <x v="0"/>
    <n v="0"/>
    <x v="1"/>
    <x v="2"/>
    <x v="1"/>
    <s v="25-Nov-1989"/>
    <n v="5257.51"/>
    <s v="tier - 2"/>
    <x v="2"/>
    <s v="R1012"/>
    <x v="981"/>
  </r>
  <r>
    <s v="Id1730"/>
    <s v="Robert J."/>
    <n v="30.8"/>
    <n v="5.07"/>
    <s v="No"/>
    <s v="No"/>
    <x v="0"/>
    <n v="0"/>
    <x v="1"/>
    <x v="0"/>
    <x v="2"/>
    <s v="6-Jul-1990"/>
    <n v="5253.52"/>
    <s v="tier - 3"/>
    <x v="0"/>
    <s v="R1011"/>
    <x v="992"/>
  </r>
  <r>
    <s v="Id1731"/>
    <s v="Steph"/>
    <n v="34.799999999999997"/>
    <n v="4.38"/>
    <s v="No"/>
    <s v="No"/>
    <x v="0"/>
    <n v="1"/>
    <x v="1"/>
    <x v="0"/>
    <x v="2"/>
    <s v="9-Sep-1987"/>
    <n v="5246.05"/>
    <s v="tier - 2"/>
    <x v="0"/>
    <s v="R1011"/>
    <x v="1430"/>
  </r>
  <r>
    <s v="Id1732"/>
    <s v="Kate"/>
    <n v="34.21"/>
    <n v="4.54"/>
    <s v="No"/>
    <s v="No"/>
    <x v="0"/>
    <n v="1"/>
    <x v="1"/>
    <x v="0"/>
    <x v="2"/>
    <s v="5-Jul-1987"/>
    <n v="5245.23"/>
    <s v="tier - 2"/>
    <x v="2"/>
    <s v="R1013"/>
    <x v="1562"/>
  </r>
  <r>
    <s v="Id1733"/>
    <s v="Kristina"/>
    <n v="31"/>
    <n v="5.38"/>
    <s v="No"/>
    <s v="No"/>
    <x v="0"/>
    <n v="1"/>
    <x v="1"/>
    <x v="0"/>
    <x v="2"/>
    <s v="26-Dec-1987"/>
    <n v="5240.7700000000004"/>
    <s v="tier - 2"/>
    <x v="2"/>
    <s v="R1011"/>
    <x v="1563"/>
  </r>
  <r>
    <s v="Id1734"/>
    <s v="Flo"/>
    <n v="26.125"/>
    <n v="5.55"/>
    <s v="No"/>
    <s v="No"/>
    <x v="0"/>
    <n v="1"/>
    <x v="1"/>
    <x v="1"/>
    <x v="2"/>
    <s v="29-Jun-1987"/>
    <n v="5227.99"/>
    <s v="tier - 2"/>
    <x v="1"/>
    <s v="R1024"/>
    <x v="1564"/>
  </r>
  <r>
    <s v="Id1735"/>
    <s v=".  Sarah P."/>
    <n v="30.13"/>
    <n v="4.03"/>
    <s v="yes"/>
    <s v="No"/>
    <x v="0"/>
    <n v="1"/>
    <x v="1"/>
    <x v="0"/>
    <x v="2"/>
    <s v="6-Jun-1995"/>
    <n v="5216.4799999999996"/>
    <s v="tier - 2"/>
    <x v="2"/>
    <s v="R1025"/>
    <x v="1565"/>
  </r>
  <r>
    <s v="Id1736"/>
    <s v="Anabel"/>
    <n v="34.19"/>
    <n v="4.1900000000000004"/>
    <s v="No"/>
    <s v="No"/>
    <x v="0"/>
    <n v="0"/>
    <x v="1"/>
    <x v="0"/>
    <x v="2"/>
    <s v="1-Dec-1999"/>
    <n v="5213.22"/>
    <s v="tier - 2"/>
    <x v="1"/>
    <s v="R1012"/>
    <x v="1566"/>
  </r>
  <r>
    <s v="Id1737"/>
    <s v="Ian"/>
    <n v="22.515000000000001"/>
    <n v="4.37"/>
    <s v="No"/>
    <s v="No"/>
    <x v="1"/>
    <n v="1"/>
    <x v="1"/>
    <x v="2"/>
    <x v="2"/>
    <s v="17-Jun-1993"/>
    <n v="5209.58"/>
    <s v="tier - 3"/>
    <x v="0"/>
    <s v="R1017"/>
    <x v="1567"/>
  </r>
  <r>
    <s v="Id1738"/>
    <s v="Alex"/>
    <n v="18.239999999999998"/>
    <n v="5.31"/>
    <s v="yes"/>
    <s v="No"/>
    <x v="1"/>
    <n v="1"/>
    <x v="1"/>
    <x v="3"/>
    <x v="2"/>
    <s v="24-Oct-1983"/>
    <n v="5207.97"/>
    <s v="tier - 2"/>
    <x v="2"/>
    <s v="R1012"/>
    <x v="1568"/>
  </r>
  <r>
    <s v="Id1739"/>
    <s v="Richard J"/>
    <n v="37.28"/>
    <n v="4.66"/>
    <s v="No"/>
    <s v="yes"/>
    <x v="0"/>
    <n v="1"/>
    <x v="1"/>
    <x v="0"/>
    <x v="2"/>
    <s v="6-Jun-2004"/>
    <n v="5198.6899999999996"/>
    <s v="tier - 2"/>
    <x v="2"/>
    <s v="R1022"/>
    <x v="1569"/>
  </r>
  <r>
    <s v="Id1740"/>
    <s v="Jacqueline N."/>
    <n v="18.2"/>
    <n v="6.19"/>
    <s v="No"/>
    <s v="No"/>
    <x v="1"/>
    <n v="1"/>
    <x v="1"/>
    <x v="3"/>
    <x v="1"/>
    <s v="12-Sep-1979"/>
    <n v="5195.58"/>
    <s v="tier - 2"/>
    <x v="2"/>
    <s v="R1013"/>
    <x v="1570"/>
  </r>
  <r>
    <s v="Id1741"/>
    <s v="Cindy"/>
    <n v="20.53"/>
    <n v="4.8600000000000003"/>
    <s v="No"/>
    <s v="No"/>
    <x v="0"/>
    <n v="1"/>
    <x v="1"/>
    <x v="2"/>
    <x v="2"/>
    <s v="16-Oct-1984"/>
    <n v="5177.12"/>
    <s v="tier - 2"/>
    <x v="1"/>
    <s v="R1013"/>
    <x v="1571"/>
  </r>
  <r>
    <s v="Id1742"/>
    <s v="Marcia"/>
    <n v="23.79"/>
    <n v="4.74"/>
    <s v="No"/>
    <s v="No"/>
    <x v="0"/>
    <n v="0"/>
    <x v="1"/>
    <x v="2"/>
    <x v="2"/>
    <s v="29-Aug-1991"/>
    <n v="5166.96"/>
    <s v="tier - 2"/>
    <x v="2"/>
    <s v="R1012"/>
    <x v="844"/>
  </r>
  <r>
    <s v="Id1743"/>
    <s v="Samantha R."/>
    <n v="29.8"/>
    <n v="6.03"/>
    <s v="No"/>
    <s v="No"/>
    <x v="0"/>
    <n v="0"/>
    <x v="1"/>
    <x v="1"/>
    <x v="1"/>
    <s v="9-Oct-1990"/>
    <n v="5152.13"/>
    <s v="tier - 2"/>
    <x v="2"/>
    <s v="R1011"/>
    <x v="1572"/>
  </r>
  <r>
    <s v="Id1744"/>
    <s v="Katie"/>
    <n v="31.54"/>
    <n v="4.71"/>
    <s v="No"/>
    <s v="No"/>
    <x v="0"/>
    <n v="0"/>
    <x v="1"/>
    <x v="0"/>
    <x v="2"/>
    <s v="22-Aug-1990"/>
    <n v="5148.55"/>
    <s v="tier - 2"/>
    <x v="2"/>
    <s v="R1024"/>
    <x v="1573"/>
  </r>
  <r>
    <s v="Id1745"/>
    <s v="John P"/>
    <n v="20.82"/>
    <n v="5.55"/>
    <s v="No"/>
    <s v="No"/>
    <x v="0"/>
    <n v="1"/>
    <x v="1"/>
    <x v="2"/>
    <x v="2"/>
    <s v="22-Aug-1984"/>
    <n v="5144.18"/>
    <s v="tier - 2"/>
    <x v="1"/>
    <s v="R1013"/>
    <x v="1295"/>
  </r>
  <r>
    <s v="Id1746"/>
    <s v="Rachel"/>
    <n v="38.83"/>
    <n v="4.78"/>
    <s v="No"/>
    <s v="No"/>
    <x v="1"/>
    <n v="1"/>
    <x v="1"/>
    <x v="0"/>
    <x v="2"/>
    <s v="10-Dec-1993"/>
    <n v="5138.26"/>
    <s v="tier - 2"/>
    <x v="2"/>
    <s v="R1013"/>
    <x v="1574"/>
  </r>
  <r>
    <s v="Id1747"/>
    <s v="Isabelle"/>
    <n v="23.44"/>
    <n v="4.6500000000000004"/>
    <s v="yes"/>
    <s v="No"/>
    <x v="0"/>
    <n v="1"/>
    <x v="1"/>
    <x v="2"/>
    <x v="2"/>
    <s v="15-Sep-1988"/>
    <n v="5136.75"/>
    <s v="tier - 2"/>
    <x v="1"/>
    <s v="R1013"/>
    <x v="367"/>
  </r>
  <r>
    <s v="Id1748"/>
    <s v="Neil"/>
    <n v="24.13"/>
    <n v="5.2"/>
    <s v="No"/>
    <s v="No"/>
    <x v="0"/>
    <n v="1"/>
    <x v="1"/>
    <x v="2"/>
    <x v="2"/>
    <s v="13-Sep-1987"/>
    <n v="5125.22"/>
    <s v="tier - 1"/>
    <x v="2"/>
    <s v="R1012"/>
    <x v="1575"/>
  </r>
  <r>
    <s v="Id1749"/>
    <s v="Tom"/>
    <n v="42.13"/>
    <n v="4.54"/>
    <s v="yes"/>
    <s v="No"/>
    <x v="0"/>
    <n v="1"/>
    <x v="1"/>
    <x v="0"/>
    <x v="2"/>
    <s v="1-Nov-1988"/>
    <n v="5124.1899999999996"/>
    <s v="tier - 2"/>
    <x v="0"/>
    <s v="R1013"/>
    <x v="1461"/>
  </r>
  <r>
    <s v="Id1750"/>
    <s v="Nathan"/>
    <n v="17.86"/>
    <n v="4.1100000000000003"/>
    <s v="No"/>
    <s v="No"/>
    <x v="0"/>
    <n v="1"/>
    <x v="1"/>
    <x v="3"/>
    <x v="2"/>
    <s v="18-Nov-1987"/>
    <n v="5116.5"/>
    <s v="tier - 2"/>
    <x v="2"/>
    <s v="R1012"/>
    <x v="1576"/>
  </r>
  <r>
    <s v="Id1751"/>
    <s v=".  Kelli N"/>
    <n v="32.78"/>
    <n v="4.63"/>
    <s v="No"/>
    <s v="No"/>
    <x v="0"/>
    <n v="0"/>
    <x v="1"/>
    <x v="0"/>
    <x v="2"/>
    <s v="19-Jun-1999"/>
    <n v="5087.92"/>
    <s v="tier - 2"/>
    <x v="2"/>
    <s v="R1026"/>
    <x v="1577"/>
  </r>
  <r>
    <s v="Id1752"/>
    <s v="Scott M."/>
    <n v="23.9"/>
    <n v="6.06"/>
    <s v="yes"/>
    <s v="No"/>
    <x v="1"/>
    <n v="1"/>
    <x v="1"/>
    <x v="2"/>
    <x v="1"/>
    <s v="14-Jul-1997"/>
    <n v="5080.1000000000004"/>
    <s v="tier - 3"/>
    <x v="2"/>
    <s v="R1011"/>
    <x v="1578"/>
  </r>
  <r>
    <s v="Id1753"/>
    <s v="Grant A"/>
    <n v="15.47"/>
    <n v="8.43"/>
    <s v="No"/>
    <s v="No"/>
    <x v="0"/>
    <n v="0"/>
    <x v="1"/>
    <x v="3"/>
    <x v="0"/>
    <s v="22-Nov-1978"/>
    <n v="5077.1899999999996"/>
    <s v="tier - 2"/>
    <x v="0"/>
    <s v="R1012"/>
    <x v="1579"/>
  </r>
  <r>
    <s v="Id1754"/>
    <s v="Jonathan C"/>
    <n v="28.54"/>
    <n v="5.51"/>
    <s v="No"/>
    <s v="No"/>
    <x v="1"/>
    <n v="1"/>
    <x v="1"/>
    <x v="1"/>
    <x v="2"/>
    <s v="11-Jun-1993"/>
    <n v="5059.5600000000004"/>
    <s v="tier - 2"/>
    <x v="1"/>
    <s v="R1021"/>
    <x v="1580"/>
  </r>
  <r>
    <s v="Id1755"/>
    <s v="Rachael M."/>
    <n v="18.54"/>
    <n v="4.95"/>
    <s v="No"/>
    <s v="No"/>
    <x v="0"/>
    <n v="0"/>
    <x v="1"/>
    <x v="2"/>
    <x v="2"/>
    <s v="7-Sep-1980"/>
    <n v="5054.05"/>
    <s v="tier - 2"/>
    <x v="2"/>
    <s v="R1013"/>
    <x v="1581"/>
  </r>
  <r>
    <s v="Id1756"/>
    <s v="Pilar"/>
    <n v="32.18"/>
    <n v="6.44"/>
    <s v="yes"/>
    <s v="No"/>
    <x v="1"/>
    <n v="1"/>
    <x v="1"/>
    <x v="0"/>
    <x v="1"/>
    <s v="29-Jul-1997"/>
    <n v="5045.1499999999996"/>
    <s v="tier - 2"/>
    <x v="2"/>
    <s v="R1012"/>
    <x v="1582"/>
  </r>
  <r>
    <s v="Id1757"/>
    <s v="Kyle M"/>
    <n v="37.380000000000003"/>
    <n v="6.05"/>
    <s v="yes"/>
    <s v="No"/>
    <x v="0"/>
    <n v="0"/>
    <x v="1"/>
    <x v="0"/>
    <x v="1"/>
    <s v="16-Oct-2001"/>
    <n v="5043.13"/>
    <s v="tier - 2"/>
    <x v="0"/>
    <s v="R1011"/>
    <x v="1583"/>
  </r>
  <r>
    <s v="Id1758"/>
    <s v=".  Christie"/>
    <n v="31.12"/>
    <n v="4.76"/>
    <s v="yes"/>
    <s v="No"/>
    <x v="1"/>
    <n v="1"/>
    <x v="1"/>
    <x v="0"/>
    <x v="2"/>
    <s v="4-Dec-1997"/>
    <n v="5038.57"/>
    <s v="tier - 2"/>
    <x v="2"/>
    <s v="R1025"/>
    <x v="1584"/>
  </r>
  <r>
    <s v="Id1759"/>
    <s v="David A."/>
    <n v="22.01"/>
    <n v="6.72"/>
    <s v="yes"/>
    <s v="No"/>
    <x v="0"/>
    <n v="1"/>
    <x v="1"/>
    <x v="2"/>
    <x v="0"/>
    <s v="29-Jun-1986"/>
    <n v="5034.1000000000004"/>
    <s v="tier - 2"/>
    <x v="2"/>
    <s v="R1013"/>
    <x v="1585"/>
  </r>
  <r>
    <s v="Id1760"/>
    <s v="Masahiro"/>
    <n v="27.645"/>
    <n v="5.7"/>
    <s v="No"/>
    <s v="No"/>
    <x v="0"/>
    <n v="0"/>
    <x v="1"/>
    <x v="1"/>
    <x v="1"/>
    <s v="10-Sep-1991"/>
    <n v="5031.2700000000004"/>
    <s v="tier - 3"/>
    <x v="1"/>
    <s v="R1016"/>
    <x v="1586"/>
  </r>
  <r>
    <s v="Id1761"/>
    <s v="Logan B."/>
    <n v="29.64"/>
    <n v="5.31"/>
    <s v="yes"/>
    <s v="No"/>
    <x v="0"/>
    <n v="0"/>
    <x v="1"/>
    <x v="1"/>
    <x v="2"/>
    <s v="28-Dec-1985"/>
    <n v="5028.1499999999996"/>
    <s v="tier - 1"/>
    <x v="2"/>
    <s v="R1012"/>
    <x v="500"/>
  </r>
  <r>
    <s v="Id1762"/>
    <s v="Stephanie L."/>
    <n v="33.700000000000003"/>
    <n v="4.32"/>
    <s v="yes"/>
    <s v="No"/>
    <x v="0"/>
    <n v="1"/>
    <x v="1"/>
    <x v="0"/>
    <x v="2"/>
    <s v="9-Nov-1988"/>
    <n v="5012.47"/>
    <s v="tier - 2"/>
    <x v="0"/>
    <s v="R1011"/>
    <x v="1587"/>
  </r>
  <r>
    <s v="Id1763"/>
    <s v="Angela H"/>
    <n v="27.5"/>
    <n v="4.2300000000000004"/>
    <s v="yes"/>
    <s v="No"/>
    <x v="0"/>
    <n v="1"/>
    <x v="1"/>
    <x v="1"/>
    <x v="2"/>
    <s v="8-Jul-1988"/>
    <n v="5003.8500000000004"/>
    <s v="tier - 2"/>
    <x v="0"/>
    <s v="R1011"/>
    <x v="1588"/>
  </r>
  <r>
    <s v="Id1764"/>
    <s v="Britt K"/>
    <n v="16.12"/>
    <n v="6.09"/>
    <s v="No"/>
    <s v="No"/>
    <x v="0"/>
    <n v="0"/>
    <x v="1"/>
    <x v="3"/>
    <x v="1"/>
    <s v="9-Jun-1977"/>
    <n v="5003.7700000000004"/>
    <s v="tier - 2"/>
    <x v="0"/>
    <s v="R1013"/>
    <x v="1589"/>
  </r>
  <r>
    <s v="Id1765"/>
    <s v="Joyce R."/>
    <n v="26.73"/>
    <n v="4.74"/>
    <s v="yes"/>
    <s v="No"/>
    <x v="0"/>
    <n v="1"/>
    <x v="1"/>
    <x v="1"/>
    <x v="2"/>
    <s v="4-Sep-1988"/>
    <n v="5002.78"/>
    <s v="tier - 2"/>
    <x v="2"/>
    <s v="R1013"/>
    <x v="1590"/>
  </r>
  <r>
    <s v="Id1766"/>
    <s v="Ben"/>
    <n v="37.25"/>
    <n v="6.23"/>
    <s v="yes"/>
    <s v="No"/>
    <x v="0"/>
    <n v="0"/>
    <x v="1"/>
    <x v="0"/>
    <x v="1"/>
    <s v="5-Oct-2001"/>
    <n v="4999.04"/>
    <s v="tier - 2"/>
    <x v="2"/>
    <s v="R1011"/>
    <x v="1257"/>
  </r>
  <r>
    <s v="Id1767"/>
    <s v="Sarah M."/>
    <n v="23.56"/>
    <n v="5.45"/>
    <s v="yes"/>
    <s v="No"/>
    <x v="0"/>
    <n v="1"/>
    <x v="1"/>
    <x v="2"/>
    <x v="2"/>
    <s v="24-Jun-1988"/>
    <n v="4992.38"/>
    <s v="tier - 2"/>
    <x v="0"/>
    <s v="R1024"/>
    <x v="1591"/>
  </r>
  <r>
    <s v="Id1768"/>
    <s v="Sarah"/>
    <n v="15.84"/>
    <n v="10.34"/>
    <s v="No"/>
    <s v="No"/>
    <x v="0"/>
    <n v="2"/>
    <x v="1"/>
    <x v="3"/>
    <x v="0"/>
    <s v="7-Nov-1973"/>
    <n v="4985.22"/>
    <s v="tier - 2"/>
    <x v="0"/>
    <s v="R1013"/>
    <x v="1592"/>
  </r>
  <r>
    <s v="Id1769"/>
    <s v="Katie"/>
    <n v="36.630000000000003"/>
    <n v="5.15"/>
    <s v="No"/>
    <s v="No"/>
    <x v="0"/>
    <n v="0"/>
    <x v="1"/>
    <x v="0"/>
    <x v="2"/>
    <s v="30-Aug-1991"/>
    <n v="4949.76"/>
    <s v="tier - 2"/>
    <x v="1"/>
    <s v="R1013"/>
    <x v="1593"/>
  </r>
  <r>
    <s v="Id1770"/>
    <s v="Michaela L"/>
    <n v="16.47"/>
    <n v="11.72"/>
    <s v="No"/>
    <s v="No"/>
    <x v="0"/>
    <n v="0"/>
    <x v="1"/>
    <x v="3"/>
    <x v="0"/>
    <s v="26-Jun-1974"/>
    <n v="4942.0600000000004"/>
    <s v="tier - 2"/>
    <x v="2"/>
    <s v="R1013"/>
    <x v="1594"/>
  </r>
  <r>
    <s v="Id1771"/>
    <s v="Shalaleh"/>
    <n v="25.8"/>
    <n v="5.29"/>
    <s v="No"/>
    <s v="No"/>
    <x v="0"/>
    <n v="0"/>
    <x v="1"/>
    <x v="1"/>
    <x v="2"/>
    <s v="27-Nov-1991"/>
    <n v="4934.71"/>
    <s v="tier - 2"/>
    <x v="0"/>
    <s v="R1011"/>
    <x v="1595"/>
  </r>
  <r>
    <s v="Id1772"/>
    <s v="Karen"/>
    <n v="23.6"/>
    <n v="4.33"/>
    <s v="No"/>
    <s v="No"/>
    <x v="0"/>
    <n v="0"/>
    <x v="1"/>
    <x v="2"/>
    <x v="2"/>
    <s v="23-Aug-1991"/>
    <n v="4931.6499999999996"/>
    <s v="tier - 2"/>
    <x v="0"/>
    <s v="R1011"/>
    <x v="1596"/>
  </r>
  <r>
    <s v="Id1773"/>
    <s v="Zuzana"/>
    <n v="32.11"/>
    <n v="6.24"/>
    <s v="No"/>
    <s v="No"/>
    <x v="1"/>
    <n v="1"/>
    <x v="1"/>
    <x v="0"/>
    <x v="1"/>
    <s v="10-Aug-1993"/>
    <n v="4922.92"/>
    <s v="tier - 2"/>
    <x v="2"/>
    <s v="R1012"/>
    <x v="1280"/>
  </r>
  <r>
    <s v="Id1774"/>
    <s v="Daniel J."/>
    <n v="30.114999999999998"/>
    <n v="11.61"/>
    <s v="No"/>
    <s v="No"/>
    <x v="0"/>
    <n v="0"/>
    <x v="1"/>
    <x v="0"/>
    <x v="0"/>
    <s v="21-Aug-2002"/>
    <n v="4915.0600000000004"/>
    <s v="tier - 2"/>
    <x v="1"/>
    <s v="R1017"/>
    <x v="1597"/>
  </r>
  <r>
    <s v="Id1775"/>
    <s v="Alexandra"/>
    <n v="20.28"/>
    <n v="11.07"/>
    <s v="yes"/>
    <s v="No"/>
    <x v="0"/>
    <n v="0"/>
    <x v="1"/>
    <x v="2"/>
    <x v="0"/>
    <s v="18-Oct-1981"/>
    <n v="4911.8900000000003"/>
    <s v="tier - 2"/>
    <x v="0"/>
    <s v="R1013"/>
    <x v="1089"/>
  </r>
  <r>
    <s v="Id1776"/>
    <s v="Jessica"/>
    <n v="20.234999999999999"/>
    <n v="5.19"/>
    <s v="No"/>
    <s v="No"/>
    <x v="1"/>
    <n v="1"/>
    <x v="1"/>
    <x v="2"/>
    <x v="2"/>
    <s v="10-Jul-1993"/>
    <n v="4906.41"/>
    <s v="tier - 2"/>
    <x v="1"/>
    <s v="R1012"/>
    <x v="1598"/>
  </r>
  <r>
    <s v="Id1777"/>
    <s v="Matthew M"/>
    <n v="25.27"/>
    <n v="5.7"/>
    <s v="yes"/>
    <s v="No"/>
    <x v="0"/>
    <n v="1"/>
    <x v="1"/>
    <x v="1"/>
    <x v="1"/>
    <s v="23-Sep-1988"/>
    <n v="4894.75"/>
    <s v="tier - 3"/>
    <x v="0"/>
    <s v="R1012"/>
    <x v="1599"/>
  </r>
  <r>
    <s v="Id1778"/>
    <s v="Nadine A."/>
    <n v="24.24"/>
    <n v="6.15"/>
    <s v="No"/>
    <s v="No"/>
    <x v="0"/>
    <n v="0"/>
    <x v="1"/>
    <x v="2"/>
    <x v="1"/>
    <s v="28-Nov-1990"/>
    <n v="4894.3900000000003"/>
    <s v="tier - 2"/>
    <x v="0"/>
    <s v="R1013"/>
    <x v="1600"/>
  </r>
  <r>
    <s v="Id1779"/>
    <s v="Peter J. Jr."/>
    <n v="35.75"/>
    <n v="5.07"/>
    <s v="No"/>
    <s v="No"/>
    <x v="0"/>
    <n v="0"/>
    <x v="1"/>
    <x v="0"/>
    <x v="2"/>
    <s v="10-Jul-1989"/>
    <n v="4890"/>
    <s v="tier - 3"/>
    <x v="2"/>
    <s v="R1013"/>
    <x v="1601"/>
  </r>
  <r>
    <s v="Id1780"/>
    <s v="Colleen M"/>
    <n v="29.92"/>
    <n v="10.97"/>
    <s v="yes"/>
    <s v="No"/>
    <x v="0"/>
    <n v="1"/>
    <x v="1"/>
    <x v="1"/>
    <x v="0"/>
    <s v="27-Oct-1986"/>
    <n v="4889.04"/>
    <s v="tier - 2"/>
    <x v="1"/>
    <s v="R1013"/>
    <x v="1602"/>
  </r>
  <r>
    <s v="Id1781"/>
    <s v="Julie A."/>
    <n v="26.2"/>
    <n v="10.93"/>
    <s v="yes"/>
    <s v="No"/>
    <x v="0"/>
    <n v="1"/>
    <x v="1"/>
    <x v="1"/>
    <x v="0"/>
    <s v="23-Dec-1986"/>
    <n v="4883.87"/>
    <s v="tier - 2"/>
    <x v="1"/>
    <s v="R1011"/>
    <x v="1603"/>
  </r>
  <r>
    <s v="Id1782"/>
    <s v="Douglas W"/>
    <n v="26.695"/>
    <n v="4.21"/>
    <s v="yes"/>
    <s v="No"/>
    <x v="1"/>
    <n v="1"/>
    <x v="1"/>
    <x v="1"/>
    <x v="2"/>
    <s v="29-Sep-1997"/>
    <n v="4877.9799999999996"/>
    <s v="tier - 2"/>
    <x v="0"/>
    <s v="R1012"/>
    <x v="1604"/>
  </r>
  <r>
    <s v="Id1783"/>
    <s v="Catherine"/>
    <n v="23.16"/>
    <n v="5.5"/>
    <s v="No"/>
    <s v="No"/>
    <x v="0"/>
    <n v="0"/>
    <x v="1"/>
    <x v="2"/>
    <x v="2"/>
    <s v="1-Sep-1989"/>
    <n v="4859.8900000000003"/>
    <s v="tier - 2"/>
    <x v="0"/>
    <s v="R1011"/>
    <x v="1605"/>
  </r>
  <r>
    <s v="Id1784"/>
    <s v="James A"/>
    <n v="32.585000000000001"/>
    <n v="4.93"/>
    <s v="yes"/>
    <s v="No"/>
    <x v="0"/>
    <n v="1"/>
    <x v="1"/>
    <x v="0"/>
    <x v="2"/>
    <s v="27-Dec-1995"/>
    <n v="4846.92"/>
    <s v="tier - 2"/>
    <x v="0"/>
    <s v="R1017"/>
    <x v="228"/>
  </r>
  <r>
    <s v="Id1785"/>
    <s v="Youngseong"/>
    <n v="33.97"/>
    <n v="5.6"/>
    <s v="yes"/>
    <s v="No"/>
    <x v="0"/>
    <n v="0"/>
    <x v="1"/>
    <x v="0"/>
    <x v="2"/>
    <s v="7-Jun-2001"/>
    <n v="4846.53"/>
    <s v="tier - 2"/>
    <x v="0"/>
    <s v="R1021"/>
    <x v="1606"/>
  </r>
  <r>
    <s v="Id1786"/>
    <s v="John"/>
    <n v="16.57"/>
    <n v="9.99"/>
    <s v="No"/>
    <s v="No"/>
    <x v="0"/>
    <n v="0"/>
    <x v="1"/>
    <x v="3"/>
    <x v="0"/>
    <s v="11-Sep-1974"/>
    <n v="4844.67"/>
    <s v="tier - 2"/>
    <x v="2"/>
    <s v="R1013"/>
    <x v="590"/>
  </r>
  <r>
    <s v="Id1787"/>
    <s v="Brandon S."/>
    <n v="17.55"/>
    <n v="5.93"/>
    <s v="No"/>
    <s v="No"/>
    <x v="1"/>
    <n v="1"/>
    <x v="1"/>
    <x v="3"/>
    <x v="1"/>
    <s v="13-Dec-1979"/>
    <n v="4843.79"/>
    <s v="tier - 2"/>
    <x v="0"/>
    <s v="R1013"/>
    <x v="1607"/>
  </r>
  <r>
    <s v="Id1788"/>
    <s v="Sean P"/>
    <n v="29.41"/>
    <n v="6.29"/>
    <s v="yes"/>
    <s v="No"/>
    <x v="0"/>
    <n v="1"/>
    <x v="1"/>
    <x v="1"/>
    <x v="1"/>
    <s v="29-Sep-1995"/>
    <n v="4840.95"/>
    <s v="tier - 2"/>
    <x v="1"/>
    <s v="R1021"/>
    <x v="1608"/>
  </r>
  <r>
    <s v="Id1789"/>
    <s v="Scott"/>
    <n v="17.91"/>
    <n v="5.65"/>
    <s v="No"/>
    <s v="No"/>
    <x v="0"/>
    <n v="1"/>
    <x v="1"/>
    <x v="3"/>
    <x v="2"/>
    <s v="15-Oct-1984"/>
    <n v="4839.18"/>
    <s v="tier - 2"/>
    <x v="1"/>
    <s v="R1012"/>
    <x v="1609"/>
  </r>
  <r>
    <s v="Id1790"/>
    <s v="Janez"/>
    <n v="31.57"/>
    <n v="6.15"/>
    <s v="No"/>
    <s v="No"/>
    <x v="0"/>
    <n v="1"/>
    <x v="1"/>
    <x v="0"/>
    <x v="1"/>
    <s v="10-Sep-1992"/>
    <n v="4837.58"/>
    <s v="tier - 3"/>
    <x v="2"/>
    <s v="R1013"/>
    <x v="1610"/>
  </r>
  <r>
    <s v="Id1791"/>
    <s v="John I. Jr."/>
    <n v="33.18"/>
    <n v="5.22"/>
    <s v="No"/>
    <s v="yes"/>
    <x v="0"/>
    <n v="1"/>
    <x v="1"/>
    <x v="0"/>
    <x v="2"/>
    <s v="11-Dec-2000"/>
    <n v="4835.43"/>
    <s v="tier - 2"/>
    <x v="2"/>
    <s v="R1021"/>
    <x v="1611"/>
  </r>
  <r>
    <s v="Id1792"/>
    <s v="Heather"/>
    <n v="37"/>
    <n v="11.66"/>
    <s v="No"/>
    <s v="No"/>
    <x v="0"/>
    <n v="0"/>
    <x v="1"/>
    <x v="0"/>
    <x v="0"/>
    <s v="27-Jun-2002"/>
    <n v="4830.63"/>
    <s v="tier - 2"/>
    <x v="1"/>
    <s v="R1011"/>
    <x v="1612"/>
  </r>
  <r>
    <s v="Id1793"/>
    <s v="Michael"/>
    <n v="18.905000000000001"/>
    <n v="4.91"/>
    <s v="yes"/>
    <s v="No"/>
    <x v="0"/>
    <n v="1"/>
    <x v="1"/>
    <x v="2"/>
    <x v="2"/>
    <s v="1-Dec-1995"/>
    <n v="4827.8999999999996"/>
    <s v="tier - 1"/>
    <x v="2"/>
    <s v="Unknown"/>
    <x v="1613"/>
  </r>
  <r>
    <s v="Id1794"/>
    <s v="Kathleen"/>
    <n v="20.03"/>
    <n v="9.25"/>
    <s v="yes"/>
    <s v="No"/>
    <x v="0"/>
    <n v="0"/>
    <x v="1"/>
    <x v="2"/>
    <x v="0"/>
    <s v="3-Jul-1981"/>
    <n v="4827.1000000000004"/>
    <s v="tier - 2"/>
    <x v="1"/>
    <s v="R1013"/>
    <x v="1614"/>
  </r>
  <r>
    <s v="Id1795"/>
    <s v="Ryan M"/>
    <n v="16.7"/>
    <n v="11.48"/>
    <s v="No"/>
    <s v="No"/>
    <x v="0"/>
    <n v="0"/>
    <x v="1"/>
    <x v="3"/>
    <x v="0"/>
    <s v="3-Oct-1978"/>
    <n v="4812.34"/>
    <s v="tier - 2"/>
    <x v="0"/>
    <s v="R1013"/>
    <x v="1615"/>
  </r>
  <r>
    <s v="Id1796"/>
    <s v="Sara"/>
    <n v="39.82"/>
    <n v="6.06"/>
    <s v="No"/>
    <s v="No"/>
    <x v="0"/>
    <n v="0"/>
    <x v="1"/>
    <x v="0"/>
    <x v="1"/>
    <s v="16-Dec-1989"/>
    <n v="4795.66"/>
    <s v="tier - 2"/>
    <x v="1"/>
    <s v="R1013"/>
    <x v="1616"/>
  </r>
  <r>
    <s v="Id1797"/>
    <s v="Deniz"/>
    <n v="22.04"/>
    <n v="5.86"/>
    <s v="No"/>
    <s v="No"/>
    <x v="0"/>
    <n v="1"/>
    <x v="1"/>
    <x v="2"/>
    <x v="1"/>
    <s v="22-Jun-1987"/>
    <n v="4787.42"/>
    <s v="tier - 2"/>
    <x v="0"/>
    <s v="R1013"/>
    <x v="1617"/>
  </r>
  <r>
    <s v="Id1798"/>
    <s v="Shannon L."/>
    <n v="28.27"/>
    <n v="5.33"/>
    <s v="No"/>
    <s v="No"/>
    <x v="0"/>
    <n v="0"/>
    <x v="1"/>
    <x v="1"/>
    <x v="2"/>
    <s v="9-Dec-1989"/>
    <n v="4779.6000000000004"/>
    <s v="tier - 2"/>
    <x v="0"/>
    <s v="R1013"/>
    <x v="1618"/>
  </r>
  <r>
    <s v="Id1799"/>
    <s v="Kaitlin M."/>
    <n v="18.5"/>
    <n v="5.33"/>
    <s v="No"/>
    <s v="No"/>
    <x v="0"/>
    <n v="0"/>
    <x v="1"/>
    <x v="2"/>
    <x v="2"/>
    <s v="1-Aug-1989"/>
    <n v="4766.0200000000004"/>
    <s v="tier - 2"/>
    <x v="0"/>
    <s v="R1011"/>
    <x v="1619"/>
  </r>
  <r>
    <s v="Id1800"/>
    <s v="Alfredo"/>
    <n v="38.6"/>
    <n v="6.02"/>
    <s v="No"/>
    <s v="No"/>
    <x v="0"/>
    <n v="1"/>
    <x v="1"/>
    <x v="0"/>
    <x v="1"/>
    <s v="27-Sep-1987"/>
    <n v="4762.33"/>
    <s v="tier - 3"/>
    <x v="0"/>
    <s v="R1011"/>
    <x v="1620"/>
  </r>
  <r>
    <s v="Id1801"/>
    <s v="Kristen"/>
    <n v="43.12"/>
    <n v="6.25"/>
    <s v="No"/>
    <s v="No"/>
    <x v="0"/>
    <n v="1"/>
    <x v="1"/>
    <x v="0"/>
    <x v="1"/>
    <s v="16-Aug-1992"/>
    <n v="4753.6400000000003"/>
    <s v="tier - 2"/>
    <x v="0"/>
    <s v="R1013"/>
    <x v="1621"/>
  </r>
  <r>
    <s v="Id1802"/>
    <s v="Daniel"/>
    <n v="30.5"/>
    <n v="4.8099999999999996"/>
    <s v="No"/>
    <s v="No"/>
    <x v="0"/>
    <n v="1"/>
    <x v="1"/>
    <x v="0"/>
    <x v="2"/>
    <s v="22-Nov-1987"/>
    <n v="4751.07"/>
    <s v="tier - 3"/>
    <x v="1"/>
    <s v="R1011"/>
    <x v="1622"/>
  </r>
  <r>
    <s v="Id1803"/>
    <s v="Jonathan"/>
    <n v="27.61"/>
    <n v="4.5999999999999996"/>
    <s v="No"/>
    <s v="No"/>
    <x v="0"/>
    <n v="1"/>
    <x v="1"/>
    <x v="1"/>
    <x v="2"/>
    <s v="2-Sep-1987"/>
    <n v="4747.05"/>
    <s v="tier - 2"/>
    <x v="2"/>
    <s v="R1013"/>
    <x v="1623"/>
  </r>
  <r>
    <s v="Id1804"/>
    <s v="Troy"/>
    <n v="27.1"/>
    <n v="5.08"/>
    <s v="No"/>
    <s v="No"/>
    <x v="0"/>
    <n v="1"/>
    <x v="1"/>
    <x v="1"/>
    <x v="2"/>
    <s v="5-Jun-1987"/>
    <n v="4746.34"/>
    <s v="tier - 2"/>
    <x v="2"/>
    <s v="R1011"/>
    <x v="1624"/>
  </r>
  <r>
    <s v="Id1805"/>
    <s v="Daniel C"/>
    <n v="35.93"/>
    <n v="5.43"/>
    <s v="No"/>
    <s v="yes"/>
    <x v="0"/>
    <n v="1"/>
    <x v="1"/>
    <x v="0"/>
    <x v="2"/>
    <s v="24-Nov-2004"/>
    <n v="4740.78"/>
    <s v="tier - 2"/>
    <x v="0"/>
    <s v="R1021"/>
    <x v="1625"/>
  </r>
  <r>
    <s v="Id1806"/>
    <s v="Lauren"/>
    <n v="32.68"/>
    <n v="5.44"/>
    <s v="No"/>
    <s v="No"/>
    <x v="0"/>
    <n v="0"/>
    <x v="1"/>
    <x v="0"/>
    <x v="2"/>
    <s v="12-Oct-1991"/>
    <n v="4738.2700000000004"/>
    <s v="tier - 2"/>
    <x v="0"/>
    <s v="R1012"/>
    <x v="1626"/>
  </r>
  <r>
    <s v="Id1807"/>
    <s v="Jennefer"/>
    <n v="20.74"/>
    <n v="11.69"/>
    <s v="yes"/>
    <s v="No"/>
    <x v="0"/>
    <n v="1"/>
    <x v="1"/>
    <x v="2"/>
    <x v="0"/>
    <s v="5-Sep-1986"/>
    <n v="4734.6400000000003"/>
    <s v="tier - 2"/>
    <x v="1"/>
    <s v="R1013"/>
    <x v="1627"/>
  </r>
  <r>
    <s v="Id1808"/>
    <s v="Tracey L."/>
    <n v="15.57"/>
    <n v="6.07"/>
    <s v="No"/>
    <s v="No"/>
    <x v="0"/>
    <n v="0"/>
    <x v="1"/>
    <x v="3"/>
    <x v="1"/>
    <s v="2-Jul-1980"/>
    <n v="4728.71"/>
    <s v="tier - 2"/>
    <x v="0"/>
    <s v="R1012"/>
    <x v="1628"/>
  </r>
  <r>
    <s v="Id1809"/>
    <s v="Ashley"/>
    <n v="23.844999999999999"/>
    <n v="4.3600000000000003"/>
    <s v="No"/>
    <s v="No"/>
    <x v="0"/>
    <n v="0"/>
    <x v="1"/>
    <x v="2"/>
    <x v="2"/>
    <s v="12-Aug-1994"/>
    <n v="4719.74"/>
    <s v="tier - 2"/>
    <x v="1"/>
    <s v="R1012"/>
    <x v="1629"/>
  </r>
  <r>
    <s v="Id1810"/>
    <s v="Cindy"/>
    <n v="22.895"/>
    <n v="5.24"/>
    <s v="No"/>
    <s v="No"/>
    <x v="0"/>
    <n v="1"/>
    <x v="1"/>
    <x v="2"/>
    <x v="2"/>
    <s v="28-Sep-1992"/>
    <n v="4719.5200000000004"/>
    <s v="tier - 2"/>
    <x v="2"/>
    <s v="R1024"/>
    <x v="1630"/>
  </r>
  <r>
    <s v="Id1811"/>
    <s v="Esther"/>
    <n v="21.945"/>
    <n v="5.37"/>
    <s v="No"/>
    <s v="No"/>
    <x v="0"/>
    <n v="1"/>
    <x v="1"/>
    <x v="2"/>
    <x v="2"/>
    <s v="9-Oct-1992"/>
    <n v="4718.2"/>
    <s v="tier - 2"/>
    <x v="0"/>
    <s v="R1024"/>
    <x v="184"/>
  </r>
  <r>
    <s v="Id1812"/>
    <s v="Jackie"/>
    <n v="19.47"/>
    <n v="6.6"/>
    <s v="yes"/>
    <s v="No"/>
    <x v="0"/>
    <n v="0"/>
    <x v="1"/>
    <x v="2"/>
    <x v="0"/>
    <s v="12-Aug-1981"/>
    <n v="4712.12"/>
    <s v="tier - 2"/>
    <x v="0"/>
    <s v="R1011"/>
    <x v="1631"/>
  </r>
  <r>
    <s v="Id1813"/>
    <s v="Timothy P."/>
    <n v="15.61"/>
    <n v="5.77"/>
    <s v="No"/>
    <s v="No"/>
    <x v="0"/>
    <n v="0"/>
    <x v="1"/>
    <x v="3"/>
    <x v="1"/>
    <s v="4-Dec-1977"/>
    <n v="4699.47"/>
    <s v="tier - 2"/>
    <x v="0"/>
    <s v="R1013"/>
    <x v="1632"/>
  </r>
  <r>
    <s v="Id1814"/>
    <s v="Lauren"/>
    <n v="28.6"/>
    <n v="6.08"/>
    <s v="No"/>
    <s v="No"/>
    <x v="1"/>
    <n v="1"/>
    <x v="1"/>
    <x v="1"/>
    <x v="1"/>
    <s v="22-Jun-2003"/>
    <n v="4687.8"/>
    <s v="tier - 2"/>
    <x v="0"/>
    <s v="R1011"/>
    <x v="1633"/>
  </r>
  <r>
    <s v="Id1815"/>
    <s v="Benjamin"/>
    <n v="46.53"/>
    <n v="4.16"/>
    <s v="No"/>
    <s v="No"/>
    <x v="0"/>
    <n v="0"/>
    <x v="1"/>
    <x v="0"/>
    <x v="2"/>
    <s v="4-Sep-1990"/>
    <n v="4686.3900000000003"/>
    <s v="tier - 3"/>
    <x v="0"/>
    <s v="R1013"/>
    <x v="1634"/>
  </r>
  <r>
    <s v="Id1816"/>
    <s v="Hugo M"/>
    <n v="34.99"/>
    <n v="5.0999999999999996"/>
    <s v="No"/>
    <s v="No"/>
    <x v="1"/>
    <n v="1"/>
    <x v="1"/>
    <x v="0"/>
    <x v="2"/>
    <s v="4-Oct-2003"/>
    <n v="4678.8"/>
    <s v="tier - 2"/>
    <x v="1"/>
    <s v="R1021"/>
    <x v="1635"/>
  </r>
  <r>
    <s v="Id1817"/>
    <s v="Daniel J. Jr."/>
    <n v="17.05"/>
    <n v="5.3"/>
    <s v="No"/>
    <s v="No"/>
    <x v="1"/>
    <n v="1"/>
    <x v="1"/>
    <x v="3"/>
    <x v="2"/>
    <s v="18-Oct-1979"/>
    <n v="4674.2"/>
    <s v="tier - 2"/>
    <x v="1"/>
    <s v="R1013"/>
    <x v="644"/>
  </r>
  <r>
    <s v="Id1818"/>
    <s v="Justin R"/>
    <n v="37.18"/>
    <n v="4.9000000000000004"/>
    <s v="No"/>
    <s v="No"/>
    <x v="0"/>
    <n v="0"/>
    <x v="1"/>
    <x v="0"/>
    <x v="2"/>
    <s v="13-Jul-1990"/>
    <n v="4673.3900000000003"/>
    <s v="tier - 2"/>
    <x v="1"/>
    <s v="R1013"/>
    <x v="139"/>
  </r>
  <r>
    <s v="Id1819"/>
    <s v="Colin"/>
    <n v="35.200000000000003"/>
    <n v="5.55"/>
    <s v="No"/>
    <s v="No"/>
    <x v="0"/>
    <n v="0"/>
    <x v="1"/>
    <x v="0"/>
    <x v="2"/>
    <s v="26-Sep-1990"/>
    <n v="4670.6400000000003"/>
    <s v="tier - 2"/>
    <x v="2"/>
    <s v="R1011"/>
    <x v="1636"/>
  </r>
  <r>
    <s v="Id1820"/>
    <s v="Rob"/>
    <n v="37.335000000000001"/>
    <n v="4.95"/>
    <s v="No"/>
    <s v="No"/>
    <x v="0"/>
    <n v="0"/>
    <x v="1"/>
    <x v="0"/>
    <x v="2"/>
    <s v="5-Aug-1990"/>
    <n v="4667.6099999999997"/>
    <s v="tier - 3"/>
    <x v="0"/>
    <s v="R1016"/>
    <x v="1637"/>
  </r>
  <r>
    <s v="Id1821"/>
    <s v="Patrick"/>
    <n v="27.265000000000001"/>
    <n v="6.46"/>
    <s v="yes"/>
    <s v="No"/>
    <x v="0"/>
    <n v="0"/>
    <x v="1"/>
    <x v="1"/>
    <x v="1"/>
    <s v="25-Oct-1996"/>
    <n v="4661.29"/>
    <s v="tier - 2"/>
    <x v="1"/>
    <s v="R1017"/>
    <x v="1638"/>
  </r>
  <r>
    <s v="Id1822"/>
    <s v="Austin D"/>
    <n v="30.8"/>
    <n v="4.9000000000000004"/>
    <s v="yes"/>
    <s v="No"/>
    <x v="0"/>
    <n v="0"/>
    <x v="1"/>
    <x v="0"/>
    <x v="2"/>
    <s v="22-Jun-1985"/>
    <n v="4646.76"/>
    <s v="tier - 1"/>
    <x v="1"/>
    <s v="R1011"/>
    <x v="1639"/>
  </r>
  <r>
    <s v="Id1823"/>
    <s v="Brittany"/>
    <n v="30.21"/>
    <n v="5.21"/>
    <s v="No"/>
    <s v="No"/>
    <x v="0"/>
    <n v="1"/>
    <x v="1"/>
    <x v="0"/>
    <x v="2"/>
    <s v="29-Jun-1998"/>
    <n v="4618.08"/>
    <s v="tier - 2"/>
    <x v="1"/>
    <s v="R1012"/>
    <x v="1640"/>
  </r>
  <r>
    <s v="Id1824"/>
    <s v="Matthew T"/>
    <n v="35.340000000000003"/>
    <n v="4.13"/>
    <s v="No"/>
    <s v="yes"/>
    <x v="0"/>
    <n v="1"/>
    <x v="1"/>
    <x v="0"/>
    <x v="2"/>
    <s v="2-Jul-2000"/>
    <n v="4608.03"/>
    <s v="tier - 2"/>
    <x v="0"/>
    <s v="R1011"/>
    <x v="1641"/>
  </r>
  <r>
    <s v="Id1825"/>
    <s v="Becky G."/>
    <n v="26.695"/>
    <n v="5.28"/>
    <s v="No"/>
    <s v="No"/>
    <x v="0"/>
    <n v="0"/>
    <x v="1"/>
    <x v="1"/>
    <x v="2"/>
    <s v="18-Sep-1989"/>
    <n v="4571.41"/>
    <s v="tier - 2"/>
    <x v="2"/>
    <s v="R1012"/>
    <x v="1642"/>
  </r>
  <r>
    <s v="Id1826"/>
    <s v="Virginie"/>
    <n v="29.355"/>
    <n v="4.68"/>
    <s v="yes"/>
    <s v="No"/>
    <x v="0"/>
    <n v="0"/>
    <x v="1"/>
    <x v="1"/>
    <x v="2"/>
    <s v="25-Dec-1996"/>
    <n v="4564.1899999999996"/>
    <s v="tier - 2"/>
    <x v="2"/>
    <s v="R1024"/>
    <x v="1643"/>
  </r>
  <r>
    <s v="Id1827"/>
    <s v="Allison A"/>
    <n v="29.59"/>
    <n v="4.0599999999999996"/>
    <s v="No"/>
    <s v="No"/>
    <x v="0"/>
    <n v="0"/>
    <x v="1"/>
    <x v="1"/>
    <x v="2"/>
    <s v="20-Sep-1990"/>
    <n v="4562.84"/>
    <s v="tier - 2"/>
    <x v="2"/>
    <s v="R1013"/>
    <x v="1644"/>
  </r>
  <r>
    <s v="Id1828"/>
    <s v="Julie"/>
    <n v="31.35"/>
    <n v="4.2"/>
    <s v="No"/>
    <s v="yes"/>
    <x v="0"/>
    <n v="1"/>
    <x v="1"/>
    <x v="0"/>
    <x v="2"/>
    <s v="22-Dec-2004"/>
    <n v="4561.1899999999996"/>
    <s v="tier - 2"/>
    <x v="2"/>
    <s v="R1024"/>
    <x v="1645"/>
  </r>
  <r>
    <s v="Id1829"/>
    <s v="Katherine"/>
    <n v="20.52"/>
    <n v="4.83"/>
    <s v="No"/>
    <s v="No"/>
    <x v="0"/>
    <n v="0"/>
    <x v="1"/>
    <x v="2"/>
    <x v="2"/>
    <s v="17-Nov-1990"/>
    <n v="4544.2299999999996"/>
    <s v="tier - 2"/>
    <x v="1"/>
    <s v="R1024"/>
    <x v="1646"/>
  </r>
  <r>
    <s v="Id1830"/>
    <s v="Caleb"/>
    <n v="42.9"/>
    <n v="4.87"/>
    <s v="yes"/>
    <s v="No"/>
    <x v="0"/>
    <n v="1"/>
    <x v="1"/>
    <x v="0"/>
    <x v="2"/>
    <s v="13-Jun-1988"/>
    <n v="4536.26"/>
    <s v="tier - 2"/>
    <x v="2"/>
    <s v="R1011"/>
    <x v="1647"/>
  </r>
  <r>
    <s v="Id1831"/>
    <s v="Jaime"/>
    <n v="24.6"/>
    <n v="5.86"/>
    <s v="No"/>
    <s v="No"/>
    <x v="1"/>
    <n v="1"/>
    <x v="1"/>
    <x v="2"/>
    <x v="1"/>
    <s v="29-Jun-1993"/>
    <n v="4529.4799999999996"/>
    <s v="tier - 2"/>
    <x v="1"/>
    <s v="R1011"/>
    <x v="1648"/>
  </r>
  <r>
    <s v="Id1832"/>
    <s v="Hannah"/>
    <n v="28.405000000000001"/>
    <n v="4.12"/>
    <s v="No"/>
    <s v="No"/>
    <x v="0"/>
    <n v="1"/>
    <x v="1"/>
    <x v="1"/>
    <x v="2"/>
    <s v="13-Aug-1992"/>
    <n v="4527.18"/>
    <s v="tier - 2"/>
    <x v="2"/>
    <s v="R1012"/>
    <x v="1066"/>
  </r>
  <r>
    <s v="Id1833"/>
    <s v="Zachariah"/>
    <n v="34.674999999999997"/>
    <n v="5.71"/>
    <s v="yes"/>
    <s v="No"/>
    <x v="0"/>
    <n v="1"/>
    <x v="1"/>
    <x v="0"/>
    <x v="1"/>
    <s v="21-Dec-1988"/>
    <n v="4518.83"/>
    <s v="tier - 2"/>
    <x v="2"/>
    <s v="R1017"/>
    <x v="1649"/>
  </r>
  <r>
    <s v="Id1834"/>
    <s v="Patricia A"/>
    <n v="18.850000000000001"/>
    <n v="6.03"/>
    <s v="No"/>
    <s v="No"/>
    <x v="0"/>
    <n v="1"/>
    <x v="1"/>
    <x v="2"/>
    <x v="1"/>
    <s v="5-Dec-1987"/>
    <n v="4518.7700000000004"/>
    <s v="tier - 2"/>
    <x v="0"/>
    <s v="R1012"/>
    <x v="1650"/>
  </r>
  <r>
    <s v="Id1835"/>
    <s v=".  Elizabeth A."/>
    <n v="34.130000000000003"/>
    <n v="5.65"/>
    <s v="No"/>
    <s v="No"/>
    <x v="1"/>
    <n v="1"/>
    <x v="1"/>
    <x v="0"/>
    <x v="2"/>
    <s v="2-Oct-2003"/>
    <n v="4518.3999999999996"/>
    <s v="tier - 2"/>
    <x v="0"/>
    <s v="R1026"/>
    <x v="1651"/>
  </r>
  <r>
    <s v="Id1836"/>
    <s v="Benjamin"/>
    <n v="17.34"/>
    <n v="5.05"/>
    <s v="No"/>
    <s v="No"/>
    <x v="0"/>
    <n v="0"/>
    <x v="1"/>
    <x v="3"/>
    <x v="2"/>
    <s v="16-Jun-1980"/>
    <n v="4515.71"/>
    <s v="tier - 2"/>
    <x v="0"/>
    <s v="R1013"/>
    <x v="1652"/>
  </r>
  <r>
    <s v="Id1837"/>
    <s v="Breno"/>
    <n v="17.440000000000001"/>
    <n v="6.26"/>
    <s v="No"/>
    <s v="No"/>
    <x v="0"/>
    <n v="0"/>
    <x v="1"/>
    <x v="3"/>
    <x v="1"/>
    <s v="27-Sep-1982"/>
    <n v="4511.41"/>
    <s v="tier - 2"/>
    <x v="0"/>
    <s v="R1013"/>
    <x v="1218"/>
  </r>
  <r>
    <s v="Id1838"/>
    <s v="Takaya"/>
    <n v="33.659999999999997"/>
    <n v="4.08"/>
    <s v="yes"/>
    <s v="No"/>
    <x v="1"/>
    <n v="1"/>
    <x v="1"/>
    <x v="0"/>
    <x v="2"/>
    <s v="13-Oct-1997"/>
    <n v="4504.66"/>
    <s v="tier - 1"/>
    <x v="2"/>
    <s v="R1013"/>
    <x v="1653"/>
  </r>
  <r>
    <s v="Id1839"/>
    <s v="Thomas IV"/>
    <n v="21.375"/>
    <n v="6.19"/>
    <s v="yes"/>
    <s v="No"/>
    <x v="0"/>
    <n v="1"/>
    <x v="1"/>
    <x v="2"/>
    <x v="1"/>
    <s v="26-Jun-1988"/>
    <n v="4500.34"/>
    <s v="tier - 2"/>
    <x v="1"/>
    <s v="R1017"/>
    <x v="1654"/>
  </r>
  <r>
    <s v="Id1840"/>
    <s v="Bradley E"/>
    <n v="27.14"/>
    <n v="6.01"/>
    <s v="No"/>
    <s v="No"/>
    <x v="0"/>
    <n v="1"/>
    <x v="1"/>
    <x v="1"/>
    <x v="1"/>
    <s v="12-Jul-1992"/>
    <n v="4488.58"/>
    <s v="tier - 2"/>
    <x v="0"/>
    <s v="R1012"/>
    <x v="1655"/>
  </r>
  <r>
    <s v="Id1841"/>
    <s v="Megan"/>
    <n v="35.78"/>
    <n v="6.07"/>
    <s v="No"/>
    <s v="yes"/>
    <x v="0"/>
    <n v="1"/>
    <x v="1"/>
    <x v="0"/>
    <x v="1"/>
    <s v="18-Jul-2004"/>
    <n v="4468.25"/>
    <s v="tier - 2"/>
    <x v="2"/>
    <s v="R1012"/>
    <x v="1656"/>
  </r>
  <r>
    <s v="Id1842"/>
    <s v="Ruby J"/>
    <n v="34.96"/>
    <n v="5.63"/>
    <s v="No"/>
    <s v="No"/>
    <x v="0"/>
    <n v="0"/>
    <x v="1"/>
    <x v="0"/>
    <x v="2"/>
    <s v="20-Nov-1999"/>
    <n v="4466.62"/>
    <s v="tier - 2"/>
    <x v="2"/>
    <s v="R1012"/>
    <x v="1657"/>
  </r>
  <r>
    <s v="Id1843"/>
    <s v="Bart"/>
    <n v="38.39"/>
    <n v="6.05"/>
    <s v="No"/>
    <s v="No"/>
    <x v="0"/>
    <n v="0"/>
    <x v="1"/>
    <x v="0"/>
    <x v="1"/>
    <s v="4-Jul-1991"/>
    <n v="4463.21"/>
    <s v="tier - 3"/>
    <x v="0"/>
    <s v="R1013"/>
    <x v="1658"/>
  </r>
  <r>
    <s v="Id1844"/>
    <s v="Robert A."/>
    <n v="33.82"/>
    <n v="4.6500000000000004"/>
    <s v="No"/>
    <s v="No"/>
    <x v="0"/>
    <n v="0"/>
    <x v="1"/>
    <x v="0"/>
    <x v="2"/>
    <s v="15-Jul-1990"/>
    <n v="4462.72"/>
    <s v="tier - 2"/>
    <x v="0"/>
    <s v="R1012"/>
    <x v="1659"/>
  </r>
  <r>
    <s v="Id1845"/>
    <s v="Adam"/>
    <n v="27.835000000000001"/>
    <n v="5.37"/>
    <s v="No"/>
    <s v="No"/>
    <x v="0"/>
    <n v="0"/>
    <x v="1"/>
    <x v="1"/>
    <x v="2"/>
    <s v="8-Aug-1990"/>
    <n v="4454.3999999999996"/>
    <s v="tier - 2"/>
    <x v="0"/>
    <s v="R1012"/>
    <x v="487"/>
  </r>
  <r>
    <s v="Id1846"/>
    <s v="Yemane Adhane"/>
    <n v="33"/>
    <n v="5.39"/>
    <s v="No"/>
    <s v="No"/>
    <x v="0"/>
    <n v="0"/>
    <x v="1"/>
    <x v="0"/>
    <x v="2"/>
    <s v="28-Jun-1994"/>
    <n v="4449.46"/>
    <s v="tier - 1"/>
    <x v="2"/>
    <s v="R1013"/>
    <x v="1660"/>
  </r>
  <r>
    <s v="Id1847"/>
    <s v="Jesse A."/>
    <n v="26.885000000000002"/>
    <n v="5.86"/>
    <s v="No"/>
    <s v="No"/>
    <x v="0"/>
    <n v="0"/>
    <x v="1"/>
    <x v="1"/>
    <x v="1"/>
    <s v="3-Sep-1991"/>
    <n v="4441.21"/>
    <s v="tier - 1"/>
    <x v="2"/>
    <s v="R1014"/>
    <x v="1661"/>
  </r>
  <r>
    <s v="Id1848"/>
    <s v="Bird"/>
    <n v="29.26"/>
    <n v="4.4400000000000004"/>
    <s v="No"/>
    <s v="No"/>
    <x v="0"/>
    <n v="0"/>
    <x v="1"/>
    <x v="1"/>
    <x v="2"/>
    <s v="24-Oct-1994"/>
    <n v="4438.26"/>
    <s v="tier - 2"/>
    <x v="0"/>
    <s v="R1017"/>
    <x v="1662"/>
  </r>
  <r>
    <s v="Id1849"/>
    <s v="Patrick M."/>
    <n v="26.98"/>
    <n v="4.41"/>
    <s v="No"/>
    <s v="No"/>
    <x v="0"/>
    <n v="0"/>
    <x v="1"/>
    <x v="1"/>
    <x v="2"/>
    <s v="8-Oct-1994"/>
    <n v="4435.09"/>
    <s v="tier - 3"/>
    <x v="2"/>
    <s v="R1016"/>
    <x v="1663"/>
  </r>
  <r>
    <s v="Id1850"/>
    <s v="Kyle"/>
    <n v="32.11"/>
    <n v="5.19"/>
    <s v="No"/>
    <s v="No"/>
    <x v="1"/>
    <n v="1"/>
    <x v="1"/>
    <x v="0"/>
    <x v="2"/>
    <s v="23-Dec-1993"/>
    <n v="4433.92"/>
    <s v="tier - 2"/>
    <x v="2"/>
    <s v="R1012"/>
    <x v="1664"/>
  </r>
  <r>
    <s v="Id1851"/>
    <s v="Ryan"/>
    <n v="31.73"/>
    <n v="5.16"/>
    <s v="No"/>
    <s v="No"/>
    <x v="1"/>
    <n v="1"/>
    <x v="1"/>
    <x v="0"/>
    <x v="2"/>
    <s v="4-Sep-1993"/>
    <n v="4433.3900000000003"/>
    <s v="tier - 2"/>
    <x v="0"/>
    <s v="R1012"/>
    <x v="1665"/>
  </r>
  <r>
    <s v="Id1852"/>
    <s v="Yuri"/>
    <n v="22.515000000000001"/>
    <n v="4.24"/>
    <s v="No"/>
    <s v="No"/>
    <x v="0"/>
    <n v="0"/>
    <x v="1"/>
    <x v="2"/>
    <x v="2"/>
    <s v="29-Dec-1994"/>
    <n v="4428.8900000000003"/>
    <s v="tier - 3"/>
    <x v="1"/>
    <s v="R1017"/>
    <x v="1666"/>
  </r>
  <r>
    <s v="Id1853"/>
    <s v="Ryan"/>
    <n v="25.9"/>
    <n v="5.45"/>
    <s v="No"/>
    <s v="No"/>
    <x v="0"/>
    <n v="1"/>
    <x v="1"/>
    <x v="1"/>
    <x v="2"/>
    <s v="15-Aug-1992"/>
    <n v="4420.95"/>
    <s v="tier - 2"/>
    <x v="0"/>
    <s v="R1020"/>
    <x v="1667"/>
  </r>
  <r>
    <s v="Id1854"/>
    <s v="Debbie"/>
    <n v="27.72"/>
    <n v="5.03"/>
    <s v="yes"/>
    <s v="No"/>
    <x v="0"/>
    <n v="1"/>
    <x v="1"/>
    <x v="1"/>
    <x v="2"/>
    <s v="16-Sep-1988"/>
    <n v="4415.16"/>
    <s v="tier - 2"/>
    <x v="1"/>
    <s v="R1013"/>
    <x v="1668"/>
  </r>
  <r>
    <s v="Id1855"/>
    <s v="Mark D"/>
    <n v="31.5"/>
    <n v="9.6199999999999992"/>
    <s v="yes"/>
    <s v="No"/>
    <x v="0"/>
    <n v="1"/>
    <x v="1"/>
    <x v="0"/>
    <x v="0"/>
    <s v="13-Jul-1986"/>
    <n v="4402.2299999999996"/>
    <s v="tier - 2"/>
    <x v="2"/>
    <s v="R1011"/>
    <x v="1335"/>
  </r>
  <r>
    <s v="Id1856"/>
    <s v="Christopher"/>
    <n v="29.7"/>
    <n v="6.77"/>
    <s v="yes"/>
    <s v="No"/>
    <x v="0"/>
    <n v="1"/>
    <x v="1"/>
    <x v="1"/>
    <x v="0"/>
    <s v="11-Aug-1986"/>
    <n v="4399.7299999999996"/>
    <s v="tier - 3"/>
    <x v="2"/>
    <s v="R1013"/>
    <x v="1669"/>
  </r>
  <r>
    <s v="Id1857"/>
    <s v="Daniell L"/>
    <n v="21.26"/>
    <n v="5.36"/>
    <s v="yes"/>
    <s v="No"/>
    <x v="0"/>
    <n v="1"/>
    <x v="1"/>
    <x v="2"/>
    <x v="2"/>
    <s v="18-Jul-1988"/>
    <n v="4397.3100000000004"/>
    <s v="tier - 2"/>
    <x v="2"/>
    <s v="R1013"/>
    <x v="1670"/>
  </r>
  <r>
    <s v="Id1858"/>
    <s v="Janne"/>
    <n v="17.09"/>
    <n v="5.69"/>
    <s v="No"/>
    <s v="No"/>
    <x v="0"/>
    <n v="0"/>
    <x v="1"/>
    <x v="3"/>
    <x v="2"/>
    <s v="29-Jun-1982"/>
    <n v="4392.7"/>
    <s v="tier - 2"/>
    <x v="2"/>
    <s v="R1013"/>
    <x v="1671"/>
  </r>
  <r>
    <s v="Id1859"/>
    <s v="Martina"/>
    <n v="24.3"/>
    <n v="4.9000000000000004"/>
    <s v="yes"/>
    <s v="No"/>
    <x v="1"/>
    <n v="1"/>
    <x v="1"/>
    <x v="2"/>
    <x v="2"/>
    <s v="29-Nov-1997"/>
    <n v="4391.6499999999996"/>
    <s v="tier - 2"/>
    <x v="2"/>
    <s v="R1011"/>
    <x v="1672"/>
  </r>
  <r>
    <s v="Id1860"/>
    <s v="Elizabeth L"/>
    <n v="29.734999999999999"/>
    <n v="5.78"/>
    <s v="No"/>
    <s v="No"/>
    <x v="0"/>
    <n v="0"/>
    <x v="1"/>
    <x v="1"/>
    <x v="1"/>
    <s v="28-Aug-1990"/>
    <n v="4357.04"/>
    <s v="tier - 2"/>
    <x v="0"/>
    <s v="R1012"/>
    <x v="1673"/>
  </r>
  <r>
    <s v="Id1861"/>
    <s v="Stephanie C."/>
    <n v="29.26"/>
    <n v="4.7"/>
    <s v="No"/>
    <s v="No"/>
    <x v="0"/>
    <n v="0"/>
    <x v="1"/>
    <x v="1"/>
    <x v="2"/>
    <s v="13-Sep-1991"/>
    <n v="4350.51"/>
    <s v="tier - 2"/>
    <x v="2"/>
    <s v="R1013"/>
    <x v="1674"/>
  </r>
  <r>
    <s v="Id1862"/>
    <s v="Katie"/>
    <n v="33"/>
    <n v="6.28"/>
    <s v="No"/>
    <s v="No"/>
    <x v="0"/>
    <n v="0"/>
    <x v="1"/>
    <x v="0"/>
    <x v="1"/>
    <s v="1-Nov-1994"/>
    <n v="4349.46"/>
    <s v="tier - 2"/>
    <x v="2"/>
    <s v="R1013"/>
    <x v="1675"/>
  </r>
  <r>
    <s v="Id1863"/>
    <s v="Callie"/>
    <n v="31.065000000000001"/>
    <n v="4.2300000000000004"/>
    <s v="No"/>
    <s v="No"/>
    <x v="0"/>
    <n v="0"/>
    <x v="1"/>
    <x v="0"/>
    <x v="2"/>
    <s v="1-Jun-1991"/>
    <n v="4347.0200000000004"/>
    <s v="tier - 2"/>
    <x v="1"/>
    <s v="R1024"/>
    <x v="1676"/>
  </r>
  <r>
    <s v="Id1864"/>
    <s v="Inna"/>
    <n v="26.51"/>
    <n v="6.17"/>
    <s v="No"/>
    <s v="No"/>
    <x v="0"/>
    <n v="0"/>
    <x v="1"/>
    <x v="1"/>
    <x v="1"/>
    <s v="26-Oct-1994"/>
    <n v="4340.4399999999996"/>
    <s v="tier - 2"/>
    <x v="1"/>
    <s v="R1013"/>
    <x v="1677"/>
  </r>
  <r>
    <s v="Id1865"/>
    <s v="Mary K."/>
    <n v="28.88"/>
    <n v="4.96"/>
    <s v="No"/>
    <s v="No"/>
    <x v="0"/>
    <n v="0"/>
    <x v="1"/>
    <x v="1"/>
    <x v="2"/>
    <s v="2-Nov-1994"/>
    <n v="4337.74"/>
    <s v="tier - 2"/>
    <x v="1"/>
    <s v="R1024"/>
    <x v="1678"/>
  </r>
  <r>
    <s v="Id1866"/>
    <s v="Samuel M."/>
    <n v="35.814999999999998"/>
    <n v="5.1100000000000003"/>
    <s v="yes"/>
    <s v="No"/>
    <x v="0"/>
    <n v="1"/>
    <x v="1"/>
    <x v="0"/>
    <x v="2"/>
    <s v="19-Dec-1988"/>
    <n v="4320.41"/>
    <s v="tier - 2"/>
    <x v="1"/>
    <s v="R1012"/>
    <x v="1679"/>
  </r>
  <r>
    <s v="Id1867"/>
    <s v="Kimberly"/>
    <n v="21.28"/>
    <n v="4.05"/>
    <s v="No"/>
    <s v="yes"/>
    <x v="0"/>
    <n v="1"/>
    <x v="1"/>
    <x v="2"/>
    <x v="2"/>
    <s v="25-Nov-2000"/>
    <n v="4296.2700000000004"/>
    <s v="tier - 2"/>
    <x v="0"/>
    <s v="R1012"/>
    <x v="1680"/>
  </r>
  <r>
    <s v="Id1868"/>
    <s v="Tom J."/>
    <n v="33.81"/>
    <n v="6.49"/>
    <s v="No"/>
    <s v="No"/>
    <x v="1"/>
    <n v="1"/>
    <x v="1"/>
    <x v="0"/>
    <x v="1"/>
    <s v="8-Jun-2003"/>
    <n v="4278.55"/>
    <s v="tier - 2"/>
    <x v="1"/>
    <s v="R1021"/>
    <x v="1681"/>
  </r>
  <r>
    <s v="Id1869"/>
    <s v="Zachary"/>
    <n v="44.22"/>
    <n v="4.1900000000000004"/>
    <s v="No"/>
    <s v="No"/>
    <x v="0"/>
    <n v="1"/>
    <x v="1"/>
    <x v="0"/>
    <x v="2"/>
    <s v="18-Jun-1992"/>
    <n v="4266.17"/>
    <s v="tier - 3"/>
    <x v="2"/>
    <s v="R1013"/>
    <x v="203"/>
  </r>
  <r>
    <s v="Id1870"/>
    <s v="Dane"/>
    <n v="15.46"/>
    <n v="4.99"/>
    <s v="yes"/>
    <s v="No"/>
    <x v="1"/>
    <n v="1"/>
    <x v="1"/>
    <x v="3"/>
    <x v="2"/>
    <s v="20-Nov-1983"/>
    <n v="4265.01"/>
    <s v="tier - 2"/>
    <x v="1"/>
    <s v="R1012"/>
    <x v="1682"/>
  </r>
  <r>
    <s v="Id1871"/>
    <s v="Dougie J"/>
    <n v="30.3"/>
    <n v="4.7699999999999996"/>
    <s v="yes"/>
    <s v="No"/>
    <x v="0"/>
    <n v="1"/>
    <x v="1"/>
    <x v="0"/>
    <x v="2"/>
    <s v="14-Oct-1995"/>
    <n v="4260.74"/>
    <s v="tier - 3"/>
    <x v="2"/>
    <s v="R1011"/>
    <x v="1683"/>
  </r>
  <r>
    <s v="Id1872"/>
    <s v="Jeremiah H"/>
    <n v="16.670000000000002"/>
    <n v="5.46"/>
    <s v="No"/>
    <s v="No"/>
    <x v="0"/>
    <n v="0"/>
    <x v="1"/>
    <x v="3"/>
    <x v="2"/>
    <s v="16-Jun-1982"/>
    <n v="4250.24"/>
    <s v="tier - 2"/>
    <x v="0"/>
    <s v="R1013"/>
    <x v="1684"/>
  </r>
  <r>
    <s v="Id1873"/>
    <s v="Ashley J."/>
    <n v="28.594999999999999"/>
    <n v="5.43"/>
    <s v="No"/>
    <s v="No"/>
    <x v="0"/>
    <n v="0"/>
    <x v="1"/>
    <x v="1"/>
    <x v="2"/>
    <s v="1-Dec-1991"/>
    <n v="4243.59"/>
    <s v="tier - 3"/>
    <x v="1"/>
    <s v="R1012"/>
    <x v="1685"/>
  </r>
  <r>
    <s v="Id1874"/>
    <s v="Turner J."/>
    <n v="25.934999999999999"/>
    <n v="4.29"/>
    <s v="No"/>
    <s v="No"/>
    <x v="0"/>
    <n v="0"/>
    <x v="1"/>
    <x v="1"/>
    <x v="2"/>
    <s v="3-Nov-1991"/>
    <n v="4239.8900000000003"/>
    <s v="tier - 2"/>
    <x v="2"/>
    <s v="R1012"/>
    <x v="1686"/>
  </r>
  <r>
    <s v="Id1875"/>
    <s v="Roger"/>
    <n v="27.645"/>
    <n v="5.25"/>
    <s v="No"/>
    <s v="No"/>
    <x v="0"/>
    <n v="1"/>
    <x v="1"/>
    <x v="1"/>
    <x v="2"/>
    <s v="27-Jun-1992"/>
    <n v="4237.13"/>
    <s v="tier - 3"/>
    <x v="1"/>
    <s v="R1016"/>
    <x v="1687"/>
  </r>
  <r>
    <s v="Id1876"/>
    <s v="Pamela"/>
    <n v="30.1"/>
    <n v="4.04"/>
    <s v="No"/>
    <s v="No"/>
    <x v="0"/>
    <n v="1"/>
    <x v="1"/>
    <x v="0"/>
    <x v="2"/>
    <s v="14-Dec-1998"/>
    <n v="4234.93"/>
    <s v="tier - 2"/>
    <x v="1"/>
    <s v="R1011"/>
    <x v="1688"/>
  </r>
  <r>
    <s v="Id1877"/>
    <s v="Allison M."/>
    <n v="26.79"/>
    <n v="5"/>
    <s v="yes"/>
    <s v="No"/>
    <x v="1"/>
    <n v="1"/>
    <x v="1"/>
    <x v="1"/>
    <x v="2"/>
    <s v="6-Sep-1997"/>
    <n v="4189.1099999999997"/>
    <s v="tier - 2"/>
    <x v="2"/>
    <s v="R1012"/>
    <x v="1689"/>
  </r>
  <r>
    <s v="Id1878"/>
    <s v=".  Katherine H."/>
    <n v="27.1"/>
    <n v="4.01"/>
    <s v="yes"/>
    <s v="No"/>
    <x v="0"/>
    <n v="1"/>
    <x v="1"/>
    <x v="1"/>
    <x v="2"/>
    <s v="3-Oct-1995"/>
    <n v="4188.7299999999996"/>
    <s v="tier - 2"/>
    <x v="2"/>
    <s v="R1025"/>
    <x v="1690"/>
  </r>
  <r>
    <s v="Id1879"/>
    <s v="Robin"/>
    <n v="24.31"/>
    <n v="5.4"/>
    <s v="No"/>
    <s v="No"/>
    <x v="0"/>
    <n v="0"/>
    <x v="1"/>
    <x v="2"/>
    <x v="2"/>
    <s v="25-Jun-1989"/>
    <n v="4185.1000000000004"/>
    <s v="tier - 2"/>
    <x v="0"/>
    <s v="R1013"/>
    <x v="1691"/>
  </r>
  <r>
    <s v="Id1880"/>
    <s v="Terri"/>
    <n v="15.53"/>
    <n v="5.81"/>
    <s v="No"/>
    <s v="No"/>
    <x v="0"/>
    <n v="1"/>
    <x v="1"/>
    <x v="3"/>
    <x v="1"/>
    <s v="16-Sep-1984"/>
    <n v="4163.21"/>
    <s v="tier - 2"/>
    <x v="2"/>
    <s v="R1012"/>
    <x v="1692"/>
  </r>
  <r>
    <s v="Id1881"/>
    <s v="Eddie"/>
    <n v="30.7"/>
    <n v="5.82"/>
    <s v="No"/>
    <s v="No"/>
    <x v="0"/>
    <n v="1"/>
    <x v="1"/>
    <x v="0"/>
    <x v="1"/>
    <s v="26-Nov-1998"/>
    <n v="4154.97"/>
    <s v="tier - 2"/>
    <x v="1"/>
    <s v="R1012"/>
    <x v="1693"/>
  </r>
  <r>
    <s v="Id1882"/>
    <s v="Pamela"/>
    <n v="33.33"/>
    <n v="4.82"/>
    <s v="No"/>
    <s v="No"/>
    <x v="0"/>
    <n v="1"/>
    <x v="1"/>
    <x v="0"/>
    <x v="2"/>
    <s v="4-Aug-1992"/>
    <n v="4151.03"/>
    <s v="tier - 2"/>
    <x v="2"/>
    <s v="R1013"/>
    <x v="90"/>
  </r>
  <r>
    <s v="Id1883"/>
    <s v="Joyce"/>
    <n v="32.4"/>
    <n v="5.08"/>
    <s v="No"/>
    <s v="No"/>
    <x v="0"/>
    <n v="1"/>
    <x v="1"/>
    <x v="0"/>
    <x v="2"/>
    <s v="28-Jun-1992"/>
    <n v="4149.74"/>
    <s v="tier - 2"/>
    <x v="1"/>
    <s v="R1011"/>
    <x v="1694"/>
  </r>
  <r>
    <s v="Id1884"/>
    <s v="Alison W."/>
    <n v="27.93"/>
    <n v="5.59"/>
    <s v="No"/>
    <s v="No"/>
    <x v="0"/>
    <n v="1"/>
    <x v="1"/>
    <x v="1"/>
    <x v="2"/>
    <s v="18-Jun-1992"/>
    <n v="4137.5200000000004"/>
    <s v="tier - 2"/>
    <x v="0"/>
    <s v="R1024"/>
    <x v="203"/>
  </r>
  <r>
    <s v="Id1885"/>
    <s v="Tammara C"/>
    <n v="21.754999999999999"/>
    <n v="5.12"/>
    <s v="No"/>
    <s v="No"/>
    <x v="0"/>
    <n v="0"/>
    <x v="1"/>
    <x v="2"/>
    <x v="2"/>
    <s v="6-Aug-1991"/>
    <n v="4134.08"/>
    <s v="tier - 2"/>
    <x v="1"/>
    <s v="R1012"/>
    <x v="1695"/>
  </r>
  <r>
    <s v="Id1886"/>
    <s v="Dorota"/>
    <n v="25.934999999999999"/>
    <n v="4.95"/>
    <s v="No"/>
    <s v="No"/>
    <x v="0"/>
    <n v="0"/>
    <x v="1"/>
    <x v="1"/>
    <x v="2"/>
    <s v="21-Aug-1994"/>
    <n v="4133.6400000000003"/>
    <s v="tier - 2"/>
    <x v="0"/>
    <s v="R1012"/>
    <x v="1696"/>
  </r>
  <r>
    <s v="Id1887"/>
    <s v="Jose Norberto Sr."/>
    <n v="31.5"/>
    <n v="6.16"/>
    <s v="No"/>
    <s v="No"/>
    <x v="0"/>
    <n v="0"/>
    <x v="1"/>
    <x v="0"/>
    <x v="1"/>
    <s v="14-Dec-1990"/>
    <n v="4076.5"/>
    <s v="tier - 2"/>
    <x v="0"/>
    <s v="R1011"/>
    <x v="1697"/>
  </r>
  <r>
    <s v="Id1888"/>
    <s v="Peter"/>
    <n v="30.03"/>
    <n v="6.41"/>
    <s v="No"/>
    <s v="No"/>
    <x v="0"/>
    <n v="0"/>
    <x v="1"/>
    <x v="0"/>
    <x v="1"/>
    <s v="1-Dec-1990"/>
    <n v="4074.45"/>
    <s v="tier - 3"/>
    <x v="2"/>
    <s v="R1013"/>
    <x v="1698"/>
  </r>
  <r>
    <s v="Id1889"/>
    <s v="Bryant"/>
    <n v="33.479999999999997"/>
    <n v="8.94"/>
    <s v="No"/>
    <s v="No"/>
    <x v="0"/>
    <n v="0"/>
    <x v="1"/>
    <x v="0"/>
    <x v="0"/>
    <s v="18-Oct-2002"/>
    <n v="4070.51"/>
    <s v="tier - 2"/>
    <x v="1"/>
    <s v="R1012"/>
    <x v="1699"/>
  </r>
  <r>
    <s v="Id1890"/>
    <s v="Christina"/>
    <n v="16.510000000000002"/>
    <n v="4.42"/>
    <s v="yes"/>
    <s v="No"/>
    <x v="1"/>
    <n v="1"/>
    <x v="1"/>
    <x v="3"/>
    <x v="2"/>
    <s v="16-Sep-1983"/>
    <n v="4070.42"/>
    <s v="tier - 2"/>
    <x v="1"/>
    <s v="R1013"/>
    <x v="1700"/>
  </r>
  <r>
    <s v="Id1891"/>
    <s v="John"/>
    <n v="33.155000000000001"/>
    <n v="5.3"/>
    <s v="yes"/>
    <s v="No"/>
    <x v="0"/>
    <n v="1"/>
    <x v="1"/>
    <x v="0"/>
    <x v="2"/>
    <s v="14-Sep-1995"/>
    <n v="4058.71"/>
    <s v="tier - 3"/>
    <x v="0"/>
    <s v="R1012"/>
    <x v="1701"/>
  </r>
  <r>
    <s v="Id1892"/>
    <s v="Eduardo"/>
    <n v="37.29"/>
    <n v="4.6399999999999997"/>
    <s v="No"/>
    <s v="No"/>
    <x v="1"/>
    <n v="1"/>
    <x v="1"/>
    <x v="0"/>
    <x v="2"/>
    <s v="13-Aug-1993"/>
    <n v="4058.12"/>
    <s v="tier - 2"/>
    <x v="1"/>
    <s v="R1013"/>
    <x v="1493"/>
  </r>
  <r>
    <s v="Id1893"/>
    <s v="Laura M."/>
    <n v="20.23"/>
    <n v="6.16"/>
    <s v="yes"/>
    <s v="No"/>
    <x v="0"/>
    <n v="1"/>
    <x v="1"/>
    <x v="2"/>
    <x v="1"/>
    <s v="30-Nov-1988"/>
    <n v="4047.94"/>
    <s v="tier - 2"/>
    <x v="1"/>
    <s v="R1013"/>
    <x v="1702"/>
  </r>
  <r>
    <s v="Id1894"/>
    <s v="Charlie"/>
    <n v="28.975000000000001"/>
    <n v="4.12"/>
    <s v="No"/>
    <s v="No"/>
    <x v="1"/>
    <n v="1"/>
    <x v="1"/>
    <x v="1"/>
    <x v="2"/>
    <s v="26-Dec-1993"/>
    <n v="4040.56"/>
    <s v="tier - 3"/>
    <x v="0"/>
    <s v="R1015"/>
    <x v="1703"/>
  </r>
  <r>
    <s v="Id1895"/>
    <s v="Melissa D."/>
    <n v="16.420000000000002"/>
    <n v="5.77"/>
    <s v="yes"/>
    <s v="No"/>
    <x v="1"/>
    <n v="1"/>
    <x v="1"/>
    <x v="3"/>
    <x v="1"/>
    <s v="10-Nov-1983"/>
    <n v="4039.9"/>
    <s v="tier - 2"/>
    <x v="1"/>
    <s v="R1013"/>
    <x v="1704"/>
  </r>
  <r>
    <s v="Id1896"/>
    <s v="Dan C. Jr."/>
    <n v="17.559999999999999"/>
    <n v="6.2"/>
    <s v="No"/>
    <s v="No"/>
    <x v="0"/>
    <n v="1"/>
    <x v="1"/>
    <x v="3"/>
    <x v="1"/>
    <s v="7-Jul-1984"/>
    <n v="4038.41"/>
    <s v="tier - 2"/>
    <x v="1"/>
    <s v="R1013"/>
    <x v="690"/>
  </r>
  <r>
    <s v="Id1897"/>
    <s v="Matthew"/>
    <n v="24.13"/>
    <n v="4.3899999999999997"/>
    <s v="No"/>
    <s v="No"/>
    <x v="0"/>
    <n v="1"/>
    <x v="1"/>
    <x v="2"/>
    <x v="2"/>
    <s v="11-Oct-1992"/>
    <n v="4032.24"/>
    <s v="tier - 3"/>
    <x v="0"/>
    <s v="R1012"/>
    <x v="406"/>
  </r>
  <r>
    <s v="Id1898"/>
    <s v="Wesley C."/>
    <n v="19.95"/>
    <n v="5.13"/>
    <s v="No"/>
    <s v="yes"/>
    <x v="0"/>
    <n v="2"/>
    <x v="1"/>
    <x v="2"/>
    <x v="2"/>
    <s v="13-Sep-2000"/>
    <n v="4005.42"/>
    <s v="tier - 2"/>
    <x v="1"/>
    <s v="R1015"/>
    <x v="1705"/>
  </r>
  <r>
    <s v="Id1899"/>
    <s v="Christopher"/>
    <n v="21.24"/>
    <n v="4.49"/>
    <s v="No"/>
    <s v="No"/>
    <x v="0"/>
    <n v="0"/>
    <x v="1"/>
    <x v="2"/>
    <x v="2"/>
    <s v="10-Jul-1989"/>
    <n v="4002.36"/>
    <s v="tier - 2"/>
    <x v="1"/>
    <s v="R1013"/>
    <x v="1601"/>
  </r>
  <r>
    <s v="Id1900"/>
    <s v="Jessica"/>
    <n v="44.22"/>
    <n v="6.35"/>
    <s v="No"/>
    <s v="No"/>
    <x v="0"/>
    <n v="0"/>
    <x v="1"/>
    <x v="0"/>
    <x v="1"/>
    <s v="1-Nov-1990"/>
    <n v="3994.18"/>
    <s v="tier - 2"/>
    <x v="2"/>
    <s v="R1013"/>
    <x v="1706"/>
  </r>
  <r>
    <s v="Id1901"/>
    <s v="Christin"/>
    <n v="41.1"/>
    <n v="5.79"/>
    <s v="No"/>
    <s v="No"/>
    <x v="0"/>
    <n v="0"/>
    <x v="1"/>
    <x v="0"/>
    <x v="1"/>
    <s v="22-Nov-1990"/>
    <n v="3989.84"/>
    <s v="tier - 2"/>
    <x v="2"/>
    <s v="R1011"/>
    <x v="1707"/>
  </r>
  <r>
    <s v="Id1902"/>
    <s v="Sara"/>
    <n v="34.200000000000003"/>
    <n v="4.78"/>
    <s v="yes"/>
    <s v="No"/>
    <x v="0"/>
    <n v="0"/>
    <x v="1"/>
    <x v="0"/>
    <x v="2"/>
    <s v="8-Sep-1996"/>
    <n v="3987.93"/>
    <s v="tier - 2"/>
    <x v="2"/>
    <s v="R1011"/>
    <x v="1708"/>
  </r>
  <r>
    <s v="Id1903"/>
    <s v="Elizabeth"/>
    <n v="29.92"/>
    <n v="6.02"/>
    <s v="yes"/>
    <s v="No"/>
    <x v="0"/>
    <n v="0"/>
    <x v="1"/>
    <x v="1"/>
    <x v="1"/>
    <s v="17-Aug-1996"/>
    <n v="3981.98"/>
    <s v="tier - 2"/>
    <x v="2"/>
    <s v="R1013"/>
    <x v="1709"/>
  </r>
  <r>
    <s v="Id1904"/>
    <s v="Margaret P."/>
    <n v="28.93"/>
    <n v="4.4400000000000004"/>
    <s v="No"/>
    <s v="No"/>
    <x v="0"/>
    <n v="0"/>
    <x v="1"/>
    <x v="1"/>
    <x v="2"/>
    <s v="29-Jul-1990"/>
    <n v="3972.92"/>
    <s v="tier - 2"/>
    <x v="0"/>
    <s v="R1013"/>
    <x v="1710"/>
  </r>
  <r>
    <s v="Id1905"/>
    <s v="Tiffany K"/>
    <n v="31.254999999999999"/>
    <n v="5.84"/>
    <s v="yes"/>
    <s v="No"/>
    <x v="0"/>
    <n v="1"/>
    <x v="1"/>
    <x v="0"/>
    <x v="1"/>
    <s v="11-Jul-1995"/>
    <n v="3956.07"/>
    <s v="tier - 2"/>
    <x v="2"/>
    <s v="R1012"/>
    <x v="1711"/>
  </r>
  <r>
    <s v="Id1906"/>
    <s v="David M."/>
    <n v="29.83"/>
    <n v="5.39"/>
    <s v="No"/>
    <s v="No"/>
    <x v="0"/>
    <n v="0"/>
    <x v="1"/>
    <x v="1"/>
    <x v="2"/>
    <s v="10-Jul-1999"/>
    <n v="3955.98"/>
    <s v="tier - 2"/>
    <x v="0"/>
    <s v="R1021"/>
    <x v="1712"/>
  </r>
  <r>
    <s v="Id1907"/>
    <s v="Christine E"/>
    <n v="29.59"/>
    <n v="6.16"/>
    <s v="No"/>
    <s v="No"/>
    <x v="1"/>
    <n v="1"/>
    <x v="1"/>
    <x v="1"/>
    <x v="1"/>
    <s v="11-Nov-1993"/>
    <n v="3947.41"/>
    <s v="tier - 2"/>
    <x v="2"/>
    <s v="R1013"/>
    <x v="1713"/>
  </r>
  <r>
    <s v="Id1908"/>
    <s v="Donna"/>
    <n v="31.16"/>
    <n v="4.49"/>
    <s v="No"/>
    <s v="No"/>
    <x v="1"/>
    <n v="1"/>
    <x v="1"/>
    <x v="0"/>
    <x v="2"/>
    <s v="29-Sep-1993"/>
    <n v="3943.6"/>
    <s v="tier - 2"/>
    <x v="0"/>
    <s v="R1024"/>
    <x v="1714"/>
  </r>
  <r>
    <s v="Id1909"/>
    <s v="Rod"/>
    <n v="34.21"/>
    <n v="4.4800000000000004"/>
    <s v="yes"/>
    <s v="No"/>
    <x v="0"/>
    <n v="1"/>
    <x v="1"/>
    <x v="0"/>
    <x v="2"/>
    <s v="24-Oct-1988"/>
    <n v="3935.18"/>
    <s v="tier - 3"/>
    <x v="1"/>
    <s v="R1013"/>
    <x v="506"/>
  </r>
  <r>
    <s v="Id1910"/>
    <s v="Joe"/>
    <n v="34.86"/>
    <n v="10.97"/>
    <s v="No"/>
    <s v="No"/>
    <x v="0"/>
    <n v="0"/>
    <x v="1"/>
    <x v="0"/>
    <x v="0"/>
    <s v="15-Jun-2002"/>
    <n v="3931.51"/>
    <s v="tier - 2"/>
    <x v="0"/>
    <s v="R1011"/>
    <x v="1715"/>
  </r>
  <r>
    <s v="Id1911"/>
    <s v="Kayleigh"/>
    <n v="34.58"/>
    <n v="5.14"/>
    <s v="No"/>
    <s v="yes"/>
    <x v="0"/>
    <n v="2"/>
    <x v="1"/>
    <x v="0"/>
    <x v="2"/>
    <s v="10-Jul-2000"/>
    <n v="3925.76"/>
    <s v="tier - 2"/>
    <x v="2"/>
    <s v="R1024"/>
    <x v="1716"/>
  </r>
  <r>
    <s v="Id1912"/>
    <s v="Lorcan A."/>
    <n v="17.940000000000001"/>
    <n v="5.17"/>
    <s v="yes"/>
    <s v="No"/>
    <x v="0"/>
    <n v="0"/>
    <x v="1"/>
    <x v="3"/>
    <x v="2"/>
    <s v="5-Jul-1985"/>
    <n v="3910.44"/>
    <s v="tier - 2"/>
    <x v="2"/>
    <s v="R1013"/>
    <x v="1717"/>
  </r>
  <r>
    <s v="Id1913"/>
    <s v="Billy"/>
    <n v="26.8"/>
    <n v="6.18"/>
    <s v="yes"/>
    <s v="No"/>
    <x v="1"/>
    <n v="1"/>
    <x v="1"/>
    <x v="1"/>
    <x v="1"/>
    <s v="24-Nov-1997"/>
    <n v="3906.13"/>
    <s v="tier - 3"/>
    <x v="0"/>
    <s v="R1011"/>
    <x v="1718"/>
  </r>
  <r>
    <s v="Id1914"/>
    <s v="Paul M."/>
    <n v="17.690000000000001"/>
    <n v="9.07"/>
    <s v="yes"/>
    <s v="No"/>
    <x v="0"/>
    <n v="0"/>
    <x v="1"/>
    <x v="3"/>
    <x v="0"/>
    <s v="27-Aug-1981"/>
    <n v="3902.07"/>
    <s v="tier - 2"/>
    <x v="2"/>
    <s v="R1013"/>
    <x v="1719"/>
  </r>
  <r>
    <s v="Id1915"/>
    <s v="Brenda M."/>
    <n v="25.77"/>
    <n v="4.43"/>
    <s v="No"/>
    <s v="No"/>
    <x v="1"/>
    <n v="1"/>
    <x v="1"/>
    <x v="1"/>
    <x v="2"/>
    <s v="14-Sep-1993"/>
    <n v="3898.35"/>
    <s v="tier - 2"/>
    <x v="2"/>
    <s v="R1012"/>
    <x v="1720"/>
  </r>
  <r>
    <s v="Id1916"/>
    <s v="Jeff H"/>
    <n v="34.46"/>
    <n v="4.17"/>
    <s v="No"/>
    <s v="yes"/>
    <x v="0"/>
    <n v="1"/>
    <x v="1"/>
    <x v="0"/>
    <x v="2"/>
    <s v="13-Jul-2004"/>
    <n v="3889.2"/>
    <s v="tier - 2"/>
    <x v="2"/>
    <s v="R1012"/>
    <x v="1721"/>
  </r>
  <r>
    <s v="Id1917"/>
    <s v="Michael"/>
    <n v="30.875"/>
    <n v="4.95"/>
    <s v="yes"/>
    <s v="No"/>
    <x v="0"/>
    <n v="0"/>
    <x v="1"/>
    <x v="0"/>
    <x v="2"/>
    <s v="23-Oct-1996"/>
    <n v="3877.3"/>
    <s v="tier - 1"/>
    <x v="0"/>
    <s v="R1012"/>
    <x v="1722"/>
  </r>
  <r>
    <s v="Id1918"/>
    <s v="Jan"/>
    <n v="39.49"/>
    <n v="5.13"/>
    <s v="No"/>
    <s v="No"/>
    <x v="0"/>
    <n v="0"/>
    <x v="1"/>
    <x v="0"/>
    <x v="2"/>
    <s v="25-Jul-1991"/>
    <n v="3875.73"/>
    <s v="tier - 2"/>
    <x v="0"/>
    <s v="R1013"/>
    <x v="1471"/>
  </r>
  <r>
    <s v="Id1919"/>
    <s v="Bernard"/>
    <n v="28.88"/>
    <n v="4.0999999999999996"/>
    <s v="No"/>
    <s v="No"/>
    <x v="0"/>
    <n v="0"/>
    <x v="1"/>
    <x v="1"/>
    <x v="2"/>
    <s v="24-Jun-1990"/>
    <n v="3866.86"/>
    <s v="tier - 1"/>
    <x v="1"/>
    <s v="R1012"/>
    <x v="1723"/>
  </r>
  <r>
    <s v="Id1920"/>
    <s v="Craig"/>
    <n v="20.234999999999999"/>
    <n v="5.01"/>
    <s v="yes"/>
    <s v="No"/>
    <x v="0"/>
    <n v="0"/>
    <x v="1"/>
    <x v="2"/>
    <x v="2"/>
    <s v="18-Oct-2001"/>
    <n v="3861.21"/>
    <s v="tier - 2"/>
    <x v="2"/>
    <s v="R1016"/>
    <x v="1724"/>
  </r>
  <r>
    <s v="Id1921"/>
    <s v=".  Bryn"/>
    <n v="30.67"/>
    <n v="5.09"/>
    <s v="yes"/>
    <s v="No"/>
    <x v="0"/>
    <n v="0"/>
    <x v="1"/>
    <x v="0"/>
    <x v="2"/>
    <s v="6-Jun-2001"/>
    <n v="3858.51"/>
    <s v="tier - 2"/>
    <x v="0"/>
    <s v="R1025"/>
    <x v="1725"/>
  </r>
  <r>
    <s v="Id1922"/>
    <s v="Michael"/>
    <n v="30.875"/>
    <n v="6.49"/>
    <s v="No"/>
    <s v="No"/>
    <x v="0"/>
    <n v="0"/>
    <x v="1"/>
    <x v="0"/>
    <x v="1"/>
    <s v="19-Aug-1991"/>
    <n v="3857.76"/>
    <s v="tier - 3"/>
    <x v="1"/>
    <s v="R1016"/>
    <x v="1726"/>
  </r>
  <r>
    <s v="Id1923"/>
    <s v="Benjamin"/>
    <n v="23.8"/>
    <n v="4.08"/>
    <s v="No"/>
    <s v="No"/>
    <x v="0"/>
    <n v="0"/>
    <x v="1"/>
    <x v="2"/>
    <x v="2"/>
    <s v="12-Aug-1994"/>
    <n v="3847.67"/>
    <s v="tier - 3"/>
    <x v="2"/>
    <s v="R1011"/>
    <x v="1629"/>
  </r>
  <r>
    <s v="Id1924"/>
    <s v="Jay"/>
    <n v="15.37"/>
    <n v="8.6300000000000008"/>
    <s v="yes"/>
    <s v="No"/>
    <x v="0"/>
    <n v="0"/>
    <x v="1"/>
    <x v="3"/>
    <x v="0"/>
    <s v="29-Sep-1981"/>
    <n v="3797.2"/>
    <s v="tier - 2"/>
    <x v="0"/>
    <s v="R1012"/>
    <x v="1727"/>
  </r>
  <r>
    <s v="Id1925"/>
    <s v="William"/>
    <n v="30.4"/>
    <n v="5.28"/>
    <s v="No"/>
    <s v="No"/>
    <x v="0"/>
    <n v="0"/>
    <x v="1"/>
    <x v="0"/>
    <x v="2"/>
    <s v="24-Jun-1999"/>
    <n v="3796.36"/>
    <s v="tier - 2"/>
    <x v="0"/>
    <s v="R1012"/>
    <x v="1728"/>
  </r>
  <r>
    <s v="Id1926"/>
    <s v="Shelley"/>
    <n v="19.48"/>
    <n v="5.63"/>
    <s v="yes"/>
    <s v="No"/>
    <x v="0"/>
    <n v="1"/>
    <x v="1"/>
    <x v="2"/>
    <x v="2"/>
    <s v="28-Aug-1988"/>
    <n v="3793.55"/>
    <s v="tier - 2"/>
    <x v="0"/>
    <s v="R1013"/>
    <x v="1729"/>
  </r>
  <r>
    <s v="Id1927"/>
    <s v="Jekaterina"/>
    <n v="16.96"/>
    <n v="11.47"/>
    <s v="yes"/>
    <s v="No"/>
    <x v="0"/>
    <n v="0"/>
    <x v="1"/>
    <x v="3"/>
    <x v="0"/>
    <s v="13-Dec-1981"/>
    <n v="3785.77"/>
    <s v="tier - 2"/>
    <x v="1"/>
    <s v="R1013"/>
    <x v="1730"/>
  </r>
  <r>
    <s v="Id1928"/>
    <s v="Daniel"/>
    <n v="19.05"/>
    <n v="4.92"/>
    <s v="No"/>
    <s v="No"/>
    <x v="0"/>
    <n v="1"/>
    <x v="1"/>
    <x v="2"/>
    <x v="2"/>
    <s v="24-Oct-1987"/>
    <n v="3773.23"/>
    <s v="tier - 2"/>
    <x v="0"/>
    <s v="R1013"/>
    <x v="1731"/>
  </r>
  <r>
    <s v="Id1929"/>
    <s v="Pauline"/>
    <n v="37.619999999999997"/>
    <n v="4.18"/>
    <s v="No"/>
    <s v="No"/>
    <x v="0"/>
    <n v="0"/>
    <x v="1"/>
    <x v="0"/>
    <x v="2"/>
    <s v="21-Nov-1994"/>
    <n v="3766.88"/>
    <s v="tier - 2"/>
    <x v="1"/>
    <s v="R1013"/>
    <x v="1732"/>
  </r>
  <r>
    <s v="Id1930"/>
    <s v="Colleen"/>
    <n v="29.1"/>
    <n v="4.67"/>
    <s v="No"/>
    <s v="No"/>
    <x v="0"/>
    <n v="0"/>
    <x v="1"/>
    <x v="1"/>
    <x v="2"/>
    <s v="24-Oct-1991"/>
    <n v="3761.29"/>
    <s v="tier - 2"/>
    <x v="0"/>
    <s v="R1011"/>
    <x v="1733"/>
  </r>
  <r>
    <s v="Id1931"/>
    <s v="Aleah K"/>
    <n v="26.62"/>
    <n v="6.24"/>
    <s v="No"/>
    <s v="No"/>
    <x v="0"/>
    <n v="0"/>
    <x v="1"/>
    <x v="1"/>
    <x v="1"/>
    <s v="25-Aug-1991"/>
    <n v="3757.84"/>
    <s v="tier - 2"/>
    <x v="1"/>
    <s v="R1013"/>
    <x v="1734"/>
  </r>
  <r>
    <s v="Id1932"/>
    <s v="Mare"/>
    <n v="25.74"/>
    <n v="5.99"/>
    <s v="No"/>
    <s v="No"/>
    <x v="0"/>
    <n v="0"/>
    <x v="1"/>
    <x v="1"/>
    <x v="1"/>
    <s v="28-Oct-1991"/>
    <n v="3756.62"/>
    <s v="tier - 2"/>
    <x v="2"/>
    <s v="R1013"/>
    <x v="1735"/>
  </r>
  <r>
    <s v="Id1933"/>
    <s v="Kevin"/>
    <n v="18.22"/>
    <n v="10.27"/>
    <s v="yes"/>
    <s v="No"/>
    <x v="0"/>
    <n v="1"/>
    <x v="1"/>
    <x v="3"/>
    <x v="0"/>
    <s v="9-Sep-1986"/>
    <n v="3748.56"/>
    <s v="tier - 2"/>
    <x v="2"/>
    <s v="R1013"/>
    <x v="1736"/>
  </r>
  <r>
    <s v="Id1934"/>
    <s v="Jessica"/>
    <n v="26.03"/>
    <n v="5.97"/>
    <s v="No"/>
    <s v="No"/>
    <x v="1"/>
    <n v="1"/>
    <x v="1"/>
    <x v="1"/>
    <x v="1"/>
    <s v="22-Jun-1993"/>
    <n v="3736.46"/>
    <s v="tier - 2"/>
    <x v="2"/>
    <s v="R1012"/>
    <x v="1209"/>
  </r>
  <r>
    <s v="Id1935"/>
    <s v="Amanda R"/>
    <n v="17.29"/>
    <n v="4.9800000000000004"/>
    <s v="No"/>
    <s v="No"/>
    <x v="0"/>
    <n v="0"/>
    <x v="1"/>
    <x v="3"/>
    <x v="2"/>
    <s v="22-Aug-1994"/>
    <n v="3732.63"/>
    <s v="tier - 2"/>
    <x v="0"/>
    <s v="R1024"/>
    <x v="1737"/>
  </r>
  <r>
    <s v="Id1936"/>
    <s v="Murray W."/>
    <n v="18.170000000000002"/>
    <n v="6.91"/>
    <s v="yes"/>
    <s v="No"/>
    <x v="0"/>
    <n v="1"/>
    <x v="1"/>
    <x v="3"/>
    <x v="0"/>
    <s v="1-Dec-1986"/>
    <n v="3731.6"/>
    <s v="tier - 2"/>
    <x v="2"/>
    <s v="R1013"/>
    <x v="1738"/>
  </r>
  <r>
    <s v="Id1937"/>
    <s v=".  Meghan P."/>
    <n v="32.54"/>
    <n v="6.38"/>
    <s v="No"/>
    <s v="yes"/>
    <x v="0"/>
    <n v="1"/>
    <x v="1"/>
    <x v="0"/>
    <x v="1"/>
    <s v="5-Nov-2004"/>
    <n v="3722.23"/>
    <s v="tier - 2"/>
    <x v="2"/>
    <s v="R1025"/>
    <x v="1739"/>
  </r>
  <r>
    <s v="Id1938"/>
    <s v="David"/>
    <n v="30.25"/>
    <n v="4.7699999999999996"/>
    <s v="No"/>
    <s v="No"/>
    <x v="0"/>
    <n v="0"/>
    <x v="1"/>
    <x v="0"/>
    <x v="2"/>
    <s v="2-Dec-1989"/>
    <n v="3704.35"/>
    <s v="tier - 2"/>
    <x v="2"/>
    <s v="R1013"/>
    <x v="1740"/>
  </r>
  <r>
    <s v="Id1939"/>
    <s v="Seth"/>
    <n v="19.59"/>
    <n v="6.04"/>
    <s v="yes"/>
    <s v="No"/>
    <x v="0"/>
    <n v="1"/>
    <x v="1"/>
    <x v="2"/>
    <x v="1"/>
    <s v="18-Aug-1988"/>
    <n v="3699.54"/>
    <s v="tier - 2"/>
    <x v="0"/>
    <s v="R1013"/>
    <x v="1741"/>
  </r>
  <r>
    <s v="Id1940"/>
    <s v="Michael P."/>
    <n v="45.9"/>
    <n v="4.3"/>
    <s v="yes"/>
    <s v="No"/>
    <x v="0"/>
    <n v="1"/>
    <x v="1"/>
    <x v="0"/>
    <x v="2"/>
    <s v="21-Oct-1995"/>
    <n v="3693.43"/>
    <s v="tier - 2"/>
    <x v="0"/>
    <s v="R1011"/>
    <x v="1742"/>
  </r>
  <r>
    <s v="Id1941"/>
    <s v="Russell M"/>
    <n v="17.059999999999999"/>
    <n v="8.75"/>
    <s v="yes"/>
    <s v="No"/>
    <x v="0"/>
    <n v="0"/>
    <x v="1"/>
    <x v="3"/>
    <x v="0"/>
    <s v="14-Dec-1981"/>
    <n v="3688.38"/>
    <s v="tier - 2"/>
    <x v="2"/>
    <s v="R1013"/>
    <x v="1743"/>
  </r>
  <r>
    <s v="Id1942"/>
    <s v="Martin"/>
    <n v="32.07"/>
    <n v="5.25"/>
    <s v="No"/>
    <s v="No"/>
    <x v="1"/>
    <n v="1"/>
    <x v="1"/>
    <x v="0"/>
    <x v="2"/>
    <s v="10-Jul-2003"/>
    <n v="3688.35"/>
    <s v="tier - 2"/>
    <x v="2"/>
    <s v="R1021"/>
    <x v="1744"/>
  </r>
  <r>
    <s v="Id1943"/>
    <s v="Michael"/>
    <n v="16.5"/>
    <n v="5.03"/>
    <s v="No"/>
    <s v="No"/>
    <x v="0"/>
    <n v="1"/>
    <x v="1"/>
    <x v="3"/>
    <x v="2"/>
    <s v="6-Jul-1984"/>
    <n v="3678.86"/>
    <s v="tier - 2"/>
    <x v="0"/>
    <s v="R1013"/>
    <x v="1745"/>
  </r>
  <r>
    <s v="Id1944"/>
    <s v="Miles"/>
    <n v="31.4"/>
    <n v="5.88"/>
    <s v="No"/>
    <s v="No"/>
    <x v="0"/>
    <n v="1"/>
    <x v="1"/>
    <x v="0"/>
    <x v="1"/>
    <s v="14-Sep-1992"/>
    <n v="3659.35"/>
    <s v="tier - 3"/>
    <x v="1"/>
    <s v="R1011"/>
    <x v="467"/>
  </r>
  <r>
    <s v="Id1945"/>
    <s v="Amanda"/>
    <n v="20.36"/>
    <n v="4.49"/>
    <s v="No"/>
    <s v="No"/>
    <x v="0"/>
    <n v="0"/>
    <x v="1"/>
    <x v="2"/>
    <x v="2"/>
    <s v="8-Nov-1990"/>
    <n v="3653.29"/>
    <s v="tier - 2"/>
    <x v="0"/>
    <s v="R1011"/>
    <x v="1746"/>
  </r>
  <r>
    <s v="Id1946"/>
    <s v="Roger"/>
    <n v="25.46"/>
    <n v="4.1399999999999997"/>
    <s v="No"/>
    <s v="No"/>
    <x v="0"/>
    <n v="1"/>
    <x v="1"/>
    <x v="1"/>
    <x v="2"/>
    <s v="17-Nov-1992"/>
    <n v="3645.09"/>
    <s v="tier - 1"/>
    <x v="2"/>
    <s v="R1014"/>
    <x v="1747"/>
  </r>
  <r>
    <s v="Id1947"/>
    <s v="Brock J"/>
    <n v="17.09"/>
    <n v="5.8"/>
    <s v="yes"/>
    <s v="No"/>
    <x v="0"/>
    <n v="0"/>
    <x v="1"/>
    <x v="3"/>
    <x v="1"/>
    <s v="14-Jun-1985"/>
    <n v="3622.13"/>
    <s v="tier - 2"/>
    <x v="1"/>
    <s v="R1013"/>
    <x v="1748"/>
  </r>
  <r>
    <s v="Id1948"/>
    <s v="Stephen F."/>
    <n v="20.83"/>
    <n v="5.12"/>
    <s v="No"/>
    <s v="No"/>
    <x v="0"/>
    <n v="0"/>
    <x v="1"/>
    <x v="2"/>
    <x v="2"/>
    <s v="11-Oct-1990"/>
    <n v="3606.43"/>
    <s v="tier - 2"/>
    <x v="1"/>
    <s v="R1013"/>
    <x v="1749"/>
  </r>
  <r>
    <s v="Id1949"/>
    <s v="Missy"/>
    <n v="18.920000000000002"/>
    <n v="5.98"/>
    <s v="yes"/>
    <s v="No"/>
    <x v="0"/>
    <n v="1"/>
    <x v="1"/>
    <x v="2"/>
    <x v="1"/>
    <s v="4-Nov-1988"/>
    <n v="3603.6"/>
    <s v="tier - 2"/>
    <x v="1"/>
    <s v="R1013"/>
    <x v="1750"/>
  </r>
  <r>
    <s v="Id1950"/>
    <s v="William"/>
    <n v="37.1"/>
    <n v="5.46"/>
    <s v="No"/>
    <s v="No"/>
    <x v="0"/>
    <n v="0"/>
    <x v="1"/>
    <x v="0"/>
    <x v="2"/>
    <s v="12-Aug-1999"/>
    <n v="3597.6"/>
    <s v="tier - 2"/>
    <x v="2"/>
    <s v="R1011"/>
    <x v="1751"/>
  </r>
  <r>
    <s v="Id1951"/>
    <s v="Lauren M"/>
    <n v="22.515000000000001"/>
    <n v="4.91"/>
    <s v="yes"/>
    <s v="No"/>
    <x v="1"/>
    <n v="1"/>
    <x v="1"/>
    <x v="2"/>
    <x v="2"/>
    <s v="4-Nov-1997"/>
    <n v="3594.17"/>
    <s v="tier - 2"/>
    <x v="2"/>
    <s v="R1012"/>
    <x v="1752"/>
  </r>
  <r>
    <s v="Id1952"/>
    <s v="Apolo U."/>
    <n v="32.700000000000003"/>
    <n v="4.66"/>
    <s v="No"/>
    <s v="No"/>
    <x v="0"/>
    <n v="0"/>
    <x v="1"/>
    <x v="0"/>
    <x v="2"/>
    <s v="6-Jun-1999"/>
    <n v="3591.48"/>
    <s v="tier - 2"/>
    <x v="0"/>
    <s v="R1011"/>
    <x v="1753"/>
  </r>
  <r>
    <s v="Id1953"/>
    <s v="Alfons"/>
    <n v="17.75"/>
    <n v="6.8"/>
    <s v="yes"/>
    <s v="No"/>
    <x v="0"/>
    <n v="1"/>
    <x v="1"/>
    <x v="3"/>
    <x v="0"/>
    <s v="27-Dec-1986"/>
    <n v="3589.14"/>
    <s v="tier - 2"/>
    <x v="2"/>
    <s v="R1013"/>
    <x v="1754"/>
  </r>
  <r>
    <s v="Id1954"/>
    <s v="Amber"/>
    <n v="33.630000000000003"/>
    <n v="4.47"/>
    <s v="yes"/>
    <s v="No"/>
    <x v="0"/>
    <n v="0"/>
    <x v="1"/>
    <x v="0"/>
    <x v="2"/>
    <s v="11-Nov-2001"/>
    <n v="3579.83"/>
    <s v="tier - 2"/>
    <x v="2"/>
    <s v="R1012"/>
    <x v="1755"/>
  </r>
  <r>
    <s v="Id1955"/>
    <s v="Leah C."/>
    <n v="34.799999999999997"/>
    <n v="4.08"/>
    <s v="yes"/>
    <s v="No"/>
    <x v="0"/>
    <n v="1"/>
    <x v="1"/>
    <x v="0"/>
    <x v="2"/>
    <s v="23-Aug-1995"/>
    <n v="3578"/>
    <s v="tier - 2"/>
    <x v="0"/>
    <s v="R1011"/>
    <x v="1756"/>
  </r>
  <r>
    <s v="Id1956"/>
    <s v="Lilia"/>
    <n v="16.809999999999999"/>
    <n v="5.51"/>
    <s v="yes"/>
    <s v="No"/>
    <x v="0"/>
    <n v="1"/>
    <x v="1"/>
    <x v="3"/>
    <x v="2"/>
    <s v="18-Aug-1988"/>
    <n v="3569.96"/>
    <s v="tier - 2"/>
    <x v="1"/>
    <s v="R1012"/>
    <x v="1741"/>
  </r>
  <r>
    <s v="Id1957"/>
    <s v="Danny"/>
    <n v="16.690000000000001"/>
    <n v="8.4"/>
    <s v="yes"/>
    <s v="No"/>
    <x v="0"/>
    <n v="0"/>
    <x v="1"/>
    <x v="3"/>
    <x v="0"/>
    <s v="10-Oct-1981"/>
    <n v="3562.87"/>
    <s v="tier - 2"/>
    <x v="1"/>
    <s v="R1013"/>
    <x v="1757"/>
  </r>
  <r>
    <s v="Id1958"/>
    <s v="Lauren"/>
    <n v="23.21"/>
    <n v="5.14"/>
    <s v="yes"/>
    <s v="No"/>
    <x v="0"/>
    <n v="1"/>
    <x v="1"/>
    <x v="2"/>
    <x v="2"/>
    <s v="16-Jun-1995"/>
    <n v="3561.89"/>
    <s v="tier - 2"/>
    <x v="1"/>
    <s v="R1013"/>
    <x v="1758"/>
  </r>
  <r>
    <s v="Id1959"/>
    <s v="Courtney"/>
    <n v="25.175000000000001"/>
    <n v="5.21"/>
    <s v="yes"/>
    <s v="No"/>
    <x v="0"/>
    <n v="1"/>
    <x v="1"/>
    <x v="1"/>
    <x v="2"/>
    <s v="9-Oct-1995"/>
    <n v="3558.62"/>
    <s v="tier - 2"/>
    <x v="0"/>
    <s v="R1024"/>
    <x v="1759"/>
  </r>
  <r>
    <s v="Id1960"/>
    <s v="Elizabeth"/>
    <n v="34.770000000000003"/>
    <n v="6.23"/>
    <s v="No"/>
    <s v="No"/>
    <x v="0"/>
    <n v="0"/>
    <x v="1"/>
    <x v="0"/>
    <x v="1"/>
    <s v="24-Sep-1994"/>
    <n v="3556.92"/>
    <s v="tier - 2"/>
    <x v="0"/>
    <s v="R1012"/>
    <x v="1760"/>
  </r>
  <r>
    <s v="Id1961"/>
    <s v="Satomi"/>
    <n v="27.7"/>
    <n v="5.6"/>
    <s v="No"/>
    <s v="No"/>
    <x v="0"/>
    <n v="1"/>
    <x v="1"/>
    <x v="1"/>
    <x v="2"/>
    <s v="22-Dec-1992"/>
    <n v="3554.2"/>
    <s v="tier - 2"/>
    <x v="0"/>
    <s v="R1011"/>
    <x v="1761"/>
  </r>
  <r>
    <s v="Id1962"/>
    <s v="Matthew D"/>
    <n v="19.12"/>
    <n v="4.72"/>
    <s v="yes"/>
    <s v="No"/>
    <x v="0"/>
    <n v="1"/>
    <x v="1"/>
    <x v="2"/>
    <x v="2"/>
    <s v="15-Oct-1988"/>
    <n v="3540.12"/>
    <s v="tier - 2"/>
    <x v="1"/>
    <s v="R1013"/>
    <x v="1762"/>
  </r>
  <r>
    <s v="Id1963"/>
    <s v="Peter T II"/>
    <n v="32.67"/>
    <n v="4.67"/>
    <s v="No"/>
    <s v="No"/>
    <x v="1"/>
    <n v="1"/>
    <x v="1"/>
    <x v="0"/>
    <x v="2"/>
    <s v="24-Aug-2003"/>
    <n v="3538.9"/>
    <s v="tier - 2"/>
    <x v="2"/>
    <s v="R1012"/>
    <x v="585"/>
  </r>
  <r>
    <s v="Id1964"/>
    <s v="Manuel"/>
    <n v="28.5"/>
    <n v="6.11"/>
    <s v="No"/>
    <s v="No"/>
    <x v="0"/>
    <n v="1"/>
    <x v="1"/>
    <x v="1"/>
    <x v="1"/>
    <s v="16-Sep-1998"/>
    <n v="3537.7"/>
    <s v="tier - 3"/>
    <x v="0"/>
    <s v="R1012"/>
    <x v="1763"/>
  </r>
  <r>
    <s v="Id1965"/>
    <s v="Kindsey P."/>
    <n v="39.270000000000003"/>
    <n v="6.25"/>
    <s v="No"/>
    <s v="No"/>
    <x v="0"/>
    <n v="0"/>
    <x v="1"/>
    <x v="0"/>
    <x v="1"/>
    <s v="22-Sep-1999"/>
    <n v="3500.61"/>
    <s v="tier - 2"/>
    <x v="2"/>
    <s v="R1013"/>
    <x v="1526"/>
  </r>
  <r>
    <s v="Id1966"/>
    <s v="Thomas G."/>
    <n v="32.49"/>
    <n v="4"/>
    <s v="yes"/>
    <s v="No"/>
    <x v="0"/>
    <n v="0"/>
    <x v="1"/>
    <x v="0"/>
    <x v="2"/>
    <s v="18-Sep-1996"/>
    <n v="3490.55"/>
    <s v="tier - 1"/>
    <x v="2"/>
    <s v="R1015"/>
    <x v="1764"/>
  </r>
  <r>
    <s v="Id1967"/>
    <s v="Kyle S"/>
    <n v="23.7"/>
    <n v="5.55"/>
    <s v="yes"/>
    <s v="No"/>
    <x v="0"/>
    <n v="0"/>
    <x v="1"/>
    <x v="2"/>
    <x v="2"/>
    <s v="19-Sep-1996"/>
    <n v="3484.33"/>
    <s v="tier - 3"/>
    <x v="0"/>
    <s v="R1011"/>
    <x v="1765"/>
  </r>
  <r>
    <s v="Id1968"/>
    <s v="Alexander J."/>
    <n v="30.4"/>
    <n v="5.95"/>
    <s v="No"/>
    <s v="yes"/>
    <x v="0"/>
    <n v="1"/>
    <x v="1"/>
    <x v="0"/>
    <x v="1"/>
    <s v="26-Jun-2004"/>
    <n v="3481.87"/>
    <s v="tier - 2"/>
    <x v="0"/>
    <s v="R1016"/>
    <x v="1766"/>
  </r>
  <r>
    <s v="Id1969"/>
    <s v="Dustin L"/>
    <n v="38.94"/>
    <n v="4.3600000000000003"/>
    <s v="No"/>
    <s v="No"/>
    <x v="1"/>
    <n v="1"/>
    <x v="1"/>
    <x v="0"/>
    <x v="2"/>
    <s v="12-Oct-1993"/>
    <n v="3471.41"/>
    <s v="tier - 2"/>
    <x v="2"/>
    <s v="R1013"/>
    <x v="1767"/>
  </r>
  <r>
    <s v="Id1970"/>
    <s v=".  Chloe"/>
    <n v="31.02"/>
    <n v="4.84"/>
    <s v="No"/>
    <s v="No"/>
    <x v="1"/>
    <n v="1"/>
    <x v="1"/>
    <x v="0"/>
    <x v="2"/>
    <s v="29-Jul-2003"/>
    <n v="3463.51"/>
    <s v="tier - 2"/>
    <x v="1"/>
    <s v="R1025"/>
    <x v="1768"/>
  </r>
  <r>
    <s v="Id1971"/>
    <s v="Cailtlin"/>
    <n v="17.5"/>
    <n v="4.5599999999999996"/>
    <s v="No"/>
    <s v="No"/>
    <x v="0"/>
    <n v="1"/>
    <x v="1"/>
    <x v="3"/>
    <x v="2"/>
    <s v="14-Sep-1987"/>
    <n v="3453.77"/>
    <s v="tier - 2"/>
    <x v="1"/>
    <s v="R1011"/>
    <x v="1769"/>
  </r>
  <r>
    <s v="Id1972"/>
    <s v="Joshua"/>
    <n v="34.799999999999997"/>
    <n v="4.42"/>
    <s v="yes"/>
    <s v="yes"/>
    <x v="0"/>
    <n v="2"/>
    <x v="1"/>
    <x v="0"/>
    <x v="2"/>
    <s v="20-Jun-2000"/>
    <n v="3443.06"/>
    <s v="tier - 2"/>
    <x v="1"/>
    <s v="R1011"/>
    <x v="1770"/>
  </r>
  <r>
    <s v="Id1973"/>
    <s v="Chuy"/>
    <n v="17.3"/>
    <n v="7.66"/>
    <s v="yes"/>
    <s v="No"/>
    <x v="0"/>
    <n v="1"/>
    <x v="1"/>
    <x v="3"/>
    <x v="0"/>
    <s v="27-Aug-1986"/>
    <n v="3436.5"/>
    <s v="tier - 2"/>
    <x v="1"/>
    <s v="R1013"/>
    <x v="1771"/>
  </r>
  <r>
    <s v="Id1974"/>
    <s v="Laurie B"/>
    <n v="32.25"/>
    <n v="5.2"/>
    <s v="yes"/>
    <s v="No"/>
    <x v="0"/>
    <n v="0"/>
    <x v="1"/>
    <x v="0"/>
    <x v="2"/>
    <s v="26-Dec-2001"/>
    <n v="3434.38"/>
    <s v="tier - 2"/>
    <x v="2"/>
    <s v="R1011"/>
    <x v="1772"/>
  </r>
  <r>
    <s v="Id1975"/>
    <s v="Rachel B."/>
    <n v="42.4"/>
    <n v="5.53"/>
    <s v="yes"/>
    <s v="No"/>
    <x v="0"/>
    <n v="0"/>
    <x v="1"/>
    <x v="0"/>
    <x v="2"/>
    <s v="19-Dec-1996"/>
    <n v="3410.32"/>
    <s v="tier - 2"/>
    <x v="2"/>
    <s v="R1011"/>
    <x v="1773"/>
  </r>
  <r>
    <s v="Id1976"/>
    <s v="Liza"/>
    <n v="38.664999999999999"/>
    <n v="4.8600000000000003"/>
    <s v="No"/>
    <s v="yes"/>
    <x v="0"/>
    <n v="1"/>
    <x v="1"/>
    <x v="0"/>
    <x v="2"/>
    <s v="16-Jul-2004"/>
    <n v="3393.36"/>
    <s v="tier - 2"/>
    <x v="2"/>
    <s v="R1023"/>
    <x v="714"/>
  </r>
  <r>
    <s v="Id1977"/>
    <s v="Lindsey"/>
    <n v="29.92"/>
    <n v="5.49"/>
    <s v="yes"/>
    <s v="No"/>
    <x v="0"/>
    <n v="0"/>
    <x v="1"/>
    <x v="1"/>
    <x v="2"/>
    <s v="27-Oct-1996"/>
    <n v="3392.98"/>
    <s v="tier - 2"/>
    <x v="0"/>
    <s v="R1013"/>
    <x v="1774"/>
  </r>
  <r>
    <s v="Id1978"/>
    <s v="Lindsay E."/>
    <n v="29.48"/>
    <n v="4.09"/>
    <s v="yes"/>
    <s v="No"/>
    <x v="0"/>
    <n v="0"/>
    <x v="1"/>
    <x v="1"/>
    <x v="2"/>
    <s v="10-Aug-1996"/>
    <n v="3392.37"/>
    <s v="tier - 2"/>
    <x v="0"/>
    <s v="R1013"/>
    <x v="1775"/>
  </r>
  <r>
    <s v="Id1979"/>
    <s v="Kathleen M."/>
    <n v="28.785"/>
    <n v="4.3099999999999996"/>
    <s v="yes"/>
    <s v="No"/>
    <x v="0"/>
    <n v="0"/>
    <x v="1"/>
    <x v="1"/>
    <x v="2"/>
    <s v="13-Nov-1996"/>
    <n v="3385.4"/>
    <s v="tier - 2"/>
    <x v="2"/>
    <s v="R1024"/>
    <x v="1776"/>
  </r>
  <r>
    <s v="Id1980"/>
    <s v="Aya"/>
    <n v="19.8"/>
    <n v="4"/>
    <s v="yes"/>
    <s v="No"/>
    <x v="0"/>
    <n v="0"/>
    <x v="1"/>
    <x v="2"/>
    <x v="2"/>
    <s v="14-Dec-1996"/>
    <n v="3378.91"/>
    <s v="tier - 2"/>
    <x v="1"/>
    <s v="R1011"/>
    <x v="1777"/>
  </r>
  <r>
    <s v="Id1981"/>
    <s v="Carolyn R"/>
    <n v="35.53"/>
    <n v="4.68"/>
    <s v="No"/>
    <s v="No"/>
    <x v="1"/>
    <n v="1"/>
    <x v="1"/>
    <x v="0"/>
    <x v="2"/>
    <s v="7-Oct-1993"/>
    <n v="3366.67"/>
    <s v="tier - 2"/>
    <x v="2"/>
    <s v="R1013"/>
    <x v="1778"/>
  </r>
  <r>
    <s v="Id1982"/>
    <s v="Bethany"/>
    <n v="21.47"/>
    <n v="4.0199999999999996"/>
    <s v="yes"/>
    <s v="No"/>
    <x v="0"/>
    <n v="1"/>
    <x v="1"/>
    <x v="2"/>
    <x v="2"/>
    <s v="23-Jun-1995"/>
    <n v="3353.47"/>
    <s v="tier - 2"/>
    <x v="0"/>
    <s v="R1012"/>
    <x v="1779"/>
  </r>
  <r>
    <s v="Id1983"/>
    <s v="Holly A"/>
    <n v="25.9"/>
    <n v="5.12"/>
    <s v="No"/>
    <s v="No"/>
    <x v="1"/>
    <n v="1"/>
    <x v="1"/>
    <x v="1"/>
    <x v="2"/>
    <s v="28-Oct-1993"/>
    <n v="3353.28"/>
    <s v="tier - 2"/>
    <x v="1"/>
    <s v="R1011"/>
    <x v="1780"/>
  </r>
  <r>
    <s v="Id1984"/>
    <s v="Ping"/>
    <n v="20.81"/>
    <n v="5.52"/>
    <s v="No"/>
    <s v="No"/>
    <x v="0"/>
    <n v="0"/>
    <x v="1"/>
    <x v="2"/>
    <x v="2"/>
    <s v="1-Sep-1991"/>
    <n v="3342.79"/>
    <s v="tier - 2"/>
    <x v="1"/>
    <s v="R1013"/>
    <x v="1781"/>
  </r>
  <r>
    <s v="Id1985"/>
    <s v="Tim"/>
    <n v="25.84"/>
    <n v="5.81"/>
    <s v="yes"/>
    <s v="No"/>
    <x v="1"/>
    <n v="1"/>
    <x v="1"/>
    <x v="1"/>
    <x v="1"/>
    <s v="20-Jun-1997"/>
    <n v="3309.79"/>
    <s v="tier - 3"/>
    <x v="0"/>
    <s v="R1017"/>
    <x v="1782"/>
  </r>
  <r>
    <s v="Id1986"/>
    <s v="John"/>
    <n v="30.95"/>
    <n v="5.16"/>
    <s v="No"/>
    <s v="No"/>
    <x v="1"/>
    <n v="1"/>
    <x v="1"/>
    <x v="0"/>
    <x v="2"/>
    <s v="18-Nov-2003"/>
    <n v="3308.46"/>
    <s v="tier - 2"/>
    <x v="1"/>
    <s v="R1021"/>
    <x v="1783"/>
  </r>
  <r>
    <s v="Id1987"/>
    <s v=".  Cynthia"/>
    <n v="30.54"/>
    <n v="5"/>
    <s v="No"/>
    <s v="No"/>
    <x v="1"/>
    <n v="1"/>
    <x v="1"/>
    <x v="0"/>
    <x v="2"/>
    <s v="5-Dec-2003"/>
    <n v="3300.7"/>
    <s v="tier - 2"/>
    <x v="2"/>
    <s v="R1025"/>
    <x v="1784"/>
  </r>
  <r>
    <s v="Id1988"/>
    <s v="Emmett"/>
    <n v="33.914999999999999"/>
    <n v="5.84"/>
    <s v="yes"/>
    <s v="No"/>
    <x v="0"/>
    <n v="0"/>
    <x v="1"/>
    <x v="0"/>
    <x v="1"/>
    <s v="17-Nov-1996"/>
    <n v="3292.53"/>
    <s v="tier - 2"/>
    <x v="2"/>
    <s v="R1012"/>
    <x v="1785"/>
  </r>
  <r>
    <s v="Id1989"/>
    <s v="Kate"/>
    <n v="33.31"/>
    <n v="4.1900000000000004"/>
    <s v="No"/>
    <s v="No"/>
    <x v="1"/>
    <n v="1"/>
    <x v="1"/>
    <x v="0"/>
    <x v="2"/>
    <s v="3-Jul-2003"/>
    <n v="3280.22"/>
    <s v="tier - 2"/>
    <x v="0"/>
    <s v="R1011"/>
    <x v="229"/>
  </r>
  <r>
    <s v="Id1990"/>
    <s v="Christopher L."/>
    <n v="25.745000000000001"/>
    <n v="4.62"/>
    <s v="yes"/>
    <s v="No"/>
    <x v="0"/>
    <n v="0"/>
    <x v="1"/>
    <x v="1"/>
    <x v="2"/>
    <s v="6-Oct-2001"/>
    <n v="3279.87"/>
    <s v="tier - 2"/>
    <x v="1"/>
    <s v="R1017"/>
    <x v="1786"/>
  </r>
  <r>
    <s v="Id1991"/>
    <s v="Christopher P."/>
    <n v="37.1"/>
    <n v="6.24"/>
    <s v="No"/>
    <s v="No"/>
    <x v="0"/>
    <n v="0"/>
    <x v="1"/>
    <x v="0"/>
    <x v="1"/>
    <s v="1-Jul-1994"/>
    <n v="3277.16"/>
    <s v="tier - 2"/>
    <x v="0"/>
    <s v="R1011"/>
    <x v="543"/>
  </r>
  <r>
    <s v="Id1992"/>
    <s v="Christopher W"/>
    <n v="35.435000000000002"/>
    <n v="5.81"/>
    <s v="No"/>
    <s v="No"/>
    <x v="0"/>
    <n v="0"/>
    <x v="1"/>
    <x v="0"/>
    <x v="1"/>
    <s v="2-Dec-1994"/>
    <n v="3268.85"/>
    <s v="tier - 3"/>
    <x v="1"/>
    <s v="R1016"/>
    <x v="1787"/>
  </r>
  <r>
    <s v="Id1993"/>
    <s v="Norman H."/>
    <n v="20.399999999999999"/>
    <n v="4.83"/>
    <s v="No"/>
    <s v="No"/>
    <x v="0"/>
    <n v="0"/>
    <x v="1"/>
    <x v="2"/>
    <x v="2"/>
    <s v="13-Nov-1991"/>
    <n v="3260.2"/>
    <s v="tier - 3"/>
    <x v="2"/>
    <s v="R1011"/>
    <x v="1788"/>
  </r>
  <r>
    <s v="Id1994"/>
    <s v="Susan"/>
    <n v="42.13"/>
    <n v="5.72"/>
    <s v="yes"/>
    <s v="No"/>
    <x v="1"/>
    <n v="1"/>
    <x v="1"/>
    <x v="0"/>
    <x v="1"/>
    <s v="2-Sep-1997"/>
    <n v="3238.44"/>
    <s v="tier - 2"/>
    <x v="0"/>
    <s v="R1013"/>
    <x v="1789"/>
  </r>
  <r>
    <s v="Id1995"/>
    <s v="Tatyana K"/>
    <n v="33.99"/>
    <n v="4.83"/>
    <s v="yes"/>
    <s v="No"/>
    <x v="1"/>
    <n v="1"/>
    <x v="1"/>
    <x v="0"/>
    <x v="2"/>
    <s v="2-Aug-1997"/>
    <n v="3227.12"/>
    <s v="tier - 2"/>
    <x v="0"/>
    <s v="R1013"/>
    <x v="1790"/>
  </r>
  <r>
    <s v="Id1996"/>
    <s v="Chrissy"/>
    <n v="28.594999999999999"/>
    <n v="4.1399999999999997"/>
    <s v="yes"/>
    <s v="No"/>
    <x v="1"/>
    <n v="1"/>
    <x v="1"/>
    <x v="1"/>
    <x v="2"/>
    <s v="6-Jul-1997"/>
    <n v="3213.62"/>
    <s v="tier - 2"/>
    <x v="2"/>
    <s v="R1024"/>
    <x v="1791"/>
  </r>
  <r>
    <s v="Id1997"/>
    <s v="Carrie"/>
    <n v="20.8"/>
    <n v="4.07"/>
    <s v="yes"/>
    <s v="No"/>
    <x v="1"/>
    <n v="1"/>
    <x v="1"/>
    <x v="2"/>
    <x v="2"/>
    <s v="22-Dec-1997"/>
    <n v="3208.79"/>
    <s v="tier - 2"/>
    <x v="0"/>
    <s v="R1011"/>
    <x v="1792"/>
  </r>
  <r>
    <s v="Id1998"/>
    <s v="Halle"/>
    <n v="23.465"/>
    <n v="6.26"/>
    <s v="yes"/>
    <s v="No"/>
    <x v="1"/>
    <n v="1"/>
    <x v="1"/>
    <x v="2"/>
    <x v="1"/>
    <s v="5-Jul-1997"/>
    <n v="3206.49"/>
    <s v="tier - 2"/>
    <x v="0"/>
    <s v="R1024"/>
    <x v="1793"/>
  </r>
  <r>
    <s v="Id1999"/>
    <s v="Carolyn"/>
    <n v="40.185000000000002"/>
    <n v="5.88"/>
    <s v="yes"/>
    <s v="No"/>
    <x v="0"/>
    <n v="0"/>
    <x v="1"/>
    <x v="0"/>
    <x v="1"/>
    <s v="11-Oct-1996"/>
    <n v="3201.25"/>
    <s v="tier - 2"/>
    <x v="0"/>
    <s v="R1012"/>
    <x v="1794"/>
  </r>
  <r>
    <s v="Id2000"/>
    <s v="Tara D."/>
    <n v="21.89"/>
    <n v="5.72"/>
    <s v="yes"/>
    <s v="No"/>
    <x v="0"/>
    <n v="0"/>
    <x v="1"/>
    <x v="2"/>
    <x v="1"/>
    <s v="2-Sep-2001"/>
    <n v="3180.51"/>
    <s v="tier - 2"/>
    <x v="2"/>
    <s v="R1013"/>
    <x v="1795"/>
  </r>
  <r>
    <s v="Id2001"/>
    <s v="Rasim M"/>
    <n v="29.34"/>
    <n v="6.09"/>
    <s v="yes"/>
    <s v="yes"/>
    <x v="0"/>
    <n v="2"/>
    <x v="1"/>
    <x v="1"/>
    <x v="1"/>
    <s v="23-Sep-2000"/>
    <n v="3179.96"/>
    <s v="tier - 2"/>
    <x v="2"/>
    <s v="R1012"/>
    <x v="1796"/>
  </r>
  <r>
    <s v="Id2002"/>
    <s v="Dina"/>
    <n v="22.61"/>
    <n v="4.25"/>
    <s v="yes"/>
    <s v="No"/>
    <x v="0"/>
    <n v="0"/>
    <x v="1"/>
    <x v="2"/>
    <x v="2"/>
    <s v="3-Jul-1996"/>
    <n v="3176.82"/>
    <s v="tier - 2"/>
    <x v="1"/>
    <s v="R1012"/>
    <x v="1797"/>
  </r>
  <r>
    <s v="Id2003"/>
    <s v="Lisa"/>
    <n v="22.23"/>
    <n v="6.09"/>
    <s v="yes"/>
    <s v="No"/>
    <x v="0"/>
    <n v="0"/>
    <x v="1"/>
    <x v="2"/>
    <x v="1"/>
    <s v="14-Aug-1996"/>
    <n v="3176.29"/>
    <s v="tier - 2"/>
    <x v="2"/>
    <s v="R1012"/>
    <x v="1798"/>
  </r>
  <r>
    <s v="Id2004"/>
    <s v="Caitrin"/>
    <n v="33.4"/>
    <n v="5.51"/>
    <s v="No"/>
    <s v="No"/>
    <x v="0"/>
    <n v="0"/>
    <x v="1"/>
    <x v="0"/>
    <x v="2"/>
    <s v="6-Jul-1994"/>
    <n v="3172.02"/>
    <s v="tier - 2"/>
    <x v="1"/>
    <s v="R1011"/>
    <x v="1799"/>
  </r>
  <r>
    <s v="Id2005"/>
    <s v="Adriana S"/>
    <n v="33.11"/>
    <n v="5.63"/>
    <s v="No"/>
    <s v="No"/>
    <x v="0"/>
    <n v="0"/>
    <x v="1"/>
    <x v="0"/>
    <x v="2"/>
    <s v="25-Oct-1994"/>
    <n v="3171.61"/>
    <s v="tier - 2"/>
    <x v="0"/>
    <s v="R1013"/>
    <x v="1800"/>
  </r>
  <r>
    <s v="Id2006"/>
    <s v="Megan"/>
    <n v="16.815000000000001"/>
    <n v="5.29"/>
    <s v="yes"/>
    <s v="No"/>
    <x v="0"/>
    <n v="0"/>
    <x v="1"/>
    <x v="3"/>
    <x v="2"/>
    <s v="29-Aug-2001"/>
    <n v="3167.46"/>
    <s v="tier - 2"/>
    <x v="0"/>
    <s v="R1024"/>
    <x v="1801"/>
  </r>
  <r>
    <s v="Id2007"/>
    <s v=".  Kristen M"/>
    <n v="25.61"/>
    <n v="4"/>
    <s v="No"/>
    <s v="No"/>
    <x v="1"/>
    <n v="1"/>
    <x v="1"/>
    <x v="1"/>
    <x v="2"/>
    <s v="25-Sep-1993"/>
    <n v="3162.02"/>
    <s v="tier - 2"/>
    <x v="0"/>
    <s v="R1013"/>
    <x v="1802"/>
  </r>
  <r>
    <s v="Id2008"/>
    <s v="Alix"/>
    <n v="25.8"/>
    <n v="5.49"/>
    <s v="No"/>
    <s v="No"/>
    <x v="0"/>
    <n v="0"/>
    <x v="1"/>
    <x v="1"/>
    <x v="2"/>
    <s v="10-Jul-1994"/>
    <n v="3161.45"/>
    <s v="tier - 2"/>
    <x v="1"/>
    <s v="R1011"/>
    <x v="1803"/>
  </r>
  <r>
    <s v="Id2009"/>
    <s v="Kakushin"/>
    <n v="27.39"/>
    <n v="5.34"/>
    <s v="No"/>
    <s v="No"/>
    <x v="0"/>
    <n v="0"/>
    <x v="1"/>
    <x v="1"/>
    <x v="2"/>
    <s v="25-Jun-1999"/>
    <n v="3128.35"/>
    <s v="tier - 2"/>
    <x v="0"/>
    <s v="R1021"/>
    <x v="1804"/>
  </r>
  <r>
    <s v="Id2010"/>
    <s v="Michael J"/>
    <n v="17.03"/>
    <n v="4.12"/>
    <s v="No"/>
    <s v="No"/>
    <x v="0"/>
    <n v="1"/>
    <x v="1"/>
    <x v="3"/>
    <x v="2"/>
    <s v="1-Aug-1987"/>
    <n v="3088.06"/>
    <s v="tier - 2"/>
    <x v="2"/>
    <s v="R1013"/>
    <x v="1805"/>
  </r>
  <r>
    <s v="Id2011"/>
    <s v="Bradley"/>
    <n v="23.75"/>
    <n v="5.49"/>
    <s v="yes"/>
    <s v="No"/>
    <x v="0"/>
    <n v="0"/>
    <x v="1"/>
    <x v="2"/>
    <x v="2"/>
    <s v="13-Oct-2001"/>
    <n v="3077.1"/>
    <s v="tier - 2"/>
    <x v="1"/>
    <s v="R1012"/>
    <x v="1806"/>
  </r>
  <r>
    <s v="Id2012"/>
    <s v="Matt"/>
    <n v="26.03"/>
    <n v="5.1100000000000003"/>
    <s v="yes"/>
    <s v="No"/>
    <x v="0"/>
    <n v="1"/>
    <x v="1"/>
    <x v="1"/>
    <x v="2"/>
    <s v="10-Sep-1995"/>
    <n v="3070.81"/>
    <s v="tier - 3"/>
    <x v="1"/>
    <s v="R1017"/>
    <x v="1807"/>
  </r>
  <r>
    <s v="Id2013"/>
    <s v="Amanda C."/>
    <n v="16.079999999999998"/>
    <n v="5.94"/>
    <s v="No"/>
    <s v="No"/>
    <x v="0"/>
    <n v="0"/>
    <x v="1"/>
    <x v="3"/>
    <x v="1"/>
    <s v="1-Oct-1989"/>
    <n v="3065.49"/>
    <s v="tier - 2"/>
    <x v="1"/>
    <s v="R1012"/>
    <x v="1808"/>
  </r>
  <r>
    <s v="Id2014"/>
    <s v="Valur"/>
    <n v="30.875"/>
    <n v="5.54"/>
    <s v="No"/>
    <s v="No"/>
    <x v="0"/>
    <n v="0"/>
    <x v="1"/>
    <x v="0"/>
    <x v="2"/>
    <s v="26-Sep-1994"/>
    <n v="3062.51"/>
    <s v="tier - 3"/>
    <x v="1"/>
    <s v="R1012"/>
    <x v="1809"/>
  </r>
  <r>
    <s v="Id2015"/>
    <s v="Erica J"/>
    <n v="31.79"/>
    <n v="7.09"/>
    <s v="No"/>
    <s v="No"/>
    <x v="0"/>
    <n v="0"/>
    <x v="1"/>
    <x v="0"/>
    <x v="0"/>
    <s v="21-Jun-2002"/>
    <n v="3056.39"/>
    <s v="tier - 2"/>
    <x v="0"/>
    <s v="R1013"/>
    <x v="1810"/>
  </r>
  <r>
    <s v="Id2016"/>
    <s v="Stephen F."/>
    <n v="28.48"/>
    <n v="6.22"/>
    <s v="yes"/>
    <s v="No"/>
    <x v="1"/>
    <n v="1"/>
    <x v="1"/>
    <x v="1"/>
    <x v="1"/>
    <s v="22-Dec-1997"/>
    <n v="3051.73"/>
    <s v="tier - 2"/>
    <x v="2"/>
    <s v="R1011"/>
    <x v="1792"/>
  </r>
  <r>
    <s v="Id2017"/>
    <s v="Lissa"/>
    <n v="26.6"/>
    <n v="4.33"/>
    <s v="No"/>
    <s v="No"/>
    <x v="0"/>
    <n v="1"/>
    <x v="1"/>
    <x v="1"/>
    <x v="2"/>
    <s v="9-Aug-1998"/>
    <n v="3046.06"/>
    <s v="tier - 2"/>
    <x v="1"/>
    <s v="R1023"/>
    <x v="1811"/>
  </r>
  <r>
    <s v="Id2018"/>
    <s v="Megan"/>
    <n v="25.27"/>
    <n v="5.83"/>
    <s v="No"/>
    <s v="No"/>
    <x v="0"/>
    <n v="1"/>
    <x v="1"/>
    <x v="1"/>
    <x v="1"/>
    <s v="15-Sep-1998"/>
    <n v="3044.21"/>
    <s v="tier - 2"/>
    <x v="0"/>
    <s v="R1024"/>
    <x v="1812"/>
  </r>
  <r>
    <s v="Id2019"/>
    <s v="Alyson"/>
    <n v="34.484999999999999"/>
    <n v="4.7"/>
    <s v="yes"/>
    <s v="No"/>
    <x v="1"/>
    <n v="1"/>
    <x v="1"/>
    <x v="0"/>
    <x v="2"/>
    <s v="19-Dec-1997"/>
    <n v="3021.81"/>
    <s v="tier - 2"/>
    <x v="0"/>
    <s v="R1012"/>
    <x v="1813"/>
  </r>
  <r>
    <s v="Id2020"/>
    <s v="Chance B"/>
    <n v="15.57"/>
    <n v="4.07"/>
    <s v="yes"/>
    <s v="No"/>
    <x v="0"/>
    <n v="1"/>
    <x v="1"/>
    <x v="3"/>
    <x v="2"/>
    <s v="28-Sep-1988"/>
    <n v="3018.04"/>
    <s v="tier - 2"/>
    <x v="2"/>
    <s v="R1012"/>
    <x v="1814"/>
  </r>
  <r>
    <s v="Id2021"/>
    <s v="Sean P"/>
    <n v="30.36"/>
    <n v="9.39"/>
    <s v="No"/>
    <s v="No"/>
    <x v="0"/>
    <n v="0"/>
    <x v="1"/>
    <x v="0"/>
    <x v="0"/>
    <s v="15-Dec-2002"/>
    <n v="3012.22"/>
    <s v="tier - 2"/>
    <x v="0"/>
    <s v="R1012"/>
    <x v="1815"/>
  </r>
  <r>
    <s v="Id2022"/>
    <s v="Therese"/>
    <n v="19.37"/>
    <n v="4.18"/>
    <s v="No"/>
    <s v="No"/>
    <x v="0"/>
    <n v="0"/>
    <x v="1"/>
    <x v="2"/>
    <x v="2"/>
    <s v="20-Nov-1991"/>
    <n v="2985.67"/>
    <s v="tier - 2"/>
    <x v="2"/>
    <s v="R1013"/>
    <x v="1816"/>
  </r>
  <r>
    <s v="Id2023"/>
    <s v="Beau"/>
    <n v="16.71"/>
    <n v="4.18"/>
    <s v="No"/>
    <s v="No"/>
    <x v="0"/>
    <n v="1"/>
    <x v="1"/>
    <x v="3"/>
    <x v="2"/>
    <s v="18-Jun-1987"/>
    <n v="2979.52"/>
    <s v="tier - 2"/>
    <x v="0"/>
    <s v="R1013"/>
    <x v="1817"/>
  </r>
  <r>
    <s v="Id2024"/>
    <s v="Kelsey M"/>
    <n v="24.1"/>
    <n v="4.4000000000000004"/>
    <s v="yes"/>
    <s v="No"/>
    <x v="0"/>
    <n v="1"/>
    <x v="1"/>
    <x v="2"/>
    <x v="2"/>
    <s v="24-Sep-1995"/>
    <n v="2974.13"/>
    <s v="tier - 2"/>
    <x v="1"/>
    <s v="R1011"/>
    <x v="1818"/>
  </r>
  <r>
    <s v="Id2025"/>
    <s v="Gretchen"/>
    <n v="29.77"/>
    <n v="9.9"/>
    <s v="No"/>
    <s v="No"/>
    <x v="0"/>
    <n v="0"/>
    <x v="1"/>
    <x v="1"/>
    <x v="0"/>
    <s v="30-Sep-2002"/>
    <n v="2943.41"/>
    <s v="tier - 2"/>
    <x v="0"/>
    <s v="R1012"/>
    <x v="1819"/>
  </r>
  <r>
    <s v="Id2026"/>
    <s v="Nicholas E."/>
    <n v="46.53"/>
    <n v="4.84"/>
    <s v="yes"/>
    <s v="No"/>
    <x v="0"/>
    <n v="0"/>
    <x v="1"/>
    <x v="0"/>
    <x v="2"/>
    <s v="30-Jun-1996"/>
    <n v="2927.06"/>
    <s v="tier - 2"/>
    <x v="2"/>
    <s v="R1013"/>
    <x v="1820"/>
  </r>
  <r>
    <s v="Id2027"/>
    <s v="Deborah"/>
    <n v="23.4"/>
    <n v="5.53"/>
    <s v="No"/>
    <s v="No"/>
    <x v="1"/>
    <n v="1"/>
    <x v="1"/>
    <x v="2"/>
    <x v="2"/>
    <s v="5-Jun-2003"/>
    <n v="2913.57"/>
    <s v="tier - 2"/>
    <x v="2"/>
    <s v="R1011"/>
    <x v="1821"/>
  </r>
  <r>
    <s v="Id2028"/>
    <s v="Chuck W. Jr."/>
    <n v="30"/>
    <n v="4.33"/>
    <s v="yes"/>
    <s v="No"/>
    <x v="0"/>
    <n v="0"/>
    <x v="1"/>
    <x v="0"/>
    <x v="2"/>
    <s v="13-Jun-1996"/>
    <n v="2904.09"/>
    <s v="tier - 2"/>
    <x v="2"/>
    <s v="R1011"/>
    <x v="1822"/>
  </r>
  <r>
    <s v="Id2029"/>
    <s v="Daniel"/>
    <n v="29.15"/>
    <n v="4.91"/>
    <s v="yes"/>
    <s v="No"/>
    <x v="0"/>
    <n v="0"/>
    <x v="1"/>
    <x v="1"/>
    <x v="2"/>
    <s v="24-Oct-1996"/>
    <n v="2902.91"/>
    <s v="tier - 2"/>
    <x v="2"/>
    <s v="R1013"/>
    <x v="1823"/>
  </r>
  <r>
    <s v="Id2030"/>
    <s v="Amany"/>
    <n v="34.865000000000002"/>
    <n v="4.8"/>
    <s v="No"/>
    <s v="No"/>
    <x v="0"/>
    <n v="0"/>
    <x v="1"/>
    <x v="0"/>
    <x v="2"/>
    <s v="1-Nov-1999"/>
    <n v="2899.49"/>
    <s v="tier - 2"/>
    <x v="2"/>
    <s v="R1024"/>
    <x v="1824"/>
  </r>
  <r>
    <s v="Id2031"/>
    <s v="Kipling"/>
    <n v="28.12"/>
    <n v="5.55"/>
    <s v="yes"/>
    <s v="yes"/>
    <x v="0"/>
    <n v="2"/>
    <x v="1"/>
    <x v="1"/>
    <x v="2"/>
    <s v="14-Jul-2000"/>
    <n v="2897.46"/>
    <s v="tier - 2"/>
    <x v="1"/>
    <s v="R1012"/>
    <x v="1825"/>
  </r>
  <r>
    <s v="Id2032"/>
    <s v="Duncan"/>
    <n v="29.45"/>
    <n v="5.24"/>
    <s v="yes"/>
    <s v="No"/>
    <x v="0"/>
    <n v="0"/>
    <x v="1"/>
    <x v="1"/>
    <x v="2"/>
    <s v="21-Jun-1996"/>
    <n v="2897.32"/>
    <s v="tier - 3"/>
    <x v="0"/>
    <s v="R1016"/>
    <x v="1826"/>
  </r>
  <r>
    <s v="Id2033"/>
    <s v="Louis C."/>
    <n v="27.94"/>
    <n v="6.08"/>
    <s v="No"/>
    <s v="No"/>
    <x v="1"/>
    <n v="1"/>
    <x v="1"/>
    <x v="1"/>
    <x v="1"/>
    <s v="12-Aug-1993"/>
    <n v="2867.12"/>
    <s v="tier - 1"/>
    <x v="0"/>
    <s v="R1013"/>
    <x v="1827"/>
  </r>
  <r>
    <s v="Id2034"/>
    <s v="Daniel J"/>
    <n v="27.2"/>
    <n v="5.83"/>
    <s v="No"/>
    <s v="No"/>
    <x v="1"/>
    <n v="1"/>
    <x v="1"/>
    <x v="1"/>
    <x v="1"/>
    <s v="1-Nov-1993"/>
    <n v="2866.09"/>
    <s v="tier - 3"/>
    <x v="0"/>
    <s v="R1011"/>
    <x v="1828"/>
  </r>
  <r>
    <s v="Id2035"/>
    <s v="Ildiko M."/>
    <n v="33.344999999999999"/>
    <n v="4.29"/>
    <s v="No"/>
    <s v="No"/>
    <x v="0"/>
    <n v="1"/>
    <x v="1"/>
    <x v="0"/>
    <x v="2"/>
    <s v="4-Sep-1998"/>
    <n v="2855.44"/>
    <s v="tier - 2"/>
    <x v="0"/>
    <s v="R1012"/>
    <x v="1829"/>
  </r>
  <r>
    <s v="Id2036"/>
    <s v="Melinda E."/>
    <n v="29.925000000000001"/>
    <n v="5.3"/>
    <s v="No"/>
    <s v="No"/>
    <x v="0"/>
    <n v="1"/>
    <x v="1"/>
    <x v="1"/>
    <x v="2"/>
    <s v="17-Jun-1998"/>
    <n v="2850.68"/>
    <s v="tier - 2"/>
    <x v="0"/>
    <s v="R1012"/>
    <x v="1830"/>
  </r>
  <r>
    <s v="Id2037"/>
    <s v="Ashley M"/>
    <n v="24.225000000000001"/>
    <n v="4.42"/>
    <s v="No"/>
    <s v="No"/>
    <x v="0"/>
    <n v="1"/>
    <x v="1"/>
    <x v="2"/>
    <x v="2"/>
    <s v="15-Nov-1998"/>
    <n v="2842.76"/>
    <s v="tier - 2"/>
    <x v="0"/>
    <s v="R1012"/>
    <x v="1831"/>
  </r>
  <r>
    <s v="Id2038"/>
    <s v="Stephanie"/>
    <n v="29.68"/>
    <n v="5.68"/>
    <s v="No"/>
    <s v="yes"/>
    <x v="0"/>
    <n v="1"/>
    <x v="1"/>
    <x v="1"/>
    <x v="2"/>
    <s v="1-Oct-2000"/>
    <n v="2819.51"/>
    <s v="tier - 2"/>
    <x v="0"/>
    <s v="R1011"/>
    <x v="1832"/>
  </r>
  <r>
    <s v="Id2039"/>
    <s v="Sean P."/>
    <n v="20.614999999999998"/>
    <n v="6.05"/>
    <s v="No"/>
    <s v="No"/>
    <x v="1"/>
    <n v="1"/>
    <x v="1"/>
    <x v="2"/>
    <x v="1"/>
    <s v="23-Sep-2003"/>
    <n v="2803.7"/>
    <s v="tier - 2"/>
    <x v="1"/>
    <s v="R1012"/>
    <x v="1833"/>
  </r>
  <r>
    <s v="Id2040"/>
    <s v="Emily G"/>
    <n v="32.119999999999997"/>
    <n v="5.33"/>
    <s v="No"/>
    <s v="yes"/>
    <x v="0"/>
    <n v="1"/>
    <x v="1"/>
    <x v="0"/>
    <x v="2"/>
    <s v="4-Aug-2004"/>
    <n v="2801.26"/>
    <s v="tier - 2"/>
    <x v="0"/>
    <s v="R1013"/>
    <x v="456"/>
  </r>
  <r>
    <s v="Id2041"/>
    <s v="Malcolm"/>
    <n v="27.36"/>
    <n v="6.22"/>
    <s v="No"/>
    <s v="No"/>
    <x v="0"/>
    <n v="0"/>
    <x v="1"/>
    <x v="1"/>
    <x v="1"/>
    <s v="24-Dec-1999"/>
    <n v="2789.06"/>
    <s v="tier - 2"/>
    <x v="0"/>
    <s v="R1012"/>
    <x v="979"/>
  </r>
  <r>
    <s v="Id2042"/>
    <s v="Danilo"/>
    <n v="17.385000000000002"/>
    <n v="5.84"/>
    <s v="No"/>
    <s v="No"/>
    <x v="0"/>
    <n v="0"/>
    <x v="1"/>
    <x v="3"/>
    <x v="1"/>
    <s v="29-Aug-1999"/>
    <n v="2775.19"/>
    <s v="tier - 2"/>
    <x v="1"/>
    <s v="R1012"/>
    <x v="1834"/>
  </r>
  <r>
    <s v="Id2043"/>
    <s v="Mikko"/>
    <n v="30.13"/>
    <n v="5.71"/>
    <s v="No"/>
    <s v="yes"/>
    <x v="0"/>
    <n v="1"/>
    <x v="1"/>
    <x v="0"/>
    <x v="1"/>
    <s v="14-Nov-2004"/>
    <n v="2773.46"/>
    <s v="tier - 2"/>
    <x v="1"/>
    <s v="R1021"/>
    <x v="1835"/>
  </r>
  <r>
    <s v="Id2044"/>
    <s v="Paula C."/>
    <n v="25.44"/>
    <n v="6.04"/>
    <s v="yes"/>
    <s v="No"/>
    <x v="1"/>
    <n v="1"/>
    <x v="1"/>
    <x v="1"/>
    <x v="1"/>
    <s v="10-Aug-1997"/>
    <n v="2758.99"/>
    <s v="tier - 2"/>
    <x v="1"/>
    <s v="R1012"/>
    <x v="1836"/>
  </r>
  <r>
    <s v="Id2045"/>
    <s v="Kirsten N."/>
    <n v="39.805"/>
    <n v="4.38"/>
    <s v="No"/>
    <s v="yes"/>
    <x v="0"/>
    <n v="1"/>
    <x v="1"/>
    <x v="0"/>
    <x v="2"/>
    <s v="11-Oct-2000"/>
    <n v="2755.02"/>
    <s v="tier - 2"/>
    <x v="1"/>
    <s v="R1024"/>
    <x v="1837"/>
  </r>
  <r>
    <s v="Id2046"/>
    <s v="Christy"/>
    <n v="30.4"/>
    <n v="5.56"/>
    <s v="yes"/>
    <s v="yes"/>
    <x v="0"/>
    <n v="1"/>
    <x v="1"/>
    <x v="0"/>
    <x v="2"/>
    <s v="3-Oct-2000"/>
    <n v="2741.95"/>
    <s v="tier - 2"/>
    <x v="0"/>
    <s v="R1024"/>
    <x v="1838"/>
  </r>
  <r>
    <s v="Id2047"/>
    <s v="Jennifer"/>
    <n v="23.18"/>
    <n v="4.24"/>
    <s v="No"/>
    <s v="yes"/>
    <x v="0"/>
    <n v="1"/>
    <x v="1"/>
    <x v="2"/>
    <x v="2"/>
    <s v="17-Dec-2000"/>
    <n v="2731.91"/>
    <s v="tier - 2"/>
    <x v="0"/>
    <s v="R1024"/>
    <x v="207"/>
  </r>
  <r>
    <s v="Id2048"/>
    <s v="Jingjing"/>
    <n v="39.615000000000002"/>
    <n v="6.32"/>
    <s v="No"/>
    <s v="No"/>
    <x v="1"/>
    <n v="1"/>
    <x v="1"/>
    <x v="0"/>
    <x v="1"/>
    <s v="3-Dec-2003"/>
    <n v="2730.11"/>
    <s v="tier - 2"/>
    <x v="0"/>
    <s v="R1012"/>
    <x v="1839"/>
  </r>
  <r>
    <s v="Id2049"/>
    <s v="Morgan"/>
    <n v="30.59"/>
    <n v="6.3"/>
    <s v="yes"/>
    <s v="No"/>
    <x v="1"/>
    <n v="1"/>
    <x v="1"/>
    <x v="0"/>
    <x v="1"/>
    <s v="6-Oct-1997"/>
    <n v="2727.4"/>
    <s v="tier - 3"/>
    <x v="0"/>
    <s v="R1016"/>
    <x v="1840"/>
  </r>
  <r>
    <s v="Id2050"/>
    <s v="Patrick J."/>
    <n v="16.72"/>
    <n v="4.38"/>
    <s v="yes"/>
    <s v="No"/>
    <x v="0"/>
    <n v="1"/>
    <x v="1"/>
    <x v="3"/>
    <x v="2"/>
    <s v="20-Aug-1988"/>
    <n v="2726.06"/>
    <s v="tier - 2"/>
    <x v="2"/>
    <s v="R1013"/>
    <x v="1841"/>
  </r>
  <r>
    <s v="Id2051"/>
    <s v="Frankline"/>
    <n v="26.22"/>
    <n v="4.6500000000000004"/>
    <s v="yes"/>
    <s v="No"/>
    <x v="1"/>
    <n v="1"/>
    <x v="1"/>
    <x v="1"/>
    <x v="2"/>
    <s v="30-Oct-1997"/>
    <n v="2721.32"/>
    <s v="tier - 1"/>
    <x v="0"/>
    <s v="R1014"/>
    <x v="1842"/>
  </r>
  <r>
    <s v="Id2052"/>
    <s v="Laura T."/>
    <n v="31.824999999999999"/>
    <n v="4.7"/>
    <s v="No"/>
    <s v="No"/>
    <x v="1"/>
    <n v="1"/>
    <x v="1"/>
    <x v="0"/>
    <x v="2"/>
    <s v="6-Aug-2003"/>
    <n v="2719.28"/>
    <s v="tier - 2"/>
    <x v="2"/>
    <s v="R1012"/>
    <x v="1843"/>
  </r>
  <r>
    <s v="Id2053"/>
    <s v="Natalia"/>
    <n v="25.745000000000001"/>
    <n v="4.34"/>
    <s v="No"/>
    <s v="No"/>
    <x v="1"/>
    <n v="1"/>
    <x v="1"/>
    <x v="1"/>
    <x v="2"/>
    <s v="1-Dec-2003"/>
    <n v="2710.83"/>
    <s v="tier - 2"/>
    <x v="0"/>
    <s v="R1012"/>
    <x v="1844"/>
  </r>
  <r>
    <s v="Id2054"/>
    <s v="Jennifer L."/>
    <n v="24.605"/>
    <n v="5.62"/>
    <s v="No"/>
    <s v="No"/>
    <x v="1"/>
    <n v="1"/>
    <x v="1"/>
    <x v="2"/>
    <x v="2"/>
    <s v="21-Nov-2003"/>
    <n v="2709.24"/>
    <s v="tier - 2"/>
    <x v="2"/>
    <s v="R1012"/>
    <x v="1845"/>
  </r>
  <r>
    <s v="Id2055"/>
    <s v="Brooke"/>
    <n v="24.51"/>
    <n v="4.24"/>
    <s v="No"/>
    <s v="No"/>
    <x v="1"/>
    <n v="1"/>
    <x v="1"/>
    <x v="2"/>
    <x v="2"/>
    <s v="17-Jul-2003"/>
    <n v="2709.11"/>
    <s v="tier - 2"/>
    <x v="2"/>
    <s v="R1012"/>
    <x v="1846"/>
  </r>
  <r>
    <s v="Id2056"/>
    <s v="Jeremy M"/>
    <n v="31.065000000000001"/>
    <n v="4.57"/>
    <s v="yes"/>
    <s v="No"/>
    <x v="0"/>
    <n v="0"/>
    <x v="1"/>
    <x v="0"/>
    <x v="2"/>
    <s v="13-Jun-1996"/>
    <n v="2699.57"/>
    <s v="tier - 2"/>
    <x v="1"/>
    <s v="R1012"/>
    <x v="1822"/>
  </r>
  <r>
    <s v="Id2057"/>
    <s v="Megan L."/>
    <n v="28.12"/>
    <n v="5.05"/>
    <s v="No"/>
    <s v="No"/>
    <x v="0"/>
    <n v="0"/>
    <x v="1"/>
    <x v="1"/>
    <x v="2"/>
    <s v="11-Jun-1999"/>
    <n v="2690.11"/>
    <s v="tier - 2"/>
    <x v="2"/>
    <s v="R1012"/>
    <x v="1847"/>
  </r>
  <r>
    <s v="Id2058"/>
    <s v="Bryan"/>
    <n v="38.06"/>
    <n v="6.16"/>
    <s v="No"/>
    <s v="No"/>
    <x v="0"/>
    <n v="0"/>
    <x v="1"/>
    <x v="0"/>
    <x v="1"/>
    <s v="2-Oct-1994"/>
    <n v="2689.5"/>
    <s v="tier - 3"/>
    <x v="2"/>
    <s v="R1013"/>
    <x v="1848"/>
  </r>
  <r>
    <s v="Id2059"/>
    <s v="Marny"/>
    <n v="24.96"/>
    <n v="4.57"/>
    <s v="No"/>
    <s v="No"/>
    <x v="0"/>
    <n v="0"/>
    <x v="1"/>
    <x v="2"/>
    <x v="2"/>
    <s v="17-Sep-1994"/>
    <n v="2684.69"/>
    <s v="tier - 2"/>
    <x v="2"/>
    <s v="R1013"/>
    <x v="1849"/>
  </r>
  <r>
    <s v="Id2060"/>
    <s v="Marc"/>
    <n v="17.670000000000002"/>
    <n v="5.53"/>
    <s v="yes"/>
    <s v="No"/>
    <x v="0"/>
    <n v="0"/>
    <x v="1"/>
    <x v="3"/>
    <x v="2"/>
    <s v="5-Aug-1996"/>
    <n v="2680.95"/>
    <s v="tier - 3"/>
    <x v="2"/>
    <s v="R1012"/>
    <x v="1850"/>
  </r>
  <r>
    <s v="Id2061"/>
    <s v="Benjamin L"/>
    <n v="31.35"/>
    <n v="5.84"/>
    <s v="No"/>
    <s v="yes"/>
    <x v="0"/>
    <n v="1"/>
    <x v="1"/>
    <x v="0"/>
    <x v="1"/>
    <s v="9-Dec-2000"/>
    <n v="2643.27"/>
    <s v="tier - 2"/>
    <x v="1"/>
    <s v="R1012"/>
    <x v="1851"/>
  </r>
  <r>
    <s v="Id2062"/>
    <s v="Rob G"/>
    <n v="28.31"/>
    <n v="6.41"/>
    <s v="No"/>
    <s v="yes"/>
    <x v="0"/>
    <n v="1"/>
    <x v="1"/>
    <x v="1"/>
    <x v="1"/>
    <s v="24-Jun-2000"/>
    <n v="2639.04"/>
    <s v="tier - 2"/>
    <x v="2"/>
    <s v="R1012"/>
    <x v="1852"/>
  </r>
  <r>
    <s v="Id2063"/>
    <s v="Stefanie A"/>
    <n v="30.3"/>
    <n v="4.7300000000000004"/>
    <s v="yes"/>
    <s v="No"/>
    <x v="1"/>
    <n v="1"/>
    <x v="1"/>
    <x v="0"/>
    <x v="2"/>
    <s v="26-Aug-1997"/>
    <n v="2632.99"/>
    <s v="tier - 2"/>
    <x v="1"/>
    <s v="R1011"/>
    <x v="537"/>
  </r>
  <r>
    <s v="Id2064"/>
    <s v="Stephanie"/>
    <n v="26.4"/>
    <n v="6.22"/>
    <s v="yes"/>
    <s v="No"/>
    <x v="0"/>
    <n v="0"/>
    <x v="1"/>
    <x v="1"/>
    <x v="1"/>
    <s v="26-Aug-2001"/>
    <n v="2597.7800000000002"/>
    <s v="tier - 2"/>
    <x v="1"/>
    <s v="R1011"/>
    <x v="1853"/>
  </r>
  <r>
    <s v="Id2065"/>
    <s v="Caroline F."/>
    <n v="22.135000000000002"/>
    <n v="4.46"/>
    <s v="yes"/>
    <s v="No"/>
    <x v="0"/>
    <n v="0"/>
    <x v="1"/>
    <x v="2"/>
    <x v="2"/>
    <s v="28-Jul-2001"/>
    <n v="2585.85"/>
    <s v="tier - 2"/>
    <x v="2"/>
    <s v="R1024"/>
    <x v="1854"/>
  </r>
  <r>
    <s v="Id2066"/>
    <s v="Julia J."/>
    <n v="17.399999999999999"/>
    <n v="4.5"/>
    <s v="yes"/>
    <s v="No"/>
    <x v="0"/>
    <n v="0"/>
    <x v="1"/>
    <x v="3"/>
    <x v="2"/>
    <s v="15-Oct-2001"/>
    <n v="2585.27"/>
    <s v="tier - 2"/>
    <x v="0"/>
    <s v="R1011"/>
    <x v="1855"/>
  </r>
  <r>
    <s v="Id2067"/>
    <s v="Jack"/>
    <n v="28.06"/>
    <n v="8.93"/>
    <s v="No"/>
    <s v="No"/>
    <x v="0"/>
    <n v="0"/>
    <x v="1"/>
    <x v="1"/>
    <x v="0"/>
    <s v="20-Jul-2002"/>
    <n v="2585.04"/>
    <s v="tier - 2"/>
    <x v="2"/>
    <s v="R1021"/>
    <x v="1856"/>
  </r>
  <r>
    <s v="Id2068"/>
    <s v="Bernat"/>
    <n v="31.13"/>
    <n v="11.02"/>
    <s v="No"/>
    <s v="No"/>
    <x v="0"/>
    <n v="0"/>
    <x v="1"/>
    <x v="0"/>
    <x v="0"/>
    <s v="11-Oct-2002"/>
    <n v="2566.4699999999998"/>
    <s v="tier - 2"/>
    <x v="0"/>
    <s v="R1013"/>
    <x v="387"/>
  </r>
  <r>
    <s v="Id2069"/>
    <s v="Hicham"/>
    <n v="18.46"/>
    <n v="5.25"/>
    <s v="No"/>
    <s v="No"/>
    <x v="0"/>
    <n v="0"/>
    <x v="1"/>
    <x v="3"/>
    <x v="2"/>
    <s v="17-Nov-1991"/>
    <n v="2545.6799999999998"/>
    <s v="tier - 2"/>
    <x v="1"/>
    <s v="R1013"/>
    <x v="1026"/>
  </r>
  <r>
    <s v="Id2070"/>
    <s v="Sarah"/>
    <n v="17.3"/>
    <n v="4.75"/>
    <s v="No"/>
    <s v="No"/>
    <x v="0"/>
    <n v="0"/>
    <x v="1"/>
    <x v="3"/>
    <x v="2"/>
    <s v="1-Oct-1990"/>
    <n v="2540.39"/>
    <s v="tier - 2"/>
    <x v="2"/>
    <s v="R1013"/>
    <x v="1857"/>
  </r>
  <r>
    <s v="Id2071"/>
    <s v="Anthony S"/>
    <n v="35.625"/>
    <n v="4.68"/>
    <s v="yes"/>
    <s v="No"/>
    <x v="1"/>
    <n v="1"/>
    <x v="1"/>
    <x v="0"/>
    <x v="2"/>
    <s v="28-Jul-1997"/>
    <n v="2534.39"/>
    <s v="tier - 3"/>
    <x v="0"/>
    <s v="R1012"/>
    <x v="916"/>
  </r>
  <r>
    <s v="Id2072"/>
    <s v="Elisabetta"/>
    <n v="20.234999999999999"/>
    <n v="6.17"/>
    <s v="yes"/>
    <s v="yes"/>
    <x v="0"/>
    <n v="2"/>
    <x v="1"/>
    <x v="2"/>
    <x v="1"/>
    <s v="25-Aug-2000"/>
    <n v="2527.8200000000002"/>
    <s v="tier - 2"/>
    <x v="0"/>
    <s v="R1012"/>
    <x v="1858"/>
  </r>
  <r>
    <s v="Id2073"/>
    <s v="Trevor N."/>
    <n v="27.55"/>
    <n v="4.5599999999999996"/>
    <s v="yes"/>
    <s v="No"/>
    <x v="1"/>
    <n v="1"/>
    <x v="1"/>
    <x v="1"/>
    <x v="2"/>
    <s v="2-Nov-1997"/>
    <n v="2523.17"/>
    <s v="tier - 3"/>
    <x v="1"/>
    <s v="R1012"/>
    <x v="1859"/>
  </r>
  <r>
    <s v="Id2074"/>
    <s v="Nancy"/>
    <n v="17.97"/>
    <n v="6.3"/>
    <s v="No"/>
    <s v="No"/>
    <x v="0"/>
    <n v="0"/>
    <x v="1"/>
    <x v="3"/>
    <x v="1"/>
    <s v="5-Aug-1991"/>
    <n v="2510.79"/>
    <s v="tier - 2"/>
    <x v="1"/>
    <s v="R1013"/>
    <x v="1860"/>
  </r>
  <r>
    <s v="Id2075"/>
    <s v="Allison R."/>
    <n v="29.98"/>
    <n v="6.03"/>
    <s v="No"/>
    <s v="yes"/>
    <x v="0"/>
    <n v="1"/>
    <x v="1"/>
    <x v="1"/>
    <x v="1"/>
    <s v="6-Sep-2004"/>
    <n v="2500.9299999999998"/>
    <s v="tier - 2"/>
    <x v="2"/>
    <s v="R1012"/>
    <x v="681"/>
  </r>
  <r>
    <s v="Id2076"/>
    <s v="Robert J."/>
    <n v="33.659999999999997"/>
    <n v="4.2"/>
    <s v="yes"/>
    <s v="No"/>
    <x v="0"/>
    <n v="1"/>
    <x v="1"/>
    <x v="0"/>
    <x v="2"/>
    <s v="15-Oct-1995"/>
    <n v="2498.41"/>
    <s v="tier - 3"/>
    <x v="0"/>
    <s v="R1013"/>
    <x v="1861"/>
  </r>
  <r>
    <s v="Id2077"/>
    <s v="Nicholas"/>
    <n v="32.67"/>
    <n v="5.61"/>
    <s v="yes"/>
    <s v="No"/>
    <x v="0"/>
    <n v="1"/>
    <x v="1"/>
    <x v="0"/>
    <x v="2"/>
    <s v="9-Jul-1995"/>
    <n v="2497.04"/>
    <s v="tier - 3"/>
    <x v="0"/>
    <s v="R1013"/>
    <x v="1862"/>
  </r>
  <r>
    <s v="Id2078"/>
    <s v="Kevin L"/>
    <n v="30.5"/>
    <n v="5.88"/>
    <s v="yes"/>
    <s v="No"/>
    <x v="0"/>
    <n v="1"/>
    <x v="1"/>
    <x v="0"/>
    <x v="1"/>
    <s v="14-Oct-1995"/>
    <n v="2494.02"/>
    <s v="tier - 3"/>
    <x v="1"/>
    <s v="R1011"/>
    <x v="1683"/>
  </r>
  <r>
    <s v="Id2079"/>
    <s v="Bryan"/>
    <n v="23.1"/>
    <n v="5.92"/>
    <s v="yes"/>
    <s v="No"/>
    <x v="0"/>
    <n v="1"/>
    <x v="1"/>
    <x v="2"/>
    <x v="1"/>
    <s v="6-Nov-1995"/>
    <n v="2483.7399999999998"/>
    <s v="tier - 3"/>
    <x v="2"/>
    <s v="R1013"/>
    <x v="1863"/>
  </r>
  <r>
    <s v="Id2080"/>
    <s v="Janae N."/>
    <n v="39.49"/>
    <n v="4.8099999999999996"/>
    <s v="No"/>
    <s v="No"/>
    <x v="0"/>
    <n v="1"/>
    <x v="1"/>
    <x v="0"/>
    <x v="2"/>
    <s v="20-Jun-1998"/>
    <n v="2480.98"/>
    <s v="tier - 2"/>
    <x v="2"/>
    <s v="R1013"/>
    <x v="323"/>
  </r>
  <r>
    <s v="Id2081"/>
    <s v="Audrey"/>
    <n v="33.99"/>
    <n v="4.55"/>
    <s v="No"/>
    <s v="No"/>
    <x v="0"/>
    <n v="1"/>
    <x v="1"/>
    <x v="0"/>
    <x v="2"/>
    <s v="2-Jul-1998"/>
    <n v="2473.33"/>
    <s v="tier - 2"/>
    <x v="0"/>
    <s v="R1013"/>
    <x v="1864"/>
  </r>
  <r>
    <s v="Id2082"/>
    <s v="Laura"/>
    <n v="27.72"/>
    <n v="6.43"/>
    <s v="No"/>
    <s v="No"/>
    <x v="0"/>
    <n v="1"/>
    <x v="1"/>
    <x v="1"/>
    <x v="1"/>
    <s v="17-Aug-1998"/>
    <n v="2464.62"/>
    <s v="tier - 2"/>
    <x v="0"/>
    <s v="R1013"/>
    <x v="1865"/>
  </r>
  <r>
    <s v="Id2083"/>
    <s v="Nicole F"/>
    <n v="30.59"/>
    <n v="11.62"/>
    <s v="No"/>
    <s v="No"/>
    <x v="0"/>
    <n v="0"/>
    <x v="1"/>
    <x v="0"/>
    <x v="0"/>
    <s v="11-Jul-2002"/>
    <n v="2459.7199999999998"/>
    <s v="tier - 2"/>
    <x v="2"/>
    <s v="R1024"/>
    <x v="1866"/>
  </r>
  <r>
    <s v="Id2084"/>
    <s v="Krista L"/>
    <n v="22.6"/>
    <n v="6.04"/>
    <s v="No"/>
    <s v="No"/>
    <x v="0"/>
    <n v="1"/>
    <x v="1"/>
    <x v="2"/>
    <x v="1"/>
    <s v="19-Nov-1998"/>
    <n v="2457.5"/>
    <s v="tier - 2"/>
    <x v="1"/>
    <s v="R1011"/>
    <x v="1867"/>
  </r>
  <r>
    <s v="Id2085"/>
    <s v="Denise"/>
    <n v="28.785"/>
    <n v="8.82"/>
    <s v="No"/>
    <s v="No"/>
    <x v="0"/>
    <n v="0"/>
    <x v="1"/>
    <x v="1"/>
    <x v="0"/>
    <s v="29-Jul-2002"/>
    <n v="2457.21"/>
    <s v="tier - 2"/>
    <x v="1"/>
    <s v="R1024"/>
    <x v="1868"/>
  </r>
  <r>
    <s v="Id2086"/>
    <s v="Ariel"/>
    <n v="50.38"/>
    <n v="5.8"/>
    <s v="No"/>
    <s v="No"/>
    <x v="0"/>
    <n v="0"/>
    <x v="1"/>
    <x v="0"/>
    <x v="1"/>
    <s v="21-Nov-1999"/>
    <n v="2438.06"/>
    <s v="tier - 2"/>
    <x v="2"/>
    <s v="R1013"/>
    <x v="1869"/>
  </r>
  <r>
    <s v="Id2087"/>
    <s v="Jeremy"/>
    <n v="35.200000000000003"/>
    <n v="4.28"/>
    <s v="No"/>
    <s v="No"/>
    <x v="0"/>
    <n v="0"/>
    <x v="1"/>
    <x v="0"/>
    <x v="2"/>
    <s v="12-Nov-1999"/>
    <n v="2416.96"/>
    <s v="tier - 2"/>
    <x v="2"/>
    <s v="R1011"/>
    <x v="140"/>
  </r>
  <r>
    <s v="Id2088"/>
    <s v="Rosalie"/>
    <n v="35.72"/>
    <n v="5.5"/>
    <s v="yes"/>
    <s v="No"/>
    <x v="0"/>
    <n v="0"/>
    <x v="1"/>
    <x v="0"/>
    <x v="2"/>
    <s v="3-Jun-2001"/>
    <n v="2404.73"/>
    <s v="tier - 2"/>
    <x v="0"/>
    <s v="R1012"/>
    <x v="1870"/>
  </r>
  <r>
    <s v="Id2089"/>
    <s v="Jay"/>
    <n v="24.51"/>
    <n v="4.6900000000000004"/>
    <s v="No"/>
    <s v="No"/>
    <x v="0"/>
    <n v="0"/>
    <x v="1"/>
    <x v="2"/>
    <x v="2"/>
    <s v="10-Aug-1999"/>
    <n v="2396.1"/>
    <s v="tier - 2"/>
    <x v="1"/>
    <s v="R1019"/>
    <x v="669"/>
  </r>
  <r>
    <s v="Id2090"/>
    <s v="Vitaliy"/>
    <n v="23.844999999999999"/>
    <n v="4.43"/>
    <s v="No"/>
    <s v="No"/>
    <x v="0"/>
    <n v="0"/>
    <x v="1"/>
    <x v="2"/>
    <x v="2"/>
    <s v="17-Dec-1999"/>
    <n v="2395.17"/>
    <s v="tier - 2"/>
    <x v="1"/>
    <s v="R1014"/>
    <x v="1871"/>
  </r>
  <r>
    <s v="Id2091"/>
    <s v="Benjamin W."/>
    <n v="15.68"/>
    <n v="6.16"/>
    <s v="yes"/>
    <s v="No"/>
    <x v="0"/>
    <n v="1"/>
    <x v="1"/>
    <x v="3"/>
    <x v="1"/>
    <s v="12-Dec-1988"/>
    <n v="2373.3000000000002"/>
    <s v="tier - 2"/>
    <x v="2"/>
    <s v="R1013"/>
    <x v="1872"/>
  </r>
  <r>
    <s v="Id2092"/>
    <s v="Jesse"/>
    <n v="32.395000000000003"/>
    <n v="6.66"/>
    <s v="No"/>
    <s v="No"/>
    <x v="0"/>
    <n v="0"/>
    <x v="1"/>
    <x v="0"/>
    <x v="0"/>
    <s v="5-Nov-2002"/>
    <n v="2362.23"/>
    <s v="tier - 2"/>
    <x v="1"/>
    <s v="R1012"/>
    <x v="1873"/>
  </r>
  <r>
    <s v="Id2093"/>
    <s v="Mark"/>
    <n v="23.655000000000001"/>
    <n v="5.92"/>
    <s v="No"/>
    <s v="No"/>
    <x v="0"/>
    <n v="1"/>
    <x v="1"/>
    <x v="2"/>
    <x v="1"/>
    <s v="21-Oct-1998"/>
    <n v="2352.9699999999998"/>
    <s v="tier - 3"/>
    <x v="0"/>
    <s v="R1012"/>
    <x v="1874"/>
  </r>
  <r>
    <s v="Id2094"/>
    <s v="Lauren"/>
    <n v="28.4"/>
    <n v="5.97"/>
    <s v="No"/>
    <s v="No"/>
    <x v="1"/>
    <n v="1"/>
    <x v="1"/>
    <x v="1"/>
    <x v="1"/>
    <s v="18-Nov-2003"/>
    <n v="2331.52"/>
    <s v="tier - 2"/>
    <x v="0"/>
    <s v="R1011"/>
    <x v="1783"/>
  </r>
  <r>
    <s v="Id2095"/>
    <s v="Massimiliano"/>
    <n v="35.42"/>
    <n v="4.6399999999999997"/>
    <s v="yes"/>
    <s v="No"/>
    <x v="0"/>
    <n v="0"/>
    <x v="1"/>
    <x v="0"/>
    <x v="2"/>
    <s v="17-Dec-1996"/>
    <n v="2322.62"/>
    <s v="tier - 2"/>
    <x v="1"/>
    <s v="R1013"/>
    <x v="1875"/>
  </r>
  <r>
    <s v="Id2096"/>
    <s v="Josh"/>
    <n v="26.18"/>
    <n v="6.12"/>
    <s v="No"/>
    <s v="yes"/>
    <x v="0"/>
    <n v="1"/>
    <x v="1"/>
    <x v="1"/>
    <x v="1"/>
    <s v="6-Sep-2004"/>
    <n v="2304"/>
    <s v="tier - 2"/>
    <x v="0"/>
    <s v="R1013"/>
    <x v="681"/>
  </r>
  <r>
    <s v="Id2097"/>
    <s v="Kiyokatsu"/>
    <n v="20.8"/>
    <n v="4.87"/>
    <s v="yes"/>
    <s v="No"/>
    <x v="0"/>
    <n v="0"/>
    <x v="1"/>
    <x v="2"/>
    <x v="2"/>
    <s v="28-Nov-1996"/>
    <n v="2302.3000000000002"/>
    <s v="tier - 1"/>
    <x v="2"/>
    <s v="R1011"/>
    <x v="1876"/>
  </r>
  <r>
    <s v="Id2098"/>
    <s v="Amanda L"/>
    <n v="15.82"/>
    <n v="4.5999999999999996"/>
    <s v="No"/>
    <s v="No"/>
    <x v="0"/>
    <n v="0"/>
    <x v="1"/>
    <x v="3"/>
    <x v="2"/>
    <s v="5-Oct-1989"/>
    <n v="2295.2399999999998"/>
    <s v="tier - 2"/>
    <x v="1"/>
    <s v="R1013"/>
    <x v="1877"/>
  </r>
  <r>
    <s v="Id2099"/>
    <s v="Matthew"/>
    <n v="17.670000000000002"/>
    <n v="4.78"/>
    <s v="No"/>
    <s v="No"/>
    <x v="0"/>
    <n v="0"/>
    <x v="1"/>
    <x v="3"/>
    <x v="2"/>
    <s v="16-Jun-1991"/>
    <n v="2277.7199999999998"/>
    <s v="tier - 2"/>
    <x v="1"/>
    <s v="R1013"/>
    <x v="1878"/>
  </r>
  <r>
    <s v="Id2100"/>
    <s v="Julia M"/>
    <n v="31.92"/>
    <n v="11.05"/>
    <s v="No"/>
    <s v="No"/>
    <x v="0"/>
    <n v="0"/>
    <x v="1"/>
    <x v="0"/>
    <x v="0"/>
    <s v="12-Nov-2002"/>
    <n v="2261.5700000000002"/>
    <s v="tier - 2"/>
    <x v="1"/>
    <s v="R1012"/>
    <x v="1879"/>
  </r>
  <r>
    <s v="Id2101"/>
    <s v="Rhea"/>
    <n v="28.975000000000001"/>
    <n v="7.62"/>
    <s v="No"/>
    <s v="No"/>
    <x v="0"/>
    <n v="0"/>
    <x v="1"/>
    <x v="1"/>
    <x v="0"/>
    <s v="15-Jul-2002"/>
    <n v="2257.48"/>
    <s v="tier - 2"/>
    <x v="1"/>
    <s v="R1012"/>
    <x v="1880"/>
  </r>
  <r>
    <s v="Id2102"/>
    <s v="Justin"/>
    <n v="31.73"/>
    <n v="4.78"/>
    <s v="yes"/>
    <s v="yes"/>
    <x v="0"/>
    <n v="2"/>
    <x v="1"/>
    <x v="0"/>
    <x v="2"/>
    <s v="11-Dec-2000"/>
    <n v="2254.8000000000002"/>
    <s v="tier - 2"/>
    <x v="0"/>
    <s v="R1016"/>
    <x v="1611"/>
  </r>
  <r>
    <s v="Id2103"/>
    <s v="Shamus M."/>
    <n v="28.88"/>
    <n v="6.09"/>
    <s v="yes"/>
    <s v="yes"/>
    <x v="0"/>
    <n v="2"/>
    <x v="1"/>
    <x v="1"/>
    <x v="1"/>
    <s v="30-Jun-2000"/>
    <n v="2250.84"/>
    <s v="tier - 2"/>
    <x v="2"/>
    <s v="R1018"/>
    <x v="1881"/>
  </r>
  <r>
    <s v="Id2104"/>
    <s v="Mike"/>
    <n v="25.555"/>
    <n v="5.1100000000000003"/>
    <s v="No"/>
    <s v="No"/>
    <x v="1"/>
    <n v="1"/>
    <x v="1"/>
    <x v="1"/>
    <x v="2"/>
    <s v="10-Dec-2003"/>
    <n v="2221.56"/>
    <s v="tier - 2"/>
    <x v="0"/>
    <s v="R1012"/>
    <x v="1882"/>
  </r>
  <r>
    <s v="Id2105"/>
    <s v="Mary Beth"/>
    <n v="37.29"/>
    <n v="4.46"/>
    <s v="No"/>
    <s v="yes"/>
    <x v="0"/>
    <n v="1"/>
    <x v="1"/>
    <x v="0"/>
    <x v="2"/>
    <s v="12-Dec-2004"/>
    <n v="2219.4499999999998"/>
    <s v="tier - 2"/>
    <x v="1"/>
    <s v="R1013"/>
    <x v="1883"/>
  </r>
  <r>
    <s v="Id2106"/>
    <s v="Erin"/>
    <n v="40.28"/>
    <n v="6.11"/>
    <s v="No"/>
    <s v="yes"/>
    <x v="0"/>
    <n v="1"/>
    <x v="1"/>
    <x v="0"/>
    <x v="1"/>
    <s v="25-Sep-2004"/>
    <n v="2217.6"/>
    <s v="tier - 2"/>
    <x v="1"/>
    <s v="R1024"/>
    <x v="1884"/>
  </r>
  <r>
    <s v="Id2107"/>
    <s v="Hallie"/>
    <n v="40.185000000000002"/>
    <n v="4.66"/>
    <s v="No"/>
    <s v="yes"/>
    <x v="0"/>
    <n v="1"/>
    <x v="1"/>
    <x v="0"/>
    <x v="2"/>
    <s v="13-Jun-2004"/>
    <n v="2217.4699999999998"/>
    <s v="tier - 2"/>
    <x v="1"/>
    <s v="R1024"/>
    <x v="1885"/>
  </r>
  <r>
    <s v="Id2108"/>
    <s v="Paige P"/>
    <n v="23.57"/>
    <n v="6.14"/>
    <s v="No"/>
    <s v="No"/>
    <x v="0"/>
    <n v="0"/>
    <x v="1"/>
    <x v="2"/>
    <x v="1"/>
    <s v="17-Nov-1994"/>
    <n v="2213.21"/>
    <s v="tier - 2"/>
    <x v="2"/>
    <s v="R1013"/>
    <x v="1256"/>
  </r>
  <r>
    <s v="Id2109"/>
    <s v="Ji"/>
    <n v="35.625"/>
    <n v="6.21"/>
    <s v="No"/>
    <s v="yes"/>
    <x v="0"/>
    <n v="1"/>
    <x v="1"/>
    <x v="0"/>
    <x v="1"/>
    <s v="27-Jul-2004"/>
    <n v="2211.13"/>
    <s v="tier - 2"/>
    <x v="2"/>
    <s v="R1024"/>
    <x v="1445"/>
  </r>
  <r>
    <s v="Id2110"/>
    <s v="Carissa A"/>
    <n v="33.155000000000001"/>
    <n v="4.5999999999999996"/>
    <s v="No"/>
    <s v="yes"/>
    <x v="0"/>
    <n v="1"/>
    <x v="1"/>
    <x v="0"/>
    <x v="2"/>
    <s v="6-Aug-2004"/>
    <n v="2207.6999999999998"/>
    <s v="tier - 2"/>
    <x v="2"/>
    <s v="R1024"/>
    <x v="1886"/>
  </r>
  <r>
    <s v="Id2111"/>
    <s v="Mona"/>
    <n v="31.92"/>
    <n v="5.04"/>
    <s v="No"/>
    <s v="yes"/>
    <x v="0"/>
    <n v="1"/>
    <x v="1"/>
    <x v="0"/>
    <x v="2"/>
    <s v="13-Nov-2004"/>
    <n v="2205.98"/>
    <s v="tier - 2"/>
    <x v="0"/>
    <s v="R1024"/>
    <x v="1887"/>
  </r>
  <r>
    <s v="Id2112"/>
    <s v="Kristin R."/>
    <n v="30.305"/>
    <n v="5.08"/>
    <s v="No"/>
    <s v="yes"/>
    <x v="0"/>
    <n v="1"/>
    <x v="1"/>
    <x v="0"/>
    <x v="2"/>
    <s v="28-Oct-2004"/>
    <n v="2203.7399999999998"/>
    <s v="tier - 2"/>
    <x v="2"/>
    <s v="R1024"/>
    <x v="1888"/>
  </r>
  <r>
    <s v="Id2113"/>
    <s v="Beth"/>
    <n v="30.114999999999998"/>
    <n v="4.38"/>
    <s v="No"/>
    <s v="yes"/>
    <x v="0"/>
    <n v="1"/>
    <x v="1"/>
    <x v="0"/>
    <x v="2"/>
    <s v="6-Aug-2004"/>
    <n v="2203.4699999999998"/>
    <s v="tier - 2"/>
    <x v="2"/>
    <s v="R1024"/>
    <x v="1886"/>
  </r>
  <r>
    <s v="Id2114"/>
    <s v="Allison"/>
    <n v="24.09"/>
    <n v="4.79"/>
    <s v="No"/>
    <s v="yes"/>
    <x v="0"/>
    <n v="1"/>
    <x v="1"/>
    <x v="2"/>
    <x v="2"/>
    <s v="27-Jul-2004"/>
    <n v="2201.1"/>
    <s v="tier - 2"/>
    <x v="0"/>
    <s v="R1013"/>
    <x v="1445"/>
  </r>
  <r>
    <s v="Id2115"/>
    <s v="Ashley E"/>
    <n v="28.215"/>
    <n v="4.21"/>
    <s v="No"/>
    <s v="yes"/>
    <x v="0"/>
    <n v="1"/>
    <x v="1"/>
    <x v="1"/>
    <x v="2"/>
    <s v="12-Sep-2004"/>
    <n v="2200.83"/>
    <s v="tier - 2"/>
    <x v="2"/>
    <s v="R1024"/>
    <x v="1889"/>
  </r>
  <r>
    <s v="Id2116"/>
    <s v="Hilary K."/>
    <n v="26.315000000000001"/>
    <n v="5.47"/>
    <s v="No"/>
    <s v="yes"/>
    <x v="0"/>
    <n v="1"/>
    <x v="1"/>
    <x v="1"/>
    <x v="2"/>
    <s v="3-Sep-2004"/>
    <n v="2198.19"/>
    <s v="tier - 2"/>
    <x v="1"/>
    <s v="R1023"/>
    <x v="1890"/>
  </r>
  <r>
    <s v="Id2117"/>
    <s v="Dominique"/>
    <n v="25.08"/>
    <n v="5.09"/>
    <s v="No"/>
    <s v="yes"/>
    <x v="0"/>
    <n v="1"/>
    <x v="1"/>
    <x v="1"/>
    <x v="2"/>
    <s v="7-Dec-2004"/>
    <n v="2196.4699999999998"/>
    <s v="tier - 2"/>
    <x v="0"/>
    <s v="R1024"/>
    <x v="1891"/>
  </r>
  <r>
    <s v="Id2118"/>
    <s v="Carlos I"/>
    <n v="15.41"/>
    <n v="5.08"/>
    <s v="No"/>
    <s v="No"/>
    <x v="0"/>
    <n v="0"/>
    <x v="1"/>
    <x v="3"/>
    <x v="2"/>
    <s v="16-Dec-1991"/>
    <n v="2193.1999999999998"/>
    <s v="tier - 2"/>
    <x v="2"/>
    <s v="R1012"/>
    <x v="1892"/>
  </r>
  <r>
    <s v="Id2119"/>
    <s v="Matthew"/>
    <n v="23.83"/>
    <n v="5.68"/>
    <s v="No"/>
    <s v="No"/>
    <x v="0"/>
    <n v="0"/>
    <x v="1"/>
    <x v="2"/>
    <x v="2"/>
    <s v="27-Sep-1994"/>
    <n v="2170.08"/>
    <s v="tier - 2"/>
    <x v="2"/>
    <s v="R1013"/>
    <x v="1893"/>
  </r>
  <r>
    <s v="Id2120"/>
    <s v="Kara"/>
    <n v="36"/>
    <n v="4.66"/>
    <s v="No"/>
    <s v="yes"/>
    <x v="0"/>
    <n v="1"/>
    <x v="1"/>
    <x v="0"/>
    <x v="2"/>
    <s v="23-Aug-2000"/>
    <n v="2166.73"/>
    <s v="tier - 2"/>
    <x v="2"/>
    <s v="R1011"/>
    <x v="1894"/>
  </r>
  <r>
    <s v="Id2121"/>
    <s v="Sarah S"/>
    <n v="28.82"/>
    <n v="5.59"/>
    <s v="No"/>
    <s v="yes"/>
    <x v="0"/>
    <n v="1"/>
    <x v="1"/>
    <x v="1"/>
    <x v="2"/>
    <s v="10-Dec-2000"/>
    <n v="2156.75"/>
    <s v="tier - 2"/>
    <x v="2"/>
    <s v="R1013"/>
    <x v="1895"/>
  </r>
  <r>
    <s v="Id2122"/>
    <s v="Shauna R."/>
    <n v="28.05"/>
    <n v="6.2"/>
    <s v="No"/>
    <s v="yes"/>
    <x v="0"/>
    <n v="1"/>
    <x v="1"/>
    <x v="1"/>
    <x v="1"/>
    <s v="29-Nov-2000"/>
    <n v="2155.6799999999998"/>
    <s v="tier - 2"/>
    <x v="0"/>
    <s v="R1013"/>
    <x v="1896"/>
  </r>
  <r>
    <s v="Id2123"/>
    <s v="Lindsay J."/>
    <n v="27.1"/>
    <n v="4.45"/>
    <s v="No"/>
    <s v="yes"/>
    <x v="0"/>
    <n v="1"/>
    <x v="1"/>
    <x v="1"/>
    <x v="2"/>
    <s v="22-Oct-2000"/>
    <n v="2154.36"/>
    <s v="tier - 2"/>
    <x v="2"/>
    <s v="R1011"/>
    <x v="1897"/>
  </r>
  <r>
    <s v="Id2124"/>
    <s v="Danya A."/>
    <n v="24.3"/>
    <n v="6.1"/>
    <s v="yes"/>
    <s v="yes"/>
    <x v="0"/>
    <n v="1"/>
    <x v="1"/>
    <x v="2"/>
    <x v="1"/>
    <s v="27-Dec-2000"/>
    <n v="2150.4699999999998"/>
    <s v="tier - 2"/>
    <x v="0"/>
    <s v="R1011"/>
    <x v="247"/>
  </r>
  <r>
    <s v="Id2125"/>
    <s v="Lorraine"/>
    <n v="30.72"/>
    <n v="6.06"/>
    <s v="No"/>
    <s v="yes"/>
    <x v="0"/>
    <n v="1"/>
    <x v="1"/>
    <x v="0"/>
    <x v="1"/>
    <s v="4-Oct-2004"/>
    <n v="2144.85"/>
    <s v="tier - 2"/>
    <x v="1"/>
    <s v="R1011"/>
    <x v="936"/>
  </r>
  <r>
    <s v="Id2126"/>
    <s v="Jennifer L."/>
    <n v="37.43"/>
    <n v="4.5599999999999996"/>
    <s v="No"/>
    <s v="No"/>
    <x v="1"/>
    <n v="1"/>
    <x v="1"/>
    <x v="0"/>
    <x v="2"/>
    <s v="19-Aug-2003"/>
    <n v="2138.0700000000002"/>
    <s v="tier - 2"/>
    <x v="1"/>
    <s v="R1012"/>
    <x v="1898"/>
  </r>
  <r>
    <s v="Id2127"/>
    <s v="Jesus Sr."/>
    <n v="25.74"/>
    <n v="6.41"/>
    <s v="yes"/>
    <s v="No"/>
    <x v="1"/>
    <n v="1"/>
    <x v="1"/>
    <x v="1"/>
    <x v="1"/>
    <s v="3-Sep-1997"/>
    <n v="2137.65"/>
    <s v="tier - 3"/>
    <x v="1"/>
    <s v="R1013"/>
    <x v="1899"/>
  </r>
  <r>
    <s v="Id2128"/>
    <s v="Kristen"/>
    <n v="36.575000000000003"/>
    <n v="5.57"/>
    <s v="No"/>
    <s v="No"/>
    <x v="1"/>
    <n v="1"/>
    <x v="1"/>
    <x v="0"/>
    <x v="2"/>
    <s v="26-Sep-2003"/>
    <n v="2136.88"/>
    <s v="tier - 2"/>
    <x v="2"/>
    <s v="R1012"/>
    <x v="1900"/>
  </r>
  <r>
    <s v="Id2129"/>
    <s v="Catherine C."/>
    <n v="35.15"/>
    <n v="5.47"/>
    <s v="No"/>
    <s v="No"/>
    <x v="1"/>
    <n v="1"/>
    <x v="1"/>
    <x v="0"/>
    <x v="2"/>
    <s v="1-Sep-2003"/>
    <n v="2134.9"/>
    <s v="tier - 2"/>
    <x v="0"/>
    <s v="R1012"/>
    <x v="338"/>
  </r>
  <r>
    <s v="Id2130"/>
    <s v="Paula"/>
    <n v="32.11"/>
    <n v="4.43"/>
    <s v="No"/>
    <s v="No"/>
    <x v="1"/>
    <n v="1"/>
    <x v="1"/>
    <x v="0"/>
    <x v="2"/>
    <s v="22-Dec-2003"/>
    <n v="2130.6799999999998"/>
    <s v="tier - 2"/>
    <x v="0"/>
    <s v="R1012"/>
    <x v="1901"/>
  </r>
  <r>
    <s v="Id2131"/>
    <s v="Evan"/>
    <n v="30.495000000000001"/>
    <n v="4.95"/>
    <s v="No"/>
    <s v="No"/>
    <x v="1"/>
    <n v="1"/>
    <x v="1"/>
    <x v="0"/>
    <x v="2"/>
    <s v="30-Aug-2003"/>
    <n v="2128.4299999999998"/>
    <s v="tier - 2"/>
    <x v="1"/>
    <s v="R1012"/>
    <x v="1902"/>
  </r>
  <r>
    <s v="Id2132"/>
    <s v="Nathan J"/>
    <n v="29.24"/>
    <n v="4.04"/>
    <s v="No"/>
    <s v="yes"/>
    <x v="0"/>
    <n v="1"/>
    <x v="1"/>
    <x v="1"/>
    <x v="2"/>
    <s v="4-Nov-2004"/>
    <n v="2118.61"/>
    <s v="tier - 2"/>
    <x v="1"/>
    <s v="R1012"/>
    <x v="1903"/>
  </r>
  <r>
    <s v="Id2133"/>
    <s v="Ashley M"/>
    <n v="22.515000000000001"/>
    <n v="5.93"/>
    <s v="No"/>
    <s v="No"/>
    <x v="1"/>
    <n v="1"/>
    <x v="1"/>
    <x v="2"/>
    <x v="1"/>
    <s v="30-Sep-2003"/>
    <n v="2117.34"/>
    <s v="tier - 2"/>
    <x v="0"/>
    <s v="R1012"/>
    <x v="1904"/>
  </r>
  <r>
    <s v="Id2134"/>
    <s v="Jason"/>
    <n v="15.65"/>
    <n v="4.2300000000000004"/>
    <s v="No"/>
    <s v="No"/>
    <x v="0"/>
    <n v="0"/>
    <x v="1"/>
    <x v="3"/>
    <x v="2"/>
    <s v="21-Jul-1989"/>
    <n v="2106.2600000000002"/>
    <s v="tier - 2"/>
    <x v="2"/>
    <s v="R1013"/>
    <x v="1905"/>
  </r>
  <r>
    <s v="Id2135"/>
    <s v="Marshall"/>
    <n v="27.36"/>
    <n v="5.59"/>
    <s v="yes"/>
    <s v="No"/>
    <x v="0"/>
    <n v="0"/>
    <x v="1"/>
    <x v="1"/>
    <x v="2"/>
    <s v="28-Nov-2001"/>
    <n v="2104.11"/>
    <s v="tier - 2"/>
    <x v="1"/>
    <s v="R1016"/>
    <x v="1906"/>
  </r>
  <r>
    <s v="Id2136"/>
    <s v="Lavar"/>
    <n v="22.3"/>
    <n v="4.8899999999999997"/>
    <s v="yes"/>
    <s v="No"/>
    <x v="0"/>
    <n v="0"/>
    <x v="1"/>
    <x v="2"/>
    <x v="2"/>
    <s v="22-Jun-2001"/>
    <n v="2103.08"/>
    <s v="tier - 3"/>
    <x v="2"/>
    <s v="R1011"/>
    <x v="1907"/>
  </r>
  <r>
    <s v="Id2137"/>
    <s v="Charlie T."/>
    <n v="26.03"/>
    <n v="5.81"/>
    <s v="yes"/>
    <s v="No"/>
    <x v="0"/>
    <n v="0"/>
    <x v="1"/>
    <x v="1"/>
    <x v="1"/>
    <s v="14-Aug-2001"/>
    <n v="2102.2600000000002"/>
    <s v="tier - 3"/>
    <x v="2"/>
    <s v="R1019"/>
    <x v="1908"/>
  </r>
  <r>
    <s v="Id2138"/>
    <s v=".  Lauren"/>
    <n v="27.74"/>
    <n v="4.29"/>
    <s v="No"/>
    <s v="yes"/>
    <x v="0"/>
    <n v="1"/>
    <x v="1"/>
    <x v="1"/>
    <x v="2"/>
    <s v="12-Jun-2004"/>
    <n v="2094.1"/>
    <s v="tier - 3"/>
    <x v="2"/>
    <s v="R1025"/>
    <x v="1909"/>
  </r>
  <r>
    <s v="Id2139"/>
    <s v="Arthur"/>
    <n v="32.11"/>
    <n v="4.03"/>
    <s v="yes"/>
    <s v="yes"/>
    <x v="0"/>
    <n v="2"/>
    <x v="1"/>
    <x v="0"/>
    <x v="2"/>
    <s v="26-Jul-2000"/>
    <n v="2055.3200000000002"/>
    <s v="tier - 3"/>
    <x v="0"/>
    <s v="R1012"/>
    <x v="1910"/>
  </r>
  <r>
    <s v="Id2140"/>
    <s v="Thomas"/>
    <n v="25.175000000000001"/>
    <n v="6.29"/>
    <s v="yes"/>
    <s v="yes"/>
    <x v="0"/>
    <n v="2"/>
    <x v="1"/>
    <x v="1"/>
    <x v="1"/>
    <s v="2-Sep-2000"/>
    <n v="2045.69"/>
    <s v="tier - 3"/>
    <x v="0"/>
    <s v="R1012"/>
    <x v="1911"/>
  </r>
  <r>
    <s v="Id2141"/>
    <s v="Jennifer"/>
    <n v="39.49"/>
    <n v="4.4800000000000004"/>
    <s v="yes"/>
    <s v="No"/>
    <x v="0"/>
    <n v="0"/>
    <x v="1"/>
    <x v="0"/>
    <x v="2"/>
    <s v="4-Aug-2001"/>
    <n v="2026.97"/>
    <s v="tier - 3"/>
    <x v="2"/>
    <s v="R1013"/>
    <x v="1912"/>
  </r>
  <r>
    <s v="Id2142"/>
    <s v="Tammy"/>
    <n v="34.869999999999997"/>
    <n v="5.51"/>
    <s v="yes"/>
    <s v="No"/>
    <x v="0"/>
    <n v="0"/>
    <x v="1"/>
    <x v="0"/>
    <x v="2"/>
    <s v="6-Sep-2001"/>
    <n v="2020.55"/>
    <s v="tier - 3"/>
    <x v="2"/>
    <s v="R1013"/>
    <x v="1913"/>
  </r>
  <r>
    <s v="Id2143"/>
    <s v="Lena"/>
    <n v="34.6"/>
    <n v="4.5"/>
    <s v="yes"/>
    <s v="No"/>
    <x v="0"/>
    <n v="0"/>
    <x v="1"/>
    <x v="0"/>
    <x v="2"/>
    <s v="1-Jul-2001"/>
    <n v="2020.18"/>
    <s v="tier - 3"/>
    <x v="1"/>
    <s v="R1011"/>
    <x v="1914"/>
  </r>
  <r>
    <s v="Id2144"/>
    <s v="Valentina"/>
    <n v="25.8"/>
    <n v="6.29"/>
    <s v="yes"/>
    <s v="No"/>
    <x v="0"/>
    <n v="0"/>
    <x v="1"/>
    <x v="1"/>
    <x v="1"/>
    <s v="14-Aug-2001"/>
    <n v="2007.95"/>
    <s v="tier - 3"/>
    <x v="2"/>
    <s v="R1011"/>
    <x v="1908"/>
  </r>
  <r>
    <s v="Id2145"/>
    <s v="Russell N."/>
    <n v="35.86"/>
    <n v="4.33"/>
    <s v="No"/>
    <s v="No"/>
    <x v="0"/>
    <n v="1"/>
    <x v="1"/>
    <x v="0"/>
    <x v="2"/>
    <s v="14-Sep-1998"/>
    <n v="1986.93"/>
    <s v="tier - 3"/>
    <x v="2"/>
    <s v="R1013"/>
    <x v="1915"/>
  </r>
  <r>
    <s v="Id2146"/>
    <s v="Scott R."/>
    <n v="40.47"/>
    <n v="11.15"/>
    <s v="No"/>
    <s v="No"/>
    <x v="0"/>
    <n v="0"/>
    <x v="1"/>
    <x v="0"/>
    <x v="0"/>
    <s v="29-Sep-2002"/>
    <n v="1984.45"/>
    <s v="tier - 3"/>
    <x v="0"/>
    <s v="R1016"/>
    <x v="1916"/>
  </r>
  <r>
    <s v="Id2147"/>
    <s v="Jose Francisco Sr."/>
    <n v="32.01"/>
    <n v="6.45"/>
    <s v="No"/>
    <s v="No"/>
    <x v="0"/>
    <n v="1"/>
    <x v="1"/>
    <x v="0"/>
    <x v="1"/>
    <s v="29-Dec-1998"/>
    <n v="1981.58"/>
    <s v="tier - 3"/>
    <x v="1"/>
    <s v="R1013"/>
    <x v="1917"/>
  </r>
  <r>
    <s v="Id2148"/>
    <s v="Paul J"/>
    <n v="33"/>
    <n v="9.27"/>
    <s v="No"/>
    <s v="No"/>
    <x v="0"/>
    <n v="0"/>
    <x v="1"/>
    <x v="0"/>
    <x v="0"/>
    <s v="16-Jul-2002"/>
    <n v="1980.07"/>
    <s v="tier - 3"/>
    <x v="0"/>
    <s v="R1011"/>
    <x v="1918"/>
  </r>
  <r>
    <s v="Id2149"/>
    <s v="Adam"/>
    <n v="29.3"/>
    <n v="6.15"/>
    <s v="No"/>
    <s v="No"/>
    <x v="0"/>
    <n v="1"/>
    <x v="1"/>
    <x v="1"/>
    <x v="1"/>
    <s v="29-Sep-1998"/>
    <n v="1977.82"/>
    <s v="tier - 3"/>
    <x v="1"/>
    <s v="R1011"/>
    <x v="1919"/>
  </r>
  <r>
    <s v="Id2150"/>
    <s v="Edward J."/>
    <n v="25.8"/>
    <n v="4.13"/>
    <s v="No"/>
    <s v="No"/>
    <x v="0"/>
    <n v="1"/>
    <x v="1"/>
    <x v="1"/>
    <x v="2"/>
    <s v="5-Oct-1998"/>
    <n v="1972.95"/>
    <s v="tier - 3"/>
    <x v="1"/>
    <s v="R1011"/>
    <x v="1920"/>
  </r>
  <r>
    <s v="Id2151"/>
    <s v="Patrick A."/>
    <n v="23.4"/>
    <n v="4.24"/>
    <s v="No"/>
    <s v="No"/>
    <x v="0"/>
    <n v="1"/>
    <x v="1"/>
    <x v="2"/>
    <x v="2"/>
    <s v="28-Sep-1998"/>
    <n v="1969.61"/>
    <s v="tier - 3"/>
    <x v="0"/>
    <s v="R1011"/>
    <x v="1921"/>
  </r>
  <r>
    <s v="Id2152"/>
    <s v="Geraint H"/>
    <n v="27.93"/>
    <n v="9.8800000000000008"/>
    <s v="No"/>
    <s v="No"/>
    <x v="0"/>
    <n v="0"/>
    <x v="1"/>
    <x v="1"/>
    <x v="0"/>
    <s v="29-Jul-2002"/>
    <n v="1967.02"/>
    <s v="tier - 3"/>
    <x v="2"/>
    <s v="R1016"/>
    <x v="1868"/>
  </r>
  <r>
    <s v="Id2153"/>
    <s v="Dj"/>
    <n v="22"/>
    <n v="9.5"/>
    <s v="No"/>
    <s v="No"/>
    <x v="0"/>
    <n v="0"/>
    <x v="1"/>
    <x v="2"/>
    <x v="0"/>
    <s v="7-Sep-2002"/>
    <n v="1964.78"/>
    <s v="tier - 3"/>
    <x v="1"/>
    <s v="R1011"/>
    <x v="1922"/>
  </r>
  <r>
    <s v="Id2154"/>
    <s v="Zachary A"/>
    <n v="36.86"/>
    <n v="4.97"/>
    <s v="yes"/>
    <s v="No"/>
    <x v="0"/>
    <n v="0"/>
    <x v="1"/>
    <x v="0"/>
    <x v="2"/>
    <s v="9-Dec-2001"/>
    <n v="1917.32"/>
    <s v="tier - 3"/>
    <x v="2"/>
    <s v="R1012"/>
    <x v="1923"/>
  </r>
  <r>
    <s v="Id2155"/>
    <s v="Brian W."/>
    <n v="31.254999999999999"/>
    <n v="5.49"/>
    <s v="yes"/>
    <s v="No"/>
    <x v="0"/>
    <n v="0"/>
    <x v="1"/>
    <x v="0"/>
    <x v="2"/>
    <s v="3-Aug-2001"/>
    <n v="1909.53"/>
    <s v="tier - 3"/>
    <x v="0"/>
    <s v="R1012"/>
    <x v="1924"/>
  </r>
  <r>
    <s v="Id2156"/>
    <s v="Joe"/>
    <n v="23.06"/>
    <n v="4.47"/>
    <s v="No"/>
    <s v="No"/>
    <x v="0"/>
    <n v="0"/>
    <x v="1"/>
    <x v="2"/>
    <x v="2"/>
    <s v="6-Oct-1994"/>
    <n v="1908.9"/>
    <s v="tier - 3"/>
    <x v="0"/>
    <s v="R1013"/>
    <x v="1925"/>
  </r>
  <r>
    <s v="Id2157"/>
    <s v="Stephen"/>
    <n v="28.975000000000001"/>
    <n v="4.34"/>
    <s v="yes"/>
    <s v="No"/>
    <x v="0"/>
    <n v="0"/>
    <x v="1"/>
    <x v="1"/>
    <x v="2"/>
    <s v="10-Aug-2001"/>
    <n v="1906.36"/>
    <s v="tier - 3"/>
    <x v="1"/>
    <s v="R1012"/>
    <x v="1926"/>
  </r>
  <r>
    <s v="Id2158"/>
    <s v="Ellen L."/>
    <n v="33.299999999999997"/>
    <n v="9.49"/>
    <s v="No"/>
    <s v="No"/>
    <x v="0"/>
    <n v="0"/>
    <x v="1"/>
    <x v="0"/>
    <x v="0"/>
    <s v="21-Aug-2002"/>
    <n v="1880.49"/>
    <s v="tier - 3"/>
    <x v="1"/>
    <s v="R1011"/>
    <x v="1597"/>
  </r>
  <r>
    <s v="Id2159"/>
    <s v="Cindy"/>
    <n v="33"/>
    <n v="10.16"/>
    <s v="No"/>
    <s v="No"/>
    <x v="0"/>
    <n v="0"/>
    <x v="1"/>
    <x v="0"/>
    <x v="0"/>
    <s v="29-Aug-2002"/>
    <n v="1880.07"/>
    <s v="tier - 3"/>
    <x v="2"/>
    <s v="R1013"/>
    <x v="1927"/>
  </r>
  <r>
    <s v="Id2160"/>
    <s v="Abigail R."/>
    <n v="31.46"/>
    <n v="11.19"/>
    <s v="No"/>
    <s v="No"/>
    <x v="0"/>
    <n v="0"/>
    <x v="1"/>
    <x v="0"/>
    <x v="0"/>
    <s v="29-Oct-2002"/>
    <n v="1877.93"/>
    <s v="tier - 3"/>
    <x v="1"/>
    <s v="R1013"/>
    <x v="1928"/>
  </r>
  <r>
    <s v="Id2161"/>
    <s v="Amy L."/>
    <n v="29.6"/>
    <n v="11.03"/>
    <s v="No"/>
    <s v="No"/>
    <x v="0"/>
    <n v="0"/>
    <x v="1"/>
    <x v="1"/>
    <x v="0"/>
    <s v="22-Sep-2002"/>
    <n v="1875.34"/>
    <s v="tier - 3"/>
    <x v="2"/>
    <s v="R1011"/>
    <x v="1929"/>
  </r>
  <r>
    <s v="Id2162"/>
    <s v="Amy"/>
    <n v="22.05"/>
    <n v="4.43"/>
    <s v="yes"/>
    <s v="No"/>
    <x v="0"/>
    <n v="0"/>
    <x v="1"/>
    <x v="2"/>
    <x v="2"/>
    <s v="2-Jul-1996"/>
    <n v="1865.98"/>
    <s v="tier - 3"/>
    <x v="0"/>
    <s v="R1012"/>
    <x v="1930"/>
  </r>
  <r>
    <s v="Id2163"/>
    <s v=".  Grace H"/>
    <n v="27.06"/>
    <n v="6.14"/>
    <s v="No"/>
    <s v="yes"/>
    <x v="0"/>
    <n v="1"/>
    <x v="1"/>
    <x v="1"/>
    <x v="1"/>
    <s v="27-Dec-2004"/>
    <n v="1863.45"/>
    <s v="tier - 3"/>
    <x v="1"/>
    <s v="R1025"/>
    <x v="1931"/>
  </r>
  <r>
    <s v="Id2164"/>
    <s v="Caitie J."/>
    <n v="20.49"/>
    <n v="4.87"/>
    <s v="No"/>
    <s v="No"/>
    <x v="0"/>
    <n v="0"/>
    <x v="1"/>
    <x v="2"/>
    <x v="2"/>
    <s v="6-Dec-1994"/>
    <n v="1850.55"/>
    <s v="tier - 3"/>
    <x v="2"/>
    <s v="R1012"/>
    <x v="1932"/>
  </r>
  <r>
    <s v="Id2165"/>
    <s v="Benjamin"/>
    <n v="28.4"/>
    <n v="4.3"/>
    <s v="No"/>
    <s v="No"/>
    <x v="1"/>
    <n v="1"/>
    <x v="1"/>
    <x v="1"/>
    <x v="2"/>
    <s v="20-Jul-2003"/>
    <n v="1842.52"/>
    <s v="tier - 3"/>
    <x v="2"/>
    <s v="R1011"/>
    <x v="1933"/>
  </r>
  <r>
    <s v="Id2166"/>
    <s v="Ian T"/>
    <n v="41.91"/>
    <n v="6.19"/>
    <s v="No"/>
    <s v="No"/>
    <x v="0"/>
    <n v="0"/>
    <x v="1"/>
    <x v="0"/>
    <x v="1"/>
    <s v="12-Dec-1999"/>
    <n v="1837.28"/>
    <s v="tier - 3"/>
    <x v="2"/>
    <s v="R1013"/>
    <x v="1934"/>
  </r>
  <r>
    <s v="Id2167"/>
    <s v="Tadese"/>
    <n v="24.6"/>
    <n v="6.19"/>
    <s v="No"/>
    <s v="No"/>
    <x v="1"/>
    <n v="1"/>
    <x v="1"/>
    <x v="2"/>
    <x v="1"/>
    <s v="4-Aug-2003"/>
    <n v="1837.24"/>
    <s v="tier - 3"/>
    <x v="2"/>
    <s v="R1011"/>
    <x v="1935"/>
  </r>
  <r>
    <s v="Id2168"/>
    <s v="Jonathan"/>
    <n v="20.9"/>
    <n v="5.12"/>
    <s v="No"/>
    <s v="No"/>
    <x v="1"/>
    <n v="1"/>
    <x v="1"/>
    <x v="2"/>
    <x v="2"/>
    <s v="11-Aug-2003"/>
    <n v="1832.09"/>
    <s v="tier - 3"/>
    <x v="0"/>
    <s v="R1011"/>
    <x v="1936"/>
  </r>
  <r>
    <s v="Id2169"/>
    <s v="Dathan"/>
    <n v="34.4"/>
    <n v="4.04"/>
    <s v="No"/>
    <s v="No"/>
    <x v="0"/>
    <n v="0"/>
    <x v="1"/>
    <x v="0"/>
    <x v="2"/>
    <s v="1-Oct-1999"/>
    <n v="1826.84"/>
    <s v="tier - 3"/>
    <x v="2"/>
    <s v="R1011"/>
    <x v="194"/>
  </r>
  <r>
    <s v="Id2170"/>
    <s v="Eric"/>
    <n v="32.56"/>
    <n v="5.36"/>
    <s v="No"/>
    <s v="No"/>
    <x v="0"/>
    <n v="0"/>
    <x v="1"/>
    <x v="0"/>
    <x v="2"/>
    <s v="17-Nov-1999"/>
    <n v="1824.29"/>
    <s v="tier - 3"/>
    <x v="0"/>
    <s v="R1013"/>
    <x v="1937"/>
  </r>
  <r>
    <s v="Id2171"/>
    <s v="Allison M"/>
    <n v="27.98"/>
    <n v="4.38"/>
    <s v="No"/>
    <s v="yes"/>
    <x v="0"/>
    <n v="1"/>
    <x v="1"/>
    <x v="1"/>
    <x v="2"/>
    <s v="19-Aug-2004"/>
    <n v="1822.54"/>
    <s v="tier - 3"/>
    <x v="1"/>
    <s v="R1012"/>
    <x v="1938"/>
  </r>
  <r>
    <s v="Id2172"/>
    <s v="Paul"/>
    <n v="26.51"/>
    <n v="4.58"/>
    <s v="No"/>
    <s v="No"/>
    <x v="0"/>
    <n v="0"/>
    <x v="1"/>
    <x v="1"/>
    <x v="2"/>
    <s v="25-Sep-1999"/>
    <n v="1815.88"/>
    <s v="tier - 3"/>
    <x v="0"/>
    <s v="R1013"/>
    <x v="1939"/>
  </r>
  <r>
    <s v="Id2173"/>
    <s v="Aaron R"/>
    <n v="29.734999999999999"/>
    <n v="11.92"/>
    <s v="No"/>
    <s v="No"/>
    <x v="0"/>
    <n v="0"/>
    <x v="1"/>
    <x v="1"/>
    <x v="0"/>
    <s v="13-Dec-2002"/>
    <n v="1769.53"/>
    <s v="tier - 3"/>
    <x v="0"/>
    <s v="R1012"/>
    <x v="1940"/>
  </r>
  <r>
    <s v="Id2174"/>
    <s v="Caitlin H."/>
    <n v="40.5"/>
    <n v="5.4"/>
    <s v="No"/>
    <s v="No"/>
    <x v="1"/>
    <n v="1"/>
    <x v="1"/>
    <x v="0"/>
    <x v="2"/>
    <s v="19-Nov-2003"/>
    <n v="1759.34"/>
    <s v="tier - 3"/>
    <x v="1"/>
    <s v="R1011"/>
    <x v="1941"/>
  </r>
  <r>
    <s v="Id2175"/>
    <s v="Harald E."/>
    <n v="25.64"/>
    <n v="4.76"/>
    <s v="No"/>
    <s v="No"/>
    <x v="0"/>
    <n v="1"/>
    <x v="1"/>
    <x v="1"/>
    <x v="2"/>
    <s v="7-Oct-1998"/>
    <n v="1756.6"/>
    <s v="tier - 3"/>
    <x v="0"/>
    <s v="R1013"/>
    <x v="1942"/>
  </r>
  <r>
    <s v="Id2176"/>
    <s v="Siobhan A."/>
    <n v="32.9"/>
    <n v="4.78"/>
    <s v="No"/>
    <s v="No"/>
    <x v="1"/>
    <n v="1"/>
    <x v="1"/>
    <x v="0"/>
    <x v="2"/>
    <s v="26-Sep-2003"/>
    <n v="1748.77"/>
    <s v="tier - 3"/>
    <x v="1"/>
    <s v="R1011"/>
    <x v="1900"/>
  </r>
  <r>
    <s v="Id2177"/>
    <s v="Andrea J."/>
    <n v="29.8"/>
    <n v="4.26"/>
    <s v="No"/>
    <s v="No"/>
    <x v="1"/>
    <n v="1"/>
    <x v="1"/>
    <x v="1"/>
    <x v="2"/>
    <s v="28-Jul-2003"/>
    <n v="1744.47"/>
    <s v="tier - 3"/>
    <x v="1"/>
    <s v="R1011"/>
    <x v="1943"/>
  </r>
  <r>
    <s v="Id2178"/>
    <s v="Marie"/>
    <n v="28.9"/>
    <n v="5.85"/>
    <s v="No"/>
    <s v="No"/>
    <x v="1"/>
    <n v="1"/>
    <x v="1"/>
    <x v="1"/>
    <x v="1"/>
    <s v="25-Jul-2003"/>
    <n v="1743.21"/>
    <s v="tier - 3"/>
    <x v="1"/>
    <s v="R1011"/>
    <x v="434"/>
  </r>
  <r>
    <s v="Id2179"/>
    <s v="Rachel A."/>
    <n v="24.7"/>
    <n v="5.32"/>
    <s v="No"/>
    <s v="No"/>
    <x v="1"/>
    <n v="1"/>
    <x v="1"/>
    <x v="2"/>
    <x v="2"/>
    <s v="14-Nov-2003"/>
    <n v="1737.38"/>
    <s v="tier - 3"/>
    <x v="2"/>
    <s v="R1011"/>
    <x v="1944"/>
  </r>
  <r>
    <s v="Id2180"/>
    <s v="Emma"/>
    <n v="20.6"/>
    <n v="5.14"/>
    <s v="No"/>
    <s v="No"/>
    <x v="1"/>
    <n v="1"/>
    <x v="1"/>
    <x v="2"/>
    <x v="2"/>
    <s v="9-Nov-2003"/>
    <n v="1731.68"/>
    <s v="tier - 3"/>
    <x v="2"/>
    <s v="R1011"/>
    <x v="1945"/>
  </r>
  <r>
    <s v="Id2181"/>
    <s v="Kiersten"/>
    <n v="18.600000000000001"/>
    <n v="5"/>
    <s v="No"/>
    <s v="No"/>
    <x v="1"/>
    <n v="1"/>
    <x v="1"/>
    <x v="2"/>
    <x v="2"/>
    <s v="1-Sep-2003"/>
    <n v="1728.9"/>
    <s v="tier - 3"/>
    <x v="2"/>
    <s v="R1011"/>
    <x v="338"/>
  </r>
  <r>
    <s v="Id2182"/>
    <s v="Rachael"/>
    <n v="17.8"/>
    <n v="4.55"/>
    <s v="No"/>
    <s v="No"/>
    <x v="1"/>
    <n v="1"/>
    <x v="1"/>
    <x v="3"/>
    <x v="2"/>
    <s v="21-Nov-2003"/>
    <n v="1727.79"/>
    <s v="tier - 3"/>
    <x v="0"/>
    <s v="R1011"/>
    <x v="1845"/>
  </r>
  <r>
    <s v="Id2183"/>
    <s v="Timothy P."/>
    <n v="35.200000000000003"/>
    <n v="5.97"/>
    <s v="No"/>
    <s v="yes"/>
    <x v="0"/>
    <n v="1"/>
    <x v="1"/>
    <x v="0"/>
    <x v="1"/>
    <s v="9-Sep-2004"/>
    <n v="1727.54"/>
    <s v="tier - 3"/>
    <x v="1"/>
    <s v="R1013"/>
    <x v="1946"/>
  </r>
  <r>
    <s v="Id2184"/>
    <s v="Lelisa"/>
    <n v="33.770000000000003"/>
    <n v="4.0199999999999996"/>
    <s v="No"/>
    <s v="yes"/>
    <x v="0"/>
    <n v="1"/>
    <x v="1"/>
    <x v="0"/>
    <x v="2"/>
    <s v="21-Oct-2004"/>
    <n v="1725.55"/>
    <s v="tier - 3"/>
    <x v="2"/>
    <s v="R1013"/>
    <x v="1947"/>
  </r>
  <r>
    <s v="Id2185"/>
    <s v="Nate"/>
    <n v="30.03"/>
    <n v="4.04"/>
    <s v="No"/>
    <s v="yes"/>
    <x v="0"/>
    <n v="1"/>
    <x v="1"/>
    <x v="0"/>
    <x v="2"/>
    <s v="11-Sep-2004"/>
    <n v="1720.35"/>
    <s v="tier - 3"/>
    <x v="0"/>
    <s v="R1013"/>
    <x v="1948"/>
  </r>
  <r>
    <s v="Id2186"/>
    <s v="Chris C."/>
    <n v="29.37"/>
    <n v="5.54"/>
    <s v="No"/>
    <s v="yes"/>
    <x v="0"/>
    <n v="1"/>
    <x v="1"/>
    <x v="1"/>
    <x v="2"/>
    <s v="10-Jun-2004"/>
    <n v="1719.44"/>
    <s v="tier - 3"/>
    <x v="0"/>
    <s v="R1013"/>
    <x v="1949"/>
  </r>
  <r>
    <s v="Id2187"/>
    <s v="Scott"/>
    <n v="28.5"/>
    <n v="4.03"/>
    <s v="No"/>
    <s v="yes"/>
    <x v="0"/>
    <n v="1"/>
    <x v="1"/>
    <x v="1"/>
    <x v="2"/>
    <s v="21-Sep-2004"/>
    <n v="1712.23"/>
    <s v="tier - 3"/>
    <x v="1"/>
    <s v="R1016"/>
    <x v="1950"/>
  </r>
  <r>
    <s v="Id2188"/>
    <s v="Kevin"/>
    <n v="23.32"/>
    <n v="5.62"/>
    <s v="No"/>
    <s v="yes"/>
    <x v="0"/>
    <n v="1"/>
    <x v="1"/>
    <x v="2"/>
    <x v="2"/>
    <s v="19-Sep-2004"/>
    <n v="1711.03"/>
    <s v="tier - 3"/>
    <x v="0"/>
    <s v="R1013"/>
    <x v="1951"/>
  </r>
  <r>
    <s v="Id2189"/>
    <s v="Erik C."/>
    <n v="26.125"/>
    <n v="5.27"/>
    <s v="No"/>
    <s v="yes"/>
    <x v="0"/>
    <n v="1"/>
    <x v="1"/>
    <x v="1"/>
    <x v="2"/>
    <s v="12-Dec-2004"/>
    <n v="1708.93"/>
    <s v="tier - 3"/>
    <x v="1"/>
    <s v="R1019"/>
    <x v="1883"/>
  </r>
  <r>
    <s v="Id2190"/>
    <s v="Shawn C"/>
    <n v="25.46"/>
    <n v="5.18"/>
    <s v="No"/>
    <s v="yes"/>
    <x v="0"/>
    <n v="1"/>
    <x v="1"/>
    <x v="1"/>
    <x v="2"/>
    <s v="17-Oct-2004"/>
    <n v="1708"/>
    <s v="tier - 3"/>
    <x v="2"/>
    <s v="R1016"/>
    <x v="1952"/>
  </r>
  <r>
    <s v="Id2191"/>
    <s v="Vajin L."/>
    <n v="23.75"/>
    <n v="5.27"/>
    <s v="No"/>
    <s v="yes"/>
    <x v="0"/>
    <n v="1"/>
    <x v="1"/>
    <x v="2"/>
    <x v="2"/>
    <s v="6-Dec-2004"/>
    <n v="1705.62"/>
    <s v="tier - 2"/>
    <x v="2"/>
    <s v="R1015"/>
    <x v="1953"/>
  </r>
  <r>
    <s v="Id2192"/>
    <s v="John K. Jr."/>
    <n v="23.085000000000001"/>
    <n v="5.62"/>
    <s v="No"/>
    <s v="yes"/>
    <x v="0"/>
    <n v="1"/>
    <x v="1"/>
    <x v="2"/>
    <x v="2"/>
    <s v="14-Dec-2004"/>
    <n v="1704.7"/>
    <s v="tier - 2"/>
    <x v="0"/>
    <s v="R1018"/>
    <x v="1954"/>
  </r>
  <r>
    <s v="Id2193"/>
    <s v="Kevin J."/>
    <n v="22.99"/>
    <n v="5.0599999999999996"/>
    <s v="No"/>
    <s v="yes"/>
    <x v="0"/>
    <n v="1"/>
    <x v="1"/>
    <x v="2"/>
    <x v="2"/>
    <s v="7-Nov-2004"/>
    <n v="1704.57"/>
    <s v="tier - 2"/>
    <x v="1"/>
    <s v="R1016"/>
    <x v="1955"/>
  </r>
  <r>
    <s v="Id2194"/>
    <s v="Kirby W."/>
    <n v="21.47"/>
    <n v="4.6900000000000004"/>
    <s v="No"/>
    <s v="yes"/>
    <x v="0"/>
    <n v="1"/>
    <x v="1"/>
    <x v="2"/>
    <x v="2"/>
    <s v="10-Dec-2004"/>
    <n v="1702.46"/>
    <s v="tier - 2"/>
    <x v="0"/>
    <s v="R1019"/>
    <x v="1956"/>
  </r>
  <r>
    <s v="Id2195"/>
    <s v="J A"/>
    <n v="15.96"/>
    <n v="5.44"/>
    <s v="No"/>
    <s v="yes"/>
    <x v="0"/>
    <n v="1"/>
    <x v="1"/>
    <x v="3"/>
    <x v="2"/>
    <s v="17-Nov-2004"/>
    <n v="1694.8"/>
    <s v="tier - 2"/>
    <x v="2"/>
    <s v="R1015"/>
    <x v="1957"/>
  </r>
  <r>
    <s v="Id2196"/>
    <s v="Dustin G."/>
    <n v="39.5"/>
    <n v="5.05"/>
    <s v="No"/>
    <s v="yes"/>
    <x v="0"/>
    <n v="1"/>
    <x v="1"/>
    <x v="0"/>
    <x v="2"/>
    <s v="21-Oct-2000"/>
    <n v="1682.6"/>
    <s v="tier - 2"/>
    <x v="2"/>
    <s v="R1011"/>
    <x v="1958"/>
  </r>
  <r>
    <s v="Id2197"/>
    <s v="Anthony G"/>
    <n v="33.770000000000003"/>
    <n v="6"/>
    <s v="No"/>
    <s v="yes"/>
    <x v="0"/>
    <n v="1"/>
    <x v="1"/>
    <x v="0"/>
    <x v="1"/>
    <s v="10-Jun-2000"/>
    <n v="1674.63"/>
    <s v="tier - 2"/>
    <x v="2"/>
    <s v="R1013"/>
    <x v="1959"/>
  </r>
  <r>
    <s v="Id2198"/>
    <s v="Ryan"/>
    <n v="26.84"/>
    <n v="5.99"/>
    <s v="yes"/>
    <s v="yes"/>
    <x v="0"/>
    <n v="1"/>
    <x v="1"/>
    <x v="1"/>
    <x v="1"/>
    <s v="23-Oct-2000"/>
    <n v="1665"/>
    <s v="tier - 2"/>
    <x v="2"/>
    <s v="R1013"/>
    <x v="1960"/>
  </r>
  <r>
    <s v="Id2199"/>
    <s v="Eric N"/>
    <n v="35.53"/>
    <n v="4.3600000000000003"/>
    <s v="No"/>
    <s v="No"/>
    <x v="1"/>
    <n v="1"/>
    <x v="1"/>
    <x v="0"/>
    <x v="2"/>
    <s v="30-Dec-2003"/>
    <n v="1646.43"/>
    <s v="tier - 2"/>
    <x v="1"/>
    <s v="R1012"/>
    <x v="420"/>
  </r>
  <r>
    <s v="Id2200"/>
    <s v="Connor"/>
    <n v="30.59"/>
    <n v="4.41"/>
    <s v="No"/>
    <s v="No"/>
    <x v="1"/>
    <n v="1"/>
    <x v="1"/>
    <x v="0"/>
    <x v="2"/>
    <s v="21-Aug-2003"/>
    <n v="1639.56"/>
    <s v="tier - 2"/>
    <x v="2"/>
    <s v="R1012"/>
    <x v="1961"/>
  </r>
  <r>
    <s v="Id2201"/>
    <s v="Patrick H."/>
    <n v="30.59"/>
    <n v="4.17"/>
    <s v="No"/>
    <s v="No"/>
    <x v="1"/>
    <n v="1"/>
    <x v="1"/>
    <x v="0"/>
    <x v="2"/>
    <s v="16-Sep-2003"/>
    <n v="1639.56"/>
    <s v="tier - 2"/>
    <x v="2"/>
    <s v="R1012"/>
    <x v="1962"/>
  </r>
  <r>
    <s v="Id2202"/>
    <s v="Tyler"/>
    <n v="27.835000000000001"/>
    <n v="4.4400000000000004"/>
    <s v="No"/>
    <s v="No"/>
    <x v="1"/>
    <n v="1"/>
    <x v="1"/>
    <x v="1"/>
    <x v="2"/>
    <s v="30-Dec-2003"/>
    <n v="1635.73"/>
    <s v="tier - 2"/>
    <x v="0"/>
    <s v="R1012"/>
    <x v="420"/>
  </r>
  <r>
    <s v="Id2203"/>
    <s v="Deborah L."/>
    <n v="40.26"/>
    <n v="5.52"/>
    <s v="No"/>
    <s v="yes"/>
    <x v="0"/>
    <n v="1"/>
    <x v="1"/>
    <x v="0"/>
    <x v="2"/>
    <s v="13-Jun-2004"/>
    <n v="1634.57"/>
    <s v="tier - 2"/>
    <x v="2"/>
    <s v="R1013"/>
    <x v="1885"/>
  </r>
  <r>
    <s v="Id2204"/>
    <s v="Andrea K"/>
    <n v="39.82"/>
    <n v="6.01"/>
    <s v="No"/>
    <s v="yes"/>
    <x v="0"/>
    <n v="1"/>
    <x v="1"/>
    <x v="0"/>
    <x v="1"/>
    <s v="8-Aug-2004"/>
    <n v="1633.96"/>
    <s v="tier - 2"/>
    <x v="1"/>
    <s v="R1013"/>
    <x v="1963"/>
  </r>
  <r>
    <s v="Id2205"/>
    <s v="Elleree"/>
    <n v="39.159999999999997"/>
    <n v="5.81"/>
    <s v="No"/>
    <s v="yes"/>
    <x v="0"/>
    <n v="1"/>
    <x v="1"/>
    <x v="0"/>
    <x v="1"/>
    <s v="13-Dec-2004"/>
    <n v="1633.04"/>
    <s v="tier - 2"/>
    <x v="2"/>
    <s v="R1013"/>
    <x v="1964"/>
  </r>
  <r>
    <s v="Id2206"/>
    <s v="Brandon J"/>
    <n v="25.555"/>
    <n v="4.37"/>
    <s v="No"/>
    <s v="No"/>
    <x v="1"/>
    <n v="1"/>
    <x v="1"/>
    <x v="1"/>
    <x v="2"/>
    <s v="16-Sep-2003"/>
    <n v="1632.56"/>
    <s v="tier - 2"/>
    <x v="2"/>
    <s v="R1012"/>
    <x v="1962"/>
  </r>
  <r>
    <s v="Id2207"/>
    <s v="Steve"/>
    <n v="25.175000000000001"/>
    <n v="5.74"/>
    <s v="No"/>
    <s v="No"/>
    <x v="1"/>
    <n v="1"/>
    <x v="1"/>
    <x v="1"/>
    <x v="1"/>
    <s v="3-Oct-2003"/>
    <n v="1632.04"/>
    <s v="tier - 2"/>
    <x v="2"/>
    <s v="R1012"/>
    <x v="1965"/>
  </r>
  <r>
    <s v="Id2208"/>
    <s v="Nina Wavik Sr."/>
    <n v="38.28"/>
    <n v="5.39"/>
    <s v="No"/>
    <s v="yes"/>
    <x v="0"/>
    <n v="1"/>
    <x v="1"/>
    <x v="0"/>
    <x v="2"/>
    <s v="9-Jul-2004"/>
    <n v="1631.82"/>
    <s v="tier - 2"/>
    <x v="1"/>
    <s v="R1013"/>
    <x v="785"/>
  </r>
  <r>
    <s v="Id2209"/>
    <s v="Dani"/>
    <n v="38.17"/>
    <n v="4.07"/>
    <s v="No"/>
    <s v="yes"/>
    <x v="0"/>
    <n v="1"/>
    <x v="1"/>
    <x v="0"/>
    <x v="2"/>
    <s v="5-Dec-2004"/>
    <n v="1631.67"/>
    <s v="tier - 2"/>
    <x v="0"/>
    <s v="R1013"/>
    <x v="134"/>
  </r>
  <r>
    <s v="Id2210"/>
    <s v="Jennifer A."/>
    <n v="36.85"/>
    <n v="5.49"/>
    <s v="No"/>
    <s v="yes"/>
    <x v="0"/>
    <n v="1"/>
    <x v="1"/>
    <x v="0"/>
    <x v="2"/>
    <s v="4-Oct-2004"/>
    <n v="1629.83"/>
    <s v="tier - 2"/>
    <x v="2"/>
    <s v="R1013"/>
    <x v="936"/>
  </r>
  <r>
    <s v="Id2211"/>
    <s v="Martin"/>
    <n v="22.61"/>
    <n v="5.68"/>
    <s v="No"/>
    <s v="No"/>
    <x v="1"/>
    <n v="1"/>
    <x v="1"/>
    <x v="2"/>
    <x v="2"/>
    <s v="17-Jul-2003"/>
    <n v="1628.47"/>
    <s v="tier - 2"/>
    <x v="1"/>
    <s v="R1012"/>
    <x v="1846"/>
  </r>
  <r>
    <s v="Id2212"/>
    <s v="Steve"/>
    <n v="21.754999999999999"/>
    <n v="6.09"/>
    <s v="No"/>
    <s v="No"/>
    <x v="1"/>
    <n v="1"/>
    <x v="1"/>
    <x v="2"/>
    <x v="1"/>
    <s v="4-Dec-2003"/>
    <n v="1627.28"/>
    <s v="tier - 2"/>
    <x v="2"/>
    <s v="R1012"/>
    <x v="1966"/>
  </r>
  <r>
    <s v="Id2213"/>
    <s v="Christopher"/>
    <n v="20.425000000000001"/>
    <n v="5.53"/>
    <s v="No"/>
    <s v="No"/>
    <x v="1"/>
    <n v="1"/>
    <x v="1"/>
    <x v="2"/>
    <x v="2"/>
    <s v="9-Sep-2003"/>
    <n v="1625.43"/>
    <s v="tier - 2"/>
    <x v="0"/>
    <s v="R1012"/>
    <x v="254"/>
  </r>
  <r>
    <s v="Id2214"/>
    <s v="Kathryn M."/>
    <n v="31.35"/>
    <n v="4.28"/>
    <s v="No"/>
    <s v="yes"/>
    <x v="0"/>
    <n v="1"/>
    <x v="1"/>
    <x v="0"/>
    <x v="2"/>
    <s v="25-Jul-2004"/>
    <n v="1622.19"/>
    <s v="tier - 2"/>
    <x v="1"/>
    <s v="R1013"/>
    <x v="1967"/>
  </r>
  <r>
    <s v="Id2215"/>
    <s v="Emily"/>
    <n v="31.13"/>
    <n v="6.01"/>
    <s v="No"/>
    <s v="yes"/>
    <x v="0"/>
    <n v="1"/>
    <x v="1"/>
    <x v="0"/>
    <x v="1"/>
    <s v="21-Aug-2004"/>
    <n v="1621.88"/>
    <s v="tier - 2"/>
    <x v="2"/>
    <s v="R1013"/>
    <x v="1968"/>
  </r>
  <r>
    <s v="Id2216"/>
    <s v="Trent A"/>
    <n v="17.48"/>
    <n v="4.59"/>
    <s v="No"/>
    <s v="No"/>
    <x v="1"/>
    <n v="1"/>
    <x v="1"/>
    <x v="3"/>
    <x v="2"/>
    <s v="14-Sep-2003"/>
    <n v="1621.34"/>
    <s v="tier - 2"/>
    <x v="2"/>
    <s v="R1012"/>
    <x v="1969"/>
  </r>
  <r>
    <s v="Id2217"/>
    <s v="Jennifer E"/>
    <n v="22.57"/>
    <n v="5.8"/>
    <s v="yes"/>
    <s v="No"/>
    <x v="0"/>
    <n v="1"/>
    <x v="1"/>
    <x v="2"/>
    <x v="1"/>
    <s v="5-Aug-1995"/>
    <n v="1617.16"/>
    <s v="tier - 2"/>
    <x v="1"/>
    <s v="R1013"/>
    <x v="1970"/>
  </r>
  <r>
    <s v="Id2218"/>
    <s v="Polly"/>
    <n v="26.73"/>
    <n v="5.08"/>
    <s v="No"/>
    <s v="yes"/>
    <x v="0"/>
    <n v="1"/>
    <x v="1"/>
    <x v="1"/>
    <x v="2"/>
    <s v="22-Jul-2004"/>
    <n v="1615.77"/>
    <s v="tier - 2"/>
    <x v="1"/>
    <s v="R1013"/>
    <x v="1971"/>
  </r>
  <r>
    <s v="Id2219"/>
    <s v="Elizabeth"/>
    <n v="20.79"/>
    <n v="5.84"/>
    <s v="No"/>
    <s v="yes"/>
    <x v="0"/>
    <n v="1"/>
    <x v="1"/>
    <x v="2"/>
    <x v="1"/>
    <s v="19-Nov-2004"/>
    <n v="1607.51"/>
    <s v="tier - 2"/>
    <x v="0"/>
    <s v="R1013"/>
    <x v="1972"/>
  </r>
  <r>
    <s v="Id2220"/>
    <s v="Tiffany A."/>
    <n v="20.149999999999999"/>
    <n v="4.1500000000000004"/>
    <s v="No"/>
    <s v="No"/>
    <x v="0"/>
    <n v="1"/>
    <x v="1"/>
    <x v="2"/>
    <x v="2"/>
    <s v="22-Sep-1992"/>
    <n v="1566.88"/>
    <s v="tier - 2"/>
    <x v="1"/>
    <s v="R1013"/>
    <x v="1973"/>
  </r>
  <r>
    <s v="Id2221"/>
    <s v="Cole"/>
    <n v="36.85"/>
    <n v="4.3600000000000003"/>
    <s v="yes"/>
    <s v="No"/>
    <x v="0"/>
    <n v="0"/>
    <x v="1"/>
    <x v="0"/>
    <x v="2"/>
    <s v="5-Dec-2001"/>
    <n v="1534.3"/>
    <s v="tier - 2"/>
    <x v="2"/>
    <s v="R1013"/>
    <x v="1974"/>
  </r>
  <r>
    <s v="Id2222"/>
    <s v="Matthew T."/>
    <n v="35.53"/>
    <n v="4.55"/>
    <s v="yes"/>
    <s v="No"/>
    <x v="0"/>
    <n v="0"/>
    <x v="1"/>
    <x v="0"/>
    <x v="2"/>
    <s v="2-Jun-2001"/>
    <n v="1532.47"/>
    <s v="tier - 2"/>
    <x v="2"/>
    <s v="R1013"/>
    <x v="1975"/>
  </r>
  <r>
    <s v="Id2223"/>
    <s v="Zachary"/>
    <n v="31.1"/>
    <n v="4.37"/>
    <s v="yes"/>
    <s v="No"/>
    <x v="0"/>
    <n v="0"/>
    <x v="1"/>
    <x v="0"/>
    <x v="2"/>
    <s v="7-Jul-2001"/>
    <n v="1526.31"/>
    <s v="tier - 2"/>
    <x v="0"/>
    <s v="R1011"/>
    <x v="1976"/>
  </r>
  <r>
    <s v="Id2224"/>
    <s v="Matthew T."/>
    <n v="23.21"/>
    <n v="5.24"/>
    <s v="yes"/>
    <s v="No"/>
    <x v="0"/>
    <n v="0"/>
    <x v="1"/>
    <x v="2"/>
    <x v="2"/>
    <s v="25-Aug-2001"/>
    <n v="1515.34"/>
    <s v="tier - 2"/>
    <x v="0"/>
    <s v="R1013"/>
    <x v="1977"/>
  </r>
  <r>
    <s v="Id2225"/>
    <s v="Pat"/>
    <n v="18.36"/>
    <n v="5.96"/>
    <s v="No"/>
    <s v="No"/>
    <x v="0"/>
    <n v="1"/>
    <x v="1"/>
    <x v="3"/>
    <x v="1"/>
    <s v="19-Jun-1998"/>
    <n v="1497"/>
    <s v="tier - 2"/>
    <x v="2"/>
    <s v="R1013"/>
    <x v="1978"/>
  </r>
  <r>
    <s v="Id2226"/>
    <s v="Ashley"/>
    <n v="15.92"/>
    <n v="4.76"/>
    <s v="yes"/>
    <s v="No"/>
    <x v="0"/>
    <n v="1"/>
    <x v="1"/>
    <x v="3"/>
    <x v="2"/>
    <s v="7-Oct-1995"/>
    <n v="1493"/>
    <s v="tier - 2"/>
    <x v="0"/>
    <s v="R1013"/>
    <x v="1979"/>
  </r>
  <r>
    <s v="Id2227"/>
    <s v="Elizabeth A."/>
    <n v="15.17"/>
    <n v="4.3"/>
    <s v="yes"/>
    <s v="No"/>
    <x v="1"/>
    <n v="1"/>
    <x v="1"/>
    <x v="3"/>
    <x v="2"/>
    <s v="9-Jun-1997"/>
    <n v="1481"/>
    <s v="tier - 2"/>
    <x v="1"/>
    <s v="R1012"/>
    <x v="1980"/>
  </r>
  <r>
    <s v="Id2228"/>
    <s v="Rebecca M."/>
    <n v="16.63"/>
    <n v="4.5"/>
    <s v="No"/>
    <s v="No"/>
    <x v="0"/>
    <n v="1"/>
    <x v="1"/>
    <x v="3"/>
    <x v="2"/>
    <s v="7-Dec-1998"/>
    <n v="1477"/>
    <s v="tier - 2"/>
    <x v="1"/>
    <s v="R1013"/>
    <x v="1981"/>
  </r>
  <r>
    <s v="Id2229"/>
    <s v="Ruth"/>
    <n v="19.39"/>
    <n v="5.59"/>
    <s v="No"/>
    <s v="No"/>
    <x v="1"/>
    <n v="1"/>
    <x v="1"/>
    <x v="2"/>
    <x v="2"/>
    <s v="20-Jun-2003"/>
    <n v="1467"/>
    <s v="tier - 2"/>
    <x v="2"/>
    <s v="R1013"/>
    <x v="1982"/>
  </r>
  <r>
    <s v="Id2230"/>
    <s v="Gregory S"/>
    <n v="17.34"/>
    <n v="6.29"/>
    <s v="yes"/>
    <s v="No"/>
    <x v="1"/>
    <n v="1"/>
    <x v="1"/>
    <x v="3"/>
    <x v="1"/>
    <s v="19-Jun-1997"/>
    <n v="1445"/>
    <s v="tier - 2"/>
    <x v="1"/>
    <s v="R1013"/>
    <x v="1983"/>
  </r>
  <r>
    <s v="Id2231"/>
    <s v="Alexandra S"/>
    <n v="17.940000000000001"/>
    <n v="4.1900000000000004"/>
    <s v="No"/>
    <s v="yes"/>
    <x v="0"/>
    <n v="1"/>
    <x v="1"/>
    <x v="3"/>
    <x v="2"/>
    <s v="1-Sep-2000"/>
    <n v="1438"/>
    <s v="tier - 2"/>
    <x v="2"/>
    <s v="R1013"/>
    <x v="1984"/>
  </r>
  <r>
    <s v="Id2232"/>
    <s v="Hillary"/>
    <n v="16.670000000000002"/>
    <n v="4.7"/>
    <s v="yes"/>
    <s v="No"/>
    <x v="1"/>
    <n v="1"/>
    <x v="1"/>
    <x v="3"/>
    <x v="2"/>
    <s v="5-Dec-1997"/>
    <n v="1422"/>
    <s v="tier - 2"/>
    <x v="2"/>
    <s v="R1013"/>
    <x v="1985"/>
  </r>
  <r>
    <s v="Id2233"/>
    <s v="Amy K."/>
    <n v="20.58"/>
    <n v="5.64"/>
    <s v="yes"/>
    <s v="No"/>
    <x v="0"/>
    <n v="0"/>
    <x v="1"/>
    <x v="2"/>
    <x v="2"/>
    <s v="23-Aug-2001"/>
    <n v="1421"/>
    <s v="tier - 2"/>
    <x v="2"/>
    <s v="R1013"/>
    <x v="1986"/>
  </r>
  <r>
    <s v="Id2234"/>
    <s v="Scott"/>
    <n v="16.5"/>
    <n v="4.1100000000000003"/>
    <s v="yes"/>
    <s v="No"/>
    <x v="0"/>
    <n v="0"/>
    <x v="1"/>
    <x v="3"/>
    <x v="2"/>
    <s v="23-Jun-1996"/>
    <n v="1417"/>
    <s v="tier - 2"/>
    <x v="0"/>
    <s v="R1013"/>
    <x v="1987"/>
  </r>
  <r>
    <s v="Id2235"/>
    <s v="John"/>
    <n v="15.41"/>
    <n v="5.43"/>
    <s v="yes"/>
    <s v="No"/>
    <x v="1"/>
    <n v="1"/>
    <x v="1"/>
    <x v="3"/>
    <x v="2"/>
    <s v="27-Oct-1997"/>
    <n v="1402"/>
    <s v="tier - 2"/>
    <x v="0"/>
    <s v="R1011"/>
    <x v="1988"/>
  </r>
  <r>
    <s v="Id2236"/>
    <s v="Maaikel"/>
    <n v="24.59"/>
    <n v="4.38"/>
    <s v="No"/>
    <s v="No"/>
    <x v="0"/>
    <n v="1"/>
    <x v="1"/>
    <x v="2"/>
    <x v="2"/>
    <s v="5-Sep-1998"/>
    <n v="1400.44"/>
    <s v="tier - 2"/>
    <x v="2"/>
    <s v="R1013"/>
    <x v="1989"/>
  </r>
  <r>
    <s v="Id2237"/>
    <s v="Daniel C"/>
    <n v="33.33"/>
    <n v="9.7899999999999991"/>
    <s v="No"/>
    <s v="No"/>
    <x v="0"/>
    <n v="0"/>
    <x v="1"/>
    <x v="0"/>
    <x v="0"/>
    <s v="22-Dec-2002"/>
    <n v="1391.53"/>
    <s v="tier - 2"/>
    <x v="1"/>
    <s v="R1013"/>
    <x v="1990"/>
  </r>
  <r>
    <s v="Id2238"/>
    <s v="Christopher S."/>
    <n v="18.5"/>
    <n v="11.84"/>
    <s v="No"/>
    <s v="No"/>
    <x v="0"/>
    <n v="0"/>
    <x v="1"/>
    <x v="2"/>
    <x v="0"/>
    <s v="14-Nov-2002"/>
    <n v="1390"/>
    <s v="tier - 2"/>
    <x v="2"/>
    <s v="R1013"/>
    <x v="1991"/>
  </r>
  <r>
    <s v="Id2239"/>
    <s v="William R"/>
    <n v="18.579999999999998"/>
    <n v="6.22"/>
    <s v="No"/>
    <s v="No"/>
    <x v="0"/>
    <n v="0"/>
    <x v="1"/>
    <x v="2"/>
    <x v="1"/>
    <s v="6-Jul-1999"/>
    <n v="1389"/>
    <s v="tier - 2"/>
    <x v="2"/>
    <s v="R1013"/>
    <x v="1992"/>
  </r>
  <r>
    <s v="Id2240"/>
    <s v="Lyndsy"/>
    <n v="16.64"/>
    <n v="10.01"/>
    <s v="No"/>
    <s v="No"/>
    <x v="0"/>
    <n v="0"/>
    <x v="1"/>
    <x v="3"/>
    <x v="0"/>
    <s v="15-Aug-2002"/>
    <n v="1382"/>
    <s v="tier - 2"/>
    <x v="1"/>
    <s v="R1013"/>
    <x v="1993"/>
  </r>
  <r>
    <s v="Id2241"/>
    <s v="Jessica"/>
    <n v="19.329999999999998"/>
    <n v="4.32"/>
    <s v="No"/>
    <s v="No"/>
    <x v="0"/>
    <n v="1"/>
    <x v="1"/>
    <x v="2"/>
    <x v="2"/>
    <s v="3-Dec-1998"/>
    <n v="1359"/>
    <s v="tier - 2"/>
    <x v="1"/>
    <s v="R1013"/>
    <x v="1994"/>
  </r>
  <r>
    <s v="Id2242"/>
    <s v="Anna"/>
    <n v="21.26"/>
    <n v="5.65"/>
    <s v="yes"/>
    <s v="No"/>
    <x v="1"/>
    <n v="1"/>
    <x v="1"/>
    <x v="2"/>
    <x v="2"/>
    <s v="7-Nov-1997"/>
    <n v="1341.16"/>
    <s v="tier - 2"/>
    <x v="2"/>
    <s v="R1012"/>
    <x v="1995"/>
  </r>
  <r>
    <s v="Id2243"/>
    <s v="Jordan"/>
    <n v="15.6"/>
    <n v="4.12"/>
    <s v="yes"/>
    <s v="No"/>
    <x v="0"/>
    <n v="1"/>
    <x v="1"/>
    <x v="3"/>
    <x v="2"/>
    <s v="30-Jul-1995"/>
    <n v="1338"/>
    <s v="tier - 2"/>
    <x v="0"/>
    <s v="R1012"/>
    <x v="1996"/>
  </r>
  <r>
    <s v="Id2244"/>
    <s v="Brian"/>
    <n v="24.39"/>
    <n v="6.24"/>
    <s v="No"/>
    <s v="No"/>
    <x v="0"/>
    <n v="1"/>
    <x v="1"/>
    <x v="2"/>
    <x v="1"/>
    <s v="12-Jul-1998"/>
    <n v="1332.61"/>
    <s v="tier - 2"/>
    <x v="0"/>
    <s v="R1013"/>
    <x v="1997"/>
  </r>
  <r>
    <s v="Id2245"/>
    <s v="Katherine A"/>
    <n v="24.75"/>
    <n v="4.83"/>
    <s v="No"/>
    <s v="No"/>
    <x v="0"/>
    <n v="0"/>
    <x v="1"/>
    <x v="2"/>
    <x v="2"/>
    <s v="14-Oct-1999"/>
    <n v="1329.17"/>
    <s v="tier - 2"/>
    <x v="0"/>
    <s v="R1013"/>
    <x v="1998"/>
  </r>
  <r>
    <s v="Id2246"/>
    <s v="Melanie"/>
    <n v="20.88"/>
    <n v="7.4"/>
    <s v="No"/>
    <s v="No"/>
    <x v="0"/>
    <n v="0"/>
    <x v="1"/>
    <x v="2"/>
    <x v="0"/>
    <s v="13-Oct-2002"/>
    <n v="1315"/>
    <s v="tier - 2"/>
    <x v="2"/>
    <s v="R1013"/>
    <x v="1999"/>
  </r>
  <r>
    <s v="Id2247"/>
    <s v="Jessica"/>
    <n v="20.43"/>
    <n v="4.54"/>
    <s v="No"/>
    <s v="No"/>
    <x v="0"/>
    <n v="0"/>
    <x v="1"/>
    <x v="2"/>
    <x v="2"/>
    <s v="2-Dec-1999"/>
    <n v="1304"/>
    <s v="tier - 2"/>
    <x v="2"/>
    <s v="R1013"/>
    <x v="370"/>
  </r>
  <r>
    <s v="Id2248"/>
    <s v="Eric S"/>
    <n v="15.18"/>
    <n v="11.11"/>
    <s v="No"/>
    <s v="No"/>
    <x v="0"/>
    <n v="0"/>
    <x v="1"/>
    <x v="3"/>
    <x v="0"/>
    <s v="10-Dec-2002"/>
    <n v="1304"/>
    <s v="tier - 2"/>
    <x v="2"/>
    <s v="R1012"/>
    <x v="2000"/>
  </r>
  <r>
    <s v="Id2249"/>
    <s v="Joseph"/>
    <n v="15.12"/>
    <n v="4.03"/>
    <s v="yes"/>
    <s v="No"/>
    <x v="0"/>
    <n v="0"/>
    <x v="1"/>
    <x v="3"/>
    <x v="2"/>
    <s v="29-Nov-2001"/>
    <n v="1293"/>
    <s v="tier - 2"/>
    <x v="0"/>
    <s v="R1012"/>
    <x v="2001"/>
  </r>
  <r>
    <s v="Id2250"/>
    <s v="Mary"/>
    <n v="23.88"/>
    <n v="4.51"/>
    <s v="No"/>
    <s v="No"/>
    <x v="0"/>
    <n v="1"/>
    <x v="1"/>
    <x v="2"/>
    <x v="2"/>
    <s v="4-Jun-1998"/>
    <n v="1290.93"/>
    <s v="tier - 2"/>
    <x v="2"/>
    <s v="R1013"/>
    <x v="2002"/>
  </r>
  <r>
    <s v="Id2251"/>
    <s v="Natalie"/>
    <n v="16.13"/>
    <n v="5.56"/>
    <s v="No"/>
    <s v="yes"/>
    <x v="0"/>
    <n v="1"/>
    <x v="1"/>
    <x v="3"/>
    <x v="2"/>
    <s v="26-Jun-2000"/>
    <n v="1286"/>
    <s v="tier - 2"/>
    <x v="2"/>
    <s v="R1013"/>
    <x v="2003"/>
  </r>
  <r>
    <s v="Id2252"/>
    <s v="Christopher"/>
    <n v="24.09"/>
    <n v="4.0999999999999996"/>
    <s v="No"/>
    <s v="yes"/>
    <x v="0"/>
    <n v="1"/>
    <x v="1"/>
    <x v="2"/>
    <x v="2"/>
    <s v="28-Jul-2004"/>
    <n v="1285"/>
    <s v="tier - 2"/>
    <x v="0"/>
    <s v="R1013"/>
    <x v="2004"/>
  </r>
  <r>
    <s v="Id2253"/>
    <s v="Sonja"/>
    <n v="19.43"/>
    <n v="5.85"/>
    <s v="No"/>
    <s v="yes"/>
    <x v="0"/>
    <n v="1"/>
    <x v="1"/>
    <x v="2"/>
    <x v="1"/>
    <s v="30-Sep-2004"/>
    <n v="1283"/>
    <s v="tier - 2"/>
    <x v="1"/>
    <s v="R1013"/>
    <x v="2005"/>
  </r>
  <r>
    <s v="Id2254"/>
    <s v="Alexandra"/>
    <n v="15.22"/>
    <n v="4.92"/>
    <s v="yes"/>
    <s v="No"/>
    <x v="1"/>
    <n v="1"/>
    <x v="1"/>
    <x v="3"/>
    <x v="2"/>
    <s v="26-Oct-1997"/>
    <n v="1276"/>
    <s v="tier - 2"/>
    <x v="2"/>
    <s v="R1012"/>
    <x v="2006"/>
  </r>
  <r>
    <s v="Id2255"/>
    <s v="Martha L."/>
    <n v="20.72"/>
    <n v="9.4600000000000009"/>
    <s v="No"/>
    <s v="No"/>
    <x v="0"/>
    <n v="0"/>
    <x v="1"/>
    <x v="2"/>
    <x v="0"/>
    <s v="4-Dec-2002"/>
    <n v="1267"/>
    <s v="tier - 2"/>
    <x v="1"/>
    <s v="R1013"/>
    <x v="2007"/>
  </r>
  <r>
    <s v="Id2256"/>
    <s v="Ryan C."/>
    <n v="35.4"/>
    <n v="5.94"/>
    <s v="No"/>
    <s v="No"/>
    <x v="1"/>
    <n v="1"/>
    <x v="1"/>
    <x v="0"/>
    <x v="1"/>
    <s v="21-Nov-2003"/>
    <n v="1263.25"/>
    <s v="tier - 2"/>
    <x v="0"/>
    <s v="R1011"/>
    <x v="1845"/>
  </r>
  <r>
    <s v="Id2257"/>
    <s v="Cliff"/>
    <n v="34.4"/>
    <n v="5.7"/>
    <s v="No"/>
    <s v="No"/>
    <x v="1"/>
    <n v="1"/>
    <x v="1"/>
    <x v="0"/>
    <x v="1"/>
    <s v="15-Aug-2003"/>
    <n v="1261.8599999999999"/>
    <s v="tier - 2"/>
    <x v="0"/>
    <s v="R1011"/>
    <x v="2008"/>
  </r>
  <r>
    <s v="Id2258"/>
    <s v="Blue"/>
    <n v="34.1"/>
    <n v="4.13"/>
    <s v="No"/>
    <s v="No"/>
    <x v="1"/>
    <n v="1"/>
    <x v="1"/>
    <x v="0"/>
    <x v="2"/>
    <s v="30-Oct-2003"/>
    <n v="1261.44"/>
    <s v="tier - 2"/>
    <x v="0"/>
    <s v="R1011"/>
    <x v="2009"/>
  </r>
  <r>
    <s v="Id2259"/>
    <s v="Jeffrey M"/>
    <n v="30.4"/>
    <n v="4.7699999999999996"/>
    <s v="No"/>
    <s v="No"/>
    <x v="1"/>
    <n v="1"/>
    <x v="1"/>
    <x v="0"/>
    <x v="2"/>
    <s v="13-Oct-2003"/>
    <n v="1256.3"/>
    <s v="tier - 2"/>
    <x v="0"/>
    <s v="R1011"/>
    <x v="2010"/>
  </r>
  <r>
    <s v="Id2260"/>
    <s v="Andrew"/>
    <n v="28.7"/>
    <n v="4.99"/>
    <s v="No"/>
    <s v="No"/>
    <x v="1"/>
    <n v="1"/>
    <x v="1"/>
    <x v="1"/>
    <x v="2"/>
    <s v="10-Dec-2003"/>
    <n v="1253.94"/>
    <s v="tier - 2"/>
    <x v="2"/>
    <s v="R1011"/>
    <x v="1882"/>
  </r>
  <r>
    <s v="Id2261"/>
    <s v="Julia"/>
    <n v="17.440000000000001"/>
    <n v="4.42"/>
    <s v="yes"/>
    <s v="No"/>
    <x v="1"/>
    <n v="1"/>
    <x v="1"/>
    <x v="3"/>
    <x v="2"/>
    <s v="4-Nov-1997"/>
    <n v="1253"/>
    <s v="tier - 2"/>
    <x v="2"/>
    <s v="R1013"/>
    <x v="1752"/>
  </r>
  <r>
    <s v="Id2262"/>
    <s v="Daniel"/>
    <n v="27.6"/>
    <n v="4.01"/>
    <s v="No"/>
    <s v="No"/>
    <x v="1"/>
    <n v="1"/>
    <x v="1"/>
    <x v="1"/>
    <x v="2"/>
    <s v="15-Sep-2003"/>
    <n v="1252.4100000000001"/>
    <s v="tier - 2"/>
    <x v="0"/>
    <s v="R1011"/>
    <x v="2011"/>
  </r>
  <r>
    <s v="Id2263"/>
    <s v="Jaime"/>
    <n v="20.7"/>
    <n v="4.49"/>
    <s v="No"/>
    <s v="No"/>
    <x v="1"/>
    <n v="1"/>
    <x v="1"/>
    <x v="2"/>
    <x v="2"/>
    <s v="8-Sep-2003"/>
    <n v="1242.82"/>
    <s v="tier - 2"/>
    <x v="1"/>
    <s v="R1011"/>
    <x v="2012"/>
  </r>
  <r>
    <s v="Id2264"/>
    <s v="Mohd Syahidan"/>
    <n v="20.3"/>
    <n v="6.37"/>
    <s v="No"/>
    <s v="No"/>
    <x v="1"/>
    <n v="1"/>
    <x v="1"/>
    <x v="2"/>
    <x v="1"/>
    <s v="15-Sep-2003"/>
    <n v="1242.26"/>
    <s v="tier - 2"/>
    <x v="1"/>
    <s v="R1011"/>
    <x v="2011"/>
  </r>
  <r>
    <s v="Id2265"/>
    <s v="Matthew"/>
    <n v="19.8"/>
    <n v="5.12"/>
    <s v="No"/>
    <s v="No"/>
    <x v="1"/>
    <n v="1"/>
    <x v="1"/>
    <x v="2"/>
    <x v="2"/>
    <s v="2-Aug-2003"/>
    <n v="1241.57"/>
    <s v="tier - 2"/>
    <x v="2"/>
    <s v="R1011"/>
    <x v="2013"/>
  </r>
  <r>
    <s v="Id2266"/>
    <s v="Elizabeth S."/>
    <n v="21.87"/>
    <n v="8.59"/>
    <s v="No"/>
    <s v="No"/>
    <x v="0"/>
    <n v="0"/>
    <x v="1"/>
    <x v="2"/>
    <x v="0"/>
    <s v="1-Jul-2002"/>
    <n v="1241"/>
    <s v="tier - 2"/>
    <x v="2"/>
    <s v="R1013"/>
    <x v="2014"/>
  </r>
  <r>
    <s v="Id2267"/>
    <s v="Katie"/>
    <n v="16.600000000000001"/>
    <n v="5.87"/>
    <s v="No"/>
    <s v="No"/>
    <x v="0"/>
    <n v="1"/>
    <x v="1"/>
    <x v="3"/>
    <x v="1"/>
    <s v="11-Oct-1998"/>
    <n v="1240"/>
    <s v="tier - 2"/>
    <x v="1"/>
    <s v="R1012"/>
    <x v="2015"/>
  </r>
  <r>
    <s v="Id2268"/>
    <s v="Christi A."/>
    <n v="21.98"/>
    <n v="7.03"/>
    <s v="No"/>
    <s v="No"/>
    <x v="0"/>
    <n v="0"/>
    <x v="1"/>
    <x v="2"/>
    <x v="0"/>
    <s v="12-Dec-2002"/>
    <n v="1237"/>
    <s v="tier - 2"/>
    <x v="2"/>
    <s v="R1013"/>
    <x v="2016"/>
  </r>
  <r>
    <s v="Id2269"/>
    <s v="Sandra K."/>
    <n v="19.7"/>
    <n v="5.51"/>
    <s v="No"/>
    <s v="No"/>
    <x v="0"/>
    <n v="1"/>
    <x v="1"/>
    <x v="2"/>
    <x v="2"/>
    <s v="13-Jul-1998"/>
    <n v="1234"/>
    <s v="tier - 2"/>
    <x v="1"/>
    <s v="R1013"/>
    <x v="2017"/>
  </r>
  <r>
    <s v="Id2270"/>
    <s v="Katharine"/>
    <n v="19.21"/>
    <n v="4.76"/>
    <s v="No"/>
    <s v="yes"/>
    <x v="0"/>
    <n v="1"/>
    <x v="1"/>
    <x v="2"/>
    <x v="2"/>
    <s v="16-Oct-2004"/>
    <n v="1228"/>
    <s v="tier - 2"/>
    <x v="1"/>
    <s v="R1012"/>
    <x v="2018"/>
  </r>
  <r>
    <s v="Id2271"/>
    <s v="Jerome"/>
    <n v="19.3"/>
    <n v="4.7"/>
    <s v="No"/>
    <s v="yes"/>
    <x v="0"/>
    <n v="1"/>
    <x v="1"/>
    <x v="2"/>
    <x v="2"/>
    <s v="9-Jul-2004"/>
    <n v="1224"/>
    <s v="tier - 2"/>
    <x v="1"/>
    <s v="R1013"/>
    <x v="785"/>
  </r>
  <r>
    <s v="Id2272"/>
    <s v="Julia R"/>
    <n v="16.22"/>
    <n v="6.21"/>
    <s v="yes"/>
    <s v="No"/>
    <x v="0"/>
    <n v="0"/>
    <x v="1"/>
    <x v="3"/>
    <x v="1"/>
    <s v="4-Nov-1996"/>
    <n v="1220"/>
    <s v="tier - 2"/>
    <x v="0"/>
    <s v="R1012"/>
    <x v="2019"/>
  </r>
  <r>
    <s v="Id2273"/>
    <s v="Sean Henry"/>
    <n v="17.12"/>
    <n v="4.5199999999999996"/>
    <s v="No"/>
    <s v="yes"/>
    <x v="0"/>
    <n v="1"/>
    <x v="1"/>
    <x v="3"/>
    <x v="2"/>
    <s v="2-Jun-2004"/>
    <n v="1210"/>
    <s v="tier - 2"/>
    <x v="1"/>
    <s v="R1013"/>
    <x v="865"/>
  </r>
  <r>
    <s v="Id2274"/>
    <s v="Rachel A."/>
    <n v="19.07"/>
    <n v="5.45"/>
    <s v="No"/>
    <s v="No"/>
    <x v="0"/>
    <n v="1"/>
    <x v="1"/>
    <x v="2"/>
    <x v="2"/>
    <s v="6-Oct-1992"/>
    <n v="1200.55"/>
    <s v="tier - 2"/>
    <x v="0"/>
    <s v="R1013"/>
    <x v="2020"/>
  </r>
  <r>
    <s v="Id2275"/>
    <s v="Jim"/>
    <n v="15.56"/>
    <n v="4.42"/>
    <s v="No"/>
    <s v="No"/>
    <x v="0"/>
    <n v="0"/>
    <x v="1"/>
    <x v="3"/>
    <x v="2"/>
    <s v="28-Jun-1999"/>
    <n v="1200"/>
    <s v="tier - 2"/>
    <x v="0"/>
    <s v="R1012"/>
    <x v="2021"/>
  </r>
  <r>
    <s v="Id2276"/>
    <s v="Tim"/>
    <n v="22.76"/>
    <n v="9.44"/>
    <s v="No"/>
    <s v="No"/>
    <x v="0"/>
    <n v="0"/>
    <x v="1"/>
    <x v="2"/>
    <x v="0"/>
    <s v="26-Aug-2002"/>
    <n v="1191"/>
    <s v="tier - 2"/>
    <x v="1"/>
    <s v="R1013"/>
    <x v="2022"/>
  </r>
  <r>
    <s v="Id2277"/>
    <s v="Abby L."/>
    <n v="22.79"/>
    <n v="6.15"/>
    <s v="yes"/>
    <s v="No"/>
    <x v="1"/>
    <n v="1"/>
    <x v="1"/>
    <x v="2"/>
    <x v="1"/>
    <s v="28-Jun-1997"/>
    <n v="1178.07"/>
    <s v="tier - 2"/>
    <x v="2"/>
    <s v="R1013"/>
    <x v="2023"/>
  </r>
  <r>
    <s v="Id2278"/>
    <s v="Mark"/>
    <n v="17.41"/>
    <n v="5.13"/>
    <s v="yes"/>
    <s v="No"/>
    <x v="0"/>
    <n v="0"/>
    <x v="1"/>
    <x v="3"/>
    <x v="2"/>
    <s v="11-Aug-1996"/>
    <n v="1178"/>
    <s v="tier - 2"/>
    <x v="0"/>
    <s v="R1013"/>
    <x v="2024"/>
  </r>
  <r>
    <s v="Id2279"/>
    <s v="Ali"/>
    <n v="19.32"/>
    <n v="4.96"/>
    <s v="yes"/>
    <s v="No"/>
    <x v="0"/>
    <n v="0"/>
    <x v="1"/>
    <x v="2"/>
    <x v="2"/>
    <s v="12-Nov-2001"/>
    <n v="1167"/>
    <s v="tier - 2"/>
    <x v="1"/>
    <s v="R1013"/>
    <x v="2025"/>
  </r>
  <r>
    <s v="Id2280"/>
    <s v="Joshua"/>
    <n v="18.25"/>
    <n v="10.95"/>
    <s v="No"/>
    <s v="No"/>
    <x v="0"/>
    <n v="0"/>
    <x v="1"/>
    <x v="3"/>
    <x v="0"/>
    <s v="11-Jun-2002"/>
    <n v="1165"/>
    <s v="tier - 2"/>
    <x v="0"/>
    <s v="R1012"/>
    <x v="2026"/>
  </r>
  <r>
    <s v="Id2281"/>
    <s v="Pierre"/>
    <n v="53.13"/>
    <n v="4.4400000000000004"/>
    <s v="No"/>
    <s v="yes"/>
    <x v="0"/>
    <n v="1"/>
    <x v="1"/>
    <x v="0"/>
    <x v="2"/>
    <s v="11-Nov-2004"/>
    <n v="1163.46"/>
    <s v="tier - 2"/>
    <x v="0"/>
    <s v="R1013"/>
    <x v="2027"/>
  </r>
  <r>
    <s v="Id2282"/>
    <s v="Kate"/>
    <n v="20.46"/>
    <n v="4.0199999999999996"/>
    <s v="No"/>
    <s v="No"/>
    <x v="0"/>
    <n v="0"/>
    <x v="1"/>
    <x v="2"/>
    <x v="2"/>
    <s v="26-Jul-1994"/>
    <n v="1158.32"/>
    <s v="tier - 2"/>
    <x v="1"/>
    <s v="R1013"/>
    <x v="2028"/>
  </r>
  <r>
    <s v="Id2283"/>
    <s v="David"/>
    <n v="43.01"/>
    <n v="5.44"/>
    <s v="No"/>
    <s v="yes"/>
    <x v="0"/>
    <n v="1"/>
    <x v="1"/>
    <x v="0"/>
    <x v="2"/>
    <s v="18-Jul-2004"/>
    <n v="1149.4000000000001"/>
    <s v="tier - 2"/>
    <x v="2"/>
    <s v="R1013"/>
    <x v="1656"/>
  </r>
  <r>
    <s v="Id2284"/>
    <s v="Carla"/>
    <n v="15.01"/>
    <n v="4.1500000000000004"/>
    <s v="No"/>
    <s v="No"/>
    <x v="1"/>
    <n v="1"/>
    <x v="1"/>
    <x v="3"/>
    <x v="2"/>
    <s v="12-Jun-2003"/>
    <n v="1149"/>
    <s v="tier - 2"/>
    <x v="1"/>
    <s v="R1012"/>
    <x v="2029"/>
  </r>
  <r>
    <s v="Id2285"/>
    <s v="Alvaro Sr."/>
    <n v="41.14"/>
    <n v="6.02"/>
    <s v="No"/>
    <s v="yes"/>
    <x v="0"/>
    <n v="1"/>
    <x v="1"/>
    <x v="0"/>
    <x v="1"/>
    <s v="10-Jun-2004"/>
    <n v="1146.8"/>
    <s v="tier - 2"/>
    <x v="2"/>
    <s v="R1013"/>
    <x v="1949"/>
  </r>
  <r>
    <s v="Id2286"/>
    <s v="Hope"/>
    <n v="16.55"/>
    <n v="7.73"/>
    <s v="No"/>
    <s v="No"/>
    <x v="0"/>
    <n v="0"/>
    <x v="1"/>
    <x v="3"/>
    <x v="0"/>
    <s v="1-Oct-2002"/>
    <n v="1142"/>
    <s v="tier - 3"/>
    <x v="2"/>
    <s v="R1011"/>
    <x v="2030"/>
  </r>
  <r>
    <s v="Id2287"/>
    <s v="Mark P."/>
    <n v="37.29"/>
    <n v="5.03"/>
    <s v="No"/>
    <s v="yes"/>
    <x v="0"/>
    <n v="1"/>
    <x v="1"/>
    <x v="0"/>
    <x v="2"/>
    <s v="12-Sep-2004"/>
    <n v="1141.45"/>
    <s v="tier - 3"/>
    <x v="0"/>
    <s v="R1013"/>
    <x v="1889"/>
  </r>
  <r>
    <s v="Id2288"/>
    <s v="Desiree"/>
    <n v="16.739999999999998"/>
    <n v="4.08"/>
    <s v="yes"/>
    <s v="No"/>
    <x v="0"/>
    <n v="0"/>
    <x v="1"/>
    <x v="3"/>
    <x v="2"/>
    <s v="25-Oct-2001"/>
    <n v="1141"/>
    <s v="tier - 3"/>
    <x v="1"/>
    <s v="R1013"/>
    <x v="2031"/>
  </r>
  <r>
    <s v="Id2289"/>
    <s v="Mario Jr."/>
    <n v="34.43"/>
    <n v="4.2699999999999996"/>
    <s v="No"/>
    <s v="yes"/>
    <x v="0"/>
    <n v="1"/>
    <x v="1"/>
    <x v="0"/>
    <x v="2"/>
    <s v="27-Nov-2004"/>
    <n v="1137.47"/>
    <s v="tier - 3"/>
    <x v="2"/>
    <s v="R1013"/>
    <x v="2032"/>
  </r>
  <r>
    <s v="Id2290"/>
    <s v="Lusapho"/>
    <n v="34.1"/>
    <n v="4.07"/>
    <s v="No"/>
    <s v="yes"/>
    <x v="0"/>
    <n v="1"/>
    <x v="1"/>
    <x v="0"/>
    <x v="2"/>
    <s v="15-Oct-2004"/>
    <n v="1137.01"/>
    <s v="tier - 3"/>
    <x v="1"/>
    <s v="R1013"/>
    <x v="2033"/>
  </r>
  <r>
    <s v="Id2291"/>
    <s v="Erin C."/>
    <n v="19.3"/>
    <n v="10.36"/>
    <s v="No"/>
    <s v="No"/>
    <x v="0"/>
    <n v="0"/>
    <x v="1"/>
    <x v="2"/>
    <x v="0"/>
    <s v="11-Aug-2002"/>
    <n v="1137"/>
    <s v="tier - 3"/>
    <x v="1"/>
    <s v="R1013"/>
    <x v="2034"/>
  </r>
  <r>
    <s v="Id2292"/>
    <s v="Alan F"/>
    <n v="33.659999999999997"/>
    <n v="5.71"/>
    <s v="No"/>
    <s v="yes"/>
    <x v="0"/>
    <n v="1"/>
    <x v="1"/>
    <x v="0"/>
    <x v="1"/>
    <s v="28-Nov-2004"/>
    <n v="1136.4000000000001"/>
    <s v="tier - 3"/>
    <x v="0"/>
    <s v="R1013"/>
    <x v="2035"/>
  </r>
  <r>
    <s v="Id2293"/>
    <s v="Ryan"/>
    <n v="33.33"/>
    <n v="6.08"/>
    <s v="No"/>
    <s v="yes"/>
    <x v="0"/>
    <n v="1"/>
    <x v="1"/>
    <x v="0"/>
    <x v="1"/>
    <s v="11-Jun-2004"/>
    <n v="1135.94"/>
    <s v="tier - 3"/>
    <x v="0"/>
    <s v="R1013"/>
    <x v="2036"/>
  </r>
  <r>
    <s v="Id2294"/>
    <s v="Hope"/>
    <n v="21.84"/>
    <n v="5.71"/>
    <s v="No"/>
    <s v="yes"/>
    <x v="0"/>
    <n v="1"/>
    <x v="1"/>
    <x v="2"/>
    <x v="1"/>
    <s v="6-Oct-2004"/>
    <n v="1135"/>
    <s v="tier - 3"/>
    <x v="0"/>
    <s v="R1013"/>
    <x v="2037"/>
  </r>
  <r>
    <s v="Id2295"/>
    <s v="Josh"/>
    <n v="16.87"/>
    <n v="9.1300000000000008"/>
    <s v="No"/>
    <s v="No"/>
    <x v="0"/>
    <n v="0"/>
    <x v="1"/>
    <x v="3"/>
    <x v="0"/>
    <s v="19-Jul-2002"/>
    <n v="1132"/>
    <s v="tier - 3"/>
    <x v="1"/>
    <s v="R1013"/>
    <x v="2038"/>
  </r>
  <r>
    <s v="Id2296"/>
    <s v="Jacob J"/>
    <n v="30.14"/>
    <n v="5.49"/>
    <s v="No"/>
    <s v="yes"/>
    <x v="0"/>
    <n v="1"/>
    <x v="1"/>
    <x v="0"/>
    <x v="2"/>
    <s v="14-Jun-2004"/>
    <n v="1131.51"/>
    <s v="tier - 3"/>
    <x v="1"/>
    <s v="R1013"/>
    <x v="2039"/>
  </r>
  <r>
    <s v="Id2297"/>
    <s v="Jose Tomas"/>
    <n v="23.21"/>
    <n v="4.37"/>
    <s v="No"/>
    <s v="yes"/>
    <x v="0"/>
    <n v="1"/>
    <x v="1"/>
    <x v="2"/>
    <x v="2"/>
    <s v="12-Nov-2004"/>
    <n v="1121.8699999999999"/>
    <s v="tier - 3"/>
    <x v="1"/>
    <s v="R1013"/>
    <x v="2040"/>
  </r>
  <r>
    <s v="Id2298"/>
    <s v="Mary Evan"/>
    <n v="17.170000000000002"/>
    <n v="8.4600000000000009"/>
    <s v="No"/>
    <s v="No"/>
    <x v="0"/>
    <n v="0"/>
    <x v="1"/>
    <x v="3"/>
    <x v="0"/>
    <s v="13-Aug-2002"/>
    <n v="1086"/>
    <s v="tier - 3"/>
    <x v="0"/>
    <s v="R1013"/>
    <x v="2041"/>
  </r>
  <r>
    <s v="Id2299"/>
    <s v="Justin K."/>
    <n v="15.61"/>
    <n v="5.28"/>
    <s v="No"/>
    <s v="No"/>
    <x v="0"/>
    <n v="1"/>
    <x v="1"/>
    <x v="3"/>
    <x v="2"/>
    <s v="26-Dec-1998"/>
    <n v="1082"/>
    <s v="tier - 3"/>
    <x v="2"/>
    <s v="R1013"/>
    <x v="2042"/>
  </r>
  <r>
    <s v="Id2300"/>
    <s v="Patrick"/>
    <n v="17.98"/>
    <n v="5.33"/>
    <s v="yes"/>
    <s v="No"/>
    <x v="1"/>
    <n v="1"/>
    <x v="1"/>
    <x v="3"/>
    <x v="2"/>
    <s v="13-Aug-1997"/>
    <n v="1071"/>
    <s v="tier - 3"/>
    <x v="0"/>
    <s v="R1013"/>
    <x v="2043"/>
  </r>
  <r>
    <s v="Id2301"/>
    <s v="Roman"/>
    <n v="21.64"/>
    <n v="5.5"/>
    <s v="No"/>
    <s v="yes"/>
    <x v="0"/>
    <n v="1"/>
    <x v="1"/>
    <x v="2"/>
    <x v="2"/>
    <s v="24-Aug-2004"/>
    <n v="1070"/>
    <s v="tier - 3"/>
    <x v="0"/>
    <s v="R1013"/>
    <x v="2044"/>
  </r>
  <r>
    <s v="Id2302"/>
    <s v="David"/>
    <n v="16.399999999999999"/>
    <n v="5.4"/>
    <s v="No"/>
    <s v="No"/>
    <x v="1"/>
    <n v="1"/>
    <x v="1"/>
    <x v="3"/>
    <x v="2"/>
    <s v="28-Sep-1993"/>
    <n v="1068"/>
    <s v="tier - 3"/>
    <x v="1"/>
    <s v="R1013"/>
    <x v="503"/>
  </r>
  <r>
    <s v="Id2303"/>
    <s v="Evelyn L"/>
    <n v="15.77"/>
    <n v="6.05"/>
    <s v="yes"/>
    <s v="No"/>
    <x v="0"/>
    <n v="1"/>
    <x v="1"/>
    <x v="3"/>
    <x v="1"/>
    <s v="1-Jun-1995"/>
    <n v="1056"/>
    <s v="tier - 3"/>
    <x v="2"/>
    <s v="R1013"/>
    <x v="2045"/>
  </r>
  <r>
    <s v="Id2304"/>
    <s v="Jim"/>
    <n v="18.27"/>
    <n v="11.46"/>
    <s v="No"/>
    <s v="No"/>
    <x v="0"/>
    <n v="0"/>
    <x v="1"/>
    <x v="3"/>
    <x v="0"/>
    <s v="1-Jul-2002"/>
    <n v="1049"/>
    <s v="tier - 3"/>
    <x v="2"/>
    <s v="R1012"/>
    <x v="2014"/>
  </r>
  <r>
    <s v="Id2305"/>
    <s v="Matthew S"/>
    <n v="16.489999999999998"/>
    <n v="8.48"/>
    <s v="No"/>
    <s v="No"/>
    <x v="0"/>
    <n v="0"/>
    <x v="1"/>
    <x v="3"/>
    <x v="0"/>
    <s v="20-Jul-2002"/>
    <n v="1047"/>
    <s v="tier - 3"/>
    <x v="1"/>
    <s v="R1013"/>
    <x v="1856"/>
  </r>
  <r>
    <s v="Id2306"/>
    <s v="Kenneth"/>
    <n v="16.14"/>
    <n v="4.8600000000000003"/>
    <s v="No"/>
    <s v="No"/>
    <x v="0"/>
    <n v="0"/>
    <x v="1"/>
    <x v="3"/>
    <x v="2"/>
    <s v="17-Nov-1994"/>
    <n v="1044"/>
    <s v="tier - 3"/>
    <x v="2"/>
    <s v="R1013"/>
    <x v="1256"/>
  </r>
  <r>
    <s v="Id2307"/>
    <s v="Andrea"/>
    <n v="20.85"/>
    <n v="4.45"/>
    <s v="yes"/>
    <s v="No"/>
    <x v="0"/>
    <n v="1"/>
    <x v="1"/>
    <x v="2"/>
    <x v="2"/>
    <s v="5-Oct-1995"/>
    <n v="1033.74"/>
    <s v="tier - 3"/>
    <x v="1"/>
    <s v="R1013"/>
    <x v="2046"/>
  </r>
  <r>
    <s v="Id2308"/>
    <s v="Kristina"/>
    <n v="15.88"/>
    <n v="4.3600000000000003"/>
    <s v="No"/>
    <s v="No"/>
    <x v="0"/>
    <n v="0"/>
    <x v="1"/>
    <x v="3"/>
    <x v="2"/>
    <s v="5-Aug-1999"/>
    <n v="1019"/>
    <s v="tier - 3"/>
    <x v="2"/>
    <s v="R1013"/>
    <x v="2047"/>
  </r>
  <r>
    <s v="Id2309"/>
    <s v="Kristen"/>
    <n v="20.66"/>
    <n v="5.8"/>
    <s v="No"/>
    <s v="yes"/>
    <x v="0"/>
    <n v="1"/>
    <x v="1"/>
    <x v="2"/>
    <x v="1"/>
    <s v="9-Oct-2000"/>
    <n v="1012"/>
    <s v="tier - 3"/>
    <x v="2"/>
    <s v="R1013"/>
    <x v="2048"/>
  </r>
  <r>
    <s v="Id2310"/>
    <s v="Matthew"/>
    <n v="20.399999999999999"/>
    <n v="5.27"/>
    <s v="No"/>
    <s v="No"/>
    <x v="0"/>
    <n v="0"/>
    <x v="1"/>
    <x v="2"/>
    <x v="2"/>
    <s v="22-Nov-1994"/>
    <n v="1006.65"/>
    <s v="tier - 3"/>
    <x v="2"/>
    <s v="R1013"/>
    <x v="2049"/>
  </r>
  <r>
    <s v="Id2311"/>
    <s v=".  Kathleen"/>
    <n v="25.19"/>
    <n v="5.64"/>
    <s v="yes"/>
    <s v="No"/>
    <x v="0"/>
    <n v="0"/>
    <x v="1"/>
    <x v="1"/>
    <x v="2"/>
    <s v="19-Aug-2001"/>
    <n v="964.71"/>
    <s v="tier - 3"/>
    <x v="2"/>
    <s v="R1013"/>
    <x v="2050"/>
  </r>
  <r>
    <s v="Id2312"/>
    <s v="Lindsey"/>
    <n v="20.54"/>
    <n v="4.2"/>
    <s v="yes"/>
    <s v="No"/>
    <x v="0"/>
    <n v="1"/>
    <x v="1"/>
    <x v="2"/>
    <x v="2"/>
    <s v="28-Oct-1995"/>
    <n v="928.59"/>
    <s v="tier - 3"/>
    <x v="1"/>
    <s v="R1013"/>
    <x v="2051"/>
  </r>
  <r>
    <s v="Id2313"/>
    <s v="Robert"/>
    <n v="20.13"/>
    <n v="5.42"/>
    <s v="No"/>
    <s v="No"/>
    <x v="0"/>
    <n v="0"/>
    <x v="1"/>
    <x v="2"/>
    <x v="2"/>
    <s v="30-Oct-1994"/>
    <n v="915.07"/>
    <s v="tier - 3"/>
    <x v="1"/>
    <s v="R1013"/>
    <x v="2052"/>
  </r>
  <r>
    <s v="Id2314"/>
    <s v="Sarah E."/>
    <n v="18.93"/>
    <n v="6.11"/>
    <s v="No"/>
    <s v="No"/>
    <x v="1"/>
    <n v="1"/>
    <x v="1"/>
    <x v="2"/>
    <x v="1"/>
    <s v="27-Nov-1993"/>
    <n v="896.21"/>
    <s v="tier - 3"/>
    <x v="1"/>
    <s v="R1013"/>
    <x v="2053"/>
  </r>
  <r>
    <s v="Id2315"/>
    <s v="Flannery"/>
    <n v="24.14"/>
    <n v="5.29"/>
    <s v="No"/>
    <s v="yes"/>
    <x v="0"/>
    <n v="1"/>
    <x v="1"/>
    <x v="2"/>
    <x v="2"/>
    <s v="18-Nov-2000"/>
    <n v="865.41"/>
    <s v="tier - 3"/>
    <x v="1"/>
    <s v="R1013"/>
    <x v="2054"/>
  </r>
  <r>
    <s v="Id2316"/>
    <s v="John T"/>
    <n v="25.03"/>
    <n v="5.91"/>
    <s v="No"/>
    <s v="yes"/>
    <x v="0"/>
    <n v="1"/>
    <x v="1"/>
    <x v="1"/>
    <x v="1"/>
    <s v="7-Oct-2004"/>
    <n v="830.52"/>
    <s v="tier - 3"/>
    <x v="2"/>
    <s v="R1011"/>
    <x v="2055"/>
  </r>
  <r>
    <s v="Id2317"/>
    <s v="Koji"/>
    <n v="20.47"/>
    <n v="5.81"/>
    <s v="yes"/>
    <s v="No"/>
    <x v="0"/>
    <n v="1"/>
    <x v="1"/>
    <x v="2"/>
    <x v="1"/>
    <s v="7-Dec-1995"/>
    <n v="773.54"/>
    <s v="tier - 3"/>
    <x v="2"/>
    <s v="R1013"/>
    <x v="2056"/>
  </r>
  <r>
    <s v="Id2318"/>
    <s v="Candice M"/>
    <n v="18.82"/>
    <n v="5.51"/>
    <s v="yes"/>
    <s v="No"/>
    <x v="0"/>
    <n v="0"/>
    <x v="1"/>
    <x v="2"/>
    <x v="2"/>
    <s v="18-Sep-1996"/>
    <n v="770.38"/>
    <s v="tier - 3"/>
    <x v="2"/>
    <s v="R1012"/>
    <x v="1764"/>
  </r>
  <r>
    <s v="Id2319"/>
    <s v="Theodore A."/>
    <n v="17.079999999999998"/>
    <n v="5.73"/>
    <s v="No"/>
    <s v="No"/>
    <x v="1"/>
    <n v="1"/>
    <x v="1"/>
    <x v="3"/>
    <x v="1"/>
    <s v="28-Jun-1993"/>
    <n v="770"/>
    <s v="tier - 3"/>
    <x v="0"/>
    <s v="R1013"/>
    <x v="2057"/>
  </r>
  <r>
    <s v="Id2320"/>
    <s v="Lindy"/>
    <n v="19.21"/>
    <n v="5.53"/>
    <s v="yes"/>
    <s v="No"/>
    <x v="0"/>
    <n v="0"/>
    <x v="1"/>
    <x v="2"/>
    <x v="2"/>
    <s v="22-Oct-1996"/>
    <n v="760"/>
    <s v="tier - 3"/>
    <x v="0"/>
    <s v="R1013"/>
    <x v="2058"/>
  </r>
  <r>
    <s v="Id2321"/>
    <s v="Thomas"/>
    <n v="17.86"/>
    <n v="5.43"/>
    <s v="No"/>
    <s v="No"/>
    <x v="1"/>
    <n v="1"/>
    <x v="1"/>
    <x v="3"/>
    <x v="2"/>
    <s v="9-Aug-1993"/>
    <n v="760"/>
    <s v="tier - 3"/>
    <x v="1"/>
    <s v="R1013"/>
    <x v="2059"/>
  </r>
  <r>
    <s v="Id2322"/>
    <s v="Holly"/>
    <n v="21.38"/>
    <n v="8.01"/>
    <s v="No"/>
    <s v="No"/>
    <x v="0"/>
    <n v="0"/>
    <x v="1"/>
    <x v="2"/>
    <x v="0"/>
    <s v="19-Sep-2002"/>
    <n v="750"/>
    <s v="tier - 3"/>
    <x v="1"/>
    <s v="R1012"/>
    <x v="2060"/>
  </r>
  <r>
    <s v="Id2323"/>
    <s v="Matthew"/>
    <n v="23.35"/>
    <n v="5.94"/>
    <s v="No"/>
    <s v="No"/>
    <x v="0"/>
    <n v="0"/>
    <x v="1"/>
    <x v="2"/>
    <x v="1"/>
    <s v="14-Dec-1999"/>
    <n v="722.99"/>
    <s v="tier - 3"/>
    <x v="1"/>
    <s v="R1013"/>
    <x v="2061"/>
  </r>
  <r>
    <s v="Id2324"/>
    <s v="Meghan K"/>
    <n v="22.24"/>
    <n v="5.04"/>
    <s v="No"/>
    <s v="No"/>
    <x v="0"/>
    <n v="0"/>
    <x v="1"/>
    <x v="2"/>
    <x v="2"/>
    <s v="26-Dec-1999"/>
    <n v="700"/>
    <s v="tier - 2"/>
    <x v="0"/>
    <s v="R1013"/>
    <x v="2062"/>
  </r>
  <r>
    <s v="Id2325"/>
    <s v="Fred"/>
    <n v="24.76"/>
    <n v="4.54"/>
    <s v="yes"/>
    <s v="No"/>
    <x v="0"/>
    <n v="0"/>
    <x v="1"/>
    <x v="2"/>
    <x v="2"/>
    <s v="12-Sep-2001"/>
    <n v="687.54"/>
    <s v="tier - 3"/>
    <x v="2"/>
    <s v="R1013"/>
    <x v="2063"/>
  </r>
  <r>
    <s v="Id2326"/>
    <s v="Sebastian"/>
    <n v="20.100000000000001"/>
    <n v="5.6"/>
    <s v="yes"/>
    <s v="No"/>
    <x v="1"/>
    <n v="1"/>
    <x v="1"/>
    <x v="2"/>
    <x v="2"/>
    <s v="9-Nov-1997"/>
    <n v="670"/>
    <s v="tier - 3"/>
    <x v="0"/>
    <s v="R1013"/>
    <x v="2064"/>
  </r>
  <r>
    <s v="Id2327"/>
    <s v="Laura"/>
    <n v="21.77"/>
    <n v="10.67"/>
    <s v="No"/>
    <s v="No"/>
    <x v="0"/>
    <n v="0"/>
    <x v="1"/>
    <x v="2"/>
    <x v="0"/>
    <s v="29-Nov-2002"/>
    <n v="668"/>
    <s v="tier - 3"/>
    <x v="2"/>
    <s v="R1012"/>
    <x v="2065"/>
  </r>
  <r>
    <s v="Id2328"/>
    <s v="Nicole"/>
    <n v="17.82"/>
    <n v="5.26"/>
    <s v="yes"/>
    <s v="No"/>
    <x v="0"/>
    <n v="1"/>
    <x v="1"/>
    <x v="3"/>
    <x v="2"/>
    <s v="4-Jul-1995"/>
    <n v="650"/>
    <s v="tier - 3"/>
    <x v="0"/>
    <s v="R1013"/>
    <x v="523"/>
  </r>
  <r>
    <s v="Id2329"/>
    <s v="Susan E"/>
    <n v="17.07"/>
    <n v="5.22"/>
    <s v="No"/>
    <s v="No"/>
    <x v="1"/>
    <n v="1"/>
    <x v="1"/>
    <x v="3"/>
    <x v="2"/>
    <s v="1-Jun-1993"/>
    <n v="650"/>
    <s v="tier - 3"/>
    <x v="0"/>
    <s v="R1013"/>
    <x v="2066"/>
  </r>
  <r>
    <s v="Id2330"/>
    <s v="Katy"/>
    <n v="22.24"/>
    <n v="4.29"/>
    <s v="yes"/>
    <s v="No"/>
    <x v="0"/>
    <n v="0"/>
    <x v="1"/>
    <x v="2"/>
    <x v="2"/>
    <s v="20-Nov-2001"/>
    <n v="646.14"/>
    <s v="tier - 3"/>
    <x v="0"/>
    <s v="R1012"/>
    <x v="2067"/>
  </r>
  <r>
    <s v="Id2331"/>
    <s v="Jordan"/>
    <n v="22.34"/>
    <n v="5.57"/>
    <s v="No"/>
    <s v="No"/>
    <x v="0"/>
    <n v="1"/>
    <x v="1"/>
    <x v="2"/>
    <x v="2"/>
    <s v="27-Jul-1998"/>
    <n v="637.26"/>
    <s v="tier - 3"/>
    <x v="0"/>
    <s v="R1013"/>
    <x v="2068"/>
  </r>
  <r>
    <s v="Id2332"/>
    <s v="Juan D. Sr."/>
    <n v="17.7"/>
    <n v="6.28"/>
    <s v="No"/>
    <s v="No"/>
    <x v="0"/>
    <n v="1"/>
    <x v="1"/>
    <x v="3"/>
    <x v="1"/>
    <s v="13-Sep-1992"/>
    <n v="604.54"/>
    <s v="tier - 3"/>
    <x v="0"/>
    <s v="R1013"/>
    <x v="172"/>
  </r>
  <r>
    <s v="Id2333"/>
    <s v="Julie"/>
    <n v="16.47"/>
    <n v="6.35"/>
    <s v="No"/>
    <s v="No"/>
    <x v="1"/>
    <n v="1"/>
    <x v="1"/>
    <x v="3"/>
    <x v="1"/>
    <s v="30-Jun-1993"/>
    <n v="600"/>
    <s v="tier - 2"/>
    <x v="1"/>
    <s v="R1013"/>
    <x v="2069"/>
  </r>
  <r>
    <s v="Id2334"/>
    <s v="Evan P"/>
    <n v="17.600000000000001"/>
    <n v="4.3899999999999997"/>
    <s v="No"/>
    <s v="No"/>
    <x v="0"/>
    <n v="1"/>
    <x v="1"/>
    <x v="3"/>
    <x v="2"/>
    <s v="30-Nov-1992"/>
    <n v="570.62"/>
    <s v="tier - 2"/>
    <x v="1"/>
    <s v="R1013"/>
    <x v="124"/>
  </r>
  <r>
    <s v="Id2335"/>
    <s v="Aaron K"/>
    <n v="17.579999999999998"/>
    <n v="4.51"/>
    <s v="No"/>
    <s v="No"/>
    <x v="0"/>
    <n v="1"/>
    <x v="1"/>
    <x v="3"/>
    <x v="2"/>
    <s v="9-Jul-1992"/>
    <n v="563.84"/>
    <s v="tier - 2"/>
    <x v="0"/>
    <s v="R1013"/>
    <x v="20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CD7C92-06D2-4749-94BC-96E24B56BCC7}"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0:B25" firstHeaderRow="1" firstDataRow="1" firstDataCol="1"/>
  <pivotFields count="17">
    <pivotField showAll="0"/>
    <pivotField showAll="0"/>
    <pivotField showAll="0"/>
    <pivotField numFmtId="1" showAll="0"/>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dataField="1" numFmtId="165" showAll="0"/>
    <pivotField showAll="0"/>
    <pivotField showAll="0"/>
    <pivotField showAll="0"/>
  </pivotFields>
  <rowFields count="1">
    <field x="11"/>
  </rowFields>
  <rowItems count="5">
    <i>
      <x/>
    </i>
    <i>
      <x v="1"/>
    </i>
    <i>
      <x v="2"/>
    </i>
    <i>
      <x v="3"/>
    </i>
    <i t="grand">
      <x/>
    </i>
  </rowItems>
  <colItems count="1">
    <i/>
  </colItems>
  <dataFields count="1">
    <dataField name="Average of charges" fld="13" subtotal="average" baseField="11" baseItem="0" numFmtId="165"/>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62F29C-316A-4000-9EE4-86366D8608EB}"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D8" firstHeaderRow="1" firstDataRow="2" firstDataCol="1"/>
  <pivotFields count="17">
    <pivotField showAll="0"/>
    <pivotField showAll="0"/>
    <pivotField showAll="0"/>
    <pivotField numFmtId="1" showAll="0"/>
    <pivotField showAll="0"/>
    <pivotField showAll="0"/>
    <pivotField showAll="0"/>
    <pivotField showAll="0"/>
    <pivotField axis="axisCol" dataField="1" showAll="0">
      <items count="3">
        <item x="0"/>
        <item x="1"/>
        <item t="default"/>
      </items>
    </pivotField>
    <pivotField showAll="0"/>
    <pivotField axis="axisRow" showAll="0">
      <items count="3">
        <item x="1"/>
        <item x="0"/>
        <item t="default"/>
      </items>
    </pivotField>
    <pivotField showAll="0"/>
    <pivotField showAll="0"/>
    <pivotField numFmtId="165" showAll="0"/>
    <pivotField showAll="0"/>
    <pivotField showAll="0"/>
    <pivotField showAll="0"/>
  </pivotFields>
  <rowFields count="1">
    <field x="10"/>
  </rowFields>
  <rowItems count="3">
    <i>
      <x/>
    </i>
    <i>
      <x v="1"/>
    </i>
    <i t="grand">
      <x/>
    </i>
  </rowItems>
  <colFields count="1">
    <field x="8"/>
  </colFields>
  <colItems count="3">
    <i>
      <x/>
    </i>
    <i>
      <x v="1"/>
    </i>
    <i t="grand">
      <x/>
    </i>
  </colItems>
  <dataFields count="1">
    <dataField name="Count of Cancer history" fld="8" subtotal="count" baseField="8" baseItem="0"/>
  </dataFields>
  <chartFormats count="6">
    <chartFormat chart="3" format="0" series="1">
      <pivotArea type="data" outline="0" fieldPosition="0">
        <references count="2">
          <reference field="4294967294" count="1" selected="0">
            <x v="0"/>
          </reference>
          <reference field="8" count="1" selected="0">
            <x v="0"/>
          </reference>
        </references>
      </pivotArea>
    </chartFormat>
    <chartFormat chart="3" format="1" series="1">
      <pivotArea type="data" outline="0" fieldPosition="0">
        <references count="2">
          <reference field="4294967294" count="1" selected="0">
            <x v="0"/>
          </reference>
          <reference field="8" count="1" selected="0">
            <x v="1"/>
          </reference>
        </references>
      </pivotArea>
    </chartFormat>
    <chartFormat chart="3" format="2">
      <pivotArea type="data" outline="0" fieldPosition="0">
        <references count="3">
          <reference field="4294967294" count="1" selected="0">
            <x v="0"/>
          </reference>
          <reference field="8" count="1" selected="0">
            <x v="0"/>
          </reference>
          <reference field="10" count="1" selected="0">
            <x v="0"/>
          </reference>
        </references>
      </pivotArea>
    </chartFormat>
    <chartFormat chart="3" format="3">
      <pivotArea type="data" outline="0" fieldPosition="0">
        <references count="3">
          <reference field="4294967294" count="1" selected="0">
            <x v="0"/>
          </reference>
          <reference field="8" count="1" selected="0">
            <x v="0"/>
          </reference>
          <reference field="10" count="1" selected="0">
            <x v="1"/>
          </reference>
        </references>
      </pivotArea>
    </chartFormat>
    <chartFormat chart="3" format="4">
      <pivotArea type="data" outline="0" fieldPosition="0">
        <references count="3">
          <reference field="4294967294" count="1" selected="0">
            <x v="0"/>
          </reference>
          <reference field="8" count="1" selected="0">
            <x v="1"/>
          </reference>
          <reference field="10" count="1" selected="0">
            <x v="0"/>
          </reference>
        </references>
      </pivotArea>
    </chartFormat>
    <chartFormat chart="3" format="5">
      <pivotArea type="data" outline="0" fieldPosition="0">
        <references count="3">
          <reference field="4294967294" count="1" selected="0">
            <x v="0"/>
          </reference>
          <reference field="8" count="1" selected="0">
            <x v="1"/>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B3A020-74F6-4B97-B0C5-3A6FF7361C3F}" name="PivotTable16"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11:E116" firstHeaderRow="0" firstDataRow="1" firstDataCol="1"/>
  <pivotFields count="17">
    <pivotField showAll="0"/>
    <pivotField showAll="0"/>
    <pivotField showAll="0"/>
    <pivotField showAll="0"/>
    <pivotField showAll="0"/>
    <pivotField showAll="0"/>
    <pivotField dataField="1" showAll="0">
      <items count="3">
        <item x="0"/>
        <item x="1"/>
        <item t="default"/>
      </items>
    </pivotField>
    <pivotField dataField="1" showAll="0"/>
    <pivotField dataField="1" showAll="0">
      <items count="3">
        <item x="1"/>
        <item x="0"/>
        <item t="default"/>
      </items>
    </pivotField>
    <pivotField axis="axisRow" showAll="0">
      <items count="5">
        <item x="2"/>
        <item x="0"/>
        <item x="1"/>
        <item x="3"/>
        <item t="default"/>
      </items>
    </pivotField>
    <pivotField showAll="0">
      <items count="4">
        <item x="0"/>
        <item x="2"/>
        <item x="1"/>
        <item t="default"/>
      </items>
    </pivotField>
    <pivotField showAll="0"/>
    <pivotField numFmtId="166" showAll="0"/>
    <pivotField showAll="0"/>
    <pivotField showAll="0">
      <items count="4">
        <item x="1"/>
        <item x="2"/>
        <item x="0"/>
        <item t="default"/>
      </items>
    </pivotField>
    <pivotField showAll="0"/>
    <pivotField dataField="1" numFmtId="1" showAll="0"/>
  </pivotFields>
  <rowFields count="1">
    <field x="9"/>
  </rowFields>
  <rowItems count="5">
    <i>
      <x/>
    </i>
    <i>
      <x v="1"/>
    </i>
    <i>
      <x v="2"/>
    </i>
    <i>
      <x v="3"/>
    </i>
    <i t="grand">
      <x/>
    </i>
  </rowItems>
  <colFields count="1">
    <field x="-2"/>
  </colFields>
  <colItems count="4">
    <i>
      <x/>
    </i>
    <i i="1">
      <x v="1"/>
    </i>
    <i i="2">
      <x v="2"/>
    </i>
    <i i="3">
      <x v="3"/>
    </i>
  </colItems>
  <dataFields count="4">
    <dataField name="Average of Age" fld="16" subtotal="average" baseField="9" baseItem="0" numFmtId="1"/>
    <dataField name="Count of Cancer history" fld="6" subtotal="count" baseField="0" baseItem="0"/>
    <dataField name="Count of Smoker" fld="8" subtotal="count" baseField="0" baseItem="0"/>
    <dataField name="Sum of NumberOfMajorSurgeries" fld="7"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2"/>
          </reference>
        </references>
      </pivotArea>
    </chartFormat>
    <chartFormat chart="4"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D33E56-C901-4570-A214-D1F9E6C91D50}" name="PivotTable15"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98:E104"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numFmtId="166" showAll="0"/>
    <pivotField showAll="0"/>
    <pivotField axis="axisCol" showAll="0">
      <items count="4">
        <item x="1"/>
        <item x="2"/>
        <item x="0"/>
        <item t="default"/>
      </items>
    </pivotField>
    <pivotField showAll="0"/>
    <pivotField dataField="1" numFmtId="1" showAll="0"/>
  </pivotFields>
  <rowFields count="1">
    <field x="9"/>
  </rowFields>
  <rowItems count="5">
    <i>
      <x/>
    </i>
    <i>
      <x v="1"/>
    </i>
    <i>
      <x v="2"/>
    </i>
    <i>
      <x v="3"/>
    </i>
    <i t="grand">
      <x/>
    </i>
  </rowItems>
  <colFields count="1">
    <field x="14"/>
  </colFields>
  <colItems count="4">
    <i>
      <x/>
    </i>
    <i>
      <x v="1"/>
    </i>
    <i>
      <x v="2"/>
    </i>
    <i t="grand">
      <x/>
    </i>
  </colItems>
  <dataFields count="1">
    <dataField name="Average of Age" fld="16" subtotal="average" baseField="14" baseItem="0" numFmtId="1"/>
  </dataFields>
  <formats count="1">
    <format dxfId="15">
      <pivotArea dataOnly="0" labelOnly="1" fieldPosition="0">
        <references count="1">
          <reference field="14" count="1">
            <x v="0"/>
          </reference>
        </references>
      </pivotArea>
    </format>
  </formats>
  <chartFormats count="30">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pivotArea type="data" outline="0" fieldPosition="0">
        <references count="3">
          <reference field="4294967294" count="1" selected="0">
            <x v="0"/>
          </reference>
          <reference field="9" count="1" selected="0">
            <x v="0"/>
          </reference>
          <reference field="14" count="1" selected="0">
            <x v="0"/>
          </reference>
        </references>
      </pivotArea>
    </chartFormat>
    <chartFormat chart="0" format="4">
      <pivotArea type="data" outline="0" fieldPosition="0">
        <references count="3">
          <reference field="4294967294" count="1" selected="0">
            <x v="0"/>
          </reference>
          <reference field="9" count="1" selected="0">
            <x v="1"/>
          </reference>
          <reference field="14" count="1" selected="0">
            <x v="0"/>
          </reference>
        </references>
      </pivotArea>
    </chartFormat>
    <chartFormat chart="0" format="5">
      <pivotArea type="data" outline="0" fieldPosition="0">
        <references count="3">
          <reference field="4294967294" count="1" selected="0">
            <x v="0"/>
          </reference>
          <reference field="9" count="1" selected="0">
            <x v="2"/>
          </reference>
          <reference field="14" count="1" selected="0">
            <x v="0"/>
          </reference>
        </references>
      </pivotArea>
    </chartFormat>
    <chartFormat chart="0" format="6">
      <pivotArea type="data" outline="0" fieldPosition="0">
        <references count="3">
          <reference field="4294967294" count="1" selected="0">
            <x v="0"/>
          </reference>
          <reference field="9" count="1" selected="0">
            <x v="3"/>
          </reference>
          <reference field="14" count="1" selected="0">
            <x v="0"/>
          </reference>
        </references>
      </pivotArea>
    </chartFormat>
    <chartFormat chart="0" format="7">
      <pivotArea type="data" outline="0" fieldPosition="0">
        <references count="3">
          <reference field="4294967294" count="1" selected="0">
            <x v="0"/>
          </reference>
          <reference field="9" count="1" selected="0">
            <x v="0"/>
          </reference>
          <reference field="14" count="1" selected="0">
            <x v="1"/>
          </reference>
        </references>
      </pivotArea>
    </chartFormat>
    <chartFormat chart="0" format="8">
      <pivotArea type="data" outline="0" fieldPosition="0">
        <references count="3">
          <reference field="4294967294" count="1" selected="0">
            <x v="0"/>
          </reference>
          <reference field="9" count="1" selected="0">
            <x v="1"/>
          </reference>
          <reference field="14" count="1" selected="0">
            <x v="1"/>
          </reference>
        </references>
      </pivotArea>
    </chartFormat>
    <chartFormat chart="0" format="9">
      <pivotArea type="data" outline="0" fieldPosition="0">
        <references count="3">
          <reference field="4294967294" count="1" selected="0">
            <x v="0"/>
          </reference>
          <reference field="9" count="1" selected="0">
            <x v="2"/>
          </reference>
          <reference field="14" count="1" selected="0">
            <x v="1"/>
          </reference>
        </references>
      </pivotArea>
    </chartFormat>
    <chartFormat chart="0" format="10">
      <pivotArea type="data" outline="0" fieldPosition="0">
        <references count="3">
          <reference field="4294967294" count="1" selected="0">
            <x v="0"/>
          </reference>
          <reference field="9" count="1" selected="0">
            <x v="3"/>
          </reference>
          <reference field="14" count="1" selected="0">
            <x v="1"/>
          </reference>
        </references>
      </pivotArea>
    </chartFormat>
    <chartFormat chart="0" format="11">
      <pivotArea type="data" outline="0" fieldPosition="0">
        <references count="3">
          <reference field="4294967294" count="1" selected="0">
            <x v="0"/>
          </reference>
          <reference field="9" count="1" selected="0">
            <x v="0"/>
          </reference>
          <reference field="14" count="1" selected="0">
            <x v="2"/>
          </reference>
        </references>
      </pivotArea>
    </chartFormat>
    <chartFormat chart="0" format="12">
      <pivotArea type="data" outline="0" fieldPosition="0">
        <references count="3">
          <reference field="4294967294" count="1" selected="0">
            <x v="0"/>
          </reference>
          <reference field="9" count="1" selected="0">
            <x v="1"/>
          </reference>
          <reference field="14" count="1" selected="0">
            <x v="2"/>
          </reference>
        </references>
      </pivotArea>
    </chartFormat>
    <chartFormat chart="0" format="13">
      <pivotArea type="data" outline="0" fieldPosition="0">
        <references count="3">
          <reference field="4294967294" count="1" selected="0">
            <x v="0"/>
          </reference>
          <reference field="9" count="1" selected="0">
            <x v="2"/>
          </reference>
          <reference field="14" count="1" selected="0">
            <x v="2"/>
          </reference>
        </references>
      </pivotArea>
    </chartFormat>
    <chartFormat chart="0" format="14">
      <pivotArea type="data" outline="0" fieldPosition="0">
        <references count="3">
          <reference field="4294967294" count="1" selected="0">
            <x v="0"/>
          </reference>
          <reference field="9" count="1" selected="0">
            <x v="3"/>
          </reference>
          <reference field="14" count="1" selected="0">
            <x v="2"/>
          </reference>
        </references>
      </pivotArea>
    </chartFormat>
    <chartFormat chart="4" format="30" series="1">
      <pivotArea type="data" outline="0" fieldPosition="0">
        <references count="2">
          <reference field="4294967294" count="1" selected="0">
            <x v="0"/>
          </reference>
          <reference field="14" count="1" selected="0">
            <x v="0"/>
          </reference>
        </references>
      </pivotArea>
    </chartFormat>
    <chartFormat chart="4" format="31">
      <pivotArea type="data" outline="0" fieldPosition="0">
        <references count="3">
          <reference field="4294967294" count="1" selected="0">
            <x v="0"/>
          </reference>
          <reference field="9" count="1" selected="0">
            <x v="0"/>
          </reference>
          <reference field="14" count="1" selected="0">
            <x v="0"/>
          </reference>
        </references>
      </pivotArea>
    </chartFormat>
    <chartFormat chart="4" format="32">
      <pivotArea type="data" outline="0" fieldPosition="0">
        <references count="3">
          <reference field="4294967294" count="1" selected="0">
            <x v="0"/>
          </reference>
          <reference field="9" count="1" selected="0">
            <x v="1"/>
          </reference>
          <reference field="14" count="1" selected="0">
            <x v="0"/>
          </reference>
        </references>
      </pivotArea>
    </chartFormat>
    <chartFormat chart="4" format="33">
      <pivotArea type="data" outline="0" fieldPosition="0">
        <references count="3">
          <reference field="4294967294" count="1" selected="0">
            <x v="0"/>
          </reference>
          <reference field="9" count="1" selected="0">
            <x v="2"/>
          </reference>
          <reference field="14" count="1" selected="0">
            <x v="0"/>
          </reference>
        </references>
      </pivotArea>
    </chartFormat>
    <chartFormat chart="4" format="34">
      <pivotArea type="data" outline="0" fieldPosition="0">
        <references count="3">
          <reference field="4294967294" count="1" selected="0">
            <x v="0"/>
          </reference>
          <reference field="9" count="1" selected="0">
            <x v="3"/>
          </reference>
          <reference field="14" count="1" selected="0">
            <x v="0"/>
          </reference>
        </references>
      </pivotArea>
    </chartFormat>
    <chartFormat chart="4" format="35" series="1">
      <pivotArea type="data" outline="0" fieldPosition="0">
        <references count="2">
          <reference field="4294967294" count="1" selected="0">
            <x v="0"/>
          </reference>
          <reference field="14" count="1" selected="0">
            <x v="1"/>
          </reference>
        </references>
      </pivotArea>
    </chartFormat>
    <chartFormat chart="4" format="36">
      <pivotArea type="data" outline="0" fieldPosition="0">
        <references count="3">
          <reference field="4294967294" count="1" selected="0">
            <x v="0"/>
          </reference>
          <reference field="9" count="1" selected="0">
            <x v="0"/>
          </reference>
          <reference field="14" count="1" selected="0">
            <x v="1"/>
          </reference>
        </references>
      </pivotArea>
    </chartFormat>
    <chartFormat chart="4" format="37">
      <pivotArea type="data" outline="0" fieldPosition="0">
        <references count="3">
          <reference field="4294967294" count="1" selected="0">
            <x v="0"/>
          </reference>
          <reference field="9" count="1" selected="0">
            <x v="1"/>
          </reference>
          <reference field="14" count="1" selected="0">
            <x v="1"/>
          </reference>
        </references>
      </pivotArea>
    </chartFormat>
    <chartFormat chart="4" format="38">
      <pivotArea type="data" outline="0" fieldPosition="0">
        <references count="3">
          <reference field="4294967294" count="1" selected="0">
            <x v="0"/>
          </reference>
          <reference field="9" count="1" selected="0">
            <x v="2"/>
          </reference>
          <reference field="14" count="1" selected="0">
            <x v="1"/>
          </reference>
        </references>
      </pivotArea>
    </chartFormat>
    <chartFormat chart="4" format="39">
      <pivotArea type="data" outline="0" fieldPosition="0">
        <references count="3">
          <reference field="4294967294" count="1" selected="0">
            <x v="0"/>
          </reference>
          <reference field="9" count="1" selected="0">
            <x v="3"/>
          </reference>
          <reference field="14" count="1" selected="0">
            <x v="1"/>
          </reference>
        </references>
      </pivotArea>
    </chartFormat>
    <chartFormat chart="4" format="40" series="1">
      <pivotArea type="data" outline="0" fieldPosition="0">
        <references count="2">
          <reference field="4294967294" count="1" selected="0">
            <x v="0"/>
          </reference>
          <reference field="14" count="1" selected="0">
            <x v="2"/>
          </reference>
        </references>
      </pivotArea>
    </chartFormat>
    <chartFormat chart="4" format="41">
      <pivotArea type="data" outline="0" fieldPosition="0">
        <references count="3">
          <reference field="4294967294" count="1" selected="0">
            <x v="0"/>
          </reference>
          <reference field="9" count="1" selected="0">
            <x v="0"/>
          </reference>
          <reference field="14" count="1" selected="0">
            <x v="2"/>
          </reference>
        </references>
      </pivotArea>
    </chartFormat>
    <chartFormat chart="4" format="42">
      <pivotArea type="data" outline="0" fieldPosition="0">
        <references count="3">
          <reference field="4294967294" count="1" selected="0">
            <x v="0"/>
          </reference>
          <reference field="9" count="1" selected="0">
            <x v="1"/>
          </reference>
          <reference field="14" count="1" selected="0">
            <x v="2"/>
          </reference>
        </references>
      </pivotArea>
    </chartFormat>
    <chartFormat chart="4" format="43">
      <pivotArea type="data" outline="0" fieldPosition="0">
        <references count="3">
          <reference field="4294967294" count="1" selected="0">
            <x v="0"/>
          </reference>
          <reference field="9" count="1" selected="0">
            <x v="2"/>
          </reference>
          <reference field="14" count="1" selected="0">
            <x v="2"/>
          </reference>
        </references>
      </pivotArea>
    </chartFormat>
    <chartFormat chart="4" format="44">
      <pivotArea type="data" outline="0" fieldPosition="0">
        <references count="3">
          <reference field="4294967294" count="1" selected="0">
            <x v="0"/>
          </reference>
          <reference field="9" count="1" selected="0">
            <x v="3"/>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4760AF-3C18-4264-8718-B1D4E67A6207}" name="PivotTable14"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91:C95" firstHeaderRow="0" firstDataRow="1" firstDataCol="1"/>
  <pivotFields count="17">
    <pivotField showAll="0"/>
    <pivotField showAll="0"/>
    <pivotField showAll="0"/>
    <pivotField showAll="0"/>
    <pivotField showAll="0"/>
    <pivotField showAll="0"/>
    <pivotField showAll="0"/>
    <pivotField showAll="0"/>
    <pivotField showAll="0"/>
    <pivotField showAll="0"/>
    <pivotField dataField="1" showAll="0">
      <items count="4">
        <item x="0"/>
        <item x="2"/>
        <item x="1"/>
        <item t="default"/>
      </items>
    </pivotField>
    <pivotField showAll="0"/>
    <pivotField numFmtId="166" showAll="0"/>
    <pivotField showAll="0"/>
    <pivotField axis="axisRow" showAll="0">
      <items count="4">
        <item x="1"/>
        <item x="2"/>
        <item x="0"/>
        <item t="default"/>
      </items>
    </pivotField>
    <pivotField showAll="0"/>
    <pivotField dataField="1" numFmtId="1" showAll="0">
      <items count="2072">
        <item x="1931"/>
        <item x="191"/>
        <item x="1375"/>
        <item x="1645"/>
        <item x="1954"/>
        <item x="1964"/>
        <item x="1883"/>
        <item x="1956"/>
        <item x="1891"/>
        <item x="1953"/>
        <item x="134"/>
        <item x="2035"/>
        <item x="2032"/>
        <item x="1625"/>
        <item x="1972"/>
        <item x="1957"/>
        <item x="1323"/>
        <item x="1835"/>
        <item x="1887"/>
        <item x="2040"/>
        <item x="2027"/>
        <item x="296"/>
        <item x="1955"/>
        <item x="1739"/>
        <item x="1903"/>
        <item x="252"/>
        <item x="1888"/>
        <item x="1947"/>
        <item x="1952"/>
        <item x="2018"/>
        <item x="2033"/>
        <item x="231"/>
        <item x="2055"/>
        <item x="2037"/>
        <item x="936"/>
        <item x="2005"/>
        <item x="1884"/>
        <item x="1950"/>
        <item x="1951"/>
        <item x="1889"/>
        <item x="1948"/>
        <item x="526"/>
        <item x="1946"/>
        <item x="681"/>
        <item x="382"/>
        <item x="1890"/>
        <item x="196"/>
        <item x="2044"/>
        <item x="1555"/>
        <item x="1968"/>
        <item x="1938"/>
        <item x="557"/>
        <item x="1963"/>
        <item x="1886"/>
        <item x="456"/>
        <item x="416"/>
        <item x="2004"/>
        <item x="1445"/>
        <item x="1967"/>
        <item x="1971"/>
        <item x="1656"/>
        <item x="616"/>
        <item x="714"/>
        <item x="1489"/>
        <item x="1721"/>
        <item x="785"/>
        <item x="691"/>
        <item x="1766"/>
        <item x="2039"/>
        <item x="1885"/>
        <item x="1909"/>
        <item x="2036"/>
        <item x="1949"/>
        <item x="1569"/>
        <item x="865"/>
        <item x="307"/>
        <item x="420"/>
        <item x="562"/>
        <item x="1901"/>
        <item x="582"/>
        <item x="431"/>
        <item x="1241"/>
        <item x="1882"/>
        <item x="187"/>
        <item x="1784"/>
        <item x="1966"/>
        <item x="1839"/>
        <item x="1844"/>
        <item x="260"/>
        <item x="1845"/>
        <item x="1941"/>
        <item x="1783"/>
        <item x="1944"/>
        <item x="1945"/>
        <item x="551"/>
        <item x="553"/>
        <item x="2009"/>
        <item x="2010"/>
        <item x="275"/>
        <item x="235"/>
        <item x="1635"/>
        <item x="1965"/>
        <item x="1651"/>
        <item x="1904"/>
        <item x="445"/>
        <item x="1900"/>
        <item x="1833"/>
        <item x="227"/>
        <item x="1962"/>
        <item x="2011"/>
        <item x="1969"/>
        <item x="251"/>
        <item x="568"/>
        <item x="254"/>
        <item x="2012"/>
        <item x="192"/>
        <item x="1406"/>
        <item x="338"/>
        <item x="1902"/>
        <item x="585"/>
        <item x="1961"/>
        <item x="1898"/>
        <item x="2008"/>
        <item x="1490"/>
        <item x="1936"/>
        <item x="1843"/>
        <item x="1935"/>
        <item x="2013"/>
        <item x="1768"/>
        <item x="1943"/>
        <item x="434"/>
        <item x="511"/>
        <item x="1933"/>
        <item x="1846"/>
        <item x="115"/>
        <item x="542"/>
        <item x="1744"/>
        <item x="229"/>
        <item x="1633"/>
        <item x="178"/>
        <item x="1982"/>
        <item x="2029"/>
        <item x="1681"/>
        <item x="708"/>
        <item x="1821"/>
        <item x="244"/>
        <item x="1990"/>
        <item x="1815"/>
        <item x="1940"/>
        <item x="2016"/>
        <item x="2000"/>
        <item x="358"/>
        <item x="2007"/>
        <item x="2065"/>
        <item x="1991"/>
        <item x="1879"/>
        <item x="1873"/>
        <item x="1928"/>
        <item x="1699"/>
        <item x="1999"/>
        <item x="387"/>
        <item x="2030"/>
        <item x="1819"/>
        <item x="1916"/>
        <item x="161"/>
        <item x="647"/>
        <item x="1929"/>
        <item x="927"/>
        <item x="2060"/>
        <item x="144"/>
        <item x="587"/>
        <item x="1922"/>
        <item x="1927"/>
        <item x="2022"/>
        <item x="256"/>
        <item x="1597"/>
        <item x="1993"/>
        <item x="2041"/>
        <item x="2034"/>
        <item x="1868"/>
        <item x="1503"/>
        <item x="1856"/>
        <item x="2038"/>
        <item x="1918"/>
        <item x="1880"/>
        <item x="1866"/>
        <item x="479"/>
        <item x="2014"/>
        <item x="561"/>
        <item x="1612"/>
        <item x="1810"/>
        <item x="378"/>
        <item x="1715"/>
        <item x="2026"/>
        <item x="1772"/>
        <item x="957"/>
        <item x="1285"/>
        <item x="1923"/>
        <item x="1974"/>
        <item x="2001"/>
        <item x="1906"/>
        <item x="2067"/>
        <item x="2025"/>
        <item x="1755"/>
        <item x="1158"/>
        <item x="2031"/>
        <item x="1724"/>
        <item x="1583"/>
        <item x="1855"/>
        <item x="1806"/>
        <item x="1786"/>
        <item x="1257"/>
        <item x="533"/>
        <item x="2063"/>
        <item x="1913"/>
        <item x="1795"/>
        <item x="1801"/>
        <item x="442"/>
        <item x="1853"/>
        <item x="1977"/>
        <item x="1986"/>
        <item x="2050"/>
        <item x="1908"/>
        <item x="1926"/>
        <item x="1912"/>
        <item x="1924"/>
        <item x="394"/>
        <item x="1854"/>
        <item x="621"/>
        <item x="1976"/>
        <item x="1914"/>
        <item x="579"/>
        <item x="1907"/>
        <item x="1606"/>
        <item x="1725"/>
        <item x="390"/>
        <item x="1870"/>
        <item x="1975"/>
        <item x="1303"/>
        <item x="247"/>
        <item x="389"/>
        <item x="207"/>
        <item x="1611"/>
        <item x="1895"/>
        <item x="1851"/>
        <item x="1379"/>
        <item x="1896"/>
        <item x="1215"/>
        <item x="1680"/>
        <item x="208"/>
        <item x="2054"/>
        <item x="377"/>
        <item x="249"/>
        <item x="1960"/>
        <item x="1897"/>
        <item x="1958"/>
        <item x="160"/>
        <item x="1837"/>
        <item x="2048"/>
        <item x="1838"/>
        <item x="1832"/>
        <item x="1796"/>
        <item x="956"/>
        <item x="965"/>
        <item x="1705"/>
        <item x="1554"/>
        <item x="167"/>
        <item x="1911"/>
        <item x="1984"/>
        <item x="1858"/>
        <item x="1894"/>
        <item x="40"/>
        <item x="1910"/>
        <item x="295"/>
        <item x="1825"/>
        <item x="1716"/>
        <item x="1641"/>
        <item x="1881"/>
        <item x="2003"/>
        <item x="1852"/>
        <item x="1770"/>
        <item x="1959"/>
        <item x="2062"/>
        <item x="1262"/>
        <item x="979"/>
        <item x="352"/>
        <item x="1871"/>
        <item x="522"/>
        <item x="2061"/>
        <item x="1934"/>
        <item x="370"/>
        <item x="1566"/>
        <item x="1869"/>
        <item x="1657"/>
        <item x="1937"/>
        <item x="140"/>
        <item x="243"/>
        <item x="1824"/>
        <item x="530"/>
        <item x="1998"/>
        <item x="415"/>
        <item x="194"/>
        <item x="1939"/>
        <item x="1526"/>
        <item x="300"/>
        <item x="1457"/>
        <item x="349"/>
        <item x="201"/>
        <item x="1834"/>
        <item x="437"/>
        <item x="1164"/>
        <item x="757"/>
        <item x="1751"/>
        <item x="669"/>
        <item x="1352"/>
        <item x="2047"/>
        <item x="1712"/>
        <item x="1992"/>
        <item x="91"/>
        <item x="2021"/>
        <item x="1804"/>
        <item x="1728"/>
        <item x="1577"/>
        <item x="1282"/>
        <item x="453"/>
        <item x="1847"/>
        <item x="1753"/>
        <item x="1917"/>
        <item x="2042"/>
        <item x="218"/>
        <item x="1688"/>
        <item x="1981"/>
        <item x="1994"/>
        <item x="1693"/>
        <item x="399"/>
        <item x="1867"/>
        <item x="809"/>
        <item x="1831"/>
        <item x="304"/>
        <item x="1874"/>
        <item x="2015"/>
        <item x="1942"/>
        <item x="1920"/>
        <item x="1279"/>
        <item x="1919"/>
        <item x="1921"/>
        <item x="519"/>
        <item x="1763"/>
        <item x="1812"/>
        <item x="1915"/>
        <item x="658"/>
        <item x="1989"/>
        <item x="1829"/>
        <item x="223"/>
        <item x="1865"/>
        <item x="1811"/>
        <item x="507"/>
        <item x="151"/>
        <item x="2068"/>
        <item x="2017"/>
        <item x="1997"/>
        <item x="1061"/>
        <item x="1864"/>
        <item x="1640"/>
        <item x="233"/>
        <item x="1084"/>
        <item x="323"/>
        <item x="1978"/>
        <item x="1830"/>
        <item x="400"/>
        <item x="239"/>
        <item x="2002"/>
        <item x="560"/>
        <item x="1792"/>
        <item x="1263"/>
        <item x="1813"/>
        <item x="67"/>
        <item x="1985"/>
        <item x="1584"/>
        <item x="1261"/>
        <item x="1672"/>
        <item x="1148"/>
        <item x="1718"/>
        <item x="2064"/>
        <item x="1995"/>
        <item x="1752"/>
        <item x="1859"/>
        <item x="1842"/>
        <item x="1300"/>
        <item x="1988"/>
        <item x="2006"/>
        <item x="1224"/>
        <item x="484"/>
        <item x="1653"/>
        <item x="606"/>
        <item x="360"/>
        <item x="1840"/>
        <item x="1291"/>
        <item x="1604"/>
        <item x="361"/>
        <item x="1689"/>
        <item x="1041"/>
        <item x="1899"/>
        <item x="1789"/>
        <item x="537"/>
        <item x="222"/>
        <item x="1432"/>
        <item x="2043"/>
        <item x="1836"/>
        <item x="248"/>
        <item x="430"/>
        <item x="1790"/>
        <item x="1582"/>
        <item x="916"/>
        <item x="1578"/>
        <item x="216"/>
        <item x="1791"/>
        <item x="1793"/>
        <item x="2023"/>
        <item x="1782"/>
        <item x="1983"/>
        <item x="527"/>
        <item x="197"/>
        <item x="1980"/>
        <item x="1643"/>
        <item x="1773"/>
        <item x="1875"/>
        <item x="1777"/>
        <item x="1876"/>
        <item x="1276"/>
        <item x="1785"/>
        <item x="1776"/>
        <item x="664"/>
        <item x="2019"/>
        <item x="1774"/>
        <item x="1638"/>
        <item x="1823"/>
        <item x="1722"/>
        <item x="2058"/>
        <item x="1114"/>
        <item x="1794"/>
        <item x="1765"/>
        <item x="1764"/>
        <item x="1289"/>
        <item x="1708"/>
        <item x="407"/>
        <item x="199"/>
        <item x="1709"/>
        <item x="1798"/>
        <item x="2024"/>
        <item x="1775"/>
        <item x="1070"/>
        <item x="1850"/>
        <item x="1479"/>
        <item x="961"/>
        <item x="1055"/>
        <item x="1436"/>
        <item x="1448"/>
        <item x="1797"/>
        <item x="1930"/>
        <item x="1820"/>
        <item x="1987"/>
        <item x="1826"/>
        <item x="1301"/>
        <item x="1822"/>
        <item x="563"/>
        <item x="228"/>
        <item x="580"/>
        <item x="929"/>
        <item x="2056"/>
        <item x="269"/>
        <item x="1613"/>
        <item x="514"/>
        <item x="1863"/>
        <item x="168"/>
        <item x="1362"/>
        <item x="2051"/>
        <item x="1742"/>
        <item x="570"/>
        <item x="226"/>
        <item x="1861"/>
        <item x="1683"/>
        <item x="1759"/>
        <item x="1979"/>
        <item x="2046"/>
        <item x="1690"/>
        <item x="1608"/>
        <item x="583"/>
        <item x="293"/>
        <item x="1818"/>
        <item x="1245"/>
        <item x="1701"/>
        <item x="1275"/>
        <item x="1807"/>
        <item x="1473"/>
        <item x="1756"/>
        <item x="1501"/>
        <item x="818"/>
        <item x="118"/>
        <item x="1970"/>
        <item x="525"/>
        <item x="637"/>
        <item x="1996"/>
        <item x="1711"/>
        <item x="1862"/>
        <item x="266"/>
        <item x="523"/>
        <item x="1779"/>
        <item x="1758"/>
        <item x="404"/>
        <item x="1565"/>
        <item x="2045"/>
        <item x="1666"/>
        <item x="1548"/>
        <item x="1932"/>
        <item x="1787"/>
        <item x="2049"/>
        <item x="1732"/>
        <item x="1256"/>
        <item x="1519"/>
        <item x="1553"/>
        <item x="1478"/>
        <item x="1678"/>
        <item x="1675"/>
        <item x="2052"/>
        <item x="6"/>
        <item x="1677"/>
        <item x="1800"/>
        <item x="1662"/>
        <item x="1234"/>
        <item x="1663"/>
        <item x="1925"/>
        <item x="428"/>
        <item x="1848"/>
        <item x="1893"/>
        <item x="1809"/>
        <item x="246"/>
        <item x="1760"/>
        <item x="1849"/>
        <item x="405"/>
        <item x="282"/>
        <item x="973"/>
        <item x="488"/>
        <item x="1737"/>
        <item x="1696"/>
        <item x="1293"/>
        <item x="1629"/>
        <item x="1492"/>
        <item x="264"/>
        <item x="2028"/>
        <item x="890"/>
        <item x="1803"/>
        <item x="1381"/>
        <item x="230"/>
        <item x="1799"/>
        <item x="374"/>
        <item x="543"/>
        <item x="1660"/>
        <item x="738"/>
        <item x="1394"/>
        <item x="478"/>
        <item x="193"/>
        <item x="1703"/>
        <item x="1664"/>
        <item x="592"/>
        <item x="1574"/>
        <item x="1137"/>
        <item x="253"/>
        <item x="2053"/>
        <item x="1713"/>
        <item x="1194"/>
        <item x="1235"/>
        <item x="574"/>
        <item x="1511"/>
        <item x="1828"/>
        <item x="1780"/>
        <item x="1497"/>
        <item x="1450"/>
        <item x="1767"/>
        <item x="39"/>
        <item x="1778"/>
        <item x="1315"/>
        <item x="1714"/>
        <item x="503"/>
        <item x="789"/>
        <item x="1802"/>
        <item x="1720"/>
        <item x="285"/>
        <item x="475"/>
        <item x="495"/>
        <item x="1665"/>
        <item x="1493"/>
        <item x="1827"/>
        <item x="1280"/>
        <item x="2059"/>
        <item x="594"/>
        <item x="1353"/>
        <item x="325"/>
        <item x="1310"/>
        <item x="529"/>
        <item x="1598"/>
        <item x="2069"/>
        <item x="1648"/>
        <item x="2057"/>
        <item x="1209"/>
        <item x="1567"/>
        <item x="1580"/>
        <item x="1507"/>
        <item x="2066"/>
        <item x="516"/>
        <item x="524"/>
        <item x="1761"/>
        <item x="740"/>
        <item x="124"/>
        <item x="1747"/>
        <item x="1514"/>
        <item x="552"/>
        <item x="406"/>
        <item x="184"/>
        <item x="2020"/>
        <item x="1630"/>
        <item x="1143"/>
        <item x="1973"/>
        <item x="1536"/>
        <item x="467"/>
        <item x="172"/>
        <item x="1610"/>
        <item x="1195"/>
        <item x="173"/>
        <item x="1098"/>
        <item x="491"/>
        <item x="1621"/>
        <item x="1667"/>
        <item x="725"/>
        <item x="1066"/>
        <item x="759"/>
        <item x="90"/>
        <item x="993"/>
        <item x="1655"/>
        <item x="2070"/>
        <item x="337"/>
        <item x="180"/>
        <item x="359"/>
        <item x="1694"/>
        <item x="1687"/>
        <item x="984"/>
        <item x="203"/>
        <item x="190"/>
        <item x="362"/>
        <item x="1259"/>
        <item x="1892"/>
        <item x="1685"/>
        <item x="1595"/>
        <item x="1816"/>
        <item x="1026"/>
        <item x="1788"/>
        <item x="135"/>
        <item x="847"/>
        <item x="1686"/>
        <item x="137"/>
        <item x="171"/>
        <item x="1735"/>
        <item x="1733"/>
        <item x="862"/>
        <item x="1626"/>
        <item x="316"/>
        <item x="501"/>
        <item x="1674"/>
        <item x="694"/>
        <item x="1586"/>
        <item x="1661"/>
        <item x="1781"/>
        <item x="1593"/>
        <item x="844"/>
        <item x="1551"/>
        <item x="1734"/>
        <item x="497"/>
        <item x="1596"/>
        <item x="380"/>
        <item x="653"/>
        <item x="1726"/>
        <item x="1695"/>
        <item x="1860"/>
        <item x="1471"/>
        <item x="1537"/>
        <item x="1658"/>
        <item x="1383"/>
        <item x="1337"/>
        <item x="962"/>
        <item x="1878"/>
        <item x="176"/>
        <item x="3"/>
        <item x="354"/>
        <item x="1676"/>
        <item x="549"/>
        <item x="347"/>
        <item x="1697"/>
        <item x="373"/>
        <item x="342"/>
        <item x="1698"/>
        <item x="1600"/>
        <item x="1707"/>
        <item x="454"/>
        <item x="1646"/>
        <item x="159"/>
        <item x="1746"/>
        <item x="1706"/>
        <item x="829"/>
        <item x="544"/>
        <item x="166"/>
        <item x="261"/>
        <item x="1749"/>
        <item x="1572"/>
        <item x="747"/>
        <item x="1857"/>
        <item x="273"/>
        <item x="1636"/>
        <item x="234"/>
        <item x="1644"/>
        <item x="1634"/>
        <item x="728"/>
        <item x="1673"/>
        <item x="1129"/>
        <item x="1573"/>
        <item x="1469"/>
        <item x="1442"/>
        <item x="487"/>
        <item x="1637"/>
        <item x="1710"/>
        <item x="1659"/>
        <item x="139"/>
        <item x="272"/>
        <item x="992"/>
        <item x="1723"/>
        <item x="1228"/>
        <item x="1405"/>
        <item x="320"/>
        <item x="822"/>
        <item x="1373"/>
        <item x="941"/>
        <item x="1616"/>
        <item x="1618"/>
        <item x="535"/>
        <item x="1740"/>
        <item x="981"/>
        <item x="834"/>
        <item x="355"/>
        <item x="1401"/>
        <item x="1546"/>
        <item x="1549"/>
        <item x="1542"/>
        <item x="1244"/>
        <item x="146"/>
        <item x="959"/>
        <item x="1399"/>
        <item x="443"/>
        <item x="1258"/>
        <item x="903"/>
        <item x="1877"/>
        <item x="1808"/>
        <item x="572"/>
        <item x="1642"/>
        <item x="149"/>
        <item x="1605"/>
        <item x="926"/>
        <item x="1480"/>
        <item x="1415"/>
        <item x="1619"/>
        <item x="660"/>
        <item x="1905"/>
        <item x="1561"/>
        <item x="659"/>
        <item x="1601"/>
        <item x="1691"/>
        <item x="1437"/>
        <item x="4"/>
        <item x="169"/>
        <item x="504"/>
        <item x="318"/>
        <item x="610"/>
        <item x="1649"/>
        <item x="1679"/>
        <item x="170"/>
        <item x="1294"/>
        <item x="1872"/>
        <item x="599"/>
        <item x="1702"/>
        <item x="213"/>
        <item x="1521"/>
        <item x="674"/>
        <item x="933"/>
        <item x="1587"/>
        <item x="1750"/>
        <item x="1461"/>
        <item x="506"/>
        <item x="1459"/>
        <item x="1762"/>
        <item x="156"/>
        <item x="1814"/>
        <item x="1599"/>
        <item x="1182"/>
        <item x="215"/>
        <item x="1668"/>
        <item x="367"/>
        <item x="1029"/>
        <item x="298"/>
        <item x="1590"/>
        <item x="1729"/>
        <item x="1155"/>
        <item x="588"/>
        <item x="1841"/>
        <item x="1741"/>
        <item x="810"/>
        <item x="1543"/>
        <item x="589"/>
        <item x="1529"/>
        <item x="481"/>
        <item x="381"/>
        <item x="1670"/>
        <item x="798"/>
        <item x="45"/>
        <item x="1115"/>
        <item x="1588"/>
        <item x="1050"/>
        <item x="1113"/>
        <item x="1654"/>
        <item x="1591"/>
        <item x="1647"/>
        <item x="900"/>
        <item x="1482"/>
        <item x="1563"/>
        <item x="1518"/>
        <item x="1650"/>
        <item x="493"/>
        <item x="1622"/>
        <item x="1576"/>
        <item x="1102"/>
        <item x="1179"/>
        <item x="1253"/>
        <item x="1731"/>
        <item x="1508"/>
        <item x="477"/>
        <item x="593"/>
        <item x="845"/>
        <item x="1500"/>
        <item x="1620"/>
        <item x="1769"/>
        <item x="1575"/>
        <item x="1430"/>
        <item x="1428"/>
        <item x="1623"/>
        <item x="1557"/>
        <item x="1355"/>
        <item x="107"/>
        <item x="1805"/>
        <item x="1494"/>
        <item x="1502"/>
        <item x="112"/>
        <item x="328"/>
        <item x="1491"/>
        <item x="1271"/>
        <item x="1562"/>
        <item x="496"/>
        <item x="1564"/>
        <item x="1007"/>
        <item x="1617"/>
        <item x="1817"/>
        <item x="131"/>
        <item x="401"/>
        <item x="1624"/>
        <item x="50"/>
        <item x="1754"/>
        <item x="1125"/>
        <item x="1603"/>
        <item x="1416"/>
        <item x="711"/>
        <item x="280"/>
        <item x="1738"/>
        <item x="718"/>
        <item x="1523"/>
        <item x="1602"/>
        <item x="1560"/>
        <item x="1558"/>
        <item x="238"/>
        <item x="1531"/>
        <item x="1441"/>
        <item x="1559"/>
        <item x="1736"/>
        <item x="853"/>
        <item x="1627"/>
        <item x="1334"/>
        <item x="982"/>
        <item x="1771"/>
        <item x="154"/>
        <item x="833"/>
        <item x="520"/>
        <item x="1669"/>
        <item x="302"/>
        <item x="1392"/>
        <item x="466"/>
        <item x="1545"/>
        <item x="138"/>
        <item x="892"/>
        <item x="1335"/>
        <item x="1532"/>
        <item x="1585"/>
        <item x="141"/>
        <item x="1319"/>
        <item x="1391"/>
        <item x="1547"/>
        <item x="500"/>
        <item x="1384"/>
        <item x="1539"/>
        <item x="1443"/>
        <item x="1367"/>
        <item x="258"/>
        <item x="366"/>
        <item x="356"/>
        <item x="351"/>
        <item x="1240"/>
        <item x="1444"/>
        <item x="165"/>
        <item x="329"/>
        <item x="363"/>
        <item x="96"/>
        <item x="1329"/>
        <item x="764"/>
        <item x="103"/>
        <item x="1036"/>
        <item x="1465"/>
        <item x="33"/>
        <item x="343"/>
        <item x="705"/>
        <item x="1458"/>
        <item x="127"/>
        <item x="474"/>
        <item x="719"/>
        <item x="1374"/>
        <item x="1524"/>
        <item x="716"/>
        <item x="595"/>
        <item x="109"/>
        <item x="732"/>
        <item x="1463"/>
        <item x="1425"/>
        <item x="1472"/>
        <item x="111"/>
        <item x="262"/>
        <item x="472"/>
        <item x="1398"/>
        <item x="1717"/>
        <item x="1639"/>
        <item x="1499"/>
        <item x="1748"/>
        <item x="912"/>
        <item x="1404"/>
        <item x="883"/>
        <item x="1498"/>
        <item x="1351"/>
        <item x="1486"/>
        <item x="70"/>
        <item x="1423"/>
        <item x="1571"/>
        <item x="1609"/>
        <item x="1475"/>
        <item x="1464"/>
        <item x="1412"/>
        <item x="236"/>
        <item x="1451"/>
        <item x="1477"/>
        <item x="1414"/>
        <item x="1487"/>
        <item x="1692"/>
        <item x="288"/>
        <item x="1372"/>
        <item x="1541"/>
        <item x="852"/>
        <item x="1424"/>
        <item x="1295"/>
        <item x="1530"/>
        <item x="1435"/>
        <item x="1516"/>
        <item x="786"/>
        <item x="1540"/>
        <item x="1321"/>
        <item x="255"/>
        <item x="721"/>
        <item x="690"/>
        <item x="1745"/>
        <item x="1402"/>
        <item x="1348"/>
        <item x="605"/>
        <item x="1197"/>
        <item x="744"/>
        <item x="1544"/>
        <item x="1178"/>
        <item x="452"/>
        <item x="299"/>
        <item x="505"/>
        <item x="1185"/>
        <item x="1053"/>
        <item x="1338"/>
        <item x="1682"/>
        <item x="688"/>
        <item x="1470"/>
        <item x="1704"/>
        <item x="793"/>
        <item x="1568"/>
        <item x="913"/>
        <item x="1440"/>
        <item x="104"/>
        <item x="480"/>
        <item x="1522"/>
        <item x="237"/>
        <item x="1309"/>
        <item x="1700"/>
        <item x="88"/>
        <item x="303"/>
        <item x="1506"/>
        <item x="1248"/>
        <item x="425"/>
        <item x="1247"/>
        <item x="1439"/>
        <item x="1339"/>
        <item x="225"/>
        <item x="153"/>
        <item x="1177"/>
        <item x="1188"/>
        <item x="1141"/>
        <item x="1299"/>
        <item x="858"/>
        <item x="462"/>
        <item x="1314"/>
        <item x="1395"/>
        <item x="1225"/>
        <item x="905"/>
        <item x="110"/>
        <item x="1410"/>
        <item x="438"/>
        <item x="106"/>
        <item x="1495"/>
        <item x="1272"/>
        <item x="494"/>
        <item x="344"/>
        <item x="1130"/>
        <item x="1180"/>
        <item x="1411"/>
        <item x="876"/>
        <item x="604"/>
        <item x="1409"/>
        <item x="321"/>
        <item x="1431"/>
        <item x="556"/>
        <item x="885"/>
        <item x="1366"/>
        <item x="857"/>
        <item x="753"/>
        <item x="1420"/>
        <item x="1356"/>
        <item x="1417"/>
        <item x="1218"/>
        <item x="1340"/>
        <item x="648"/>
        <item x="1365"/>
        <item x="1086"/>
        <item x="1408"/>
        <item x="1534"/>
        <item x="123"/>
        <item x="1418"/>
        <item x="1433"/>
        <item x="126"/>
        <item x="601"/>
        <item x="1025"/>
        <item x="1496"/>
        <item x="591"/>
        <item x="221"/>
        <item x="1671"/>
        <item x="1227"/>
        <item x="158"/>
        <item x="1684"/>
        <item x="1252"/>
        <item x="1187"/>
        <item x="1273"/>
        <item x="1743"/>
        <item x="1730"/>
        <item x="1124"/>
        <item x="1311"/>
        <item x="202"/>
        <item x="268"/>
        <item x="651"/>
        <item x="1528"/>
        <item x="774"/>
        <item x="1089"/>
        <item x="1757"/>
        <item x="1386"/>
        <item x="100"/>
        <item x="365"/>
        <item x="939"/>
        <item x="1460"/>
        <item x="1727"/>
        <item x="277"/>
        <item x="1388"/>
        <item x="1400"/>
        <item x="1387"/>
        <item x="1510"/>
        <item x="1719"/>
        <item x="1449"/>
        <item x="1333"/>
        <item x="322"/>
        <item x="1631"/>
        <item x="1077"/>
        <item x="315"/>
        <item x="717"/>
        <item x="101"/>
        <item x="1422"/>
        <item x="1413"/>
        <item x="1346"/>
        <item x="1313"/>
        <item x="119"/>
        <item x="641"/>
        <item x="1614"/>
        <item x="1264"/>
        <item x="1376"/>
        <item x="1377"/>
        <item x="1512"/>
        <item x="1332"/>
        <item x="1039"/>
        <item x="643"/>
        <item x="270"/>
        <item x="457"/>
        <item x="1527"/>
        <item x="1385"/>
        <item x="47"/>
        <item x="492"/>
        <item x="1438"/>
        <item x="1167"/>
        <item x="1016"/>
        <item x="1360"/>
        <item x="1281"/>
        <item x="602"/>
        <item x="1484"/>
        <item x="483"/>
        <item x="1344"/>
        <item x="1122"/>
        <item x="1343"/>
        <item x="129"/>
        <item x="600"/>
        <item x="1505"/>
        <item x="441"/>
        <item x="1269"/>
        <item x="1581"/>
        <item x="455"/>
        <item x="1371"/>
        <item x="949"/>
        <item x="1369"/>
        <item x="147"/>
        <item x="1481"/>
        <item x="1488"/>
        <item x="1361"/>
        <item x="1283"/>
        <item x="1359"/>
        <item x="911"/>
        <item x="565"/>
        <item x="336"/>
        <item x="1305"/>
        <item x="1628"/>
        <item x="1358"/>
        <item x="1345"/>
        <item x="1284"/>
        <item x="1652"/>
        <item x="145"/>
        <item x="1421"/>
        <item x="1049"/>
        <item x="60"/>
        <item x="1083"/>
        <item x="1138"/>
        <item x="1607"/>
        <item x="133"/>
        <item x="775"/>
        <item x="635"/>
        <item x="515"/>
        <item x="435"/>
        <item x="536"/>
        <item x="878"/>
        <item x="198"/>
        <item x="485"/>
        <item x="661"/>
        <item x="644"/>
        <item x="855"/>
        <item x="513"/>
        <item x="86"/>
        <item x="540"/>
        <item x="745"/>
        <item x="448"/>
        <item x="449"/>
        <item x="1320"/>
        <item x="89"/>
        <item x="1570"/>
        <item x="152"/>
        <item x="313"/>
        <item x="1306"/>
        <item x="102"/>
        <item x="446"/>
        <item x="1190"/>
        <item x="34"/>
        <item x="1476"/>
        <item x="1210"/>
        <item x="162"/>
        <item x="1101"/>
        <item x="1380"/>
        <item x="820"/>
        <item x="66"/>
        <item x="502"/>
        <item x="1317"/>
        <item x="1322"/>
        <item x="1203"/>
        <item x="919"/>
        <item x="1270"/>
        <item x="9"/>
        <item x="105"/>
        <item x="206"/>
        <item x="1149"/>
        <item x="1370"/>
        <item x="1296"/>
        <item x="1268"/>
        <item x="1307"/>
        <item x="335"/>
        <item x="1288"/>
        <item x="625"/>
        <item x="1579"/>
        <item x="1308"/>
        <item x="284"/>
        <item x="1287"/>
        <item x="54"/>
        <item x="1222"/>
        <item x="1393"/>
        <item x="1298"/>
        <item x="128"/>
        <item x="1615"/>
        <item x="1517"/>
        <item x="489"/>
        <item x="1455"/>
        <item x="598"/>
        <item x="1520"/>
        <item x="1347"/>
        <item x="631"/>
        <item x="1265"/>
        <item x="1231"/>
        <item x="1286"/>
        <item x="1006"/>
        <item x="30"/>
        <item x="122"/>
        <item x="1349"/>
        <item x="792"/>
        <item x="331"/>
        <item x="762"/>
        <item x="120"/>
        <item x="1221"/>
        <item x="1211"/>
        <item x="1357"/>
        <item x="1535"/>
        <item x="1363"/>
        <item x="1191"/>
        <item x="1193"/>
        <item x="1318"/>
        <item x="117"/>
        <item x="1632"/>
        <item x="346"/>
        <item x="1316"/>
        <item x="461"/>
        <item x="1174"/>
        <item x="1242"/>
        <item x="1134"/>
        <item x="1005"/>
        <item x="58"/>
        <item x="534"/>
        <item x="1173"/>
        <item x="289"/>
        <item x="1116"/>
        <item x="1304"/>
        <item x="575"/>
        <item x="1175"/>
        <item x="1075"/>
        <item x="1336"/>
        <item x="1202"/>
        <item x="1172"/>
        <item x="1267"/>
        <item x="81"/>
        <item x="566"/>
        <item x="843"/>
        <item x="174"/>
        <item x="114"/>
        <item x="988"/>
        <item x="1189"/>
        <item x="1254"/>
        <item x="219"/>
        <item x="99"/>
        <item x="1192"/>
        <item x="1378"/>
        <item x="1589"/>
        <item x="1"/>
        <item x="1069"/>
        <item x="1427"/>
        <item x="93"/>
        <item x="1144"/>
        <item x="1243"/>
        <item x="1045"/>
        <item x="1330"/>
        <item x="130"/>
        <item x="538"/>
        <item x="31"/>
        <item x="68"/>
        <item x="663"/>
        <item x="232"/>
        <item x="990"/>
        <item x="1434"/>
        <item x="333"/>
        <item x="1105"/>
        <item x="1106"/>
        <item x="76"/>
        <item x="1419"/>
        <item x="1156"/>
        <item x="1107"/>
        <item x="409"/>
        <item x="1297"/>
        <item x="1277"/>
        <item x="204"/>
        <item x="987"/>
        <item x="693"/>
        <item x="608"/>
        <item x="276"/>
        <item x="155"/>
        <item x="1126"/>
        <item x="305"/>
        <item x="1219"/>
        <item x="749"/>
        <item x="278"/>
        <item x="1010"/>
        <item x="617"/>
        <item x="450"/>
        <item x="1154"/>
        <item x="1208"/>
        <item x="1207"/>
        <item x="1220"/>
        <item x="943"/>
        <item x="1350"/>
        <item x="1165"/>
        <item x="136"/>
        <item x="1157"/>
        <item x="317"/>
        <item x="1233"/>
        <item x="444"/>
        <item x="281"/>
        <item x="1236"/>
        <item x="398"/>
        <item x="645"/>
        <item x="464"/>
        <item x="1123"/>
        <item x="108"/>
        <item x="75"/>
        <item x="426"/>
        <item x="164"/>
        <item x="1186"/>
        <item x="326"/>
        <item x="291"/>
        <item x="632"/>
        <item x="55"/>
        <item x="74"/>
        <item x="1201"/>
        <item x="1538"/>
        <item x="1181"/>
        <item x="287"/>
        <item x="432"/>
        <item x="220"/>
        <item x="555"/>
        <item x="1183"/>
        <item x="319"/>
        <item x="1382"/>
        <item x="64"/>
        <item x="1250"/>
        <item x="729"/>
        <item x="1184"/>
        <item x="1426"/>
        <item x="1171"/>
        <item x="1095"/>
        <item x="576"/>
        <item x="241"/>
        <item x="1342"/>
        <item x="95"/>
        <item x="1146"/>
        <item x="1043"/>
        <item x="735"/>
        <item x="1238"/>
        <item x="532"/>
        <item x="410"/>
        <item x="188"/>
        <item x="385"/>
        <item x="1368"/>
        <item x="44"/>
        <item x="1040"/>
        <item x="683"/>
        <item x="1213"/>
        <item x="963"/>
        <item x="960"/>
        <item x="983"/>
        <item x="195"/>
        <item x="1104"/>
        <item x="77"/>
        <item x="1556"/>
        <item x="1260"/>
        <item x="459"/>
        <item x="1483"/>
        <item x="292"/>
        <item x="1022"/>
        <item x="1214"/>
        <item x="801"/>
        <item x="384"/>
        <item x="1525"/>
        <item x="1447"/>
        <item x="345"/>
        <item x="590"/>
        <item x="418"/>
        <item x="1140"/>
        <item x="1162"/>
        <item x="458"/>
        <item x="1552"/>
        <item x="958"/>
        <item x="607"/>
        <item x="573"/>
        <item x="1121"/>
        <item x="1142"/>
        <item x="1168"/>
        <item x="1093"/>
        <item x="36"/>
        <item x="569"/>
        <item x="1216"/>
        <item x="613"/>
        <item x="1139"/>
        <item x="205"/>
        <item x="1078"/>
        <item x="869"/>
        <item x="1513"/>
        <item x="615"/>
        <item x="1594"/>
        <item x="835"/>
        <item x="1151"/>
        <item x="1103"/>
        <item x="1212"/>
        <item x="87"/>
        <item x="424"/>
        <item x="1127"/>
        <item x="1096"/>
        <item x="113"/>
        <item x="212"/>
        <item x="1092"/>
        <item x="1090"/>
        <item x="1031"/>
        <item x="1592"/>
        <item x="1466"/>
        <item x="211"/>
        <item x="1331"/>
        <item x="1533"/>
        <item x="427"/>
        <item x="967"/>
        <item x="1118"/>
        <item x="1038"/>
        <item x="1015"/>
        <item x="1019"/>
        <item x="788"/>
        <item x="1018"/>
        <item x="65"/>
        <item x="1068"/>
        <item x="1150"/>
        <item x="1032"/>
        <item x="1229"/>
        <item x="1230"/>
        <item x="1407"/>
        <item x="324"/>
        <item x="185"/>
        <item x="1023"/>
        <item x="896"/>
        <item x="1176"/>
        <item x="386"/>
        <item x="423"/>
        <item x="609"/>
        <item x="1166"/>
        <item x="419"/>
        <item x="1087"/>
        <item x="1196"/>
        <item x="1550"/>
        <item x="997"/>
        <item x="1136"/>
        <item x="918"/>
        <item x="179"/>
        <item x="1135"/>
        <item x="1249"/>
        <item x="1152"/>
        <item x="150"/>
        <item x="1042"/>
        <item x="1153"/>
        <item x="1454"/>
        <item x="271"/>
        <item x="1504"/>
        <item x="1515"/>
        <item x="986"/>
        <item x="1082"/>
        <item x="279"/>
        <item x="795"/>
        <item x="771"/>
        <item x="397"/>
        <item x="932"/>
        <item x="1094"/>
        <item x="286"/>
        <item x="411"/>
        <item x="56"/>
        <item x="1200"/>
        <item x="1453"/>
        <item x="84"/>
        <item x="259"/>
        <item x="1199"/>
        <item x="945"/>
        <item x="821"/>
        <item x="85"/>
        <item x="1325"/>
        <item x="1044"/>
        <item x="586"/>
        <item x="245"/>
        <item x="308"/>
        <item x="393"/>
        <item x="682"/>
        <item x="1037"/>
        <item x="1456"/>
        <item x="1067"/>
        <item x="486"/>
        <item x="92"/>
        <item x="71"/>
        <item x="1145"/>
        <item x="1109"/>
        <item x="937"/>
        <item x="312"/>
        <item x="142"/>
        <item x="1060"/>
        <item x="974"/>
        <item x="901"/>
        <item x="1509"/>
        <item x="1396"/>
        <item x="29"/>
        <item x="897"/>
        <item x="1097"/>
        <item x="1110"/>
        <item x="630"/>
        <item x="955"/>
        <item x="1057"/>
        <item x="59"/>
        <item x="761"/>
        <item x="42"/>
        <item x="1064"/>
        <item x="1108"/>
        <item x="79"/>
        <item x="1274"/>
        <item x="1112"/>
        <item x="1052"/>
        <item x="1058"/>
        <item x="19"/>
        <item x="1004"/>
        <item x="214"/>
        <item x="1204"/>
        <item x="910"/>
        <item x="1020"/>
        <item x="1205"/>
        <item x="242"/>
        <item x="267"/>
        <item x="1161"/>
        <item x="564"/>
        <item x="634"/>
        <item x="38"/>
        <item x="209"/>
        <item x="1120"/>
        <item x="1079"/>
        <item x="1063"/>
        <item x="421"/>
        <item x="1059"/>
        <item x="1119"/>
        <item x="1003"/>
        <item x="1160"/>
        <item x="439"/>
        <item x="550"/>
        <item x="23"/>
        <item x="1035"/>
        <item x="977"/>
        <item x="1085"/>
        <item x="1239"/>
        <item x="391"/>
        <item x="886"/>
        <item x="414"/>
        <item x="403"/>
        <item x="301"/>
        <item x="433"/>
        <item x="1403"/>
        <item x="157"/>
        <item x="1128"/>
        <item x="1131"/>
        <item x="518"/>
        <item x="1467"/>
        <item x="906"/>
        <item x="1452"/>
        <item x="914"/>
        <item x="1462"/>
        <item x="372"/>
        <item x="1080"/>
        <item x="94"/>
        <item x="1074"/>
        <item x="2"/>
        <item x="383"/>
        <item x="143"/>
        <item x="1429"/>
        <item x="1073"/>
        <item x="1132"/>
        <item x="1051"/>
        <item x="422"/>
        <item x="545"/>
        <item x="899"/>
        <item x="182"/>
        <item x="577"/>
        <item x="799"/>
        <item x="1072"/>
        <item x="1485"/>
        <item x="934"/>
        <item x="1030"/>
        <item x="1251"/>
        <item x="257"/>
        <item x="1390"/>
        <item x="944"/>
        <item x="408"/>
        <item x="1474"/>
        <item x="942"/>
        <item x="1000"/>
        <item x="772"/>
        <item x="52"/>
        <item x="948"/>
        <item x="811"/>
        <item x="1111"/>
        <item x="429"/>
        <item x="881"/>
        <item x="971"/>
        <item x="1468"/>
        <item x="163"/>
        <item x="1047"/>
        <item x="715"/>
        <item x="650"/>
        <item x="368"/>
        <item x="470"/>
        <item x="884"/>
        <item x="938"/>
        <item x="677"/>
        <item x="766"/>
        <item x="1008"/>
        <item x="623"/>
        <item x="283"/>
        <item x="1163"/>
        <item x="1446"/>
        <item x="460"/>
        <item x="1099"/>
        <item x="1048"/>
        <item x="940"/>
        <item x="969"/>
        <item x="1062"/>
        <item x="904"/>
        <item x="1169"/>
        <item x="83"/>
        <item x="509"/>
        <item x="306"/>
        <item x="722"/>
        <item x="402"/>
        <item x="1002"/>
        <item x="332"/>
        <item x="1017"/>
        <item x="1364"/>
        <item x="1046"/>
        <item x="947"/>
        <item x="27"/>
        <item x="1021"/>
        <item x="1100"/>
        <item x="1014"/>
        <item x="689"/>
        <item x="69"/>
        <item x="680"/>
        <item x="395"/>
        <item x="850"/>
        <item x="815"/>
        <item x="13"/>
        <item x="817"/>
        <item x="43"/>
        <item x="898"/>
        <item x="972"/>
        <item x="816"/>
        <item x="640"/>
        <item x="1065"/>
        <item x="925"/>
        <item x="274"/>
        <item x="849"/>
        <item x="964"/>
        <item x="175"/>
        <item x="567"/>
        <item x="0"/>
        <item x="931"/>
        <item x="116"/>
        <item x="1033"/>
        <item x="1012"/>
        <item x="1341"/>
        <item x="1013"/>
        <item x="396"/>
        <item x="62"/>
        <item x="975"/>
        <item x="1024"/>
        <item x="620"/>
        <item x="726"/>
        <item x="1397"/>
        <item x="547"/>
        <item x="294"/>
        <item x="413"/>
        <item x="1290"/>
        <item x="1354"/>
        <item x="902"/>
        <item x="1081"/>
        <item x="851"/>
        <item x="633"/>
        <item x="369"/>
        <item x="217"/>
        <item x="78"/>
        <item x="915"/>
        <item x="469"/>
        <item x="998"/>
        <item x="980"/>
        <item x="667"/>
        <item x="866"/>
        <item x="978"/>
        <item x="189"/>
        <item x="675"/>
        <item x="224"/>
        <item x="985"/>
        <item x="976"/>
        <item x="1034"/>
        <item x="790"/>
        <item x="41"/>
        <item x="465"/>
        <item x="1147"/>
        <item x="952"/>
        <item x="652"/>
        <item x="517"/>
        <item x="831"/>
        <item x="868"/>
        <item x="668"/>
        <item x="765"/>
        <item x="1302"/>
        <item x="132"/>
        <item x="499"/>
        <item x="655"/>
        <item x="1292"/>
        <item x="867"/>
        <item x="265"/>
        <item x="63"/>
        <item x="61"/>
        <item x="995"/>
        <item x="314"/>
        <item x="935"/>
        <item x="1232"/>
        <item x="824"/>
        <item x="1328"/>
        <item x="781"/>
        <item x="804"/>
        <item x="1001"/>
        <item x="1389"/>
        <item x="832"/>
        <item x="1091"/>
        <item x="854"/>
        <item x="953"/>
        <item x="830"/>
        <item x="498"/>
        <item x="736"/>
        <item x="712"/>
        <item x="887"/>
        <item x="954"/>
        <item x="1056"/>
        <item x="999"/>
        <item x="49"/>
        <item x="46"/>
        <item x="891"/>
        <item x="72"/>
        <item x="1076"/>
        <item x="951"/>
        <item x="907"/>
        <item x="888"/>
        <item x="476"/>
        <item x="436"/>
        <item x="97"/>
        <item x="482"/>
        <item x="946"/>
        <item x="837"/>
        <item x="877"/>
        <item x="996"/>
        <item x="814"/>
        <item x="388"/>
        <item x="889"/>
        <item x="950"/>
        <item x="48"/>
        <item x="121"/>
        <item x="541"/>
        <item x="909"/>
        <item x="1198"/>
        <item x="181"/>
        <item x="1278"/>
        <item x="895"/>
        <item x="371"/>
        <item x="966"/>
        <item x="1312"/>
        <item x="584"/>
        <item x="970"/>
        <item x="53"/>
        <item x="751"/>
        <item x="871"/>
        <item x="1133"/>
        <item x="654"/>
        <item x="894"/>
        <item x="768"/>
        <item x="860"/>
        <item x="57"/>
        <item x="612"/>
        <item x="11"/>
        <item x="1170"/>
        <item x="364"/>
        <item x="531"/>
        <item x="807"/>
        <item x="875"/>
        <item x="923"/>
        <item x="873"/>
        <item x="559"/>
        <item x="802"/>
        <item x="1071"/>
        <item x="1159"/>
        <item x="440"/>
        <item x="51"/>
        <item x="1237"/>
        <item x="468"/>
        <item x="646"/>
        <item x="1266"/>
        <item x="1324"/>
        <item x="994"/>
        <item x="1326"/>
        <item x="908"/>
        <item x="672"/>
        <item x="968"/>
        <item x="548"/>
        <item x="856"/>
        <item x="1327"/>
        <item x="861"/>
        <item x="864"/>
        <item x="417"/>
        <item x="1088"/>
        <item x="920"/>
        <item x="879"/>
        <item x="800"/>
        <item x="463"/>
        <item x="882"/>
        <item x="18"/>
        <item x="838"/>
        <item x="1011"/>
        <item x="80"/>
        <item x="859"/>
        <item x="521"/>
        <item x="746"/>
        <item x="769"/>
        <item x="874"/>
        <item x="724"/>
        <item x="1217"/>
        <item x="618"/>
        <item x="210"/>
        <item x="991"/>
        <item x="819"/>
        <item x="863"/>
        <item x="1009"/>
        <item x="842"/>
        <item x="924"/>
        <item x="872"/>
        <item x="922"/>
        <item x="921"/>
        <item x="841"/>
        <item x="870"/>
        <item x="840"/>
        <item x="893"/>
        <item x="148"/>
        <item x="917"/>
        <item x="558"/>
        <item x="82"/>
        <item x="698"/>
        <item x="622"/>
        <item x="539"/>
        <item x="510"/>
        <item x="794"/>
        <item x="348"/>
        <item x="930"/>
        <item x="546"/>
        <item x="1226"/>
        <item x="828"/>
        <item x="508"/>
        <item x="656"/>
        <item x="787"/>
        <item x="1028"/>
        <item x="825"/>
        <item x="1206"/>
        <item x="758"/>
        <item x="310"/>
        <item x="8"/>
        <item x="783"/>
        <item x="827"/>
        <item x="447"/>
        <item x="392"/>
        <item x="808"/>
        <item x="784"/>
        <item x="782"/>
        <item x="17"/>
        <item x="720"/>
        <item x="826"/>
        <item x="177"/>
        <item x="200"/>
        <item x="791"/>
        <item x="839"/>
        <item x="836"/>
        <item x="673"/>
        <item x="490"/>
        <item x="554"/>
        <item x="928"/>
        <item x="696"/>
        <item x="697"/>
        <item x="528"/>
        <item x="578"/>
        <item x="880"/>
        <item x="1117"/>
        <item x="848"/>
        <item x="603"/>
        <item x="512"/>
        <item x="37"/>
        <item x="250"/>
        <item x="752"/>
        <item x="32"/>
        <item x="657"/>
        <item x="639"/>
        <item x="750"/>
        <item x="1223"/>
        <item x="806"/>
        <item x="186"/>
        <item x="451"/>
        <item x="846"/>
        <item x="629"/>
        <item x="471"/>
        <item x="813"/>
        <item x="12"/>
        <item x="1255"/>
        <item x="796"/>
        <item x="823"/>
        <item x="73"/>
        <item x="309"/>
        <item x="989"/>
        <item x="619"/>
        <item x="98"/>
        <item x="797"/>
        <item x="15"/>
        <item x="1246"/>
        <item x="1054"/>
        <item x="754"/>
        <item x="5"/>
        <item x="760"/>
        <item x="571"/>
        <item x="702"/>
        <item x="340"/>
        <item x="805"/>
        <item x="770"/>
        <item x="1027"/>
        <item x="803"/>
        <item x="125"/>
        <item x="240"/>
        <item x="473"/>
        <item x="263"/>
        <item x="773"/>
        <item x="626"/>
        <item x="334"/>
        <item x="14"/>
        <item x="755"/>
        <item x="812"/>
        <item x="723"/>
        <item x="767"/>
        <item x="763"/>
        <item x="737"/>
        <item x="412"/>
        <item x="686"/>
        <item x="297"/>
        <item x="756"/>
        <item x="780"/>
        <item x="28"/>
        <item x="341"/>
        <item x="183"/>
        <item x="353"/>
        <item x="739"/>
        <item x="692"/>
        <item x="20"/>
        <item x="35"/>
        <item x="733"/>
        <item x="290"/>
        <item x="776"/>
        <item x="350"/>
        <item x="26"/>
        <item x="748"/>
        <item x="695"/>
        <item x="779"/>
        <item x="777"/>
        <item x="734"/>
        <item x="636"/>
        <item x="731"/>
        <item x="624"/>
        <item x="730"/>
        <item x="707"/>
        <item x="727"/>
        <item x="376"/>
        <item x="357"/>
        <item x="778"/>
        <item x="701"/>
        <item x="611"/>
        <item x="704"/>
        <item x="676"/>
        <item x="741"/>
        <item x="743"/>
        <item x="339"/>
        <item x="627"/>
        <item x="742"/>
        <item x="662"/>
        <item x="684"/>
        <item x="327"/>
        <item x="685"/>
        <item x="706"/>
        <item x="21"/>
        <item x="614"/>
        <item x="699"/>
        <item x="700"/>
        <item x="713"/>
        <item x="665"/>
        <item x="10"/>
        <item x="24"/>
        <item x="703"/>
        <item x="666"/>
        <item x="628"/>
        <item x="379"/>
        <item x="709"/>
        <item x="710"/>
        <item x="16"/>
        <item x="597"/>
        <item x="642"/>
        <item x="679"/>
        <item x="581"/>
        <item x="687"/>
        <item x="670"/>
        <item x="25"/>
        <item x="671"/>
        <item x="22"/>
        <item x="311"/>
        <item x="638"/>
        <item x="649"/>
        <item x="678"/>
        <item x="375"/>
        <item x="7"/>
        <item x="596"/>
        <item x="330"/>
        <item t="default"/>
      </items>
    </pivotField>
  </pivotFields>
  <rowFields count="1">
    <field x="14"/>
  </rowFields>
  <rowItems count="4">
    <i>
      <x/>
    </i>
    <i>
      <x v="1"/>
    </i>
    <i>
      <x v="2"/>
    </i>
    <i t="grand">
      <x/>
    </i>
  </rowItems>
  <colFields count="1">
    <field x="-2"/>
  </colFields>
  <colItems count="2">
    <i>
      <x/>
    </i>
    <i i="1">
      <x v="1"/>
    </i>
  </colItems>
  <dataFields count="2">
    <dataField name="Average of Age" fld="16" subtotal="average" baseField="14" baseItem="0" numFmtId="1"/>
    <dataField name="Count of Diabetes Status" fld="10" subtotal="count"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4" count="1" selected="0">
            <x v="0"/>
          </reference>
        </references>
      </pivotArea>
    </chartFormat>
    <chartFormat chart="0" format="3">
      <pivotArea type="data" outline="0" fieldPosition="0">
        <references count="2">
          <reference field="4294967294" count="1" selected="0">
            <x v="0"/>
          </reference>
          <reference field="14" count="1" selected="0">
            <x v="1"/>
          </reference>
        </references>
      </pivotArea>
    </chartFormat>
    <chartFormat chart="0" format="4">
      <pivotArea type="data" outline="0" fieldPosition="0">
        <references count="2">
          <reference field="4294967294" count="1" selected="0">
            <x v="0"/>
          </reference>
          <reference field="14" count="1" selected="0">
            <x v="2"/>
          </reference>
        </references>
      </pivotArea>
    </chartFormat>
    <chartFormat chart="0" format="5">
      <pivotArea type="data" outline="0" fieldPosition="0">
        <references count="2">
          <reference field="4294967294" count="1" selected="0">
            <x v="1"/>
          </reference>
          <reference field="14" count="1" selected="0">
            <x v="0"/>
          </reference>
        </references>
      </pivotArea>
    </chartFormat>
    <chartFormat chart="0" format="6">
      <pivotArea type="data" outline="0" fieldPosition="0">
        <references count="2">
          <reference field="4294967294" count="1" selected="0">
            <x v="1"/>
          </reference>
          <reference field="14" count="1" selected="0">
            <x v="1"/>
          </reference>
        </references>
      </pivotArea>
    </chartFormat>
    <chartFormat chart="0" format="7">
      <pivotArea type="data" outline="0" fieldPosition="0">
        <references count="2">
          <reference field="4294967294" count="1" selected="0">
            <x v="1"/>
          </reference>
          <reference field="14" count="1" selected="0">
            <x v="2"/>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14" count="1" selected="0">
            <x v="0"/>
          </reference>
        </references>
      </pivotArea>
    </chartFormat>
    <chartFormat chart="4" format="18">
      <pivotArea type="data" outline="0" fieldPosition="0">
        <references count="2">
          <reference field="4294967294" count="1" selected="0">
            <x v="0"/>
          </reference>
          <reference field="14" count="1" selected="0">
            <x v="1"/>
          </reference>
        </references>
      </pivotArea>
    </chartFormat>
    <chartFormat chart="4" format="19">
      <pivotArea type="data" outline="0" fieldPosition="0">
        <references count="2">
          <reference field="4294967294" count="1" selected="0">
            <x v="0"/>
          </reference>
          <reference field="14" count="1" selected="0">
            <x v="2"/>
          </reference>
        </references>
      </pivotArea>
    </chartFormat>
    <chartFormat chart="4" format="20" series="1">
      <pivotArea type="data" outline="0" fieldPosition="0">
        <references count="1">
          <reference field="4294967294" count="1" selected="0">
            <x v="1"/>
          </reference>
        </references>
      </pivotArea>
    </chartFormat>
    <chartFormat chart="4" format="21">
      <pivotArea type="data" outline="0" fieldPosition="0">
        <references count="2">
          <reference field="4294967294" count="1" selected="0">
            <x v="1"/>
          </reference>
          <reference field="14" count="1" selected="0">
            <x v="0"/>
          </reference>
        </references>
      </pivotArea>
    </chartFormat>
    <chartFormat chart="4" format="22">
      <pivotArea type="data" outline="0" fieldPosition="0">
        <references count="2">
          <reference field="4294967294" count="1" selected="0">
            <x v="1"/>
          </reference>
          <reference field="14" count="1" selected="0">
            <x v="1"/>
          </reference>
        </references>
      </pivotArea>
    </chartFormat>
    <chartFormat chart="4" format="23">
      <pivotArea type="data" outline="0" fieldPosition="0">
        <references count="2">
          <reference field="4294967294" count="1" selected="0">
            <x v="1"/>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3DCEC0-5F19-48E1-99B7-DA8ED63C67F5}" name="PivotTable11"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82:B86" firstHeaderRow="1" firstDataRow="1" firstDataCol="1"/>
  <pivotFields count="16">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numFmtId="166" showAll="0"/>
    <pivotField axis="axisRow" showAll="0">
      <items count="4">
        <item x="0"/>
        <item x="1"/>
        <item x="2"/>
        <item t="default"/>
      </items>
    </pivotField>
    <pivotField showAll="0">
      <items count="4">
        <item x="1"/>
        <item x="2"/>
        <item x="0"/>
        <item t="default"/>
      </items>
    </pivotField>
    <pivotField showAll="0"/>
  </pivotFields>
  <rowFields count="1">
    <field x="13"/>
  </rowFields>
  <rowItems count="4">
    <i>
      <x/>
    </i>
    <i>
      <x v="1"/>
    </i>
    <i>
      <x v="2"/>
    </i>
    <i t="grand">
      <x/>
    </i>
  </rowItems>
  <colItems count="1">
    <i/>
  </colItems>
  <dataFields count="1">
    <dataField name="Count of Customer ID" fld="0"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6F9F3B-2406-4748-A0AE-FCE5963C40A4}" name="PivotTable10"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5:B79" firstHeaderRow="1" firstDataRow="1" firstDataCol="1"/>
  <pivotFields count="16">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numFmtId="166" showAll="0"/>
    <pivotField showAll="0">
      <items count="4">
        <item x="0"/>
        <item x="1"/>
        <item x="2"/>
        <item t="default"/>
      </items>
    </pivotField>
    <pivotField axis="axisRow" showAll="0">
      <items count="4">
        <item x="1"/>
        <item x="2"/>
        <item x="0"/>
        <item t="default"/>
      </items>
    </pivotField>
    <pivotField showAll="0"/>
  </pivotFields>
  <rowFields count="1">
    <field x="14"/>
  </rowFields>
  <rowItems count="4">
    <i>
      <x/>
    </i>
    <i>
      <x v="1"/>
    </i>
    <i>
      <x v="2"/>
    </i>
    <i t="grand">
      <x/>
    </i>
  </rowItems>
  <colItems count="1">
    <i/>
  </colItems>
  <dataFields count="1">
    <dataField name="Count of Customer ID" fld="0"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7FE0AA-9BD0-47D2-BEAD-7619389B21E1}" name="PivotTable9"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4:E68" firstHeaderRow="0" firstDataRow="1" firstDataCol="1"/>
  <pivotFields count="16">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dataField="1" showAll="0"/>
    <pivotField dataField="1" showAll="0"/>
    <pivotField showAll="0"/>
    <pivotField showAll="0"/>
    <pivotField showAll="0"/>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dataField="1" numFmtId="166" showAll="0"/>
    <pivotField showAll="0">
      <items count="4">
        <item x="0"/>
        <item x="1"/>
        <item x="2"/>
        <item t="default"/>
      </items>
    </pivotField>
    <pivotField axis="axisRow" showAll="0">
      <items count="4">
        <item x="1"/>
        <item x="2"/>
        <item x="0"/>
        <item t="default"/>
      </items>
    </pivotField>
    <pivotField showAll="0"/>
  </pivotFields>
  <rowFields count="1">
    <field x="14"/>
  </rowFields>
  <rowItems count="4">
    <i>
      <x/>
    </i>
    <i>
      <x v="1"/>
    </i>
    <i>
      <x v="2"/>
    </i>
    <i t="grand">
      <x/>
    </i>
  </rowItems>
  <colFields count="1">
    <field x="-2"/>
  </colFields>
  <colItems count="4">
    <i>
      <x/>
    </i>
    <i i="1">
      <x v="1"/>
    </i>
    <i i="2">
      <x v="2"/>
    </i>
    <i i="3">
      <x v="3"/>
    </i>
  </colItems>
  <dataFields count="4">
    <dataField name="Average of HBA1C" fld="3" subtotal="average" baseField="14" baseItem="0"/>
    <dataField name="Count of Customer ID" fld="0" subtotal="count" baseField="0" baseItem="0"/>
    <dataField name="Average of BMI" fld="2" subtotal="average" baseField="14" baseItem="0"/>
    <dataField name="Average of charges" fld="12" subtotal="average" baseField="14" baseItem="0" numFmtId="166"/>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2"/>
          </reference>
        </references>
      </pivotArea>
    </chartFormat>
    <chartFormat chart="4"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EB3EC0E-FE8E-4F41-AE69-08680CE0A2CA}" name="PivotTable8"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3:B61" firstHeaderRow="1" firstDataRow="1" firstDataCol="1"/>
  <pivotFields count="16">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numFmtId="166" showAll="0"/>
    <pivotField showAll="0">
      <items count="4">
        <item x="0"/>
        <item x="1"/>
        <item x="2"/>
        <item t="default"/>
      </items>
    </pivotField>
    <pivotField showAll="0">
      <items count="4">
        <item x="1"/>
        <item x="2"/>
        <item x="0"/>
        <item t="default"/>
      </items>
    </pivotField>
    <pivotField axis="axisRow" showAll="0">
      <items count="18">
        <item x="3"/>
        <item x="1"/>
        <item x="0"/>
        <item x="7"/>
        <item x="5"/>
        <item x="4"/>
        <item x="6"/>
        <item x="11"/>
        <item x="9"/>
        <item x="16"/>
        <item x="14"/>
        <item x="13"/>
        <item x="8"/>
        <item x="2"/>
        <item x="15"/>
        <item x="12"/>
        <item x="10"/>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Count of Customer ID" fld="0" subtotal="count" baseField="0" baseItem="0"/>
  </dataFields>
  <chartFormats count="19">
    <chartFormat chart="0" format="0" series="1">
      <pivotArea type="data" outline="0" fieldPosition="0">
        <references count="1">
          <reference field="4294967294" count="1" selected="0">
            <x v="0"/>
          </reference>
        </references>
      </pivotArea>
    </chartFormat>
    <chartFormat chart="4" format="19" series="1">
      <pivotArea type="data" outline="0" fieldPosition="0">
        <references count="1">
          <reference field="4294967294" count="1" selected="0">
            <x v="0"/>
          </reference>
        </references>
      </pivotArea>
    </chartFormat>
    <chartFormat chart="4" format="20">
      <pivotArea type="data" outline="0" fieldPosition="0">
        <references count="2">
          <reference field="4294967294" count="1" selected="0">
            <x v="0"/>
          </reference>
          <reference field="15" count="1" selected="0">
            <x v="0"/>
          </reference>
        </references>
      </pivotArea>
    </chartFormat>
    <chartFormat chart="4" format="21">
      <pivotArea type="data" outline="0" fieldPosition="0">
        <references count="2">
          <reference field="4294967294" count="1" selected="0">
            <x v="0"/>
          </reference>
          <reference field="15" count="1" selected="0">
            <x v="1"/>
          </reference>
        </references>
      </pivotArea>
    </chartFormat>
    <chartFormat chart="4" format="22">
      <pivotArea type="data" outline="0" fieldPosition="0">
        <references count="2">
          <reference field="4294967294" count="1" selected="0">
            <x v="0"/>
          </reference>
          <reference field="15" count="1" selected="0">
            <x v="2"/>
          </reference>
        </references>
      </pivotArea>
    </chartFormat>
    <chartFormat chart="4" format="23">
      <pivotArea type="data" outline="0" fieldPosition="0">
        <references count="2">
          <reference field="4294967294" count="1" selected="0">
            <x v="0"/>
          </reference>
          <reference field="15" count="1" selected="0">
            <x v="3"/>
          </reference>
        </references>
      </pivotArea>
    </chartFormat>
    <chartFormat chart="4" format="24">
      <pivotArea type="data" outline="0" fieldPosition="0">
        <references count="2">
          <reference field="4294967294" count="1" selected="0">
            <x v="0"/>
          </reference>
          <reference field="15" count="1" selected="0">
            <x v="4"/>
          </reference>
        </references>
      </pivotArea>
    </chartFormat>
    <chartFormat chart="4" format="25">
      <pivotArea type="data" outline="0" fieldPosition="0">
        <references count="2">
          <reference field="4294967294" count="1" selected="0">
            <x v="0"/>
          </reference>
          <reference field="15" count="1" selected="0">
            <x v="5"/>
          </reference>
        </references>
      </pivotArea>
    </chartFormat>
    <chartFormat chart="4" format="26">
      <pivotArea type="data" outline="0" fieldPosition="0">
        <references count="2">
          <reference field="4294967294" count="1" selected="0">
            <x v="0"/>
          </reference>
          <reference field="15" count="1" selected="0">
            <x v="6"/>
          </reference>
        </references>
      </pivotArea>
    </chartFormat>
    <chartFormat chart="4" format="27">
      <pivotArea type="data" outline="0" fieldPosition="0">
        <references count="2">
          <reference field="4294967294" count="1" selected="0">
            <x v="0"/>
          </reference>
          <reference field="15" count="1" selected="0">
            <x v="7"/>
          </reference>
        </references>
      </pivotArea>
    </chartFormat>
    <chartFormat chart="4" format="28">
      <pivotArea type="data" outline="0" fieldPosition="0">
        <references count="2">
          <reference field="4294967294" count="1" selected="0">
            <x v="0"/>
          </reference>
          <reference field="15" count="1" selected="0">
            <x v="8"/>
          </reference>
        </references>
      </pivotArea>
    </chartFormat>
    <chartFormat chart="4" format="29">
      <pivotArea type="data" outline="0" fieldPosition="0">
        <references count="2">
          <reference field="4294967294" count="1" selected="0">
            <x v="0"/>
          </reference>
          <reference field="15" count="1" selected="0">
            <x v="9"/>
          </reference>
        </references>
      </pivotArea>
    </chartFormat>
    <chartFormat chart="4" format="30">
      <pivotArea type="data" outline="0" fieldPosition="0">
        <references count="2">
          <reference field="4294967294" count="1" selected="0">
            <x v="0"/>
          </reference>
          <reference field="15" count="1" selected="0">
            <x v="10"/>
          </reference>
        </references>
      </pivotArea>
    </chartFormat>
    <chartFormat chart="4" format="31">
      <pivotArea type="data" outline="0" fieldPosition="0">
        <references count="2">
          <reference field="4294967294" count="1" selected="0">
            <x v="0"/>
          </reference>
          <reference field="15" count="1" selected="0">
            <x v="11"/>
          </reference>
        </references>
      </pivotArea>
    </chartFormat>
    <chartFormat chart="4" format="32">
      <pivotArea type="data" outline="0" fieldPosition="0">
        <references count="2">
          <reference field="4294967294" count="1" selected="0">
            <x v="0"/>
          </reference>
          <reference field="15" count="1" selected="0">
            <x v="12"/>
          </reference>
        </references>
      </pivotArea>
    </chartFormat>
    <chartFormat chart="4" format="33">
      <pivotArea type="data" outline="0" fieldPosition="0">
        <references count="2">
          <reference field="4294967294" count="1" selected="0">
            <x v="0"/>
          </reference>
          <reference field="15" count="1" selected="0">
            <x v="13"/>
          </reference>
        </references>
      </pivotArea>
    </chartFormat>
    <chartFormat chart="4" format="34">
      <pivotArea type="data" outline="0" fieldPosition="0">
        <references count="2">
          <reference field="4294967294" count="1" selected="0">
            <x v="0"/>
          </reference>
          <reference field="15" count="1" selected="0">
            <x v="14"/>
          </reference>
        </references>
      </pivotArea>
    </chartFormat>
    <chartFormat chart="4" format="35">
      <pivotArea type="data" outline="0" fieldPosition="0">
        <references count="2">
          <reference field="4294967294" count="1" selected="0">
            <x v="0"/>
          </reference>
          <reference field="15" count="1" selected="0">
            <x v="15"/>
          </reference>
        </references>
      </pivotArea>
    </chartFormat>
    <chartFormat chart="4" format="36">
      <pivotArea type="data" outline="0" fieldPosition="0">
        <references count="2">
          <reference field="4294967294" count="1" selected="0">
            <x v="0"/>
          </reference>
          <reference field="15"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893BA6-75BF-4CEA-BC39-49B806DB216F}" name="PivotTable7"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6:E40" firstHeaderRow="0" firstDataRow="1" firstDataCol="1"/>
  <pivotFields count="16">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dataField="1" showAll="0"/>
    <pivotField dataField="1"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dataField="1" numFmtId="166" showAll="0"/>
    <pivotField axis="axisRow" showAll="0">
      <items count="4">
        <item x="0"/>
        <item x="1"/>
        <item x="2"/>
        <item t="default"/>
      </items>
    </pivotField>
    <pivotField showAll="0">
      <items count="4">
        <item x="1"/>
        <item x="2"/>
        <item x="0"/>
        <item t="default"/>
      </items>
    </pivotField>
    <pivotField showAll="0"/>
  </pivotFields>
  <rowFields count="1">
    <field x="13"/>
  </rowFields>
  <rowItems count="4">
    <i>
      <x/>
    </i>
    <i>
      <x v="1"/>
    </i>
    <i>
      <x v="2"/>
    </i>
    <i t="grand">
      <x/>
    </i>
  </rowItems>
  <colFields count="1">
    <field x="-2"/>
  </colFields>
  <colItems count="4">
    <i>
      <x/>
    </i>
    <i i="1">
      <x v="1"/>
    </i>
    <i i="2">
      <x v="2"/>
    </i>
    <i i="3">
      <x v="3"/>
    </i>
  </colItems>
  <dataFields count="4">
    <dataField name="Average of charges" fld="12" subtotal="average" baseField="13" baseItem="0" numFmtId="166"/>
    <dataField name="Count of Customer ID" fld="0" subtotal="count" baseField="0" baseItem="0"/>
    <dataField name="Average of HBA1C" fld="3" subtotal="average" baseField="13" baseItem="0"/>
    <dataField name="Average of BMI" fld="2" subtotal="average" baseField="13"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 chart="10" format="10" series="1">
      <pivotArea type="data" outline="0" fieldPosition="0">
        <references count="1">
          <reference field="4294967294" count="1" selected="0">
            <x v="2"/>
          </reference>
        </references>
      </pivotArea>
    </chartFormat>
    <chartFormat chart="10"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75FA608-C9F6-4BF5-91D4-A4F620E5787E}" name="PivotTable6"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5:B33" firstHeaderRow="1" firstDataRow="1" firstDataCol="1"/>
  <pivotFields count="16">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dataField="1" numFmtId="166" showAll="0"/>
    <pivotField showAll="0">
      <items count="4">
        <item x="0"/>
        <item x="1"/>
        <item x="2"/>
        <item t="default"/>
      </items>
    </pivotField>
    <pivotField showAll="0">
      <items count="4">
        <item x="1"/>
        <item x="2"/>
        <item x="0"/>
        <item t="default"/>
      </items>
    </pivotField>
    <pivotField axis="axisRow" showAll="0">
      <items count="18">
        <item x="3"/>
        <item x="1"/>
        <item x="0"/>
        <item x="7"/>
        <item x="5"/>
        <item x="4"/>
        <item x="6"/>
        <item x="11"/>
        <item x="9"/>
        <item x="16"/>
        <item x="14"/>
        <item x="13"/>
        <item x="8"/>
        <item x="2"/>
        <item x="15"/>
        <item x="12"/>
        <item x="10"/>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Average of charges" fld="12" subtotal="average" baseField="15" baseItem="16" numFmtId="166"/>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41E6666-43B6-4528-8588-B208BBD88501}"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8:B13" firstHeaderRow="1" firstDataRow="1" firstDataCol="1"/>
  <pivotFields count="17">
    <pivotField showAll="0"/>
    <pivotField showAll="0"/>
    <pivotField showAll="0"/>
    <pivotField numFmtId="1" showAll="0"/>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dataField="1" numFmtId="165" showAll="0"/>
    <pivotField showAll="0"/>
    <pivotField showAll="0"/>
    <pivotField showAll="0"/>
  </pivotFields>
  <rowFields count="1">
    <field x="11"/>
  </rowFields>
  <rowItems count="5">
    <i>
      <x/>
    </i>
    <i>
      <x v="1"/>
    </i>
    <i>
      <x v="2"/>
    </i>
    <i>
      <x v="3"/>
    </i>
    <i t="grand">
      <x/>
    </i>
  </rowItems>
  <colItems count="1">
    <i/>
  </colItems>
  <dataFields count="1">
    <dataField name="Average of charges" fld="13" subtotal="average" baseField="11" baseItem="0" numFmtId="165"/>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FECFCC1-73A1-40C2-B76F-A110433C3BE2}" name="PivotTable4"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5" firstHeaderRow="1" firstDataRow="1" firstDataCol="1"/>
  <pivotFields count="16">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axis="axisRow" showAll="0">
      <items count="4">
        <item x="0"/>
        <item x="2"/>
        <item x="1"/>
        <item t="default"/>
      </items>
    </pivotField>
    <pivotField showAll="0"/>
    <pivotField dataField="1" numFmtId="166" showAll="0">
      <items count="2332">
        <item x="2330"/>
        <item h="1" x="2329"/>
        <item h="1" x="2328"/>
        <item h="1" x="2327"/>
        <item h="1" x="2326"/>
        <item h="1" x="2325"/>
        <item h="1" x="2324"/>
        <item h="1" x="2323"/>
        <item h="1" x="2322"/>
        <item h="1" x="2321"/>
        <item h="1" x="2320"/>
        <item h="1" x="2319"/>
        <item h="1" x="2318"/>
        <item h="1" x="2317"/>
        <item h="1" x="2316"/>
        <item h="1" x="2315"/>
        <item h="1" x="2314"/>
        <item h="1" x="2313"/>
        <item h="1" x="2312"/>
        <item h="1" x="2311"/>
        <item h="1" x="2310"/>
        <item h="1" x="2309"/>
        <item h="1" x="2308"/>
        <item h="1" x="2307"/>
        <item h="1" x="2306"/>
        <item h="1" x="2305"/>
        <item h="1" x="2304"/>
        <item h="1" x="2303"/>
        <item h="1" x="2302"/>
        <item h="1" x="2301"/>
        <item h="1" x="2300"/>
        <item h="1" x="2299"/>
        <item h="1" x="2298"/>
        <item h="1" x="2297"/>
        <item h="1" x="2296"/>
        <item h="1" x="2295"/>
        <item h="1" x="2294"/>
        <item h="1" x="2293"/>
        <item h="1" x="2292"/>
        <item h="1" x="2291"/>
        <item h="1" x="2290"/>
        <item h="1" x="2289"/>
        <item h="1" x="2288"/>
        <item h="1" x="2287"/>
        <item h="1" x="2286"/>
        <item h="1" x="2285"/>
        <item h="1" x="2284"/>
        <item h="1" x="2283"/>
        <item h="1" x="2282"/>
        <item h="1" x="2281"/>
        <item h="1" x="2280"/>
        <item h="1" x="2279"/>
        <item h="1" x="2278"/>
        <item h="1" x="2277"/>
        <item h="1" x="2276"/>
        <item h="1" x="2275"/>
        <item h="1" x="2274"/>
        <item h="1" x="2273"/>
        <item h="1" x="2272"/>
        <item h="1" x="2271"/>
        <item h="1" x="2270"/>
        <item h="1" x="2269"/>
        <item h="1" x="2268"/>
        <item h="1" x="2267"/>
        <item h="1" x="2266"/>
        <item h="1" x="2265"/>
        <item h="1" x="2264"/>
        <item h="1" x="2263"/>
        <item h="1" x="2262"/>
        <item h="1" x="2261"/>
        <item h="1" x="2260"/>
        <item h="1" x="2259"/>
        <item h="1" x="2258"/>
        <item h="1" x="2257"/>
        <item h="1" x="2256"/>
        <item h="1" x="2255"/>
        <item h="1" x="2254"/>
        <item h="1" x="2253"/>
        <item h="1" x="2252"/>
        <item h="1" x="2251"/>
        <item h="1" x="2250"/>
        <item h="1" x="2249"/>
        <item h="1" x="2248"/>
        <item h="1" x="2247"/>
        <item h="1" x="2246"/>
        <item h="1" x="2245"/>
        <item h="1" x="2244"/>
        <item h="1" x="2243"/>
        <item h="1" x="2242"/>
        <item h="1" x="2241"/>
        <item h="1" x="2240"/>
        <item h="1" x="2239"/>
        <item h="1" x="2238"/>
        <item h="1" x="2237"/>
        <item h="1" x="2236"/>
        <item h="1" x="2235"/>
        <item h="1" x="2234"/>
        <item h="1" x="2233"/>
        <item h="1" x="2232"/>
        <item h="1" x="2231"/>
        <item h="1" x="2230"/>
        <item h="1" x="2229"/>
        <item h="1" x="2228"/>
        <item h="1" x="2227"/>
        <item h="1" x="2226"/>
        <item h="1" x="2225"/>
        <item h="1" x="2224"/>
        <item h="1" x="2223"/>
        <item h="1" x="2222"/>
        <item h="1" x="2221"/>
        <item h="1" x="2220"/>
        <item h="1" x="2219"/>
        <item h="1" x="2218"/>
        <item h="1" x="2217"/>
        <item h="1" x="2216"/>
        <item h="1" x="2215"/>
        <item h="1" x="2214"/>
        <item h="1" x="2213"/>
        <item h="1" x="2212"/>
        <item h="1" x="2211"/>
        <item h="1" x="2210"/>
        <item h="1" x="2209"/>
        <item h="1" x="2208"/>
        <item h="1" x="2207"/>
        <item h="1" x="2206"/>
        <item h="1" x="2205"/>
        <item h="1" x="2204"/>
        <item h="1" x="2203"/>
        <item h="1" x="2202"/>
        <item h="1" x="2201"/>
        <item h="1" x="2200"/>
        <item h="1" x="2199"/>
        <item h="1" x="2198"/>
        <item h="1" x="2197"/>
        <item h="1" x="2196"/>
        <item h="1" x="2195"/>
        <item h="1" x="2194"/>
        <item h="1" x="2193"/>
        <item h="1" x="2192"/>
        <item h="1" x="2191"/>
        <item h="1" x="2190"/>
        <item h="1" x="2189"/>
        <item h="1" x="2188"/>
        <item h="1" x="2187"/>
        <item h="1" x="2186"/>
        <item h="1" x="2185"/>
        <item h="1" x="2184"/>
        <item h="1" x="2183"/>
        <item h="1" x="2182"/>
        <item h="1" x="2181"/>
        <item h="1" x="2180"/>
        <item h="1" x="2179"/>
        <item h="1" x="2178"/>
        <item h="1" x="2177"/>
        <item h="1" x="2176"/>
        <item h="1" x="2175"/>
        <item h="1" x="2174"/>
        <item h="1" x="2173"/>
        <item h="1" x="2172"/>
        <item h="1" x="2171"/>
        <item h="1" x="2170"/>
        <item h="1" x="2169"/>
        <item h="1" x="2168"/>
        <item h="1" x="2167"/>
        <item h="1" x="2166"/>
        <item h="1" x="2165"/>
        <item h="1" x="2164"/>
        <item h="1" x="2163"/>
        <item h="1" x="2162"/>
        <item h="1" x="2161"/>
        <item h="1" x="2160"/>
        <item h="1" x="2159"/>
        <item h="1" x="2158"/>
        <item h="1" x="2157"/>
        <item h="1" x="2156"/>
        <item h="1" x="2155"/>
        <item h="1" x="2154"/>
        <item h="1" x="2153"/>
        <item h="1" x="2152"/>
        <item h="1" x="2151"/>
        <item h="1" x="2150"/>
        <item h="1" x="2149"/>
        <item h="1" x="2148"/>
        <item h="1" x="2147"/>
        <item h="1" x="2146"/>
        <item h="1" x="2145"/>
        <item h="1" x="2144"/>
        <item h="1" x="2143"/>
        <item h="1" x="2142"/>
        <item h="1" x="2141"/>
        <item h="1" x="2140"/>
        <item h="1" x="2139"/>
        <item h="1" x="2138"/>
        <item h="1" x="2137"/>
        <item h="1" x="2136"/>
        <item h="1" x="2135"/>
        <item h="1" x="2134"/>
        <item h="1" x="2133"/>
        <item h="1" x="2132"/>
        <item h="1" x="2131"/>
        <item h="1" x="2130"/>
        <item h="1" x="2129"/>
        <item h="1" x="2128"/>
        <item h="1" x="2127"/>
        <item h="1" x="2126"/>
        <item h="1" x="2125"/>
        <item h="1" x="2124"/>
        <item h="1" x="2123"/>
        <item h="1" x="2122"/>
        <item h="1" x="2121"/>
        <item h="1" x="2120"/>
        <item h="1" x="2119"/>
        <item h="1" x="2118"/>
        <item h="1" x="2117"/>
        <item h="1" x="2116"/>
        <item h="1" x="2115"/>
        <item h="1" x="2114"/>
        <item h="1" x="2113"/>
        <item h="1" x="2112"/>
        <item h="1" x="2111"/>
        <item h="1" x="2110"/>
        <item h="1" x="2109"/>
        <item h="1" x="2108"/>
        <item h="1" x="2107"/>
        <item h="1" x="2106"/>
        <item h="1" x="2105"/>
        <item h="1" x="2104"/>
        <item h="1" x="2103"/>
        <item h="1" x="2102"/>
        <item h="1" x="2101"/>
        <item h="1" x="2100"/>
        <item h="1" x="2099"/>
        <item h="1" x="2098"/>
        <item h="1" x="2097"/>
        <item h="1" x="2096"/>
        <item h="1" x="2095"/>
        <item h="1" x="2094"/>
        <item h="1" x="2093"/>
        <item h="1" x="2092"/>
        <item h="1" x="2091"/>
        <item h="1" x="2090"/>
        <item h="1" x="2089"/>
        <item h="1" x="2088"/>
        <item h="1" x="2087"/>
        <item h="1" x="2086"/>
        <item h="1" x="2085"/>
        <item h="1" x="2084"/>
        <item h="1" x="2083"/>
        <item h="1" x="2082"/>
        <item h="1" x="2081"/>
        <item h="1" x="2080"/>
        <item h="1" x="2079"/>
        <item h="1" x="2078"/>
        <item h="1" x="2077"/>
        <item h="1" x="2076"/>
        <item h="1" x="2075"/>
        <item h="1" x="2074"/>
        <item h="1" x="2073"/>
        <item h="1" x="2072"/>
        <item h="1" x="2071"/>
        <item h="1" x="2070"/>
        <item h="1" x="2069"/>
        <item h="1" x="2068"/>
        <item h="1" x="2067"/>
        <item h="1" x="2066"/>
        <item h="1" x="2065"/>
        <item h="1" x="2064"/>
        <item h="1" x="2063"/>
        <item h="1" x="2062"/>
        <item h="1" x="2061"/>
        <item h="1" x="2060"/>
        <item h="1" x="2059"/>
        <item h="1" x="2058"/>
        <item h="1" x="2057"/>
        <item h="1" x="2056"/>
        <item h="1" x="2055"/>
        <item h="1" x="2054"/>
        <item h="1" x="2053"/>
        <item h="1" x="2052"/>
        <item h="1" x="2051"/>
        <item h="1" x="2050"/>
        <item h="1" x="2049"/>
        <item h="1" x="2048"/>
        <item h="1" x="2047"/>
        <item h="1" x="2046"/>
        <item h="1" x="2045"/>
        <item h="1" x="2044"/>
        <item h="1" x="2043"/>
        <item h="1" x="2042"/>
        <item h="1" x="2041"/>
        <item h="1" x="2040"/>
        <item h="1" x="2039"/>
        <item h="1" x="2038"/>
        <item h="1" x="2037"/>
        <item h="1" x="2036"/>
        <item h="1" x="2035"/>
        <item h="1" x="2034"/>
        <item h="1" x="2033"/>
        <item h="1" x="2032"/>
        <item h="1" x="2031"/>
        <item h="1" x="2030"/>
        <item h="1" x="2029"/>
        <item h="1" x="2028"/>
        <item h="1" x="2027"/>
        <item h="1" x="2026"/>
        <item h="1" x="2025"/>
        <item h="1" x="2024"/>
        <item h="1" x="2023"/>
        <item h="1" x="2022"/>
        <item h="1" x="2021"/>
        <item h="1" x="2020"/>
        <item h="1" x="2019"/>
        <item h="1" x="2018"/>
        <item h="1" x="2017"/>
        <item h="1" x="2016"/>
        <item h="1" x="2015"/>
        <item h="1" x="2014"/>
        <item h="1" x="2013"/>
        <item h="1" x="2012"/>
        <item h="1" x="2011"/>
        <item h="1" x="2010"/>
        <item h="1" x="2009"/>
        <item h="1" x="2008"/>
        <item h="1" x="2007"/>
        <item h="1" x="2006"/>
        <item h="1" x="2005"/>
        <item h="1" x="2004"/>
        <item h="1" x="2003"/>
        <item h="1" x="2002"/>
        <item h="1" x="2001"/>
        <item h="1" x="2000"/>
        <item h="1" x="1999"/>
        <item h="1" x="1998"/>
        <item h="1" x="1997"/>
        <item h="1" x="1996"/>
        <item h="1" x="1995"/>
        <item h="1" x="1994"/>
        <item h="1" x="1993"/>
        <item h="1" x="1992"/>
        <item h="1" x="1991"/>
        <item h="1" x="1990"/>
        <item h="1" x="1989"/>
        <item h="1" x="1988"/>
        <item h="1" x="1987"/>
        <item h="1" x="1986"/>
        <item h="1" x="1985"/>
        <item h="1" x="1984"/>
        <item h="1" x="1983"/>
        <item h="1" x="1982"/>
        <item h="1" x="1981"/>
        <item h="1" x="1980"/>
        <item h="1" x="1979"/>
        <item h="1" x="1978"/>
        <item h="1" x="1977"/>
        <item h="1" x="1976"/>
        <item h="1" x="1975"/>
        <item h="1" x="1974"/>
        <item h="1" x="1973"/>
        <item h="1" x="1972"/>
        <item h="1" x="1971"/>
        <item h="1" x="1970"/>
        <item h="1" x="1969"/>
        <item h="1" x="1968"/>
        <item h="1" x="1967"/>
        <item h="1" x="1966"/>
        <item h="1" x="1965"/>
        <item h="1" x="1964"/>
        <item h="1" x="1963"/>
        <item h="1" x="1962"/>
        <item h="1" x="1961"/>
        <item h="1" x="1960"/>
        <item h="1" x="1959"/>
        <item h="1" x="1958"/>
        <item h="1" x="1957"/>
        <item h="1" x="1956"/>
        <item h="1" x="1955"/>
        <item h="1" x="1954"/>
        <item h="1" x="1953"/>
        <item h="1" x="1952"/>
        <item h="1" x="1951"/>
        <item h="1" x="1950"/>
        <item h="1" x="1949"/>
        <item h="1" x="1948"/>
        <item h="1" x="1947"/>
        <item h="1" x="1946"/>
        <item h="1" x="1945"/>
        <item h="1" x="1944"/>
        <item h="1" x="1943"/>
        <item h="1" x="1942"/>
        <item h="1" x="1941"/>
        <item h="1" x="1940"/>
        <item h="1" x="1939"/>
        <item h="1" x="1938"/>
        <item h="1" x="1937"/>
        <item h="1" x="1936"/>
        <item h="1" x="1935"/>
        <item h="1" x="1934"/>
        <item h="1" x="1933"/>
        <item h="1" x="1932"/>
        <item h="1" x="1931"/>
        <item h="1" x="1930"/>
        <item h="1" x="1929"/>
        <item h="1" x="1928"/>
        <item h="1" x="1927"/>
        <item h="1" x="1926"/>
        <item h="1" x="1925"/>
        <item h="1" x="1924"/>
        <item h="1" x="1923"/>
        <item h="1" x="1922"/>
        <item h="1" x="1921"/>
        <item h="1" x="1920"/>
        <item h="1" x="1919"/>
        <item h="1" x="1918"/>
        <item h="1" x="1917"/>
        <item h="1" x="1916"/>
        <item h="1" x="1915"/>
        <item h="1" x="1914"/>
        <item h="1" x="1913"/>
        <item h="1" x="1912"/>
        <item h="1" x="1911"/>
        <item h="1" x="1910"/>
        <item h="1" x="1909"/>
        <item h="1" x="1908"/>
        <item h="1" x="1907"/>
        <item h="1" x="1906"/>
        <item h="1" x="1905"/>
        <item h="1" x="1904"/>
        <item h="1" x="1903"/>
        <item h="1" x="1902"/>
        <item h="1" x="1901"/>
        <item h="1" x="1900"/>
        <item h="1" x="1899"/>
        <item h="1" x="1898"/>
        <item h="1" x="1897"/>
        <item h="1" x="1896"/>
        <item h="1" x="1895"/>
        <item h="1" x="1894"/>
        <item h="1" x="1893"/>
        <item h="1" x="1892"/>
        <item h="1" x="1891"/>
        <item h="1" x="1890"/>
        <item h="1" x="1889"/>
        <item h="1" x="1888"/>
        <item h="1" x="1887"/>
        <item h="1" x="1886"/>
        <item h="1" x="1885"/>
        <item h="1" x="1884"/>
        <item h="1" x="1883"/>
        <item h="1" x="1882"/>
        <item h="1" x="1881"/>
        <item h="1" x="1880"/>
        <item h="1" x="1879"/>
        <item h="1" x="1878"/>
        <item h="1" x="1877"/>
        <item h="1" x="1876"/>
        <item h="1" x="1875"/>
        <item h="1" x="1874"/>
        <item h="1" x="1873"/>
        <item h="1" x="1872"/>
        <item h="1" x="1871"/>
        <item h="1" x="1870"/>
        <item h="1" x="1869"/>
        <item h="1" x="1868"/>
        <item h="1" x="1867"/>
        <item h="1" x="1866"/>
        <item h="1" x="1865"/>
        <item h="1" x="1864"/>
        <item h="1" x="1863"/>
        <item h="1" x="1862"/>
        <item h="1" x="1861"/>
        <item h="1" x="1860"/>
        <item h="1" x="1859"/>
        <item h="1" x="1858"/>
        <item h="1" x="1857"/>
        <item h="1" x="1856"/>
        <item h="1" x="1855"/>
        <item h="1" x="1854"/>
        <item h="1" x="1853"/>
        <item h="1" x="1852"/>
        <item h="1" x="1851"/>
        <item h="1" x="1850"/>
        <item h="1" x="1849"/>
        <item h="1" x="1848"/>
        <item h="1" x="1847"/>
        <item h="1" x="1846"/>
        <item h="1" x="1845"/>
        <item h="1" x="1844"/>
        <item h="1" x="1843"/>
        <item h="1" x="1842"/>
        <item h="1" x="1841"/>
        <item h="1" x="1840"/>
        <item h="1" x="1839"/>
        <item h="1" x="1838"/>
        <item h="1" x="1837"/>
        <item h="1" x="1836"/>
        <item h="1" x="1835"/>
        <item h="1" x="1834"/>
        <item h="1" x="1833"/>
        <item h="1" x="1832"/>
        <item h="1" x="1831"/>
        <item h="1" x="1830"/>
        <item h="1" x="1829"/>
        <item h="1" x="1828"/>
        <item h="1" x="1827"/>
        <item h="1" x="1826"/>
        <item h="1" x="1825"/>
        <item h="1" x="1824"/>
        <item h="1" x="1823"/>
        <item h="1" x="1822"/>
        <item h="1" x="1821"/>
        <item h="1" x="1820"/>
        <item h="1" x="1819"/>
        <item h="1" x="1818"/>
        <item h="1" x="1817"/>
        <item h="1" x="1816"/>
        <item h="1" x="1815"/>
        <item h="1" x="1814"/>
        <item h="1" x="1813"/>
        <item h="1" x="1812"/>
        <item h="1" x="1811"/>
        <item h="1" x="1810"/>
        <item h="1" x="1809"/>
        <item h="1" x="1808"/>
        <item h="1" x="1807"/>
        <item h="1" x="1806"/>
        <item h="1" x="1805"/>
        <item h="1" x="1804"/>
        <item h="1" x="1803"/>
        <item h="1" x="1802"/>
        <item h="1" x="1801"/>
        <item h="1" x="1800"/>
        <item h="1" x="1799"/>
        <item h="1" x="1798"/>
        <item h="1" x="1797"/>
        <item h="1" x="1796"/>
        <item h="1" x="1795"/>
        <item h="1" x="1794"/>
        <item h="1" x="1793"/>
        <item h="1" x="1792"/>
        <item h="1" x="1791"/>
        <item h="1" x="1790"/>
        <item h="1" x="1789"/>
        <item h="1" x="1788"/>
        <item h="1" x="1787"/>
        <item h="1" x="1786"/>
        <item h="1" x="1785"/>
        <item h="1" x="1784"/>
        <item h="1" x="1783"/>
        <item h="1" x="1782"/>
        <item h="1" x="1781"/>
        <item h="1" x="1780"/>
        <item h="1" x="1779"/>
        <item h="1" x="1778"/>
        <item h="1" x="1777"/>
        <item h="1" x="1776"/>
        <item h="1" x="1775"/>
        <item h="1" x="1774"/>
        <item h="1" x="1773"/>
        <item h="1" x="1772"/>
        <item h="1" x="1771"/>
        <item h="1" x="1770"/>
        <item h="1" x="1769"/>
        <item h="1" x="1768"/>
        <item h="1" x="1767"/>
        <item h="1" x="1766"/>
        <item h="1" x="1765"/>
        <item h="1" x="1764"/>
        <item h="1" x="1763"/>
        <item h="1" x="1762"/>
        <item h="1" x="1761"/>
        <item h="1" x="1760"/>
        <item h="1" x="1759"/>
        <item h="1" x="1758"/>
        <item h="1" x="1757"/>
        <item h="1" x="1756"/>
        <item h="1" x="1755"/>
        <item h="1" x="1754"/>
        <item h="1" x="1753"/>
        <item h="1" x="1752"/>
        <item h="1" x="1751"/>
        <item h="1" x="1750"/>
        <item h="1" x="1749"/>
        <item h="1" x="1748"/>
        <item h="1" x="1747"/>
        <item h="1" x="1746"/>
        <item h="1" x="1745"/>
        <item h="1" x="1744"/>
        <item h="1" x="1743"/>
        <item h="1" x="1742"/>
        <item h="1" x="1741"/>
        <item h="1" x="1740"/>
        <item h="1" x="1739"/>
        <item h="1" x="1738"/>
        <item h="1" x="1737"/>
        <item h="1" x="1736"/>
        <item h="1" x="1735"/>
        <item h="1" x="1734"/>
        <item h="1" x="1733"/>
        <item h="1" x="1732"/>
        <item h="1" x="1731"/>
        <item h="1" x="1730"/>
        <item h="1" x="1729"/>
        <item h="1" x="1728"/>
        <item h="1" x="1727"/>
        <item h="1" x="1726"/>
        <item h="1" x="1725"/>
        <item h="1" x="1724"/>
        <item h="1" x="1723"/>
        <item h="1" x="1722"/>
        <item h="1" x="1721"/>
        <item h="1" x="1720"/>
        <item h="1" x="1719"/>
        <item h="1" x="1718"/>
        <item h="1" x="1717"/>
        <item h="1" x="1716"/>
        <item h="1" x="1715"/>
        <item h="1" x="1714"/>
        <item h="1" x="1713"/>
        <item h="1" x="1712"/>
        <item h="1" x="1711"/>
        <item h="1" x="1710"/>
        <item h="1" x="1709"/>
        <item h="1" x="1708"/>
        <item h="1" x="1707"/>
        <item h="1" x="1706"/>
        <item h="1" x="1705"/>
        <item h="1" x="1704"/>
        <item h="1" x="1703"/>
        <item h="1" x="1702"/>
        <item h="1" x="1701"/>
        <item h="1" x="1700"/>
        <item h="1" x="1699"/>
        <item h="1" x="1698"/>
        <item h="1" x="1697"/>
        <item h="1" x="1696"/>
        <item h="1" x="1695"/>
        <item h="1" x="1694"/>
        <item h="1" x="1693"/>
        <item h="1" x="1692"/>
        <item h="1" x="1691"/>
        <item h="1" x="1690"/>
        <item h="1" x="1689"/>
        <item h="1" x="1688"/>
        <item h="1" x="1687"/>
        <item h="1" x="1686"/>
        <item h="1" x="1685"/>
        <item h="1" x="1684"/>
        <item h="1" x="1683"/>
        <item h="1" x="1682"/>
        <item h="1" x="1681"/>
        <item h="1" x="1680"/>
        <item h="1" x="1679"/>
        <item h="1" x="1678"/>
        <item h="1" x="1677"/>
        <item h="1" x="1676"/>
        <item h="1" x="1675"/>
        <item h="1" x="1674"/>
        <item h="1" x="1673"/>
        <item h="1" x="1672"/>
        <item h="1" x="1671"/>
        <item h="1" x="1670"/>
        <item h="1" x="1669"/>
        <item h="1" x="1668"/>
        <item h="1" x="1667"/>
        <item h="1" x="1666"/>
        <item h="1" x="1665"/>
        <item h="1" x="1664"/>
        <item h="1" x="1663"/>
        <item h="1" x="1662"/>
        <item h="1" x="1661"/>
        <item h="1" x="1660"/>
        <item h="1" x="1659"/>
        <item h="1" x="1658"/>
        <item h="1" x="1657"/>
        <item h="1" x="1656"/>
        <item h="1" x="1655"/>
        <item h="1" x="1654"/>
        <item h="1" x="1653"/>
        <item h="1" x="1652"/>
        <item h="1" x="1651"/>
        <item h="1" x="1650"/>
        <item h="1" x="1649"/>
        <item h="1" x="1648"/>
        <item h="1" x="1647"/>
        <item h="1" x="1646"/>
        <item h="1" x="1645"/>
        <item h="1" x="1644"/>
        <item h="1" x="1643"/>
        <item h="1" x="1642"/>
        <item h="1" x="1641"/>
        <item h="1" x="1640"/>
        <item h="1" x="1639"/>
        <item h="1" x="1638"/>
        <item h="1" x="1637"/>
        <item h="1" x="1636"/>
        <item h="1" x="1635"/>
        <item h="1" x="1634"/>
        <item h="1" x="1633"/>
        <item h="1" x="1632"/>
        <item h="1" x="1631"/>
        <item h="1" x="1630"/>
        <item h="1" x="1629"/>
        <item h="1" x="1628"/>
        <item h="1" x="1627"/>
        <item h="1" x="1626"/>
        <item h="1" x="1625"/>
        <item h="1" x="1624"/>
        <item h="1" x="1623"/>
        <item h="1" x="1622"/>
        <item h="1" x="1621"/>
        <item h="1" x="1620"/>
        <item h="1" x="1619"/>
        <item h="1" x="1618"/>
        <item h="1" x="1617"/>
        <item h="1" x="1616"/>
        <item h="1" x="1615"/>
        <item h="1" x="1614"/>
        <item h="1" x="1613"/>
        <item h="1" x="1612"/>
        <item h="1" x="1611"/>
        <item h="1" x="1610"/>
        <item h="1" x="1609"/>
        <item h="1" x="1608"/>
        <item h="1" x="1607"/>
        <item h="1" x="1606"/>
        <item h="1" x="1605"/>
        <item h="1" x="1604"/>
        <item h="1" x="1603"/>
        <item h="1" x="1602"/>
        <item h="1" x="1601"/>
        <item h="1" x="1600"/>
        <item h="1" x="1599"/>
        <item h="1" x="1598"/>
        <item h="1" x="1597"/>
        <item h="1" x="1596"/>
        <item h="1" x="1595"/>
        <item h="1" x="1594"/>
        <item h="1" x="1593"/>
        <item h="1" x="1592"/>
        <item h="1" x="1591"/>
        <item h="1" x="1590"/>
        <item h="1" x="1589"/>
        <item h="1" x="1588"/>
        <item h="1" x="1587"/>
        <item h="1" x="1586"/>
        <item h="1" x="1585"/>
        <item h="1" x="1584"/>
        <item h="1" x="1583"/>
        <item h="1" x="1582"/>
        <item h="1" x="1581"/>
        <item h="1" x="1580"/>
        <item h="1" x="1579"/>
        <item h="1" x="1578"/>
        <item h="1" x="1577"/>
        <item h="1" x="1576"/>
        <item h="1" x="1575"/>
        <item h="1" x="1574"/>
        <item h="1" x="1573"/>
        <item h="1" x="1572"/>
        <item h="1" x="1571"/>
        <item h="1" x="1570"/>
        <item h="1" x="1569"/>
        <item h="1" x="1568"/>
        <item h="1" x="1567"/>
        <item h="1" x="1566"/>
        <item h="1" x="1565"/>
        <item h="1" x="1564"/>
        <item h="1" x="1563"/>
        <item h="1" x="1562"/>
        <item h="1" x="1561"/>
        <item h="1" x="1560"/>
        <item h="1" x="1559"/>
        <item h="1" x="1558"/>
        <item h="1" x="1557"/>
        <item h="1" x="1556"/>
        <item h="1" x="1555"/>
        <item h="1" x="1554"/>
        <item h="1" x="1553"/>
        <item h="1" x="1552"/>
        <item h="1" x="1551"/>
        <item h="1" x="1550"/>
        <item h="1" x="1549"/>
        <item h="1" x="1548"/>
        <item h="1" x="1547"/>
        <item h="1" x="1546"/>
        <item h="1" x="1545"/>
        <item h="1" x="1544"/>
        <item h="1" x="1543"/>
        <item h="1" x="1542"/>
        <item h="1" x="1541"/>
        <item h="1" x="1540"/>
        <item h="1" x="1539"/>
        <item h="1" x="1538"/>
        <item h="1" x="1537"/>
        <item h="1" x="1536"/>
        <item h="1" x="1535"/>
        <item h="1" x="1534"/>
        <item h="1" x="1533"/>
        <item h="1" x="1532"/>
        <item h="1" x="1531"/>
        <item h="1" x="1530"/>
        <item h="1" x="1529"/>
        <item h="1" x="1528"/>
        <item h="1" x="1527"/>
        <item h="1" x="1526"/>
        <item h="1" x="1525"/>
        <item h="1" x="1524"/>
        <item h="1" x="1523"/>
        <item h="1" x="1522"/>
        <item h="1" x="1521"/>
        <item h="1" x="1520"/>
        <item h="1" x="1519"/>
        <item h="1" x="1518"/>
        <item h="1" x="1517"/>
        <item h="1" x="1516"/>
        <item h="1" x="1515"/>
        <item h="1" x="1514"/>
        <item h="1" x="1513"/>
        <item h="1" x="1512"/>
        <item h="1" x="1511"/>
        <item h="1" x="1510"/>
        <item h="1" x="1509"/>
        <item h="1" x="1508"/>
        <item h="1" x="1507"/>
        <item h="1" x="1506"/>
        <item h="1" x="1505"/>
        <item h="1" x="1504"/>
        <item h="1" x="1503"/>
        <item h="1" x="1502"/>
        <item h="1" x="1501"/>
        <item h="1" x="1500"/>
        <item h="1" x="1499"/>
        <item h="1" x="1498"/>
        <item h="1" x="1497"/>
        <item h="1" x="1496"/>
        <item h="1" x="1495"/>
        <item h="1" x="1494"/>
        <item h="1" x="1493"/>
        <item h="1" x="1492"/>
        <item h="1" x="1491"/>
        <item h="1" x="1490"/>
        <item h="1" x="1489"/>
        <item h="1" x="1488"/>
        <item h="1" x="1487"/>
        <item h="1" x="1486"/>
        <item h="1" x="1485"/>
        <item h="1" x="1484"/>
        <item h="1" x="1483"/>
        <item h="1" x="1482"/>
        <item h="1" x="1481"/>
        <item h="1" x="1480"/>
        <item h="1" x="1479"/>
        <item h="1" x="1478"/>
        <item h="1" x="1477"/>
        <item h="1" x="1476"/>
        <item h="1" x="1475"/>
        <item h="1" x="1474"/>
        <item h="1" x="1473"/>
        <item h="1" x="1472"/>
        <item h="1" x="1471"/>
        <item h="1" x="1470"/>
        <item h="1" x="1469"/>
        <item h="1" x="1468"/>
        <item h="1" x="1467"/>
        <item h="1" x="1466"/>
        <item h="1" x="1465"/>
        <item h="1" x="1464"/>
        <item h="1" x="1463"/>
        <item h="1" x="1462"/>
        <item h="1" x="1461"/>
        <item h="1" x="1460"/>
        <item h="1" x="1459"/>
        <item h="1" x="1458"/>
        <item h="1" x="1457"/>
        <item h="1" x="1456"/>
        <item h="1" x="1455"/>
        <item h="1" x="1454"/>
        <item h="1" x="1453"/>
        <item h="1" x="1452"/>
        <item h="1" x="1451"/>
        <item h="1" x="1450"/>
        <item h="1" x="1449"/>
        <item h="1" x="1448"/>
        <item h="1" x="1447"/>
        <item h="1" x="1446"/>
        <item h="1" x="1445"/>
        <item h="1" x="1444"/>
        <item h="1" x="1443"/>
        <item h="1" x="1442"/>
        <item h="1" x="1441"/>
        <item h="1" x="1440"/>
        <item h="1" x="1439"/>
        <item h="1" x="1438"/>
        <item h="1" x="1437"/>
        <item h="1" x="1436"/>
        <item h="1" x="1435"/>
        <item h="1" x="1434"/>
        <item h="1" x="1433"/>
        <item h="1" x="1432"/>
        <item h="1" x="1431"/>
        <item h="1" x="1430"/>
        <item h="1" x="1429"/>
        <item h="1" x="1428"/>
        <item h="1" x="1427"/>
        <item h="1" x="1426"/>
        <item h="1" x="1425"/>
        <item h="1" x="1424"/>
        <item h="1" x="1423"/>
        <item h="1" x="1422"/>
        <item h="1" x="1421"/>
        <item h="1" x="1420"/>
        <item h="1" x="1419"/>
        <item h="1" x="1418"/>
        <item h="1" x="1417"/>
        <item h="1" x="1416"/>
        <item h="1" x="1415"/>
        <item h="1" x="1414"/>
        <item h="1" x="1413"/>
        <item h="1" x="1412"/>
        <item h="1" x="1411"/>
        <item h="1" x="1410"/>
        <item h="1" x="1409"/>
        <item h="1" x="1408"/>
        <item h="1" x="1407"/>
        <item h="1" x="1406"/>
        <item h="1" x="1405"/>
        <item h="1" x="1404"/>
        <item h="1" x="1403"/>
        <item h="1" x="1402"/>
        <item h="1" x="1401"/>
        <item h="1" x="1400"/>
        <item h="1" x="1399"/>
        <item h="1" x="1398"/>
        <item h="1" x="1397"/>
        <item h="1" x="1396"/>
        <item h="1" x="1395"/>
        <item h="1" x="1394"/>
        <item h="1" x="1393"/>
        <item h="1" x="1392"/>
        <item h="1" x="1391"/>
        <item h="1" x="1390"/>
        <item h="1" x="1389"/>
        <item h="1" x="1388"/>
        <item h="1" x="1387"/>
        <item h="1" x="1386"/>
        <item h="1" x="1385"/>
        <item h="1" x="1384"/>
        <item h="1" x="1383"/>
        <item h="1" x="1382"/>
        <item h="1" x="1381"/>
        <item h="1" x="1380"/>
        <item h="1" x="1379"/>
        <item h="1" x="1378"/>
        <item h="1" x="1377"/>
        <item h="1" x="1376"/>
        <item h="1" x="1375"/>
        <item h="1" x="1374"/>
        <item h="1" x="1373"/>
        <item h="1" x="1372"/>
        <item h="1" x="1371"/>
        <item h="1" x="1370"/>
        <item h="1" x="1369"/>
        <item h="1" x="1368"/>
        <item h="1" x="1367"/>
        <item h="1" x="1366"/>
        <item h="1" x="1365"/>
        <item h="1" x="1364"/>
        <item h="1" x="1363"/>
        <item h="1" x="1362"/>
        <item h="1" x="1361"/>
        <item h="1" x="1360"/>
        <item h="1" x="1359"/>
        <item h="1" x="1358"/>
        <item h="1" x="1357"/>
        <item h="1" x="1356"/>
        <item h="1" x="1355"/>
        <item h="1" x="1354"/>
        <item h="1" x="1353"/>
        <item h="1" x="1352"/>
        <item h="1" x="1351"/>
        <item h="1" x="1350"/>
        <item h="1" x="1349"/>
        <item h="1" x="1348"/>
        <item h="1" x="1347"/>
        <item h="1" x="1346"/>
        <item h="1" x="1345"/>
        <item h="1" x="1344"/>
        <item h="1" x="1343"/>
        <item h="1" x="1342"/>
        <item h="1" x="1341"/>
        <item h="1" x="1340"/>
        <item h="1" x="1339"/>
        <item h="1" x="1338"/>
        <item h="1" x="1337"/>
        <item h="1" x="1336"/>
        <item h="1" x="1335"/>
        <item h="1" x="1334"/>
        <item h="1" x="1333"/>
        <item h="1" x="1332"/>
        <item h="1" x="1331"/>
        <item h="1" x="1330"/>
        <item h="1" x="1329"/>
        <item h="1" x="1328"/>
        <item h="1" x="1327"/>
        <item h="1" x="1326"/>
        <item h="1" x="1325"/>
        <item h="1" x="1324"/>
        <item h="1" x="1323"/>
        <item h="1" x="1322"/>
        <item h="1" x="1321"/>
        <item h="1" x="1320"/>
        <item h="1" x="1319"/>
        <item h="1" x="1318"/>
        <item h="1" x="1317"/>
        <item h="1" x="1316"/>
        <item h="1" x="1315"/>
        <item h="1" x="1314"/>
        <item h="1" x="1313"/>
        <item h="1" x="1312"/>
        <item h="1" x="1311"/>
        <item h="1" x="1310"/>
        <item h="1" x="1309"/>
        <item h="1" x="1308"/>
        <item h="1" x="1307"/>
        <item h="1" x="1306"/>
        <item h="1" x="1305"/>
        <item h="1" x="1304"/>
        <item h="1" x="1303"/>
        <item h="1" x="1302"/>
        <item h="1" x="1301"/>
        <item h="1" x="1300"/>
        <item h="1" x="1299"/>
        <item h="1" x="1298"/>
        <item h="1" x="1297"/>
        <item h="1" x="1296"/>
        <item h="1" x="1295"/>
        <item h="1" x="1294"/>
        <item h="1" x="1293"/>
        <item h="1" x="1292"/>
        <item h="1" x="1291"/>
        <item h="1" x="1290"/>
        <item h="1" x="1289"/>
        <item h="1" x="1288"/>
        <item h="1" x="1287"/>
        <item h="1" x="1286"/>
        <item h="1" x="1285"/>
        <item h="1" x="1284"/>
        <item h="1" x="1283"/>
        <item h="1" x="1282"/>
        <item h="1" x="1281"/>
        <item h="1" x="1280"/>
        <item h="1" x="1279"/>
        <item h="1" x="1278"/>
        <item h="1" x="1277"/>
        <item h="1" x="1276"/>
        <item h="1" x="1275"/>
        <item h="1" x="1274"/>
        <item h="1" x="1273"/>
        <item h="1" x="1272"/>
        <item h="1" x="1271"/>
        <item h="1" x="1270"/>
        <item h="1" x="1269"/>
        <item h="1" x="1268"/>
        <item h="1" x="1267"/>
        <item h="1" x="1266"/>
        <item h="1" x="1265"/>
        <item h="1" x="1264"/>
        <item h="1" x="1263"/>
        <item h="1" x="1262"/>
        <item h="1" x="1261"/>
        <item h="1" x="1260"/>
        <item h="1" x="1259"/>
        <item h="1" x="1258"/>
        <item h="1" x="1257"/>
        <item h="1" x="1256"/>
        <item h="1" x="1255"/>
        <item h="1" x="1254"/>
        <item h="1" x="1253"/>
        <item h="1" x="1252"/>
        <item h="1" x="1251"/>
        <item h="1" x="1250"/>
        <item h="1" x="1249"/>
        <item h="1" x="1248"/>
        <item h="1" x="1247"/>
        <item h="1" x="1246"/>
        <item h="1" x="1245"/>
        <item h="1" x="1244"/>
        <item h="1" x="1243"/>
        <item h="1" x="1242"/>
        <item h="1" x="1241"/>
        <item h="1" x="1240"/>
        <item h="1" x="1239"/>
        <item h="1" x="1238"/>
        <item h="1" x="1237"/>
        <item h="1" x="1236"/>
        <item h="1" x="1235"/>
        <item h="1" x="1234"/>
        <item h="1" x="1233"/>
        <item h="1" x="1232"/>
        <item h="1" x="1231"/>
        <item h="1" x="1230"/>
        <item h="1" x="1229"/>
        <item h="1" x="1228"/>
        <item h="1" x="1227"/>
        <item h="1" x="1226"/>
        <item h="1" x="1225"/>
        <item h="1" x="1224"/>
        <item h="1" x="1223"/>
        <item h="1" x="1222"/>
        <item h="1" x="1221"/>
        <item h="1" x="1220"/>
        <item h="1" x="1219"/>
        <item h="1" x="1218"/>
        <item h="1" x="1217"/>
        <item h="1" x="1216"/>
        <item h="1" x="1215"/>
        <item h="1" x="1214"/>
        <item h="1" x="1213"/>
        <item h="1" x="1212"/>
        <item h="1" x="1211"/>
        <item h="1" x="1210"/>
        <item h="1" x="1209"/>
        <item h="1" x="1208"/>
        <item h="1" x="1207"/>
        <item h="1" x="1206"/>
        <item h="1" x="1205"/>
        <item h="1" x="1204"/>
        <item h="1" x="1203"/>
        <item h="1" x="1202"/>
        <item h="1" x="1201"/>
        <item h="1" x="1200"/>
        <item h="1" x="1199"/>
        <item h="1" x="1198"/>
        <item h="1" x="1197"/>
        <item h="1" x="1196"/>
        <item h="1" x="1195"/>
        <item h="1" x="1194"/>
        <item h="1" x="1193"/>
        <item h="1" x="1192"/>
        <item h="1" x="1191"/>
        <item h="1" x="1190"/>
        <item h="1" x="1189"/>
        <item h="1" x="1188"/>
        <item h="1" x="1187"/>
        <item h="1" x="1186"/>
        <item h="1" x="1185"/>
        <item h="1" x="1184"/>
        <item h="1" x="1183"/>
        <item h="1" x="1182"/>
        <item h="1" x="1181"/>
        <item h="1" x="1180"/>
        <item h="1" x="1179"/>
        <item h="1" x="1178"/>
        <item h="1" x="1177"/>
        <item h="1" x="1176"/>
        <item h="1" x="1175"/>
        <item h="1" x="1174"/>
        <item h="1" x="1173"/>
        <item h="1" x="1172"/>
        <item h="1" x="1171"/>
        <item h="1" x="1170"/>
        <item h="1" x="1169"/>
        <item h="1" x="1168"/>
        <item h="1" x="1167"/>
        <item h="1" x="1166"/>
        <item h="1" x="1165"/>
        <item h="1" x="1164"/>
        <item h="1" x="1163"/>
        <item h="1" x="1162"/>
        <item h="1" x="1161"/>
        <item h="1" x="1160"/>
        <item h="1" x="1159"/>
        <item h="1" x="1158"/>
        <item h="1" x="1157"/>
        <item h="1" x="1156"/>
        <item h="1" x="1155"/>
        <item h="1" x="1154"/>
        <item h="1" x="1153"/>
        <item h="1" x="1152"/>
        <item h="1" x="1151"/>
        <item h="1" x="1150"/>
        <item h="1" x="1149"/>
        <item h="1" x="1148"/>
        <item h="1" x="1147"/>
        <item h="1" x="1146"/>
        <item h="1" x="1145"/>
        <item h="1" x="1144"/>
        <item h="1" x="1143"/>
        <item h="1" x="1142"/>
        <item h="1" x="1141"/>
        <item h="1" x="1140"/>
        <item h="1" x="1139"/>
        <item h="1" x="1138"/>
        <item h="1" x="1137"/>
        <item h="1" x="1136"/>
        <item h="1" x="1135"/>
        <item h="1" x="1134"/>
        <item h="1" x="1133"/>
        <item h="1" x="1132"/>
        <item h="1" x="1131"/>
        <item h="1" x="1130"/>
        <item h="1" x="1129"/>
        <item h="1" x="1128"/>
        <item h="1" x="1127"/>
        <item h="1" x="1126"/>
        <item h="1" x="1125"/>
        <item h="1" x="1124"/>
        <item h="1" x="1123"/>
        <item h="1" x="1122"/>
        <item h="1" x="1121"/>
        <item h="1" x="1120"/>
        <item h="1" x="1119"/>
        <item h="1" x="1118"/>
        <item h="1" x="1117"/>
        <item h="1" x="1116"/>
        <item h="1" x="1115"/>
        <item h="1" x="1114"/>
        <item h="1" x="1113"/>
        <item h="1" x="1112"/>
        <item h="1" x="1111"/>
        <item h="1" x="1110"/>
        <item h="1" x="1109"/>
        <item h="1" x="1108"/>
        <item h="1" x="1107"/>
        <item h="1" x="1106"/>
        <item h="1" x="1105"/>
        <item h="1" x="1104"/>
        <item h="1" x="1103"/>
        <item h="1" x="1102"/>
        <item h="1" x="1101"/>
        <item h="1" x="1100"/>
        <item h="1" x="1099"/>
        <item h="1" x="1098"/>
        <item h="1" x="1097"/>
        <item h="1" x="1096"/>
        <item h="1" x="1095"/>
        <item h="1" x="1094"/>
        <item h="1" x="1093"/>
        <item h="1" x="1092"/>
        <item h="1" x="1091"/>
        <item h="1" x="1090"/>
        <item h="1" x="1089"/>
        <item h="1" x="1088"/>
        <item h="1" x="1087"/>
        <item h="1" x="1086"/>
        <item h="1" x="1085"/>
        <item h="1" x="1084"/>
        <item h="1" x="1083"/>
        <item h="1" x="1082"/>
        <item h="1" x="1081"/>
        <item h="1" x="1080"/>
        <item h="1" x="1079"/>
        <item h="1" x="1078"/>
        <item h="1" x="1077"/>
        <item h="1" x="1076"/>
        <item h="1" x="1075"/>
        <item h="1" x="1074"/>
        <item h="1" x="1073"/>
        <item h="1" x="1072"/>
        <item h="1" x="1071"/>
        <item h="1" x="1070"/>
        <item h="1" x="1069"/>
        <item h="1" x="1068"/>
        <item h="1" x="1067"/>
        <item h="1" x="1066"/>
        <item h="1" x="1065"/>
        <item h="1" x="1064"/>
        <item h="1" x="1063"/>
        <item h="1" x="1062"/>
        <item h="1" x="1061"/>
        <item h="1" x="1060"/>
        <item h="1" x="1059"/>
        <item h="1" x="1058"/>
        <item h="1" x="1057"/>
        <item h="1" x="1056"/>
        <item h="1" x="1055"/>
        <item h="1" x="1054"/>
        <item h="1" x="1053"/>
        <item h="1" x="1052"/>
        <item h="1" x="1051"/>
        <item h="1" x="1050"/>
        <item h="1" x="1049"/>
        <item h="1" x="1048"/>
        <item h="1" x="1047"/>
        <item h="1" x="1046"/>
        <item h="1" x="1045"/>
        <item h="1" x="1044"/>
        <item h="1" x="1043"/>
        <item h="1" x="1042"/>
        <item h="1" x="1041"/>
        <item h="1" x="1040"/>
        <item h="1" x="1039"/>
        <item h="1" x="1038"/>
        <item h="1" x="1037"/>
        <item h="1" x="1036"/>
        <item h="1" x="1035"/>
        <item h="1" x="1034"/>
        <item h="1" x="1033"/>
        <item h="1" x="1032"/>
        <item h="1" x="1031"/>
        <item h="1" x="1030"/>
        <item h="1" x="1029"/>
        <item h="1" x="1028"/>
        <item h="1" x="1027"/>
        <item h="1" x="1026"/>
        <item h="1" x="1025"/>
        <item h="1" x="1024"/>
        <item h="1" x="1023"/>
        <item h="1" x="1022"/>
        <item h="1" x="1021"/>
        <item h="1" x="1020"/>
        <item h="1" x="1019"/>
        <item h="1" x="1018"/>
        <item h="1" x="1017"/>
        <item h="1" x="1016"/>
        <item h="1" x="1015"/>
        <item h="1" x="1014"/>
        <item h="1" x="1013"/>
        <item h="1" x="1012"/>
        <item h="1" x="1011"/>
        <item h="1" x="1010"/>
        <item h="1" x="1009"/>
        <item h="1" x="1008"/>
        <item h="1" x="1007"/>
        <item h="1" x="1006"/>
        <item h="1" x="1005"/>
        <item h="1" x="1004"/>
        <item h="1" x="1003"/>
        <item h="1" x="1002"/>
        <item h="1" x="1001"/>
        <item h="1" x="1000"/>
        <item h="1" x="999"/>
        <item h="1" x="998"/>
        <item h="1" x="997"/>
        <item h="1" x="996"/>
        <item h="1" x="995"/>
        <item h="1" x="994"/>
        <item h="1" x="993"/>
        <item h="1" x="992"/>
        <item h="1" x="991"/>
        <item h="1" x="990"/>
        <item h="1" x="989"/>
        <item h="1" x="988"/>
        <item h="1" x="987"/>
        <item h="1" x="986"/>
        <item h="1" x="985"/>
        <item h="1" x="984"/>
        <item h="1" x="983"/>
        <item h="1" x="982"/>
        <item h="1" x="981"/>
        <item h="1" x="980"/>
        <item h="1" x="979"/>
        <item h="1" x="978"/>
        <item h="1" x="977"/>
        <item h="1" x="976"/>
        <item h="1" x="975"/>
        <item h="1" x="974"/>
        <item h="1" x="973"/>
        <item h="1" x="972"/>
        <item h="1" x="971"/>
        <item h="1" x="970"/>
        <item h="1" x="969"/>
        <item h="1" x="968"/>
        <item h="1" x="967"/>
        <item h="1" x="966"/>
        <item h="1" x="965"/>
        <item h="1" x="964"/>
        <item h="1" x="963"/>
        <item h="1" x="962"/>
        <item h="1" x="961"/>
        <item h="1" x="960"/>
        <item h="1" x="959"/>
        <item h="1" x="958"/>
        <item h="1" x="957"/>
        <item h="1" x="956"/>
        <item h="1" x="955"/>
        <item h="1" x="954"/>
        <item h="1" x="953"/>
        <item h="1" x="952"/>
        <item h="1" x="951"/>
        <item h="1" x="950"/>
        <item h="1" x="949"/>
        <item h="1" x="948"/>
        <item h="1" x="947"/>
        <item h="1" x="946"/>
        <item h="1" x="945"/>
        <item h="1" x="944"/>
        <item h="1" x="943"/>
        <item h="1" x="942"/>
        <item h="1" x="941"/>
        <item h="1" x="940"/>
        <item h="1" x="939"/>
        <item h="1" x="938"/>
        <item h="1" x="937"/>
        <item h="1" x="936"/>
        <item h="1" x="935"/>
        <item h="1" x="934"/>
        <item h="1" x="933"/>
        <item h="1" x="932"/>
        <item h="1" x="931"/>
        <item h="1" x="930"/>
        <item h="1" x="929"/>
        <item h="1" x="928"/>
        <item h="1" x="927"/>
        <item h="1" x="926"/>
        <item h="1" x="925"/>
        <item h="1" x="924"/>
        <item h="1" x="923"/>
        <item h="1" x="922"/>
        <item h="1" x="921"/>
        <item h="1" x="920"/>
        <item h="1" x="919"/>
        <item h="1" x="918"/>
        <item h="1" x="917"/>
        <item h="1" x="916"/>
        <item h="1" x="915"/>
        <item h="1" x="914"/>
        <item h="1" x="913"/>
        <item h="1" x="912"/>
        <item h="1" x="911"/>
        <item h="1" x="910"/>
        <item h="1" x="909"/>
        <item h="1" x="908"/>
        <item h="1" x="907"/>
        <item h="1" x="906"/>
        <item h="1" x="905"/>
        <item h="1" x="904"/>
        <item h="1" x="903"/>
        <item h="1" x="902"/>
        <item h="1" x="901"/>
        <item h="1" x="900"/>
        <item h="1" x="899"/>
        <item h="1" x="898"/>
        <item h="1" x="897"/>
        <item h="1" x="896"/>
        <item h="1" x="895"/>
        <item h="1" x="894"/>
        <item h="1" x="893"/>
        <item h="1" x="892"/>
        <item h="1" x="891"/>
        <item h="1" x="890"/>
        <item h="1" x="889"/>
        <item h="1" x="888"/>
        <item h="1" x="887"/>
        <item h="1" x="886"/>
        <item h="1" x="885"/>
        <item h="1" x="884"/>
        <item h="1" x="883"/>
        <item h="1" x="882"/>
        <item h="1" x="881"/>
        <item h="1" x="880"/>
        <item h="1" x="879"/>
        <item h="1" x="878"/>
        <item h="1" x="877"/>
        <item h="1" x="876"/>
        <item h="1" x="875"/>
        <item h="1" x="874"/>
        <item h="1" x="873"/>
        <item h="1" x="872"/>
        <item h="1" x="871"/>
        <item h="1" x="870"/>
        <item h="1" x="869"/>
        <item h="1" x="868"/>
        <item h="1" x="867"/>
        <item h="1" x="866"/>
        <item h="1" x="865"/>
        <item h="1" x="864"/>
        <item h="1" x="863"/>
        <item h="1" x="862"/>
        <item h="1" x="861"/>
        <item h="1" x="860"/>
        <item h="1" x="859"/>
        <item h="1" x="858"/>
        <item h="1" x="857"/>
        <item h="1" x="856"/>
        <item h="1" x="855"/>
        <item h="1" x="854"/>
        <item h="1" x="853"/>
        <item h="1" x="852"/>
        <item h="1" x="851"/>
        <item h="1" x="850"/>
        <item h="1" x="849"/>
        <item h="1" x="848"/>
        <item h="1" x="847"/>
        <item h="1" x="846"/>
        <item h="1" x="845"/>
        <item h="1" x="844"/>
        <item h="1" x="843"/>
        <item h="1" x="842"/>
        <item h="1" x="841"/>
        <item h="1" x="840"/>
        <item h="1" x="839"/>
        <item h="1" x="838"/>
        <item h="1" x="837"/>
        <item h="1" x="836"/>
        <item h="1" x="835"/>
        <item h="1" x="834"/>
        <item h="1" x="833"/>
        <item h="1" x="832"/>
        <item h="1" x="831"/>
        <item h="1" x="830"/>
        <item h="1" x="829"/>
        <item h="1" x="828"/>
        <item h="1" x="827"/>
        <item h="1" x="826"/>
        <item h="1" x="825"/>
        <item h="1" x="824"/>
        <item h="1" x="823"/>
        <item h="1" x="822"/>
        <item h="1" x="821"/>
        <item h="1" x="820"/>
        <item h="1" x="819"/>
        <item h="1" x="818"/>
        <item h="1" x="817"/>
        <item h="1" x="816"/>
        <item h="1" x="815"/>
        <item h="1" x="814"/>
        <item h="1" x="813"/>
        <item h="1" x="812"/>
        <item h="1" x="811"/>
        <item h="1" x="810"/>
        <item h="1" x="809"/>
        <item h="1" x="808"/>
        <item h="1" x="807"/>
        <item h="1" x="806"/>
        <item h="1" x="805"/>
        <item h="1" x="804"/>
        <item h="1" x="803"/>
        <item h="1" x="802"/>
        <item h="1" x="801"/>
        <item h="1" x="800"/>
        <item h="1" x="799"/>
        <item h="1" x="798"/>
        <item h="1" x="797"/>
        <item h="1" x="796"/>
        <item h="1" x="795"/>
        <item h="1" x="794"/>
        <item h="1" x="793"/>
        <item h="1" x="792"/>
        <item h="1" x="791"/>
        <item h="1" x="790"/>
        <item h="1" x="789"/>
        <item h="1" x="788"/>
        <item h="1" x="787"/>
        <item h="1" x="786"/>
        <item h="1" x="785"/>
        <item h="1" x="784"/>
        <item h="1" x="783"/>
        <item h="1" x="782"/>
        <item h="1" x="781"/>
        <item h="1" x="780"/>
        <item h="1" x="779"/>
        <item h="1" x="778"/>
        <item h="1" x="777"/>
        <item h="1" x="776"/>
        <item h="1" x="775"/>
        <item h="1" x="774"/>
        <item h="1" x="773"/>
        <item h="1" x="772"/>
        <item h="1" x="771"/>
        <item h="1" x="770"/>
        <item h="1" x="769"/>
        <item h="1" x="768"/>
        <item h="1" x="767"/>
        <item h="1" x="766"/>
        <item h="1" x="765"/>
        <item h="1" x="764"/>
        <item h="1" x="763"/>
        <item h="1" x="762"/>
        <item h="1" x="761"/>
        <item h="1" x="760"/>
        <item h="1" x="759"/>
        <item h="1" x="758"/>
        <item h="1" x="757"/>
        <item h="1" x="756"/>
        <item h="1" x="755"/>
        <item h="1" x="754"/>
        <item h="1" x="753"/>
        <item h="1" x="752"/>
        <item h="1" x="751"/>
        <item h="1" x="750"/>
        <item h="1" x="749"/>
        <item h="1" x="748"/>
        <item h="1" x="747"/>
        <item h="1" x="746"/>
        <item h="1" x="745"/>
        <item h="1" x="744"/>
        <item h="1" x="743"/>
        <item h="1" x="742"/>
        <item h="1" x="741"/>
        <item h="1" x="740"/>
        <item h="1" x="739"/>
        <item h="1" x="738"/>
        <item h="1" x="737"/>
        <item h="1" x="736"/>
        <item h="1" x="735"/>
        <item h="1" x="734"/>
        <item h="1" x="733"/>
        <item h="1" x="732"/>
        <item h="1" x="731"/>
        <item h="1" x="730"/>
        <item h="1" x="729"/>
        <item h="1" x="728"/>
        <item h="1" x="727"/>
        <item h="1" x="726"/>
        <item h="1" x="725"/>
        <item h="1" x="724"/>
        <item h="1" x="723"/>
        <item h="1" x="722"/>
        <item h="1" x="721"/>
        <item h="1" x="720"/>
        <item h="1" x="719"/>
        <item h="1" x="718"/>
        <item h="1" x="717"/>
        <item h="1" x="716"/>
        <item h="1" x="715"/>
        <item h="1" x="714"/>
        <item h="1" x="713"/>
        <item h="1" x="712"/>
        <item h="1" x="711"/>
        <item h="1" x="710"/>
        <item h="1" x="709"/>
        <item h="1" x="708"/>
        <item h="1" x="707"/>
        <item h="1" x="706"/>
        <item h="1" x="705"/>
        <item h="1" x="704"/>
        <item h="1" x="703"/>
        <item h="1" x="702"/>
        <item h="1" x="701"/>
        <item h="1" x="700"/>
        <item h="1" x="699"/>
        <item h="1" x="698"/>
        <item h="1" x="697"/>
        <item h="1" x="696"/>
        <item h="1" x="695"/>
        <item h="1" x="694"/>
        <item h="1" x="693"/>
        <item h="1" x="692"/>
        <item h="1" x="691"/>
        <item h="1" x="690"/>
        <item h="1" x="689"/>
        <item h="1" x="688"/>
        <item h="1" x="687"/>
        <item h="1" x="686"/>
        <item h="1" x="685"/>
        <item h="1" x="684"/>
        <item h="1" x="683"/>
        <item h="1" x="682"/>
        <item h="1" x="681"/>
        <item h="1" x="680"/>
        <item h="1" x="679"/>
        <item h="1" x="678"/>
        <item h="1" x="677"/>
        <item h="1" x="676"/>
        <item h="1" x="675"/>
        <item h="1" x="674"/>
        <item h="1" x="673"/>
        <item h="1" x="672"/>
        <item h="1" x="671"/>
        <item h="1" x="670"/>
        <item h="1" x="669"/>
        <item h="1" x="668"/>
        <item h="1" x="667"/>
        <item h="1" x="666"/>
        <item h="1" x="665"/>
        <item h="1" x="664"/>
        <item h="1" x="663"/>
        <item h="1" x="662"/>
        <item h="1" x="661"/>
        <item h="1" x="660"/>
        <item h="1" x="659"/>
        <item h="1" x="658"/>
        <item h="1" x="657"/>
        <item h="1" x="656"/>
        <item h="1" x="655"/>
        <item h="1" x="654"/>
        <item h="1" x="653"/>
        <item h="1" x="652"/>
        <item h="1" x="651"/>
        <item h="1" x="650"/>
        <item h="1" x="649"/>
        <item h="1" x="648"/>
        <item h="1" x="647"/>
        <item h="1" x="646"/>
        <item h="1" x="645"/>
        <item h="1" x="644"/>
        <item h="1" x="643"/>
        <item h="1" x="642"/>
        <item h="1" x="641"/>
        <item h="1" x="640"/>
        <item h="1" x="639"/>
        <item h="1" x="638"/>
        <item h="1" x="637"/>
        <item h="1" x="636"/>
        <item h="1" x="635"/>
        <item h="1" x="634"/>
        <item h="1" x="633"/>
        <item h="1" x="632"/>
        <item h="1" x="631"/>
        <item h="1" x="630"/>
        <item h="1" x="629"/>
        <item h="1" x="628"/>
        <item h="1" x="627"/>
        <item h="1" x="626"/>
        <item h="1" x="625"/>
        <item h="1" x="624"/>
        <item h="1" x="623"/>
        <item h="1" x="622"/>
        <item h="1" x="621"/>
        <item h="1" x="620"/>
        <item h="1" x="619"/>
        <item h="1" x="618"/>
        <item h="1" x="617"/>
        <item h="1" x="616"/>
        <item h="1" x="615"/>
        <item h="1" x="614"/>
        <item h="1" x="613"/>
        <item h="1" x="612"/>
        <item h="1" x="611"/>
        <item h="1" x="610"/>
        <item h="1" x="609"/>
        <item h="1" x="608"/>
        <item h="1" x="607"/>
        <item h="1" x="606"/>
        <item h="1" x="605"/>
        <item h="1" x="604"/>
        <item h="1" x="603"/>
        <item h="1" x="602"/>
        <item h="1" x="601"/>
        <item h="1" x="600"/>
        <item h="1" x="599"/>
        <item h="1" x="598"/>
        <item h="1" x="597"/>
        <item h="1" x="596"/>
        <item h="1" x="595"/>
        <item h="1" x="594"/>
        <item h="1" x="593"/>
        <item h="1" x="592"/>
        <item h="1" x="591"/>
        <item h="1" x="590"/>
        <item h="1" x="589"/>
        <item h="1" x="588"/>
        <item h="1" x="587"/>
        <item h="1" x="586"/>
        <item h="1" x="585"/>
        <item h="1" x="584"/>
        <item h="1" x="583"/>
        <item h="1" x="582"/>
        <item h="1" x="581"/>
        <item h="1" x="580"/>
        <item h="1" x="579"/>
        <item h="1" x="578"/>
        <item h="1" x="577"/>
        <item h="1" x="576"/>
        <item h="1" x="575"/>
        <item h="1" x="574"/>
        <item h="1" x="573"/>
        <item h="1" x="572"/>
        <item h="1" x="571"/>
        <item h="1" x="570"/>
        <item h="1" x="569"/>
        <item h="1" x="568"/>
        <item h="1" x="567"/>
        <item h="1" x="566"/>
        <item h="1" x="565"/>
        <item h="1" x="564"/>
        <item h="1" x="563"/>
        <item h="1" x="562"/>
        <item h="1" x="561"/>
        <item h="1" x="560"/>
        <item h="1" x="559"/>
        <item h="1" x="558"/>
        <item h="1" x="557"/>
        <item h="1" x="556"/>
        <item h="1" x="555"/>
        <item h="1" x="554"/>
        <item h="1" x="553"/>
        <item h="1" x="552"/>
        <item h="1" x="551"/>
        <item h="1" x="550"/>
        <item h="1" x="549"/>
        <item h="1" x="548"/>
        <item h="1" x="547"/>
        <item h="1" x="546"/>
        <item h="1" x="545"/>
        <item h="1" x="544"/>
        <item h="1" x="543"/>
        <item h="1" x="542"/>
        <item h="1" x="541"/>
        <item h="1" x="540"/>
        <item h="1" x="539"/>
        <item h="1" x="538"/>
        <item h="1" x="537"/>
        <item h="1" x="536"/>
        <item h="1" x="535"/>
        <item h="1" x="534"/>
        <item h="1" x="533"/>
        <item h="1" x="532"/>
        <item h="1" x="531"/>
        <item h="1" x="530"/>
        <item h="1" x="529"/>
        <item h="1" x="528"/>
        <item h="1" x="527"/>
        <item h="1" x="526"/>
        <item h="1" x="525"/>
        <item h="1" x="524"/>
        <item h="1" x="523"/>
        <item h="1" x="522"/>
        <item h="1" x="521"/>
        <item h="1" x="520"/>
        <item h="1" x="519"/>
        <item h="1" x="518"/>
        <item h="1" x="517"/>
        <item h="1" x="516"/>
        <item h="1" x="515"/>
        <item h="1" x="514"/>
        <item h="1" x="513"/>
        <item h="1" x="512"/>
        <item h="1" x="511"/>
        <item h="1" x="510"/>
        <item h="1" x="509"/>
        <item h="1" x="508"/>
        <item h="1" x="507"/>
        <item h="1" x="506"/>
        <item h="1" x="505"/>
        <item h="1" x="504"/>
        <item h="1" x="503"/>
        <item h="1" x="502"/>
        <item h="1" x="501"/>
        <item h="1" x="500"/>
        <item h="1" x="499"/>
        <item h="1" x="498"/>
        <item h="1" x="497"/>
        <item h="1" x="496"/>
        <item h="1" x="495"/>
        <item h="1" x="494"/>
        <item h="1" x="493"/>
        <item h="1" x="492"/>
        <item h="1" x="491"/>
        <item h="1" x="490"/>
        <item h="1" x="489"/>
        <item h="1" x="488"/>
        <item h="1" x="487"/>
        <item h="1" x="486"/>
        <item h="1" x="485"/>
        <item h="1" x="484"/>
        <item h="1" x="483"/>
        <item h="1" x="482"/>
        <item h="1" x="481"/>
        <item h="1" x="480"/>
        <item h="1" x="479"/>
        <item h="1" x="478"/>
        <item h="1" x="477"/>
        <item h="1" x="476"/>
        <item h="1" x="475"/>
        <item h="1" x="474"/>
        <item h="1" x="473"/>
        <item h="1" x="472"/>
        <item h="1" x="471"/>
        <item h="1" x="470"/>
        <item h="1" x="469"/>
        <item h="1" x="468"/>
        <item h="1" x="467"/>
        <item h="1" x="466"/>
        <item h="1" x="465"/>
        <item h="1" x="464"/>
        <item h="1" x="463"/>
        <item h="1" x="462"/>
        <item h="1" x="461"/>
        <item h="1" x="460"/>
        <item h="1" x="459"/>
        <item h="1" x="458"/>
        <item h="1" x="457"/>
        <item h="1" x="456"/>
        <item h="1" x="455"/>
        <item h="1" x="454"/>
        <item h="1" x="453"/>
        <item h="1" x="452"/>
        <item h="1" x="451"/>
        <item h="1" x="450"/>
        <item h="1" x="449"/>
        <item h="1" x="448"/>
        <item h="1" x="447"/>
        <item h="1" x="446"/>
        <item h="1" x="445"/>
        <item h="1" x="444"/>
        <item h="1" x="443"/>
        <item h="1" x="442"/>
        <item h="1" x="441"/>
        <item h="1" x="440"/>
        <item h="1" x="439"/>
        <item h="1" x="438"/>
        <item h="1" x="437"/>
        <item h="1" x="436"/>
        <item h="1" x="435"/>
        <item h="1" x="434"/>
        <item h="1" x="433"/>
        <item h="1" x="432"/>
        <item h="1" x="431"/>
        <item h="1" x="430"/>
        <item h="1" x="429"/>
        <item h="1" x="428"/>
        <item h="1" x="427"/>
        <item h="1" x="426"/>
        <item h="1" x="425"/>
        <item h="1" x="424"/>
        <item h="1" x="423"/>
        <item h="1" x="422"/>
        <item h="1" x="421"/>
        <item h="1" x="420"/>
        <item h="1" x="419"/>
        <item h="1" x="418"/>
        <item h="1" x="417"/>
        <item h="1" x="416"/>
        <item h="1" x="415"/>
        <item h="1" x="414"/>
        <item h="1" x="413"/>
        <item h="1" x="412"/>
        <item h="1" x="411"/>
        <item h="1" x="410"/>
        <item h="1" x="409"/>
        <item h="1" x="408"/>
        <item h="1" x="407"/>
        <item h="1" x="406"/>
        <item h="1" x="405"/>
        <item h="1" x="404"/>
        <item h="1" x="403"/>
        <item h="1" x="402"/>
        <item h="1" x="401"/>
        <item h="1" x="400"/>
        <item h="1" x="399"/>
        <item h="1" x="398"/>
        <item h="1" x="397"/>
        <item h="1" x="396"/>
        <item h="1" x="395"/>
        <item h="1" x="394"/>
        <item h="1" x="393"/>
        <item h="1" x="392"/>
        <item h="1" x="391"/>
        <item h="1" x="390"/>
        <item h="1" x="389"/>
        <item h="1" x="388"/>
        <item h="1" x="387"/>
        <item h="1" x="386"/>
        <item h="1" x="385"/>
        <item h="1" x="384"/>
        <item h="1" x="383"/>
        <item h="1" x="382"/>
        <item h="1" x="381"/>
        <item h="1" x="380"/>
        <item h="1" x="379"/>
        <item h="1" x="378"/>
        <item h="1" x="377"/>
        <item h="1" x="376"/>
        <item h="1" x="375"/>
        <item h="1" x="374"/>
        <item h="1" x="373"/>
        <item h="1" x="372"/>
        <item h="1" x="371"/>
        <item h="1" x="370"/>
        <item h="1" x="369"/>
        <item h="1" x="368"/>
        <item h="1" x="367"/>
        <item h="1" x="366"/>
        <item h="1" x="365"/>
        <item h="1" x="364"/>
        <item h="1" x="363"/>
        <item h="1" x="362"/>
        <item h="1" x="361"/>
        <item h="1" x="360"/>
        <item h="1" x="359"/>
        <item h="1" x="358"/>
        <item h="1" x="357"/>
        <item h="1" x="356"/>
        <item h="1" x="355"/>
        <item h="1" x="354"/>
        <item h="1" x="353"/>
        <item h="1" x="352"/>
        <item h="1" x="351"/>
        <item h="1" x="350"/>
        <item h="1" x="349"/>
        <item h="1" x="348"/>
        <item h="1" x="347"/>
        <item h="1" x="346"/>
        <item h="1" x="345"/>
        <item h="1" x="344"/>
        <item h="1" x="343"/>
        <item h="1" x="342"/>
        <item h="1" x="341"/>
        <item h="1" x="340"/>
        <item h="1" x="339"/>
        <item h="1" x="338"/>
        <item h="1" x="337"/>
        <item h="1" x="336"/>
        <item h="1" x="335"/>
        <item h="1" x="334"/>
        <item h="1" x="333"/>
        <item h="1" x="332"/>
        <item h="1" x="331"/>
        <item h="1" x="330"/>
        <item h="1" x="329"/>
        <item h="1" x="328"/>
        <item h="1" x="327"/>
        <item h="1" x="326"/>
        <item h="1" x="325"/>
        <item h="1" x="324"/>
        <item h="1" x="323"/>
        <item h="1" x="322"/>
        <item h="1" x="321"/>
        <item h="1" x="320"/>
        <item h="1" x="319"/>
        <item h="1" x="318"/>
        <item h="1" x="317"/>
        <item h="1" x="316"/>
        <item h="1" x="315"/>
        <item h="1" x="314"/>
        <item h="1" x="313"/>
        <item h="1" x="312"/>
        <item h="1" x="311"/>
        <item h="1" x="310"/>
        <item h="1" x="309"/>
        <item h="1" x="308"/>
        <item h="1" x="307"/>
        <item h="1" x="306"/>
        <item h="1" x="305"/>
        <item h="1" x="304"/>
        <item h="1" x="303"/>
        <item h="1" x="302"/>
        <item h="1" x="301"/>
        <item h="1" x="300"/>
        <item h="1" x="299"/>
        <item h="1" x="298"/>
        <item h="1" x="297"/>
        <item h="1" x="296"/>
        <item h="1" x="295"/>
        <item h="1" x="294"/>
        <item h="1" x="293"/>
        <item h="1" x="292"/>
        <item h="1" x="291"/>
        <item h="1" x="290"/>
        <item h="1" x="289"/>
        <item h="1" x="288"/>
        <item h="1" x="287"/>
        <item h="1" x="286"/>
        <item h="1" x="285"/>
        <item h="1" x="284"/>
        <item h="1" x="283"/>
        <item h="1" x="282"/>
        <item h="1" x="281"/>
        <item h="1" x="280"/>
        <item h="1" x="279"/>
        <item h="1" x="278"/>
        <item h="1" x="277"/>
        <item h="1" x="276"/>
        <item h="1" x="275"/>
        <item h="1" x="274"/>
        <item h="1" x="273"/>
        <item h="1" x="272"/>
        <item h="1" x="271"/>
        <item h="1" x="270"/>
        <item h="1" x="269"/>
        <item h="1" x="268"/>
        <item h="1" x="267"/>
        <item h="1" x="266"/>
        <item h="1" x="265"/>
        <item h="1" x="264"/>
        <item h="1" x="263"/>
        <item h="1" x="262"/>
        <item h="1" x="261"/>
        <item h="1" x="260"/>
        <item h="1" x="259"/>
        <item h="1" x="258"/>
        <item h="1" x="257"/>
        <item h="1" x="256"/>
        <item h="1" x="255"/>
        <item h="1" x="254"/>
        <item h="1" x="253"/>
        <item h="1" x="252"/>
        <item h="1" x="251"/>
        <item h="1" x="250"/>
        <item h="1" x="249"/>
        <item h="1" x="248"/>
        <item h="1" x="247"/>
        <item h="1" x="246"/>
        <item h="1" x="245"/>
        <item h="1" x="244"/>
        <item h="1" x="243"/>
        <item h="1" x="242"/>
        <item h="1" x="241"/>
        <item h="1" x="240"/>
        <item h="1" x="239"/>
        <item h="1" x="238"/>
        <item h="1" x="237"/>
        <item h="1" x="236"/>
        <item h="1" x="235"/>
        <item h="1" x="234"/>
        <item h="1" x="233"/>
        <item h="1" x="232"/>
        <item h="1" x="231"/>
        <item h="1" x="230"/>
        <item h="1" x="229"/>
        <item h="1" x="228"/>
        <item h="1" x="227"/>
        <item h="1" x="226"/>
        <item h="1" x="225"/>
        <item h="1" x="224"/>
        <item h="1" x="223"/>
        <item h="1" x="222"/>
        <item h="1" x="221"/>
        <item h="1" x="220"/>
        <item h="1" x="219"/>
        <item h="1" x="218"/>
        <item h="1" x="217"/>
        <item h="1" x="216"/>
        <item h="1" x="215"/>
        <item h="1" x="214"/>
        <item h="1" x="213"/>
        <item h="1" x="212"/>
        <item h="1" x="211"/>
        <item h="1" x="210"/>
        <item h="1" x="209"/>
        <item h="1" x="208"/>
        <item h="1" x="207"/>
        <item h="1" x="206"/>
        <item h="1" x="205"/>
        <item h="1" x="204"/>
        <item h="1" x="203"/>
        <item h="1" x="202"/>
        <item h="1" x="201"/>
        <item h="1" x="200"/>
        <item h="1" x="199"/>
        <item h="1" x="198"/>
        <item h="1" x="197"/>
        <item h="1" x="196"/>
        <item h="1" x="195"/>
        <item h="1" x="194"/>
        <item h="1" x="193"/>
        <item h="1" x="192"/>
        <item h="1" x="191"/>
        <item h="1" x="190"/>
        <item h="1" x="189"/>
        <item h="1" x="188"/>
        <item h="1" x="187"/>
        <item h="1" x="186"/>
        <item h="1" x="185"/>
        <item h="1" x="184"/>
        <item h="1" x="183"/>
        <item h="1" x="182"/>
        <item h="1" x="181"/>
        <item h="1" x="180"/>
        <item h="1" x="179"/>
        <item h="1" x="178"/>
        <item h="1" x="177"/>
        <item h="1" x="176"/>
        <item h="1" x="175"/>
        <item h="1" x="174"/>
        <item h="1" x="173"/>
        <item h="1" x="172"/>
        <item h="1" x="171"/>
        <item h="1" x="170"/>
        <item h="1" x="169"/>
        <item h="1" x="168"/>
        <item h="1" x="167"/>
        <item h="1" x="166"/>
        <item h="1" x="165"/>
        <item h="1" x="164"/>
        <item h="1" x="163"/>
        <item h="1" x="162"/>
        <item h="1" x="161"/>
        <item h="1" x="160"/>
        <item h="1" x="159"/>
        <item h="1" x="158"/>
        <item h="1" x="157"/>
        <item h="1" x="156"/>
        <item h="1" x="155"/>
        <item h="1" x="154"/>
        <item h="1" x="153"/>
        <item h="1" x="152"/>
        <item h="1" x="151"/>
        <item h="1" x="150"/>
        <item h="1" x="149"/>
        <item h="1" x="148"/>
        <item h="1" x="147"/>
        <item h="1" x="146"/>
        <item h="1" x="145"/>
        <item h="1" x="144"/>
        <item h="1" x="143"/>
        <item h="1" x="142"/>
        <item h="1" x="141"/>
        <item h="1" x="140"/>
        <item h="1" x="139"/>
        <item h="1" x="138"/>
        <item h="1" x="137"/>
        <item h="1" x="136"/>
        <item h="1" x="135"/>
        <item h="1" x="134"/>
        <item h="1" x="133"/>
        <item h="1" x="132"/>
        <item h="1" x="131"/>
        <item h="1" x="130"/>
        <item h="1" x="129"/>
        <item h="1" x="128"/>
        <item h="1" x="127"/>
        <item h="1" x="126"/>
        <item h="1" x="125"/>
        <item h="1" x="124"/>
        <item h="1" x="123"/>
        <item h="1" x="122"/>
        <item h="1" x="121"/>
        <item h="1" x="120"/>
        <item h="1" x="119"/>
        <item h="1" x="118"/>
        <item h="1" x="117"/>
        <item h="1" x="116"/>
        <item h="1" x="115"/>
        <item h="1" x="114"/>
        <item h="1" x="113"/>
        <item h="1" x="112"/>
        <item h="1" x="111"/>
        <item h="1" x="110"/>
        <item h="1" x="109"/>
        <item h="1" x="108"/>
        <item h="1" x="107"/>
        <item h="1" x="106"/>
        <item h="1" x="105"/>
        <item h="1" x="104"/>
        <item h="1" x="103"/>
        <item h="1" x="102"/>
        <item h="1" x="101"/>
        <item h="1" x="100"/>
        <item h="1" x="99"/>
        <item h="1" x="98"/>
        <item h="1" x="97"/>
        <item h="1" x="96"/>
        <item h="1" x="95"/>
        <item h="1" x="94"/>
        <item h="1" x="93"/>
        <item h="1" x="92"/>
        <item h="1" x="91"/>
        <item h="1" x="90"/>
        <item h="1" x="89"/>
        <item h="1" x="88"/>
        <item h="1" x="87"/>
        <item h="1" x="86"/>
        <item h="1" x="85"/>
        <item h="1" x="84"/>
        <item h="1" x="83"/>
        <item h="1" x="82"/>
        <item h="1" x="81"/>
        <item h="1" x="80"/>
        <item h="1" x="79"/>
        <item h="1" x="78"/>
        <item h="1" x="77"/>
        <item h="1" x="76"/>
        <item h="1" x="75"/>
        <item h="1" x="74"/>
        <item h="1" x="73"/>
        <item h="1" x="72"/>
        <item h="1" x="71"/>
        <item h="1" x="70"/>
        <item h="1" x="69"/>
        <item h="1" x="68"/>
        <item h="1" x="67"/>
        <item h="1" x="66"/>
        <item h="1" x="65"/>
        <item h="1" x="64"/>
        <item h="1" x="63"/>
        <item h="1" x="62"/>
        <item h="1" x="61"/>
        <item h="1" x="60"/>
        <item h="1" x="59"/>
        <item h="1" x="58"/>
        <item h="1" x="57"/>
        <item h="1" x="56"/>
        <item h="1" x="55"/>
        <item h="1" x="54"/>
        <item h="1" x="53"/>
        <item h="1" x="52"/>
        <item h="1" x="51"/>
        <item h="1" x="50"/>
        <item h="1" x="49"/>
        <item h="1" x="48"/>
        <item h="1" x="47"/>
        <item h="1" x="46"/>
        <item h="1" x="45"/>
        <item h="1" x="44"/>
        <item h="1" x="43"/>
        <item h="1" x="42"/>
        <item h="1" x="41"/>
        <item h="1" x="40"/>
        <item h="1" x="39"/>
        <item h="1" x="38"/>
        <item h="1" x="37"/>
        <item h="1" x="36"/>
        <item h="1" x="35"/>
        <item h="1" x="34"/>
        <item h="1" x="33"/>
        <item h="1" x="32"/>
        <item h="1" x="31"/>
        <item h="1" x="30"/>
        <item h="1" x="29"/>
        <item h="1" x="28"/>
        <item h="1" x="27"/>
        <item h="1" x="26"/>
        <item h="1" x="25"/>
        <item h="1" x="24"/>
        <item h="1" x="23"/>
        <item h="1" x="22"/>
        <item h="1" x="21"/>
        <item h="1" x="20"/>
        <item h="1" x="19"/>
        <item h="1" x="18"/>
        <item h="1" x="17"/>
        <item h="1" x="16"/>
        <item h="1" x="15"/>
        <item h="1" x="14"/>
        <item h="1" x="13"/>
        <item h="1" x="12"/>
        <item h="1" x="11"/>
        <item h="1" x="10"/>
        <item h="1" x="9"/>
        <item h="1" x="8"/>
        <item h="1" x="7"/>
        <item h="1" x="6"/>
        <item h="1" x="5"/>
        <item h="1" x="4"/>
        <item h="1" x="3"/>
        <item h="1" x="2"/>
        <item h="1" x="1"/>
        <item h="1" x="0"/>
        <item t="default"/>
      </items>
    </pivotField>
    <pivotField showAll="0">
      <items count="4">
        <item x="0"/>
        <item x="1"/>
        <item x="2"/>
        <item t="default"/>
      </items>
    </pivotField>
    <pivotField showAll="0">
      <items count="4">
        <item x="1"/>
        <item x="2"/>
        <item x="0"/>
        <item t="default"/>
      </items>
    </pivotField>
    <pivotField showAll="0"/>
  </pivotFields>
  <rowFields count="1">
    <field x="10"/>
  </rowFields>
  <rowItems count="4">
    <i>
      <x/>
    </i>
    <i>
      <x v="1"/>
    </i>
    <i>
      <x v="2"/>
    </i>
    <i t="grand">
      <x/>
    </i>
  </rowItems>
  <colItems count="1">
    <i/>
  </colItems>
  <dataFields count="1">
    <dataField name="Average of charges" fld="12" subtotal="average" baseField="10" baseItem="0" numFmtId="166"/>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0" count="1" selected="0">
            <x v="0"/>
          </reference>
        </references>
      </pivotArea>
    </chartFormat>
    <chartFormat chart="4" format="10">
      <pivotArea type="data" outline="0" fieldPosition="0">
        <references count="2">
          <reference field="4294967294" count="1" selected="0">
            <x v="0"/>
          </reference>
          <reference field="10" count="1" selected="0">
            <x v="1"/>
          </reference>
        </references>
      </pivotArea>
    </chartFormat>
    <chartFormat chart="4"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E272F062-BD0D-43FB-BD99-920327888515}" sourceName="Diabetes Status">
  <pivotTables>
    <pivotTable tabId="6" name="PivotTable4"/>
    <pivotTable tabId="6" name="PivotTable10"/>
    <pivotTable tabId="6" name="PivotTable11"/>
    <pivotTable tabId="6" name="PivotTable6"/>
    <pivotTable tabId="6" name="PivotTable7"/>
    <pivotTable tabId="6" name="PivotTable8"/>
    <pivotTable tabId="6" name="PivotTable9"/>
  </pivotTables>
  <data>
    <tabular pivotCacheId="447235883">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E24AEB5E-8D7B-47B6-846E-D23773AAA316}" sourceName="Weight Status">
  <pivotTables>
    <pivotTable tabId="6" name="PivotTable8"/>
    <pivotTable tabId="6" name="PivotTable10"/>
    <pivotTable tabId="6" name="PivotTable11"/>
    <pivotTable tabId="6" name="PivotTable4"/>
    <pivotTable tabId="6" name="PivotTable6"/>
    <pivotTable tabId="6" name="PivotTable7"/>
    <pivotTable tabId="6" name="PivotTable9"/>
  </pivotTables>
  <data>
    <tabular pivotCacheId="447235883">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tier" xr10:uid="{1CC44C99-9734-446F-AFCC-ACE03C571EA0}" sourceName="Hospital tier">
  <pivotTables>
    <pivotTable tabId="6" name="PivotTable8"/>
    <pivotTable tabId="6" name="PivotTable10"/>
    <pivotTable tabId="6" name="PivotTable11"/>
    <pivotTable tabId="6" name="PivotTable4"/>
    <pivotTable tabId="6" name="PivotTable6"/>
    <pivotTable tabId="6" name="PivotTable7"/>
    <pivotTable tabId="6" name="PivotTable9"/>
  </pivotTables>
  <data>
    <tabular pivotCacheId="447235883">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tier" xr10:uid="{EAE7200B-DB7E-403C-8945-CDA49AF1CF57}" sourceName="City tier">
  <pivotTables>
    <pivotTable tabId="6" name="PivotTable8"/>
    <pivotTable tabId="6" name="PivotTable10"/>
    <pivotTable tabId="6" name="PivotTable11"/>
    <pivotTable tabId="6" name="PivotTable4"/>
    <pivotTable tabId="6" name="PivotTable6"/>
    <pivotTable tabId="6" name="PivotTable7"/>
    <pivotTable tabId="6" name="PivotTable9"/>
  </pivotTables>
  <data>
    <tabular pivotCacheId="447235883">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tier1" xr10:uid="{8EC612EB-BEF5-4034-BB6A-570CE4807A62}" sourceName="City tier">
  <pivotTables>
    <pivotTable tabId="6" name="PivotTable14"/>
    <pivotTable tabId="6" name="PivotTable15"/>
    <pivotTable tabId="6" name="PivotTable16"/>
  </pivotTables>
  <data>
    <tabular pivotCacheId="1822729417">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xr10:uid="{D8622C99-A67C-495F-851F-55231C3D9D61}" cache="Slicer_Diabetes_Status" caption="Diabetes Status" rowHeight="241300"/>
  <slicer name="Weight Status" xr10:uid="{9C8F80B0-1EC7-4AFE-AED0-640CE679E7BC}" cache="Slicer_Weight_Status" caption="Weight Status" rowHeight="241300"/>
  <slicer name="Hospital tier" xr10:uid="{06A81D5B-698B-4D46-9D22-DE4E4B8D906E}" cache="Slicer_Hospital_tier" caption="Hospital tier" rowHeight="241300"/>
  <slicer name="City tier" xr10:uid="{6C7F7972-BC94-4B31-9A15-E338BD9DF3DA}" cache="Slicer_City_tier" caption="City tier" rowHeight="241300"/>
  <slicer name="City tier 1" xr10:uid="{F24CCADC-02E5-48CA-8B2E-4C0EF134ACCE}" cache="Slicer_City_tier1" caption="City ti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0A8F4A-F2FA-42F3-B33F-0F3F5DD767D3}" name="Table7" displayName="Table7" ref="A1:H2336" totalsRowShown="0">
  <tableColumns count="8">
    <tableColumn id="1" xr3:uid="{E79C095E-AF74-43B0-8255-159789955742}" name="Customer ID" dataDxfId="26"/>
    <tableColumn id="2" xr3:uid="{E676BD91-12A4-4F7A-9D38-A141C982799E}" name="BMI" dataDxfId="25"/>
    <tableColumn id="3" xr3:uid="{5A80CDE8-0670-458D-ABAC-4F861F09244F}" name="HBA1C" dataDxfId="24"/>
    <tableColumn id="4" xr3:uid="{C5680C31-CF1F-49E9-8CED-34D7C288AB41}" name="Heart Issues" dataDxfId="23"/>
    <tableColumn id="5" xr3:uid="{5B249504-DAAA-4EFB-8AA2-F284A34EAA55}" name="Any Transplants" dataDxfId="22"/>
    <tableColumn id="6" xr3:uid="{11CB5C43-D7F6-491A-817A-FFEE14F89765}" name="Cancer history" dataDxfId="21"/>
    <tableColumn id="7" xr3:uid="{982C4B53-E8D4-4334-8449-AC99310C1EF2}" name="NumberOfMajorSurgeries" dataDxfId="20"/>
    <tableColumn id="8" xr3:uid="{F2B3F28A-8697-4421-B712-021CF663D6A5}" name="smoker" dataDxfId="1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58E864-2E15-4A96-B35F-B275501A7C6C}" name="Table1" displayName="Table1" ref="A1:I2344" totalsRowShown="0" headerRowDxfId="18" headerRowBorderDxfId="17" tableBorderDxfId="16">
  <tableColumns count="9">
    <tableColumn id="1" xr3:uid="{A2A497F9-4F69-46C1-AA49-58DF2A713E8F}" name="Customer ID"/>
    <tableColumn id="2" xr3:uid="{D8C32824-A062-4D5C-A91F-6EE1E0BE2E18}" name="year"/>
    <tableColumn id="3" xr3:uid="{ABA62480-45CD-4C1C-BBEE-DAAC017F6E61}" name="month"/>
    <tableColumn id="4" xr3:uid="{1278719A-A8E0-4901-9E4B-D2740E01FBED}" name="date"/>
    <tableColumn id="5" xr3:uid="{45A13276-5ED9-4A06-9755-843A6EC1CAC3}" name="children"/>
    <tableColumn id="6" xr3:uid="{614E8E22-6963-4BF2-98BE-A9F8C3628B46}" name="charges"/>
    <tableColumn id="7" xr3:uid="{57CD8DD5-7F7A-4ED9-BA6C-DE66398B8B18}" name="Hospital tier"/>
    <tableColumn id="8" xr3:uid="{9250E943-2D00-4A9C-852A-A14BFEF1322B}" name="City tier"/>
    <tableColumn id="9" xr3:uid="{A245C7CE-24DC-4E08-9F82-0E2BBE5B6BD2}" name="State 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12"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openxmlformats.org/officeDocument/2006/relationships/pivotTable" Target="../pivotTables/pivotTable13.xml"/><Relationship Id="rId5" Type="http://schemas.openxmlformats.org/officeDocument/2006/relationships/pivotTable" Target="../pivotTables/pivotTable7.xml"/><Relationship Id="rId10" Type="http://schemas.openxmlformats.org/officeDocument/2006/relationships/pivotTable" Target="../pivotTables/pivotTable12.xml"/><Relationship Id="rId4" Type="http://schemas.openxmlformats.org/officeDocument/2006/relationships/pivotTable" Target="../pivotTables/pivotTable6.xml"/><Relationship Id="rId9"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014DF-CF23-4640-A2AB-C9443156521A}">
  <dimension ref="A1:E2336"/>
  <sheetViews>
    <sheetView workbookViewId="0">
      <selection activeCell="B2" sqref="B2"/>
    </sheetView>
  </sheetViews>
  <sheetFormatPr defaultRowHeight="15" x14ac:dyDescent="0.25"/>
  <cols>
    <col min="1" max="1" width="12.85546875" bestFit="1" customWidth="1"/>
    <col min="2" max="2" width="37.42578125" bestFit="1" customWidth="1"/>
    <col min="4" max="4" width="20.140625" bestFit="1" customWidth="1"/>
    <col min="5" max="5" width="19" bestFit="1" customWidth="1"/>
    <col min="6" max="6" width="20.140625" bestFit="1" customWidth="1"/>
  </cols>
  <sheetData>
    <row r="1" spans="1:5" ht="15.75" x14ac:dyDescent="0.25">
      <c r="A1" s="1" t="s">
        <v>0</v>
      </c>
      <c r="B1" s="2" t="s">
        <v>1</v>
      </c>
      <c r="C1" s="11" t="s">
        <v>6677</v>
      </c>
      <c r="D1" s="11" t="s">
        <v>6678</v>
      </c>
      <c r="E1" s="11" t="s">
        <v>6676</v>
      </c>
    </row>
    <row r="2" spans="1:5" ht="15.75" x14ac:dyDescent="0.25">
      <c r="A2" s="3" t="s">
        <v>2</v>
      </c>
      <c r="B2" s="4" t="s">
        <v>3</v>
      </c>
      <c r="C2" s="10" t="s">
        <v>6679</v>
      </c>
      <c r="D2" s="9" t="s">
        <v>5103</v>
      </c>
      <c r="E2" s="7" t="s">
        <v>4672</v>
      </c>
    </row>
    <row r="3" spans="1:5" ht="15.75" x14ac:dyDescent="0.25">
      <c r="A3" s="5" t="s">
        <v>4</v>
      </c>
      <c r="B3" s="6" t="s">
        <v>5</v>
      </c>
      <c r="C3" s="10" t="s">
        <v>6680</v>
      </c>
      <c r="D3" s="9" t="s">
        <v>6681</v>
      </c>
      <c r="E3" s="8" t="s">
        <v>4673</v>
      </c>
    </row>
    <row r="4" spans="1:5" ht="15.75" x14ac:dyDescent="0.25">
      <c r="A4" s="3" t="s">
        <v>6</v>
      </c>
      <c r="B4" s="4" t="s">
        <v>7</v>
      </c>
      <c r="C4" s="10" t="s">
        <v>6680</v>
      </c>
      <c r="D4" s="9" t="s">
        <v>6682</v>
      </c>
      <c r="E4" s="7" t="s">
        <v>4674</v>
      </c>
    </row>
    <row r="5" spans="1:5" ht="15.75" x14ac:dyDescent="0.25">
      <c r="A5" s="5" t="s">
        <v>8</v>
      </c>
      <c r="B5" s="6" t="s">
        <v>9</v>
      </c>
      <c r="C5" s="10" t="s">
        <v>6679</v>
      </c>
      <c r="D5" s="9" t="s">
        <v>6683</v>
      </c>
      <c r="E5" s="8" t="s">
        <v>4675</v>
      </c>
    </row>
    <row r="6" spans="1:5" ht="15.75" x14ac:dyDescent="0.25">
      <c r="A6" s="3" t="s">
        <v>10</v>
      </c>
      <c r="B6" s="4" t="s">
        <v>11</v>
      </c>
      <c r="C6" s="10" t="s">
        <v>6679</v>
      </c>
      <c r="D6" s="9" t="s">
        <v>6684</v>
      </c>
      <c r="E6" s="7" t="s">
        <v>4676</v>
      </c>
    </row>
    <row r="7" spans="1:5" ht="15.75" x14ac:dyDescent="0.25">
      <c r="A7" s="5" t="s">
        <v>12</v>
      </c>
      <c r="B7" s="6" t="s">
        <v>13</v>
      </c>
      <c r="C7" s="10" t="s">
        <v>6680</v>
      </c>
      <c r="D7" s="9" t="s">
        <v>6685</v>
      </c>
      <c r="E7" s="8" t="s">
        <v>4677</v>
      </c>
    </row>
    <row r="8" spans="1:5" ht="15.75" x14ac:dyDescent="0.25">
      <c r="A8" s="3" t="s">
        <v>14</v>
      </c>
      <c r="B8" s="4" t="s">
        <v>15</v>
      </c>
      <c r="C8" s="10" t="s">
        <v>6680</v>
      </c>
      <c r="D8" s="9" t="s">
        <v>5241</v>
      </c>
      <c r="E8" s="7" t="s">
        <v>4678</v>
      </c>
    </row>
    <row r="9" spans="1:5" ht="15.75" x14ac:dyDescent="0.25">
      <c r="A9" s="5" t="s">
        <v>16</v>
      </c>
      <c r="B9" s="6" t="s">
        <v>17</v>
      </c>
      <c r="C9" s="10" t="s">
        <v>6680</v>
      </c>
      <c r="D9" s="9" t="s">
        <v>6686</v>
      </c>
      <c r="E9" s="8" t="s">
        <v>4679</v>
      </c>
    </row>
    <row r="10" spans="1:5" ht="15.75" x14ac:dyDescent="0.25">
      <c r="A10" s="3" t="s">
        <v>18</v>
      </c>
      <c r="B10" s="4" t="s">
        <v>19</v>
      </c>
      <c r="C10" s="10" t="s">
        <v>6680</v>
      </c>
      <c r="D10" s="9" t="s">
        <v>6687</v>
      </c>
      <c r="E10" s="7" t="s">
        <v>4680</v>
      </c>
    </row>
    <row r="11" spans="1:5" ht="15.75" x14ac:dyDescent="0.25">
      <c r="A11" s="5" t="s">
        <v>20</v>
      </c>
      <c r="B11" s="6" t="s">
        <v>21</v>
      </c>
      <c r="C11" s="10" t="s">
        <v>6679</v>
      </c>
      <c r="D11" s="9" t="s">
        <v>6688</v>
      </c>
      <c r="E11" s="8" t="s">
        <v>4681</v>
      </c>
    </row>
    <row r="12" spans="1:5" ht="15.75" x14ac:dyDescent="0.25">
      <c r="A12" s="3" t="s">
        <v>22</v>
      </c>
      <c r="B12" s="4" t="s">
        <v>23</v>
      </c>
      <c r="C12" s="10" t="s">
        <v>6679</v>
      </c>
      <c r="D12" s="9" t="s">
        <v>6689</v>
      </c>
      <c r="E12" s="7" t="s">
        <v>4682</v>
      </c>
    </row>
    <row r="13" spans="1:5" ht="15.75" x14ac:dyDescent="0.25">
      <c r="A13" s="5" t="s">
        <v>24</v>
      </c>
      <c r="B13" s="6" t="s">
        <v>25</v>
      </c>
      <c r="C13" s="10" t="s">
        <v>6680</v>
      </c>
      <c r="D13" s="9" t="s">
        <v>6690</v>
      </c>
      <c r="E13" s="8" t="s">
        <v>4683</v>
      </c>
    </row>
    <row r="14" spans="1:5" ht="15.75" x14ac:dyDescent="0.25">
      <c r="A14" s="3" t="s">
        <v>26</v>
      </c>
      <c r="B14" s="4" t="s">
        <v>27</v>
      </c>
      <c r="C14" s="10" t="s">
        <v>6680</v>
      </c>
      <c r="D14" s="9" t="s">
        <v>6691</v>
      </c>
      <c r="E14" s="7" t="s">
        <v>4684</v>
      </c>
    </row>
    <row r="15" spans="1:5" ht="15.75" x14ac:dyDescent="0.25">
      <c r="A15" s="5" t="s">
        <v>28</v>
      </c>
      <c r="B15" s="6" t="s">
        <v>29</v>
      </c>
      <c r="C15" s="10" t="s">
        <v>6680</v>
      </c>
      <c r="D15" s="9" t="s">
        <v>6692</v>
      </c>
      <c r="E15" s="8" t="s">
        <v>4685</v>
      </c>
    </row>
    <row r="16" spans="1:5" ht="15.75" x14ac:dyDescent="0.25">
      <c r="A16" s="3" t="s">
        <v>30</v>
      </c>
      <c r="B16" s="4" t="s">
        <v>31</v>
      </c>
      <c r="C16" s="10" t="s">
        <v>6679</v>
      </c>
      <c r="D16" s="9" t="s">
        <v>6693</v>
      </c>
      <c r="E16" s="7" t="s">
        <v>4686</v>
      </c>
    </row>
    <row r="17" spans="1:5" ht="15.75" x14ac:dyDescent="0.25">
      <c r="A17" s="5" t="s">
        <v>32</v>
      </c>
      <c r="B17" s="6" t="s">
        <v>33</v>
      </c>
      <c r="C17" s="10" t="s">
        <v>6680</v>
      </c>
      <c r="D17" s="9" t="s">
        <v>6694</v>
      </c>
      <c r="E17" s="8" t="s">
        <v>4687</v>
      </c>
    </row>
    <row r="18" spans="1:5" ht="15.75" x14ac:dyDescent="0.25">
      <c r="A18" s="3" t="s">
        <v>34</v>
      </c>
      <c r="B18" s="4" t="s">
        <v>35</v>
      </c>
      <c r="C18" s="10" t="s">
        <v>6679</v>
      </c>
      <c r="D18" s="9" t="s">
        <v>6695</v>
      </c>
      <c r="E18" s="7" t="s">
        <v>4688</v>
      </c>
    </row>
    <row r="19" spans="1:5" ht="15.75" x14ac:dyDescent="0.25">
      <c r="A19" s="5" t="s">
        <v>36</v>
      </c>
      <c r="B19" s="6" t="s">
        <v>37</v>
      </c>
      <c r="C19" s="10" t="s">
        <v>6679</v>
      </c>
      <c r="D19" s="9" t="s">
        <v>6696</v>
      </c>
      <c r="E19" s="8" t="s">
        <v>4689</v>
      </c>
    </row>
    <row r="20" spans="1:5" ht="15.75" x14ac:dyDescent="0.25">
      <c r="A20" s="3" t="s">
        <v>38</v>
      </c>
      <c r="B20" s="4" t="s">
        <v>39</v>
      </c>
      <c r="C20" s="10" t="s">
        <v>6680</v>
      </c>
      <c r="D20" s="9" t="s">
        <v>6697</v>
      </c>
      <c r="E20" s="7" t="s">
        <v>4690</v>
      </c>
    </row>
    <row r="21" spans="1:5" ht="15.75" x14ac:dyDescent="0.25">
      <c r="A21" s="5" t="s">
        <v>40</v>
      </c>
      <c r="B21" s="6" t="s">
        <v>41</v>
      </c>
      <c r="C21" s="10" t="s">
        <v>6680</v>
      </c>
      <c r="D21" s="9" t="s">
        <v>6698</v>
      </c>
      <c r="E21" s="8" t="s">
        <v>4691</v>
      </c>
    </row>
    <row r="22" spans="1:5" ht="15.75" x14ac:dyDescent="0.25">
      <c r="A22" s="3" t="s">
        <v>42</v>
      </c>
      <c r="B22" s="4" t="s">
        <v>43</v>
      </c>
      <c r="C22" s="10" t="s">
        <v>6680</v>
      </c>
      <c r="D22" s="9" t="s">
        <v>6699</v>
      </c>
      <c r="E22" s="7" t="s">
        <v>4692</v>
      </c>
    </row>
    <row r="23" spans="1:5" ht="15.75" x14ac:dyDescent="0.25">
      <c r="A23" s="5" t="s">
        <v>44</v>
      </c>
      <c r="B23" s="6" t="s">
        <v>45</v>
      </c>
      <c r="C23" s="10" t="s">
        <v>6679</v>
      </c>
      <c r="D23" s="9" t="s">
        <v>6700</v>
      </c>
      <c r="E23" s="8" t="s">
        <v>4693</v>
      </c>
    </row>
    <row r="24" spans="1:5" ht="15.75" x14ac:dyDescent="0.25">
      <c r="A24" s="3" t="s">
        <v>46</v>
      </c>
      <c r="B24" s="4" t="s">
        <v>47</v>
      </c>
      <c r="C24" s="10" t="s">
        <v>6679</v>
      </c>
      <c r="D24" s="9" t="s">
        <v>6701</v>
      </c>
      <c r="E24" s="7" t="s">
        <v>4694</v>
      </c>
    </row>
    <row r="25" spans="1:5" ht="15.75" x14ac:dyDescent="0.25">
      <c r="A25" s="5" t="s">
        <v>48</v>
      </c>
      <c r="B25" s="6" t="s">
        <v>49</v>
      </c>
      <c r="C25" s="10" t="s">
        <v>6680</v>
      </c>
      <c r="D25" s="9" t="s">
        <v>6702</v>
      </c>
      <c r="E25" s="8" t="s">
        <v>4695</v>
      </c>
    </row>
    <row r="26" spans="1:5" ht="15.75" x14ac:dyDescent="0.25">
      <c r="A26" s="3" t="s">
        <v>50</v>
      </c>
      <c r="B26" s="4" t="s">
        <v>51</v>
      </c>
      <c r="C26" s="10" t="s">
        <v>6680</v>
      </c>
      <c r="D26" s="9" t="s">
        <v>6703</v>
      </c>
      <c r="E26" s="7" t="s">
        <v>4696</v>
      </c>
    </row>
    <row r="27" spans="1:5" ht="15.75" x14ac:dyDescent="0.25">
      <c r="A27" s="5" t="s">
        <v>52</v>
      </c>
      <c r="B27" s="6" t="s">
        <v>53</v>
      </c>
      <c r="C27" s="10" t="s">
        <v>6680</v>
      </c>
      <c r="D27" s="9" t="s">
        <v>6704</v>
      </c>
      <c r="E27" s="8" t="s">
        <v>4697</v>
      </c>
    </row>
    <row r="28" spans="1:5" ht="15.75" x14ac:dyDescent="0.25">
      <c r="A28" s="3" t="s">
        <v>54</v>
      </c>
      <c r="B28" s="4" t="s">
        <v>55</v>
      </c>
      <c r="C28" s="10" t="s">
        <v>6680</v>
      </c>
      <c r="D28" s="9" t="s">
        <v>6705</v>
      </c>
      <c r="E28" s="7" t="s">
        <v>4698</v>
      </c>
    </row>
    <row r="29" spans="1:5" ht="15.75" x14ac:dyDescent="0.25">
      <c r="A29" s="5" t="s">
        <v>56</v>
      </c>
      <c r="B29" s="6" t="s">
        <v>57</v>
      </c>
      <c r="C29" s="10" t="s">
        <v>6679</v>
      </c>
      <c r="D29" s="9" t="s">
        <v>6706</v>
      </c>
      <c r="E29" s="8" t="s">
        <v>4699</v>
      </c>
    </row>
    <row r="30" spans="1:5" ht="15.75" x14ac:dyDescent="0.25">
      <c r="A30" s="3" t="s">
        <v>58</v>
      </c>
      <c r="B30" s="4" t="s">
        <v>59</v>
      </c>
      <c r="C30" s="10" t="s">
        <v>6680</v>
      </c>
      <c r="D30" s="9" t="s">
        <v>6686</v>
      </c>
      <c r="E30" s="7" t="s">
        <v>4700</v>
      </c>
    </row>
    <row r="31" spans="1:5" ht="15.75" x14ac:dyDescent="0.25">
      <c r="A31" s="5" t="s">
        <v>60</v>
      </c>
      <c r="B31" s="6" t="s">
        <v>61</v>
      </c>
      <c r="C31" s="10" t="s">
        <v>6679</v>
      </c>
      <c r="D31" s="9" t="s">
        <v>6707</v>
      </c>
      <c r="E31" s="8" t="s">
        <v>4701</v>
      </c>
    </row>
    <row r="32" spans="1:5" ht="15.75" x14ac:dyDescent="0.25">
      <c r="A32" s="3" t="s">
        <v>62</v>
      </c>
      <c r="B32" s="4" t="s">
        <v>63</v>
      </c>
      <c r="C32" s="10" t="s">
        <v>6679</v>
      </c>
      <c r="D32" s="9" t="s">
        <v>6708</v>
      </c>
      <c r="E32" s="7" t="s">
        <v>4702</v>
      </c>
    </row>
    <row r="33" spans="1:5" ht="15.75" x14ac:dyDescent="0.25">
      <c r="A33" s="5" t="s">
        <v>64</v>
      </c>
      <c r="B33" s="6" t="s">
        <v>65</v>
      </c>
      <c r="C33" s="10" t="s">
        <v>6680</v>
      </c>
      <c r="D33" s="9" t="s">
        <v>6709</v>
      </c>
      <c r="E33" s="8" t="s">
        <v>4703</v>
      </c>
    </row>
    <row r="34" spans="1:5" ht="15.75" x14ac:dyDescent="0.25">
      <c r="A34" s="3" t="s">
        <v>66</v>
      </c>
      <c r="B34" s="4" t="s">
        <v>67</v>
      </c>
      <c r="C34" s="10" t="s">
        <v>6680</v>
      </c>
      <c r="D34" s="9" t="s">
        <v>6710</v>
      </c>
      <c r="E34" s="7" t="s">
        <v>4704</v>
      </c>
    </row>
    <row r="35" spans="1:5" ht="15.75" x14ac:dyDescent="0.25">
      <c r="A35" s="5" t="s">
        <v>68</v>
      </c>
      <c r="B35" s="6" t="s">
        <v>69</v>
      </c>
      <c r="C35" s="10" t="s">
        <v>6679</v>
      </c>
      <c r="D35" s="9" t="s">
        <v>6711</v>
      </c>
      <c r="E35" s="8" t="s">
        <v>4705</v>
      </c>
    </row>
    <row r="36" spans="1:5" ht="15.75" x14ac:dyDescent="0.25">
      <c r="A36" s="3" t="s">
        <v>70</v>
      </c>
      <c r="B36" s="4" t="s">
        <v>71</v>
      </c>
      <c r="C36" s="10" t="s">
        <v>6679</v>
      </c>
      <c r="D36" s="9" t="s">
        <v>6712</v>
      </c>
      <c r="E36" s="7" t="s">
        <v>4706</v>
      </c>
    </row>
    <row r="37" spans="1:5" ht="15.75" x14ac:dyDescent="0.25">
      <c r="A37" s="5" t="s">
        <v>72</v>
      </c>
      <c r="B37" s="6" t="s">
        <v>73</v>
      </c>
      <c r="C37" s="10" t="s">
        <v>6680</v>
      </c>
      <c r="D37" s="9" t="s">
        <v>6713</v>
      </c>
      <c r="E37" s="8" t="s">
        <v>4707</v>
      </c>
    </row>
    <row r="38" spans="1:5" ht="15.75" x14ac:dyDescent="0.25">
      <c r="A38" s="3" t="s">
        <v>74</v>
      </c>
      <c r="B38" s="4" t="s">
        <v>75</v>
      </c>
      <c r="C38" s="10" t="s">
        <v>6680</v>
      </c>
      <c r="D38" s="9" t="s">
        <v>6714</v>
      </c>
      <c r="E38" s="7" t="s">
        <v>4708</v>
      </c>
    </row>
    <row r="39" spans="1:5" ht="15.75" x14ac:dyDescent="0.25">
      <c r="A39" s="5" t="s">
        <v>76</v>
      </c>
      <c r="B39" s="6" t="s">
        <v>77</v>
      </c>
      <c r="C39" s="10" t="s">
        <v>6679</v>
      </c>
      <c r="D39" s="9" t="s">
        <v>6715</v>
      </c>
      <c r="E39" s="8" t="s">
        <v>4709</v>
      </c>
    </row>
    <row r="40" spans="1:5" ht="15.75" x14ac:dyDescent="0.25">
      <c r="A40" s="3" t="s">
        <v>78</v>
      </c>
      <c r="B40" s="4" t="s">
        <v>79</v>
      </c>
      <c r="C40" s="10" t="s">
        <v>6679</v>
      </c>
      <c r="D40" s="9" t="s">
        <v>6716</v>
      </c>
      <c r="E40" s="7" t="s">
        <v>4710</v>
      </c>
    </row>
    <row r="41" spans="1:5" ht="15.75" x14ac:dyDescent="0.25">
      <c r="A41" s="5" t="s">
        <v>80</v>
      </c>
      <c r="B41" s="6" t="s">
        <v>81</v>
      </c>
      <c r="C41" s="10" t="s">
        <v>6680</v>
      </c>
      <c r="D41" s="9" t="s">
        <v>6717</v>
      </c>
      <c r="E41" s="8" t="s">
        <v>4711</v>
      </c>
    </row>
    <row r="42" spans="1:5" ht="15.75" x14ac:dyDescent="0.25">
      <c r="A42" s="3" t="s">
        <v>82</v>
      </c>
      <c r="B42" s="4" t="s">
        <v>83</v>
      </c>
      <c r="C42" s="10" t="s">
        <v>6680</v>
      </c>
      <c r="D42" s="9" t="s">
        <v>6718</v>
      </c>
      <c r="E42" s="7" t="s">
        <v>4712</v>
      </c>
    </row>
    <row r="43" spans="1:5" ht="15.75" x14ac:dyDescent="0.25">
      <c r="A43" s="5" t="s">
        <v>84</v>
      </c>
      <c r="B43" s="6" t="s">
        <v>85</v>
      </c>
      <c r="C43" s="10" t="s">
        <v>6679</v>
      </c>
      <c r="D43" s="9" t="s">
        <v>6719</v>
      </c>
      <c r="E43" s="8" t="s">
        <v>4713</v>
      </c>
    </row>
    <row r="44" spans="1:5" ht="15.75" x14ac:dyDescent="0.25">
      <c r="A44" s="3" t="s">
        <v>86</v>
      </c>
      <c r="B44" s="4" t="s">
        <v>87</v>
      </c>
      <c r="C44" s="10" t="s">
        <v>6679</v>
      </c>
      <c r="D44" s="9" t="s">
        <v>6701</v>
      </c>
      <c r="E44" s="7" t="s">
        <v>4714</v>
      </c>
    </row>
    <row r="45" spans="1:5" ht="15.75" x14ac:dyDescent="0.25">
      <c r="A45" s="5" t="s">
        <v>88</v>
      </c>
      <c r="B45" s="6" t="s">
        <v>89</v>
      </c>
      <c r="C45" s="10" t="s">
        <v>6680</v>
      </c>
      <c r="D45" s="9" t="s">
        <v>4994</v>
      </c>
      <c r="E45" s="8" t="s">
        <v>4715</v>
      </c>
    </row>
    <row r="46" spans="1:5" ht="15.75" x14ac:dyDescent="0.25">
      <c r="A46" s="3" t="s">
        <v>90</v>
      </c>
      <c r="B46" s="4" t="s">
        <v>91</v>
      </c>
      <c r="C46" s="10" t="s">
        <v>6680</v>
      </c>
      <c r="D46" s="9" t="s">
        <v>6720</v>
      </c>
      <c r="E46" s="7" t="s">
        <v>4716</v>
      </c>
    </row>
    <row r="47" spans="1:5" ht="15.75" x14ac:dyDescent="0.25">
      <c r="A47" s="5" t="s">
        <v>92</v>
      </c>
      <c r="B47" s="6" t="s">
        <v>93</v>
      </c>
      <c r="C47" s="10" t="s">
        <v>6679</v>
      </c>
      <c r="D47" s="9" t="s">
        <v>6721</v>
      </c>
      <c r="E47" s="8" t="s">
        <v>4717</v>
      </c>
    </row>
    <row r="48" spans="1:5" ht="15.75" x14ac:dyDescent="0.25">
      <c r="A48" s="3" t="s">
        <v>94</v>
      </c>
      <c r="B48" s="4" t="s">
        <v>95</v>
      </c>
      <c r="C48" s="10" t="s">
        <v>6680</v>
      </c>
      <c r="D48" s="9" t="s">
        <v>6722</v>
      </c>
      <c r="E48" s="7" t="s">
        <v>4718</v>
      </c>
    </row>
    <row r="49" spans="1:5" ht="15.75" x14ac:dyDescent="0.25">
      <c r="A49" s="5" t="s">
        <v>96</v>
      </c>
      <c r="B49" s="6" t="s">
        <v>97</v>
      </c>
      <c r="C49" s="10" t="s">
        <v>6679</v>
      </c>
      <c r="D49" s="9" t="s">
        <v>6723</v>
      </c>
      <c r="E49" s="8" t="s">
        <v>4713</v>
      </c>
    </row>
    <row r="50" spans="1:5" ht="15.75" x14ac:dyDescent="0.25">
      <c r="A50" s="3" t="s">
        <v>98</v>
      </c>
      <c r="B50" s="4" t="s">
        <v>99</v>
      </c>
      <c r="C50" s="10" t="s">
        <v>6680</v>
      </c>
      <c r="D50" s="9" t="s">
        <v>6724</v>
      </c>
      <c r="E50" s="7" t="s">
        <v>4719</v>
      </c>
    </row>
    <row r="51" spans="1:5" ht="15.75" x14ac:dyDescent="0.25">
      <c r="A51" s="5" t="s">
        <v>100</v>
      </c>
      <c r="B51" s="6" t="s">
        <v>101</v>
      </c>
      <c r="C51" s="10" t="s">
        <v>6680</v>
      </c>
      <c r="D51" s="9" t="s">
        <v>5137</v>
      </c>
      <c r="E51" s="8" t="s">
        <v>4720</v>
      </c>
    </row>
    <row r="52" spans="1:5" ht="15.75" x14ac:dyDescent="0.25">
      <c r="A52" s="3" t="s">
        <v>102</v>
      </c>
      <c r="B52" s="4" t="s">
        <v>103</v>
      </c>
      <c r="C52" s="10" t="s">
        <v>6680</v>
      </c>
      <c r="D52" s="9" t="s">
        <v>6725</v>
      </c>
      <c r="E52" s="7" t="s">
        <v>4721</v>
      </c>
    </row>
    <row r="53" spans="1:5" ht="15.75" x14ac:dyDescent="0.25">
      <c r="A53" s="5" t="s">
        <v>104</v>
      </c>
      <c r="B53" s="6" t="s">
        <v>105</v>
      </c>
      <c r="C53" s="10" t="s">
        <v>6679</v>
      </c>
      <c r="D53" s="9" t="s">
        <v>6726</v>
      </c>
      <c r="E53" s="8" t="s">
        <v>4722</v>
      </c>
    </row>
    <row r="54" spans="1:5" ht="15.75" x14ac:dyDescent="0.25">
      <c r="A54" s="3" t="s">
        <v>106</v>
      </c>
      <c r="B54" s="4" t="s">
        <v>107</v>
      </c>
      <c r="C54" s="10" t="s">
        <v>6680</v>
      </c>
      <c r="D54" s="9" t="s">
        <v>6690</v>
      </c>
      <c r="E54" s="7" t="s">
        <v>4723</v>
      </c>
    </row>
    <row r="55" spans="1:5" ht="15.75" x14ac:dyDescent="0.25">
      <c r="A55" s="5" t="s">
        <v>108</v>
      </c>
      <c r="B55" s="6" t="s">
        <v>109</v>
      </c>
      <c r="C55" s="10" t="s">
        <v>6680</v>
      </c>
      <c r="D55" s="9" t="s">
        <v>6727</v>
      </c>
      <c r="E55" s="8" t="s">
        <v>4724</v>
      </c>
    </row>
    <row r="56" spans="1:5" ht="15.75" x14ac:dyDescent="0.25">
      <c r="A56" s="3" t="s">
        <v>110</v>
      </c>
      <c r="B56" s="4" t="s">
        <v>111</v>
      </c>
      <c r="C56" s="10" t="s">
        <v>6679</v>
      </c>
      <c r="D56" s="9" t="s">
        <v>6728</v>
      </c>
      <c r="E56" s="7" t="s">
        <v>4725</v>
      </c>
    </row>
    <row r="57" spans="1:5" ht="15.75" x14ac:dyDescent="0.25">
      <c r="A57" s="5" t="s">
        <v>112</v>
      </c>
      <c r="B57" s="6" t="s">
        <v>113</v>
      </c>
      <c r="C57" s="10" t="s">
        <v>6679</v>
      </c>
      <c r="D57" s="9" t="s">
        <v>6729</v>
      </c>
      <c r="E57" s="8" t="s">
        <v>4726</v>
      </c>
    </row>
    <row r="58" spans="1:5" ht="15.75" x14ac:dyDescent="0.25">
      <c r="A58" s="3" t="s">
        <v>114</v>
      </c>
      <c r="B58" s="4" t="s">
        <v>115</v>
      </c>
      <c r="C58" s="10" t="s">
        <v>6680</v>
      </c>
      <c r="D58" s="9" t="s">
        <v>6730</v>
      </c>
      <c r="E58" s="7" t="s">
        <v>4727</v>
      </c>
    </row>
    <row r="59" spans="1:5" ht="15.75" x14ac:dyDescent="0.25">
      <c r="A59" s="5" t="s">
        <v>116</v>
      </c>
      <c r="B59" s="6" t="s">
        <v>117</v>
      </c>
      <c r="C59" s="10" t="s">
        <v>6679</v>
      </c>
      <c r="D59" s="9" t="s">
        <v>5917</v>
      </c>
      <c r="E59" s="8" t="s">
        <v>4728</v>
      </c>
    </row>
    <row r="60" spans="1:5" ht="15.75" x14ac:dyDescent="0.25">
      <c r="A60" s="3" t="s">
        <v>118</v>
      </c>
      <c r="B60" s="4" t="s">
        <v>119</v>
      </c>
      <c r="C60" s="10" t="s">
        <v>6680</v>
      </c>
      <c r="D60" s="9" t="s">
        <v>6731</v>
      </c>
      <c r="E60" s="7" t="s">
        <v>4729</v>
      </c>
    </row>
    <row r="61" spans="1:5" ht="15.75" x14ac:dyDescent="0.25">
      <c r="A61" s="5" t="s">
        <v>120</v>
      </c>
      <c r="B61" s="6" t="s">
        <v>121</v>
      </c>
      <c r="C61" s="10" t="s">
        <v>6679</v>
      </c>
      <c r="D61" s="9" t="s">
        <v>6732</v>
      </c>
      <c r="E61" s="8" t="s">
        <v>4730</v>
      </c>
    </row>
    <row r="62" spans="1:5" ht="15.75" x14ac:dyDescent="0.25">
      <c r="A62" s="3" t="s">
        <v>122</v>
      </c>
      <c r="B62" s="4" t="s">
        <v>123</v>
      </c>
      <c r="C62" s="10" t="s">
        <v>6680</v>
      </c>
      <c r="D62" s="9" t="s">
        <v>6733</v>
      </c>
      <c r="E62" s="7" t="s">
        <v>4731</v>
      </c>
    </row>
    <row r="63" spans="1:5" ht="15.75" x14ac:dyDescent="0.25">
      <c r="A63" s="5" t="s">
        <v>124</v>
      </c>
      <c r="B63" s="6" t="s">
        <v>125</v>
      </c>
      <c r="C63" s="10" t="s">
        <v>6679</v>
      </c>
      <c r="D63" s="9" t="s">
        <v>6734</v>
      </c>
      <c r="E63" s="8" t="s">
        <v>4732</v>
      </c>
    </row>
    <row r="64" spans="1:5" ht="15.75" x14ac:dyDescent="0.25">
      <c r="A64" s="3" t="s">
        <v>126</v>
      </c>
      <c r="B64" s="4" t="s">
        <v>127</v>
      </c>
      <c r="C64" s="10" t="s">
        <v>6679</v>
      </c>
      <c r="D64" s="9" t="s">
        <v>6052</v>
      </c>
      <c r="E64" s="7" t="s">
        <v>4733</v>
      </c>
    </row>
    <row r="65" spans="1:5" ht="15.75" x14ac:dyDescent="0.25">
      <c r="A65" s="5" t="s">
        <v>128</v>
      </c>
      <c r="B65" s="6" t="s">
        <v>129</v>
      </c>
      <c r="C65" s="10" t="s">
        <v>6680</v>
      </c>
      <c r="D65" s="9" t="s">
        <v>6690</v>
      </c>
      <c r="E65" s="8" t="s">
        <v>4734</v>
      </c>
    </row>
    <row r="66" spans="1:5" ht="15.75" x14ac:dyDescent="0.25">
      <c r="A66" s="3" t="s">
        <v>130</v>
      </c>
      <c r="B66" s="4" t="s">
        <v>131</v>
      </c>
      <c r="C66" s="10" t="s">
        <v>6680</v>
      </c>
      <c r="D66" s="9" t="s">
        <v>6735</v>
      </c>
      <c r="E66" s="7" t="s">
        <v>4735</v>
      </c>
    </row>
    <row r="67" spans="1:5" ht="15.75" x14ac:dyDescent="0.25">
      <c r="A67" s="5" t="s">
        <v>132</v>
      </c>
      <c r="B67" s="6" t="s">
        <v>133</v>
      </c>
      <c r="C67" s="10" t="s">
        <v>6679</v>
      </c>
      <c r="D67" s="9" t="s">
        <v>6736</v>
      </c>
      <c r="E67" s="8" t="s">
        <v>4736</v>
      </c>
    </row>
    <row r="68" spans="1:5" ht="15.75" x14ac:dyDescent="0.25">
      <c r="A68" s="3" t="s">
        <v>134</v>
      </c>
      <c r="B68" s="4" t="s">
        <v>135</v>
      </c>
      <c r="C68" s="10" t="s">
        <v>6680</v>
      </c>
      <c r="D68" s="9" t="s">
        <v>6737</v>
      </c>
      <c r="E68" s="7" t="s">
        <v>4737</v>
      </c>
    </row>
    <row r="69" spans="1:5" ht="15.75" x14ac:dyDescent="0.25">
      <c r="A69" s="5" t="s">
        <v>136</v>
      </c>
      <c r="B69" s="6" t="s">
        <v>137</v>
      </c>
      <c r="C69" s="10" t="s">
        <v>6680</v>
      </c>
      <c r="D69" s="9" t="s">
        <v>6738</v>
      </c>
      <c r="E69" s="8" t="s">
        <v>4738</v>
      </c>
    </row>
    <row r="70" spans="1:5" ht="15.75" x14ac:dyDescent="0.25">
      <c r="A70" s="3" t="s">
        <v>138</v>
      </c>
      <c r="B70" s="4" t="s">
        <v>139</v>
      </c>
      <c r="C70" s="10" t="s">
        <v>6679</v>
      </c>
      <c r="D70" s="9" t="s">
        <v>6739</v>
      </c>
      <c r="E70" s="7" t="s">
        <v>4739</v>
      </c>
    </row>
    <row r="71" spans="1:5" ht="15.75" x14ac:dyDescent="0.25">
      <c r="A71" s="5" t="s">
        <v>140</v>
      </c>
      <c r="B71" s="6" t="s">
        <v>141</v>
      </c>
      <c r="C71" s="10" t="s">
        <v>6680</v>
      </c>
      <c r="D71" s="9" t="s">
        <v>6579</v>
      </c>
      <c r="E71" s="8" t="s">
        <v>4740</v>
      </c>
    </row>
    <row r="72" spans="1:5" ht="15.75" x14ac:dyDescent="0.25">
      <c r="A72" s="3" t="s">
        <v>142</v>
      </c>
      <c r="B72" s="4" t="s">
        <v>143</v>
      </c>
      <c r="C72" s="10" t="s">
        <v>6680</v>
      </c>
      <c r="D72" s="9" t="s">
        <v>6740</v>
      </c>
      <c r="E72" s="7" t="s">
        <v>4741</v>
      </c>
    </row>
    <row r="73" spans="1:5" ht="15.75" x14ac:dyDescent="0.25">
      <c r="A73" s="5" t="s">
        <v>144</v>
      </c>
      <c r="B73" s="6" t="s">
        <v>145</v>
      </c>
      <c r="C73" s="10" t="s">
        <v>6680</v>
      </c>
      <c r="D73" s="9" t="s">
        <v>6741</v>
      </c>
      <c r="E73" s="8" t="s">
        <v>4742</v>
      </c>
    </row>
    <row r="74" spans="1:5" ht="15.75" x14ac:dyDescent="0.25">
      <c r="A74" s="3" t="s">
        <v>146</v>
      </c>
      <c r="B74" s="4" t="s">
        <v>147</v>
      </c>
      <c r="C74" s="10" t="s">
        <v>6679</v>
      </c>
      <c r="D74" s="9" t="s">
        <v>6742</v>
      </c>
      <c r="E74" s="7" t="s">
        <v>4743</v>
      </c>
    </row>
    <row r="75" spans="1:5" ht="15.75" x14ac:dyDescent="0.25">
      <c r="A75" s="5" t="s">
        <v>148</v>
      </c>
      <c r="B75" s="6" t="s">
        <v>149</v>
      </c>
      <c r="C75" s="10" t="s">
        <v>6679</v>
      </c>
      <c r="D75" s="9" t="s">
        <v>6743</v>
      </c>
      <c r="E75" s="8" t="s">
        <v>4744</v>
      </c>
    </row>
    <row r="76" spans="1:5" ht="15.75" x14ac:dyDescent="0.25">
      <c r="A76" s="3" t="s">
        <v>150</v>
      </c>
      <c r="B76" s="4" t="s">
        <v>151</v>
      </c>
      <c r="C76" s="10" t="s">
        <v>6679</v>
      </c>
      <c r="D76" s="9" t="s">
        <v>6744</v>
      </c>
      <c r="E76" s="7" t="s">
        <v>4745</v>
      </c>
    </row>
    <row r="77" spans="1:5" ht="15.75" x14ac:dyDescent="0.25">
      <c r="A77" s="5" t="s">
        <v>152</v>
      </c>
      <c r="B77" s="6" t="s">
        <v>153</v>
      </c>
      <c r="C77" s="10" t="s">
        <v>6680</v>
      </c>
      <c r="D77" s="9" t="s">
        <v>6745</v>
      </c>
      <c r="E77" s="8" t="s">
        <v>4746</v>
      </c>
    </row>
    <row r="78" spans="1:5" ht="15.75" x14ac:dyDescent="0.25">
      <c r="A78" s="3" t="s">
        <v>154</v>
      </c>
      <c r="B78" s="4" t="s">
        <v>155</v>
      </c>
      <c r="C78" s="10" t="s">
        <v>6679</v>
      </c>
      <c r="D78" s="9" t="s">
        <v>6746</v>
      </c>
      <c r="E78" s="7" t="s">
        <v>4747</v>
      </c>
    </row>
    <row r="79" spans="1:5" ht="15.75" x14ac:dyDescent="0.25">
      <c r="A79" s="5" t="s">
        <v>156</v>
      </c>
      <c r="B79" s="6" t="s">
        <v>157</v>
      </c>
      <c r="C79" s="10" t="s">
        <v>6679</v>
      </c>
      <c r="D79" s="9" t="s">
        <v>5927</v>
      </c>
      <c r="E79" s="8" t="s">
        <v>4748</v>
      </c>
    </row>
    <row r="80" spans="1:5" ht="15.75" x14ac:dyDescent="0.25">
      <c r="A80" s="3" t="s">
        <v>158</v>
      </c>
      <c r="B80" s="4" t="s">
        <v>159</v>
      </c>
      <c r="C80" s="10" t="s">
        <v>6680</v>
      </c>
      <c r="D80" s="9" t="s">
        <v>6747</v>
      </c>
      <c r="E80" s="7" t="s">
        <v>4749</v>
      </c>
    </row>
    <row r="81" spans="1:5" ht="15.75" x14ac:dyDescent="0.25">
      <c r="A81" s="5" t="s">
        <v>160</v>
      </c>
      <c r="B81" s="6" t="s">
        <v>161</v>
      </c>
      <c r="C81" s="10" t="s">
        <v>6679</v>
      </c>
      <c r="D81" s="9" t="s">
        <v>6748</v>
      </c>
      <c r="E81" s="8" t="s">
        <v>4750</v>
      </c>
    </row>
    <row r="82" spans="1:5" ht="15.75" x14ac:dyDescent="0.25">
      <c r="A82" s="3" t="s">
        <v>162</v>
      </c>
      <c r="B82" s="4" t="s">
        <v>163</v>
      </c>
      <c r="C82" s="10" t="s">
        <v>6679</v>
      </c>
      <c r="D82" s="9" t="s">
        <v>6749</v>
      </c>
      <c r="E82" s="7" t="s">
        <v>4751</v>
      </c>
    </row>
    <row r="83" spans="1:5" ht="15.75" x14ac:dyDescent="0.25">
      <c r="A83" s="5" t="s">
        <v>164</v>
      </c>
      <c r="B83" s="6" t="s">
        <v>165</v>
      </c>
      <c r="C83" s="10" t="s">
        <v>6680</v>
      </c>
      <c r="D83" s="9" t="s">
        <v>5802</v>
      </c>
      <c r="E83" s="8" t="s">
        <v>4752</v>
      </c>
    </row>
    <row r="84" spans="1:5" ht="15.75" x14ac:dyDescent="0.25">
      <c r="A84" s="3" t="s">
        <v>166</v>
      </c>
      <c r="B84" s="4" t="s">
        <v>167</v>
      </c>
      <c r="C84" s="10" t="s">
        <v>6679</v>
      </c>
      <c r="D84" s="9" t="s">
        <v>6750</v>
      </c>
      <c r="E84" s="7" t="s">
        <v>4753</v>
      </c>
    </row>
    <row r="85" spans="1:5" ht="15.75" x14ac:dyDescent="0.25">
      <c r="A85" s="5" t="s">
        <v>168</v>
      </c>
      <c r="B85" s="6" t="s">
        <v>169</v>
      </c>
      <c r="C85" s="10" t="s">
        <v>6680</v>
      </c>
      <c r="D85" s="9" t="s">
        <v>6751</v>
      </c>
      <c r="E85" s="8" t="s">
        <v>4754</v>
      </c>
    </row>
    <row r="86" spans="1:5" ht="15.75" x14ac:dyDescent="0.25">
      <c r="A86" s="3" t="s">
        <v>170</v>
      </c>
      <c r="B86" s="4" t="s">
        <v>171</v>
      </c>
      <c r="C86" s="10" t="s">
        <v>6680</v>
      </c>
      <c r="D86" s="9" t="s">
        <v>6752</v>
      </c>
      <c r="E86" s="7" t="s">
        <v>4755</v>
      </c>
    </row>
    <row r="87" spans="1:5" ht="15.75" x14ac:dyDescent="0.25">
      <c r="A87" s="5" t="s">
        <v>172</v>
      </c>
      <c r="B87" s="6" t="s">
        <v>173</v>
      </c>
      <c r="C87" s="10" t="s">
        <v>6680</v>
      </c>
      <c r="D87" s="9" t="s">
        <v>6753</v>
      </c>
      <c r="E87" s="8" t="s">
        <v>4756</v>
      </c>
    </row>
    <row r="88" spans="1:5" ht="15.75" x14ac:dyDescent="0.25">
      <c r="A88" s="3" t="s">
        <v>174</v>
      </c>
      <c r="B88" s="4" t="s">
        <v>175</v>
      </c>
      <c r="C88" s="10" t="s">
        <v>6680</v>
      </c>
      <c r="D88" s="9" t="s">
        <v>6754</v>
      </c>
      <c r="E88" s="7" t="s">
        <v>4757</v>
      </c>
    </row>
    <row r="89" spans="1:5" ht="15.75" x14ac:dyDescent="0.25">
      <c r="A89" s="5" t="s">
        <v>176</v>
      </c>
      <c r="B89" s="6" t="s">
        <v>177</v>
      </c>
      <c r="C89" s="10" t="s">
        <v>6679</v>
      </c>
      <c r="D89" s="9" t="s">
        <v>6755</v>
      </c>
      <c r="E89" s="8" t="s">
        <v>4758</v>
      </c>
    </row>
    <row r="90" spans="1:5" ht="15.75" x14ac:dyDescent="0.25">
      <c r="A90" s="3" t="s">
        <v>178</v>
      </c>
      <c r="B90" s="4" t="s">
        <v>179</v>
      </c>
      <c r="C90" s="10" t="s">
        <v>6679</v>
      </c>
      <c r="D90" s="9" t="s">
        <v>4997</v>
      </c>
      <c r="E90" s="7" t="s">
        <v>4759</v>
      </c>
    </row>
    <row r="91" spans="1:5" ht="15.75" x14ac:dyDescent="0.25">
      <c r="A91" s="5" t="s">
        <v>180</v>
      </c>
      <c r="B91" s="6" t="s">
        <v>181</v>
      </c>
      <c r="C91" s="10" t="s">
        <v>6679</v>
      </c>
      <c r="D91" s="9" t="s">
        <v>6756</v>
      </c>
      <c r="E91" s="8" t="s">
        <v>4760</v>
      </c>
    </row>
    <row r="92" spans="1:5" ht="15.75" x14ac:dyDescent="0.25">
      <c r="A92" s="3" t="s">
        <v>182</v>
      </c>
      <c r="B92" s="4" t="s">
        <v>183</v>
      </c>
      <c r="C92" s="10" t="s">
        <v>6679</v>
      </c>
      <c r="D92" s="9" t="s">
        <v>6757</v>
      </c>
      <c r="E92" s="7" t="s">
        <v>4761</v>
      </c>
    </row>
    <row r="93" spans="1:5" ht="15.75" x14ac:dyDescent="0.25">
      <c r="A93" s="5" t="s">
        <v>184</v>
      </c>
      <c r="B93" s="6" t="s">
        <v>185</v>
      </c>
      <c r="C93" s="10" t="s">
        <v>6679</v>
      </c>
      <c r="D93" s="9" t="s">
        <v>6758</v>
      </c>
      <c r="E93" s="8" t="s">
        <v>4762</v>
      </c>
    </row>
    <row r="94" spans="1:5" ht="15.75" x14ac:dyDescent="0.25">
      <c r="A94" s="3" t="s">
        <v>186</v>
      </c>
      <c r="B94" s="4" t="s">
        <v>187</v>
      </c>
      <c r="C94" s="10" t="s">
        <v>6680</v>
      </c>
      <c r="D94" s="9" t="s">
        <v>6759</v>
      </c>
      <c r="E94" s="7" t="s">
        <v>4763</v>
      </c>
    </row>
    <row r="95" spans="1:5" ht="15.75" x14ac:dyDescent="0.25">
      <c r="A95" s="5" t="s">
        <v>188</v>
      </c>
      <c r="B95" s="6" t="s">
        <v>189</v>
      </c>
      <c r="C95" s="10" t="s">
        <v>6680</v>
      </c>
      <c r="D95" s="9" t="s">
        <v>6690</v>
      </c>
      <c r="E95" s="8" t="s">
        <v>4764</v>
      </c>
    </row>
    <row r="96" spans="1:5" ht="15.75" x14ac:dyDescent="0.25">
      <c r="A96" s="3" t="s">
        <v>190</v>
      </c>
      <c r="B96" s="4" t="s">
        <v>191</v>
      </c>
      <c r="C96" s="10" t="s">
        <v>6679</v>
      </c>
      <c r="D96" s="9" t="s">
        <v>6707</v>
      </c>
      <c r="E96" s="7" t="s">
        <v>4765</v>
      </c>
    </row>
    <row r="97" spans="1:5" ht="15.75" x14ac:dyDescent="0.25">
      <c r="A97" s="5" t="s">
        <v>192</v>
      </c>
      <c r="B97" s="6" t="s">
        <v>193</v>
      </c>
      <c r="C97" s="10" t="s">
        <v>6680</v>
      </c>
      <c r="D97" s="9" t="s">
        <v>5512</v>
      </c>
      <c r="E97" s="8" t="s">
        <v>4766</v>
      </c>
    </row>
    <row r="98" spans="1:5" ht="15.75" x14ac:dyDescent="0.25">
      <c r="A98" s="3" t="s">
        <v>194</v>
      </c>
      <c r="B98" s="4" t="s">
        <v>195</v>
      </c>
      <c r="C98" s="10" t="s">
        <v>6679</v>
      </c>
      <c r="D98" s="9" t="s">
        <v>6760</v>
      </c>
      <c r="E98" s="7" t="s">
        <v>4767</v>
      </c>
    </row>
    <row r="99" spans="1:5" ht="15.75" x14ac:dyDescent="0.25">
      <c r="A99" s="5" t="s">
        <v>196</v>
      </c>
      <c r="B99" s="6" t="s">
        <v>197</v>
      </c>
      <c r="C99" s="10" t="s">
        <v>6679</v>
      </c>
      <c r="D99" s="9" t="s">
        <v>6761</v>
      </c>
      <c r="E99" s="8" t="s">
        <v>4768</v>
      </c>
    </row>
    <row r="100" spans="1:5" ht="15.75" x14ac:dyDescent="0.25">
      <c r="A100" s="3" t="s">
        <v>198</v>
      </c>
      <c r="B100" s="4" t="s">
        <v>199</v>
      </c>
      <c r="C100" s="10" t="s">
        <v>6680</v>
      </c>
      <c r="D100" s="9" t="s">
        <v>6762</v>
      </c>
      <c r="E100" s="7" t="s">
        <v>4769</v>
      </c>
    </row>
    <row r="101" spans="1:5" ht="15.75" x14ac:dyDescent="0.25">
      <c r="A101" s="5" t="s">
        <v>200</v>
      </c>
      <c r="B101" s="6" t="s">
        <v>201</v>
      </c>
      <c r="C101" s="10" t="s">
        <v>6680</v>
      </c>
      <c r="D101" s="9" t="s">
        <v>6737</v>
      </c>
      <c r="E101" s="8" t="s">
        <v>4770</v>
      </c>
    </row>
    <row r="102" spans="1:5" ht="15.75" x14ac:dyDescent="0.25">
      <c r="A102" s="3" t="s">
        <v>202</v>
      </c>
      <c r="B102" s="4" t="s">
        <v>203</v>
      </c>
      <c r="C102" s="10" t="s">
        <v>6680</v>
      </c>
      <c r="D102" s="9" t="s">
        <v>6224</v>
      </c>
      <c r="E102" s="7" t="s">
        <v>4771</v>
      </c>
    </row>
    <row r="103" spans="1:5" ht="15.75" x14ac:dyDescent="0.25">
      <c r="A103" s="5" t="s">
        <v>204</v>
      </c>
      <c r="B103" s="6" t="s">
        <v>205</v>
      </c>
      <c r="C103" s="10" t="s">
        <v>6679</v>
      </c>
      <c r="D103" s="9" t="s">
        <v>6763</v>
      </c>
      <c r="E103" s="8" t="s">
        <v>4772</v>
      </c>
    </row>
    <row r="104" spans="1:5" ht="15.75" x14ac:dyDescent="0.25">
      <c r="A104" s="3" t="s">
        <v>206</v>
      </c>
      <c r="B104" s="4" t="s">
        <v>207</v>
      </c>
      <c r="C104" s="10" t="s">
        <v>6680</v>
      </c>
      <c r="D104" s="9" t="s">
        <v>6764</v>
      </c>
      <c r="E104" s="7" t="s">
        <v>4773</v>
      </c>
    </row>
    <row r="105" spans="1:5" ht="15.75" x14ac:dyDescent="0.25">
      <c r="A105" s="5" t="s">
        <v>208</v>
      </c>
      <c r="B105" s="6" t="s">
        <v>209</v>
      </c>
      <c r="C105" s="10" t="s">
        <v>6680</v>
      </c>
      <c r="D105" s="9" t="s">
        <v>6765</v>
      </c>
      <c r="E105" s="8" t="s">
        <v>4774</v>
      </c>
    </row>
    <row r="106" spans="1:5" ht="15.75" x14ac:dyDescent="0.25">
      <c r="A106" s="3" t="s">
        <v>210</v>
      </c>
      <c r="B106" s="4" t="s">
        <v>211</v>
      </c>
      <c r="C106" s="10" t="s">
        <v>6680</v>
      </c>
      <c r="D106" s="9" t="s">
        <v>6766</v>
      </c>
      <c r="E106" s="7" t="s">
        <v>4775</v>
      </c>
    </row>
    <row r="107" spans="1:5" ht="15.75" x14ac:dyDescent="0.25">
      <c r="A107" s="5" t="s">
        <v>212</v>
      </c>
      <c r="B107" s="6" t="s">
        <v>213</v>
      </c>
      <c r="C107" s="10" t="s">
        <v>6680</v>
      </c>
      <c r="D107" s="9" t="s">
        <v>6767</v>
      </c>
      <c r="E107" s="8" t="s">
        <v>4776</v>
      </c>
    </row>
    <row r="108" spans="1:5" ht="15.75" x14ac:dyDescent="0.25">
      <c r="A108" s="3" t="s">
        <v>214</v>
      </c>
      <c r="B108" s="4" t="s">
        <v>215</v>
      </c>
      <c r="C108" s="10" t="s">
        <v>6680</v>
      </c>
      <c r="D108" s="9" t="s">
        <v>6768</v>
      </c>
      <c r="E108" s="7" t="s">
        <v>4777</v>
      </c>
    </row>
    <row r="109" spans="1:5" ht="15.75" x14ac:dyDescent="0.25">
      <c r="A109" s="5" t="s">
        <v>216</v>
      </c>
      <c r="B109" s="6" t="s">
        <v>217</v>
      </c>
      <c r="C109" s="10" t="s">
        <v>6679</v>
      </c>
      <c r="D109" s="9" t="s">
        <v>6769</v>
      </c>
      <c r="E109" s="8" t="s">
        <v>4778</v>
      </c>
    </row>
    <row r="110" spans="1:5" ht="15.75" x14ac:dyDescent="0.25">
      <c r="A110" s="3" t="s">
        <v>218</v>
      </c>
      <c r="B110" s="4" t="s">
        <v>219</v>
      </c>
      <c r="C110" s="10" t="s">
        <v>6679</v>
      </c>
      <c r="D110" s="9" t="s">
        <v>6770</v>
      </c>
      <c r="E110" s="7" t="s">
        <v>4779</v>
      </c>
    </row>
    <row r="111" spans="1:5" ht="15.75" x14ac:dyDescent="0.25">
      <c r="A111" s="5" t="s">
        <v>220</v>
      </c>
      <c r="B111" s="6" t="s">
        <v>221</v>
      </c>
      <c r="C111" s="10" t="s">
        <v>6680</v>
      </c>
      <c r="D111" s="9" t="s">
        <v>6759</v>
      </c>
      <c r="E111" s="8" t="s">
        <v>4780</v>
      </c>
    </row>
    <row r="112" spans="1:5" ht="15.75" x14ac:dyDescent="0.25">
      <c r="A112" s="3" t="s">
        <v>222</v>
      </c>
      <c r="B112" s="4" t="s">
        <v>223</v>
      </c>
      <c r="C112" s="10" t="s">
        <v>6680</v>
      </c>
      <c r="D112" s="9" t="s">
        <v>6771</v>
      </c>
      <c r="E112" s="7" t="s">
        <v>4781</v>
      </c>
    </row>
    <row r="113" spans="1:5" ht="15.75" x14ac:dyDescent="0.25">
      <c r="A113" s="5" t="s">
        <v>224</v>
      </c>
      <c r="B113" s="6" t="s">
        <v>225</v>
      </c>
      <c r="C113" s="10" t="s">
        <v>6679</v>
      </c>
      <c r="D113" s="9" t="s">
        <v>6772</v>
      </c>
      <c r="E113" s="8" t="s">
        <v>4782</v>
      </c>
    </row>
    <row r="114" spans="1:5" ht="15.75" x14ac:dyDescent="0.25">
      <c r="A114" s="3" t="s">
        <v>226</v>
      </c>
      <c r="B114" s="4" t="s">
        <v>227</v>
      </c>
      <c r="C114" s="10" t="s">
        <v>6679</v>
      </c>
      <c r="D114" s="9" t="s">
        <v>6773</v>
      </c>
      <c r="E114" s="7" t="s">
        <v>4783</v>
      </c>
    </row>
    <row r="115" spans="1:5" ht="15.75" x14ac:dyDescent="0.25">
      <c r="A115" s="5" t="s">
        <v>228</v>
      </c>
      <c r="B115" s="6" t="s">
        <v>229</v>
      </c>
      <c r="C115" s="10" t="s">
        <v>6680</v>
      </c>
      <c r="D115" s="9" t="s">
        <v>6774</v>
      </c>
      <c r="E115" s="8" t="s">
        <v>4784</v>
      </c>
    </row>
    <row r="116" spans="1:5" ht="15.75" x14ac:dyDescent="0.25">
      <c r="A116" s="3" t="s">
        <v>230</v>
      </c>
      <c r="B116" s="4" t="s">
        <v>231</v>
      </c>
      <c r="C116" s="10" t="s">
        <v>6680</v>
      </c>
      <c r="D116" s="9" t="s">
        <v>5182</v>
      </c>
      <c r="E116" s="7" t="s">
        <v>4785</v>
      </c>
    </row>
    <row r="117" spans="1:5" ht="15.75" x14ac:dyDescent="0.25">
      <c r="A117" s="5" t="s">
        <v>232</v>
      </c>
      <c r="B117" s="6" t="s">
        <v>233</v>
      </c>
      <c r="C117" s="10" t="s">
        <v>6679</v>
      </c>
      <c r="D117" s="9" t="s">
        <v>6775</v>
      </c>
      <c r="E117" s="8" t="s">
        <v>4786</v>
      </c>
    </row>
    <row r="118" spans="1:5" ht="15.75" x14ac:dyDescent="0.25">
      <c r="A118" s="3" t="s">
        <v>234</v>
      </c>
      <c r="B118" s="4" t="s">
        <v>235</v>
      </c>
      <c r="C118" s="10" t="s">
        <v>6680</v>
      </c>
      <c r="D118" s="9" t="s">
        <v>6776</v>
      </c>
      <c r="E118" s="7" t="s">
        <v>4787</v>
      </c>
    </row>
    <row r="119" spans="1:5" ht="15.75" x14ac:dyDescent="0.25">
      <c r="A119" s="5" t="s">
        <v>236</v>
      </c>
      <c r="B119" s="6" t="s">
        <v>237</v>
      </c>
      <c r="C119" s="10" t="s">
        <v>6680</v>
      </c>
      <c r="D119" s="9" t="s">
        <v>6698</v>
      </c>
      <c r="E119" s="8" t="s">
        <v>4788</v>
      </c>
    </row>
    <row r="120" spans="1:5" ht="15.75" x14ac:dyDescent="0.25">
      <c r="A120" s="3" t="s">
        <v>238</v>
      </c>
      <c r="B120" s="4" t="s">
        <v>239</v>
      </c>
      <c r="C120" s="10" t="s">
        <v>6680</v>
      </c>
      <c r="D120" s="9" t="s">
        <v>6777</v>
      </c>
      <c r="E120" s="7" t="s">
        <v>4789</v>
      </c>
    </row>
    <row r="121" spans="1:5" ht="15.75" x14ac:dyDescent="0.25">
      <c r="A121" s="5" t="s">
        <v>240</v>
      </c>
      <c r="B121" s="6" t="s">
        <v>241</v>
      </c>
      <c r="C121" s="10" t="s">
        <v>6680</v>
      </c>
      <c r="D121" s="9" t="s">
        <v>6778</v>
      </c>
      <c r="E121" s="8" t="s">
        <v>4790</v>
      </c>
    </row>
    <row r="122" spans="1:5" ht="15.75" x14ac:dyDescent="0.25">
      <c r="A122" s="3" t="s">
        <v>242</v>
      </c>
      <c r="B122" s="4" t="s">
        <v>243</v>
      </c>
      <c r="C122" s="10" t="s">
        <v>6680</v>
      </c>
      <c r="D122" s="9" t="s">
        <v>6779</v>
      </c>
      <c r="E122" s="7" t="s">
        <v>4791</v>
      </c>
    </row>
    <row r="123" spans="1:5" ht="15.75" x14ac:dyDescent="0.25">
      <c r="A123" s="5" t="s">
        <v>244</v>
      </c>
      <c r="B123" s="6" t="s">
        <v>245</v>
      </c>
      <c r="C123" s="10" t="s">
        <v>6680</v>
      </c>
      <c r="D123" s="9" t="s">
        <v>6780</v>
      </c>
      <c r="E123" s="8" t="s">
        <v>4792</v>
      </c>
    </row>
    <row r="124" spans="1:5" ht="15.75" x14ac:dyDescent="0.25">
      <c r="A124" s="3" t="s">
        <v>246</v>
      </c>
      <c r="B124" s="4" t="s">
        <v>247</v>
      </c>
      <c r="C124" s="10" t="s">
        <v>6679</v>
      </c>
      <c r="D124" s="9" t="s">
        <v>6781</v>
      </c>
      <c r="E124" s="7" t="s">
        <v>4793</v>
      </c>
    </row>
    <row r="125" spans="1:5" ht="15.75" x14ac:dyDescent="0.25">
      <c r="A125" s="5" t="s">
        <v>248</v>
      </c>
      <c r="B125" s="6" t="s">
        <v>249</v>
      </c>
      <c r="C125" s="10" t="s">
        <v>6680</v>
      </c>
      <c r="D125" s="9" t="s">
        <v>6782</v>
      </c>
      <c r="E125" s="8" t="s">
        <v>4794</v>
      </c>
    </row>
    <row r="126" spans="1:5" ht="15.75" x14ac:dyDescent="0.25">
      <c r="A126" s="3" t="s">
        <v>250</v>
      </c>
      <c r="B126" s="4" t="s">
        <v>251</v>
      </c>
      <c r="C126" s="10" t="s">
        <v>6679</v>
      </c>
      <c r="D126" s="9" t="s">
        <v>6783</v>
      </c>
      <c r="E126" s="7" t="s">
        <v>4795</v>
      </c>
    </row>
    <row r="127" spans="1:5" ht="15.75" x14ac:dyDescent="0.25">
      <c r="A127" s="5" t="s">
        <v>252</v>
      </c>
      <c r="B127" s="6" t="s">
        <v>253</v>
      </c>
      <c r="C127" s="10" t="s">
        <v>6680</v>
      </c>
      <c r="D127" s="9" t="s">
        <v>6784</v>
      </c>
      <c r="E127" s="8" t="s">
        <v>4796</v>
      </c>
    </row>
    <row r="128" spans="1:5" ht="15.75" x14ac:dyDescent="0.25">
      <c r="A128" s="3" t="s">
        <v>254</v>
      </c>
      <c r="B128" s="4" t="s">
        <v>255</v>
      </c>
      <c r="C128" s="10" t="s">
        <v>6680</v>
      </c>
      <c r="D128" s="9" t="s">
        <v>6785</v>
      </c>
      <c r="E128" s="7" t="s">
        <v>4797</v>
      </c>
    </row>
    <row r="129" spans="1:5" ht="15.75" x14ac:dyDescent="0.25">
      <c r="A129" s="5" t="s">
        <v>256</v>
      </c>
      <c r="B129" s="6" t="s">
        <v>257</v>
      </c>
      <c r="C129" s="10" t="s">
        <v>6680</v>
      </c>
      <c r="D129" s="9" t="s">
        <v>6786</v>
      </c>
      <c r="E129" s="8" t="s">
        <v>4798</v>
      </c>
    </row>
    <row r="130" spans="1:5" ht="15.75" x14ac:dyDescent="0.25">
      <c r="A130" s="3" t="s">
        <v>258</v>
      </c>
      <c r="B130" s="4" t="s">
        <v>259</v>
      </c>
      <c r="C130" s="10" t="s">
        <v>6680</v>
      </c>
      <c r="D130" s="9" t="s">
        <v>6787</v>
      </c>
      <c r="E130" s="7" t="s">
        <v>4799</v>
      </c>
    </row>
    <row r="131" spans="1:5" ht="15.75" x14ac:dyDescent="0.25">
      <c r="A131" s="5" t="s">
        <v>260</v>
      </c>
      <c r="B131" s="6" t="s">
        <v>261</v>
      </c>
      <c r="C131" s="10" t="s">
        <v>6680</v>
      </c>
      <c r="D131" s="9" t="s">
        <v>6788</v>
      </c>
      <c r="E131" s="8" t="s">
        <v>4800</v>
      </c>
    </row>
    <row r="132" spans="1:5" ht="15.75" x14ac:dyDescent="0.25">
      <c r="A132" s="3" t="s">
        <v>262</v>
      </c>
      <c r="B132" s="4" t="s">
        <v>263</v>
      </c>
      <c r="C132" s="10" t="s">
        <v>6680</v>
      </c>
      <c r="D132" s="9" t="s">
        <v>6789</v>
      </c>
      <c r="E132" s="7" t="s">
        <v>4801</v>
      </c>
    </row>
    <row r="133" spans="1:5" ht="15.75" x14ac:dyDescent="0.25">
      <c r="A133" s="5" t="s">
        <v>264</v>
      </c>
      <c r="B133" s="6" t="s">
        <v>265</v>
      </c>
      <c r="C133" s="10" t="s">
        <v>6679</v>
      </c>
      <c r="D133" s="9" t="s">
        <v>6790</v>
      </c>
      <c r="E133" s="8" t="s">
        <v>4802</v>
      </c>
    </row>
    <row r="134" spans="1:5" ht="15.75" x14ac:dyDescent="0.25">
      <c r="A134" s="3" t="s">
        <v>266</v>
      </c>
      <c r="B134" s="4" t="s">
        <v>267</v>
      </c>
      <c r="C134" s="10" t="s">
        <v>6680</v>
      </c>
      <c r="D134" s="9" t="s">
        <v>6791</v>
      </c>
      <c r="E134" s="7" t="s">
        <v>4803</v>
      </c>
    </row>
    <row r="135" spans="1:5" ht="15.75" x14ac:dyDescent="0.25">
      <c r="A135" s="5" t="s">
        <v>268</v>
      </c>
      <c r="B135" s="6" t="s">
        <v>269</v>
      </c>
      <c r="C135" s="10" t="s">
        <v>6680</v>
      </c>
      <c r="D135" s="9" t="s">
        <v>6792</v>
      </c>
      <c r="E135" s="8" t="s">
        <v>4804</v>
      </c>
    </row>
    <row r="136" spans="1:5" ht="15.75" x14ac:dyDescent="0.25">
      <c r="A136" s="3" t="s">
        <v>270</v>
      </c>
      <c r="B136" s="4" t="s">
        <v>271</v>
      </c>
      <c r="C136" s="10" t="s">
        <v>6679</v>
      </c>
      <c r="D136" s="9" t="s">
        <v>6793</v>
      </c>
      <c r="E136" s="7" t="s">
        <v>4805</v>
      </c>
    </row>
    <row r="137" spans="1:5" ht="15.75" x14ac:dyDescent="0.25">
      <c r="A137" s="5" t="s">
        <v>272</v>
      </c>
      <c r="B137" s="6" t="s">
        <v>273</v>
      </c>
      <c r="C137" s="10" t="s">
        <v>6679</v>
      </c>
      <c r="D137" s="9" t="s">
        <v>6794</v>
      </c>
      <c r="E137" s="8" t="s">
        <v>4806</v>
      </c>
    </row>
    <row r="138" spans="1:5" ht="15.75" x14ac:dyDescent="0.25">
      <c r="A138" s="3" t="s">
        <v>274</v>
      </c>
      <c r="B138" s="4" t="s">
        <v>275</v>
      </c>
      <c r="C138" s="10" t="s">
        <v>6679</v>
      </c>
      <c r="D138" s="9" t="s">
        <v>6795</v>
      </c>
      <c r="E138" s="7" t="s">
        <v>4807</v>
      </c>
    </row>
    <row r="139" spans="1:5" ht="15.75" x14ac:dyDescent="0.25">
      <c r="A139" s="5" t="s">
        <v>276</v>
      </c>
      <c r="B139" s="6" t="s">
        <v>277</v>
      </c>
      <c r="C139" s="10" t="s">
        <v>6680</v>
      </c>
      <c r="D139" s="9" t="s">
        <v>6796</v>
      </c>
      <c r="E139" s="8" t="s">
        <v>4808</v>
      </c>
    </row>
    <row r="140" spans="1:5" ht="15.75" x14ac:dyDescent="0.25">
      <c r="A140" s="3" t="s">
        <v>278</v>
      </c>
      <c r="B140" s="4" t="s">
        <v>279</v>
      </c>
      <c r="C140" s="10" t="s">
        <v>6680</v>
      </c>
      <c r="D140" s="9" t="s">
        <v>6797</v>
      </c>
      <c r="E140" s="7" t="s">
        <v>4809</v>
      </c>
    </row>
    <row r="141" spans="1:5" ht="15.75" x14ac:dyDescent="0.25">
      <c r="A141" s="5" t="s">
        <v>280</v>
      </c>
      <c r="B141" s="6" t="s">
        <v>281</v>
      </c>
      <c r="C141" s="10" t="s">
        <v>6680</v>
      </c>
      <c r="D141" s="9" t="s">
        <v>6798</v>
      </c>
      <c r="E141" s="8" t="s">
        <v>4810</v>
      </c>
    </row>
    <row r="142" spans="1:5" ht="15.75" x14ac:dyDescent="0.25">
      <c r="A142" s="3" t="s">
        <v>282</v>
      </c>
      <c r="B142" s="4" t="s">
        <v>283</v>
      </c>
      <c r="C142" s="10" t="s">
        <v>6680</v>
      </c>
      <c r="D142" s="9" t="s">
        <v>6799</v>
      </c>
      <c r="E142" s="7" t="s">
        <v>4811</v>
      </c>
    </row>
    <row r="143" spans="1:5" ht="15.75" x14ac:dyDescent="0.25">
      <c r="A143" s="5" t="s">
        <v>284</v>
      </c>
      <c r="B143" s="6" t="s">
        <v>285</v>
      </c>
      <c r="C143" s="10" t="s">
        <v>6680</v>
      </c>
      <c r="D143" s="9" t="s">
        <v>6800</v>
      </c>
      <c r="E143" s="8" t="s">
        <v>4812</v>
      </c>
    </row>
    <row r="144" spans="1:5" ht="15.75" x14ac:dyDescent="0.25">
      <c r="A144" s="3" t="s">
        <v>286</v>
      </c>
      <c r="B144" s="4" t="s">
        <v>287</v>
      </c>
      <c r="C144" s="10" t="s">
        <v>6679</v>
      </c>
      <c r="D144" s="9" t="s">
        <v>6801</v>
      </c>
      <c r="E144" s="7" t="s">
        <v>4813</v>
      </c>
    </row>
    <row r="145" spans="1:5" ht="15.75" x14ac:dyDescent="0.25">
      <c r="A145" s="5" t="s">
        <v>288</v>
      </c>
      <c r="B145" s="6" t="s">
        <v>289</v>
      </c>
      <c r="C145" s="10" t="s">
        <v>6680</v>
      </c>
      <c r="D145" s="9" t="s">
        <v>6802</v>
      </c>
      <c r="E145" s="8" t="s">
        <v>4814</v>
      </c>
    </row>
    <row r="146" spans="1:5" ht="15.75" x14ac:dyDescent="0.25">
      <c r="A146" s="3" t="s">
        <v>290</v>
      </c>
      <c r="B146" s="4" t="s">
        <v>291</v>
      </c>
      <c r="C146" s="10" t="s">
        <v>6680</v>
      </c>
      <c r="D146" s="9" t="s">
        <v>6803</v>
      </c>
      <c r="E146" s="7" t="s">
        <v>4815</v>
      </c>
    </row>
    <row r="147" spans="1:5" ht="15.75" x14ac:dyDescent="0.25">
      <c r="A147" s="5" t="s">
        <v>292</v>
      </c>
      <c r="B147" s="6" t="s">
        <v>293</v>
      </c>
      <c r="C147" s="10" t="s">
        <v>6679</v>
      </c>
      <c r="D147" s="9" t="s">
        <v>6804</v>
      </c>
      <c r="E147" s="8" t="s">
        <v>4816</v>
      </c>
    </row>
    <row r="148" spans="1:5" ht="15.75" x14ac:dyDescent="0.25">
      <c r="A148" s="3" t="s">
        <v>294</v>
      </c>
      <c r="B148" s="4" t="s">
        <v>295</v>
      </c>
      <c r="C148" s="10" t="s">
        <v>6680</v>
      </c>
      <c r="D148" s="9" t="s">
        <v>6805</v>
      </c>
      <c r="E148" s="7" t="s">
        <v>4751</v>
      </c>
    </row>
    <row r="149" spans="1:5" ht="15.75" x14ac:dyDescent="0.25">
      <c r="A149" s="5" t="s">
        <v>296</v>
      </c>
      <c r="B149" s="6" t="s">
        <v>297</v>
      </c>
      <c r="C149" s="10" t="s">
        <v>6680</v>
      </c>
      <c r="D149" s="9" t="s">
        <v>6806</v>
      </c>
      <c r="E149" s="8" t="s">
        <v>4817</v>
      </c>
    </row>
    <row r="150" spans="1:5" ht="15.75" x14ac:dyDescent="0.25">
      <c r="A150" s="3" t="s">
        <v>298</v>
      </c>
      <c r="B150" s="4" t="s">
        <v>299</v>
      </c>
      <c r="C150" s="10" t="s">
        <v>6680</v>
      </c>
      <c r="D150" s="9" t="s">
        <v>6807</v>
      </c>
      <c r="E150" s="7" t="s">
        <v>4818</v>
      </c>
    </row>
    <row r="151" spans="1:5" ht="15.75" x14ac:dyDescent="0.25">
      <c r="A151" s="5" t="s">
        <v>300</v>
      </c>
      <c r="B151" s="6" t="s">
        <v>301</v>
      </c>
      <c r="C151" s="10" t="s">
        <v>6680</v>
      </c>
      <c r="D151" s="9" t="s">
        <v>6808</v>
      </c>
      <c r="E151" s="8" t="s">
        <v>4819</v>
      </c>
    </row>
    <row r="152" spans="1:5" ht="15.75" x14ac:dyDescent="0.25">
      <c r="A152" s="3" t="s">
        <v>302</v>
      </c>
      <c r="B152" s="4" t="s">
        <v>303</v>
      </c>
      <c r="C152" s="10" t="s">
        <v>6679</v>
      </c>
      <c r="D152" s="9" t="s">
        <v>6809</v>
      </c>
      <c r="E152" s="7" t="s">
        <v>4820</v>
      </c>
    </row>
    <row r="153" spans="1:5" ht="15.75" x14ac:dyDescent="0.25">
      <c r="A153" s="5" t="s">
        <v>304</v>
      </c>
      <c r="B153" s="6" t="s">
        <v>305</v>
      </c>
      <c r="C153" s="10" t="s">
        <v>6680</v>
      </c>
      <c r="D153" s="9" t="s">
        <v>6805</v>
      </c>
      <c r="E153" s="8" t="s">
        <v>4821</v>
      </c>
    </row>
    <row r="154" spans="1:5" ht="15.75" x14ac:dyDescent="0.25">
      <c r="A154" s="3" t="s">
        <v>306</v>
      </c>
      <c r="B154" s="4" t="s">
        <v>307</v>
      </c>
      <c r="C154" s="10" t="s">
        <v>6680</v>
      </c>
      <c r="D154" s="9" t="s">
        <v>5687</v>
      </c>
      <c r="E154" s="7" t="s">
        <v>4822</v>
      </c>
    </row>
    <row r="155" spans="1:5" ht="15.75" x14ac:dyDescent="0.25">
      <c r="A155" s="5" t="s">
        <v>308</v>
      </c>
      <c r="B155" s="6" t="s">
        <v>309</v>
      </c>
      <c r="C155" s="10" t="s">
        <v>6680</v>
      </c>
      <c r="D155" s="9" t="s">
        <v>6810</v>
      </c>
      <c r="E155" s="8" t="s">
        <v>4823</v>
      </c>
    </row>
    <row r="156" spans="1:5" ht="15.75" x14ac:dyDescent="0.25">
      <c r="A156" s="3" t="s">
        <v>310</v>
      </c>
      <c r="B156" s="4" t="s">
        <v>311</v>
      </c>
      <c r="C156" s="10" t="s">
        <v>6680</v>
      </c>
      <c r="D156" s="9" t="s">
        <v>6811</v>
      </c>
      <c r="E156" s="7" t="s">
        <v>4824</v>
      </c>
    </row>
    <row r="157" spans="1:5" ht="15.75" x14ac:dyDescent="0.25">
      <c r="A157" s="5" t="s">
        <v>312</v>
      </c>
      <c r="B157" s="6" t="s">
        <v>313</v>
      </c>
      <c r="C157" s="10" t="s">
        <v>6680</v>
      </c>
      <c r="D157" s="9" t="s">
        <v>6812</v>
      </c>
      <c r="E157" s="8" t="s">
        <v>4825</v>
      </c>
    </row>
    <row r="158" spans="1:5" ht="15.75" x14ac:dyDescent="0.25">
      <c r="A158" s="3" t="s">
        <v>314</v>
      </c>
      <c r="B158" s="4" t="s">
        <v>315</v>
      </c>
      <c r="C158" s="10" t="s">
        <v>6680</v>
      </c>
      <c r="D158" s="9" t="s">
        <v>6737</v>
      </c>
      <c r="E158" s="7" t="s">
        <v>4826</v>
      </c>
    </row>
    <row r="159" spans="1:5" ht="15.75" x14ac:dyDescent="0.25">
      <c r="A159" s="5" t="s">
        <v>316</v>
      </c>
      <c r="B159" s="6" t="s">
        <v>317</v>
      </c>
      <c r="C159" s="10" t="s">
        <v>6679</v>
      </c>
      <c r="D159" s="9" t="s">
        <v>6813</v>
      </c>
      <c r="E159" s="8" t="s">
        <v>4827</v>
      </c>
    </row>
    <row r="160" spans="1:5" ht="15.75" x14ac:dyDescent="0.25">
      <c r="A160" s="3" t="s">
        <v>318</v>
      </c>
      <c r="B160" s="4" t="s">
        <v>319</v>
      </c>
      <c r="C160" s="10" t="s">
        <v>6679</v>
      </c>
      <c r="D160" s="9" t="s">
        <v>6814</v>
      </c>
      <c r="E160" s="7" t="s">
        <v>4828</v>
      </c>
    </row>
    <row r="161" spans="1:5" ht="15.75" x14ac:dyDescent="0.25">
      <c r="A161" s="5" t="s">
        <v>320</v>
      </c>
      <c r="B161" s="6" t="s">
        <v>321</v>
      </c>
      <c r="C161" s="10" t="s">
        <v>6680</v>
      </c>
      <c r="D161" s="9" t="s">
        <v>6815</v>
      </c>
      <c r="E161" s="8" t="s">
        <v>4829</v>
      </c>
    </row>
    <row r="162" spans="1:5" ht="15.75" x14ac:dyDescent="0.25">
      <c r="A162" s="3" t="s">
        <v>322</v>
      </c>
      <c r="B162" s="4" t="s">
        <v>323</v>
      </c>
      <c r="C162" s="10" t="s">
        <v>6680</v>
      </c>
      <c r="D162" s="9" t="s">
        <v>6816</v>
      </c>
      <c r="E162" s="7" t="s">
        <v>4830</v>
      </c>
    </row>
    <row r="163" spans="1:5" ht="15.75" x14ac:dyDescent="0.25">
      <c r="A163" s="5" t="s">
        <v>324</v>
      </c>
      <c r="B163" s="6" t="s">
        <v>325</v>
      </c>
      <c r="C163" s="10" t="s">
        <v>6680</v>
      </c>
      <c r="D163" s="9" t="s">
        <v>6817</v>
      </c>
      <c r="E163" s="8" t="s">
        <v>4831</v>
      </c>
    </row>
    <row r="164" spans="1:5" ht="15.75" x14ac:dyDescent="0.25">
      <c r="A164" s="3" t="s">
        <v>326</v>
      </c>
      <c r="B164" s="4" t="s">
        <v>327</v>
      </c>
      <c r="C164" s="10" t="s">
        <v>6680</v>
      </c>
      <c r="D164" s="9" t="s">
        <v>6818</v>
      </c>
      <c r="E164" s="7" t="s">
        <v>4832</v>
      </c>
    </row>
    <row r="165" spans="1:5" ht="15.75" x14ac:dyDescent="0.25">
      <c r="A165" s="5" t="s">
        <v>328</v>
      </c>
      <c r="B165" s="6" t="s">
        <v>329</v>
      </c>
      <c r="C165" s="10" t="s">
        <v>6680</v>
      </c>
      <c r="D165" s="9" t="s">
        <v>6819</v>
      </c>
      <c r="E165" s="8" t="s">
        <v>4833</v>
      </c>
    </row>
    <row r="166" spans="1:5" ht="15.75" x14ac:dyDescent="0.25">
      <c r="A166" s="3" t="s">
        <v>330</v>
      </c>
      <c r="B166" s="4" t="s">
        <v>331</v>
      </c>
      <c r="C166" s="10" t="s">
        <v>6679</v>
      </c>
      <c r="D166" s="9" t="s">
        <v>6820</v>
      </c>
      <c r="E166" s="7" t="s">
        <v>4834</v>
      </c>
    </row>
    <row r="167" spans="1:5" ht="15.75" x14ac:dyDescent="0.25">
      <c r="A167" s="5" t="s">
        <v>332</v>
      </c>
      <c r="B167" s="6" t="s">
        <v>333</v>
      </c>
      <c r="C167" s="10" t="s">
        <v>6680</v>
      </c>
      <c r="D167" s="9" t="s">
        <v>6821</v>
      </c>
      <c r="E167" s="8" t="s">
        <v>4835</v>
      </c>
    </row>
    <row r="168" spans="1:5" ht="15.75" x14ac:dyDescent="0.25">
      <c r="A168" s="3" t="s">
        <v>334</v>
      </c>
      <c r="B168" s="4" t="s">
        <v>335</v>
      </c>
      <c r="C168" s="10" t="s">
        <v>6679</v>
      </c>
      <c r="D168" s="9" t="s">
        <v>6822</v>
      </c>
      <c r="E168" s="7" t="s">
        <v>4836</v>
      </c>
    </row>
    <row r="169" spans="1:5" ht="15.75" x14ac:dyDescent="0.25">
      <c r="A169" s="5" t="s">
        <v>336</v>
      </c>
      <c r="B169" s="6" t="s">
        <v>337</v>
      </c>
      <c r="C169" s="10" t="s">
        <v>6679</v>
      </c>
      <c r="D169" s="9" t="s">
        <v>6823</v>
      </c>
      <c r="E169" s="8" t="s">
        <v>4837</v>
      </c>
    </row>
    <row r="170" spans="1:5" ht="15.75" x14ac:dyDescent="0.25">
      <c r="A170" s="3" t="s">
        <v>338</v>
      </c>
      <c r="B170" s="4" t="s">
        <v>339</v>
      </c>
      <c r="C170" s="10" t="s">
        <v>6680</v>
      </c>
      <c r="D170" s="9" t="s">
        <v>6824</v>
      </c>
      <c r="E170" s="7" t="s">
        <v>4838</v>
      </c>
    </row>
    <row r="171" spans="1:5" ht="15.75" x14ac:dyDescent="0.25">
      <c r="A171" s="5" t="s">
        <v>340</v>
      </c>
      <c r="B171" s="6" t="s">
        <v>341</v>
      </c>
      <c r="C171" s="10" t="s">
        <v>6680</v>
      </c>
      <c r="D171" s="9" t="s">
        <v>6825</v>
      </c>
      <c r="E171" s="8" t="s">
        <v>4839</v>
      </c>
    </row>
    <row r="172" spans="1:5" ht="15.75" x14ac:dyDescent="0.25">
      <c r="A172" s="3" t="s">
        <v>342</v>
      </c>
      <c r="B172" s="4" t="s">
        <v>343</v>
      </c>
      <c r="C172" s="10" t="s">
        <v>6679</v>
      </c>
      <c r="D172" s="9" t="s">
        <v>6707</v>
      </c>
      <c r="E172" s="7" t="s">
        <v>4840</v>
      </c>
    </row>
    <row r="173" spans="1:5" ht="15.75" x14ac:dyDescent="0.25">
      <c r="A173" s="5" t="s">
        <v>344</v>
      </c>
      <c r="B173" s="6" t="s">
        <v>345</v>
      </c>
      <c r="C173" s="10" t="s">
        <v>6679</v>
      </c>
      <c r="D173" s="9" t="s">
        <v>6826</v>
      </c>
      <c r="E173" s="8" t="s">
        <v>4841</v>
      </c>
    </row>
    <row r="174" spans="1:5" ht="15.75" x14ac:dyDescent="0.25">
      <c r="A174" s="3" t="s">
        <v>346</v>
      </c>
      <c r="B174" s="4" t="s">
        <v>347</v>
      </c>
      <c r="C174" s="10" t="s">
        <v>6680</v>
      </c>
      <c r="D174" s="9" t="s">
        <v>6827</v>
      </c>
      <c r="E174" s="7" t="s">
        <v>4842</v>
      </c>
    </row>
    <row r="175" spans="1:5" ht="15.75" x14ac:dyDescent="0.25">
      <c r="A175" s="5" t="s">
        <v>348</v>
      </c>
      <c r="B175" s="6" t="s">
        <v>349</v>
      </c>
      <c r="C175" s="10" t="s">
        <v>6679</v>
      </c>
      <c r="D175" s="9" t="s">
        <v>6770</v>
      </c>
      <c r="E175" s="8" t="s">
        <v>4843</v>
      </c>
    </row>
    <row r="176" spans="1:5" ht="15.75" x14ac:dyDescent="0.25">
      <c r="A176" s="3" t="s">
        <v>350</v>
      </c>
      <c r="B176" s="4" t="s">
        <v>351</v>
      </c>
      <c r="C176" s="10" t="s">
        <v>6680</v>
      </c>
      <c r="D176" s="9" t="s">
        <v>6828</v>
      </c>
      <c r="E176" s="7" t="s">
        <v>4844</v>
      </c>
    </row>
    <row r="177" spans="1:5" ht="15.75" x14ac:dyDescent="0.25">
      <c r="A177" s="5" t="s">
        <v>352</v>
      </c>
      <c r="B177" s="6" t="s">
        <v>353</v>
      </c>
      <c r="C177" s="10" t="s">
        <v>6680</v>
      </c>
      <c r="D177" s="9" t="s">
        <v>6698</v>
      </c>
      <c r="E177" s="8" t="s">
        <v>4845</v>
      </c>
    </row>
    <row r="178" spans="1:5" ht="15.75" x14ac:dyDescent="0.25">
      <c r="A178" s="3" t="s">
        <v>354</v>
      </c>
      <c r="B178" s="4" t="s">
        <v>355</v>
      </c>
      <c r="C178" s="10" t="s">
        <v>6679</v>
      </c>
      <c r="D178" s="9" t="s">
        <v>6829</v>
      </c>
      <c r="E178" s="7" t="s">
        <v>4846</v>
      </c>
    </row>
    <row r="179" spans="1:5" ht="15.75" x14ac:dyDescent="0.25">
      <c r="A179" s="5" t="s">
        <v>356</v>
      </c>
      <c r="B179" s="6" t="s">
        <v>357</v>
      </c>
      <c r="C179" s="10" t="s">
        <v>6679</v>
      </c>
      <c r="D179" s="9" t="s">
        <v>6830</v>
      </c>
      <c r="E179" s="8" t="s">
        <v>4847</v>
      </c>
    </row>
    <row r="180" spans="1:5" ht="15.75" x14ac:dyDescent="0.25">
      <c r="A180" s="3" t="s">
        <v>358</v>
      </c>
      <c r="B180" s="4" t="s">
        <v>359</v>
      </c>
      <c r="C180" s="10" t="s">
        <v>6679</v>
      </c>
      <c r="D180" s="9" t="s">
        <v>6831</v>
      </c>
      <c r="E180" s="7" t="s">
        <v>4848</v>
      </c>
    </row>
    <row r="181" spans="1:5" ht="15.75" x14ac:dyDescent="0.25">
      <c r="A181" s="5" t="s">
        <v>360</v>
      </c>
      <c r="B181" s="6" t="s">
        <v>361</v>
      </c>
      <c r="C181" s="10" t="s">
        <v>6679</v>
      </c>
      <c r="D181" s="9" t="s">
        <v>6832</v>
      </c>
      <c r="E181" s="8" t="s">
        <v>4849</v>
      </c>
    </row>
    <row r="182" spans="1:5" ht="15.75" x14ac:dyDescent="0.25">
      <c r="A182" s="3" t="s">
        <v>362</v>
      </c>
      <c r="B182" s="4" t="s">
        <v>363</v>
      </c>
      <c r="C182" s="10" t="s">
        <v>6679</v>
      </c>
      <c r="D182" s="9" t="s">
        <v>6833</v>
      </c>
      <c r="E182" s="7" t="s">
        <v>4850</v>
      </c>
    </row>
    <row r="183" spans="1:5" ht="15.75" x14ac:dyDescent="0.25">
      <c r="A183" s="5" t="s">
        <v>364</v>
      </c>
      <c r="B183" s="6" t="s">
        <v>365</v>
      </c>
      <c r="C183" s="10" t="s">
        <v>6680</v>
      </c>
      <c r="D183" s="9" t="s">
        <v>6834</v>
      </c>
      <c r="E183" s="8" t="s">
        <v>4851</v>
      </c>
    </row>
    <row r="184" spans="1:5" ht="15.75" x14ac:dyDescent="0.25">
      <c r="A184" s="3" t="s">
        <v>366</v>
      </c>
      <c r="B184" s="4" t="s">
        <v>367</v>
      </c>
      <c r="C184" s="10" t="s">
        <v>6680</v>
      </c>
      <c r="D184" s="9" t="s">
        <v>6835</v>
      </c>
      <c r="E184" s="7" t="s">
        <v>4852</v>
      </c>
    </row>
    <row r="185" spans="1:5" ht="15.75" x14ac:dyDescent="0.25">
      <c r="A185" s="5" t="s">
        <v>368</v>
      </c>
      <c r="B185" s="6" t="s">
        <v>369</v>
      </c>
      <c r="C185" s="10" t="s">
        <v>6680</v>
      </c>
      <c r="D185" s="9" t="s">
        <v>6836</v>
      </c>
      <c r="E185" s="8" t="s">
        <v>4853</v>
      </c>
    </row>
    <row r="186" spans="1:5" ht="15.75" x14ac:dyDescent="0.25">
      <c r="A186" s="3" t="s">
        <v>370</v>
      </c>
      <c r="B186" s="4" t="s">
        <v>371</v>
      </c>
      <c r="C186" s="10" t="s">
        <v>6680</v>
      </c>
      <c r="D186" s="9" t="s">
        <v>6837</v>
      </c>
      <c r="E186" s="7" t="s">
        <v>4854</v>
      </c>
    </row>
    <row r="187" spans="1:5" ht="15.75" x14ac:dyDescent="0.25">
      <c r="A187" s="5" t="s">
        <v>372</v>
      </c>
      <c r="B187" s="6" t="s">
        <v>373</v>
      </c>
      <c r="C187" s="10" t="s">
        <v>6679</v>
      </c>
      <c r="D187" s="9" t="s">
        <v>6838</v>
      </c>
      <c r="E187" s="8" t="s">
        <v>4855</v>
      </c>
    </row>
    <row r="188" spans="1:5" ht="15.75" x14ac:dyDescent="0.25">
      <c r="A188" s="3" t="s">
        <v>374</v>
      </c>
      <c r="B188" s="4" t="s">
        <v>375</v>
      </c>
      <c r="C188" s="10" t="s">
        <v>6680</v>
      </c>
      <c r="D188" s="9" t="s">
        <v>6839</v>
      </c>
      <c r="E188" s="7" t="s">
        <v>4856</v>
      </c>
    </row>
    <row r="189" spans="1:5" ht="15.75" x14ac:dyDescent="0.25">
      <c r="A189" s="5" t="s">
        <v>376</v>
      </c>
      <c r="B189" s="6" t="s">
        <v>377</v>
      </c>
      <c r="C189" s="10" t="s">
        <v>6680</v>
      </c>
      <c r="D189" s="9" t="s">
        <v>6840</v>
      </c>
      <c r="E189" s="8" t="s">
        <v>4857</v>
      </c>
    </row>
    <row r="190" spans="1:5" ht="15.75" x14ac:dyDescent="0.25">
      <c r="A190" s="3" t="s">
        <v>378</v>
      </c>
      <c r="B190" s="4" t="s">
        <v>379</v>
      </c>
      <c r="C190" s="10" t="s">
        <v>6679</v>
      </c>
      <c r="D190" s="9" t="s">
        <v>6841</v>
      </c>
      <c r="E190" s="7" t="s">
        <v>4858</v>
      </c>
    </row>
    <row r="191" spans="1:5" ht="15.75" x14ac:dyDescent="0.25">
      <c r="A191" s="5" t="s">
        <v>380</v>
      </c>
      <c r="B191" s="6" t="s">
        <v>381</v>
      </c>
      <c r="C191" s="10" t="s">
        <v>6679</v>
      </c>
      <c r="D191" s="9" t="s">
        <v>6842</v>
      </c>
      <c r="E191" s="8" t="s">
        <v>4859</v>
      </c>
    </row>
    <row r="192" spans="1:5" ht="15.75" x14ac:dyDescent="0.25">
      <c r="A192" s="3" t="s">
        <v>382</v>
      </c>
      <c r="B192" s="4" t="s">
        <v>383</v>
      </c>
      <c r="C192" s="10" t="s">
        <v>6680</v>
      </c>
      <c r="D192" s="9" t="s">
        <v>6843</v>
      </c>
      <c r="E192" s="7" t="s">
        <v>4860</v>
      </c>
    </row>
    <row r="193" spans="1:5" ht="15.75" x14ac:dyDescent="0.25">
      <c r="A193" s="5" t="s">
        <v>384</v>
      </c>
      <c r="B193" s="6" t="s">
        <v>385</v>
      </c>
      <c r="C193" s="10" t="s">
        <v>6680</v>
      </c>
      <c r="D193" s="9" t="s">
        <v>6844</v>
      </c>
      <c r="E193" s="8" t="s">
        <v>4861</v>
      </c>
    </row>
    <row r="194" spans="1:5" ht="15.75" x14ac:dyDescent="0.25">
      <c r="A194" s="3" t="s">
        <v>386</v>
      </c>
      <c r="B194" s="4" t="s">
        <v>387</v>
      </c>
      <c r="C194" s="10" t="s">
        <v>6679</v>
      </c>
      <c r="D194" s="9" t="s">
        <v>6845</v>
      </c>
      <c r="E194" s="7" t="s">
        <v>4862</v>
      </c>
    </row>
    <row r="195" spans="1:5" ht="15.75" x14ac:dyDescent="0.25">
      <c r="A195" s="5" t="s">
        <v>388</v>
      </c>
      <c r="B195" s="6" t="s">
        <v>389</v>
      </c>
      <c r="C195" s="10" t="s">
        <v>6680</v>
      </c>
      <c r="D195" s="9" t="s">
        <v>6846</v>
      </c>
      <c r="E195" s="8" t="s">
        <v>4863</v>
      </c>
    </row>
    <row r="196" spans="1:5" ht="15.75" x14ac:dyDescent="0.25">
      <c r="A196" s="3" t="s">
        <v>390</v>
      </c>
      <c r="B196" s="4" t="s">
        <v>391</v>
      </c>
      <c r="C196" s="10" t="s">
        <v>6680</v>
      </c>
      <c r="D196" s="9" t="s">
        <v>6847</v>
      </c>
      <c r="E196" s="7" t="s">
        <v>4864</v>
      </c>
    </row>
    <row r="197" spans="1:5" ht="15.75" x14ac:dyDescent="0.25">
      <c r="A197" s="5" t="s">
        <v>392</v>
      </c>
      <c r="B197" s="6" t="s">
        <v>393</v>
      </c>
      <c r="C197" s="10" t="s">
        <v>6680</v>
      </c>
      <c r="D197" s="9" t="s">
        <v>6848</v>
      </c>
      <c r="E197" s="8" t="s">
        <v>4865</v>
      </c>
    </row>
    <row r="198" spans="1:5" ht="15.75" x14ac:dyDescent="0.25">
      <c r="A198" s="3" t="s">
        <v>394</v>
      </c>
      <c r="B198" s="4" t="s">
        <v>395</v>
      </c>
      <c r="C198" s="10" t="s">
        <v>6680</v>
      </c>
      <c r="D198" s="9" t="s">
        <v>6849</v>
      </c>
      <c r="E198" s="7" t="s">
        <v>4866</v>
      </c>
    </row>
    <row r="199" spans="1:5" ht="15.75" x14ac:dyDescent="0.25">
      <c r="A199" s="5" t="s">
        <v>396</v>
      </c>
      <c r="B199" s="6" t="s">
        <v>397</v>
      </c>
      <c r="C199" s="10" t="s">
        <v>6680</v>
      </c>
      <c r="D199" s="9" t="s">
        <v>6800</v>
      </c>
      <c r="E199" s="8" t="s">
        <v>4867</v>
      </c>
    </row>
    <row r="200" spans="1:5" ht="15.75" x14ac:dyDescent="0.25">
      <c r="A200" s="3" t="s">
        <v>398</v>
      </c>
      <c r="B200" s="4" t="s">
        <v>399</v>
      </c>
      <c r="C200" s="10" t="s">
        <v>6679</v>
      </c>
      <c r="D200" s="9" t="s">
        <v>6850</v>
      </c>
      <c r="E200" s="7" t="s">
        <v>4868</v>
      </c>
    </row>
    <row r="201" spans="1:5" ht="15.75" x14ac:dyDescent="0.25">
      <c r="A201" s="5" t="s">
        <v>400</v>
      </c>
      <c r="B201" s="6" t="s">
        <v>401</v>
      </c>
      <c r="C201" s="10" t="s">
        <v>6680</v>
      </c>
      <c r="D201" s="9" t="s">
        <v>6797</v>
      </c>
      <c r="E201" s="8" t="s">
        <v>4869</v>
      </c>
    </row>
    <row r="202" spans="1:5" ht="15.75" x14ac:dyDescent="0.25">
      <c r="A202" s="3" t="s">
        <v>402</v>
      </c>
      <c r="B202" s="4" t="s">
        <v>403</v>
      </c>
      <c r="C202" s="10" t="s">
        <v>6680</v>
      </c>
      <c r="D202" s="9" t="s">
        <v>6851</v>
      </c>
      <c r="E202" s="7" t="s">
        <v>4870</v>
      </c>
    </row>
    <row r="203" spans="1:5" ht="15.75" x14ac:dyDescent="0.25">
      <c r="A203" s="5" t="s">
        <v>404</v>
      </c>
      <c r="B203" s="6" t="s">
        <v>405</v>
      </c>
      <c r="C203" s="10" t="s">
        <v>6680</v>
      </c>
      <c r="D203" s="9" t="s">
        <v>6852</v>
      </c>
      <c r="E203" s="8" t="s">
        <v>4871</v>
      </c>
    </row>
    <row r="204" spans="1:5" ht="15.75" x14ac:dyDescent="0.25">
      <c r="A204" s="3" t="s">
        <v>406</v>
      </c>
      <c r="B204" s="4" t="s">
        <v>407</v>
      </c>
      <c r="C204" s="10" t="s">
        <v>6680</v>
      </c>
      <c r="D204" s="9" t="s">
        <v>6853</v>
      </c>
      <c r="E204" s="7" t="s">
        <v>4872</v>
      </c>
    </row>
    <row r="205" spans="1:5" ht="15.75" x14ac:dyDescent="0.25">
      <c r="A205" s="5" t="s">
        <v>408</v>
      </c>
      <c r="B205" s="6" t="s">
        <v>409</v>
      </c>
      <c r="C205" s="10" t="s">
        <v>6679</v>
      </c>
      <c r="D205" s="9" t="s">
        <v>6755</v>
      </c>
      <c r="E205" s="8" t="s">
        <v>4873</v>
      </c>
    </row>
    <row r="206" spans="1:5" ht="15.75" x14ac:dyDescent="0.25">
      <c r="A206" s="3" t="s">
        <v>410</v>
      </c>
      <c r="B206" s="4" t="s">
        <v>411</v>
      </c>
      <c r="C206" s="10" t="s">
        <v>6680</v>
      </c>
      <c r="D206" s="9" t="s">
        <v>6854</v>
      </c>
      <c r="E206" s="7" t="s">
        <v>4874</v>
      </c>
    </row>
    <row r="207" spans="1:5" ht="15.75" x14ac:dyDescent="0.25">
      <c r="A207" s="5" t="s">
        <v>412</v>
      </c>
      <c r="B207" s="6" t="s">
        <v>413</v>
      </c>
      <c r="C207" s="10" t="s">
        <v>6679</v>
      </c>
      <c r="D207" s="9" t="s">
        <v>6855</v>
      </c>
      <c r="E207" s="8" t="s">
        <v>4875</v>
      </c>
    </row>
    <row r="208" spans="1:5" ht="15.75" x14ac:dyDescent="0.25">
      <c r="A208" s="3" t="s">
        <v>414</v>
      </c>
      <c r="B208" s="4" t="s">
        <v>415</v>
      </c>
      <c r="C208" s="10" t="s">
        <v>6679</v>
      </c>
      <c r="D208" s="9" t="s">
        <v>6856</v>
      </c>
      <c r="E208" s="7" t="s">
        <v>4876</v>
      </c>
    </row>
    <row r="209" spans="1:5" ht="15.75" x14ac:dyDescent="0.25">
      <c r="A209" s="5" t="s">
        <v>416</v>
      </c>
      <c r="B209" s="6" t="s">
        <v>417</v>
      </c>
      <c r="C209" s="10" t="s">
        <v>6680</v>
      </c>
      <c r="D209" s="9" t="s">
        <v>6857</v>
      </c>
      <c r="E209" s="8" t="s">
        <v>4877</v>
      </c>
    </row>
    <row r="210" spans="1:5" ht="15.75" x14ac:dyDescent="0.25">
      <c r="A210" s="3" t="s">
        <v>418</v>
      </c>
      <c r="B210" s="4" t="s">
        <v>419</v>
      </c>
      <c r="C210" s="10" t="s">
        <v>6679</v>
      </c>
      <c r="D210" s="9" t="s">
        <v>6858</v>
      </c>
      <c r="E210" s="7" t="s">
        <v>4878</v>
      </c>
    </row>
    <row r="211" spans="1:5" ht="15.75" x14ac:dyDescent="0.25">
      <c r="A211" s="5" t="s">
        <v>420</v>
      </c>
      <c r="B211" s="6" t="s">
        <v>421</v>
      </c>
      <c r="C211" s="10" t="s">
        <v>6679</v>
      </c>
      <c r="D211" s="9" t="s">
        <v>6859</v>
      </c>
      <c r="E211" s="8" t="s">
        <v>4879</v>
      </c>
    </row>
    <row r="212" spans="1:5" ht="15.75" x14ac:dyDescent="0.25">
      <c r="A212" s="3" t="s">
        <v>422</v>
      </c>
      <c r="B212" s="4" t="s">
        <v>423</v>
      </c>
      <c r="C212" s="10" t="s">
        <v>6680</v>
      </c>
      <c r="D212" s="9" t="s">
        <v>6860</v>
      </c>
      <c r="E212" s="7" t="s">
        <v>4880</v>
      </c>
    </row>
    <row r="213" spans="1:5" ht="15.75" x14ac:dyDescent="0.25">
      <c r="A213" s="5" t="s">
        <v>424</v>
      </c>
      <c r="B213" s="6" t="s">
        <v>425</v>
      </c>
      <c r="C213" s="10" t="s">
        <v>6680</v>
      </c>
      <c r="D213" s="9" t="s">
        <v>6861</v>
      </c>
      <c r="E213" s="8" t="s">
        <v>4881</v>
      </c>
    </row>
    <row r="214" spans="1:5" ht="15.75" x14ac:dyDescent="0.25">
      <c r="A214" s="3" t="s">
        <v>426</v>
      </c>
      <c r="B214" s="4" t="s">
        <v>427</v>
      </c>
      <c r="C214" s="10" t="s">
        <v>6680</v>
      </c>
      <c r="D214" s="9" t="s">
        <v>6862</v>
      </c>
      <c r="E214" s="7" t="s">
        <v>4882</v>
      </c>
    </row>
    <row r="215" spans="1:5" ht="15.75" x14ac:dyDescent="0.25">
      <c r="A215" s="5" t="s">
        <v>428</v>
      </c>
      <c r="B215" s="6" t="s">
        <v>429</v>
      </c>
      <c r="C215" s="10" t="s">
        <v>6680</v>
      </c>
      <c r="D215" s="9" t="s">
        <v>6681</v>
      </c>
      <c r="E215" s="8" t="s">
        <v>4883</v>
      </c>
    </row>
    <row r="216" spans="1:5" ht="15.75" x14ac:dyDescent="0.25">
      <c r="A216" s="3" t="s">
        <v>430</v>
      </c>
      <c r="B216" s="4" t="s">
        <v>431</v>
      </c>
      <c r="C216" s="10" t="s">
        <v>6679</v>
      </c>
      <c r="D216" s="9" t="s">
        <v>6761</v>
      </c>
      <c r="E216" s="7" t="s">
        <v>4884</v>
      </c>
    </row>
    <row r="217" spans="1:5" ht="15.75" x14ac:dyDescent="0.25">
      <c r="A217" s="5" t="s">
        <v>432</v>
      </c>
      <c r="B217" s="6" t="s">
        <v>433</v>
      </c>
      <c r="C217" s="10" t="s">
        <v>6680</v>
      </c>
      <c r="D217" s="9" t="s">
        <v>6863</v>
      </c>
      <c r="E217" s="8" t="s">
        <v>4885</v>
      </c>
    </row>
    <row r="218" spans="1:5" ht="15.75" x14ac:dyDescent="0.25">
      <c r="A218" s="3" t="s">
        <v>434</v>
      </c>
      <c r="B218" s="4" t="s">
        <v>435</v>
      </c>
      <c r="C218" s="10" t="s">
        <v>6680</v>
      </c>
      <c r="D218" s="9" t="s">
        <v>6726</v>
      </c>
      <c r="E218" s="7" t="s">
        <v>4886</v>
      </c>
    </row>
    <row r="219" spans="1:5" ht="15.75" x14ac:dyDescent="0.25">
      <c r="A219" s="5" t="s">
        <v>436</v>
      </c>
      <c r="B219" s="6" t="s">
        <v>437</v>
      </c>
      <c r="C219" s="10" t="s">
        <v>6680</v>
      </c>
      <c r="D219" s="9" t="s">
        <v>6751</v>
      </c>
      <c r="E219" s="8" t="s">
        <v>4887</v>
      </c>
    </row>
    <row r="220" spans="1:5" ht="15.75" x14ac:dyDescent="0.25">
      <c r="A220" s="3" t="s">
        <v>438</v>
      </c>
      <c r="B220" s="4" t="s">
        <v>439</v>
      </c>
      <c r="C220" s="10" t="s">
        <v>6680</v>
      </c>
      <c r="D220" s="9" t="s">
        <v>6864</v>
      </c>
      <c r="E220" s="7" t="s">
        <v>4888</v>
      </c>
    </row>
    <row r="221" spans="1:5" ht="15.75" x14ac:dyDescent="0.25">
      <c r="A221" s="5" t="s">
        <v>440</v>
      </c>
      <c r="B221" s="6" t="s">
        <v>441</v>
      </c>
      <c r="C221" s="10" t="s">
        <v>6680</v>
      </c>
      <c r="D221" s="9" t="s">
        <v>6865</v>
      </c>
      <c r="E221" s="8" t="s">
        <v>4751</v>
      </c>
    </row>
    <row r="222" spans="1:5" ht="15.75" x14ac:dyDescent="0.25">
      <c r="A222" s="3" t="s">
        <v>442</v>
      </c>
      <c r="B222" s="4" t="s">
        <v>443</v>
      </c>
      <c r="C222" s="10" t="s">
        <v>6679</v>
      </c>
      <c r="D222" s="9" t="s">
        <v>6866</v>
      </c>
      <c r="E222" s="7" t="s">
        <v>4889</v>
      </c>
    </row>
    <row r="223" spans="1:5" ht="15.75" x14ac:dyDescent="0.25">
      <c r="A223" s="5" t="s">
        <v>444</v>
      </c>
      <c r="B223" s="6" t="s">
        <v>445</v>
      </c>
      <c r="C223" s="10" t="s">
        <v>6680</v>
      </c>
      <c r="D223" s="9" t="s">
        <v>6867</v>
      </c>
      <c r="E223" s="8" t="s">
        <v>4890</v>
      </c>
    </row>
    <row r="224" spans="1:5" ht="15.75" x14ac:dyDescent="0.25">
      <c r="A224" s="3" t="s">
        <v>446</v>
      </c>
      <c r="B224" s="4" t="s">
        <v>447</v>
      </c>
      <c r="C224" s="10" t="s">
        <v>6680</v>
      </c>
      <c r="D224" s="9" t="s">
        <v>6868</v>
      </c>
      <c r="E224" s="7" t="s">
        <v>4891</v>
      </c>
    </row>
    <row r="225" spans="1:5" ht="15.75" x14ac:dyDescent="0.25">
      <c r="A225" s="5" t="s">
        <v>448</v>
      </c>
      <c r="B225" s="6" t="s">
        <v>449</v>
      </c>
      <c r="C225" s="10" t="s">
        <v>6679</v>
      </c>
      <c r="D225" s="9" t="s">
        <v>6869</v>
      </c>
      <c r="E225" s="8" t="s">
        <v>4892</v>
      </c>
    </row>
    <row r="226" spans="1:5" ht="15.75" x14ac:dyDescent="0.25">
      <c r="A226" s="3" t="s">
        <v>450</v>
      </c>
      <c r="B226" s="4" t="s">
        <v>451</v>
      </c>
      <c r="C226" s="10" t="s">
        <v>6679</v>
      </c>
      <c r="D226" s="9" t="s">
        <v>6748</v>
      </c>
      <c r="E226" s="7" t="s">
        <v>4893</v>
      </c>
    </row>
    <row r="227" spans="1:5" ht="15.75" x14ac:dyDescent="0.25">
      <c r="A227" s="5" t="s">
        <v>452</v>
      </c>
      <c r="B227" s="6" t="s">
        <v>453</v>
      </c>
      <c r="C227" s="10" t="s">
        <v>6680</v>
      </c>
      <c r="D227" s="9" t="s">
        <v>6870</v>
      </c>
      <c r="E227" s="8" t="s">
        <v>4735</v>
      </c>
    </row>
    <row r="228" spans="1:5" ht="15.75" x14ac:dyDescent="0.25">
      <c r="A228" s="3" t="s">
        <v>454</v>
      </c>
      <c r="B228" s="4" t="s">
        <v>455</v>
      </c>
      <c r="C228" s="10" t="s">
        <v>6679</v>
      </c>
      <c r="D228" s="9" t="s">
        <v>6871</v>
      </c>
      <c r="E228" s="7" t="s">
        <v>4894</v>
      </c>
    </row>
    <row r="229" spans="1:5" ht="15.75" x14ac:dyDescent="0.25">
      <c r="A229" s="5" t="s">
        <v>456</v>
      </c>
      <c r="B229" s="6" t="s">
        <v>457</v>
      </c>
      <c r="C229" s="10" t="s">
        <v>6680</v>
      </c>
      <c r="D229" s="9" t="s">
        <v>6872</v>
      </c>
      <c r="E229" s="8" t="s">
        <v>4895</v>
      </c>
    </row>
    <row r="230" spans="1:5" ht="15.75" x14ac:dyDescent="0.25">
      <c r="A230" s="3" t="s">
        <v>458</v>
      </c>
      <c r="B230" s="4" t="s">
        <v>459</v>
      </c>
      <c r="C230" s="10" t="s">
        <v>6679</v>
      </c>
      <c r="D230" s="9" t="s">
        <v>6873</v>
      </c>
      <c r="E230" s="7" t="s">
        <v>4896</v>
      </c>
    </row>
    <row r="231" spans="1:5" ht="15.75" x14ac:dyDescent="0.25">
      <c r="A231" s="5" t="s">
        <v>460</v>
      </c>
      <c r="B231" s="6" t="s">
        <v>461</v>
      </c>
      <c r="C231" s="10" t="s">
        <v>6679</v>
      </c>
      <c r="D231" s="9" t="s">
        <v>6874</v>
      </c>
      <c r="E231" s="8" t="s">
        <v>4897</v>
      </c>
    </row>
    <row r="232" spans="1:5" ht="15.75" x14ac:dyDescent="0.25">
      <c r="A232" s="3" t="s">
        <v>462</v>
      </c>
      <c r="B232" s="4" t="s">
        <v>463</v>
      </c>
      <c r="C232" s="10" t="s">
        <v>6680</v>
      </c>
      <c r="D232" s="9" t="s">
        <v>6200</v>
      </c>
      <c r="E232" s="7" t="s">
        <v>4898</v>
      </c>
    </row>
    <row r="233" spans="1:5" ht="15.75" x14ac:dyDescent="0.25">
      <c r="A233" s="5" t="s">
        <v>464</v>
      </c>
      <c r="B233" s="6" t="s">
        <v>465</v>
      </c>
      <c r="C233" s="10" t="s">
        <v>6680</v>
      </c>
      <c r="D233" s="9" t="s">
        <v>6875</v>
      </c>
      <c r="E233" s="8" t="s">
        <v>4899</v>
      </c>
    </row>
    <row r="234" spans="1:5" ht="15.75" x14ac:dyDescent="0.25">
      <c r="A234" s="3" t="s">
        <v>466</v>
      </c>
      <c r="B234" s="4" t="s">
        <v>467</v>
      </c>
      <c r="C234" s="10" t="s">
        <v>6680</v>
      </c>
      <c r="D234" s="9" t="s">
        <v>6876</v>
      </c>
      <c r="E234" s="7" t="s">
        <v>4900</v>
      </c>
    </row>
    <row r="235" spans="1:5" ht="15.75" x14ac:dyDescent="0.25">
      <c r="A235" s="5" t="s">
        <v>468</v>
      </c>
      <c r="B235" s="6" t="s">
        <v>469</v>
      </c>
      <c r="C235" s="10" t="s">
        <v>6680</v>
      </c>
      <c r="D235" s="9" t="s">
        <v>6877</v>
      </c>
      <c r="E235" s="8" t="s">
        <v>4901</v>
      </c>
    </row>
    <row r="236" spans="1:5" ht="15.75" x14ac:dyDescent="0.25">
      <c r="A236" s="3" t="s">
        <v>470</v>
      </c>
      <c r="B236" s="4" t="s">
        <v>471</v>
      </c>
      <c r="C236" s="10" t="s">
        <v>6680</v>
      </c>
      <c r="D236" s="9" t="s">
        <v>6872</v>
      </c>
      <c r="E236" s="7" t="s">
        <v>4804</v>
      </c>
    </row>
    <row r="237" spans="1:5" ht="15.75" x14ac:dyDescent="0.25">
      <c r="A237" s="5" t="s">
        <v>472</v>
      </c>
      <c r="B237" s="6" t="s">
        <v>473</v>
      </c>
      <c r="C237" s="10" t="s">
        <v>6679</v>
      </c>
      <c r="D237" s="9" t="s">
        <v>6878</v>
      </c>
      <c r="E237" s="8" t="s">
        <v>4902</v>
      </c>
    </row>
    <row r="238" spans="1:5" ht="15.75" x14ac:dyDescent="0.25">
      <c r="A238" s="3" t="s">
        <v>474</v>
      </c>
      <c r="B238" s="4" t="s">
        <v>475</v>
      </c>
      <c r="C238" s="10" t="s">
        <v>6680</v>
      </c>
      <c r="D238" s="9" t="s">
        <v>6879</v>
      </c>
      <c r="E238" s="7" t="s">
        <v>4903</v>
      </c>
    </row>
    <row r="239" spans="1:5" ht="15.75" x14ac:dyDescent="0.25">
      <c r="A239" s="5" t="s">
        <v>476</v>
      </c>
      <c r="B239" s="6" t="s">
        <v>477</v>
      </c>
      <c r="C239" s="10" t="s">
        <v>6680</v>
      </c>
      <c r="D239" s="9" t="s">
        <v>6880</v>
      </c>
      <c r="E239" s="8" t="s">
        <v>4904</v>
      </c>
    </row>
    <row r="240" spans="1:5" ht="15.75" x14ac:dyDescent="0.25">
      <c r="A240" s="3" t="s">
        <v>478</v>
      </c>
      <c r="B240" s="4" t="s">
        <v>479</v>
      </c>
      <c r="C240" s="10" t="s">
        <v>6679</v>
      </c>
      <c r="D240" s="9" t="s">
        <v>6881</v>
      </c>
      <c r="E240" s="7" t="s">
        <v>4905</v>
      </c>
    </row>
    <row r="241" spans="1:5" ht="15.75" x14ac:dyDescent="0.25">
      <c r="A241" s="5" t="s">
        <v>480</v>
      </c>
      <c r="B241" s="6" t="s">
        <v>481</v>
      </c>
      <c r="C241" s="10" t="s">
        <v>6679</v>
      </c>
      <c r="D241" s="9" t="s">
        <v>6882</v>
      </c>
      <c r="E241" s="8" t="s">
        <v>4906</v>
      </c>
    </row>
    <row r="242" spans="1:5" ht="15.75" x14ac:dyDescent="0.25">
      <c r="A242" s="3" t="s">
        <v>482</v>
      </c>
      <c r="B242" s="4" t="s">
        <v>483</v>
      </c>
      <c r="C242" s="10" t="s">
        <v>6680</v>
      </c>
      <c r="D242" s="9" t="s">
        <v>6883</v>
      </c>
      <c r="E242" s="7" t="s">
        <v>4907</v>
      </c>
    </row>
    <row r="243" spans="1:5" ht="15.75" x14ac:dyDescent="0.25">
      <c r="A243" s="5" t="s">
        <v>484</v>
      </c>
      <c r="B243" s="6" t="s">
        <v>485</v>
      </c>
      <c r="C243" s="10" t="s">
        <v>6680</v>
      </c>
      <c r="D243" s="9" t="s">
        <v>5978</v>
      </c>
      <c r="E243" s="8" t="s">
        <v>4908</v>
      </c>
    </row>
    <row r="244" spans="1:5" ht="15.75" x14ac:dyDescent="0.25">
      <c r="A244" s="3" t="s">
        <v>486</v>
      </c>
      <c r="B244" s="4" t="s">
        <v>487</v>
      </c>
      <c r="C244" s="10" t="s">
        <v>6680</v>
      </c>
      <c r="D244" s="9" t="s">
        <v>6884</v>
      </c>
      <c r="E244" s="7" t="s">
        <v>4909</v>
      </c>
    </row>
    <row r="245" spans="1:5" ht="15.75" x14ac:dyDescent="0.25">
      <c r="A245" s="5" t="s">
        <v>488</v>
      </c>
      <c r="B245" s="6" t="s">
        <v>489</v>
      </c>
      <c r="C245" s="10" t="s">
        <v>6680</v>
      </c>
      <c r="D245" s="9" t="s">
        <v>6885</v>
      </c>
      <c r="E245" s="8" t="s">
        <v>4910</v>
      </c>
    </row>
    <row r="246" spans="1:5" ht="15.75" x14ac:dyDescent="0.25">
      <c r="A246" s="3" t="s">
        <v>490</v>
      </c>
      <c r="B246" s="4" t="s">
        <v>491</v>
      </c>
      <c r="C246" s="10" t="s">
        <v>6680</v>
      </c>
      <c r="D246" s="9" t="s">
        <v>6886</v>
      </c>
      <c r="E246" s="7" t="s">
        <v>4911</v>
      </c>
    </row>
    <row r="247" spans="1:5" ht="15.75" x14ac:dyDescent="0.25">
      <c r="A247" s="5" t="s">
        <v>492</v>
      </c>
      <c r="B247" s="6" t="s">
        <v>493</v>
      </c>
      <c r="C247" s="10" t="s">
        <v>6680</v>
      </c>
      <c r="D247" s="9" t="s">
        <v>6887</v>
      </c>
      <c r="E247" s="8" t="s">
        <v>4912</v>
      </c>
    </row>
    <row r="248" spans="1:5" ht="15.75" x14ac:dyDescent="0.25">
      <c r="A248" s="3" t="s">
        <v>494</v>
      </c>
      <c r="B248" s="4" t="s">
        <v>495</v>
      </c>
      <c r="C248" s="10" t="s">
        <v>6679</v>
      </c>
      <c r="D248" s="9" t="s">
        <v>6888</v>
      </c>
      <c r="E248" s="7" t="s">
        <v>4913</v>
      </c>
    </row>
    <row r="249" spans="1:5" ht="15.75" x14ac:dyDescent="0.25">
      <c r="A249" s="5" t="s">
        <v>496</v>
      </c>
      <c r="B249" s="6" t="s">
        <v>497</v>
      </c>
      <c r="C249" s="10" t="s">
        <v>6679</v>
      </c>
      <c r="D249" s="9" t="s">
        <v>6889</v>
      </c>
      <c r="E249" s="8" t="s">
        <v>4914</v>
      </c>
    </row>
    <row r="250" spans="1:5" ht="15.75" x14ac:dyDescent="0.25">
      <c r="A250" s="3" t="s">
        <v>498</v>
      </c>
      <c r="B250" s="4" t="s">
        <v>499</v>
      </c>
      <c r="C250" s="10" t="s">
        <v>6679</v>
      </c>
      <c r="D250" s="9" t="s">
        <v>4964</v>
      </c>
      <c r="E250" s="7" t="s">
        <v>4915</v>
      </c>
    </row>
    <row r="251" spans="1:5" ht="15.75" x14ac:dyDescent="0.25">
      <c r="A251" s="5" t="s">
        <v>500</v>
      </c>
      <c r="B251" s="6" t="s">
        <v>501</v>
      </c>
      <c r="C251" s="10" t="s">
        <v>6679</v>
      </c>
      <c r="D251" s="9" t="s">
        <v>6890</v>
      </c>
      <c r="E251" s="8" t="s">
        <v>4916</v>
      </c>
    </row>
    <row r="252" spans="1:5" ht="15.75" x14ac:dyDescent="0.25">
      <c r="A252" s="3" t="s">
        <v>502</v>
      </c>
      <c r="B252" s="4" t="s">
        <v>503</v>
      </c>
      <c r="C252" s="10" t="s">
        <v>6679</v>
      </c>
      <c r="D252" s="9" t="s">
        <v>6891</v>
      </c>
      <c r="E252" s="7" t="s">
        <v>4917</v>
      </c>
    </row>
    <row r="253" spans="1:5" ht="15.75" x14ac:dyDescent="0.25">
      <c r="A253" s="5" t="s">
        <v>504</v>
      </c>
      <c r="B253" s="6" t="s">
        <v>505</v>
      </c>
      <c r="C253" s="10" t="s">
        <v>6679</v>
      </c>
      <c r="D253" s="9" t="s">
        <v>5103</v>
      </c>
      <c r="E253" s="8" t="s">
        <v>4918</v>
      </c>
    </row>
    <row r="254" spans="1:5" ht="15.75" x14ac:dyDescent="0.25">
      <c r="A254" s="3" t="s">
        <v>506</v>
      </c>
      <c r="B254" s="4" t="s">
        <v>507</v>
      </c>
      <c r="C254" s="10" t="s">
        <v>6679</v>
      </c>
      <c r="D254" s="9" t="s">
        <v>6892</v>
      </c>
      <c r="E254" s="7" t="s">
        <v>4919</v>
      </c>
    </row>
    <row r="255" spans="1:5" ht="15.75" x14ac:dyDescent="0.25">
      <c r="A255" s="5" t="s">
        <v>508</v>
      </c>
      <c r="B255" s="6" t="s">
        <v>509</v>
      </c>
      <c r="C255" s="10" t="s">
        <v>6680</v>
      </c>
      <c r="D255" s="9" t="s">
        <v>6726</v>
      </c>
      <c r="E255" s="8" t="s">
        <v>4920</v>
      </c>
    </row>
    <row r="256" spans="1:5" ht="15.75" x14ac:dyDescent="0.25">
      <c r="A256" s="3" t="s">
        <v>510</v>
      </c>
      <c r="B256" s="4" t="s">
        <v>511</v>
      </c>
      <c r="C256" s="10" t="s">
        <v>6680</v>
      </c>
      <c r="D256" s="9" t="s">
        <v>6893</v>
      </c>
      <c r="E256" s="7" t="s">
        <v>4921</v>
      </c>
    </row>
    <row r="257" spans="1:5" ht="15.75" x14ac:dyDescent="0.25">
      <c r="A257" s="5" t="s">
        <v>512</v>
      </c>
      <c r="B257" s="6" t="s">
        <v>513</v>
      </c>
      <c r="C257" s="10" t="s">
        <v>6680</v>
      </c>
      <c r="D257" s="9" t="s">
        <v>6894</v>
      </c>
      <c r="E257" s="8" t="s">
        <v>4922</v>
      </c>
    </row>
    <row r="258" spans="1:5" ht="15.75" x14ac:dyDescent="0.25">
      <c r="A258" s="3" t="s">
        <v>514</v>
      </c>
      <c r="B258" s="4" t="s">
        <v>515</v>
      </c>
      <c r="C258" s="10" t="s">
        <v>6680</v>
      </c>
      <c r="D258" s="9" t="s">
        <v>6895</v>
      </c>
      <c r="E258" s="7" t="s">
        <v>4923</v>
      </c>
    </row>
    <row r="259" spans="1:5" ht="15.75" x14ac:dyDescent="0.25">
      <c r="A259" s="5" t="s">
        <v>516</v>
      </c>
      <c r="B259" s="6" t="s">
        <v>517</v>
      </c>
      <c r="C259" s="10" t="s">
        <v>6680</v>
      </c>
      <c r="D259" s="9" t="s">
        <v>6896</v>
      </c>
      <c r="E259" s="8" t="s">
        <v>4924</v>
      </c>
    </row>
    <row r="260" spans="1:5" ht="15.75" x14ac:dyDescent="0.25">
      <c r="A260" s="3" t="s">
        <v>518</v>
      </c>
      <c r="B260" s="4" t="s">
        <v>519</v>
      </c>
      <c r="C260" s="10" t="s">
        <v>6680</v>
      </c>
      <c r="D260" s="9" t="s">
        <v>6897</v>
      </c>
      <c r="E260" s="7" t="s">
        <v>4925</v>
      </c>
    </row>
    <row r="261" spans="1:5" ht="15.75" x14ac:dyDescent="0.25">
      <c r="A261" s="5" t="s">
        <v>520</v>
      </c>
      <c r="B261" s="6" t="s">
        <v>521</v>
      </c>
      <c r="C261" s="10" t="s">
        <v>6679</v>
      </c>
      <c r="D261" s="9" t="s">
        <v>6898</v>
      </c>
      <c r="E261" s="8" t="s">
        <v>4926</v>
      </c>
    </row>
    <row r="262" spans="1:5" ht="15.75" x14ac:dyDescent="0.25">
      <c r="A262" s="3" t="s">
        <v>522</v>
      </c>
      <c r="B262" s="4" t="s">
        <v>523</v>
      </c>
      <c r="C262" s="10" t="s">
        <v>6680</v>
      </c>
      <c r="D262" s="9" t="s">
        <v>6899</v>
      </c>
      <c r="E262" s="7" t="s">
        <v>4927</v>
      </c>
    </row>
    <row r="263" spans="1:5" ht="15.75" x14ac:dyDescent="0.25">
      <c r="A263" s="5" t="s">
        <v>524</v>
      </c>
      <c r="B263" s="6" t="s">
        <v>525</v>
      </c>
      <c r="C263" s="10" t="s">
        <v>6679</v>
      </c>
      <c r="D263" s="9" t="s">
        <v>6900</v>
      </c>
      <c r="E263" s="8" t="s">
        <v>4928</v>
      </c>
    </row>
    <row r="264" spans="1:5" ht="15.75" x14ac:dyDescent="0.25">
      <c r="A264" s="3" t="s">
        <v>526</v>
      </c>
      <c r="B264" s="4" t="s">
        <v>527</v>
      </c>
      <c r="C264" s="10" t="s">
        <v>6680</v>
      </c>
      <c r="D264" s="9" t="s">
        <v>6901</v>
      </c>
      <c r="E264" s="7" t="s">
        <v>4929</v>
      </c>
    </row>
    <row r="265" spans="1:5" ht="15.75" x14ac:dyDescent="0.25">
      <c r="A265" s="5" t="s">
        <v>528</v>
      </c>
      <c r="B265" s="6" t="s">
        <v>529</v>
      </c>
      <c r="C265" s="10" t="s">
        <v>6679</v>
      </c>
      <c r="D265" s="9" t="s">
        <v>6902</v>
      </c>
      <c r="E265" s="8" t="s">
        <v>4930</v>
      </c>
    </row>
    <row r="266" spans="1:5" ht="15.75" x14ac:dyDescent="0.25">
      <c r="A266" s="3" t="s">
        <v>530</v>
      </c>
      <c r="B266" s="4" t="s">
        <v>531</v>
      </c>
      <c r="C266" s="10" t="s">
        <v>6679</v>
      </c>
      <c r="D266" s="9" t="s">
        <v>6903</v>
      </c>
      <c r="E266" s="7" t="s">
        <v>4931</v>
      </c>
    </row>
    <row r="267" spans="1:5" ht="15.75" x14ac:dyDescent="0.25">
      <c r="A267" s="5" t="s">
        <v>532</v>
      </c>
      <c r="B267" s="6" t="s">
        <v>533</v>
      </c>
      <c r="C267" s="10" t="s">
        <v>6680</v>
      </c>
      <c r="D267" s="9" t="s">
        <v>6868</v>
      </c>
      <c r="E267" s="8" t="s">
        <v>4932</v>
      </c>
    </row>
    <row r="268" spans="1:5" ht="15.75" x14ac:dyDescent="0.25">
      <c r="A268" s="3" t="s">
        <v>534</v>
      </c>
      <c r="B268" s="4" t="s">
        <v>535</v>
      </c>
      <c r="C268" s="10" t="s">
        <v>6679</v>
      </c>
      <c r="D268" s="9" t="s">
        <v>6904</v>
      </c>
      <c r="E268" s="7" t="s">
        <v>4933</v>
      </c>
    </row>
    <row r="269" spans="1:5" ht="15.75" x14ac:dyDescent="0.25">
      <c r="A269" s="5" t="s">
        <v>536</v>
      </c>
      <c r="B269" s="6" t="s">
        <v>537</v>
      </c>
      <c r="C269" s="10" t="s">
        <v>6679</v>
      </c>
      <c r="D269" s="9" t="s">
        <v>6905</v>
      </c>
      <c r="E269" s="8" t="s">
        <v>4859</v>
      </c>
    </row>
    <row r="270" spans="1:5" ht="15.75" x14ac:dyDescent="0.25">
      <c r="A270" s="3" t="s">
        <v>538</v>
      </c>
      <c r="B270" s="4" t="s">
        <v>539</v>
      </c>
      <c r="C270" s="10" t="s">
        <v>6680</v>
      </c>
      <c r="D270" s="9" t="s">
        <v>6704</v>
      </c>
      <c r="E270" s="7" t="s">
        <v>4934</v>
      </c>
    </row>
    <row r="271" spans="1:5" ht="15.75" x14ac:dyDescent="0.25">
      <c r="A271" s="5" t="s">
        <v>540</v>
      </c>
      <c r="B271" s="6" t="s">
        <v>541</v>
      </c>
      <c r="C271" s="10" t="s">
        <v>6680</v>
      </c>
      <c r="D271" s="9" t="s">
        <v>6906</v>
      </c>
      <c r="E271" s="8" t="s">
        <v>4935</v>
      </c>
    </row>
    <row r="272" spans="1:5" ht="15.75" x14ac:dyDescent="0.25">
      <c r="A272" s="3" t="s">
        <v>542</v>
      </c>
      <c r="B272" s="4" t="s">
        <v>543</v>
      </c>
      <c r="C272" s="10" t="s">
        <v>6680</v>
      </c>
      <c r="D272" s="9" t="s">
        <v>6907</v>
      </c>
      <c r="E272" s="7" t="s">
        <v>4936</v>
      </c>
    </row>
    <row r="273" spans="1:5" ht="15.75" x14ac:dyDescent="0.25">
      <c r="A273" s="5" t="s">
        <v>544</v>
      </c>
      <c r="B273" s="6" t="s">
        <v>545</v>
      </c>
      <c r="C273" s="10" t="s">
        <v>6680</v>
      </c>
      <c r="D273" s="9" t="s">
        <v>6686</v>
      </c>
      <c r="E273" s="8" t="s">
        <v>4937</v>
      </c>
    </row>
    <row r="274" spans="1:5" ht="15.75" x14ac:dyDescent="0.25">
      <c r="A274" s="3" t="s">
        <v>546</v>
      </c>
      <c r="B274" s="4" t="s">
        <v>547</v>
      </c>
      <c r="C274" s="10" t="s">
        <v>6680</v>
      </c>
      <c r="D274" s="9" t="s">
        <v>6908</v>
      </c>
      <c r="E274" s="7" t="s">
        <v>4938</v>
      </c>
    </row>
    <row r="275" spans="1:5" ht="15.75" x14ac:dyDescent="0.25">
      <c r="A275" s="5" t="s">
        <v>548</v>
      </c>
      <c r="B275" s="6" t="s">
        <v>549</v>
      </c>
      <c r="C275" s="10" t="s">
        <v>6680</v>
      </c>
      <c r="D275" s="9" t="s">
        <v>6909</v>
      </c>
      <c r="E275" s="8" t="s">
        <v>4939</v>
      </c>
    </row>
    <row r="276" spans="1:5" ht="15.75" x14ac:dyDescent="0.25">
      <c r="A276" s="3" t="s">
        <v>550</v>
      </c>
      <c r="B276" s="4" t="s">
        <v>551</v>
      </c>
      <c r="C276" s="10" t="s">
        <v>6680</v>
      </c>
      <c r="D276" s="9" t="s">
        <v>6910</v>
      </c>
      <c r="E276" s="7" t="s">
        <v>4940</v>
      </c>
    </row>
    <row r="277" spans="1:5" ht="15.75" x14ac:dyDescent="0.25">
      <c r="A277" s="5" t="s">
        <v>552</v>
      </c>
      <c r="B277" s="6" t="s">
        <v>553</v>
      </c>
      <c r="C277" s="10" t="s">
        <v>6680</v>
      </c>
      <c r="D277" s="9" t="s">
        <v>6854</v>
      </c>
      <c r="E277" s="8" t="s">
        <v>4941</v>
      </c>
    </row>
    <row r="278" spans="1:5" ht="15.75" x14ac:dyDescent="0.25">
      <c r="A278" s="3" t="s">
        <v>554</v>
      </c>
      <c r="B278" s="4" t="s">
        <v>555</v>
      </c>
      <c r="C278" s="10" t="s">
        <v>6680</v>
      </c>
      <c r="D278" s="9" t="s">
        <v>6911</v>
      </c>
      <c r="E278" s="7" t="s">
        <v>4942</v>
      </c>
    </row>
    <row r="279" spans="1:5" ht="15.75" x14ac:dyDescent="0.25">
      <c r="A279" s="5" t="s">
        <v>556</v>
      </c>
      <c r="B279" s="6" t="s">
        <v>557</v>
      </c>
      <c r="C279" s="10" t="s">
        <v>6680</v>
      </c>
      <c r="D279" s="9" t="s">
        <v>6912</v>
      </c>
      <c r="E279" s="8" t="s">
        <v>4943</v>
      </c>
    </row>
    <row r="280" spans="1:5" ht="15.75" x14ac:dyDescent="0.25">
      <c r="A280" s="3" t="s">
        <v>558</v>
      </c>
      <c r="B280" s="4" t="s">
        <v>559</v>
      </c>
      <c r="C280" s="10" t="s">
        <v>6679</v>
      </c>
      <c r="D280" s="9" t="s">
        <v>6913</v>
      </c>
      <c r="E280" s="7" t="s">
        <v>4850</v>
      </c>
    </row>
    <row r="281" spans="1:5" ht="15.75" x14ac:dyDescent="0.25">
      <c r="A281" s="5" t="s">
        <v>560</v>
      </c>
      <c r="B281" s="6" t="s">
        <v>561</v>
      </c>
      <c r="C281" s="10" t="s">
        <v>6680</v>
      </c>
      <c r="D281" s="9" t="s">
        <v>6914</v>
      </c>
      <c r="E281" s="8" t="s">
        <v>4944</v>
      </c>
    </row>
    <row r="282" spans="1:5" ht="15.75" x14ac:dyDescent="0.25">
      <c r="A282" s="3" t="s">
        <v>562</v>
      </c>
      <c r="B282" s="4" t="s">
        <v>563</v>
      </c>
      <c r="C282" s="10" t="s">
        <v>6679</v>
      </c>
      <c r="D282" s="9" t="s">
        <v>6915</v>
      </c>
      <c r="E282" s="7" t="s">
        <v>4945</v>
      </c>
    </row>
    <row r="283" spans="1:5" ht="15.75" x14ac:dyDescent="0.25">
      <c r="A283" s="5" t="s">
        <v>564</v>
      </c>
      <c r="B283" s="6" t="s">
        <v>565</v>
      </c>
      <c r="C283" s="10" t="s">
        <v>6680</v>
      </c>
      <c r="D283" s="9" t="s">
        <v>6916</v>
      </c>
      <c r="E283" s="8" t="s">
        <v>4764</v>
      </c>
    </row>
    <row r="284" spans="1:5" ht="15.75" x14ac:dyDescent="0.25">
      <c r="A284" s="3" t="s">
        <v>566</v>
      </c>
      <c r="B284" s="4" t="s">
        <v>567</v>
      </c>
      <c r="C284" s="10" t="s">
        <v>6680</v>
      </c>
      <c r="D284" s="9" t="s">
        <v>6917</v>
      </c>
      <c r="E284" s="7" t="s">
        <v>4946</v>
      </c>
    </row>
    <row r="285" spans="1:5" ht="15.75" x14ac:dyDescent="0.25">
      <c r="A285" s="5" t="s">
        <v>568</v>
      </c>
      <c r="B285" s="6" t="s">
        <v>569</v>
      </c>
      <c r="C285" s="10" t="s">
        <v>6680</v>
      </c>
      <c r="D285" s="9" t="s">
        <v>6918</v>
      </c>
      <c r="E285" s="8" t="s">
        <v>4947</v>
      </c>
    </row>
    <row r="286" spans="1:5" ht="15.75" x14ac:dyDescent="0.25">
      <c r="A286" s="3" t="s">
        <v>570</v>
      </c>
      <c r="B286" s="4" t="s">
        <v>571</v>
      </c>
      <c r="C286" s="10" t="s">
        <v>6680</v>
      </c>
      <c r="D286" s="9" t="s">
        <v>6919</v>
      </c>
      <c r="E286" s="7" t="s">
        <v>4948</v>
      </c>
    </row>
    <row r="287" spans="1:5" ht="15.75" x14ac:dyDescent="0.25">
      <c r="A287" s="5" t="s">
        <v>572</v>
      </c>
      <c r="B287" s="6" t="s">
        <v>573</v>
      </c>
      <c r="C287" s="10" t="s">
        <v>6679</v>
      </c>
      <c r="D287" s="9" t="s">
        <v>6920</v>
      </c>
      <c r="E287" s="8" t="s">
        <v>4949</v>
      </c>
    </row>
    <row r="288" spans="1:5" ht="15.75" x14ac:dyDescent="0.25">
      <c r="A288" s="3" t="s">
        <v>574</v>
      </c>
      <c r="B288" s="4" t="s">
        <v>575</v>
      </c>
      <c r="C288" s="10" t="s">
        <v>6679</v>
      </c>
      <c r="D288" s="9" t="s">
        <v>6921</v>
      </c>
      <c r="E288" s="7" t="s">
        <v>4950</v>
      </c>
    </row>
    <row r="289" spans="1:5" ht="15.75" x14ac:dyDescent="0.25">
      <c r="A289" s="5" t="s">
        <v>576</v>
      </c>
      <c r="B289" s="6" t="s">
        <v>577</v>
      </c>
      <c r="C289" s="10" t="s">
        <v>6680</v>
      </c>
      <c r="D289" s="9" t="s">
        <v>6854</v>
      </c>
      <c r="E289" s="8" t="s">
        <v>4951</v>
      </c>
    </row>
    <row r="290" spans="1:5" ht="15.75" x14ac:dyDescent="0.25">
      <c r="A290" s="3" t="s">
        <v>578</v>
      </c>
      <c r="B290" s="4" t="s">
        <v>579</v>
      </c>
      <c r="C290" s="10" t="s">
        <v>6680</v>
      </c>
      <c r="D290" s="9" t="s">
        <v>4740</v>
      </c>
      <c r="E290" s="7" t="s">
        <v>4952</v>
      </c>
    </row>
    <row r="291" spans="1:5" ht="15.75" x14ac:dyDescent="0.25">
      <c r="A291" s="5" t="s">
        <v>580</v>
      </c>
      <c r="B291" s="6" t="s">
        <v>581</v>
      </c>
      <c r="C291" s="10" t="s">
        <v>6680</v>
      </c>
      <c r="D291" s="9" t="s">
        <v>6870</v>
      </c>
      <c r="E291" s="8" t="s">
        <v>4953</v>
      </c>
    </row>
    <row r="292" spans="1:5" ht="15.75" x14ac:dyDescent="0.25">
      <c r="A292" s="3" t="s">
        <v>582</v>
      </c>
      <c r="B292" s="4" t="s">
        <v>583</v>
      </c>
      <c r="C292" s="10" t="s">
        <v>6680</v>
      </c>
      <c r="D292" s="9" t="s">
        <v>6922</v>
      </c>
      <c r="E292" s="7" t="s">
        <v>4954</v>
      </c>
    </row>
    <row r="293" spans="1:5" ht="15.75" x14ac:dyDescent="0.25">
      <c r="A293" s="5" t="s">
        <v>584</v>
      </c>
      <c r="B293" s="6" t="s">
        <v>585</v>
      </c>
      <c r="C293" s="10" t="s">
        <v>6680</v>
      </c>
      <c r="D293" s="9" t="s">
        <v>6923</v>
      </c>
      <c r="E293" s="8" t="s">
        <v>4955</v>
      </c>
    </row>
    <row r="294" spans="1:5" ht="15.75" x14ac:dyDescent="0.25">
      <c r="A294" s="3" t="s">
        <v>586</v>
      </c>
      <c r="B294" s="4" t="s">
        <v>587</v>
      </c>
      <c r="C294" s="10" t="s">
        <v>6680</v>
      </c>
      <c r="D294" s="9" t="s">
        <v>6924</v>
      </c>
      <c r="E294" s="7" t="s">
        <v>4956</v>
      </c>
    </row>
    <row r="295" spans="1:5" ht="15.75" x14ac:dyDescent="0.25">
      <c r="A295" s="5" t="s">
        <v>588</v>
      </c>
      <c r="B295" s="6" t="s">
        <v>589</v>
      </c>
      <c r="C295" s="10" t="s">
        <v>6679</v>
      </c>
      <c r="D295" s="9" t="s">
        <v>6925</v>
      </c>
      <c r="E295" s="8" t="s">
        <v>4957</v>
      </c>
    </row>
    <row r="296" spans="1:5" ht="15.75" x14ac:dyDescent="0.25">
      <c r="A296" s="3" t="s">
        <v>590</v>
      </c>
      <c r="B296" s="4" t="s">
        <v>591</v>
      </c>
      <c r="C296" s="10" t="s">
        <v>6680</v>
      </c>
      <c r="D296" s="9" t="s">
        <v>6926</v>
      </c>
      <c r="E296" s="7" t="s">
        <v>4958</v>
      </c>
    </row>
    <row r="297" spans="1:5" ht="15.75" x14ac:dyDescent="0.25">
      <c r="A297" s="5" t="s">
        <v>592</v>
      </c>
      <c r="B297" s="6" t="s">
        <v>593</v>
      </c>
      <c r="C297" s="10" t="s">
        <v>6680</v>
      </c>
      <c r="D297" s="9" t="s">
        <v>6927</v>
      </c>
      <c r="E297" s="8" t="s">
        <v>4959</v>
      </c>
    </row>
    <row r="298" spans="1:5" ht="15.75" x14ac:dyDescent="0.25">
      <c r="A298" s="3" t="s">
        <v>594</v>
      </c>
      <c r="B298" s="4" t="s">
        <v>595</v>
      </c>
      <c r="C298" s="10" t="s">
        <v>6680</v>
      </c>
      <c r="D298" s="9" t="s">
        <v>6928</v>
      </c>
      <c r="E298" s="7" t="s">
        <v>4960</v>
      </c>
    </row>
    <row r="299" spans="1:5" ht="15.75" x14ac:dyDescent="0.25">
      <c r="A299" s="5" t="s">
        <v>596</v>
      </c>
      <c r="B299" s="6" t="s">
        <v>597</v>
      </c>
      <c r="C299" s="10" t="s">
        <v>6679</v>
      </c>
      <c r="D299" s="9" t="s">
        <v>6929</v>
      </c>
      <c r="E299" s="8" t="s">
        <v>4961</v>
      </c>
    </row>
    <row r="300" spans="1:5" ht="15.75" x14ac:dyDescent="0.25">
      <c r="A300" s="3" t="s">
        <v>598</v>
      </c>
      <c r="B300" s="4" t="s">
        <v>599</v>
      </c>
      <c r="C300" s="10" t="s">
        <v>6680</v>
      </c>
      <c r="D300" s="9" t="s">
        <v>6930</v>
      </c>
      <c r="E300" s="7" t="s">
        <v>4962</v>
      </c>
    </row>
    <row r="301" spans="1:5" ht="15.75" x14ac:dyDescent="0.25">
      <c r="A301" s="5" t="s">
        <v>600</v>
      </c>
      <c r="B301" s="6" t="s">
        <v>601</v>
      </c>
      <c r="C301" s="10" t="s">
        <v>6679</v>
      </c>
      <c r="D301" s="9" t="s">
        <v>6931</v>
      </c>
      <c r="E301" s="8" t="s">
        <v>4963</v>
      </c>
    </row>
    <row r="302" spans="1:5" ht="15.75" x14ac:dyDescent="0.25">
      <c r="A302" s="3" t="s">
        <v>602</v>
      </c>
      <c r="B302" s="4" t="s">
        <v>603</v>
      </c>
      <c r="C302" s="10" t="s">
        <v>6680</v>
      </c>
      <c r="D302" s="9" t="s">
        <v>6592</v>
      </c>
      <c r="E302" s="7" t="s">
        <v>4909</v>
      </c>
    </row>
    <row r="303" spans="1:5" ht="15.75" x14ac:dyDescent="0.25">
      <c r="A303" s="5" t="s">
        <v>604</v>
      </c>
      <c r="B303" s="6" t="s">
        <v>605</v>
      </c>
      <c r="C303" s="10" t="s">
        <v>6679</v>
      </c>
      <c r="D303" s="9" t="s">
        <v>6750</v>
      </c>
      <c r="E303" s="8" t="s">
        <v>4964</v>
      </c>
    </row>
    <row r="304" spans="1:5" ht="15.75" x14ac:dyDescent="0.25">
      <c r="A304" s="3" t="s">
        <v>606</v>
      </c>
      <c r="B304" s="4" t="s">
        <v>607</v>
      </c>
      <c r="C304" s="10" t="s">
        <v>6680</v>
      </c>
      <c r="D304" s="9" t="s">
        <v>6932</v>
      </c>
      <c r="E304" s="7" t="s">
        <v>4965</v>
      </c>
    </row>
    <row r="305" spans="1:5" ht="15.75" x14ac:dyDescent="0.25">
      <c r="A305" s="5" t="s">
        <v>608</v>
      </c>
      <c r="B305" s="6" t="s">
        <v>609</v>
      </c>
      <c r="C305" s="10" t="s">
        <v>6679</v>
      </c>
      <c r="D305" s="9" t="s">
        <v>6933</v>
      </c>
      <c r="E305" s="8" t="s">
        <v>4966</v>
      </c>
    </row>
    <row r="306" spans="1:5" ht="15.75" x14ac:dyDescent="0.25">
      <c r="A306" s="3" t="s">
        <v>610</v>
      </c>
      <c r="B306" s="4" t="s">
        <v>611</v>
      </c>
      <c r="C306" s="10" t="s">
        <v>6679</v>
      </c>
      <c r="D306" s="9" t="s">
        <v>6934</v>
      </c>
      <c r="E306" s="7" t="s">
        <v>4967</v>
      </c>
    </row>
    <row r="307" spans="1:5" ht="15.75" x14ac:dyDescent="0.25">
      <c r="A307" s="5" t="s">
        <v>612</v>
      </c>
      <c r="B307" s="6" t="s">
        <v>613</v>
      </c>
      <c r="C307" s="10" t="s">
        <v>6679</v>
      </c>
      <c r="D307" s="9" t="s">
        <v>6935</v>
      </c>
      <c r="E307" s="8" t="s">
        <v>4906</v>
      </c>
    </row>
    <row r="308" spans="1:5" ht="15.75" x14ac:dyDescent="0.25">
      <c r="A308" s="3" t="s">
        <v>614</v>
      </c>
      <c r="B308" s="4" t="s">
        <v>615</v>
      </c>
      <c r="C308" s="10" t="s">
        <v>6679</v>
      </c>
      <c r="D308" s="9" t="s">
        <v>6736</v>
      </c>
      <c r="E308" s="7" t="s">
        <v>4968</v>
      </c>
    </row>
    <row r="309" spans="1:5" ht="15.75" x14ac:dyDescent="0.25">
      <c r="A309" s="5" t="s">
        <v>616</v>
      </c>
      <c r="B309" s="6" t="s">
        <v>617</v>
      </c>
      <c r="C309" s="10" t="s">
        <v>6680</v>
      </c>
      <c r="D309" s="9" t="s">
        <v>6936</v>
      </c>
      <c r="E309" s="8" t="s">
        <v>4969</v>
      </c>
    </row>
    <row r="310" spans="1:5" ht="15.75" x14ac:dyDescent="0.25">
      <c r="A310" s="3" t="s">
        <v>618</v>
      </c>
      <c r="B310" s="4" t="s">
        <v>619</v>
      </c>
      <c r="C310" s="10" t="s">
        <v>6679</v>
      </c>
      <c r="D310" s="9" t="s">
        <v>6937</v>
      </c>
      <c r="E310" s="7" t="s">
        <v>4970</v>
      </c>
    </row>
    <row r="311" spans="1:5" ht="15.75" x14ac:dyDescent="0.25">
      <c r="A311" s="5" t="s">
        <v>620</v>
      </c>
      <c r="B311" s="6" t="s">
        <v>621</v>
      </c>
      <c r="C311" s="10" t="s">
        <v>6679</v>
      </c>
      <c r="D311" s="9" t="s">
        <v>6938</v>
      </c>
      <c r="E311" s="8" t="s">
        <v>4971</v>
      </c>
    </row>
    <row r="312" spans="1:5" ht="15.75" x14ac:dyDescent="0.25">
      <c r="A312" s="3" t="s">
        <v>622</v>
      </c>
      <c r="B312" s="4" t="s">
        <v>623</v>
      </c>
      <c r="C312" s="10" t="s">
        <v>6680</v>
      </c>
      <c r="D312" s="9" t="s">
        <v>6939</v>
      </c>
      <c r="E312" s="7" t="s">
        <v>4741</v>
      </c>
    </row>
    <row r="313" spans="1:5" ht="15.75" x14ac:dyDescent="0.25">
      <c r="A313" s="5" t="s">
        <v>624</v>
      </c>
      <c r="B313" s="6" t="s">
        <v>625</v>
      </c>
      <c r="C313" s="10" t="s">
        <v>6680</v>
      </c>
      <c r="D313" s="9" t="s">
        <v>6940</v>
      </c>
      <c r="E313" s="8" t="s">
        <v>4972</v>
      </c>
    </row>
    <row r="314" spans="1:5" ht="15.75" x14ac:dyDescent="0.25">
      <c r="A314" s="3" t="s">
        <v>626</v>
      </c>
      <c r="B314" s="4" t="s">
        <v>627</v>
      </c>
      <c r="C314" s="10" t="s">
        <v>6680</v>
      </c>
      <c r="D314" s="9" t="s">
        <v>6941</v>
      </c>
      <c r="E314" s="7" t="s">
        <v>4973</v>
      </c>
    </row>
    <row r="315" spans="1:5" ht="15.75" x14ac:dyDescent="0.25">
      <c r="A315" s="5" t="s">
        <v>628</v>
      </c>
      <c r="B315" s="6" t="s">
        <v>629</v>
      </c>
      <c r="C315" s="10" t="s">
        <v>6679</v>
      </c>
      <c r="D315" s="9" t="s">
        <v>6942</v>
      </c>
      <c r="E315" s="8" t="s">
        <v>4974</v>
      </c>
    </row>
    <row r="316" spans="1:5" ht="15.75" x14ac:dyDescent="0.25">
      <c r="A316" s="3" t="s">
        <v>630</v>
      </c>
      <c r="B316" s="4" t="s">
        <v>631</v>
      </c>
      <c r="C316" s="10" t="s">
        <v>6679</v>
      </c>
      <c r="D316" s="9" t="s">
        <v>6943</v>
      </c>
      <c r="E316" s="7" t="s">
        <v>4975</v>
      </c>
    </row>
    <row r="317" spans="1:5" ht="15.75" x14ac:dyDescent="0.25">
      <c r="A317" s="5" t="s">
        <v>632</v>
      </c>
      <c r="B317" s="6" t="s">
        <v>633</v>
      </c>
      <c r="C317" s="10" t="s">
        <v>6680</v>
      </c>
      <c r="D317" s="9" t="s">
        <v>6828</v>
      </c>
      <c r="E317" s="8" t="s">
        <v>4976</v>
      </c>
    </row>
    <row r="318" spans="1:5" ht="15.75" x14ac:dyDescent="0.25">
      <c r="A318" s="3" t="s">
        <v>634</v>
      </c>
      <c r="B318" s="4" t="s">
        <v>635</v>
      </c>
      <c r="C318" s="10" t="s">
        <v>6680</v>
      </c>
      <c r="D318" s="9" t="s">
        <v>6698</v>
      </c>
      <c r="E318" s="7" t="s">
        <v>4977</v>
      </c>
    </row>
    <row r="319" spans="1:5" ht="15.75" x14ac:dyDescent="0.25">
      <c r="A319" s="5" t="s">
        <v>636</v>
      </c>
      <c r="B319" s="6" t="s">
        <v>637</v>
      </c>
      <c r="C319" s="10" t="s">
        <v>6680</v>
      </c>
      <c r="D319" s="9" t="s">
        <v>6944</v>
      </c>
      <c r="E319" s="8" t="s">
        <v>4978</v>
      </c>
    </row>
    <row r="320" spans="1:5" ht="15.75" x14ac:dyDescent="0.25">
      <c r="A320" s="3" t="s">
        <v>638</v>
      </c>
      <c r="B320" s="4" t="s">
        <v>639</v>
      </c>
      <c r="C320" s="10" t="s">
        <v>6680</v>
      </c>
      <c r="D320" s="9" t="s">
        <v>6945</v>
      </c>
      <c r="E320" s="7" t="s">
        <v>4979</v>
      </c>
    </row>
    <row r="321" spans="1:5" ht="15.75" x14ac:dyDescent="0.25">
      <c r="A321" s="5" t="s">
        <v>640</v>
      </c>
      <c r="B321" s="6" t="s">
        <v>641</v>
      </c>
      <c r="C321" s="10" t="s">
        <v>6679</v>
      </c>
      <c r="D321" s="9" t="s">
        <v>6946</v>
      </c>
      <c r="E321" s="8" t="s">
        <v>4980</v>
      </c>
    </row>
    <row r="322" spans="1:5" ht="15.75" x14ac:dyDescent="0.25">
      <c r="A322" s="3" t="s">
        <v>642</v>
      </c>
      <c r="B322" s="4" t="s">
        <v>643</v>
      </c>
      <c r="C322" s="10" t="s">
        <v>6679</v>
      </c>
      <c r="D322" s="9" t="s">
        <v>6947</v>
      </c>
      <c r="E322" s="7" t="s">
        <v>4981</v>
      </c>
    </row>
    <row r="323" spans="1:5" ht="15.75" x14ac:dyDescent="0.25">
      <c r="A323" s="5" t="s">
        <v>644</v>
      </c>
      <c r="B323" s="6" t="s">
        <v>645</v>
      </c>
      <c r="C323" s="10" t="s">
        <v>6680</v>
      </c>
      <c r="D323" s="9" t="s">
        <v>6948</v>
      </c>
      <c r="E323" s="8" t="s">
        <v>4982</v>
      </c>
    </row>
    <row r="324" spans="1:5" ht="15.75" x14ac:dyDescent="0.25">
      <c r="A324" s="3" t="s">
        <v>646</v>
      </c>
      <c r="B324" s="4" t="s">
        <v>647</v>
      </c>
      <c r="C324" s="10" t="s">
        <v>6680</v>
      </c>
      <c r="D324" s="9" t="s">
        <v>6949</v>
      </c>
      <c r="E324" s="7" t="s">
        <v>4946</v>
      </c>
    </row>
    <row r="325" spans="1:5" ht="15.75" x14ac:dyDescent="0.25">
      <c r="A325" s="5" t="s">
        <v>648</v>
      </c>
      <c r="B325" s="6" t="s">
        <v>649</v>
      </c>
      <c r="C325" s="10" t="s">
        <v>6680</v>
      </c>
      <c r="D325" s="9" t="s">
        <v>6810</v>
      </c>
      <c r="E325" s="8" t="s">
        <v>4983</v>
      </c>
    </row>
    <row r="326" spans="1:5" ht="15.75" x14ac:dyDescent="0.25">
      <c r="A326" s="3" t="s">
        <v>650</v>
      </c>
      <c r="B326" s="4" t="s">
        <v>651</v>
      </c>
      <c r="C326" s="10" t="s">
        <v>6679</v>
      </c>
      <c r="D326" s="9" t="s">
        <v>6950</v>
      </c>
      <c r="E326" s="7" t="s">
        <v>4984</v>
      </c>
    </row>
    <row r="327" spans="1:5" ht="15.75" x14ac:dyDescent="0.25">
      <c r="A327" s="5" t="s">
        <v>652</v>
      </c>
      <c r="B327" s="6" t="s">
        <v>653</v>
      </c>
      <c r="C327" s="10" t="s">
        <v>6680</v>
      </c>
      <c r="D327" s="9" t="s">
        <v>6951</v>
      </c>
      <c r="E327" s="8" t="s">
        <v>4985</v>
      </c>
    </row>
    <row r="328" spans="1:5" ht="15.75" x14ac:dyDescent="0.25">
      <c r="A328" s="3" t="s">
        <v>654</v>
      </c>
      <c r="B328" s="4" t="s">
        <v>655</v>
      </c>
      <c r="C328" s="10" t="s">
        <v>6680</v>
      </c>
      <c r="D328" s="9" t="s">
        <v>6200</v>
      </c>
      <c r="E328" s="7" t="s">
        <v>4986</v>
      </c>
    </row>
    <row r="329" spans="1:5" ht="15.75" x14ac:dyDescent="0.25">
      <c r="A329" s="5" t="s">
        <v>656</v>
      </c>
      <c r="B329" s="6" t="s">
        <v>657</v>
      </c>
      <c r="C329" s="10" t="s">
        <v>6680</v>
      </c>
      <c r="D329" s="9" t="s">
        <v>6244</v>
      </c>
      <c r="E329" s="8" t="s">
        <v>4987</v>
      </c>
    </row>
    <row r="330" spans="1:5" ht="15.75" x14ac:dyDescent="0.25">
      <c r="A330" s="3" t="s">
        <v>658</v>
      </c>
      <c r="B330" s="4" t="s">
        <v>659</v>
      </c>
      <c r="C330" s="10" t="s">
        <v>6680</v>
      </c>
      <c r="D330" s="9" t="s">
        <v>6870</v>
      </c>
      <c r="E330" s="7" t="s">
        <v>4988</v>
      </c>
    </row>
    <row r="331" spans="1:5" ht="15.75" x14ac:dyDescent="0.25">
      <c r="A331" s="5" t="s">
        <v>660</v>
      </c>
      <c r="B331" s="6" t="s">
        <v>661</v>
      </c>
      <c r="C331" s="10" t="s">
        <v>6680</v>
      </c>
      <c r="D331" s="9" t="s">
        <v>6952</v>
      </c>
      <c r="E331" s="8" t="s">
        <v>4989</v>
      </c>
    </row>
    <row r="332" spans="1:5" ht="15.75" x14ac:dyDescent="0.25">
      <c r="A332" s="3" t="s">
        <v>662</v>
      </c>
      <c r="B332" s="4" t="s">
        <v>663</v>
      </c>
      <c r="C332" s="10" t="s">
        <v>6680</v>
      </c>
      <c r="D332" s="9" t="s">
        <v>6953</v>
      </c>
      <c r="E332" s="7" t="s">
        <v>4990</v>
      </c>
    </row>
    <row r="333" spans="1:5" ht="15.75" x14ac:dyDescent="0.25">
      <c r="A333" s="5" t="s">
        <v>664</v>
      </c>
      <c r="B333" s="6" t="s">
        <v>665</v>
      </c>
      <c r="C333" s="10" t="s">
        <v>6680</v>
      </c>
      <c r="D333" s="9" t="s">
        <v>6945</v>
      </c>
      <c r="E333" s="8" t="s">
        <v>4991</v>
      </c>
    </row>
    <row r="334" spans="1:5" ht="15.75" x14ac:dyDescent="0.25">
      <c r="A334" s="3" t="s">
        <v>666</v>
      </c>
      <c r="B334" s="4" t="s">
        <v>667</v>
      </c>
      <c r="C334" s="10" t="s">
        <v>6679</v>
      </c>
      <c r="D334" s="9" t="s">
        <v>6954</v>
      </c>
      <c r="E334" s="7" t="s">
        <v>4992</v>
      </c>
    </row>
    <row r="335" spans="1:5" ht="15.75" x14ac:dyDescent="0.25">
      <c r="A335" s="5" t="s">
        <v>668</v>
      </c>
      <c r="B335" s="6" t="s">
        <v>669</v>
      </c>
      <c r="C335" s="10" t="s">
        <v>6680</v>
      </c>
      <c r="D335" s="9" t="s">
        <v>6955</v>
      </c>
      <c r="E335" s="8" t="s">
        <v>4993</v>
      </c>
    </row>
    <row r="336" spans="1:5" ht="15.75" x14ac:dyDescent="0.25">
      <c r="A336" s="3" t="s">
        <v>670</v>
      </c>
      <c r="B336" s="4" t="s">
        <v>671</v>
      </c>
      <c r="C336" s="10" t="s">
        <v>6679</v>
      </c>
      <c r="D336" s="9" t="s">
        <v>6956</v>
      </c>
      <c r="E336" s="7" t="s">
        <v>4994</v>
      </c>
    </row>
    <row r="337" spans="1:5" ht="15.75" x14ac:dyDescent="0.25">
      <c r="A337" s="5" t="s">
        <v>672</v>
      </c>
      <c r="B337" s="6" t="s">
        <v>673</v>
      </c>
      <c r="C337" s="10" t="s">
        <v>6680</v>
      </c>
      <c r="D337" s="9" t="s">
        <v>6957</v>
      </c>
      <c r="E337" s="8" t="s">
        <v>4995</v>
      </c>
    </row>
    <row r="338" spans="1:5" ht="15.75" x14ac:dyDescent="0.25">
      <c r="A338" s="3" t="s">
        <v>674</v>
      </c>
      <c r="B338" s="4" t="s">
        <v>675</v>
      </c>
      <c r="C338" s="10" t="s">
        <v>6679</v>
      </c>
      <c r="D338" s="9" t="s">
        <v>6958</v>
      </c>
      <c r="E338" s="7" t="s">
        <v>4996</v>
      </c>
    </row>
    <row r="339" spans="1:5" ht="15.75" x14ac:dyDescent="0.25">
      <c r="A339" s="5" t="s">
        <v>676</v>
      </c>
      <c r="B339" s="6" t="s">
        <v>677</v>
      </c>
      <c r="C339" s="10" t="s">
        <v>6679</v>
      </c>
      <c r="D339" s="9" t="s">
        <v>6959</v>
      </c>
      <c r="E339" s="8" t="s">
        <v>4997</v>
      </c>
    </row>
    <row r="340" spans="1:5" ht="15.75" x14ac:dyDescent="0.25">
      <c r="A340" s="3" t="s">
        <v>678</v>
      </c>
      <c r="B340" s="4" t="s">
        <v>679</v>
      </c>
      <c r="C340" s="10" t="s">
        <v>6680</v>
      </c>
      <c r="D340" s="9" t="s">
        <v>6819</v>
      </c>
      <c r="E340" s="7" t="s">
        <v>4998</v>
      </c>
    </row>
    <row r="341" spans="1:5" ht="15.75" x14ac:dyDescent="0.25">
      <c r="A341" s="5" t="s">
        <v>680</v>
      </c>
      <c r="B341" s="6" t="s">
        <v>681</v>
      </c>
      <c r="C341" s="10" t="s">
        <v>6679</v>
      </c>
      <c r="D341" s="9" t="s">
        <v>6960</v>
      </c>
      <c r="E341" s="8" t="s">
        <v>4999</v>
      </c>
    </row>
    <row r="342" spans="1:5" ht="15.75" x14ac:dyDescent="0.25">
      <c r="A342" s="3" t="s">
        <v>682</v>
      </c>
      <c r="B342" s="4" t="s">
        <v>683</v>
      </c>
      <c r="C342" s="10" t="s">
        <v>6679</v>
      </c>
      <c r="D342" s="9" t="s">
        <v>6961</v>
      </c>
      <c r="E342" s="7" t="s">
        <v>5000</v>
      </c>
    </row>
    <row r="343" spans="1:5" ht="15.75" x14ac:dyDescent="0.25">
      <c r="A343" s="5" t="s">
        <v>684</v>
      </c>
      <c r="B343" s="6" t="s">
        <v>685</v>
      </c>
      <c r="C343" s="10" t="s">
        <v>6679</v>
      </c>
      <c r="D343" s="9" t="s">
        <v>6962</v>
      </c>
      <c r="E343" s="8" t="s">
        <v>5001</v>
      </c>
    </row>
    <row r="344" spans="1:5" ht="15.75" x14ac:dyDescent="0.25">
      <c r="A344" s="3" t="s">
        <v>686</v>
      </c>
      <c r="B344" s="4" t="s">
        <v>687</v>
      </c>
      <c r="C344" s="10" t="s">
        <v>6679</v>
      </c>
      <c r="D344" s="9" t="s">
        <v>6761</v>
      </c>
      <c r="E344" s="7" t="s">
        <v>5002</v>
      </c>
    </row>
    <row r="345" spans="1:5" ht="15.75" x14ac:dyDescent="0.25">
      <c r="A345" s="5" t="s">
        <v>688</v>
      </c>
      <c r="B345" s="6" t="s">
        <v>689</v>
      </c>
      <c r="C345" s="10" t="s">
        <v>6680</v>
      </c>
      <c r="D345" s="9" t="s">
        <v>6025</v>
      </c>
      <c r="E345" s="8" t="s">
        <v>5003</v>
      </c>
    </row>
    <row r="346" spans="1:5" ht="15.75" x14ac:dyDescent="0.25">
      <c r="A346" s="3" t="s">
        <v>690</v>
      </c>
      <c r="B346" s="4" t="s">
        <v>691</v>
      </c>
      <c r="C346" s="10" t="s">
        <v>6679</v>
      </c>
      <c r="D346" s="9" t="s">
        <v>6963</v>
      </c>
      <c r="E346" s="7" t="s">
        <v>5004</v>
      </c>
    </row>
    <row r="347" spans="1:5" ht="15.75" x14ac:dyDescent="0.25">
      <c r="A347" s="5" t="s">
        <v>692</v>
      </c>
      <c r="B347" s="6" t="s">
        <v>693</v>
      </c>
      <c r="C347" s="10" t="s">
        <v>6680</v>
      </c>
      <c r="D347" s="9" t="s">
        <v>6726</v>
      </c>
      <c r="E347" s="8" t="s">
        <v>5005</v>
      </c>
    </row>
    <row r="348" spans="1:5" ht="15.75" x14ac:dyDescent="0.25">
      <c r="A348" s="3" t="s">
        <v>694</v>
      </c>
      <c r="B348" s="4" t="s">
        <v>695</v>
      </c>
      <c r="C348" s="10" t="s">
        <v>6679</v>
      </c>
      <c r="D348" s="9" t="s">
        <v>6964</v>
      </c>
      <c r="E348" s="7" t="s">
        <v>5006</v>
      </c>
    </row>
    <row r="349" spans="1:5" ht="15.75" x14ac:dyDescent="0.25">
      <c r="A349" s="5" t="s">
        <v>696</v>
      </c>
      <c r="B349" s="6" t="s">
        <v>697</v>
      </c>
      <c r="C349" s="10" t="s">
        <v>6679</v>
      </c>
      <c r="D349" s="9" t="s">
        <v>6965</v>
      </c>
      <c r="E349" s="8" t="s">
        <v>5007</v>
      </c>
    </row>
    <row r="350" spans="1:5" ht="15.75" x14ac:dyDescent="0.25">
      <c r="A350" s="3" t="s">
        <v>698</v>
      </c>
      <c r="B350" s="4" t="s">
        <v>699</v>
      </c>
      <c r="C350" s="10" t="s">
        <v>6680</v>
      </c>
      <c r="D350" s="9" t="s">
        <v>6966</v>
      </c>
      <c r="E350" s="7" t="s">
        <v>5008</v>
      </c>
    </row>
    <row r="351" spans="1:5" ht="15.75" x14ac:dyDescent="0.25">
      <c r="A351" s="5" t="s">
        <v>700</v>
      </c>
      <c r="B351" s="6" t="s">
        <v>701</v>
      </c>
      <c r="C351" s="10" t="s">
        <v>6679</v>
      </c>
      <c r="D351" s="9" t="s">
        <v>6967</v>
      </c>
      <c r="E351" s="8" t="s">
        <v>5009</v>
      </c>
    </row>
    <row r="352" spans="1:5" ht="15.75" x14ac:dyDescent="0.25">
      <c r="A352" s="3" t="s">
        <v>702</v>
      </c>
      <c r="B352" s="4" t="s">
        <v>703</v>
      </c>
      <c r="C352" s="10" t="s">
        <v>6680</v>
      </c>
      <c r="D352" s="9" t="s">
        <v>6968</v>
      </c>
      <c r="E352" s="7" t="s">
        <v>5010</v>
      </c>
    </row>
    <row r="353" spans="1:5" ht="15.75" x14ac:dyDescent="0.25">
      <c r="A353" s="5" t="s">
        <v>704</v>
      </c>
      <c r="B353" s="6" t="s">
        <v>705</v>
      </c>
      <c r="C353" s="10" t="s">
        <v>6679</v>
      </c>
      <c r="D353" s="9" t="s">
        <v>6969</v>
      </c>
      <c r="E353" s="8" t="s">
        <v>5011</v>
      </c>
    </row>
    <row r="354" spans="1:5" ht="15.75" x14ac:dyDescent="0.25">
      <c r="A354" s="3" t="s">
        <v>706</v>
      </c>
      <c r="B354" s="4" t="s">
        <v>707</v>
      </c>
      <c r="C354" s="10" t="s">
        <v>6680</v>
      </c>
      <c r="D354" s="9" t="s">
        <v>6970</v>
      </c>
      <c r="E354" s="7" t="s">
        <v>4751</v>
      </c>
    </row>
    <row r="355" spans="1:5" ht="15.75" x14ac:dyDescent="0.25">
      <c r="A355" s="5" t="s">
        <v>708</v>
      </c>
      <c r="B355" s="6" t="s">
        <v>709</v>
      </c>
      <c r="C355" s="10" t="s">
        <v>6679</v>
      </c>
      <c r="D355" s="9" t="s">
        <v>6971</v>
      </c>
      <c r="E355" s="8" t="s">
        <v>5012</v>
      </c>
    </row>
    <row r="356" spans="1:5" ht="15.75" x14ac:dyDescent="0.25">
      <c r="A356" s="3" t="s">
        <v>710</v>
      </c>
      <c r="B356" s="4" t="s">
        <v>711</v>
      </c>
      <c r="C356" s="10" t="s">
        <v>6679</v>
      </c>
      <c r="D356" s="9" t="s">
        <v>6972</v>
      </c>
      <c r="E356" s="7" t="s">
        <v>5013</v>
      </c>
    </row>
    <row r="357" spans="1:5" ht="15.75" x14ac:dyDescent="0.25">
      <c r="A357" s="5" t="s">
        <v>712</v>
      </c>
      <c r="B357" s="6" t="s">
        <v>713</v>
      </c>
      <c r="C357" s="10" t="s">
        <v>6679</v>
      </c>
      <c r="D357" s="9" t="s">
        <v>6973</v>
      </c>
      <c r="E357" s="8" t="s">
        <v>5014</v>
      </c>
    </row>
    <row r="358" spans="1:5" ht="15.75" x14ac:dyDescent="0.25">
      <c r="A358" s="3" t="s">
        <v>714</v>
      </c>
      <c r="B358" s="4" t="s">
        <v>715</v>
      </c>
      <c r="C358" s="10" t="s">
        <v>6680</v>
      </c>
      <c r="D358" s="9" t="s">
        <v>6063</v>
      </c>
      <c r="E358" s="7" t="s">
        <v>5015</v>
      </c>
    </row>
    <row r="359" spans="1:5" ht="15.75" x14ac:dyDescent="0.25">
      <c r="A359" s="5" t="s">
        <v>716</v>
      </c>
      <c r="B359" s="6" t="s">
        <v>717</v>
      </c>
      <c r="C359" s="10" t="s">
        <v>6680</v>
      </c>
      <c r="D359" s="9" t="s">
        <v>6974</v>
      </c>
      <c r="E359" s="8" t="s">
        <v>5016</v>
      </c>
    </row>
    <row r="360" spans="1:5" ht="15.75" x14ac:dyDescent="0.25">
      <c r="A360" s="3" t="s">
        <v>718</v>
      </c>
      <c r="B360" s="4" t="s">
        <v>719</v>
      </c>
      <c r="C360" s="10" t="s">
        <v>6680</v>
      </c>
      <c r="D360" s="9" t="s">
        <v>6975</v>
      </c>
      <c r="E360" s="7" t="s">
        <v>5017</v>
      </c>
    </row>
    <row r="361" spans="1:5" ht="15.75" x14ac:dyDescent="0.25">
      <c r="A361" s="5" t="s">
        <v>720</v>
      </c>
      <c r="B361" s="6" t="s">
        <v>721</v>
      </c>
      <c r="C361" s="10" t="s">
        <v>6680</v>
      </c>
      <c r="D361" s="9" t="s">
        <v>6976</v>
      </c>
      <c r="E361" s="8" t="s">
        <v>4858</v>
      </c>
    </row>
    <row r="362" spans="1:5" ht="15.75" x14ac:dyDescent="0.25">
      <c r="A362" s="3" t="s">
        <v>722</v>
      </c>
      <c r="B362" s="4" t="s">
        <v>723</v>
      </c>
      <c r="C362" s="10" t="s">
        <v>6680</v>
      </c>
      <c r="D362" s="9" t="s">
        <v>6977</v>
      </c>
      <c r="E362" s="7" t="s">
        <v>5018</v>
      </c>
    </row>
    <row r="363" spans="1:5" ht="15.75" x14ac:dyDescent="0.25">
      <c r="A363" s="5" t="s">
        <v>724</v>
      </c>
      <c r="B363" s="6" t="s">
        <v>725</v>
      </c>
      <c r="C363" s="10" t="s">
        <v>6680</v>
      </c>
      <c r="D363" s="9" t="s">
        <v>6737</v>
      </c>
      <c r="E363" s="8" t="s">
        <v>5019</v>
      </c>
    </row>
    <row r="364" spans="1:5" ht="15.75" x14ac:dyDescent="0.25">
      <c r="A364" s="3" t="s">
        <v>726</v>
      </c>
      <c r="B364" s="4" t="s">
        <v>727</v>
      </c>
      <c r="C364" s="10" t="s">
        <v>6680</v>
      </c>
      <c r="D364" s="9" t="s">
        <v>6978</v>
      </c>
      <c r="E364" s="7" t="s">
        <v>5020</v>
      </c>
    </row>
    <row r="365" spans="1:5" ht="15.75" x14ac:dyDescent="0.25">
      <c r="A365" s="5" t="s">
        <v>728</v>
      </c>
      <c r="B365" s="6" t="s">
        <v>729</v>
      </c>
      <c r="C365" s="10" t="s">
        <v>6679</v>
      </c>
      <c r="D365" s="9" t="s">
        <v>6979</v>
      </c>
      <c r="E365" s="8" t="s">
        <v>5021</v>
      </c>
    </row>
    <row r="366" spans="1:5" ht="15.75" x14ac:dyDescent="0.25">
      <c r="A366" s="3" t="s">
        <v>730</v>
      </c>
      <c r="B366" s="4" t="s">
        <v>731</v>
      </c>
      <c r="C366" s="10" t="s">
        <v>6679</v>
      </c>
      <c r="D366" s="9" t="s">
        <v>6980</v>
      </c>
      <c r="E366" s="7" t="s">
        <v>5022</v>
      </c>
    </row>
    <row r="367" spans="1:5" ht="15.75" x14ac:dyDescent="0.25">
      <c r="A367" s="5" t="s">
        <v>732</v>
      </c>
      <c r="B367" s="6" t="s">
        <v>733</v>
      </c>
      <c r="C367" s="10" t="s">
        <v>6680</v>
      </c>
      <c r="D367" s="9" t="s">
        <v>6981</v>
      </c>
      <c r="E367" s="8" t="s">
        <v>5023</v>
      </c>
    </row>
    <row r="368" spans="1:5" ht="15.75" x14ac:dyDescent="0.25">
      <c r="A368" s="3" t="s">
        <v>734</v>
      </c>
      <c r="B368" s="4" t="s">
        <v>735</v>
      </c>
      <c r="C368" s="10" t="s">
        <v>6680</v>
      </c>
      <c r="D368" s="9" t="s">
        <v>6982</v>
      </c>
      <c r="E368" s="7" t="s">
        <v>5024</v>
      </c>
    </row>
    <row r="369" spans="1:5" ht="15.75" x14ac:dyDescent="0.25">
      <c r="A369" s="5" t="s">
        <v>736</v>
      </c>
      <c r="B369" s="6" t="s">
        <v>737</v>
      </c>
      <c r="C369" s="10" t="s">
        <v>6679</v>
      </c>
      <c r="D369" s="9" t="s">
        <v>6983</v>
      </c>
      <c r="E369" s="8" t="s">
        <v>5025</v>
      </c>
    </row>
    <row r="370" spans="1:5" ht="15.75" x14ac:dyDescent="0.25">
      <c r="A370" s="3" t="s">
        <v>738</v>
      </c>
      <c r="B370" s="4" t="s">
        <v>739</v>
      </c>
      <c r="C370" s="10" t="s">
        <v>6680</v>
      </c>
      <c r="D370" s="9" t="s">
        <v>6984</v>
      </c>
      <c r="E370" s="7" t="s">
        <v>5026</v>
      </c>
    </row>
    <row r="371" spans="1:5" ht="15.75" x14ac:dyDescent="0.25">
      <c r="A371" s="5" t="s">
        <v>740</v>
      </c>
      <c r="B371" s="6" t="s">
        <v>741</v>
      </c>
      <c r="C371" s="10" t="s">
        <v>6680</v>
      </c>
      <c r="D371" s="9" t="s">
        <v>6985</v>
      </c>
      <c r="E371" s="8" t="s">
        <v>5027</v>
      </c>
    </row>
    <row r="372" spans="1:5" ht="15.75" x14ac:dyDescent="0.25">
      <c r="A372" s="3" t="s">
        <v>742</v>
      </c>
      <c r="B372" s="4" t="s">
        <v>743</v>
      </c>
      <c r="C372" s="10" t="s">
        <v>6679</v>
      </c>
      <c r="D372" s="9" t="s">
        <v>6986</v>
      </c>
      <c r="E372" s="7" t="s">
        <v>5028</v>
      </c>
    </row>
    <row r="373" spans="1:5" ht="15.75" x14ac:dyDescent="0.25">
      <c r="A373" s="5" t="s">
        <v>744</v>
      </c>
      <c r="B373" s="6" t="s">
        <v>745</v>
      </c>
      <c r="C373" s="10" t="s">
        <v>6680</v>
      </c>
      <c r="D373" s="9" t="s">
        <v>5402</v>
      </c>
      <c r="E373" s="8" t="s">
        <v>5029</v>
      </c>
    </row>
    <row r="374" spans="1:5" ht="15.75" x14ac:dyDescent="0.25">
      <c r="A374" s="3" t="s">
        <v>746</v>
      </c>
      <c r="B374" s="4" t="s">
        <v>747</v>
      </c>
      <c r="C374" s="10" t="s">
        <v>6679</v>
      </c>
      <c r="D374" s="9" t="s">
        <v>6987</v>
      </c>
      <c r="E374" s="7" t="s">
        <v>5030</v>
      </c>
    </row>
    <row r="375" spans="1:5" ht="15.75" x14ac:dyDescent="0.25">
      <c r="A375" s="5" t="s">
        <v>748</v>
      </c>
      <c r="B375" s="6" t="s">
        <v>749</v>
      </c>
      <c r="C375" s="10" t="s">
        <v>6679</v>
      </c>
      <c r="D375" s="9" t="s">
        <v>6920</v>
      </c>
      <c r="E375" s="8" t="s">
        <v>5031</v>
      </c>
    </row>
    <row r="376" spans="1:5" ht="15.75" x14ac:dyDescent="0.25">
      <c r="A376" s="3" t="s">
        <v>750</v>
      </c>
      <c r="B376" s="4" t="s">
        <v>751</v>
      </c>
      <c r="C376" s="10" t="s">
        <v>6679</v>
      </c>
      <c r="D376" s="9" t="s">
        <v>6988</v>
      </c>
      <c r="E376" s="7" t="s">
        <v>5032</v>
      </c>
    </row>
    <row r="377" spans="1:5" ht="15.75" x14ac:dyDescent="0.25">
      <c r="A377" s="5" t="s">
        <v>752</v>
      </c>
      <c r="B377" s="6" t="s">
        <v>753</v>
      </c>
      <c r="C377" s="10" t="s">
        <v>6680</v>
      </c>
      <c r="D377" s="9" t="s">
        <v>6989</v>
      </c>
      <c r="E377" s="8" t="s">
        <v>5033</v>
      </c>
    </row>
    <row r="378" spans="1:5" ht="15.75" x14ac:dyDescent="0.25">
      <c r="A378" s="3" t="s">
        <v>754</v>
      </c>
      <c r="B378" s="4" t="s">
        <v>755</v>
      </c>
      <c r="C378" s="10" t="s">
        <v>6680</v>
      </c>
      <c r="D378" s="9" t="s">
        <v>6810</v>
      </c>
      <c r="E378" s="7" t="s">
        <v>5034</v>
      </c>
    </row>
    <row r="379" spans="1:5" ht="15.75" x14ac:dyDescent="0.25">
      <c r="A379" s="5" t="s">
        <v>756</v>
      </c>
      <c r="B379" s="6" t="s">
        <v>757</v>
      </c>
      <c r="C379" s="10" t="s">
        <v>6679</v>
      </c>
      <c r="D379" s="9" t="s">
        <v>6990</v>
      </c>
      <c r="E379" s="8" t="s">
        <v>5035</v>
      </c>
    </row>
    <row r="380" spans="1:5" ht="15.75" x14ac:dyDescent="0.25">
      <c r="A380" s="3" t="s">
        <v>758</v>
      </c>
      <c r="B380" s="4" t="s">
        <v>759</v>
      </c>
      <c r="C380" s="10" t="s">
        <v>6679</v>
      </c>
      <c r="D380" s="9" t="s">
        <v>6845</v>
      </c>
      <c r="E380" s="7" t="s">
        <v>5036</v>
      </c>
    </row>
    <row r="381" spans="1:5" ht="15.75" x14ac:dyDescent="0.25">
      <c r="A381" s="5" t="s">
        <v>760</v>
      </c>
      <c r="B381" s="6" t="s">
        <v>761</v>
      </c>
      <c r="C381" s="10" t="s">
        <v>6680</v>
      </c>
      <c r="D381" s="9" t="s">
        <v>6991</v>
      </c>
      <c r="E381" s="8" t="s">
        <v>5037</v>
      </c>
    </row>
    <row r="382" spans="1:5" ht="15.75" x14ac:dyDescent="0.25">
      <c r="A382" s="3" t="s">
        <v>762</v>
      </c>
      <c r="B382" s="4" t="s">
        <v>763</v>
      </c>
      <c r="C382" s="10" t="s">
        <v>6679</v>
      </c>
      <c r="D382" s="9" t="s">
        <v>6992</v>
      </c>
      <c r="E382" s="7" t="s">
        <v>5038</v>
      </c>
    </row>
    <row r="383" spans="1:5" ht="15.75" x14ac:dyDescent="0.25">
      <c r="A383" s="5" t="s">
        <v>764</v>
      </c>
      <c r="B383" s="6" t="s">
        <v>765</v>
      </c>
      <c r="C383" s="10" t="s">
        <v>6680</v>
      </c>
      <c r="D383" s="9" t="s">
        <v>5241</v>
      </c>
      <c r="E383" s="8" t="s">
        <v>5039</v>
      </c>
    </row>
    <row r="384" spans="1:5" ht="15.75" x14ac:dyDescent="0.25">
      <c r="A384" s="3" t="s">
        <v>766</v>
      </c>
      <c r="B384" s="4" t="s">
        <v>767</v>
      </c>
      <c r="C384" s="10" t="s">
        <v>6680</v>
      </c>
      <c r="D384" s="9" t="s">
        <v>6876</v>
      </c>
      <c r="E384" s="7" t="s">
        <v>5040</v>
      </c>
    </row>
    <row r="385" spans="1:5" ht="15.75" x14ac:dyDescent="0.25">
      <c r="A385" s="5" t="s">
        <v>768</v>
      </c>
      <c r="B385" s="6" t="s">
        <v>769</v>
      </c>
      <c r="C385" s="10" t="s">
        <v>6679</v>
      </c>
      <c r="D385" s="9" t="s">
        <v>6746</v>
      </c>
      <c r="E385" s="8" t="s">
        <v>5041</v>
      </c>
    </row>
    <row r="386" spans="1:5" ht="15.75" x14ac:dyDescent="0.25">
      <c r="A386" s="3" t="s">
        <v>770</v>
      </c>
      <c r="B386" s="4" t="s">
        <v>771</v>
      </c>
      <c r="C386" s="10" t="s">
        <v>6680</v>
      </c>
      <c r="D386" s="9" t="s">
        <v>6993</v>
      </c>
      <c r="E386" s="7" t="s">
        <v>5042</v>
      </c>
    </row>
    <row r="387" spans="1:5" ht="15.75" x14ac:dyDescent="0.25">
      <c r="A387" s="5" t="s">
        <v>772</v>
      </c>
      <c r="B387" s="6" t="s">
        <v>773</v>
      </c>
      <c r="C387" s="10" t="s">
        <v>6680</v>
      </c>
      <c r="D387" s="9" t="s">
        <v>6994</v>
      </c>
      <c r="E387" s="8" t="s">
        <v>5043</v>
      </c>
    </row>
    <row r="388" spans="1:5" ht="15.75" x14ac:dyDescent="0.25">
      <c r="A388" s="3" t="s">
        <v>774</v>
      </c>
      <c r="B388" s="4" t="s">
        <v>775</v>
      </c>
      <c r="C388" s="10" t="s">
        <v>6679</v>
      </c>
      <c r="D388" s="9" t="s">
        <v>6995</v>
      </c>
      <c r="E388" s="7" t="s">
        <v>5044</v>
      </c>
    </row>
    <row r="389" spans="1:5" ht="15.75" x14ac:dyDescent="0.25">
      <c r="A389" s="5" t="s">
        <v>776</v>
      </c>
      <c r="B389" s="6" t="s">
        <v>777</v>
      </c>
      <c r="C389" s="10" t="s">
        <v>6680</v>
      </c>
      <c r="D389" s="9" t="s">
        <v>6996</v>
      </c>
      <c r="E389" s="8" t="s">
        <v>5045</v>
      </c>
    </row>
    <row r="390" spans="1:5" ht="15.75" x14ac:dyDescent="0.25">
      <c r="A390" s="3" t="s">
        <v>778</v>
      </c>
      <c r="B390" s="4" t="s">
        <v>779</v>
      </c>
      <c r="C390" s="10" t="s">
        <v>6679</v>
      </c>
      <c r="D390" s="9" t="s">
        <v>6938</v>
      </c>
      <c r="E390" s="7" t="s">
        <v>5046</v>
      </c>
    </row>
    <row r="391" spans="1:5" ht="15.75" x14ac:dyDescent="0.25">
      <c r="A391" s="5" t="s">
        <v>780</v>
      </c>
      <c r="B391" s="6" t="s">
        <v>781</v>
      </c>
      <c r="C391" s="10" t="s">
        <v>6679</v>
      </c>
      <c r="D391" s="9" t="s">
        <v>6997</v>
      </c>
      <c r="E391" s="8" t="s">
        <v>5047</v>
      </c>
    </row>
    <row r="392" spans="1:5" ht="15.75" x14ac:dyDescent="0.25">
      <c r="A392" s="3" t="s">
        <v>782</v>
      </c>
      <c r="B392" s="4" t="s">
        <v>783</v>
      </c>
      <c r="C392" s="10" t="s">
        <v>6680</v>
      </c>
      <c r="D392" s="9" t="s">
        <v>6998</v>
      </c>
      <c r="E392" s="7" t="s">
        <v>5048</v>
      </c>
    </row>
    <row r="393" spans="1:5" ht="15.75" x14ac:dyDescent="0.25">
      <c r="A393" s="5" t="s">
        <v>784</v>
      </c>
      <c r="B393" s="6" t="s">
        <v>785</v>
      </c>
      <c r="C393" s="10" t="s">
        <v>6680</v>
      </c>
      <c r="D393" s="9" t="s">
        <v>5137</v>
      </c>
      <c r="E393" s="8" t="s">
        <v>5049</v>
      </c>
    </row>
    <row r="394" spans="1:5" ht="15.75" x14ac:dyDescent="0.25">
      <c r="A394" s="3" t="s">
        <v>786</v>
      </c>
      <c r="B394" s="4" t="s">
        <v>787</v>
      </c>
      <c r="C394" s="10" t="s">
        <v>6679</v>
      </c>
      <c r="D394" s="9" t="s">
        <v>6999</v>
      </c>
      <c r="E394" s="7" t="s">
        <v>5050</v>
      </c>
    </row>
    <row r="395" spans="1:5" ht="15.75" x14ac:dyDescent="0.25">
      <c r="A395" s="5" t="s">
        <v>788</v>
      </c>
      <c r="B395" s="6" t="s">
        <v>789</v>
      </c>
      <c r="C395" s="10" t="s">
        <v>6680</v>
      </c>
      <c r="D395" s="9" t="s">
        <v>7000</v>
      </c>
      <c r="E395" s="8" t="s">
        <v>4875</v>
      </c>
    </row>
    <row r="396" spans="1:5" ht="15.75" x14ac:dyDescent="0.25">
      <c r="A396" s="3" t="s">
        <v>790</v>
      </c>
      <c r="B396" s="4" t="s">
        <v>791</v>
      </c>
      <c r="C396" s="10" t="s">
        <v>6679</v>
      </c>
      <c r="D396" s="9" t="s">
        <v>7001</v>
      </c>
      <c r="E396" s="7" t="s">
        <v>5051</v>
      </c>
    </row>
    <row r="397" spans="1:5" ht="15.75" x14ac:dyDescent="0.25">
      <c r="A397" s="5" t="s">
        <v>792</v>
      </c>
      <c r="B397" s="6" t="s">
        <v>793</v>
      </c>
      <c r="C397" s="10" t="s">
        <v>6679</v>
      </c>
      <c r="D397" s="9" t="s">
        <v>7002</v>
      </c>
      <c r="E397" s="8" t="s">
        <v>5052</v>
      </c>
    </row>
    <row r="398" spans="1:5" ht="15.75" x14ac:dyDescent="0.25">
      <c r="A398" s="3" t="s">
        <v>794</v>
      </c>
      <c r="B398" s="4" t="s">
        <v>795</v>
      </c>
      <c r="C398" s="10" t="s">
        <v>6679</v>
      </c>
      <c r="D398" s="9" t="s">
        <v>7003</v>
      </c>
      <c r="E398" s="7" t="s">
        <v>5053</v>
      </c>
    </row>
    <row r="399" spans="1:5" ht="15.75" x14ac:dyDescent="0.25">
      <c r="A399" s="5" t="s">
        <v>796</v>
      </c>
      <c r="B399" s="6" t="s">
        <v>797</v>
      </c>
      <c r="C399" s="10" t="s">
        <v>6680</v>
      </c>
      <c r="D399" s="9" t="s">
        <v>7004</v>
      </c>
      <c r="E399" s="8" t="s">
        <v>5054</v>
      </c>
    </row>
    <row r="400" spans="1:5" ht="15.75" x14ac:dyDescent="0.25">
      <c r="A400" s="3" t="s">
        <v>798</v>
      </c>
      <c r="B400" s="4" t="s">
        <v>799</v>
      </c>
      <c r="C400" s="10" t="s">
        <v>6679</v>
      </c>
      <c r="D400" s="9" t="s">
        <v>6755</v>
      </c>
      <c r="E400" s="7" t="s">
        <v>5055</v>
      </c>
    </row>
    <row r="401" spans="1:5" ht="15.75" x14ac:dyDescent="0.25">
      <c r="A401" s="5" t="s">
        <v>800</v>
      </c>
      <c r="B401" s="6" t="s">
        <v>801</v>
      </c>
      <c r="C401" s="10" t="s">
        <v>6679</v>
      </c>
      <c r="D401" s="9" t="s">
        <v>7005</v>
      </c>
      <c r="E401" s="8" t="s">
        <v>5056</v>
      </c>
    </row>
    <row r="402" spans="1:5" ht="15.75" x14ac:dyDescent="0.25">
      <c r="A402" s="3" t="s">
        <v>802</v>
      </c>
      <c r="B402" s="4" t="s">
        <v>803</v>
      </c>
      <c r="C402" s="10" t="s">
        <v>6680</v>
      </c>
      <c r="D402" s="9" t="s">
        <v>7006</v>
      </c>
      <c r="E402" s="7" t="s">
        <v>5057</v>
      </c>
    </row>
    <row r="403" spans="1:5" ht="15.75" x14ac:dyDescent="0.25">
      <c r="A403" s="5" t="s">
        <v>804</v>
      </c>
      <c r="B403" s="6" t="s">
        <v>805</v>
      </c>
      <c r="C403" s="10" t="s">
        <v>6679</v>
      </c>
      <c r="D403" s="9" t="s">
        <v>7007</v>
      </c>
      <c r="E403" s="8" t="s">
        <v>5058</v>
      </c>
    </row>
    <row r="404" spans="1:5" ht="15.75" x14ac:dyDescent="0.25">
      <c r="A404" s="3" t="s">
        <v>806</v>
      </c>
      <c r="B404" s="4" t="s">
        <v>807</v>
      </c>
      <c r="C404" s="10" t="s">
        <v>6679</v>
      </c>
      <c r="D404" s="9" t="s">
        <v>7008</v>
      </c>
      <c r="E404" s="7" t="s">
        <v>5059</v>
      </c>
    </row>
    <row r="405" spans="1:5" ht="15.75" x14ac:dyDescent="0.25">
      <c r="A405" s="5" t="s">
        <v>808</v>
      </c>
      <c r="B405" s="6" t="s">
        <v>809</v>
      </c>
      <c r="C405" s="10" t="s">
        <v>6680</v>
      </c>
      <c r="D405" s="9" t="s">
        <v>7009</v>
      </c>
      <c r="E405" s="8" t="s">
        <v>5060</v>
      </c>
    </row>
    <row r="406" spans="1:5" ht="15.75" x14ac:dyDescent="0.25">
      <c r="A406" s="3" t="s">
        <v>810</v>
      </c>
      <c r="B406" s="4" t="s">
        <v>811</v>
      </c>
      <c r="C406" s="10" t="s">
        <v>6680</v>
      </c>
      <c r="D406" s="9" t="s">
        <v>7010</v>
      </c>
      <c r="E406" s="7" t="s">
        <v>5061</v>
      </c>
    </row>
    <row r="407" spans="1:5" ht="15.75" x14ac:dyDescent="0.25">
      <c r="A407" s="5" t="s">
        <v>812</v>
      </c>
      <c r="B407" s="6" t="s">
        <v>813</v>
      </c>
      <c r="C407" s="10" t="s">
        <v>6680</v>
      </c>
      <c r="D407" s="9" t="s">
        <v>7011</v>
      </c>
      <c r="E407" s="8" t="s">
        <v>5062</v>
      </c>
    </row>
    <row r="408" spans="1:5" ht="15.75" x14ac:dyDescent="0.25">
      <c r="A408" s="3" t="s">
        <v>814</v>
      </c>
      <c r="B408" s="4" t="s">
        <v>815</v>
      </c>
      <c r="C408" s="10" t="s">
        <v>6680</v>
      </c>
      <c r="D408" s="9" t="s">
        <v>7012</v>
      </c>
      <c r="E408" s="7" t="s">
        <v>5063</v>
      </c>
    </row>
    <row r="409" spans="1:5" ht="15.75" x14ac:dyDescent="0.25">
      <c r="A409" s="5" t="s">
        <v>816</v>
      </c>
      <c r="B409" s="6" t="s">
        <v>817</v>
      </c>
      <c r="C409" s="10" t="s">
        <v>6680</v>
      </c>
      <c r="D409" s="9" t="s">
        <v>7013</v>
      </c>
      <c r="E409" s="8" t="s">
        <v>5064</v>
      </c>
    </row>
    <row r="410" spans="1:5" ht="15.75" x14ac:dyDescent="0.25">
      <c r="A410" s="3" t="s">
        <v>818</v>
      </c>
      <c r="B410" s="4" t="s">
        <v>819</v>
      </c>
      <c r="C410" s="10" t="s">
        <v>6680</v>
      </c>
      <c r="D410" s="9" t="s">
        <v>7014</v>
      </c>
      <c r="E410" s="7" t="s">
        <v>5065</v>
      </c>
    </row>
    <row r="411" spans="1:5" ht="15.75" x14ac:dyDescent="0.25">
      <c r="A411" s="5" t="s">
        <v>820</v>
      </c>
      <c r="B411" s="6" t="s">
        <v>821</v>
      </c>
      <c r="C411" s="10" t="s">
        <v>6679</v>
      </c>
      <c r="D411" s="9" t="s">
        <v>7015</v>
      </c>
      <c r="E411" s="8" t="s">
        <v>5066</v>
      </c>
    </row>
    <row r="412" spans="1:5" ht="15.75" x14ac:dyDescent="0.25">
      <c r="A412" s="3" t="s">
        <v>822</v>
      </c>
      <c r="B412" s="4" t="s">
        <v>823</v>
      </c>
      <c r="C412" s="10" t="s">
        <v>6679</v>
      </c>
      <c r="D412" s="9" t="s">
        <v>7016</v>
      </c>
      <c r="E412" s="7" t="s">
        <v>5067</v>
      </c>
    </row>
    <row r="413" spans="1:5" ht="15.75" x14ac:dyDescent="0.25">
      <c r="A413" s="5" t="s">
        <v>824</v>
      </c>
      <c r="B413" s="6" t="s">
        <v>825</v>
      </c>
      <c r="C413" s="10" t="s">
        <v>6680</v>
      </c>
      <c r="D413" s="9" t="s">
        <v>7017</v>
      </c>
      <c r="E413" s="8" t="s">
        <v>5068</v>
      </c>
    </row>
    <row r="414" spans="1:5" ht="15.75" x14ac:dyDescent="0.25">
      <c r="A414" s="3" t="s">
        <v>826</v>
      </c>
      <c r="B414" s="4" t="s">
        <v>827</v>
      </c>
      <c r="C414" s="10" t="s">
        <v>6679</v>
      </c>
      <c r="D414" s="9" t="s">
        <v>7018</v>
      </c>
      <c r="E414" s="7" t="s">
        <v>5069</v>
      </c>
    </row>
    <row r="415" spans="1:5" ht="15.75" x14ac:dyDescent="0.25">
      <c r="A415" s="5" t="s">
        <v>828</v>
      </c>
      <c r="B415" s="6" t="s">
        <v>829</v>
      </c>
      <c r="C415" s="10" t="s">
        <v>6679</v>
      </c>
      <c r="D415" s="9" t="s">
        <v>7019</v>
      </c>
      <c r="E415" s="8" t="s">
        <v>5070</v>
      </c>
    </row>
    <row r="416" spans="1:5" ht="15.75" x14ac:dyDescent="0.25">
      <c r="A416" s="3" t="s">
        <v>830</v>
      </c>
      <c r="B416" s="4" t="s">
        <v>831</v>
      </c>
      <c r="C416" s="10" t="s">
        <v>6680</v>
      </c>
      <c r="D416" s="9" t="s">
        <v>7020</v>
      </c>
      <c r="E416" s="7" t="s">
        <v>5071</v>
      </c>
    </row>
    <row r="417" spans="1:5" ht="15.75" x14ac:dyDescent="0.25">
      <c r="A417" s="5" t="s">
        <v>832</v>
      </c>
      <c r="B417" s="6" t="s">
        <v>833</v>
      </c>
      <c r="C417" s="10" t="s">
        <v>6680</v>
      </c>
      <c r="D417" s="9" t="s">
        <v>5241</v>
      </c>
      <c r="E417" s="8" t="s">
        <v>5072</v>
      </c>
    </row>
    <row r="418" spans="1:5" ht="15.75" x14ac:dyDescent="0.25">
      <c r="A418" s="3" t="s">
        <v>834</v>
      </c>
      <c r="B418" s="4" t="s">
        <v>835</v>
      </c>
      <c r="C418" s="10" t="s">
        <v>6679</v>
      </c>
      <c r="D418" s="9" t="s">
        <v>7021</v>
      </c>
      <c r="E418" s="7" t="s">
        <v>5073</v>
      </c>
    </row>
    <row r="419" spans="1:5" ht="15.75" x14ac:dyDescent="0.25">
      <c r="A419" s="5" t="s">
        <v>836</v>
      </c>
      <c r="B419" s="6" t="s">
        <v>837</v>
      </c>
      <c r="C419" s="10" t="s">
        <v>6679</v>
      </c>
      <c r="D419" s="9" t="s">
        <v>6963</v>
      </c>
      <c r="E419" s="8" t="s">
        <v>5074</v>
      </c>
    </row>
    <row r="420" spans="1:5" ht="15.75" x14ac:dyDescent="0.25">
      <c r="A420" s="3" t="s">
        <v>838</v>
      </c>
      <c r="B420" s="4" t="s">
        <v>839</v>
      </c>
      <c r="C420" s="10" t="s">
        <v>6679</v>
      </c>
      <c r="D420" s="9" t="s">
        <v>7022</v>
      </c>
      <c r="E420" s="7" t="s">
        <v>5075</v>
      </c>
    </row>
    <row r="421" spans="1:5" ht="15.75" x14ac:dyDescent="0.25">
      <c r="A421" s="5" t="s">
        <v>840</v>
      </c>
      <c r="B421" s="6" t="s">
        <v>841</v>
      </c>
      <c r="C421" s="10" t="s">
        <v>6679</v>
      </c>
      <c r="D421" s="9" t="s">
        <v>7023</v>
      </c>
      <c r="E421" s="8" t="s">
        <v>5076</v>
      </c>
    </row>
    <row r="422" spans="1:5" ht="15.75" x14ac:dyDescent="0.25">
      <c r="A422" s="3" t="s">
        <v>842</v>
      </c>
      <c r="B422" s="4" t="s">
        <v>843</v>
      </c>
      <c r="C422" s="10" t="s">
        <v>6680</v>
      </c>
      <c r="D422" s="9" t="s">
        <v>7024</v>
      </c>
      <c r="E422" s="7" t="s">
        <v>5077</v>
      </c>
    </row>
    <row r="423" spans="1:5" ht="15.75" x14ac:dyDescent="0.25">
      <c r="A423" s="5" t="s">
        <v>844</v>
      </c>
      <c r="B423" s="6" t="s">
        <v>845</v>
      </c>
      <c r="C423" s="10" t="s">
        <v>6679</v>
      </c>
      <c r="D423" s="9" t="s">
        <v>7025</v>
      </c>
      <c r="E423" s="8" t="s">
        <v>4781</v>
      </c>
    </row>
    <row r="424" spans="1:5" ht="15.75" x14ac:dyDescent="0.25">
      <c r="A424" s="3" t="s">
        <v>846</v>
      </c>
      <c r="B424" s="4" t="s">
        <v>847</v>
      </c>
      <c r="C424" s="10" t="s">
        <v>6679</v>
      </c>
      <c r="D424" s="9" t="s">
        <v>7026</v>
      </c>
      <c r="E424" s="7" t="s">
        <v>5078</v>
      </c>
    </row>
    <row r="425" spans="1:5" ht="15.75" x14ac:dyDescent="0.25">
      <c r="A425" s="5" t="s">
        <v>848</v>
      </c>
      <c r="B425" s="6" t="s">
        <v>849</v>
      </c>
      <c r="C425" s="10" t="s">
        <v>6679</v>
      </c>
      <c r="D425" s="9" t="s">
        <v>7027</v>
      </c>
      <c r="E425" s="8" t="s">
        <v>5079</v>
      </c>
    </row>
    <row r="426" spans="1:5" ht="15.75" x14ac:dyDescent="0.25">
      <c r="A426" s="3" t="s">
        <v>850</v>
      </c>
      <c r="B426" s="4" t="s">
        <v>851</v>
      </c>
      <c r="C426" s="10" t="s">
        <v>6680</v>
      </c>
      <c r="D426" s="9" t="s">
        <v>7019</v>
      </c>
      <c r="E426" s="7" t="s">
        <v>5080</v>
      </c>
    </row>
    <row r="427" spans="1:5" ht="15.75" x14ac:dyDescent="0.25">
      <c r="A427" s="5" t="s">
        <v>852</v>
      </c>
      <c r="B427" s="6" t="s">
        <v>853</v>
      </c>
      <c r="C427" s="10" t="s">
        <v>6680</v>
      </c>
      <c r="D427" s="9" t="s">
        <v>6854</v>
      </c>
      <c r="E427" s="8" t="s">
        <v>5081</v>
      </c>
    </row>
    <row r="428" spans="1:5" ht="15.75" x14ac:dyDescent="0.25">
      <c r="A428" s="3" t="s">
        <v>854</v>
      </c>
      <c r="B428" s="4" t="s">
        <v>855</v>
      </c>
      <c r="C428" s="10" t="s">
        <v>6679</v>
      </c>
      <c r="D428" s="9" t="s">
        <v>7028</v>
      </c>
      <c r="E428" s="7" t="s">
        <v>5082</v>
      </c>
    </row>
    <row r="429" spans="1:5" ht="15.75" x14ac:dyDescent="0.25">
      <c r="A429" s="5" t="s">
        <v>856</v>
      </c>
      <c r="B429" s="6" t="s">
        <v>857</v>
      </c>
      <c r="C429" s="10" t="s">
        <v>6679</v>
      </c>
      <c r="D429" s="9" t="s">
        <v>7029</v>
      </c>
      <c r="E429" s="8" t="s">
        <v>5083</v>
      </c>
    </row>
    <row r="430" spans="1:5" ht="15.75" x14ac:dyDescent="0.25">
      <c r="A430" s="3" t="s">
        <v>858</v>
      </c>
      <c r="B430" s="4" t="s">
        <v>859</v>
      </c>
      <c r="C430" s="10" t="s">
        <v>6679</v>
      </c>
      <c r="D430" s="9" t="s">
        <v>6748</v>
      </c>
      <c r="E430" s="7" t="s">
        <v>5084</v>
      </c>
    </row>
    <row r="431" spans="1:5" ht="15.75" x14ac:dyDescent="0.25">
      <c r="A431" s="5" t="s">
        <v>860</v>
      </c>
      <c r="B431" s="6" t="s">
        <v>861</v>
      </c>
      <c r="C431" s="10" t="s">
        <v>6679</v>
      </c>
      <c r="D431" s="9" t="s">
        <v>7030</v>
      </c>
      <c r="E431" s="8" t="s">
        <v>5085</v>
      </c>
    </row>
    <row r="432" spans="1:5" ht="15.75" x14ac:dyDescent="0.25">
      <c r="A432" s="3" t="s">
        <v>862</v>
      </c>
      <c r="B432" s="4" t="s">
        <v>863</v>
      </c>
      <c r="C432" s="10" t="s">
        <v>6679</v>
      </c>
      <c r="D432" s="9" t="s">
        <v>7031</v>
      </c>
      <c r="E432" s="7" t="s">
        <v>5086</v>
      </c>
    </row>
    <row r="433" spans="1:5" ht="15.75" x14ac:dyDescent="0.25">
      <c r="A433" s="5" t="s">
        <v>864</v>
      </c>
      <c r="B433" s="6" t="s">
        <v>865</v>
      </c>
      <c r="C433" s="10" t="s">
        <v>6679</v>
      </c>
      <c r="D433" s="9" t="s">
        <v>7032</v>
      </c>
      <c r="E433" s="8" t="s">
        <v>5087</v>
      </c>
    </row>
    <row r="434" spans="1:5" ht="15.75" x14ac:dyDescent="0.25">
      <c r="A434" s="3" t="s">
        <v>866</v>
      </c>
      <c r="B434" s="4" t="s">
        <v>867</v>
      </c>
      <c r="C434" s="10" t="s">
        <v>6680</v>
      </c>
      <c r="D434" s="9" t="s">
        <v>7012</v>
      </c>
      <c r="E434" s="7" t="s">
        <v>5088</v>
      </c>
    </row>
    <row r="435" spans="1:5" ht="15.75" x14ac:dyDescent="0.25">
      <c r="A435" s="5" t="s">
        <v>868</v>
      </c>
      <c r="B435" s="6" t="s">
        <v>869</v>
      </c>
      <c r="C435" s="10" t="s">
        <v>6679</v>
      </c>
      <c r="D435" s="9" t="s">
        <v>6755</v>
      </c>
      <c r="E435" s="8" t="s">
        <v>5089</v>
      </c>
    </row>
    <row r="436" spans="1:5" ht="15.75" x14ac:dyDescent="0.25">
      <c r="A436" s="3" t="s">
        <v>870</v>
      </c>
      <c r="B436" s="4" t="s">
        <v>871</v>
      </c>
      <c r="C436" s="10" t="s">
        <v>6680</v>
      </c>
      <c r="D436" s="9" t="s">
        <v>7033</v>
      </c>
      <c r="E436" s="7" t="s">
        <v>5090</v>
      </c>
    </row>
    <row r="437" spans="1:5" ht="15.75" x14ac:dyDescent="0.25">
      <c r="A437" s="5" t="s">
        <v>872</v>
      </c>
      <c r="B437" s="6" t="s">
        <v>873</v>
      </c>
      <c r="C437" s="10" t="s">
        <v>6680</v>
      </c>
      <c r="D437" s="9" t="s">
        <v>7034</v>
      </c>
      <c r="E437" s="8" t="s">
        <v>5091</v>
      </c>
    </row>
    <row r="438" spans="1:5" ht="15.75" x14ac:dyDescent="0.25">
      <c r="A438" s="3" t="s">
        <v>874</v>
      </c>
      <c r="B438" s="4" t="s">
        <v>875</v>
      </c>
      <c r="C438" s="10" t="s">
        <v>6680</v>
      </c>
      <c r="D438" s="9" t="s">
        <v>7035</v>
      </c>
      <c r="E438" s="7" t="s">
        <v>5092</v>
      </c>
    </row>
    <row r="439" spans="1:5" ht="15.75" x14ac:dyDescent="0.25">
      <c r="A439" s="5" t="s">
        <v>876</v>
      </c>
      <c r="B439" s="6" t="s">
        <v>877</v>
      </c>
      <c r="C439" s="10" t="s">
        <v>6679</v>
      </c>
      <c r="D439" s="9" t="s">
        <v>6980</v>
      </c>
      <c r="E439" s="8" t="s">
        <v>5093</v>
      </c>
    </row>
    <row r="440" spans="1:5" ht="15.75" x14ac:dyDescent="0.25">
      <c r="A440" s="3" t="s">
        <v>878</v>
      </c>
      <c r="B440" s="4" t="s">
        <v>879</v>
      </c>
      <c r="C440" s="10" t="s">
        <v>6680</v>
      </c>
      <c r="D440" s="9" t="s">
        <v>7036</v>
      </c>
      <c r="E440" s="7" t="s">
        <v>5094</v>
      </c>
    </row>
    <row r="441" spans="1:5" ht="15.75" x14ac:dyDescent="0.25">
      <c r="A441" s="5" t="s">
        <v>880</v>
      </c>
      <c r="B441" s="6" t="s">
        <v>881</v>
      </c>
      <c r="C441" s="10" t="s">
        <v>6679</v>
      </c>
      <c r="D441" s="9" t="s">
        <v>7037</v>
      </c>
      <c r="E441" s="8" t="s">
        <v>5095</v>
      </c>
    </row>
    <row r="442" spans="1:5" ht="15.75" x14ac:dyDescent="0.25">
      <c r="A442" s="3" t="s">
        <v>882</v>
      </c>
      <c r="B442" s="4" t="s">
        <v>883</v>
      </c>
      <c r="C442" s="10" t="s">
        <v>6679</v>
      </c>
      <c r="D442" s="9" t="s">
        <v>7038</v>
      </c>
      <c r="E442" s="7" t="s">
        <v>5096</v>
      </c>
    </row>
    <row r="443" spans="1:5" ht="15.75" x14ac:dyDescent="0.25">
      <c r="A443" s="5" t="s">
        <v>884</v>
      </c>
      <c r="B443" s="6" t="s">
        <v>885</v>
      </c>
      <c r="C443" s="10" t="s">
        <v>6680</v>
      </c>
      <c r="D443" s="9" t="s">
        <v>7039</v>
      </c>
      <c r="E443" s="8" t="s">
        <v>5097</v>
      </c>
    </row>
    <row r="444" spans="1:5" ht="15.75" x14ac:dyDescent="0.25">
      <c r="A444" s="3" t="s">
        <v>886</v>
      </c>
      <c r="B444" s="4" t="s">
        <v>887</v>
      </c>
      <c r="C444" s="10" t="s">
        <v>6680</v>
      </c>
      <c r="D444" s="9" t="s">
        <v>7040</v>
      </c>
      <c r="E444" s="7" t="s">
        <v>4740</v>
      </c>
    </row>
    <row r="445" spans="1:5" ht="15.75" x14ac:dyDescent="0.25">
      <c r="A445" s="5" t="s">
        <v>888</v>
      </c>
      <c r="B445" s="6" t="s">
        <v>889</v>
      </c>
      <c r="C445" s="10" t="s">
        <v>6679</v>
      </c>
      <c r="D445" s="9" t="s">
        <v>7041</v>
      </c>
      <c r="E445" s="8" t="s">
        <v>5098</v>
      </c>
    </row>
    <row r="446" spans="1:5" ht="15.75" x14ac:dyDescent="0.25">
      <c r="A446" s="3" t="s">
        <v>890</v>
      </c>
      <c r="B446" s="4" t="s">
        <v>891</v>
      </c>
      <c r="C446" s="10" t="s">
        <v>6679</v>
      </c>
      <c r="D446" s="9" t="s">
        <v>7042</v>
      </c>
      <c r="E446" s="7" t="s">
        <v>5099</v>
      </c>
    </row>
    <row r="447" spans="1:5" ht="15.75" x14ac:dyDescent="0.25">
      <c r="A447" s="5" t="s">
        <v>892</v>
      </c>
      <c r="B447" s="6" t="s">
        <v>893</v>
      </c>
      <c r="C447" s="10" t="s">
        <v>6680</v>
      </c>
      <c r="D447" s="9" t="s">
        <v>6244</v>
      </c>
      <c r="E447" s="8" t="s">
        <v>5100</v>
      </c>
    </row>
    <row r="448" spans="1:5" ht="15.75" x14ac:dyDescent="0.25">
      <c r="A448" s="3" t="s">
        <v>894</v>
      </c>
      <c r="B448" s="4" t="s">
        <v>895</v>
      </c>
      <c r="C448" s="10" t="s">
        <v>6679</v>
      </c>
      <c r="D448" s="9" t="s">
        <v>7043</v>
      </c>
      <c r="E448" s="7" t="s">
        <v>5101</v>
      </c>
    </row>
    <row r="449" spans="1:5" ht="15.75" x14ac:dyDescent="0.25">
      <c r="A449" s="5" t="s">
        <v>896</v>
      </c>
      <c r="B449" s="6" t="s">
        <v>897</v>
      </c>
      <c r="C449" s="10" t="s">
        <v>6680</v>
      </c>
      <c r="D449" s="9" t="s">
        <v>7044</v>
      </c>
      <c r="E449" s="8" t="s">
        <v>5102</v>
      </c>
    </row>
    <row r="450" spans="1:5" ht="15.75" x14ac:dyDescent="0.25">
      <c r="A450" s="3" t="s">
        <v>898</v>
      </c>
      <c r="B450" s="4" t="s">
        <v>899</v>
      </c>
      <c r="C450" s="10" t="s">
        <v>6680</v>
      </c>
      <c r="D450" s="9" t="s">
        <v>7045</v>
      </c>
      <c r="E450" s="7" t="s">
        <v>5103</v>
      </c>
    </row>
    <row r="451" spans="1:5" ht="15.75" x14ac:dyDescent="0.25">
      <c r="A451" s="5" t="s">
        <v>900</v>
      </c>
      <c r="B451" s="6" t="s">
        <v>901</v>
      </c>
      <c r="C451" s="10" t="s">
        <v>6679</v>
      </c>
      <c r="D451" s="9" t="s">
        <v>7046</v>
      </c>
      <c r="E451" s="8" t="s">
        <v>5104</v>
      </c>
    </row>
    <row r="452" spans="1:5" ht="15.75" x14ac:dyDescent="0.25">
      <c r="A452" s="3" t="s">
        <v>902</v>
      </c>
      <c r="B452" s="4" t="s">
        <v>903</v>
      </c>
      <c r="C452" s="10" t="s">
        <v>6679</v>
      </c>
      <c r="D452" s="9" t="s">
        <v>7047</v>
      </c>
      <c r="E452" s="7" t="s">
        <v>5009</v>
      </c>
    </row>
    <row r="453" spans="1:5" ht="15.75" x14ac:dyDescent="0.25">
      <c r="A453" s="5" t="s">
        <v>904</v>
      </c>
      <c r="B453" s="6" t="s">
        <v>905</v>
      </c>
      <c r="C453" s="10" t="s">
        <v>6680</v>
      </c>
      <c r="D453" s="9" t="s">
        <v>7048</v>
      </c>
      <c r="E453" s="8" t="s">
        <v>4722</v>
      </c>
    </row>
    <row r="454" spans="1:5" ht="15.75" x14ac:dyDescent="0.25">
      <c r="A454" s="3" t="s">
        <v>906</v>
      </c>
      <c r="B454" s="4" t="s">
        <v>907</v>
      </c>
      <c r="C454" s="10" t="s">
        <v>6679</v>
      </c>
      <c r="D454" s="9" t="s">
        <v>7049</v>
      </c>
      <c r="E454" s="7" t="s">
        <v>5105</v>
      </c>
    </row>
    <row r="455" spans="1:5" ht="15.75" x14ac:dyDescent="0.25">
      <c r="A455" s="5" t="s">
        <v>908</v>
      </c>
      <c r="B455" s="6" t="s">
        <v>909</v>
      </c>
      <c r="C455" s="10" t="s">
        <v>6680</v>
      </c>
      <c r="D455" s="9" t="s">
        <v>6791</v>
      </c>
      <c r="E455" s="8" t="s">
        <v>5106</v>
      </c>
    </row>
    <row r="456" spans="1:5" ht="15.75" x14ac:dyDescent="0.25">
      <c r="A456" s="3" t="s">
        <v>910</v>
      </c>
      <c r="B456" s="4" t="s">
        <v>911</v>
      </c>
      <c r="C456" s="10" t="s">
        <v>6680</v>
      </c>
      <c r="D456" s="9" t="s">
        <v>5241</v>
      </c>
      <c r="E456" s="7" t="s">
        <v>5107</v>
      </c>
    </row>
    <row r="457" spans="1:5" ht="15.75" x14ac:dyDescent="0.25">
      <c r="A457" s="5" t="s">
        <v>912</v>
      </c>
      <c r="B457" s="6" t="s">
        <v>913</v>
      </c>
      <c r="C457" s="10" t="s">
        <v>6680</v>
      </c>
      <c r="D457" s="9" t="s">
        <v>4908</v>
      </c>
      <c r="E457" s="8" t="s">
        <v>5108</v>
      </c>
    </row>
    <row r="458" spans="1:5" ht="15.75" x14ac:dyDescent="0.25">
      <c r="A458" s="3" t="s">
        <v>914</v>
      </c>
      <c r="B458" s="4" t="s">
        <v>915</v>
      </c>
      <c r="C458" s="10" t="s">
        <v>6680</v>
      </c>
      <c r="D458" s="9" t="s">
        <v>4740</v>
      </c>
      <c r="E458" s="7" t="s">
        <v>5109</v>
      </c>
    </row>
    <row r="459" spans="1:5" ht="15.75" x14ac:dyDescent="0.25">
      <c r="A459" s="5" t="s">
        <v>916</v>
      </c>
      <c r="B459" s="6" t="s">
        <v>917</v>
      </c>
      <c r="C459" s="10" t="s">
        <v>6680</v>
      </c>
      <c r="D459" s="9" t="s">
        <v>7050</v>
      </c>
      <c r="E459" s="8" t="s">
        <v>5110</v>
      </c>
    </row>
    <row r="460" spans="1:5" ht="15.75" x14ac:dyDescent="0.25">
      <c r="A460" s="3" t="s">
        <v>918</v>
      </c>
      <c r="B460" s="4" t="s">
        <v>919</v>
      </c>
      <c r="C460" s="10" t="s">
        <v>6679</v>
      </c>
      <c r="D460" s="9" t="s">
        <v>7051</v>
      </c>
      <c r="E460" s="7" t="s">
        <v>5111</v>
      </c>
    </row>
    <row r="461" spans="1:5" ht="15.75" x14ac:dyDescent="0.25">
      <c r="A461" s="5" t="s">
        <v>920</v>
      </c>
      <c r="B461" s="6" t="s">
        <v>921</v>
      </c>
      <c r="C461" s="10" t="s">
        <v>6680</v>
      </c>
      <c r="D461" s="9" t="s">
        <v>7052</v>
      </c>
      <c r="E461" s="8" t="s">
        <v>4735</v>
      </c>
    </row>
    <row r="462" spans="1:5" ht="15.75" x14ac:dyDescent="0.25">
      <c r="A462" s="3" t="s">
        <v>922</v>
      </c>
      <c r="B462" s="4" t="s">
        <v>923</v>
      </c>
      <c r="C462" s="10" t="s">
        <v>6679</v>
      </c>
      <c r="D462" s="9" t="s">
        <v>7053</v>
      </c>
      <c r="E462" s="7" t="s">
        <v>4958</v>
      </c>
    </row>
    <row r="463" spans="1:5" ht="15.75" x14ac:dyDescent="0.25">
      <c r="A463" s="5" t="s">
        <v>924</v>
      </c>
      <c r="B463" s="6" t="s">
        <v>925</v>
      </c>
      <c r="C463" s="10" t="s">
        <v>6679</v>
      </c>
      <c r="D463" s="9" t="s">
        <v>5917</v>
      </c>
      <c r="E463" s="8" t="s">
        <v>4751</v>
      </c>
    </row>
    <row r="464" spans="1:5" ht="15.75" x14ac:dyDescent="0.25">
      <c r="A464" s="3" t="s">
        <v>926</v>
      </c>
      <c r="B464" s="4" t="s">
        <v>927</v>
      </c>
      <c r="C464" s="10" t="s">
        <v>6679</v>
      </c>
      <c r="D464" s="9" t="s">
        <v>7054</v>
      </c>
      <c r="E464" s="7" t="s">
        <v>5112</v>
      </c>
    </row>
    <row r="465" spans="1:5" ht="15.75" x14ac:dyDescent="0.25">
      <c r="A465" s="5" t="s">
        <v>928</v>
      </c>
      <c r="B465" s="6" t="s">
        <v>929</v>
      </c>
      <c r="C465" s="10" t="s">
        <v>6680</v>
      </c>
      <c r="D465" s="9" t="s">
        <v>7055</v>
      </c>
      <c r="E465" s="8" t="s">
        <v>5113</v>
      </c>
    </row>
    <row r="466" spans="1:5" ht="15.75" x14ac:dyDescent="0.25">
      <c r="A466" s="3" t="s">
        <v>930</v>
      </c>
      <c r="B466" s="4" t="s">
        <v>931</v>
      </c>
      <c r="C466" s="10" t="s">
        <v>6679</v>
      </c>
      <c r="D466" s="9" t="s">
        <v>6746</v>
      </c>
      <c r="E466" s="7" t="s">
        <v>5114</v>
      </c>
    </row>
    <row r="467" spans="1:5" ht="15.75" x14ac:dyDescent="0.25">
      <c r="A467" s="5" t="s">
        <v>932</v>
      </c>
      <c r="B467" s="6" t="s">
        <v>933</v>
      </c>
      <c r="C467" s="10" t="s">
        <v>6680</v>
      </c>
      <c r="D467" s="9" t="s">
        <v>7056</v>
      </c>
      <c r="E467" s="8" t="s">
        <v>5115</v>
      </c>
    </row>
    <row r="468" spans="1:5" ht="15.75" x14ac:dyDescent="0.25">
      <c r="A468" s="3" t="s">
        <v>934</v>
      </c>
      <c r="B468" s="4" t="s">
        <v>935</v>
      </c>
      <c r="C468" s="10" t="s">
        <v>6680</v>
      </c>
      <c r="D468" s="9" t="s">
        <v>7057</v>
      </c>
      <c r="E468" s="7" t="s">
        <v>4738</v>
      </c>
    </row>
    <row r="469" spans="1:5" ht="15.75" x14ac:dyDescent="0.25">
      <c r="A469" s="5" t="s">
        <v>936</v>
      </c>
      <c r="B469" s="6" t="s">
        <v>937</v>
      </c>
      <c r="C469" s="10" t="s">
        <v>6679</v>
      </c>
      <c r="D469" s="9" t="s">
        <v>7058</v>
      </c>
      <c r="E469" s="8" t="s">
        <v>5116</v>
      </c>
    </row>
    <row r="470" spans="1:5" ht="15.75" x14ac:dyDescent="0.25">
      <c r="A470" s="3" t="s">
        <v>938</v>
      </c>
      <c r="B470" s="4" t="s">
        <v>939</v>
      </c>
      <c r="C470" s="10" t="s">
        <v>6679</v>
      </c>
      <c r="D470" s="9" t="s">
        <v>7059</v>
      </c>
      <c r="E470" s="7" t="s">
        <v>5117</v>
      </c>
    </row>
    <row r="471" spans="1:5" ht="15.75" x14ac:dyDescent="0.25">
      <c r="A471" s="5" t="s">
        <v>940</v>
      </c>
      <c r="B471" s="6" t="s">
        <v>941</v>
      </c>
      <c r="C471" s="10" t="s">
        <v>6680</v>
      </c>
      <c r="D471" s="9" t="s">
        <v>7060</v>
      </c>
      <c r="E471" s="8" t="s">
        <v>5118</v>
      </c>
    </row>
    <row r="472" spans="1:5" ht="15.75" x14ac:dyDescent="0.25">
      <c r="A472" s="3" t="s">
        <v>942</v>
      </c>
      <c r="B472" s="4" t="s">
        <v>943</v>
      </c>
      <c r="C472" s="10" t="s">
        <v>6680</v>
      </c>
      <c r="D472" s="9" t="s">
        <v>7061</v>
      </c>
      <c r="E472" s="7" t="s">
        <v>5119</v>
      </c>
    </row>
    <row r="473" spans="1:5" ht="15.75" x14ac:dyDescent="0.25">
      <c r="A473" s="5" t="s">
        <v>944</v>
      </c>
      <c r="B473" s="6" t="s">
        <v>945</v>
      </c>
      <c r="C473" s="10" t="s">
        <v>6680</v>
      </c>
      <c r="D473" s="9" t="s">
        <v>6870</v>
      </c>
      <c r="E473" s="8" t="s">
        <v>5120</v>
      </c>
    </row>
    <row r="474" spans="1:5" ht="15.75" x14ac:dyDescent="0.25">
      <c r="A474" s="3" t="s">
        <v>946</v>
      </c>
      <c r="B474" s="4" t="s">
        <v>947</v>
      </c>
      <c r="C474" s="10" t="s">
        <v>6680</v>
      </c>
      <c r="D474" s="9" t="s">
        <v>7062</v>
      </c>
      <c r="E474" s="7" t="s">
        <v>4911</v>
      </c>
    </row>
    <row r="475" spans="1:5" ht="15.75" x14ac:dyDescent="0.25">
      <c r="A475" s="5" t="s">
        <v>948</v>
      </c>
      <c r="B475" s="6" t="s">
        <v>949</v>
      </c>
      <c r="C475" s="10" t="s">
        <v>6680</v>
      </c>
      <c r="D475" s="9" t="s">
        <v>6690</v>
      </c>
      <c r="E475" s="8" t="s">
        <v>5121</v>
      </c>
    </row>
    <row r="476" spans="1:5" ht="15.75" x14ac:dyDescent="0.25">
      <c r="A476" s="3" t="s">
        <v>950</v>
      </c>
      <c r="B476" s="4" t="s">
        <v>951</v>
      </c>
      <c r="C476" s="10" t="s">
        <v>6680</v>
      </c>
      <c r="D476" s="9" t="s">
        <v>7063</v>
      </c>
      <c r="E476" s="7" t="s">
        <v>5122</v>
      </c>
    </row>
    <row r="477" spans="1:5" ht="15.75" x14ac:dyDescent="0.25">
      <c r="A477" s="5" t="s">
        <v>952</v>
      </c>
      <c r="B477" s="6" t="s">
        <v>953</v>
      </c>
      <c r="C477" s="10" t="s">
        <v>6680</v>
      </c>
      <c r="D477" s="9" t="s">
        <v>7064</v>
      </c>
      <c r="E477" s="8" t="s">
        <v>5123</v>
      </c>
    </row>
    <row r="478" spans="1:5" ht="15.75" x14ac:dyDescent="0.25">
      <c r="A478" s="3" t="s">
        <v>954</v>
      </c>
      <c r="B478" s="4" t="s">
        <v>955</v>
      </c>
      <c r="C478" s="10" t="s">
        <v>6679</v>
      </c>
      <c r="D478" s="9" t="s">
        <v>7065</v>
      </c>
      <c r="E478" s="7" t="s">
        <v>5124</v>
      </c>
    </row>
    <row r="479" spans="1:5" ht="15.75" x14ac:dyDescent="0.25">
      <c r="A479" s="5" t="s">
        <v>956</v>
      </c>
      <c r="B479" s="6" t="s">
        <v>957</v>
      </c>
      <c r="C479" s="10" t="s">
        <v>6680</v>
      </c>
      <c r="D479" s="9" t="s">
        <v>7066</v>
      </c>
      <c r="E479" s="8" t="s">
        <v>5125</v>
      </c>
    </row>
    <row r="480" spans="1:5" ht="15.75" x14ac:dyDescent="0.25">
      <c r="A480" s="3" t="s">
        <v>958</v>
      </c>
      <c r="B480" s="4" t="s">
        <v>959</v>
      </c>
      <c r="C480" s="10" t="s">
        <v>6680</v>
      </c>
      <c r="D480" s="9" t="s">
        <v>7067</v>
      </c>
      <c r="E480" s="7" t="s">
        <v>5126</v>
      </c>
    </row>
    <row r="481" spans="1:5" ht="15.75" x14ac:dyDescent="0.25">
      <c r="A481" s="5" t="s">
        <v>960</v>
      </c>
      <c r="B481" s="6" t="s">
        <v>961</v>
      </c>
      <c r="C481" s="10" t="s">
        <v>6680</v>
      </c>
      <c r="D481" s="9" t="s">
        <v>7068</v>
      </c>
      <c r="E481" s="8" t="s">
        <v>5127</v>
      </c>
    </row>
    <row r="482" spans="1:5" ht="15.75" x14ac:dyDescent="0.25">
      <c r="A482" s="3" t="s">
        <v>962</v>
      </c>
      <c r="B482" s="4" t="s">
        <v>963</v>
      </c>
      <c r="C482" s="10" t="s">
        <v>6680</v>
      </c>
      <c r="D482" s="9" t="s">
        <v>6835</v>
      </c>
      <c r="E482" s="7" t="s">
        <v>5128</v>
      </c>
    </row>
    <row r="483" spans="1:5" ht="15.75" x14ac:dyDescent="0.25">
      <c r="A483" s="5" t="s">
        <v>964</v>
      </c>
      <c r="B483" s="6" t="s">
        <v>965</v>
      </c>
      <c r="C483" s="10" t="s">
        <v>6680</v>
      </c>
      <c r="D483" s="9" t="s">
        <v>7069</v>
      </c>
      <c r="E483" s="8" t="s">
        <v>5129</v>
      </c>
    </row>
    <row r="484" spans="1:5" ht="15.75" x14ac:dyDescent="0.25">
      <c r="A484" s="3" t="s">
        <v>966</v>
      </c>
      <c r="B484" s="4" t="s">
        <v>967</v>
      </c>
      <c r="C484" s="10" t="s">
        <v>6679</v>
      </c>
      <c r="D484" s="9" t="s">
        <v>7070</v>
      </c>
      <c r="E484" s="7" t="s">
        <v>5130</v>
      </c>
    </row>
    <row r="485" spans="1:5" ht="15.75" x14ac:dyDescent="0.25">
      <c r="A485" s="5" t="s">
        <v>968</v>
      </c>
      <c r="B485" s="6" t="s">
        <v>969</v>
      </c>
      <c r="C485" s="10" t="s">
        <v>6679</v>
      </c>
      <c r="D485" s="9" t="s">
        <v>7071</v>
      </c>
      <c r="E485" s="8" t="s">
        <v>4801</v>
      </c>
    </row>
    <row r="486" spans="1:5" ht="15.75" x14ac:dyDescent="0.25">
      <c r="A486" s="3" t="s">
        <v>970</v>
      </c>
      <c r="B486" s="4" t="s">
        <v>971</v>
      </c>
      <c r="C486" s="10" t="s">
        <v>6680</v>
      </c>
      <c r="D486" s="9" t="s">
        <v>6812</v>
      </c>
      <c r="E486" s="7" t="s">
        <v>5131</v>
      </c>
    </row>
    <row r="487" spans="1:5" ht="15.75" x14ac:dyDescent="0.25">
      <c r="A487" s="5" t="s">
        <v>972</v>
      </c>
      <c r="B487" s="6" t="s">
        <v>973</v>
      </c>
      <c r="C487" s="10" t="s">
        <v>6680</v>
      </c>
      <c r="D487" s="9" t="s">
        <v>6740</v>
      </c>
      <c r="E487" s="8" t="s">
        <v>4988</v>
      </c>
    </row>
    <row r="488" spans="1:5" ht="15.75" x14ac:dyDescent="0.25">
      <c r="A488" s="3" t="s">
        <v>974</v>
      </c>
      <c r="B488" s="4" t="s">
        <v>975</v>
      </c>
      <c r="C488" s="10" t="s">
        <v>7072</v>
      </c>
      <c r="D488" s="9" t="s">
        <v>7073</v>
      </c>
      <c r="E488" s="7" t="s">
        <v>5132</v>
      </c>
    </row>
    <row r="489" spans="1:5" ht="15.75" x14ac:dyDescent="0.25">
      <c r="A489" s="5" t="s">
        <v>976</v>
      </c>
      <c r="B489" s="6" t="s">
        <v>977</v>
      </c>
      <c r="C489" s="10" t="s">
        <v>6679</v>
      </c>
      <c r="D489" s="9" t="s">
        <v>7074</v>
      </c>
      <c r="E489" s="8" t="s">
        <v>5133</v>
      </c>
    </row>
    <row r="490" spans="1:5" ht="15.75" x14ac:dyDescent="0.25">
      <c r="A490" s="3" t="s">
        <v>978</v>
      </c>
      <c r="B490" s="4" t="s">
        <v>979</v>
      </c>
      <c r="C490" s="10" t="s">
        <v>6680</v>
      </c>
      <c r="D490" s="9" t="s">
        <v>6792</v>
      </c>
      <c r="E490" s="7" t="s">
        <v>5134</v>
      </c>
    </row>
    <row r="491" spans="1:5" ht="15.75" x14ac:dyDescent="0.25">
      <c r="A491" s="5" t="s">
        <v>980</v>
      </c>
      <c r="B491" s="6" t="s">
        <v>981</v>
      </c>
      <c r="C491" s="10" t="s">
        <v>6680</v>
      </c>
      <c r="D491" s="9" t="s">
        <v>5241</v>
      </c>
      <c r="E491" s="8" t="s">
        <v>5135</v>
      </c>
    </row>
    <row r="492" spans="1:5" ht="15.75" x14ac:dyDescent="0.25">
      <c r="A492" s="3" t="s">
        <v>982</v>
      </c>
      <c r="B492" s="4" t="s">
        <v>983</v>
      </c>
      <c r="C492" s="10" t="s">
        <v>6679</v>
      </c>
      <c r="D492" s="9" t="s">
        <v>7075</v>
      </c>
      <c r="E492" s="7" t="s">
        <v>5136</v>
      </c>
    </row>
    <row r="493" spans="1:5" ht="15.75" x14ac:dyDescent="0.25">
      <c r="A493" s="5" t="s">
        <v>984</v>
      </c>
      <c r="B493" s="6" t="s">
        <v>985</v>
      </c>
      <c r="C493" s="10" t="s">
        <v>6679</v>
      </c>
      <c r="D493" s="9" t="s">
        <v>7076</v>
      </c>
      <c r="E493" s="8" t="s">
        <v>5137</v>
      </c>
    </row>
    <row r="494" spans="1:5" ht="15.75" x14ac:dyDescent="0.25">
      <c r="A494" s="3" t="s">
        <v>986</v>
      </c>
      <c r="B494" s="4" t="s">
        <v>987</v>
      </c>
      <c r="C494" s="10" t="s">
        <v>6679</v>
      </c>
      <c r="D494" s="9" t="s">
        <v>6933</v>
      </c>
      <c r="E494" s="7" t="s">
        <v>5138</v>
      </c>
    </row>
    <row r="495" spans="1:5" ht="15.75" x14ac:dyDescent="0.25">
      <c r="A495" s="5" t="s">
        <v>988</v>
      </c>
      <c r="B495" s="6" t="s">
        <v>989</v>
      </c>
      <c r="C495" s="10" t="s">
        <v>6680</v>
      </c>
      <c r="D495" s="9" t="s">
        <v>7077</v>
      </c>
      <c r="E495" s="8" t="s">
        <v>5139</v>
      </c>
    </row>
    <row r="496" spans="1:5" ht="15.75" x14ac:dyDescent="0.25">
      <c r="A496" s="3" t="s">
        <v>990</v>
      </c>
      <c r="B496" s="4" t="s">
        <v>991</v>
      </c>
      <c r="C496" s="10" t="s">
        <v>6680</v>
      </c>
      <c r="D496" s="9" t="s">
        <v>7078</v>
      </c>
      <c r="E496" s="7" t="s">
        <v>5128</v>
      </c>
    </row>
    <row r="497" spans="1:5" ht="15.75" x14ac:dyDescent="0.25">
      <c r="A497" s="5" t="s">
        <v>992</v>
      </c>
      <c r="B497" s="6" t="s">
        <v>993</v>
      </c>
      <c r="C497" s="10" t="s">
        <v>7072</v>
      </c>
      <c r="D497" s="9" t="s">
        <v>7079</v>
      </c>
      <c r="E497" s="8" t="s">
        <v>5140</v>
      </c>
    </row>
    <row r="498" spans="1:5" ht="15.75" x14ac:dyDescent="0.25">
      <c r="A498" s="3" t="s">
        <v>994</v>
      </c>
      <c r="B498" s="4" t="s">
        <v>995</v>
      </c>
      <c r="C498" s="10" t="s">
        <v>6679</v>
      </c>
      <c r="D498" s="9" t="s">
        <v>7080</v>
      </c>
      <c r="E498" s="7" t="s">
        <v>5141</v>
      </c>
    </row>
    <row r="499" spans="1:5" ht="15.75" x14ac:dyDescent="0.25">
      <c r="A499" s="5" t="s">
        <v>996</v>
      </c>
      <c r="B499" s="6" t="s">
        <v>997</v>
      </c>
      <c r="C499" s="10" t="s">
        <v>6680</v>
      </c>
      <c r="D499" s="9" t="s">
        <v>6870</v>
      </c>
      <c r="E499" s="8" t="s">
        <v>5142</v>
      </c>
    </row>
    <row r="500" spans="1:5" ht="15.75" x14ac:dyDescent="0.25">
      <c r="A500" s="3" t="s">
        <v>998</v>
      </c>
      <c r="B500" s="4" t="s">
        <v>999</v>
      </c>
      <c r="C500" s="10" t="s">
        <v>6679</v>
      </c>
      <c r="D500" s="9" t="s">
        <v>7081</v>
      </c>
      <c r="E500" s="7" t="s">
        <v>5143</v>
      </c>
    </row>
    <row r="501" spans="1:5" ht="15.75" x14ac:dyDescent="0.25">
      <c r="A501" s="5" t="s">
        <v>1000</v>
      </c>
      <c r="B501" s="6" t="s">
        <v>1001</v>
      </c>
      <c r="C501" s="10" t="s">
        <v>6679</v>
      </c>
      <c r="D501" s="9" t="s">
        <v>6761</v>
      </c>
      <c r="E501" s="8" t="s">
        <v>5144</v>
      </c>
    </row>
    <row r="502" spans="1:5" ht="15.75" x14ac:dyDescent="0.25">
      <c r="A502" s="3" t="s">
        <v>1002</v>
      </c>
      <c r="B502" s="4" t="s">
        <v>1003</v>
      </c>
      <c r="C502" s="10" t="s">
        <v>6680</v>
      </c>
      <c r="D502" s="9" t="s">
        <v>7082</v>
      </c>
      <c r="E502" s="7" t="s">
        <v>5145</v>
      </c>
    </row>
    <row r="503" spans="1:5" ht="15.75" x14ac:dyDescent="0.25">
      <c r="A503" s="5" t="s">
        <v>1004</v>
      </c>
      <c r="B503" s="6" t="s">
        <v>1005</v>
      </c>
      <c r="C503" s="10" t="s">
        <v>6680</v>
      </c>
      <c r="D503" s="9" t="s">
        <v>7083</v>
      </c>
      <c r="E503" s="8" t="s">
        <v>4740</v>
      </c>
    </row>
    <row r="504" spans="1:5" ht="15.75" x14ac:dyDescent="0.25">
      <c r="A504" s="3" t="s">
        <v>1006</v>
      </c>
      <c r="B504" s="4" t="s">
        <v>1007</v>
      </c>
      <c r="C504" s="10" t="s">
        <v>6679</v>
      </c>
      <c r="D504" s="9" t="s">
        <v>7084</v>
      </c>
      <c r="E504" s="7" t="s">
        <v>5146</v>
      </c>
    </row>
    <row r="505" spans="1:5" ht="15.75" x14ac:dyDescent="0.25">
      <c r="A505" s="5" t="s">
        <v>1008</v>
      </c>
      <c r="B505" s="6" t="s">
        <v>1009</v>
      </c>
      <c r="C505" s="10" t="s">
        <v>6679</v>
      </c>
      <c r="D505" s="9" t="s">
        <v>7085</v>
      </c>
      <c r="E505" s="8" t="s">
        <v>5147</v>
      </c>
    </row>
    <row r="506" spans="1:5" ht="15.75" x14ac:dyDescent="0.25">
      <c r="A506" s="3" t="s">
        <v>1010</v>
      </c>
      <c r="B506" s="4" t="s">
        <v>1011</v>
      </c>
      <c r="C506" s="10" t="s">
        <v>6679</v>
      </c>
      <c r="D506" s="9" t="s">
        <v>6748</v>
      </c>
      <c r="E506" s="7" t="s">
        <v>5148</v>
      </c>
    </row>
    <row r="507" spans="1:5" ht="15.75" x14ac:dyDescent="0.25">
      <c r="A507" s="5" t="s">
        <v>1012</v>
      </c>
      <c r="B507" s="6" t="s">
        <v>1013</v>
      </c>
      <c r="C507" s="10" t="s">
        <v>6679</v>
      </c>
      <c r="D507" s="9" t="s">
        <v>7086</v>
      </c>
      <c r="E507" s="8" t="s">
        <v>5149</v>
      </c>
    </row>
    <row r="508" spans="1:5" ht="15.75" x14ac:dyDescent="0.25">
      <c r="A508" s="3" t="s">
        <v>1014</v>
      </c>
      <c r="B508" s="4" t="s">
        <v>1015</v>
      </c>
      <c r="C508" s="10" t="s">
        <v>6680</v>
      </c>
      <c r="D508" s="9" t="s">
        <v>7087</v>
      </c>
      <c r="E508" s="7" t="s">
        <v>5150</v>
      </c>
    </row>
    <row r="509" spans="1:5" ht="15.75" x14ac:dyDescent="0.25">
      <c r="A509" s="5" t="s">
        <v>1016</v>
      </c>
      <c r="B509" s="6" t="s">
        <v>1017</v>
      </c>
      <c r="C509" s="10" t="s">
        <v>6680</v>
      </c>
      <c r="D509" s="9" t="s">
        <v>7088</v>
      </c>
      <c r="E509" s="8" t="s">
        <v>5151</v>
      </c>
    </row>
    <row r="510" spans="1:5" ht="15.75" x14ac:dyDescent="0.25">
      <c r="A510" s="3" t="s">
        <v>1018</v>
      </c>
      <c r="B510" s="4" t="s">
        <v>1019</v>
      </c>
      <c r="C510" s="10" t="s">
        <v>6679</v>
      </c>
      <c r="D510" s="9" t="s">
        <v>7089</v>
      </c>
      <c r="E510" s="7" t="s">
        <v>5152</v>
      </c>
    </row>
    <row r="511" spans="1:5" ht="15.75" x14ac:dyDescent="0.25">
      <c r="A511" s="5" t="s">
        <v>1020</v>
      </c>
      <c r="B511" s="6" t="s">
        <v>1021</v>
      </c>
      <c r="C511" s="10" t="s">
        <v>6680</v>
      </c>
      <c r="D511" s="9" t="s">
        <v>7090</v>
      </c>
      <c r="E511" s="8" t="s">
        <v>5153</v>
      </c>
    </row>
    <row r="512" spans="1:5" ht="15.75" x14ac:dyDescent="0.25">
      <c r="A512" s="3" t="s">
        <v>1022</v>
      </c>
      <c r="B512" s="4" t="s">
        <v>1023</v>
      </c>
      <c r="C512" s="10" t="s">
        <v>6680</v>
      </c>
      <c r="D512" s="9" t="s">
        <v>6976</v>
      </c>
      <c r="E512" s="7" t="s">
        <v>5154</v>
      </c>
    </row>
    <row r="513" spans="1:5" ht="15.75" x14ac:dyDescent="0.25">
      <c r="A513" s="5" t="s">
        <v>1024</v>
      </c>
      <c r="B513" s="6" t="s">
        <v>1025</v>
      </c>
      <c r="C513" s="10" t="s">
        <v>6680</v>
      </c>
      <c r="D513" s="9" t="s">
        <v>6812</v>
      </c>
      <c r="E513" s="8" t="s">
        <v>5155</v>
      </c>
    </row>
    <row r="514" spans="1:5" ht="15.75" x14ac:dyDescent="0.25">
      <c r="A514" s="3" t="s">
        <v>1026</v>
      </c>
      <c r="B514" s="4" t="s">
        <v>1027</v>
      </c>
      <c r="C514" s="10" t="s">
        <v>6680</v>
      </c>
      <c r="D514" s="9" t="s">
        <v>6495</v>
      </c>
      <c r="E514" s="7" t="s">
        <v>5156</v>
      </c>
    </row>
    <row r="515" spans="1:5" ht="15.75" x14ac:dyDescent="0.25">
      <c r="A515" s="5" t="s">
        <v>1028</v>
      </c>
      <c r="B515" s="6" t="s">
        <v>1029</v>
      </c>
      <c r="C515" s="10" t="s">
        <v>6679</v>
      </c>
      <c r="D515" s="9" t="s">
        <v>7091</v>
      </c>
      <c r="E515" s="8" t="s">
        <v>5157</v>
      </c>
    </row>
    <row r="516" spans="1:5" ht="15.75" x14ac:dyDescent="0.25">
      <c r="A516" s="3" t="s">
        <v>1030</v>
      </c>
      <c r="B516" s="4" t="s">
        <v>1031</v>
      </c>
      <c r="C516" s="10" t="s">
        <v>6680</v>
      </c>
      <c r="D516" s="9" t="s">
        <v>7092</v>
      </c>
      <c r="E516" s="7" t="s">
        <v>5158</v>
      </c>
    </row>
    <row r="517" spans="1:5" ht="15.75" x14ac:dyDescent="0.25">
      <c r="A517" s="5" t="s">
        <v>1032</v>
      </c>
      <c r="B517" s="6" t="s">
        <v>1033</v>
      </c>
      <c r="C517" s="10" t="s">
        <v>6680</v>
      </c>
      <c r="D517" s="9" t="s">
        <v>6737</v>
      </c>
      <c r="E517" s="8" t="s">
        <v>5159</v>
      </c>
    </row>
    <row r="518" spans="1:5" ht="15.75" x14ac:dyDescent="0.25">
      <c r="A518" s="3" t="s">
        <v>1034</v>
      </c>
      <c r="B518" s="4" t="s">
        <v>1035</v>
      </c>
      <c r="C518" s="10" t="s">
        <v>6679</v>
      </c>
      <c r="D518" s="9" t="s">
        <v>6770</v>
      </c>
      <c r="E518" s="7" t="s">
        <v>5160</v>
      </c>
    </row>
    <row r="519" spans="1:5" ht="15.75" x14ac:dyDescent="0.25">
      <c r="A519" s="5" t="s">
        <v>1036</v>
      </c>
      <c r="B519" s="6" t="s">
        <v>1037</v>
      </c>
      <c r="C519" s="10" t="s">
        <v>6679</v>
      </c>
      <c r="D519" s="9" t="s">
        <v>7081</v>
      </c>
      <c r="E519" s="8" t="s">
        <v>5161</v>
      </c>
    </row>
    <row r="520" spans="1:5" ht="15.75" x14ac:dyDescent="0.25">
      <c r="A520" s="3" t="s">
        <v>1038</v>
      </c>
      <c r="B520" s="4" t="s">
        <v>1039</v>
      </c>
      <c r="C520" s="10" t="s">
        <v>6680</v>
      </c>
      <c r="D520" s="9" t="s">
        <v>7006</v>
      </c>
      <c r="E520" s="7" t="s">
        <v>5162</v>
      </c>
    </row>
    <row r="521" spans="1:5" ht="15.75" x14ac:dyDescent="0.25">
      <c r="A521" s="5" t="s">
        <v>1040</v>
      </c>
      <c r="B521" s="6" t="s">
        <v>1041</v>
      </c>
      <c r="C521" s="10" t="s">
        <v>6679</v>
      </c>
      <c r="D521" s="9" t="s">
        <v>7093</v>
      </c>
      <c r="E521" s="8" t="s">
        <v>5163</v>
      </c>
    </row>
    <row r="522" spans="1:5" ht="15.75" x14ac:dyDescent="0.25">
      <c r="A522" s="3" t="s">
        <v>1042</v>
      </c>
      <c r="B522" s="4" t="s">
        <v>1043</v>
      </c>
      <c r="C522" s="10" t="s">
        <v>6680</v>
      </c>
      <c r="D522" s="9" t="s">
        <v>7094</v>
      </c>
      <c r="E522" s="7" t="s">
        <v>5164</v>
      </c>
    </row>
    <row r="523" spans="1:5" ht="15.75" x14ac:dyDescent="0.25">
      <c r="A523" s="5" t="s">
        <v>1044</v>
      </c>
      <c r="B523" s="6" t="s">
        <v>1045</v>
      </c>
      <c r="C523" s="10" t="s">
        <v>6680</v>
      </c>
      <c r="D523" s="9" t="s">
        <v>6704</v>
      </c>
      <c r="E523" s="8" t="s">
        <v>5165</v>
      </c>
    </row>
    <row r="524" spans="1:5" ht="15.75" x14ac:dyDescent="0.25">
      <c r="A524" s="3" t="s">
        <v>1046</v>
      </c>
      <c r="B524" s="4" t="s">
        <v>1047</v>
      </c>
      <c r="C524" s="10" t="s">
        <v>6679</v>
      </c>
      <c r="D524" s="9" t="s">
        <v>7095</v>
      </c>
      <c r="E524" s="7" t="s">
        <v>5166</v>
      </c>
    </row>
    <row r="525" spans="1:5" ht="15.75" x14ac:dyDescent="0.25">
      <c r="A525" s="5" t="s">
        <v>1048</v>
      </c>
      <c r="B525" s="6" t="s">
        <v>1049</v>
      </c>
      <c r="C525" s="10" t="s">
        <v>7072</v>
      </c>
      <c r="D525" s="9" t="s">
        <v>7096</v>
      </c>
      <c r="E525" s="8" t="s">
        <v>5167</v>
      </c>
    </row>
    <row r="526" spans="1:5" ht="15.75" x14ac:dyDescent="0.25">
      <c r="A526" s="3" t="s">
        <v>1050</v>
      </c>
      <c r="B526" s="4" t="s">
        <v>1051</v>
      </c>
      <c r="C526" s="10" t="s">
        <v>6679</v>
      </c>
      <c r="D526" s="9" t="s">
        <v>7097</v>
      </c>
      <c r="E526" s="7" t="s">
        <v>5168</v>
      </c>
    </row>
    <row r="527" spans="1:5" ht="15.75" x14ac:dyDescent="0.25">
      <c r="A527" s="5" t="s">
        <v>1052</v>
      </c>
      <c r="B527" s="6" t="s">
        <v>1053</v>
      </c>
      <c r="C527" s="10" t="s">
        <v>6679</v>
      </c>
      <c r="D527" s="9" t="s">
        <v>6841</v>
      </c>
      <c r="E527" s="8" t="s">
        <v>5169</v>
      </c>
    </row>
    <row r="528" spans="1:5" ht="15.75" x14ac:dyDescent="0.25">
      <c r="A528" s="3" t="s">
        <v>1054</v>
      </c>
      <c r="B528" s="4" t="s">
        <v>1055</v>
      </c>
      <c r="C528" s="10" t="s">
        <v>7072</v>
      </c>
      <c r="D528" s="9" t="s">
        <v>7098</v>
      </c>
      <c r="E528" s="7" t="s">
        <v>5170</v>
      </c>
    </row>
    <row r="529" spans="1:5" ht="15.75" x14ac:dyDescent="0.25">
      <c r="A529" s="5" t="s">
        <v>1056</v>
      </c>
      <c r="B529" s="6" t="s">
        <v>1057</v>
      </c>
      <c r="C529" s="10" t="s">
        <v>6679</v>
      </c>
      <c r="D529" s="9" t="s">
        <v>5917</v>
      </c>
      <c r="E529" s="8" t="s">
        <v>5171</v>
      </c>
    </row>
    <row r="530" spans="1:5" ht="15.75" x14ac:dyDescent="0.25">
      <c r="A530" s="3" t="s">
        <v>1058</v>
      </c>
      <c r="B530" s="4" t="s">
        <v>1059</v>
      </c>
      <c r="C530" s="10" t="s">
        <v>6680</v>
      </c>
      <c r="D530" s="9" t="s">
        <v>6894</v>
      </c>
      <c r="E530" s="7" t="s">
        <v>5172</v>
      </c>
    </row>
    <row r="531" spans="1:5" ht="15.75" x14ac:dyDescent="0.25">
      <c r="A531" s="5" t="s">
        <v>1060</v>
      </c>
      <c r="B531" s="6" t="s">
        <v>1061</v>
      </c>
      <c r="C531" s="10" t="s">
        <v>6680</v>
      </c>
      <c r="D531" s="9" t="s">
        <v>7099</v>
      </c>
      <c r="E531" s="8" t="s">
        <v>5173</v>
      </c>
    </row>
    <row r="532" spans="1:5" ht="15.75" x14ac:dyDescent="0.25">
      <c r="A532" s="3" t="s">
        <v>1062</v>
      </c>
      <c r="B532" s="4" t="s">
        <v>1063</v>
      </c>
      <c r="C532" s="10" t="s">
        <v>6679</v>
      </c>
      <c r="D532" s="9" t="s">
        <v>7100</v>
      </c>
      <c r="E532" s="7" t="s">
        <v>5174</v>
      </c>
    </row>
    <row r="533" spans="1:5" ht="15.75" x14ac:dyDescent="0.25">
      <c r="A533" s="5" t="s">
        <v>1064</v>
      </c>
      <c r="B533" s="6" t="s">
        <v>1065</v>
      </c>
      <c r="C533" s="10" t="s">
        <v>6680</v>
      </c>
      <c r="D533" s="9" t="s">
        <v>6803</v>
      </c>
      <c r="E533" s="8" t="s">
        <v>5175</v>
      </c>
    </row>
    <row r="534" spans="1:5" ht="15.75" x14ac:dyDescent="0.25">
      <c r="A534" s="3" t="s">
        <v>1066</v>
      </c>
      <c r="B534" s="4" t="s">
        <v>1067</v>
      </c>
      <c r="C534" s="10" t="s">
        <v>6679</v>
      </c>
      <c r="D534" s="9" t="s">
        <v>7101</v>
      </c>
      <c r="E534" s="7" t="s">
        <v>5176</v>
      </c>
    </row>
    <row r="535" spans="1:5" ht="15.75" x14ac:dyDescent="0.25">
      <c r="A535" s="5" t="s">
        <v>1068</v>
      </c>
      <c r="B535" s="6" t="s">
        <v>1069</v>
      </c>
      <c r="C535" s="10" t="s">
        <v>6680</v>
      </c>
      <c r="D535" s="9" t="s">
        <v>7088</v>
      </c>
      <c r="E535" s="8" t="s">
        <v>5177</v>
      </c>
    </row>
    <row r="536" spans="1:5" ht="15.75" x14ac:dyDescent="0.25">
      <c r="A536" s="3" t="s">
        <v>1070</v>
      </c>
      <c r="B536" s="4" t="s">
        <v>1071</v>
      </c>
      <c r="C536" s="10" t="s">
        <v>6679</v>
      </c>
      <c r="D536" s="9" t="s">
        <v>7102</v>
      </c>
      <c r="E536" s="7" t="s">
        <v>5178</v>
      </c>
    </row>
    <row r="537" spans="1:5" ht="15.75" x14ac:dyDescent="0.25">
      <c r="A537" s="5" t="s">
        <v>1072</v>
      </c>
      <c r="B537" s="6" t="s">
        <v>1073</v>
      </c>
      <c r="C537" s="10" t="s">
        <v>6680</v>
      </c>
      <c r="D537" s="9" t="s">
        <v>7103</v>
      </c>
      <c r="E537" s="8" t="s">
        <v>4740</v>
      </c>
    </row>
    <row r="538" spans="1:5" ht="15.75" x14ac:dyDescent="0.25">
      <c r="A538" s="3" t="s">
        <v>1074</v>
      </c>
      <c r="B538" s="4" t="s">
        <v>1075</v>
      </c>
      <c r="C538" s="10" t="s">
        <v>6679</v>
      </c>
      <c r="D538" s="9" t="s">
        <v>7104</v>
      </c>
      <c r="E538" s="7" t="s">
        <v>5179</v>
      </c>
    </row>
    <row r="539" spans="1:5" ht="15.75" x14ac:dyDescent="0.25">
      <c r="A539" s="5" t="s">
        <v>1076</v>
      </c>
      <c r="B539" s="6" t="s">
        <v>1077</v>
      </c>
      <c r="C539" s="10" t="s">
        <v>6679</v>
      </c>
      <c r="D539" s="9" t="s">
        <v>4929</v>
      </c>
      <c r="E539" s="8" t="s">
        <v>5180</v>
      </c>
    </row>
    <row r="540" spans="1:5" ht="15.75" x14ac:dyDescent="0.25">
      <c r="A540" s="3" t="s">
        <v>1078</v>
      </c>
      <c r="B540" s="4" t="s">
        <v>1079</v>
      </c>
      <c r="C540" s="10" t="s">
        <v>6679</v>
      </c>
      <c r="D540" s="9" t="s">
        <v>7100</v>
      </c>
      <c r="E540" s="7" t="s">
        <v>5181</v>
      </c>
    </row>
    <row r="541" spans="1:5" ht="15.75" x14ac:dyDescent="0.25">
      <c r="A541" s="5" t="s">
        <v>1080</v>
      </c>
      <c r="B541" s="6" t="s">
        <v>1081</v>
      </c>
      <c r="C541" s="10" t="s">
        <v>6680</v>
      </c>
      <c r="D541" s="9" t="s">
        <v>6737</v>
      </c>
      <c r="E541" s="8" t="s">
        <v>5182</v>
      </c>
    </row>
    <row r="542" spans="1:5" ht="15.75" x14ac:dyDescent="0.25">
      <c r="A542" s="3" t="s">
        <v>1082</v>
      </c>
      <c r="B542" s="4" t="s">
        <v>1083</v>
      </c>
      <c r="C542" s="10" t="s">
        <v>6680</v>
      </c>
      <c r="D542" s="9" t="s">
        <v>7105</v>
      </c>
      <c r="E542" s="7" t="s">
        <v>5183</v>
      </c>
    </row>
    <row r="543" spans="1:5" ht="15.75" x14ac:dyDescent="0.25">
      <c r="A543" s="5" t="s">
        <v>1084</v>
      </c>
      <c r="B543" s="6" t="s">
        <v>1085</v>
      </c>
      <c r="C543" s="10" t="s">
        <v>6680</v>
      </c>
      <c r="D543" s="9" t="s">
        <v>7106</v>
      </c>
      <c r="E543" s="8" t="s">
        <v>5184</v>
      </c>
    </row>
    <row r="544" spans="1:5" ht="15.75" x14ac:dyDescent="0.25">
      <c r="A544" s="3" t="s">
        <v>1086</v>
      </c>
      <c r="B544" s="4" t="s">
        <v>1087</v>
      </c>
      <c r="C544" s="10" t="s">
        <v>6679</v>
      </c>
      <c r="D544" s="9" t="s">
        <v>6874</v>
      </c>
      <c r="E544" s="7" t="s">
        <v>5185</v>
      </c>
    </row>
    <row r="545" spans="1:5" ht="15.75" x14ac:dyDescent="0.25">
      <c r="A545" s="5" t="s">
        <v>1088</v>
      </c>
      <c r="B545" s="6" t="s">
        <v>1089</v>
      </c>
      <c r="C545" s="10" t="s">
        <v>6679</v>
      </c>
      <c r="D545" s="9" t="s">
        <v>7107</v>
      </c>
      <c r="E545" s="8" t="s">
        <v>5186</v>
      </c>
    </row>
    <row r="546" spans="1:5" ht="15.75" x14ac:dyDescent="0.25">
      <c r="A546" s="3" t="s">
        <v>1090</v>
      </c>
      <c r="B546" s="4" t="s">
        <v>1091</v>
      </c>
      <c r="C546" s="10" t="s">
        <v>7072</v>
      </c>
      <c r="D546" s="9" t="s">
        <v>7108</v>
      </c>
      <c r="E546" s="7" t="s">
        <v>5187</v>
      </c>
    </row>
    <row r="547" spans="1:5" ht="15.75" x14ac:dyDescent="0.25">
      <c r="A547" s="5" t="s">
        <v>1092</v>
      </c>
      <c r="B547" s="6" t="s">
        <v>1093</v>
      </c>
      <c r="C547" s="10" t="s">
        <v>6680</v>
      </c>
      <c r="D547" s="9" t="s">
        <v>6989</v>
      </c>
      <c r="E547" s="8" t="s">
        <v>5188</v>
      </c>
    </row>
    <row r="548" spans="1:5" ht="15.75" x14ac:dyDescent="0.25">
      <c r="A548" s="3" t="s">
        <v>1094</v>
      </c>
      <c r="B548" s="4" t="s">
        <v>1095</v>
      </c>
      <c r="C548" s="10" t="s">
        <v>6679</v>
      </c>
      <c r="D548" s="9" t="s">
        <v>7109</v>
      </c>
      <c r="E548" s="7" t="s">
        <v>5189</v>
      </c>
    </row>
    <row r="549" spans="1:5" ht="15.75" x14ac:dyDescent="0.25">
      <c r="A549" s="5" t="s">
        <v>1096</v>
      </c>
      <c r="B549" s="6" t="s">
        <v>1097</v>
      </c>
      <c r="C549" s="10" t="s">
        <v>6680</v>
      </c>
      <c r="D549" s="9" t="s">
        <v>7110</v>
      </c>
      <c r="E549" s="8" t="s">
        <v>5190</v>
      </c>
    </row>
    <row r="550" spans="1:5" ht="15.75" x14ac:dyDescent="0.25">
      <c r="A550" s="3" t="s">
        <v>1098</v>
      </c>
      <c r="B550" s="4" t="s">
        <v>1099</v>
      </c>
      <c r="C550" s="10" t="s">
        <v>6680</v>
      </c>
      <c r="D550" s="9" t="s">
        <v>7111</v>
      </c>
      <c r="E550" s="7" t="s">
        <v>5191</v>
      </c>
    </row>
    <row r="551" spans="1:5" ht="15.75" x14ac:dyDescent="0.25">
      <c r="A551" s="5" t="s">
        <v>1100</v>
      </c>
      <c r="B551" s="6" t="s">
        <v>1101</v>
      </c>
      <c r="C551" s="10" t="s">
        <v>6680</v>
      </c>
      <c r="D551" s="9" t="s">
        <v>7112</v>
      </c>
      <c r="E551" s="8" t="s">
        <v>5192</v>
      </c>
    </row>
    <row r="552" spans="1:5" ht="15.75" x14ac:dyDescent="0.25">
      <c r="A552" s="3" t="s">
        <v>1102</v>
      </c>
      <c r="B552" s="4" t="s">
        <v>1103</v>
      </c>
      <c r="C552" s="10" t="s">
        <v>6679</v>
      </c>
      <c r="D552" s="9" t="s">
        <v>7113</v>
      </c>
      <c r="E552" s="7" t="s">
        <v>5193</v>
      </c>
    </row>
    <row r="553" spans="1:5" ht="15.75" x14ac:dyDescent="0.25">
      <c r="A553" s="5" t="s">
        <v>1104</v>
      </c>
      <c r="B553" s="6" t="s">
        <v>1105</v>
      </c>
      <c r="C553" s="10" t="s">
        <v>6680</v>
      </c>
      <c r="D553" s="9" t="s">
        <v>7061</v>
      </c>
      <c r="E553" s="8" t="s">
        <v>4849</v>
      </c>
    </row>
    <row r="554" spans="1:5" ht="15.75" x14ac:dyDescent="0.25">
      <c r="A554" s="3" t="s">
        <v>1106</v>
      </c>
      <c r="B554" s="4" t="s">
        <v>1107</v>
      </c>
      <c r="C554" s="10" t="s">
        <v>6680</v>
      </c>
      <c r="D554" s="9" t="s">
        <v>7114</v>
      </c>
      <c r="E554" s="7" t="s">
        <v>5194</v>
      </c>
    </row>
    <row r="555" spans="1:5" ht="15.75" x14ac:dyDescent="0.25">
      <c r="A555" s="5" t="s">
        <v>1108</v>
      </c>
      <c r="B555" s="6" t="s">
        <v>1109</v>
      </c>
      <c r="C555" s="10" t="s">
        <v>6679</v>
      </c>
      <c r="D555" s="9" t="s">
        <v>7115</v>
      </c>
      <c r="E555" s="8" t="s">
        <v>5195</v>
      </c>
    </row>
    <row r="556" spans="1:5" ht="15.75" x14ac:dyDescent="0.25">
      <c r="A556" s="3" t="s">
        <v>1110</v>
      </c>
      <c r="B556" s="4" t="s">
        <v>1111</v>
      </c>
      <c r="C556" s="10" t="s">
        <v>6680</v>
      </c>
      <c r="D556" s="9" t="s">
        <v>6224</v>
      </c>
      <c r="E556" s="7" t="s">
        <v>5196</v>
      </c>
    </row>
    <row r="557" spans="1:5" ht="15.75" x14ac:dyDescent="0.25">
      <c r="A557" s="5" t="s">
        <v>1112</v>
      </c>
      <c r="B557" s="6" t="s">
        <v>1113</v>
      </c>
      <c r="C557" s="10" t="s">
        <v>6680</v>
      </c>
      <c r="D557" s="9" t="s">
        <v>7116</v>
      </c>
      <c r="E557" s="8" t="s">
        <v>5197</v>
      </c>
    </row>
    <row r="558" spans="1:5" ht="15.75" x14ac:dyDescent="0.25">
      <c r="A558" s="3" t="s">
        <v>1114</v>
      </c>
      <c r="B558" s="4" t="s">
        <v>1115</v>
      </c>
      <c r="C558" s="10" t="s">
        <v>6679</v>
      </c>
      <c r="D558" s="9" t="s">
        <v>7117</v>
      </c>
      <c r="E558" s="7" t="s">
        <v>5198</v>
      </c>
    </row>
    <row r="559" spans="1:5" ht="15.75" x14ac:dyDescent="0.25">
      <c r="A559" s="5" t="s">
        <v>1116</v>
      </c>
      <c r="B559" s="6" t="s">
        <v>1117</v>
      </c>
      <c r="C559" s="10" t="s">
        <v>6680</v>
      </c>
      <c r="D559" s="9" t="s">
        <v>6759</v>
      </c>
      <c r="E559" s="8" t="s">
        <v>5199</v>
      </c>
    </row>
    <row r="560" spans="1:5" ht="15.75" x14ac:dyDescent="0.25">
      <c r="A560" s="3" t="s">
        <v>1118</v>
      </c>
      <c r="B560" s="4" t="s">
        <v>1119</v>
      </c>
      <c r="C560" s="10" t="s">
        <v>6679</v>
      </c>
      <c r="D560" s="9" t="s">
        <v>7118</v>
      </c>
      <c r="E560" s="7" t="s">
        <v>5200</v>
      </c>
    </row>
    <row r="561" spans="1:5" ht="15.75" x14ac:dyDescent="0.25">
      <c r="A561" s="5" t="s">
        <v>1120</v>
      </c>
      <c r="B561" s="6" t="s">
        <v>1121</v>
      </c>
      <c r="C561" s="10" t="s">
        <v>6680</v>
      </c>
      <c r="D561" s="9" t="s">
        <v>7119</v>
      </c>
      <c r="E561" s="8" t="s">
        <v>5201</v>
      </c>
    </row>
    <row r="562" spans="1:5" ht="15.75" x14ac:dyDescent="0.25">
      <c r="A562" s="3" t="s">
        <v>1122</v>
      </c>
      <c r="B562" s="4" t="s">
        <v>1123</v>
      </c>
      <c r="C562" s="10" t="s">
        <v>6679</v>
      </c>
      <c r="D562" s="9" t="s">
        <v>7120</v>
      </c>
      <c r="E562" s="7" t="s">
        <v>5202</v>
      </c>
    </row>
    <row r="563" spans="1:5" ht="15.75" x14ac:dyDescent="0.25">
      <c r="A563" s="5" t="s">
        <v>1124</v>
      </c>
      <c r="B563" s="6" t="s">
        <v>1125</v>
      </c>
      <c r="C563" s="10" t="s">
        <v>6680</v>
      </c>
      <c r="D563" s="9" t="s">
        <v>7121</v>
      </c>
      <c r="E563" s="8" t="s">
        <v>5203</v>
      </c>
    </row>
    <row r="564" spans="1:5" ht="15.75" x14ac:dyDescent="0.25">
      <c r="A564" s="3" t="s">
        <v>1126</v>
      </c>
      <c r="B564" s="4" t="s">
        <v>1127</v>
      </c>
      <c r="C564" s="10" t="s">
        <v>6680</v>
      </c>
      <c r="D564" s="9" t="s">
        <v>7122</v>
      </c>
      <c r="E564" s="7" t="s">
        <v>5204</v>
      </c>
    </row>
    <row r="565" spans="1:5" ht="15.75" x14ac:dyDescent="0.25">
      <c r="A565" s="5" t="s">
        <v>1128</v>
      </c>
      <c r="B565" s="6" t="s">
        <v>1129</v>
      </c>
      <c r="C565" s="10" t="s">
        <v>6679</v>
      </c>
      <c r="D565" s="9" t="s">
        <v>7123</v>
      </c>
      <c r="E565" s="8" t="s">
        <v>5205</v>
      </c>
    </row>
    <row r="566" spans="1:5" ht="15.75" x14ac:dyDescent="0.25">
      <c r="A566" s="3" t="s">
        <v>1130</v>
      </c>
      <c r="B566" s="4" t="s">
        <v>1131</v>
      </c>
      <c r="C566" s="10" t="s">
        <v>7072</v>
      </c>
      <c r="D566" s="9" t="s">
        <v>7124</v>
      </c>
      <c r="E566" s="7" t="s">
        <v>5206</v>
      </c>
    </row>
    <row r="567" spans="1:5" ht="15.75" x14ac:dyDescent="0.25">
      <c r="A567" s="5" t="s">
        <v>1132</v>
      </c>
      <c r="B567" s="6" t="s">
        <v>1133</v>
      </c>
      <c r="C567" s="10" t="s">
        <v>6680</v>
      </c>
      <c r="D567" s="9" t="s">
        <v>7125</v>
      </c>
      <c r="E567" s="8" t="s">
        <v>5207</v>
      </c>
    </row>
    <row r="568" spans="1:5" ht="15.75" x14ac:dyDescent="0.25">
      <c r="A568" s="3" t="s">
        <v>1134</v>
      </c>
      <c r="B568" s="4" t="s">
        <v>1135</v>
      </c>
      <c r="C568" s="10" t="s">
        <v>6679</v>
      </c>
      <c r="D568" s="9" t="s">
        <v>7126</v>
      </c>
      <c r="E568" s="7" t="s">
        <v>5208</v>
      </c>
    </row>
    <row r="569" spans="1:5" ht="15.75" x14ac:dyDescent="0.25">
      <c r="A569" s="5" t="s">
        <v>1136</v>
      </c>
      <c r="B569" s="6" t="s">
        <v>1137</v>
      </c>
      <c r="C569" s="10" t="s">
        <v>6679</v>
      </c>
      <c r="D569" s="9" t="s">
        <v>7127</v>
      </c>
      <c r="E569" s="8" t="s">
        <v>5209</v>
      </c>
    </row>
    <row r="570" spans="1:5" ht="15.75" x14ac:dyDescent="0.25">
      <c r="A570" s="3" t="s">
        <v>1138</v>
      </c>
      <c r="B570" s="4" t="s">
        <v>1139</v>
      </c>
      <c r="C570" s="10" t="s">
        <v>6679</v>
      </c>
      <c r="D570" s="9" t="s">
        <v>7128</v>
      </c>
      <c r="E570" s="7" t="s">
        <v>5210</v>
      </c>
    </row>
    <row r="571" spans="1:5" ht="15.75" x14ac:dyDescent="0.25">
      <c r="A571" s="5" t="s">
        <v>1140</v>
      </c>
      <c r="B571" s="6" t="s">
        <v>1141</v>
      </c>
      <c r="C571" s="10" t="s">
        <v>6680</v>
      </c>
      <c r="D571" s="9" t="s">
        <v>7129</v>
      </c>
      <c r="E571" s="8" t="s">
        <v>5211</v>
      </c>
    </row>
    <row r="572" spans="1:5" ht="15.75" x14ac:dyDescent="0.25">
      <c r="A572" s="3" t="s">
        <v>1142</v>
      </c>
      <c r="B572" s="4" t="s">
        <v>1143</v>
      </c>
      <c r="C572" s="10" t="s">
        <v>6680</v>
      </c>
      <c r="D572" s="9" t="s">
        <v>7130</v>
      </c>
      <c r="E572" s="7" t="s">
        <v>5212</v>
      </c>
    </row>
    <row r="573" spans="1:5" ht="15.75" x14ac:dyDescent="0.25">
      <c r="A573" s="5" t="s">
        <v>1144</v>
      </c>
      <c r="B573" s="6" t="s">
        <v>1145</v>
      </c>
      <c r="C573" s="10" t="s">
        <v>6680</v>
      </c>
      <c r="D573" s="9" t="s">
        <v>6851</v>
      </c>
      <c r="E573" s="8" t="s">
        <v>5213</v>
      </c>
    </row>
    <row r="574" spans="1:5" ht="15.75" x14ac:dyDescent="0.25">
      <c r="A574" s="3" t="s">
        <v>1146</v>
      </c>
      <c r="B574" s="4" t="s">
        <v>1147</v>
      </c>
      <c r="C574" s="10" t="s">
        <v>7072</v>
      </c>
      <c r="D574" s="9" t="s">
        <v>7131</v>
      </c>
      <c r="E574" s="7" t="s">
        <v>5214</v>
      </c>
    </row>
    <row r="575" spans="1:5" ht="15.75" x14ac:dyDescent="0.25">
      <c r="A575" s="5" t="s">
        <v>1148</v>
      </c>
      <c r="B575" s="6" t="s">
        <v>1149</v>
      </c>
      <c r="C575" s="10" t="s">
        <v>6680</v>
      </c>
      <c r="D575" s="9" t="s">
        <v>7132</v>
      </c>
      <c r="E575" s="8" t="s">
        <v>5215</v>
      </c>
    </row>
    <row r="576" spans="1:5" ht="15.75" x14ac:dyDescent="0.25">
      <c r="A576" s="3" t="s">
        <v>1150</v>
      </c>
      <c r="B576" s="4" t="s">
        <v>1151</v>
      </c>
      <c r="C576" s="10" t="s">
        <v>6680</v>
      </c>
      <c r="D576" s="9" t="s">
        <v>7133</v>
      </c>
      <c r="E576" s="7" t="s">
        <v>5216</v>
      </c>
    </row>
    <row r="577" spans="1:5" ht="15.75" x14ac:dyDescent="0.25">
      <c r="A577" s="5" t="s">
        <v>1152</v>
      </c>
      <c r="B577" s="6" t="s">
        <v>1153</v>
      </c>
      <c r="C577" s="10" t="s">
        <v>6679</v>
      </c>
      <c r="D577" s="9" t="s">
        <v>7134</v>
      </c>
      <c r="E577" s="8" t="s">
        <v>5217</v>
      </c>
    </row>
    <row r="578" spans="1:5" ht="15.75" x14ac:dyDescent="0.25">
      <c r="A578" s="3" t="s">
        <v>1154</v>
      </c>
      <c r="B578" s="4" t="s">
        <v>1155</v>
      </c>
      <c r="C578" s="10" t="s">
        <v>7072</v>
      </c>
      <c r="D578" s="9" t="s">
        <v>7135</v>
      </c>
      <c r="E578" s="7" t="s">
        <v>5218</v>
      </c>
    </row>
    <row r="579" spans="1:5" ht="15.75" x14ac:dyDescent="0.25">
      <c r="A579" s="5" t="s">
        <v>1156</v>
      </c>
      <c r="B579" s="6" t="s">
        <v>1157</v>
      </c>
      <c r="C579" s="10" t="s">
        <v>6680</v>
      </c>
      <c r="D579" s="9" t="s">
        <v>7136</v>
      </c>
      <c r="E579" s="8" t="s">
        <v>5219</v>
      </c>
    </row>
    <row r="580" spans="1:5" ht="15.75" x14ac:dyDescent="0.25">
      <c r="A580" s="3" t="s">
        <v>1158</v>
      </c>
      <c r="B580" s="4" t="s">
        <v>1159</v>
      </c>
      <c r="C580" s="10" t="s">
        <v>6679</v>
      </c>
      <c r="D580" s="9" t="s">
        <v>7137</v>
      </c>
      <c r="E580" s="7" t="s">
        <v>5220</v>
      </c>
    </row>
    <row r="581" spans="1:5" ht="15.75" x14ac:dyDescent="0.25">
      <c r="A581" s="5" t="s">
        <v>1160</v>
      </c>
      <c r="B581" s="6" t="s">
        <v>1161</v>
      </c>
      <c r="C581" s="10" t="s">
        <v>6679</v>
      </c>
      <c r="D581" s="9" t="s">
        <v>7138</v>
      </c>
      <c r="E581" s="8" t="s">
        <v>5221</v>
      </c>
    </row>
    <row r="582" spans="1:5" ht="15.75" x14ac:dyDescent="0.25">
      <c r="A582" s="3" t="s">
        <v>1162</v>
      </c>
      <c r="B582" s="4" t="s">
        <v>1163</v>
      </c>
      <c r="C582" s="10" t="s">
        <v>6680</v>
      </c>
      <c r="D582" s="9" t="s">
        <v>7139</v>
      </c>
      <c r="E582" s="7" t="s">
        <v>5222</v>
      </c>
    </row>
    <row r="583" spans="1:5" ht="15.75" x14ac:dyDescent="0.25">
      <c r="A583" s="5" t="s">
        <v>1164</v>
      </c>
      <c r="B583" s="6" t="s">
        <v>1165</v>
      </c>
      <c r="C583" s="10" t="s">
        <v>6680</v>
      </c>
      <c r="D583" s="9" t="s">
        <v>6682</v>
      </c>
      <c r="E583" s="8" t="s">
        <v>5223</v>
      </c>
    </row>
    <row r="584" spans="1:5" ht="15.75" x14ac:dyDescent="0.25">
      <c r="A584" s="3" t="s">
        <v>1166</v>
      </c>
      <c r="B584" s="4" t="s">
        <v>1167</v>
      </c>
      <c r="C584" s="10" t="s">
        <v>6679</v>
      </c>
      <c r="D584" s="9" t="s">
        <v>7140</v>
      </c>
      <c r="E584" s="7" t="s">
        <v>5224</v>
      </c>
    </row>
    <row r="585" spans="1:5" ht="15.75" x14ac:dyDescent="0.25">
      <c r="A585" s="5" t="s">
        <v>1168</v>
      </c>
      <c r="B585" s="6" t="s">
        <v>1169</v>
      </c>
      <c r="C585" s="10" t="s">
        <v>6680</v>
      </c>
      <c r="D585" s="9" t="s">
        <v>7017</v>
      </c>
      <c r="E585" s="8" t="s">
        <v>5225</v>
      </c>
    </row>
    <row r="586" spans="1:5" ht="15.75" x14ac:dyDescent="0.25">
      <c r="A586" s="3" t="s">
        <v>1170</v>
      </c>
      <c r="B586" s="4" t="s">
        <v>1171</v>
      </c>
      <c r="C586" s="10" t="s">
        <v>6679</v>
      </c>
      <c r="D586" s="9" t="s">
        <v>7141</v>
      </c>
      <c r="E586" s="7" t="s">
        <v>5226</v>
      </c>
    </row>
    <row r="587" spans="1:5" ht="15.75" x14ac:dyDescent="0.25">
      <c r="A587" s="5" t="s">
        <v>1172</v>
      </c>
      <c r="B587" s="6" t="s">
        <v>1173</v>
      </c>
      <c r="C587" s="10" t="s">
        <v>6679</v>
      </c>
      <c r="D587" s="9" t="s">
        <v>6980</v>
      </c>
      <c r="E587" s="8" t="s">
        <v>5227</v>
      </c>
    </row>
    <row r="588" spans="1:5" ht="15.75" x14ac:dyDescent="0.25">
      <c r="A588" s="3" t="s">
        <v>1174</v>
      </c>
      <c r="B588" s="4" t="s">
        <v>1175</v>
      </c>
      <c r="C588" s="10" t="s">
        <v>6679</v>
      </c>
      <c r="D588" s="9" t="s">
        <v>7142</v>
      </c>
      <c r="E588" s="7" t="s">
        <v>5228</v>
      </c>
    </row>
    <row r="589" spans="1:5" ht="15.75" x14ac:dyDescent="0.25">
      <c r="A589" s="5" t="s">
        <v>1176</v>
      </c>
      <c r="B589" s="6" t="s">
        <v>1177</v>
      </c>
      <c r="C589" s="10" t="s">
        <v>6679</v>
      </c>
      <c r="D589" s="9" t="s">
        <v>7143</v>
      </c>
      <c r="E589" s="8" t="s">
        <v>5229</v>
      </c>
    </row>
    <row r="590" spans="1:5" ht="15.75" x14ac:dyDescent="0.25">
      <c r="A590" s="3" t="s">
        <v>1178</v>
      </c>
      <c r="B590" s="4" t="s">
        <v>1179</v>
      </c>
      <c r="C590" s="10" t="s">
        <v>7072</v>
      </c>
      <c r="D590" s="9" t="s">
        <v>7144</v>
      </c>
      <c r="E590" s="7" t="s">
        <v>4749</v>
      </c>
    </row>
    <row r="591" spans="1:5" ht="15.75" x14ac:dyDescent="0.25">
      <c r="A591" s="5" t="s">
        <v>1180</v>
      </c>
      <c r="B591" s="6" t="s">
        <v>1181</v>
      </c>
      <c r="C591" s="10" t="s">
        <v>6679</v>
      </c>
      <c r="D591" s="9" t="s">
        <v>7145</v>
      </c>
      <c r="E591" s="8" t="s">
        <v>5230</v>
      </c>
    </row>
    <row r="592" spans="1:5" ht="15.75" x14ac:dyDescent="0.25">
      <c r="A592" s="3" t="s">
        <v>1182</v>
      </c>
      <c r="B592" s="4" t="s">
        <v>1183</v>
      </c>
      <c r="C592" s="10" t="s">
        <v>6680</v>
      </c>
      <c r="D592" s="9" t="s">
        <v>6897</v>
      </c>
      <c r="E592" s="7" t="s">
        <v>5231</v>
      </c>
    </row>
    <row r="593" spans="1:5" ht="15.75" x14ac:dyDescent="0.25">
      <c r="A593" s="5" t="s">
        <v>1184</v>
      </c>
      <c r="B593" s="6" t="s">
        <v>1185</v>
      </c>
      <c r="C593" s="10" t="s">
        <v>6679</v>
      </c>
      <c r="D593" s="9" t="s">
        <v>7146</v>
      </c>
      <c r="E593" s="8" t="s">
        <v>4738</v>
      </c>
    </row>
    <row r="594" spans="1:5" ht="15.75" x14ac:dyDescent="0.25">
      <c r="A594" s="3" t="s">
        <v>1186</v>
      </c>
      <c r="B594" s="4" t="s">
        <v>1187</v>
      </c>
      <c r="C594" s="10" t="s">
        <v>6679</v>
      </c>
      <c r="D594" s="9" t="s">
        <v>7147</v>
      </c>
      <c r="E594" s="7" t="s">
        <v>5232</v>
      </c>
    </row>
    <row r="595" spans="1:5" ht="15.75" x14ac:dyDescent="0.25">
      <c r="A595" s="5" t="s">
        <v>1188</v>
      </c>
      <c r="B595" s="6" t="s">
        <v>1189</v>
      </c>
      <c r="C595" s="10" t="s">
        <v>7072</v>
      </c>
      <c r="D595" s="9" t="s">
        <v>7148</v>
      </c>
      <c r="E595" s="8" t="s">
        <v>5233</v>
      </c>
    </row>
    <row r="596" spans="1:5" ht="15.75" x14ac:dyDescent="0.25">
      <c r="A596" s="3" t="s">
        <v>1190</v>
      </c>
      <c r="B596" s="4" t="s">
        <v>1191</v>
      </c>
      <c r="C596" s="10" t="s">
        <v>6679</v>
      </c>
      <c r="D596" s="9" t="s">
        <v>7149</v>
      </c>
      <c r="E596" s="7" t="s">
        <v>5234</v>
      </c>
    </row>
    <row r="597" spans="1:5" ht="15.75" x14ac:dyDescent="0.25">
      <c r="A597" s="5" t="s">
        <v>1192</v>
      </c>
      <c r="B597" s="6" t="s">
        <v>1193</v>
      </c>
      <c r="C597" s="10" t="s">
        <v>6680</v>
      </c>
      <c r="D597" s="9" t="s">
        <v>7150</v>
      </c>
      <c r="E597" s="8" t="s">
        <v>5235</v>
      </c>
    </row>
    <row r="598" spans="1:5" ht="15.75" x14ac:dyDescent="0.25">
      <c r="A598" s="3" t="s">
        <v>1194</v>
      </c>
      <c r="B598" s="4" t="s">
        <v>1195</v>
      </c>
      <c r="C598" s="10" t="s">
        <v>6680</v>
      </c>
      <c r="D598" s="9" t="s">
        <v>7151</v>
      </c>
      <c r="E598" s="7" t="s">
        <v>5236</v>
      </c>
    </row>
    <row r="599" spans="1:5" ht="15.75" x14ac:dyDescent="0.25">
      <c r="A599" s="5" t="s">
        <v>1196</v>
      </c>
      <c r="B599" s="6" t="s">
        <v>1197</v>
      </c>
      <c r="C599" s="10" t="s">
        <v>6679</v>
      </c>
      <c r="D599" s="9" t="s">
        <v>7152</v>
      </c>
      <c r="E599" s="8" t="s">
        <v>5237</v>
      </c>
    </row>
    <row r="600" spans="1:5" ht="15.75" x14ac:dyDescent="0.25">
      <c r="A600" s="3" t="s">
        <v>1198</v>
      </c>
      <c r="B600" s="4" t="s">
        <v>1199</v>
      </c>
      <c r="C600" s="10" t="s">
        <v>6679</v>
      </c>
      <c r="D600" s="9" t="s">
        <v>7153</v>
      </c>
      <c r="E600" s="7" t="s">
        <v>5238</v>
      </c>
    </row>
    <row r="601" spans="1:5" ht="15.75" x14ac:dyDescent="0.25">
      <c r="A601" s="5" t="s">
        <v>1200</v>
      </c>
      <c r="B601" s="6" t="s">
        <v>1201</v>
      </c>
      <c r="C601" s="10" t="s">
        <v>6680</v>
      </c>
      <c r="D601" s="9" t="s">
        <v>7154</v>
      </c>
      <c r="E601" s="8" t="s">
        <v>5239</v>
      </c>
    </row>
    <row r="602" spans="1:5" ht="15.75" x14ac:dyDescent="0.25">
      <c r="A602" s="3" t="s">
        <v>1202</v>
      </c>
      <c r="B602" s="4" t="s">
        <v>1203</v>
      </c>
      <c r="C602" s="10" t="s">
        <v>6679</v>
      </c>
      <c r="D602" s="9" t="s">
        <v>7155</v>
      </c>
      <c r="E602" s="7" t="s">
        <v>5240</v>
      </c>
    </row>
    <row r="603" spans="1:5" ht="15.75" x14ac:dyDescent="0.25">
      <c r="A603" s="5" t="s">
        <v>1204</v>
      </c>
      <c r="B603" s="6" t="s">
        <v>1205</v>
      </c>
      <c r="C603" s="10" t="s">
        <v>7072</v>
      </c>
      <c r="D603" s="9" t="s">
        <v>7156</v>
      </c>
      <c r="E603" s="8" t="s">
        <v>5241</v>
      </c>
    </row>
    <row r="604" spans="1:5" ht="15.75" x14ac:dyDescent="0.25">
      <c r="A604" s="3" t="s">
        <v>1206</v>
      </c>
      <c r="B604" s="4" t="s">
        <v>1207</v>
      </c>
      <c r="C604" s="10" t="s">
        <v>7072</v>
      </c>
      <c r="D604" s="9" t="s">
        <v>7157</v>
      </c>
      <c r="E604" s="7" t="s">
        <v>5242</v>
      </c>
    </row>
    <row r="605" spans="1:5" ht="15.75" x14ac:dyDescent="0.25">
      <c r="A605" s="5" t="s">
        <v>1208</v>
      </c>
      <c r="B605" s="6" t="s">
        <v>1209</v>
      </c>
      <c r="C605" s="10" t="s">
        <v>6680</v>
      </c>
      <c r="D605" s="9" t="s">
        <v>7139</v>
      </c>
      <c r="E605" s="8" t="s">
        <v>5243</v>
      </c>
    </row>
    <row r="606" spans="1:5" ht="15.75" x14ac:dyDescent="0.25">
      <c r="A606" s="3" t="s">
        <v>1210</v>
      </c>
      <c r="B606" s="4" t="s">
        <v>1211</v>
      </c>
      <c r="C606" s="10" t="s">
        <v>6680</v>
      </c>
      <c r="D606" s="9" t="s">
        <v>7158</v>
      </c>
      <c r="E606" s="7" t="s">
        <v>4786</v>
      </c>
    </row>
    <row r="607" spans="1:5" ht="15.75" x14ac:dyDescent="0.25">
      <c r="A607" s="5" t="s">
        <v>1212</v>
      </c>
      <c r="B607" s="6" t="s">
        <v>1213</v>
      </c>
      <c r="C607" s="10" t="s">
        <v>6680</v>
      </c>
      <c r="D607" s="9" t="s">
        <v>7159</v>
      </c>
      <c r="E607" s="8" t="s">
        <v>5244</v>
      </c>
    </row>
    <row r="608" spans="1:5" ht="15.75" x14ac:dyDescent="0.25">
      <c r="A608" s="3" t="s">
        <v>1214</v>
      </c>
      <c r="B608" s="4" t="s">
        <v>1215</v>
      </c>
      <c r="C608" s="10" t="s">
        <v>6680</v>
      </c>
      <c r="D608" s="9" t="s">
        <v>7160</v>
      </c>
      <c r="E608" s="7" t="s">
        <v>5245</v>
      </c>
    </row>
    <row r="609" spans="1:5" ht="15.75" x14ac:dyDescent="0.25">
      <c r="A609" s="5" t="s">
        <v>1216</v>
      </c>
      <c r="B609" s="6" t="s">
        <v>1217</v>
      </c>
      <c r="C609" s="10" t="s">
        <v>6680</v>
      </c>
      <c r="D609" s="9" t="s">
        <v>7161</v>
      </c>
      <c r="E609" s="8" t="s">
        <v>5246</v>
      </c>
    </row>
    <row r="610" spans="1:5" ht="15.75" x14ac:dyDescent="0.25">
      <c r="A610" s="3" t="s">
        <v>1218</v>
      </c>
      <c r="B610" s="4" t="s">
        <v>1219</v>
      </c>
      <c r="C610" s="10" t="s">
        <v>6680</v>
      </c>
      <c r="D610" s="9" t="s">
        <v>7162</v>
      </c>
      <c r="E610" s="7" t="s">
        <v>5247</v>
      </c>
    </row>
    <row r="611" spans="1:5" ht="15.75" x14ac:dyDescent="0.25">
      <c r="A611" s="5" t="s">
        <v>1220</v>
      </c>
      <c r="B611" s="6" t="s">
        <v>1221</v>
      </c>
      <c r="C611" s="10" t="s">
        <v>7072</v>
      </c>
      <c r="D611" s="9" t="s">
        <v>7163</v>
      </c>
      <c r="E611" s="8" t="s">
        <v>5248</v>
      </c>
    </row>
    <row r="612" spans="1:5" ht="15.75" x14ac:dyDescent="0.25">
      <c r="A612" s="3" t="s">
        <v>1222</v>
      </c>
      <c r="B612" s="4" t="s">
        <v>1223</v>
      </c>
      <c r="C612" s="10" t="s">
        <v>6680</v>
      </c>
      <c r="D612" s="9" t="s">
        <v>7164</v>
      </c>
      <c r="E612" s="7" t="s">
        <v>5249</v>
      </c>
    </row>
    <row r="613" spans="1:5" ht="15.75" x14ac:dyDescent="0.25">
      <c r="A613" s="5" t="s">
        <v>1224</v>
      </c>
      <c r="B613" s="6" t="s">
        <v>1225</v>
      </c>
      <c r="C613" s="10" t="s">
        <v>6679</v>
      </c>
      <c r="D613" s="9" t="s">
        <v>6898</v>
      </c>
      <c r="E613" s="8" t="s">
        <v>5250</v>
      </c>
    </row>
    <row r="614" spans="1:5" ht="15.75" x14ac:dyDescent="0.25">
      <c r="A614" s="3" t="s">
        <v>1226</v>
      </c>
      <c r="B614" s="4" t="s">
        <v>1227</v>
      </c>
      <c r="C614" s="10" t="s">
        <v>6679</v>
      </c>
      <c r="D614" s="9" t="s">
        <v>7165</v>
      </c>
      <c r="E614" s="7" t="s">
        <v>5251</v>
      </c>
    </row>
    <row r="615" spans="1:5" ht="15.75" x14ac:dyDescent="0.25">
      <c r="A615" s="5" t="s">
        <v>1228</v>
      </c>
      <c r="B615" s="6" t="s">
        <v>1229</v>
      </c>
      <c r="C615" s="10" t="s">
        <v>6680</v>
      </c>
      <c r="D615" s="9" t="s">
        <v>7166</v>
      </c>
      <c r="E615" s="8" t="s">
        <v>5252</v>
      </c>
    </row>
    <row r="616" spans="1:5" ht="15.75" x14ac:dyDescent="0.25">
      <c r="A616" s="3" t="s">
        <v>1230</v>
      </c>
      <c r="B616" s="4" t="s">
        <v>1231</v>
      </c>
      <c r="C616" s="10" t="s">
        <v>6679</v>
      </c>
      <c r="D616" s="9" t="s">
        <v>7167</v>
      </c>
      <c r="E616" s="7" t="s">
        <v>5253</v>
      </c>
    </row>
    <row r="617" spans="1:5" ht="15.75" x14ac:dyDescent="0.25">
      <c r="A617" s="5" t="s">
        <v>1232</v>
      </c>
      <c r="B617" s="6" t="s">
        <v>1233</v>
      </c>
      <c r="C617" s="10" t="s">
        <v>6679</v>
      </c>
      <c r="D617" s="9" t="s">
        <v>7168</v>
      </c>
      <c r="E617" s="8" t="s">
        <v>4741</v>
      </c>
    </row>
    <row r="618" spans="1:5" ht="15.75" x14ac:dyDescent="0.25">
      <c r="A618" s="3" t="s">
        <v>1234</v>
      </c>
      <c r="B618" s="4" t="s">
        <v>1235</v>
      </c>
      <c r="C618" s="10" t="s">
        <v>7072</v>
      </c>
      <c r="D618" s="9" t="s">
        <v>7169</v>
      </c>
      <c r="E618" s="7" t="s">
        <v>4946</v>
      </c>
    </row>
    <row r="619" spans="1:5" ht="15.75" x14ac:dyDescent="0.25">
      <c r="A619" s="5" t="s">
        <v>1236</v>
      </c>
      <c r="B619" s="6" t="s">
        <v>1237</v>
      </c>
      <c r="C619" s="10" t="s">
        <v>6679</v>
      </c>
      <c r="D619" s="9" t="s">
        <v>6838</v>
      </c>
      <c r="E619" s="8" t="s">
        <v>5254</v>
      </c>
    </row>
    <row r="620" spans="1:5" ht="15.75" x14ac:dyDescent="0.25">
      <c r="A620" s="3" t="s">
        <v>1238</v>
      </c>
      <c r="B620" s="4" t="s">
        <v>1239</v>
      </c>
      <c r="C620" s="10" t="s">
        <v>6679</v>
      </c>
      <c r="D620" s="9" t="s">
        <v>6881</v>
      </c>
      <c r="E620" s="7" t="s">
        <v>5255</v>
      </c>
    </row>
    <row r="621" spans="1:5" ht="15.75" x14ac:dyDescent="0.25">
      <c r="A621" s="5" t="s">
        <v>1240</v>
      </c>
      <c r="B621" s="6" t="s">
        <v>1241</v>
      </c>
      <c r="C621" s="10" t="s">
        <v>6679</v>
      </c>
      <c r="D621" s="9" t="s">
        <v>7170</v>
      </c>
      <c r="E621" s="8" t="s">
        <v>5256</v>
      </c>
    </row>
    <row r="622" spans="1:5" ht="15.75" x14ac:dyDescent="0.25">
      <c r="A622" s="3" t="s">
        <v>1242</v>
      </c>
      <c r="B622" s="4" t="s">
        <v>1243</v>
      </c>
      <c r="C622" s="10" t="s">
        <v>7072</v>
      </c>
      <c r="D622" s="9" t="s">
        <v>7171</v>
      </c>
      <c r="E622" s="7" t="s">
        <v>5257</v>
      </c>
    </row>
    <row r="623" spans="1:5" ht="15.75" x14ac:dyDescent="0.25">
      <c r="A623" s="5" t="s">
        <v>1244</v>
      </c>
      <c r="B623" s="6" t="s">
        <v>1245</v>
      </c>
      <c r="C623" s="10" t="s">
        <v>6680</v>
      </c>
      <c r="D623" s="9" t="s">
        <v>7172</v>
      </c>
      <c r="E623" s="8" t="s">
        <v>5258</v>
      </c>
    </row>
    <row r="624" spans="1:5" ht="15.75" x14ac:dyDescent="0.25">
      <c r="A624" s="3" t="s">
        <v>1246</v>
      </c>
      <c r="B624" s="4" t="s">
        <v>1247</v>
      </c>
      <c r="C624" s="10" t="s">
        <v>6679</v>
      </c>
      <c r="D624" s="9" t="s">
        <v>7173</v>
      </c>
      <c r="E624" s="7" t="s">
        <v>5259</v>
      </c>
    </row>
    <row r="625" spans="1:5" ht="15.75" x14ac:dyDescent="0.25">
      <c r="A625" s="5" t="s">
        <v>1248</v>
      </c>
      <c r="B625" s="6" t="s">
        <v>1249</v>
      </c>
      <c r="C625" s="10" t="s">
        <v>6680</v>
      </c>
      <c r="D625" s="9" t="s">
        <v>7174</v>
      </c>
      <c r="E625" s="8" t="s">
        <v>5260</v>
      </c>
    </row>
    <row r="626" spans="1:5" ht="15.75" x14ac:dyDescent="0.25">
      <c r="A626" s="3" t="s">
        <v>1250</v>
      </c>
      <c r="B626" s="4" t="s">
        <v>1251</v>
      </c>
      <c r="C626" s="10" t="s">
        <v>6680</v>
      </c>
      <c r="D626" s="9" t="s">
        <v>7175</v>
      </c>
      <c r="E626" s="7" t="s">
        <v>5261</v>
      </c>
    </row>
    <row r="627" spans="1:5" ht="15.75" x14ac:dyDescent="0.25">
      <c r="A627" s="5" t="s">
        <v>1252</v>
      </c>
      <c r="B627" s="6" t="s">
        <v>1253</v>
      </c>
      <c r="C627" s="10" t="s">
        <v>6680</v>
      </c>
      <c r="D627" s="9" t="s">
        <v>7176</v>
      </c>
      <c r="E627" s="8" t="s">
        <v>5262</v>
      </c>
    </row>
    <row r="628" spans="1:5" ht="15.75" x14ac:dyDescent="0.25">
      <c r="A628" s="3" t="s">
        <v>1254</v>
      </c>
      <c r="B628" s="4" t="s">
        <v>1255</v>
      </c>
      <c r="C628" s="10" t="s">
        <v>6680</v>
      </c>
      <c r="D628" s="9" t="s">
        <v>7177</v>
      </c>
      <c r="E628" s="7" t="s">
        <v>5263</v>
      </c>
    </row>
    <row r="629" spans="1:5" ht="15.75" x14ac:dyDescent="0.25">
      <c r="A629" s="5" t="s">
        <v>1256</v>
      </c>
      <c r="B629" s="6" t="s">
        <v>1257</v>
      </c>
      <c r="C629" s="10" t="s">
        <v>7072</v>
      </c>
      <c r="D629" s="9" t="s">
        <v>7178</v>
      </c>
      <c r="E629" s="8" t="s">
        <v>5264</v>
      </c>
    </row>
    <row r="630" spans="1:5" ht="15.75" x14ac:dyDescent="0.25">
      <c r="A630" s="3" t="s">
        <v>1258</v>
      </c>
      <c r="B630" s="4" t="s">
        <v>1259</v>
      </c>
      <c r="C630" s="10" t="s">
        <v>6680</v>
      </c>
      <c r="D630" s="9" t="s">
        <v>7179</v>
      </c>
      <c r="E630" s="7" t="s">
        <v>5265</v>
      </c>
    </row>
    <row r="631" spans="1:5" ht="15.75" x14ac:dyDescent="0.25">
      <c r="A631" s="5" t="s">
        <v>1260</v>
      </c>
      <c r="B631" s="6" t="s">
        <v>1261</v>
      </c>
      <c r="C631" s="10" t="s">
        <v>6679</v>
      </c>
      <c r="D631" s="9" t="s">
        <v>7180</v>
      </c>
      <c r="E631" s="8" t="s">
        <v>4936</v>
      </c>
    </row>
    <row r="632" spans="1:5" ht="15.75" x14ac:dyDescent="0.25">
      <c r="A632" s="3" t="s">
        <v>1262</v>
      </c>
      <c r="B632" s="4" t="s">
        <v>1263</v>
      </c>
      <c r="C632" s="10" t="s">
        <v>7072</v>
      </c>
      <c r="D632" s="9" t="s">
        <v>7181</v>
      </c>
      <c r="E632" s="7" t="s">
        <v>5266</v>
      </c>
    </row>
    <row r="633" spans="1:5" ht="15.75" x14ac:dyDescent="0.25">
      <c r="A633" s="5" t="s">
        <v>1264</v>
      </c>
      <c r="B633" s="6" t="s">
        <v>1265</v>
      </c>
      <c r="C633" s="10" t="s">
        <v>6680</v>
      </c>
      <c r="D633" s="9" t="s">
        <v>6868</v>
      </c>
      <c r="E633" s="8" t="s">
        <v>5267</v>
      </c>
    </row>
    <row r="634" spans="1:5" ht="15.75" x14ac:dyDescent="0.25">
      <c r="A634" s="3" t="s">
        <v>1266</v>
      </c>
      <c r="B634" s="4" t="s">
        <v>1267</v>
      </c>
      <c r="C634" s="10" t="s">
        <v>6680</v>
      </c>
      <c r="D634" s="9" t="s">
        <v>7017</v>
      </c>
      <c r="E634" s="7" t="s">
        <v>5268</v>
      </c>
    </row>
    <row r="635" spans="1:5" ht="15.75" x14ac:dyDescent="0.25">
      <c r="A635" s="5" t="s">
        <v>1268</v>
      </c>
      <c r="B635" s="6" t="s">
        <v>1269</v>
      </c>
      <c r="C635" s="10" t="s">
        <v>7072</v>
      </c>
      <c r="D635" s="9" t="s">
        <v>7182</v>
      </c>
      <c r="E635" s="8" t="s">
        <v>5269</v>
      </c>
    </row>
    <row r="636" spans="1:5" ht="15.75" x14ac:dyDescent="0.25">
      <c r="A636" s="3" t="s">
        <v>1270</v>
      </c>
      <c r="B636" s="4" t="s">
        <v>1271</v>
      </c>
      <c r="C636" s="10" t="s">
        <v>6680</v>
      </c>
      <c r="D636" s="9" t="s">
        <v>7183</v>
      </c>
      <c r="E636" s="7" t="s">
        <v>4991</v>
      </c>
    </row>
    <row r="637" spans="1:5" ht="15.75" x14ac:dyDescent="0.25">
      <c r="A637" s="5" t="s">
        <v>1272</v>
      </c>
      <c r="B637" s="6" t="s">
        <v>1273</v>
      </c>
      <c r="C637" s="10" t="s">
        <v>7072</v>
      </c>
      <c r="D637" s="9" t="s">
        <v>7184</v>
      </c>
      <c r="E637" s="8" t="s">
        <v>5270</v>
      </c>
    </row>
    <row r="638" spans="1:5" ht="15.75" x14ac:dyDescent="0.25">
      <c r="A638" s="3" t="s">
        <v>1274</v>
      </c>
      <c r="B638" s="4" t="s">
        <v>1275</v>
      </c>
      <c r="C638" s="10" t="s">
        <v>6679</v>
      </c>
      <c r="D638" s="9" t="s">
        <v>6888</v>
      </c>
      <c r="E638" s="7" t="s">
        <v>5271</v>
      </c>
    </row>
    <row r="639" spans="1:5" ht="15.75" x14ac:dyDescent="0.25">
      <c r="A639" s="5" t="s">
        <v>1276</v>
      </c>
      <c r="B639" s="6" t="s">
        <v>1277</v>
      </c>
      <c r="C639" s="10" t="s">
        <v>6680</v>
      </c>
      <c r="D639" s="9" t="s">
        <v>6782</v>
      </c>
      <c r="E639" s="8" t="s">
        <v>5272</v>
      </c>
    </row>
    <row r="640" spans="1:5" ht="15.75" x14ac:dyDescent="0.25">
      <c r="A640" s="3" t="s">
        <v>1278</v>
      </c>
      <c r="B640" s="4" t="s">
        <v>1279</v>
      </c>
      <c r="C640" s="10" t="s">
        <v>6679</v>
      </c>
      <c r="D640" s="9" t="s">
        <v>7185</v>
      </c>
      <c r="E640" s="7" t="s">
        <v>5273</v>
      </c>
    </row>
    <row r="641" spans="1:5" ht="15.75" x14ac:dyDescent="0.25">
      <c r="A641" s="5" t="s">
        <v>1280</v>
      </c>
      <c r="B641" s="6" t="s">
        <v>1281</v>
      </c>
      <c r="C641" s="10" t="s">
        <v>7072</v>
      </c>
      <c r="D641" s="9" t="s">
        <v>7186</v>
      </c>
      <c r="E641" s="8" t="s">
        <v>4675</v>
      </c>
    </row>
    <row r="642" spans="1:5" ht="15.75" x14ac:dyDescent="0.25">
      <c r="A642" s="3" t="s">
        <v>1282</v>
      </c>
      <c r="B642" s="4" t="s">
        <v>1283</v>
      </c>
      <c r="C642" s="10" t="s">
        <v>6680</v>
      </c>
      <c r="D642" s="9" t="s">
        <v>7187</v>
      </c>
      <c r="E642" s="7" t="s">
        <v>5274</v>
      </c>
    </row>
    <row r="643" spans="1:5" ht="15.75" x14ac:dyDescent="0.25">
      <c r="A643" s="5" t="s">
        <v>1284</v>
      </c>
      <c r="B643" s="6" t="s">
        <v>1285</v>
      </c>
      <c r="C643" s="10" t="s">
        <v>6679</v>
      </c>
      <c r="D643" s="9" t="s">
        <v>7188</v>
      </c>
      <c r="E643" s="8" t="s">
        <v>4735</v>
      </c>
    </row>
    <row r="644" spans="1:5" ht="15.75" x14ac:dyDescent="0.25">
      <c r="A644" s="3" t="s">
        <v>1286</v>
      </c>
      <c r="B644" s="4" t="s">
        <v>1287</v>
      </c>
      <c r="C644" s="10" t="s">
        <v>6680</v>
      </c>
      <c r="D644" s="9" t="s">
        <v>5241</v>
      </c>
      <c r="E644" s="7" t="s">
        <v>5275</v>
      </c>
    </row>
    <row r="645" spans="1:5" ht="15.75" x14ac:dyDescent="0.25">
      <c r="A645" s="5" t="s">
        <v>1288</v>
      </c>
      <c r="B645" s="6" t="s">
        <v>1289</v>
      </c>
      <c r="C645" s="10" t="s">
        <v>6680</v>
      </c>
      <c r="D645" s="9" t="s">
        <v>7189</v>
      </c>
      <c r="E645" s="8" t="s">
        <v>5276</v>
      </c>
    </row>
    <row r="646" spans="1:5" ht="15.75" x14ac:dyDescent="0.25">
      <c r="A646" s="3" t="s">
        <v>1290</v>
      </c>
      <c r="B646" s="4" t="s">
        <v>1291</v>
      </c>
      <c r="C646" s="10" t="s">
        <v>6679</v>
      </c>
      <c r="D646" s="9" t="s">
        <v>7005</v>
      </c>
      <c r="E646" s="7" t="s">
        <v>5277</v>
      </c>
    </row>
    <row r="647" spans="1:5" ht="15.75" x14ac:dyDescent="0.25">
      <c r="A647" s="5" t="s">
        <v>1292</v>
      </c>
      <c r="B647" s="6" t="s">
        <v>1293</v>
      </c>
      <c r="C647" s="10" t="s">
        <v>6679</v>
      </c>
      <c r="D647" s="9" t="s">
        <v>7190</v>
      </c>
      <c r="E647" s="8" t="s">
        <v>5278</v>
      </c>
    </row>
    <row r="648" spans="1:5" ht="15.75" x14ac:dyDescent="0.25">
      <c r="A648" s="3" t="s">
        <v>1294</v>
      </c>
      <c r="B648" s="4" t="s">
        <v>1295</v>
      </c>
      <c r="C648" s="10" t="s">
        <v>6679</v>
      </c>
      <c r="D648" s="9" t="s">
        <v>7191</v>
      </c>
      <c r="E648" s="7" t="s">
        <v>5279</v>
      </c>
    </row>
    <row r="649" spans="1:5" ht="15.75" x14ac:dyDescent="0.25">
      <c r="A649" s="5" t="s">
        <v>1296</v>
      </c>
      <c r="B649" s="6" t="s">
        <v>1297</v>
      </c>
      <c r="C649" s="10" t="s">
        <v>6680</v>
      </c>
      <c r="D649" s="9" t="s">
        <v>7192</v>
      </c>
      <c r="E649" s="8" t="s">
        <v>5280</v>
      </c>
    </row>
    <row r="650" spans="1:5" ht="15.75" x14ac:dyDescent="0.25">
      <c r="A650" s="3" t="s">
        <v>1298</v>
      </c>
      <c r="B650" s="4" t="s">
        <v>1299</v>
      </c>
      <c r="C650" s="10" t="s">
        <v>6680</v>
      </c>
      <c r="D650" s="9" t="s">
        <v>7006</v>
      </c>
      <c r="E650" s="7" t="s">
        <v>5281</v>
      </c>
    </row>
    <row r="651" spans="1:5" ht="15.75" x14ac:dyDescent="0.25">
      <c r="A651" s="5" t="s">
        <v>1300</v>
      </c>
      <c r="B651" s="6" t="s">
        <v>1301</v>
      </c>
      <c r="C651" s="10" t="s">
        <v>6679</v>
      </c>
      <c r="D651" s="9" t="s">
        <v>7193</v>
      </c>
      <c r="E651" s="8" t="s">
        <v>5282</v>
      </c>
    </row>
    <row r="652" spans="1:5" ht="15.75" x14ac:dyDescent="0.25">
      <c r="A652" s="3" t="s">
        <v>1302</v>
      </c>
      <c r="B652" s="4" t="s">
        <v>1303</v>
      </c>
      <c r="C652" s="10" t="s">
        <v>6680</v>
      </c>
      <c r="D652" s="9" t="s">
        <v>6690</v>
      </c>
      <c r="E652" s="7" t="s">
        <v>5283</v>
      </c>
    </row>
    <row r="653" spans="1:5" ht="15.75" x14ac:dyDescent="0.25">
      <c r="A653" s="5" t="s">
        <v>1304</v>
      </c>
      <c r="B653" s="6" t="s">
        <v>1305</v>
      </c>
      <c r="C653" s="10" t="s">
        <v>6679</v>
      </c>
      <c r="D653" s="9" t="s">
        <v>7194</v>
      </c>
      <c r="E653" s="8" t="s">
        <v>5284</v>
      </c>
    </row>
    <row r="654" spans="1:5" ht="15.75" x14ac:dyDescent="0.25">
      <c r="A654" s="3" t="s">
        <v>1306</v>
      </c>
      <c r="B654" s="4" t="s">
        <v>1307</v>
      </c>
      <c r="C654" s="10" t="s">
        <v>6680</v>
      </c>
      <c r="D654" s="9" t="s">
        <v>7195</v>
      </c>
      <c r="E654" s="7" t="s">
        <v>5285</v>
      </c>
    </row>
    <row r="655" spans="1:5" ht="15.75" x14ac:dyDescent="0.25">
      <c r="A655" s="5" t="s">
        <v>1308</v>
      </c>
      <c r="B655" s="6" t="s">
        <v>1309</v>
      </c>
      <c r="C655" s="10" t="s">
        <v>6680</v>
      </c>
      <c r="D655" s="9" t="s">
        <v>5512</v>
      </c>
      <c r="E655" s="8" t="s">
        <v>5286</v>
      </c>
    </row>
    <row r="656" spans="1:5" ht="15.75" x14ac:dyDescent="0.25">
      <c r="A656" s="3" t="s">
        <v>1310</v>
      </c>
      <c r="B656" s="4" t="s">
        <v>1311</v>
      </c>
      <c r="C656" s="10" t="s">
        <v>6680</v>
      </c>
      <c r="D656" s="9" t="s">
        <v>7196</v>
      </c>
      <c r="E656" s="7" t="s">
        <v>5287</v>
      </c>
    </row>
    <row r="657" spans="1:5" ht="15.75" x14ac:dyDescent="0.25">
      <c r="A657" s="5" t="s">
        <v>1312</v>
      </c>
      <c r="B657" s="6" t="s">
        <v>1313</v>
      </c>
      <c r="C657" s="10" t="s">
        <v>6680</v>
      </c>
      <c r="D657" s="9" t="s">
        <v>7197</v>
      </c>
      <c r="E657" s="8" t="s">
        <v>5288</v>
      </c>
    </row>
    <row r="658" spans="1:5" ht="15.75" x14ac:dyDescent="0.25">
      <c r="A658" s="3" t="s">
        <v>1314</v>
      </c>
      <c r="B658" s="4" t="s">
        <v>1315</v>
      </c>
      <c r="C658" s="10" t="s">
        <v>6679</v>
      </c>
      <c r="D658" s="9" t="s">
        <v>7198</v>
      </c>
      <c r="E658" s="7" t="s">
        <v>5289</v>
      </c>
    </row>
    <row r="659" spans="1:5" ht="15.75" x14ac:dyDescent="0.25">
      <c r="A659" s="5" t="s">
        <v>1316</v>
      </c>
      <c r="B659" s="6" t="s">
        <v>1317</v>
      </c>
      <c r="C659" s="10" t="s">
        <v>6679</v>
      </c>
      <c r="D659" s="9" t="s">
        <v>7199</v>
      </c>
      <c r="E659" s="8" t="s">
        <v>5290</v>
      </c>
    </row>
    <row r="660" spans="1:5" ht="15.75" x14ac:dyDescent="0.25">
      <c r="A660" s="3" t="s">
        <v>1318</v>
      </c>
      <c r="B660" s="4" t="s">
        <v>1319</v>
      </c>
      <c r="C660" s="10" t="s">
        <v>6679</v>
      </c>
      <c r="D660" s="9" t="s">
        <v>7200</v>
      </c>
      <c r="E660" s="7" t="s">
        <v>5291</v>
      </c>
    </row>
    <row r="661" spans="1:5" ht="15.75" x14ac:dyDescent="0.25">
      <c r="A661" s="5" t="s">
        <v>1320</v>
      </c>
      <c r="B661" s="6" t="s">
        <v>1321</v>
      </c>
      <c r="C661" s="10" t="s">
        <v>6679</v>
      </c>
      <c r="D661" s="9" t="s">
        <v>7201</v>
      </c>
      <c r="E661" s="8" t="s">
        <v>5292</v>
      </c>
    </row>
    <row r="662" spans="1:5" ht="15.75" x14ac:dyDescent="0.25">
      <c r="A662" s="3" t="s">
        <v>1322</v>
      </c>
      <c r="B662" s="4" t="s">
        <v>1323</v>
      </c>
      <c r="C662" s="10" t="s">
        <v>6680</v>
      </c>
      <c r="D662" s="9" t="s">
        <v>7202</v>
      </c>
      <c r="E662" s="7" t="s">
        <v>5293</v>
      </c>
    </row>
    <row r="663" spans="1:5" ht="15.75" x14ac:dyDescent="0.25">
      <c r="A663" s="5" t="s">
        <v>1324</v>
      </c>
      <c r="B663" s="6" t="s">
        <v>1325</v>
      </c>
      <c r="C663" s="10" t="s">
        <v>6680</v>
      </c>
      <c r="D663" s="9" t="s">
        <v>7203</v>
      </c>
      <c r="E663" s="8" t="s">
        <v>5294</v>
      </c>
    </row>
    <row r="664" spans="1:5" ht="15.75" x14ac:dyDescent="0.25">
      <c r="A664" s="3" t="s">
        <v>1326</v>
      </c>
      <c r="B664" s="4" t="s">
        <v>1327</v>
      </c>
      <c r="C664" s="10" t="s">
        <v>6680</v>
      </c>
      <c r="D664" s="9" t="s">
        <v>7204</v>
      </c>
      <c r="E664" s="7" t="s">
        <v>5295</v>
      </c>
    </row>
    <row r="665" spans="1:5" ht="15.75" x14ac:dyDescent="0.25">
      <c r="A665" s="5" t="s">
        <v>1328</v>
      </c>
      <c r="B665" s="6" t="s">
        <v>1329</v>
      </c>
      <c r="C665" s="10" t="s">
        <v>6679</v>
      </c>
      <c r="D665" s="9" t="s">
        <v>7205</v>
      </c>
      <c r="E665" s="8" t="s">
        <v>5296</v>
      </c>
    </row>
    <row r="666" spans="1:5" ht="15.75" x14ac:dyDescent="0.25">
      <c r="A666" s="3" t="s">
        <v>1330</v>
      </c>
      <c r="B666" s="4" t="s">
        <v>1331</v>
      </c>
      <c r="C666" s="10" t="s">
        <v>6679</v>
      </c>
      <c r="D666" s="9" t="s">
        <v>7206</v>
      </c>
      <c r="E666" s="7" t="s">
        <v>5297</v>
      </c>
    </row>
    <row r="667" spans="1:5" ht="15.75" x14ac:dyDescent="0.25">
      <c r="A667" s="5" t="s">
        <v>1332</v>
      </c>
      <c r="B667" s="6" t="s">
        <v>1333</v>
      </c>
      <c r="C667" s="10" t="s">
        <v>6680</v>
      </c>
      <c r="D667" s="9" t="s">
        <v>7207</v>
      </c>
      <c r="E667" s="8" t="s">
        <v>5298</v>
      </c>
    </row>
    <row r="668" spans="1:5" ht="15.75" x14ac:dyDescent="0.25">
      <c r="A668" s="3" t="s">
        <v>1334</v>
      </c>
      <c r="B668" s="4" t="s">
        <v>1335</v>
      </c>
      <c r="C668" s="10" t="s">
        <v>7072</v>
      </c>
      <c r="D668" s="9" t="s">
        <v>7208</v>
      </c>
      <c r="E668" s="7" t="s">
        <v>5299</v>
      </c>
    </row>
    <row r="669" spans="1:5" ht="15.75" x14ac:dyDescent="0.25">
      <c r="A669" s="5" t="s">
        <v>1336</v>
      </c>
      <c r="B669" s="6" t="s">
        <v>1337</v>
      </c>
      <c r="C669" s="10" t="s">
        <v>7072</v>
      </c>
      <c r="D669" s="9" t="s">
        <v>7209</v>
      </c>
      <c r="E669" s="8" t="s">
        <v>5300</v>
      </c>
    </row>
    <row r="670" spans="1:5" ht="15.75" x14ac:dyDescent="0.25">
      <c r="A670" s="3" t="s">
        <v>1338</v>
      </c>
      <c r="B670" s="4" t="s">
        <v>1339</v>
      </c>
      <c r="C670" s="10" t="s">
        <v>6680</v>
      </c>
      <c r="D670" s="9" t="s">
        <v>6837</v>
      </c>
      <c r="E670" s="7" t="s">
        <v>5301</v>
      </c>
    </row>
    <row r="671" spans="1:5" ht="15.75" x14ac:dyDescent="0.25">
      <c r="A671" s="5" t="s">
        <v>1340</v>
      </c>
      <c r="B671" s="6" t="s">
        <v>1341</v>
      </c>
      <c r="C671" s="10" t="s">
        <v>7072</v>
      </c>
      <c r="D671" s="9" t="s">
        <v>7210</v>
      </c>
      <c r="E671" s="8" t="s">
        <v>5023</v>
      </c>
    </row>
    <row r="672" spans="1:5" ht="15.75" x14ac:dyDescent="0.25">
      <c r="A672" s="3" t="s">
        <v>1342</v>
      </c>
      <c r="B672" s="4" t="s">
        <v>1343</v>
      </c>
      <c r="C672" s="10" t="s">
        <v>6680</v>
      </c>
      <c r="D672" s="9" t="s">
        <v>7211</v>
      </c>
      <c r="E672" s="7" t="s">
        <v>5302</v>
      </c>
    </row>
    <row r="673" spans="1:5" ht="15.75" x14ac:dyDescent="0.25">
      <c r="A673" s="5" t="s">
        <v>1344</v>
      </c>
      <c r="B673" s="6" t="s">
        <v>1345</v>
      </c>
      <c r="C673" s="10" t="s">
        <v>6679</v>
      </c>
      <c r="D673" s="9" t="s">
        <v>7212</v>
      </c>
      <c r="E673" s="8" t="s">
        <v>5303</v>
      </c>
    </row>
    <row r="674" spans="1:5" ht="15.75" x14ac:dyDescent="0.25">
      <c r="A674" s="3" t="s">
        <v>1346</v>
      </c>
      <c r="B674" s="4" t="s">
        <v>1347</v>
      </c>
      <c r="C674" s="10" t="s">
        <v>6679</v>
      </c>
      <c r="D674" s="9" t="s">
        <v>7213</v>
      </c>
      <c r="E674" s="7" t="s">
        <v>5304</v>
      </c>
    </row>
    <row r="675" spans="1:5" ht="15.75" x14ac:dyDescent="0.25">
      <c r="A675" s="5" t="s">
        <v>1348</v>
      </c>
      <c r="B675" s="6" t="s">
        <v>1349</v>
      </c>
      <c r="C675" s="10" t="s">
        <v>6679</v>
      </c>
      <c r="D675" s="9" t="s">
        <v>7214</v>
      </c>
      <c r="E675" s="8" t="s">
        <v>5305</v>
      </c>
    </row>
    <row r="676" spans="1:5" ht="15.75" x14ac:dyDescent="0.25">
      <c r="A676" s="3" t="s">
        <v>1350</v>
      </c>
      <c r="B676" s="4" t="s">
        <v>1351</v>
      </c>
      <c r="C676" s="10" t="s">
        <v>6679</v>
      </c>
      <c r="D676" s="9" t="s">
        <v>7215</v>
      </c>
      <c r="E676" s="7" t="s">
        <v>5306</v>
      </c>
    </row>
    <row r="677" spans="1:5" ht="15.75" x14ac:dyDescent="0.25">
      <c r="A677" s="5" t="s">
        <v>1352</v>
      </c>
      <c r="B677" s="6" t="s">
        <v>1353</v>
      </c>
      <c r="C677" s="10" t="s">
        <v>6679</v>
      </c>
      <c r="D677" s="9" t="s">
        <v>7216</v>
      </c>
      <c r="E677" s="8" t="s">
        <v>5307</v>
      </c>
    </row>
    <row r="678" spans="1:5" ht="15.75" x14ac:dyDescent="0.25">
      <c r="A678" s="3" t="s">
        <v>1354</v>
      </c>
      <c r="B678" s="4" t="s">
        <v>1355</v>
      </c>
      <c r="C678" s="10" t="s">
        <v>7072</v>
      </c>
      <c r="D678" s="9" t="s">
        <v>7217</v>
      </c>
      <c r="E678" s="7" t="s">
        <v>5308</v>
      </c>
    </row>
    <row r="679" spans="1:5" ht="15.75" x14ac:dyDescent="0.25">
      <c r="A679" s="5" t="s">
        <v>1356</v>
      </c>
      <c r="B679" s="6" t="s">
        <v>1357</v>
      </c>
      <c r="C679" s="10" t="s">
        <v>6679</v>
      </c>
      <c r="D679" s="9" t="s">
        <v>7218</v>
      </c>
      <c r="E679" s="8" t="s">
        <v>5309</v>
      </c>
    </row>
    <row r="680" spans="1:5" ht="15.75" x14ac:dyDescent="0.25">
      <c r="A680" s="3" t="s">
        <v>1358</v>
      </c>
      <c r="B680" s="4" t="s">
        <v>1359</v>
      </c>
      <c r="C680" s="10" t="s">
        <v>6680</v>
      </c>
      <c r="D680" s="9" t="s">
        <v>7219</v>
      </c>
      <c r="E680" s="7" t="s">
        <v>5310</v>
      </c>
    </row>
    <row r="681" spans="1:5" ht="15.75" x14ac:dyDescent="0.25">
      <c r="A681" s="5" t="s">
        <v>1360</v>
      </c>
      <c r="B681" s="6" t="s">
        <v>1361</v>
      </c>
      <c r="C681" s="10" t="s">
        <v>6680</v>
      </c>
      <c r="D681" s="9" t="s">
        <v>7004</v>
      </c>
      <c r="E681" s="8" t="s">
        <v>5311</v>
      </c>
    </row>
    <row r="682" spans="1:5" ht="15.75" x14ac:dyDescent="0.25">
      <c r="A682" s="3" t="s">
        <v>1362</v>
      </c>
      <c r="B682" s="4" t="s">
        <v>1363</v>
      </c>
      <c r="C682" s="10" t="s">
        <v>6679</v>
      </c>
      <c r="D682" s="9" t="s">
        <v>7220</v>
      </c>
      <c r="E682" s="7" t="s">
        <v>5312</v>
      </c>
    </row>
    <row r="683" spans="1:5" ht="15.75" x14ac:dyDescent="0.25">
      <c r="A683" s="5" t="s">
        <v>1364</v>
      </c>
      <c r="B683" s="6" t="s">
        <v>1365</v>
      </c>
      <c r="C683" s="10" t="s">
        <v>7072</v>
      </c>
      <c r="D683" s="9" t="s">
        <v>7221</v>
      </c>
      <c r="E683" s="8" t="s">
        <v>5313</v>
      </c>
    </row>
    <row r="684" spans="1:5" ht="15.75" x14ac:dyDescent="0.25">
      <c r="A684" s="3" t="s">
        <v>1366</v>
      </c>
      <c r="B684" s="4" t="s">
        <v>1367</v>
      </c>
      <c r="C684" s="10" t="s">
        <v>6679</v>
      </c>
      <c r="D684" s="9" t="s">
        <v>6761</v>
      </c>
      <c r="E684" s="7" t="s">
        <v>5314</v>
      </c>
    </row>
    <row r="685" spans="1:5" ht="15.75" x14ac:dyDescent="0.25">
      <c r="A685" s="5" t="s">
        <v>1368</v>
      </c>
      <c r="B685" s="6" t="s">
        <v>1369</v>
      </c>
      <c r="C685" s="10" t="s">
        <v>6679</v>
      </c>
      <c r="D685" s="9" t="s">
        <v>7222</v>
      </c>
      <c r="E685" s="8" t="s">
        <v>5315</v>
      </c>
    </row>
    <row r="686" spans="1:5" ht="15.75" x14ac:dyDescent="0.25">
      <c r="A686" s="3" t="s">
        <v>1370</v>
      </c>
      <c r="B686" s="4" t="s">
        <v>1371</v>
      </c>
      <c r="C686" s="10" t="s">
        <v>6680</v>
      </c>
      <c r="D686" s="9" t="s">
        <v>7223</v>
      </c>
      <c r="E686" s="7" t="s">
        <v>5316</v>
      </c>
    </row>
    <row r="687" spans="1:5" ht="15.75" x14ac:dyDescent="0.25">
      <c r="A687" s="5" t="s">
        <v>1372</v>
      </c>
      <c r="B687" s="6" t="s">
        <v>1373</v>
      </c>
      <c r="C687" s="10" t="s">
        <v>6680</v>
      </c>
      <c r="D687" s="9" t="s">
        <v>7224</v>
      </c>
      <c r="E687" s="8" t="s">
        <v>5317</v>
      </c>
    </row>
    <row r="688" spans="1:5" ht="15.75" x14ac:dyDescent="0.25">
      <c r="A688" s="3" t="s">
        <v>1374</v>
      </c>
      <c r="B688" s="4" t="s">
        <v>1375</v>
      </c>
      <c r="C688" s="10" t="s">
        <v>6679</v>
      </c>
      <c r="D688" s="9" t="s">
        <v>7225</v>
      </c>
      <c r="E688" s="7" t="s">
        <v>5318</v>
      </c>
    </row>
    <row r="689" spans="1:5" ht="15.75" x14ac:dyDescent="0.25">
      <c r="A689" s="5" t="s">
        <v>1376</v>
      </c>
      <c r="B689" s="6" t="s">
        <v>1377</v>
      </c>
      <c r="C689" s="10" t="s">
        <v>6679</v>
      </c>
      <c r="D689" s="9" t="s">
        <v>7226</v>
      </c>
      <c r="E689" s="8" t="s">
        <v>5319</v>
      </c>
    </row>
    <row r="690" spans="1:5" ht="15.75" x14ac:dyDescent="0.25">
      <c r="A690" s="3" t="s">
        <v>1378</v>
      </c>
      <c r="B690" s="4" t="s">
        <v>1379</v>
      </c>
      <c r="C690" s="10" t="s">
        <v>6679</v>
      </c>
      <c r="D690" s="9" t="s">
        <v>7227</v>
      </c>
      <c r="E690" s="7" t="s">
        <v>5320</v>
      </c>
    </row>
    <row r="691" spans="1:5" ht="15.75" x14ac:dyDescent="0.25">
      <c r="A691" s="5" t="s">
        <v>1380</v>
      </c>
      <c r="B691" s="6" t="s">
        <v>1381</v>
      </c>
      <c r="C691" s="10" t="s">
        <v>6679</v>
      </c>
      <c r="D691" s="9" t="s">
        <v>7228</v>
      </c>
      <c r="E691" s="8" t="s">
        <v>5321</v>
      </c>
    </row>
    <row r="692" spans="1:5" ht="15.75" x14ac:dyDescent="0.25">
      <c r="A692" s="3" t="s">
        <v>1382</v>
      </c>
      <c r="B692" s="4" t="s">
        <v>1383</v>
      </c>
      <c r="C692" s="10" t="s">
        <v>6679</v>
      </c>
      <c r="D692" s="9" t="s">
        <v>7229</v>
      </c>
      <c r="E692" s="7" t="s">
        <v>5322</v>
      </c>
    </row>
    <row r="693" spans="1:5" ht="15.75" x14ac:dyDescent="0.25">
      <c r="A693" s="5" t="s">
        <v>1384</v>
      </c>
      <c r="B693" s="6" t="s">
        <v>1385</v>
      </c>
      <c r="C693" s="10" t="s">
        <v>6680</v>
      </c>
      <c r="D693" s="9" t="s">
        <v>7230</v>
      </c>
      <c r="E693" s="8" t="s">
        <v>5323</v>
      </c>
    </row>
    <row r="694" spans="1:5" ht="15.75" x14ac:dyDescent="0.25">
      <c r="A694" s="3" t="s">
        <v>1386</v>
      </c>
      <c r="B694" s="4" t="s">
        <v>1387</v>
      </c>
      <c r="C694" s="10" t="s">
        <v>7072</v>
      </c>
      <c r="D694" s="9" t="s">
        <v>7231</v>
      </c>
      <c r="E694" s="7" t="s">
        <v>5324</v>
      </c>
    </row>
    <row r="695" spans="1:5" ht="15.75" x14ac:dyDescent="0.25">
      <c r="A695" s="5" t="s">
        <v>1388</v>
      </c>
      <c r="B695" s="6" t="s">
        <v>1389</v>
      </c>
      <c r="C695" s="10" t="s">
        <v>6679</v>
      </c>
      <c r="D695" s="9" t="s">
        <v>7232</v>
      </c>
      <c r="E695" s="8" t="s">
        <v>5325</v>
      </c>
    </row>
    <row r="696" spans="1:5" ht="15.75" x14ac:dyDescent="0.25">
      <c r="A696" s="3" t="s">
        <v>1390</v>
      </c>
      <c r="B696" s="4" t="s">
        <v>1391</v>
      </c>
      <c r="C696" s="10" t="s">
        <v>6680</v>
      </c>
      <c r="D696" s="9" t="s">
        <v>6320</v>
      </c>
      <c r="E696" s="7" t="s">
        <v>5326</v>
      </c>
    </row>
    <row r="697" spans="1:5" ht="15.75" x14ac:dyDescent="0.25">
      <c r="A697" s="5" t="s">
        <v>1392</v>
      </c>
      <c r="B697" s="6" t="s">
        <v>1393</v>
      </c>
      <c r="C697" s="10" t="s">
        <v>6680</v>
      </c>
      <c r="D697" s="9" t="s">
        <v>7233</v>
      </c>
      <c r="E697" s="8" t="s">
        <v>5327</v>
      </c>
    </row>
    <row r="698" spans="1:5" ht="15.75" x14ac:dyDescent="0.25">
      <c r="A698" s="3" t="s">
        <v>1394</v>
      </c>
      <c r="B698" s="4" t="s">
        <v>1395</v>
      </c>
      <c r="C698" s="10" t="s">
        <v>6680</v>
      </c>
      <c r="D698" s="9" t="s">
        <v>7234</v>
      </c>
      <c r="E698" s="7" t="s">
        <v>5328</v>
      </c>
    </row>
    <row r="699" spans="1:5" ht="15.75" x14ac:dyDescent="0.25">
      <c r="A699" s="5" t="s">
        <v>1396</v>
      </c>
      <c r="B699" s="6" t="s">
        <v>1397</v>
      </c>
      <c r="C699" s="10" t="s">
        <v>6679</v>
      </c>
      <c r="D699" s="9" t="s">
        <v>6750</v>
      </c>
      <c r="E699" s="8" t="s">
        <v>5329</v>
      </c>
    </row>
    <row r="700" spans="1:5" ht="15.75" x14ac:dyDescent="0.25">
      <c r="A700" s="3" t="s">
        <v>1398</v>
      </c>
      <c r="B700" s="4" t="s">
        <v>1399</v>
      </c>
      <c r="C700" s="10" t="s">
        <v>6679</v>
      </c>
      <c r="D700" s="9" t="s">
        <v>7235</v>
      </c>
      <c r="E700" s="7" t="s">
        <v>5330</v>
      </c>
    </row>
    <row r="701" spans="1:5" ht="15.75" x14ac:dyDescent="0.25">
      <c r="A701" s="5" t="s">
        <v>1400</v>
      </c>
      <c r="B701" s="6" t="s">
        <v>1401</v>
      </c>
      <c r="C701" s="10" t="s">
        <v>6680</v>
      </c>
      <c r="D701" s="9" t="s">
        <v>7236</v>
      </c>
      <c r="E701" s="8" t="s">
        <v>5331</v>
      </c>
    </row>
    <row r="702" spans="1:5" ht="15.75" x14ac:dyDescent="0.25">
      <c r="A702" s="3" t="s">
        <v>1402</v>
      </c>
      <c r="B702" s="4" t="s">
        <v>1403</v>
      </c>
      <c r="C702" s="10" t="s">
        <v>7072</v>
      </c>
      <c r="D702" s="9" t="s">
        <v>7237</v>
      </c>
      <c r="E702" s="7" t="s">
        <v>5332</v>
      </c>
    </row>
    <row r="703" spans="1:5" ht="15.75" x14ac:dyDescent="0.25">
      <c r="A703" s="5" t="s">
        <v>1404</v>
      </c>
      <c r="B703" s="6" t="s">
        <v>1405</v>
      </c>
      <c r="C703" s="10" t="s">
        <v>6680</v>
      </c>
      <c r="D703" s="9" t="s">
        <v>7238</v>
      </c>
      <c r="E703" s="8" t="s">
        <v>5333</v>
      </c>
    </row>
    <row r="704" spans="1:5" ht="15.75" x14ac:dyDescent="0.25">
      <c r="A704" s="3" t="s">
        <v>1406</v>
      </c>
      <c r="B704" s="4" t="s">
        <v>1407</v>
      </c>
      <c r="C704" s="10" t="s">
        <v>6680</v>
      </c>
      <c r="D704" s="9" t="s">
        <v>7239</v>
      </c>
      <c r="E704" s="7" t="s">
        <v>5334</v>
      </c>
    </row>
    <row r="705" spans="1:5" ht="15.75" x14ac:dyDescent="0.25">
      <c r="A705" s="5" t="s">
        <v>1408</v>
      </c>
      <c r="B705" s="6" t="s">
        <v>1409</v>
      </c>
      <c r="C705" s="10" t="s">
        <v>6679</v>
      </c>
      <c r="D705" s="9" t="s">
        <v>6746</v>
      </c>
      <c r="E705" s="8" t="s">
        <v>5335</v>
      </c>
    </row>
    <row r="706" spans="1:5" ht="15.75" x14ac:dyDescent="0.25">
      <c r="A706" s="3" t="s">
        <v>1410</v>
      </c>
      <c r="B706" s="4" t="s">
        <v>1411</v>
      </c>
      <c r="C706" s="10" t="s">
        <v>6679</v>
      </c>
      <c r="D706" s="9" t="s">
        <v>7240</v>
      </c>
      <c r="E706" s="7" t="s">
        <v>5336</v>
      </c>
    </row>
    <row r="707" spans="1:5" ht="15.75" x14ac:dyDescent="0.25">
      <c r="A707" s="5" t="s">
        <v>1412</v>
      </c>
      <c r="B707" s="6" t="s">
        <v>1413</v>
      </c>
      <c r="C707" s="10" t="s">
        <v>6680</v>
      </c>
      <c r="D707" s="9" t="s">
        <v>7241</v>
      </c>
      <c r="E707" s="8" t="s">
        <v>5337</v>
      </c>
    </row>
    <row r="708" spans="1:5" ht="15.75" x14ac:dyDescent="0.25">
      <c r="A708" s="3" t="s">
        <v>1414</v>
      </c>
      <c r="B708" s="4" t="s">
        <v>1415</v>
      </c>
      <c r="C708" s="10" t="s">
        <v>6679</v>
      </c>
      <c r="D708" s="9" t="s">
        <v>7026</v>
      </c>
      <c r="E708" s="7" t="s">
        <v>5338</v>
      </c>
    </row>
    <row r="709" spans="1:5" ht="15.75" x14ac:dyDescent="0.25">
      <c r="A709" s="5" t="s">
        <v>1416</v>
      </c>
      <c r="B709" s="6" t="s">
        <v>1417</v>
      </c>
      <c r="C709" s="10" t="s">
        <v>7072</v>
      </c>
      <c r="D709" s="9" t="s">
        <v>7124</v>
      </c>
      <c r="E709" s="8" t="s">
        <v>5128</v>
      </c>
    </row>
    <row r="710" spans="1:5" ht="15.75" x14ac:dyDescent="0.25">
      <c r="A710" s="3" t="s">
        <v>1418</v>
      </c>
      <c r="B710" s="4" t="s">
        <v>1419</v>
      </c>
      <c r="C710" s="10" t="s">
        <v>7072</v>
      </c>
      <c r="D710" s="9" t="s">
        <v>7242</v>
      </c>
      <c r="E710" s="7" t="s">
        <v>5339</v>
      </c>
    </row>
    <row r="711" spans="1:5" ht="15.75" x14ac:dyDescent="0.25">
      <c r="A711" s="5" t="s">
        <v>1420</v>
      </c>
      <c r="B711" s="6" t="s">
        <v>1421</v>
      </c>
      <c r="C711" s="10" t="s">
        <v>6679</v>
      </c>
      <c r="D711" s="9" t="s">
        <v>7243</v>
      </c>
      <c r="E711" s="8" t="s">
        <v>5340</v>
      </c>
    </row>
    <row r="712" spans="1:5" ht="15.75" x14ac:dyDescent="0.25">
      <c r="A712" s="3" t="s">
        <v>1422</v>
      </c>
      <c r="B712" s="4" t="s">
        <v>1423</v>
      </c>
      <c r="C712" s="10" t="s">
        <v>6679</v>
      </c>
      <c r="D712" s="9" t="s">
        <v>7244</v>
      </c>
      <c r="E712" s="7" t="s">
        <v>5341</v>
      </c>
    </row>
    <row r="713" spans="1:5" ht="15.75" x14ac:dyDescent="0.25">
      <c r="A713" s="5" t="s">
        <v>1424</v>
      </c>
      <c r="B713" s="6" t="s">
        <v>1425</v>
      </c>
      <c r="C713" s="10" t="s">
        <v>6679</v>
      </c>
      <c r="D713" s="9" t="s">
        <v>7245</v>
      </c>
      <c r="E713" s="8" t="s">
        <v>5342</v>
      </c>
    </row>
    <row r="714" spans="1:5" ht="15.75" x14ac:dyDescent="0.25">
      <c r="A714" s="3" t="s">
        <v>1426</v>
      </c>
      <c r="B714" s="4" t="s">
        <v>1427</v>
      </c>
      <c r="C714" s="10" t="s">
        <v>6680</v>
      </c>
      <c r="D714" s="9" t="s">
        <v>7246</v>
      </c>
      <c r="E714" s="7" t="s">
        <v>5343</v>
      </c>
    </row>
    <row r="715" spans="1:5" ht="15.75" x14ac:dyDescent="0.25">
      <c r="A715" s="5" t="s">
        <v>1428</v>
      </c>
      <c r="B715" s="6" t="s">
        <v>1429</v>
      </c>
      <c r="C715" s="10" t="s">
        <v>7072</v>
      </c>
      <c r="D715" s="9" t="s">
        <v>7247</v>
      </c>
      <c r="E715" s="8" t="s">
        <v>5344</v>
      </c>
    </row>
    <row r="716" spans="1:5" ht="15.75" x14ac:dyDescent="0.25">
      <c r="A716" s="3" t="s">
        <v>1430</v>
      </c>
      <c r="B716" s="4" t="s">
        <v>1431</v>
      </c>
      <c r="C716" s="10" t="s">
        <v>7072</v>
      </c>
      <c r="D716" s="9" t="s">
        <v>7248</v>
      </c>
      <c r="E716" s="7" t="s">
        <v>4735</v>
      </c>
    </row>
    <row r="717" spans="1:5" ht="15.75" x14ac:dyDescent="0.25">
      <c r="A717" s="5" t="s">
        <v>1432</v>
      </c>
      <c r="B717" s="6" t="s">
        <v>1433</v>
      </c>
      <c r="C717" s="10" t="s">
        <v>6679</v>
      </c>
      <c r="D717" s="9" t="s">
        <v>7249</v>
      </c>
      <c r="E717" s="8" t="s">
        <v>5345</v>
      </c>
    </row>
    <row r="718" spans="1:5" ht="15.75" x14ac:dyDescent="0.25">
      <c r="A718" s="3" t="s">
        <v>1434</v>
      </c>
      <c r="B718" s="4" t="s">
        <v>1435</v>
      </c>
      <c r="C718" s="10" t="s">
        <v>6679</v>
      </c>
      <c r="D718" s="9" t="s">
        <v>7250</v>
      </c>
      <c r="E718" s="7" t="s">
        <v>5346</v>
      </c>
    </row>
    <row r="719" spans="1:5" ht="15.75" x14ac:dyDescent="0.25">
      <c r="A719" s="5" t="s">
        <v>1436</v>
      </c>
      <c r="B719" s="6" t="s">
        <v>1437</v>
      </c>
      <c r="C719" s="10" t="s">
        <v>6680</v>
      </c>
      <c r="D719" s="9" t="s">
        <v>7251</v>
      </c>
      <c r="E719" s="8" t="s">
        <v>5347</v>
      </c>
    </row>
    <row r="720" spans="1:5" ht="15.75" x14ac:dyDescent="0.25">
      <c r="A720" s="3" t="s">
        <v>1438</v>
      </c>
      <c r="B720" s="4" t="s">
        <v>1439</v>
      </c>
      <c r="C720" s="10" t="s">
        <v>6680</v>
      </c>
      <c r="D720" s="9" t="s">
        <v>7252</v>
      </c>
      <c r="E720" s="7" t="s">
        <v>5348</v>
      </c>
    </row>
    <row r="721" spans="1:5" ht="15.75" x14ac:dyDescent="0.25">
      <c r="A721" s="5" t="s">
        <v>1440</v>
      </c>
      <c r="B721" s="6" t="s">
        <v>1441</v>
      </c>
      <c r="C721" s="10" t="s">
        <v>6680</v>
      </c>
      <c r="D721" s="9" t="s">
        <v>7253</v>
      </c>
      <c r="E721" s="8" t="s">
        <v>5349</v>
      </c>
    </row>
    <row r="722" spans="1:5" ht="15.75" x14ac:dyDescent="0.25">
      <c r="A722" s="3" t="s">
        <v>1442</v>
      </c>
      <c r="B722" s="4" t="s">
        <v>1443</v>
      </c>
      <c r="C722" s="10" t="s">
        <v>6679</v>
      </c>
      <c r="D722" s="9" t="s">
        <v>6707</v>
      </c>
      <c r="E722" s="7" t="s">
        <v>5350</v>
      </c>
    </row>
    <row r="723" spans="1:5" ht="15.75" x14ac:dyDescent="0.25">
      <c r="A723" s="5" t="s">
        <v>1444</v>
      </c>
      <c r="B723" s="6" t="s">
        <v>1445</v>
      </c>
      <c r="C723" s="10" t="s">
        <v>6679</v>
      </c>
      <c r="D723" s="9" t="s">
        <v>7015</v>
      </c>
      <c r="E723" s="8" t="s">
        <v>5351</v>
      </c>
    </row>
    <row r="724" spans="1:5" ht="15.75" x14ac:dyDescent="0.25">
      <c r="A724" s="3" t="s">
        <v>1446</v>
      </c>
      <c r="B724" s="4" t="s">
        <v>1447</v>
      </c>
      <c r="C724" s="10" t="s">
        <v>6679</v>
      </c>
      <c r="D724" s="9" t="s">
        <v>7254</v>
      </c>
      <c r="E724" s="7" t="s">
        <v>5352</v>
      </c>
    </row>
    <row r="725" spans="1:5" ht="15.75" x14ac:dyDescent="0.25">
      <c r="A725" s="5" t="s">
        <v>1448</v>
      </c>
      <c r="B725" s="6" t="s">
        <v>1449</v>
      </c>
      <c r="C725" s="10" t="s">
        <v>7072</v>
      </c>
      <c r="D725" s="9" t="s">
        <v>7255</v>
      </c>
      <c r="E725" s="8" t="s">
        <v>5353</v>
      </c>
    </row>
    <row r="726" spans="1:5" ht="15.75" x14ac:dyDescent="0.25">
      <c r="A726" s="3" t="s">
        <v>1450</v>
      </c>
      <c r="B726" s="4" t="s">
        <v>1451</v>
      </c>
      <c r="C726" s="10" t="s">
        <v>6680</v>
      </c>
      <c r="D726" s="9" t="s">
        <v>7256</v>
      </c>
      <c r="E726" s="7" t="s">
        <v>5354</v>
      </c>
    </row>
    <row r="727" spans="1:5" ht="15.75" x14ac:dyDescent="0.25">
      <c r="A727" s="5" t="s">
        <v>1452</v>
      </c>
      <c r="B727" s="6" t="s">
        <v>1453</v>
      </c>
      <c r="C727" s="10" t="s">
        <v>6680</v>
      </c>
      <c r="D727" s="9" t="s">
        <v>6909</v>
      </c>
      <c r="E727" s="8" t="s">
        <v>4759</v>
      </c>
    </row>
    <row r="728" spans="1:5" ht="15.75" x14ac:dyDescent="0.25">
      <c r="A728" s="3" t="s">
        <v>1454</v>
      </c>
      <c r="B728" s="4" t="s">
        <v>1455</v>
      </c>
      <c r="C728" s="10" t="s">
        <v>6680</v>
      </c>
      <c r="D728" s="9" t="s">
        <v>6698</v>
      </c>
      <c r="E728" s="7" t="s">
        <v>5355</v>
      </c>
    </row>
    <row r="729" spans="1:5" ht="15.75" x14ac:dyDescent="0.25">
      <c r="A729" s="5" t="s">
        <v>1456</v>
      </c>
      <c r="B729" s="6" t="s">
        <v>1457</v>
      </c>
      <c r="C729" s="10" t="s">
        <v>6680</v>
      </c>
      <c r="D729" s="9" t="s">
        <v>7257</v>
      </c>
      <c r="E729" s="8" t="s">
        <v>5356</v>
      </c>
    </row>
    <row r="730" spans="1:5" ht="15.75" x14ac:dyDescent="0.25">
      <c r="A730" s="3" t="s">
        <v>1458</v>
      </c>
      <c r="B730" s="4" t="s">
        <v>1459</v>
      </c>
      <c r="C730" s="10" t="s">
        <v>6680</v>
      </c>
      <c r="D730" s="9" t="s">
        <v>7258</v>
      </c>
      <c r="E730" s="7" t="s">
        <v>5348</v>
      </c>
    </row>
    <row r="731" spans="1:5" ht="15.75" x14ac:dyDescent="0.25">
      <c r="A731" s="5" t="s">
        <v>1460</v>
      </c>
      <c r="B731" s="6" t="s">
        <v>1461</v>
      </c>
      <c r="C731" s="10" t="s">
        <v>6679</v>
      </c>
      <c r="D731" s="9" t="s">
        <v>7259</v>
      </c>
      <c r="E731" s="8" t="s">
        <v>5357</v>
      </c>
    </row>
    <row r="732" spans="1:5" ht="15.75" x14ac:dyDescent="0.25">
      <c r="A732" s="3" t="s">
        <v>1462</v>
      </c>
      <c r="B732" s="4" t="s">
        <v>1463</v>
      </c>
      <c r="C732" s="10" t="s">
        <v>6679</v>
      </c>
      <c r="D732" s="9" t="s">
        <v>6832</v>
      </c>
      <c r="E732" s="7" t="s">
        <v>5358</v>
      </c>
    </row>
    <row r="733" spans="1:5" ht="15.75" x14ac:dyDescent="0.25">
      <c r="A733" s="5" t="s">
        <v>1464</v>
      </c>
      <c r="B733" s="6" t="s">
        <v>1465</v>
      </c>
      <c r="C733" s="10" t="s">
        <v>6680</v>
      </c>
      <c r="D733" s="9" t="s">
        <v>7260</v>
      </c>
      <c r="E733" s="8" t="s">
        <v>5359</v>
      </c>
    </row>
    <row r="734" spans="1:5" ht="15.75" x14ac:dyDescent="0.25">
      <c r="A734" s="3" t="s">
        <v>1466</v>
      </c>
      <c r="B734" s="4" t="s">
        <v>1467</v>
      </c>
      <c r="C734" s="10" t="s">
        <v>6679</v>
      </c>
      <c r="D734" s="9" t="s">
        <v>7261</v>
      </c>
      <c r="E734" s="7" t="s">
        <v>5360</v>
      </c>
    </row>
    <row r="735" spans="1:5" ht="15.75" x14ac:dyDescent="0.25">
      <c r="A735" s="5" t="s">
        <v>1468</v>
      </c>
      <c r="B735" s="6" t="s">
        <v>1469</v>
      </c>
      <c r="C735" s="10" t="s">
        <v>6679</v>
      </c>
      <c r="D735" s="9" t="s">
        <v>7262</v>
      </c>
      <c r="E735" s="8" t="s">
        <v>4738</v>
      </c>
    </row>
    <row r="736" spans="1:5" ht="15.75" x14ac:dyDescent="0.25">
      <c r="A736" s="3" t="s">
        <v>1470</v>
      </c>
      <c r="B736" s="4" t="s">
        <v>1471</v>
      </c>
      <c r="C736" s="10" t="s">
        <v>6679</v>
      </c>
      <c r="D736" s="9" t="s">
        <v>7263</v>
      </c>
      <c r="E736" s="7" t="s">
        <v>5361</v>
      </c>
    </row>
    <row r="737" spans="1:5" ht="15.75" x14ac:dyDescent="0.25">
      <c r="A737" s="5" t="s">
        <v>1472</v>
      </c>
      <c r="B737" s="6" t="s">
        <v>1473</v>
      </c>
      <c r="C737" s="10" t="s">
        <v>6679</v>
      </c>
      <c r="D737" s="9" t="s">
        <v>7264</v>
      </c>
      <c r="E737" s="8" t="s">
        <v>5362</v>
      </c>
    </row>
    <row r="738" spans="1:5" ht="15.75" x14ac:dyDescent="0.25">
      <c r="A738" s="3" t="s">
        <v>1474</v>
      </c>
      <c r="B738" s="4" t="s">
        <v>1475</v>
      </c>
      <c r="C738" s="10" t="s">
        <v>6680</v>
      </c>
      <c r="D738" s="9" t="s">
        <v>6592</v>
      </c>
      <c r="E738" s="7" t="s">
        <v>5363</v>
      </c>
    </row>
    <row r="739" spans="1:5" ht="15.75" x14ac:dyDescent="0.25">
      <c r="A739" s="5" t="s">
        <v>1476</v>
      </c>
      <c r="B739" s="6" t="s">
        <v>1477</v>
      </c>
      <c r="C739" s="10" t="s">
        <v>6680</v>
      </c>
      <c r="D739" s="9" t="s">
        <v>7265</v>
      </c>
      <c r="E739" s="8" t="s">
        <v>5364</v>
      </c>
    </row>
    <row r="740" spans="1:5" ht="15.75" x14ac:dyDescent="0.25">
      <c r="A740" s="3" t="s">
        <v>1478</v>
      </c>
      <c r="B740" s="4" t="s">
        <v>1479</v>
      </c>
      <c r="C740" s="10" t="s">
        <v>6680</v>
      </c>
      <c r="D740" s="9" t="s">
        <v>7266</v>
      </c>
      <c r="E740" s="7" t="s">
        <v>5365</v>
      </c>
    </row>
    <row r="741" spans="1:5" ht="15.75" x14ac:dyDescent="0.25">
      <c r="A741" s="5" t="s">
        <v>1480</v>
      </c>
      <c r="B741" s="6" t="s">
        <v>1481</v>
      </c>
      <c r="C741" s="10" t="s">
        <v>7072</v>
      </c>
      <c r="D741" s="9" t="s">
        <v>7267</v>
      </c>
      <c r="E741" s="8" t="s">
        <v>5366</v>
      </c>
    </row>
    <row r="742" spans="1:5" ht="15.75" x14ac:dyDescent="0.25">
      <c r="A742" s="3" t="s">
        <v>1482</v>
      </c>
      <c r="B742" s="4" t="s">
        <v>1483</v>
      </c>
      <c r="C742" s="10" t="s">
        <v>6680</v>
      </c>
      <c r="D742" s="9" t="s">
        <v>6870</v>
      </c>
      <c r="E742" s="7" t="s">
        <v>5367</v>
      </c>
    </row>
    <row r="743" spans="1:5" ht="15.75" x14ac:dyDescent="0.25">
      <c r="A743" s="5" t="s">
        <v>1484</v>
      </c>
      <c r="B743" s="6" t="s">
        <v>1485</v>
      </c>
      <c r="C743" s="10" t="s">
        <v>6680</v>
      </c>
      <c r="D743" s="9" t="s">
        <v>7268</v>
      </c>
      <c r="E743" s="8" t="s">
        <v>5368</v>
      </c>
    </row>
    <row r="744" spans="1:5" ht="15.75" x14ac:dyDescent="0.25">
      <c r="A744" s="3" t="s">
        <v>1486</v>
      </c>
      <c r="B744" s="4" t="s">
        <v>1487</v>
      </c>
      <c r="C744" s="10" t="s">
        <v>7072</v>
      </c>
      <c r="D744" s="9" t="s">
        <v>7269</v>
      </c>
      <c r="E744" s="7" t="s">
        <v>5369</v>
      </c>
    </row>
    <row r="745" spans="1:5" ht="15.75" x14ac:dyDescent="0.25">
      <c r="A745" s="5" t="s">
        <v>1488</v>
      </c>
      <c r="B745" s="6" t="s">
        <v>1489</v>
      </c>
      <c r="C745" s="10" t="s">
        <v>7072</v>
      </c>
      <c r="D745" s="9" t="s">
        <v>7270</v>
      </c>
      <c r="E745" s="8" t="s">
        <v>4693</v>
      </c>
    </row>
    <row r="746" spans="1:5" ht="15.75" x14ac:dyDescent="0.25">
      <c r="A746" s="3" t="s">
        <v>1490</v>
      </c>
      <c r="B746" s="4" t="s">
        <v>1491</v>
      </c>
      <c r="C746" s="10" t="s">
        <v>6679</v>
      </c>
      <c r="D746" s="9" t="s">
        <v>7271</v>
      </c>
      <c r="E746" s="7" t="s">
        <v>5370</v>
      </c>
    </row>
    <row r="747" spans="1:5" ht="15.75" x14ac:dyDescent="0.25">
      <c r="A747" s="5" t="s">
        <v>1492</v>
      </c>
      <c r="B747" s="6" t="s">
        <v>1493</v>
      </c>
      <c r="C747" s="10" t="s">
        <v>6680</v>
      </c>
      <c r="D747" s="9" t="s">
        <v>7272</v>
      </c>
      <c r="E747" s="8" t="s">
        <v>5371</v>
      </c>
    </row>
    <row r="748" spans="1:5" ht="15.75" x14ac:dyDescent="0.25">
      <c r="A748" s="3" t="s">
        <v>1494</v>
      </c>
      <c r="B748" s="4" t="s">
        <v>1495</v>
      </c>
      <c r="C748" s="10" t="s">
        <v>7072</v>
      </c>
      <c r="D748" s="9" t="s">
        <v>7273</v>
      </c>
      <c r="E748" s="7" t="s">
        <v>5372</v>
      </c>
    </row>
    <row r="749" spans="1:5" ht="15.75" x14ac:dyDescent="0.25">
      <c r="A749" s="5" t="s">
        <v>1496</v>
      </c>
      <c r="B749" s="6" t="s">
        <v>1497</v>
      </c>
      <c r="C749" s="10" t="s">
        <v>6680</v>
      </c>
      <c r="D749" s="9" t="s">
        <v>6870</v>
      </c>
      <c r="E749" s="8" t="s">
        <v>5373</v>
      </c>
    </row>
    <row r="750" spans="1:5" ht="15.75" x14ac:dyDescent="0.25">
      <c r="A750" s="3" t="s">
        <v>1498</v>
      </c>
      <c r="B750" s="4" t="s">
        <v>1499</v>
      </c>
      <c r="C750" s="10" t="s">
        <v>6680</v>
      </c>
      <c r="D750" s="9" t="s">
        <v>6737</v>
      </c>
      <c r="E750" s="7" t="s">
        <v>5374</v>
      </c>
    </row>
    <row r="751" spans="1:5" ht="15.75" x14ac:dyDescent="0.25">
      <c r="A751" s="5" t="s">
        <v>1500</v>
      </c>
      <c r="B751" s="6" t="s">
        <v>1501</v>
      </c>
      <c r="C751" s="10" t="s">
        <v>6679</v>
      </c>
      <c r="D751" s="9" t="s">
        <v>6736</v>
      </c>
      <c r="E751" s="8" t="s">
        <v>5375</v>
      </c>
    </row>
    <row r="752" spans="1:5" ht="15.75" x14ac:dyDescent="0.25">
      <c r="A752" s="3" t="s">
        <v>1502</v>
      </c>
      <c r="B752" s="4" t="s">
        <v>1503</v>
      </c>
      <c r="C752" s="10" t="s">
        <v>6680</v>
      </c>
      <c r="D752" s="9" t="s">
        <v>6751</v>
      </c>
      <c r="E752" s="7" t="s">
        <v>5376</v>
      </c>
    </row>
    <row r="753" spans="1:5" ht="15.75" x14ac:dyDescent="0.25">
      <c r="A753" s="5" t="s">
        <v>1504</v>
      </c>
      <c r="B753" s="6" t="s">
        <v>1505</v>
      </c>
      <c r="C753" s="10" t="s">
        <v>6679</v>
      </c>
      <c r="D753" s="9" t="s">
        <v>7274</v>
      </c>
      <c r="E753" s="8" t="s">
        <v>5377</v>
      </c>
    </row>
    <row r="754" spans="1:5" ht="15.75" x14ac:dyDescent="0.25">
      <c r="A754" s="3" t="s">
        <v>1506</v>
      </c>
      <c r="B754" s="4" t="s">
        <v>1507</v>
      </c>
      <c r="C754" s="10" t="s">
        <v>6679</v>
      </c>
      <c r="D754" s="9" t="s">
        <v>7275</v>
      </c>
      <c r="E754" s="7" t="s">
        <v>5378</v>
      </c>
    </row>
    <row r="755" spans="1:5" ht="15.75" x14ac:dyDescent="0.25">
      <c r="A755" s="5" t="s">
        <v>1508</v>
      </c>
      <c r="B755" s="6" t="s">
        <v>1509</v>
      </c>
      <c r="C755" s="10" t="s">
        <v>6679</v>
      </c>
      <c r="D755" s="9" t="s">
        <v>7276</v>
      </c>
      <c r="E755" s="8" t="s">
        <v>5379</v>
      </c>
    </row>
    <row r="756" spans="1:5" ht="15.75" x14ac:dyDescent="0.25">
      <c r="A756" s="3" t="s">
        <v>1510</v>
      </c>
      <c r="B756" s="4" t="s">
        <v>1511</v>
      </c>
      <c r="C756" s="10" t="s">
        <v>7072</v>
      </c>
      <c r="D756" s="9" t="s">
        <v>7277</v>
      </c>
      <c r="E756" s="7" t="s">
        <v>5380</v>
      </c>
    </row>
    <row r="757" spans="1:5" ht="15.75" x14ac:dyDescent="0.25">
      <c r="A757" s="5" t="s">
        <v>1512</v>
      </c>
      <c r="B757" s="6" t="s">
        <v>1513</v>
      </c>
      <c r="C757" s="10" t="s">
        <v>6680</v>
      </c>
      <c r="D757" s="9" t="s">
        <v>7278</v>
      </c>
      <c r="E757" s="8" t="s">
        <v>5381</v>
      </c>
    </row>
    <row r="758" spans="1:5" ht="15.75" x14ac:dyDescent="0.25">
      <c r="A758" s="3" t="s">
        <v>1514</v>
      </c>
      <c r="B758" s="4" t="s">
        <v>1515</v>
      </c>
      <c r="C758" s="10" t="s">
        <v>6680</v>
      </c>
      <c r="D758" s="9" t="s">
        <v>7279</v>
      </c>
      <c r="E758" s="7" t="s">
        <v>5382</v>
      </c>
    </row>
    <row r="759" spans="1:5" ht="15.75" x14ac:dyDescent="0.25">
      <c r="A759" s="5" t="s">
        <v>1516</v>
      </c>
      <c r="B759" s="6" t="s">
        <v>1517</v>
      </c>
      <c r="C759" s="10" t="s">
        <v>6680</v>
      </c>
      <c r="D759" s="9" t="s">
        <v>6828</v>
      </c>
      <c r="E759" s="8" t="s">
        <v>5383</v>
      </c>
    </row>
    <row r="760" spans="1:5" ht="15.75" x14ac:dyDescent="0.25">
      <c r="A760" s="3" t="s">
        <v>1518</v>
      </c>
      <c r="B760" s="4" t="s">
        <v>1519</v>
      </c>
      <c r="C760" s="10" t="s">
        <v>6680</v>
      </c>
      <c r="D760" s="9" t="s">
        <v>7280</v>
      </c>
      <c r="E760" s="7" t="s">
        <v>5384</v>
      </c>
    </row>
    <row r="761" spans="1:5" ht="15.75" x14ac:dyDescent="0.25">
      <c r="A761" s="5" t="s">
        <v>1520</v>
      </c>
      <c r="B761" s="6" t="s">
        <v>1521</v>
      </c>
      <c r="C761" s="10" t="s">
        <v>6679</v>
      </c>
      <c r="D761" s="9" t="s">
        <v>7281</v>
      </c>
      <c r="E761" s="8" t="s">
        <v>5385</v>
      </c>
    </row>
    <row r="762" spans="1:5" ht="15.75" x14ac:dyDescent="0.25">
      <c r="A762" s="3" t="s">
        <v>1522</v>
      </c>
      <c r="B762" s="4" t="s">
        <v>1523</v>
      </c>
      <c r="C762" s="10" t="s">
        <v>6679</v>
      </c>
      <c r="D762" s="9" t="s">
        <v>7076</v>
      </c>
      <c r="E762" s="7" t="s">
        <v>5386</v>
      </c>
    </row>
    <row r="763" spans="1:5" ht="15.75" x14ac:dyDescent="0.25">
      <c r="A763" s="5" t="s">
        <v>1524</v>
      </c>
      <c r="B763" s="6" t="s">
        <v>1525</v>
      </c>
      <c r="C763" s="10" t="s">
        <v>6680</v>
      </c>
      <c r="D763" s="9" t="s">
        <v>6897</v>
      </c>
      <c r="E763" s="8" t="s">
        <v>5387</v>
      </c>
    </row>
    <row r="764" spans="1:5" ht="15.75" x14ac:dyDescent="0.25">
      <c r="A764" s="3" t="s">
        <v>1526</v>
      </c>
      <c r="B764" s="4" t="s">
        <v>1527</v>
      </c>
      <c r="C764" s="10" t="s">
        <v>6679</v>
      </c>
      <c r="D764" s="9" t="s">
        <v>6711</v>
      </c>
      <c r="E764" s="7" t="s">
        <v>5388</v>
      </c>
    </row>
    <row r="765" spans="1:5" ht="15.75" x14ac:dyDescent="0.25">
      <c r="A765" s="5" t="s">
        <v>1528</v>
      </c>
      <c r="B765" s="6" t="s">
        <v>1529</v>
      </c>
      <c r="C765" s="10" t="s">
        <v>6679</v>
      </c>
      <c r="D765" s="9" t="s">
        <v>7282</v>
      </c>
      <c r="E765" s="8" t="s">
        <v>5389</v>
      </c>
    </row>
    <row r="766" spans="1:5" ht="15.75" x14ac:dyDescent="0.25">
      <c r="A766" s="3" t="s">
        <v>1530</v>
      </c>
      <c r="B766" s="4" t="s">
        <v>1531</v>
      </c>
      <c r="C766" s="10" t="s">
        <v>6679</v>
      </c>
      <c r="D766" s="9" t="s">
        <v>7283</v>
      </c>
      <c r="E766" s="7" t="s">
        <v>5390</v>
      </c>
    </row>
    <row r="767" spans="1:5" ht="15.75" x14ac:dyDescent="0.25">
      <c r="A767" s="5" t="s">
        <v>1532</v>
      </c>
      <c r="B767" s="6" t="s">
        <v>1533</v>
      </c>
      <c r="C767" s="10" t="s">
        <v>6679</v>
      </c>
      <c r="D767" s="9" t="s">
        <v>7284</v>
      </c>
      <c r="E767" s="8" t="s">
        <v>5391</v>
      </c>
    </row>
    <row r="768" spans="1:5" ht="15.75" x14ac:dyDescent="0.25">
      <c r="A768" s="3" t="s">
        <v>1534</v>
      </c>
      <c r="B768" s="4" t="s">
        <v>1535</v>
      </c>
      <c r="C768" s="10" t="s">
        <v>6679</v>
      </c>
      <c r="D768" s="9" t="s">
        <v>7285</v>
      </c>
      <c r="E768" s="7" t="s">
        <v>5392</v>
      </c>
    </row>
    <row r="769" spans="1:5" ht="15.75" x14ac:dyDescent="0.25">
      <c r="A769" s="5" t="s">
        <v>1536</v>
      </c>
      <c r="B769" s="6" t="s">
        <v>1537</v>
      </c>
      <c r="C769" s="10" t="s">
        <v>6679</v>
      </c>
      <c r="D769" s="9" t="s">
        <v>7286</v>
      </c>
      <c r="E769" s="8" t="s">
        <v>5393</v>
      </c>
    </row>
    <row r="770" spans="1:5" ht="15.75" x14ac:dyDescent="0.25">
      <c r="A770" s="3" t="s">
        <v>1538</v>
      </c>
      <c r="B770" s="4" t="s">
        <v>1539</v>
      </c>
      <c r="C770" s="10" t="s">
        <v>6679</v>
      </c>
      <c r="D770" s="9" t="s">
        <v>6933</v>
      </c>
      <c r="E770" s="7" t="s">
        <v>5394</v>
      </c>
    </row>
    <row r="771" spans="1:5" ht="15.75" x14ac:dyDescent="0.25">
      <c r="A771" s="5" t="s">
        <v>1540</v>
      </c>
      <c r="B771" s="6" t="s">
        <v>1541</v>
      </c>
      <c r="C771" s="10" t="s">
        <v>6679</v>
      </c>
      <c r="D771" s="9" t="s">
        <v>7287</v>
      </c>
      <c r="E771" s="8" t="s">
        <v>5395</v>
      </c>
    </row>
    <row r="772" spans="1:5" ht="15.75" x14ac:dyDescent="0.25">
      <c r="A772" s="3" t="s">
        <v>1542</v>
      </c>
      <c r="B772" s="4" t="s">
        <v>1543</v>
      </c>
      <c r="C772" s="10" t="s">
        <v>6680</v>
      </c>
      <c r="D772" s="9" t="s">
        <v>6681</v>
      </c>
      <c r="E772" s="7" t="s">
        <v>5396</v>
      </c>
    </row>
    <row r="773" spans="1:5" ht="15.75" x14ac:dyDescent="0.25">
      <c r="A773" s="5" t="s">
        <v>1544</v>
      </c>
      <c r="B773" s="6" t="s">
        <v>1545</v>
      </c>
      <c r="C773" s="10" t="s">
        <v>6680</v>
      </c>
      <c r="D773" s="9" t="s">
        <v>6810</v>
      </c>
      <c r="E773" s="8" t="s">
        <v>5397</v>
      </c>
    </row>
    <row r="774" spans="1:5" ht="15.75" x14ac:dyDescent="0.25">
      <c r="A774" s="3" t="s">
        <v>1546</v>
      </c>
      <c r="B774" s="4" t="s">
        <v>1547</v>
      </c>
      <c r="C774" s="10" t="s">
        <v>6680</v>
      </c>
      <c r="D774" s="9" t="s">
        <v>6819</v>
      </c>
      <c r="E774" s="7" t="s">
        <v>5398</v>
      </c>
    </row>
    <row r="775" spans="1:5" ht="15.75" x14ac:dyDescent="0.25">
      <c r="A775" s="5" t="s">
        <v>1548</v>
      </c>
      <c r="B775" s="6" t="s">
        <v>1549</v>
      </c>
      <c r="C775" s="10" t="s">
        <v>6680</v>
      </c>
      <c r="D775" s="9" t="s">
        <v>6870</v>
      </c>
      <c r="E775" s="8" t="s">
        <v>5399</v>
      </c>
    </row>
    <row r="776" spans="1:5" ht="15.75" x14ac:dyDescent="0.25">
      <c r="A776" s="3" t="s">
        <v>1550</v>
      </c>
      <c r="B776" s="4" t="s">
        <v>1551</v>
      </c>
      <c r="C776" s="10" t="s">
        <v>6680</v>
      </c>
      <c r="D776" s="9" t="s">
        <v>7288</v>
      </c>
      <c r="E776" s="7" t="s">
        <v>5400</v>
      </c>
    </row>
    <row r="777" spans="1:5" ht="15.75" x14ac:dyDescent="0.25">
      <c r="A777" s="5" t="s">
        <v>1552</v>
      </c>
      <c r="B777" s="6" t="s">
        <v>1553</v>
      </c>
      <c r="C777" s="10" t="s">
        <v>7072</v>
      </c>
      <c r="D777" s="9" t="s">
        <v>7289</v>
      </c>
      <c r="E777" s="8" t="s">
        <v>5401</v>
      </c>
    </row>
    <row r="778" spans="1:5" ht="15.75" x14ac:dyDescent="0.25">
      <c r="A778" s="3" t="s">
        <v>1554</v>
      </c>
      <c r="B778" s="4" t="s">
        <v>1555</v>
      </c>
      <c r="C778" s="10" t="s">
        <v>7072</v>
      </c>
      <c r="D778" s="9" t="s">
        <v>7290</v>
      </c>
      <c r="E778" s="7" t="s">
        <v>4740</v>
      </c>
    </row>
    <row r="779" spans="1:5" ht="15.75" x14ac:dyDescent="0.25">
      <c r="A779" s="5" t="s">
        <v>1556</v>
      </c>
      <c r="B779" s="6" t="s">
        <v>1557</v>
      </c>
      <c r="C779" s="10" t="s">
        <v>6679</v>
      </c>
      <c r="D779" s="9" t="s">
        <v>7291</v>
      </c>
      <c r="E779" s="8" t="s">
        <v>5402</v>
      </c>
    </row>
    <row r="780" spans="1:5" ht="15.75" x14ac:dyDescent="0.25">
      <c r="A780" s="3" t="s">
        <v>1558</v>
      </c>
      <c r="B780" s="4" t="s">
        <v>1559</v>
      </c>
      <c r="C780" s="10" t="s">
        <v>6680</v>
      </c>
      <c r="D780" s="9" t="s">
        <v>6854</v>
      </c>
      <c r="E780" s="7" t="s">
        <v>5403</v>
      </c>
    </row>
    <row r="781" spans="1:5" ht="15.75" x14ac:dyDescent="0.25">
      <c r="A781" s="5" t="s">
        <v>1560</v>
      </c>
      <c r="B781" s="6" t="s">
        <v>1561</v>
      </c>
      <c r="C781" s="10" t="s">
        <v>6679</v>
      </c>
      <c r="D781" s="9" t="s">
        <v>7026</v>
      </c>
      <c r="E781" s="8" t="s">
        <v>5404</v>
      </c>
    </row>
    <row r="782" spans="1:5" ht="15.75" x14ac:dyDescent="0.25">
      <c r="A782" s="3" t="s">
        <v>1562</v>
      </c>
      <c r="B782" s="4" t="s">
        <v>1563</v>
      </c>
      <c r="C782" s="10" t="s">
        <v>6680</v>
      </c>
      <c r="D782" s="9" t="s">
        <v>7292</v>
      </c>
      <c r="E782" s="7" t="s">
        <v>5405</v>
      </c>
    </row>
    <row r="783" spans="1:5" ht="15.75" x14ac:dyDescent="0.25">
      <c r="A783" s="5" t="s">
        <v>1564</v>
      </c>
      <c r="B783" s="6" t="s">
        <v>1565</v>
      </c>
      <c r="C783" s="10" t="s">
        <v>6679</v>
      </c>
      <c r="D783" s="9" t="s">
        <v>7293</v>
      </c>
      <c r="E783" s="8" t="s">
        <v>5299</v>
      </c>
    </row>
    <row r="784" spans="1:5" ht="15.75" x14ac:dyDescent="0.25">
      <c r="A784" s="3" t="s">
        <v>1566</v>
      </c>
      <c r="B784" s="4" t="s">
        <v>1567</v>
      </c>
      <c r="C784" s="10" t="s">
        <v>6679</v>
      </c>
      <c r="D784" s="9" t="s">
        <v>7294</v>
      </c>
      <c r="E784" s="7" t="s">
        <v>5406</v>
      </c>
    </row>
    <row r="785" spans="1:5" ht="15.75" x14ac:dyDescent="0.25">
      <c r="A785" s="5" t="s">
        <v>1568</v>
      </c>
      <c r="B785" s="6" t="s">
        <v>1569</v>
      </c>
      <c r="C785" s="10" t="s">
        <v>6679</v>
      </c>
      <c r="D785" s="9" t="s">
        <v>7295</v>
      </c>
      <c r="E785" s="8" t="s">
        <v>5407</v>
      </c>
    </row>
    <row r="786" spans="1:5" ht="15.75" x14ac:dyDescent="0.25">
      <c r="A786" s="3" t="s">
        <v>1570</v>
      </c>
      <c r="B786" s="4" t="s">
        <v>1571</v>
      </c>
      <c r="C786" s="10" t="s">
        <v>6679</v>
      </c>
      <c r="D786" s="9" t="s">
        <v>7296</v>
      </c>
      <c r="E786" s="7" t="s">
        <v>5408</v>
      </c>
    </row>
    <row r="787" spans="1:5" ht="15.75" x14ac:dyDescent="0.25">
      <c r="A787" s="5" t="s">
        <v>1572</v>
      </c>
      <c r="B787" s="6" t="s">
        <v>1573</v>
      </c>
      <c r="C787" s="10" t="s">
        <v>6679</v>
      </c>
      <c r="D787" s="9" t="s">
        <v>7297</v>
      </c>
      <c r="E787" s="8" t="s">
        <v>5409</v>
      </c>
    </row>
    <row r="788" spans="1:5" ht="15.75" x14ac:dyDescent="0.25">
      <c r="A788" s="3" t="s">
        <v>1574</v>
      </c>
      <c r="B788" s="4" t="s">
        <v>1575</v>
      </c>
      <c r="C788" s="10" t="s">
        <v>6679</v>
      </c>
      <c r="D788" s="9" t="s">
        <v>7298</v>
      </c>
      <c r="E788" s="7" t="s">
        <v>5410</v>
      </c>
    </row>
    <row r="789" spans="1:5" ht="15.75" x14ac:dyDescent="0.25">
      <c r="A789" s="5" t="s">
        <v>1576</v>
      </c>
      <c r="B789" s="6" t="s">
        <v>1577</v>
      </c>
      <c r="C789" s="10" t="s">
        <v>6680</v>
      </c>
      <c r="D789" s="9" t="s">
        <v>7299</v>
      </c>
      <c r="E789" s="8" t="s">
        <v>4711</v>
      </c>
    </row>
    <row r="790" spans="1:5" ht="15.75" x14ac:dyDescent="0.25">
      <c r="A790" s="3" t="s">
        <v>1578</v>
      </c>
      <c r="B790" s="4" t="s">
        <v>1579</v>
      </c>
      <c r="C790" s="10" t="s">
        <v>6680</v>
      </c>
      <c r="D790" s="9" t="s">
        <v>7300</v>
      </c>
      <c r="E790" s="7" t="s">
        <v>5411</v>
      </c>
    </row>
    <row r="791" spans="1:5" ht="15.75" x14ac:dyDescent="0.25">
      <c r="A791" s="5" t="s">
        <v>1580</v>
      </c>
      <c r="B791" s="6" t="s">
        <v>1581</v>
      </c>
      <c r="C791" s="10" t="s">
        <v>6680</v>
      </c>
      <c r="D791" s="9" t="s">
        <v>7301</v>
      </c>
      <c r="E791" s="8" t="s">
        <v>5412</v>
      </c>
    </row>
    <row r="792" spans="1:5" ht="15.75" x14ac:dyDescent="0.25">
      <c r="A792" s="3" t="s">
        <v>1582</v>
      </c>
      <c r="B792" s="4" t="s">
        <v>1583</v>
      </c>
      <c r="C792" s="10" t="s">
        <v>6679</v>
      </c>
      <c r="D792" s="9" t="s">
        <v>6760</v>
      </c>
      <c r="E792" s="7" t="s">
        <v>5413</v>
      </c>
    </row>
    <row r="793" spans="1:5" ht="15.75" x14ac:dyDescent="0.25">
      <c r="A793" s="5" t="s">
        <v>1584</v>
      </c>
      <c r="B793" s="6" t="s">
        <v>1585</v>
      </c>
      <c r="C793" s="10" t="s">
        <v>6679</v>
      </c>
      <c r="D793" s="9" t="s">
        <v>7302</v>
      </c>
      <c r="E793" s="8" t="s">
        <v>5414</v>
      </c>
    </row>
    <row r="794" spans="1:5" ht="15.75" x14ac:dyDescent="0.25">
      <c r="A794" s="3" t="s">
        <v>1586</v>
      </c>
      <c r="B794" s="4" t="s">
        <v>1587</v>
      </c>
      <c r="C794" s="10" t="s">
        <v>7072</v>
      </c>
      <c r="D794" s="9" t="s">
        <v>7303</v>
      </c>
      <c r="E794" s="7" t="s">
        <v>5415</v>
      </c>
    </row>
    <row r="795" spans="1:5" ht="15.75" x14ac:dyDescent="0.25">
      <c r="A795" s="5" t="s">
        <v>1588</v>
      </c>
      <c r="B795" s="6" t="s">
        <v>1589</v>
      </c>
      <c r="C795" s="10" t="s">
        <v>6680</v>
      </c>
      <c r="D795" s="9" t="s">
        <v>7304</v>
      </c>
      <c r="E795" s="8" t="s">
        <v>5416</v>
      </c>
    </row>
    <row r="796" spans="1:5" ht="15.75" x14ac:dyDescent="0.25">
      <c r="A796" s="3" t="s">
        <v>1590</v>
      </c>
      <c r="B796" s="4" t="s">
        <v>1591</v>
      </c>
      <c r="C796" s="10" t="s">
        <v>6679</v>
      </c>
      <c r="D796" s="9" t="s">
        <v>6841</v>
      </c>
      <c r="E796" s="7" t="s">
        <v>5417</v>
      </c>
    </row>
    <row r="797" spans="1:5" ht="15.75" x14ac:dyDescent="0.25">
      <c r="A797" s="5" t="s">
        <v>1592</v>
      </c>
      <c r="B797" s="6" t="s">
        <v>1593</v>
      </c>
      <c r="C797" s="10" t="s">
        <v>7072</v>
      </c>
      <c r="D797" s="9" t="s">
        <v>7305</v>
      </c>
      <c r="E797" s="8" t="s">
        <v>5418</v>
      </c>
    </row>
    <row r="798" spans="1:5" ht="15.75" x14ac:dyDescent="0.25">
      <c r="A798" s="3" t="s">
        <v>1594</v>
      </c>
      <c r="B798" s="4" t="s">
        <v>1595</v>
      </c>
      <c r="C798" s="10" t="s">
        <v>6679</v>
      </c>
      <c r="D798" s="9" t="s">
        <v>7306</v>
      </c>
      <c r="E798" s="7" t="s">
        <v>5419</v>
      </c>
    </row>
    <row r="799" spans="1:5" ht="15.75" x14ac:dyDescent="0.25">
      <c r="A799" s="5" t="s">
        <v>1596</v>
      </c>
      <c r="B799" s="6" t="s">
        <v>1597</v>
      </c>
      <c r="C799" s="10" t="s">
        <v>7072</v>
      </c>
      <c r="D799" s="9" t="s">
        <v>7307</v>
      </c>
      <c r="E799" s="8" t="s">
        <v>5420</v>
      </c>
    </row>
    <row r="800" spans="1:5" ht="15.75" x14ac:dyDescent="0.25">
      <c r="A800" s="3" t="s">
        <v>1598</v>
      </c>
      <c r="B800" s="4" t="s">
        <v>1599</v>
      </c>
      <c r="C800" s="10" t="s">
        <v>6679</v>
      </c>
      <c r="D800" s="9" t="s">
        <v>7308</v>
      </c>
      <c r="E800" s="7" t="s">
        <v>5137</v>
      </c>
    </row>
    <row r="801" spans="1:5" ht="15.75" x14ac:dyDescent="0.25">
      <c r="A801" s="5" t="s">
        <v>1600</v>
      </c>
      <c r="B801" s="6" t="s">
        <v>1601</v>
      </c>
      <c r="C801" s="10" t="s">
        <v>6679</v>
      </c>
      <c r="D801" s="9" t="s">
        <v>7309</v>
      </c>
      <c r="E801" s="8" t="s">
        <v>5421</v>
      </c>
    </row>
    <row r="802" spans="1:5" ht="15.75" x14ac:dyDescent="0.25">
      <c r="A802" s="3" t="s">
        <v>1602</v>
      </c>
      <c r="B802" s="4" t="s">
        <v>1603</v>
      </c>
      <c r="C802" s="10" t="s">
        <v>6679</v>
      </c>
      <c r="D802" s="9" t="s">
        <v>7310</v>
      </c>
      <c r="E802" s="7" t="s">
        <v>5422</v>
      </c>
    </row>
    <row r="803" spans="1:5" ht="15.75" x14ac:dyDescent="0.25">
      <c r="A803" s="5" t="s">
        <v>1604</v>
      </c>
      <c r="B803" s="6" t="s">
        <v>1605</v>
      </c>
      <c r="C803" s="10" t="s">
        <v>7072</v>
      </c>
      <c r="D803" s="9" t="s">
        <v>7311</v>
      </c>
      <c r="E803" s="8" t="s">
        <v>5423</v>
      </c>
    </row>
    <row r="804" spans="1:5" ht="15.75" x14ac:dyDescent="0.25">
      <c r="A804" s="3" t="s">
        <v>1606</v>
      </c>
      <c r="B804" s="4" t="s">
        <v>1607</v>
      </c>
      <c r="C804" s="10" t="s">
        <v>6679</v>
      </c>
      <c r="D804" s="9" t="s">
        <v>7041</v>
      </c>
      <c r="E804" s="7" t="s">
        <v>4936</v>
      </c>
    </row>
    <row r="805" spans="1:5" ht="15.75" x14ac:dyDescent="0.25">
      <c r="A805" s="5" t="s">
        <v>1608</v>
      </c>
      <c r="B805" s="6" t="s">
        <v>1609</v>
      </c>
      <c r="C805" s="10" t="s">
        <v>6679</v>
      </c>
      <c r="D805" s="9" t="s">
        <v>7041</v>
      </c>
      <c r="E805" s="8" t="s">
        <v>5424</v>
      </c>
    </row>
    <row r="806" spans="1:5" ht="15.75" x14ac:dyDescent="0.25">
      <c r="A806" s="3" t="s">
        <v>1610</v>
      </c>
      <c r="B806" s="4" t="s">
        <v>1611</v>
      </c>
      <c r="C806" s="10" t="s">
        <v>6680</v>
      </c>
      <c r="D806" s="9" t="s">
        <v>7312</v>
      </c>
      <c r="E806" s="7" t="s">
        <v>5425</v>
      </c>
    </row>
    <row r="807" spans="1:5" ht="15.75" x14ac:dyDescent="0.25">
      <c r="A807" s="5" t="s">
        <v>1612</v>
      </c>
      <c r="B807" s="6" t="s">
        <v>1613</v>
      </c>
      <c r="C807" s="10" t="s">
        <v>6680</v>
      </c>
      <c r="D807" s="9" t="s">
        <v>6686</v>
      </c>
      <c r="E807" s="8" t="s">
        <v>5426</v>
      </c>
    </row>
    <row r="808" spans="1:5" ht="15.75" x14ac:dyDescent="0.25">
      <c r="A808" s="3" t="s">
        <v>1614</v>
      </c>
      <c r="B808" s="4" t="s">
        <v>1615</v>
      </c>
      <c r="C808" s="10" t="s">
        <v>6680</v>
      </c>
      <c r="D808" s="9" t="s">
        <v>7313</v>
      </c>
      <c r="E808" s="7" t="s">
        <v>5427</v>
      </c>
    </row>
    <row r="809" spans="1:5" ht="15.75" x14ac:dyDescent="0.25">
      <c r="A809" s="5" t="s">
        <v>1616</v>
      </c>
      <c r="B809" s="6" t="s">
        <v>1617</v>
      </c>
      <c r="C809" s="10" t="s">
        <v>6680</v>
      </c>
      <c r="D809" s="9" t="s">
        <v>7314</v>
      </c>
      <c r="E809" s="8" t="s">
        <v>5428</v>
      </c>
    </row>
    <row r="810" spans="1:5" ht="15.75" x14ac:dyDescent="0.25">
      <c r="A810" s="3" t="s">
        <v>1618</v>
      </c>
      <c r="B810" s="4" t="s">
        <v>1619</v>
      </c>
      <c r="C810" s="10" t="s">
        <v>7072</v>
      </c>
      <c r="D810" s="9" t="s">
        <v>7315</v>
      </c>
      <c r="E810" s="7" t="s">
        <v>5429</v>
      </c>
    </row>
    <row r="811" spans="1:5" ht="15.75" x14ac:dyDescent="0.25">
      <c r="A811" s="5" t="s">
        <v>1620</v>
      </c>
      <c r="B811" s="6" t="s">
        <v>1621</v>
      </c>
      <c r="C811" s="10" t="s">
        <v>6680</v>
      </c>
      <c r="D811" s="9" t="s">
        <v>7316</v>
      </c>
      <c r="E811" s="8" t="s">
        <v>5430</v>
      </c>
    </row>
    <row r="812" spans="1:5" ht="15.75" x14ac:dyDescent="0.25">
      <c r="A812" s="3" t="s">
        <v>1622</v>
      </c>
      <c r="B812" s="4" t="s">
        <v>1623</v>
      </c>
      <c r="C812" s="10" t="s">
        <v>6680</v>
      </c>
      <c r="D812" s="9" t="s">
        <v>6782</v>
      </c>
      <c r="E812" s="7" t="s">
        <v>5431</v>
      </c>
    </row>
    <row r="813" spans="1:5" ht="15.75" x14ac:dyDescent="0.25">
      <c r="A813" s="5" t="s">
        <v>1624</v>
      </c>
      <c r="B813" s="6" t="s">
        <v>1625</v>
      </c>
      <c r="C813" s="10" t="s">
        <v>6680</v>
      </c>
      <c r="D813" s="9" t="s">
        <v>7317</v>
      </c>
      <c r="E813" s="8" t="s">
        <v>5056</v>
      </c>
    </row>
    <row r="814" spans="1:5" ht="15.75" x14ac:dyDescent="0.25">
      <c r="A814" s="3" t="s">
        <v>1626</v>
      </c>
      <c r="B814" s="4" t="s">
        <v>1627</v>
      </c>
      <c r="C814" s="10" t="s">
        <v>6680</v>
      </c>
      <c r="D814" s="9" t="s">
        <v>7139</v>
      </c>
      <c r="E814" s="7" t="s">
        <v>5432</v>
      </c>
    </row>
    <row r="815" spans="1:5" ht="15.75" x14ac:dyDescent="0.25">
      <c r="A815" s="5" t="s">
        <v>1628</v>
      </c>
      <c r="B815" s="6" t="s">
        <v>1629</v>
      </c>
      <c r="C815" s="10" t="s">
        <v>6680</v>
      </c>
      <c r="D815" s="9" t="s">
        <v>7318</v>
      </c>
      <c r="E815" s="8" t="s">
        <v>5433</v>
      </c>
    </row>
    <row r="816" spans="1:5" ht="15.75" x14ac:dyDescent="0.25">
      <c r="A816" s="3" t="s">
        <v>1630</v>
      </c>
      <c r="B816" s="4" t="s">
        <v>1631</v>
      </c>
      <c r="C816" s="10" t="s">
        <v>6680</v>
      </c>
      <c r="D816" s="9" t="s">
        <v>7319</v>
      </c>
      <c r="E816" s="7" t="s">
        <v>5434</v>
      </c>
    </row>
    <row r="817" spans="1:5" ht="15.75" x14ac:dyDescent="0.25">
      <c r="A817" s="5" t="s">
        <v>1632</v>
      </c>
      <c r="B817" s="6" t="s">
        <v>1633</v>
      </c>
      <c r="C817" s="10" t="s">
        <v>6680</v>
      </c>
      <c r="D817" s="9" t="s">
        <v>6197</v>
      </c>
      <c r="E817" s="8" t="s">
        <v>5435</v>
      </c>
    </row>
    <row r="818" spans="1:5" ht="15.75" x14ac:dyDescent="0.25">
      <c r="A818" s="3" t="s">
        <v>1634</v>
      </c>
      <c r="B818" s="4" t="s">
        <v>1635</v>
      </c>
      <c r="C818" s="10" t="s">
        <v>6680</v>
      </c>
      <c r="D818" s="9" t="s">
        <v>7320</v>
      </c>
      <c r="E818" s="7" t="s">
        <v>5436</v>
      </c>
    </row>
    <row r="819" spans="1:5" ht="15.75" x14ac:dyDescent="0.25">
      <c r="A819" s="5" t="s">
        <v>1636</v>
      </c>
      <c r="B819" s="6" t="s">
        <v>1637</v>
      </c>
      <c r="C819" s="10" t="s">
        <v>6680</v>
      </c>
      <c r="D819" s="9" t="s">
        <v>7000</v>
      </c>
      <c r="E819" s="8" t="s">
        <v>4966</v>
      </c>
    </row>
    <row r="820" spans="1:5" ht="15.75" x14ac:dyDescent="0.25">
      <c r="A820" s="3" t="s">
        <v>1638</v>
      </c>
      <c r="B820" s="4" t="s">
        <v>1639</v>
      </c>
      <c r="C820" s="10" t="s">
        <v>6680</v>
      </c>
      <c r="D820" s="9" t="s">
        <v>7321</v>
      </c>
      <c r="E820" s="7" t="s">
        <v>5437</v>
      </c>
    </row>
    <row r="821" spans="1:5" ht="15.75" x14ac:dyDescent="0.25">
      <c r="A821" s="5" t="s">
        <v>1640</v>
      </c>
      <c r="B821" s="6" t="s">
        <v>1641</v>
      </c>
      <c r="C821" s="10" t="s">
        <v>6679</v>
      </c>
      <c r="D821" s="9" t="s">
        <v>7146</v>
      </c>
      <c r="E821" s="8" t="s">
        <v>5438</v>
      </c>
    </row>
    <row r="822" spans="1:5" ht="15.75" x14ac:dyDescent="0.25">
      <c r="A822" s="3" t="s">
        <v>1642</v>
      </c>
      <c r="B822" s="4" t="s">
        <v>1643</v>
      </c>
      <c r="C822" s="10" t="s">
        <v>6680</v>
      </c>
      <c r="D822" s="9" t="s">
        <v>7322</v>
      </c>
      <c r="E822" s="7" t="s">
        <v>5439</v>
      </c>
    </row>
    <row r="823" spans="1:5" ht="15.75" x14ac:dyDescent="0.25">
      <c r="A823" s="5" t="s">
        <v>1644</v>
      </c>
      <c r="B823" s="6" t="s">
        <v>1645</v>
      </c>
      <c r="C823" s="10" t="s">
        <v>6680</v>
      </c>
      <c r="D823" s="9" t="s">
        <v>7323</v>
      </c>
      <c r="E823" s="8" t="s">
        <v>5440</v>
      </c>
    </row>
    <row r="824" spans="1:5" ht="15.75" x14ac:dyDescent="0.25">
      <c r="A824" s="3" t="s">
        <v>1646</v>
      </c>
      <c r="B824" s="4" t="s">
        <v>1647</v>
      </c>
      <c r="C824" s="10" t="s">
        <v>6680</v>
      </c>
      <c r="D824" s="9" t="s">
        <v>6717</v>
      </c>
      <c r="E824" s="7" t="s">
        <v>5441</v>
      </c>
    </row>
    <row r="825" spans="1:5" ht="15.75" x14ac:dyDescent="0.25">
      <c r="A825" s="5" t="s">
        <v>1648</v>
      </c>
      <c r="B825" s="6" t="s">
        <v>1649</v>
      </c>
      <c r="C825" s="10" t="s">
        <v>6680</v>
      </c>
      <c r="D825" s="9" t="s">
        <v>7324</v>
      </c>
      <c r="E825" s="8" t="s">
        <v>5321</v>
      </c>
    </row>
    <row r="826" spans="1:5" ht="15.75" x14ac:dyDescent="0.25">
      <c r="A826" s="3" t="s">
        <v>1650</v>
      </c>
      <c r="B826" s="4" t="s">
        <v>1651</v>
      </c>
      <c r="C826" s="10" t="s">
        <v>6680</v>
      </c>
      <c r="D826" s="9" t="s">
        <v>7325</v>
      </c>
      <c r="E826" s="7" t="s">
        <v>5442</v>
      </c>
    </row>
    <row r="827" spans="1:5" ht="15.75" x14ac:dyDescent="0.25">
      <c r="A827" s="5" t="s">
        <v>1652</v>
      </c>
      <c r="B827" s="6" t="s">
        <v>1653</v>
      </c>
      <c r="C827" s="10" t="s">
        <v>6679</v>
      </c>
      <c r="D827" s="9" t="s">
        <v>7326</v>
      </c>
      <c r="E827" s="8" t="s">
        <v>5443</v>
      </c>
    </row>
    <row r="828" spans="1:5" ht="15.75" x14ac:dyDescent="0.25">
      <c r="A828" s="3" t="s">
        <v>1654</v>
      </c>
      <c r="B828" s="4" t="s">
        <v>1655</v>
      </c>
      <c r="C828" s="10" t="s">
        <v>6679</v>
      </c>
      <c r="D828" s="9" t="s">
        <v>7327</v>
      </c>
      <c r="E828" s="7" t="s">
        <v>5444</v>
      </c>
    </row>
    <row r="829" spans="1:5" ht="15.75" x14ac:dyDescent="0.25">
      <c r="A829" s="5" t="s">
        <v>1656</v>
      </c>
      <c r="B829" s="6" t="s">
        <v>1657</v>
      </c>
      <c r="C829" s="10" t="s">
        <v>7072</v>
      </c>
      <c r="D829" s="9" t="s">
        <v>7328</v>
      </c>
      <c r="E829" s="8" t="s">
        <v>5137</v>
      </c>
    </row>
    <row r="830" spans="1:5" ht="15.75" x14ac:dyDescent="0.25">
      <c r="A830" s="3" t="s">
        <v>1658</v>
      </c>
      <c r="B830" s="4" t="s">
        <v>1659</v>
      </c>
      <c r="C830" s="10" t="s">
        <v>7072</v>
      </c>
      <c r="D830" s="9" t="s">
        <v>7329</v>
      </c>
      <c r="E830" s="7" t="s">
        <v>5153</v>
      </c>
    </row>
    <row r="831" spans="1:5" ht="15.75" x14ac:dyDescent="0.25">
      <c r="A831" s="5" t="s">
        <v>1660</v>
      </c>
      <c r="B831" s="6" t="s">
        <v>1661</v>
      </c>
      <c r="C831" s="10" t="s">
        <v>7072</v>
      </c>
      <c r="D831" s="9" t="s">
        <v>7330</v>
      </c>
      <c r="E831" s="8" t="s">
        <v>5445</v>
      </c>
    </row>
    <row r="832" spans="1:5" ht="15.75" x14ac:dyDescent="0.25">
      <c r="A832" s="3" t="s">
        <v>1662</v>
      </c>
      <c r="B832" s="4" t="s">
        <v>1663</v>
      </c>
      <c r="C832" s="10" t="s">
        <v>6680</v>
      </c>
      <c r="D832" s="9" t="s">
        <v>6810</v>
      </c>
      <c r="E832" s="7" t="s">
        <v>5446</v>
      </c>
    </row>
    <row r="833" spans="1:5" ht="15.75" x14ac:dyDescent="0.25">
      <c r="A833" s="5" t="s">
        <v>1664</v>
      </c>
      <c r="B833" s="6" t="s">
        <v>1665</v>
      </c>
      <c r="C833" s="10" t="s">
        <v>6680</v>
      </c>
      <c r="D833" s="9" t="s">
        <v>7331</v>
      </c>
      <c r="E833" s="8" t="s">
        <v>5447</v>
      </c>
    </row>
    <row r="834" spans="1:5" ht="15.75" x14ac:dyDescent="0.25">
      <c r="A834" s="3" t="s">
        <v>1666</v>
      </c>
      <c r="B834" s="4" t="s">
        <v>1667</v>
      </c>
      <c r="C834" s="10" t="s">
        <v>6680</v>
      </c>
      <c r="D834" s="9" t="s">
        <v>7332</v>
      </c>
      <c r="E834" s="7" t="s">
        <v>5448</v>
      </c>
    </row>
    <row r="835" spans="1:5" ht="15.75" x14ac:dyDescent="0.25">
      <c r="A835" s="5" t="s">
        <v>1668</v>
      </c>
      <c r="B835" s="6" t="s">
        <v>1669</v>
      </c>
      <c r="C835" s="10" t="s">
        <v>7072</v>
      </c>
      <c r="D835" s="9" t="s">
        <v>7333</v>
      </c>
      <c r="E835" s="8" t="s">
        <v>5449</v>
      </c>
    </row>
    <row r="836" spans="1:5" ht="15.75" x14ac:dyDescent="0.25">
      <c r="A836" s="3" t="s">
        <v>1670</v>
      </c>
      <c r="B836" s="4" t="s">
        <v>1671</v>
      </c>
      <c r="C836" s="10" t="s">
        <v>6679</v>
      </c>
      <c r="D836" s="9" t="s">
        <v>7334</v>
      </c>
      <c r="E836" s="7" t="s">
        <v>5450</v>
      </c>
    </row>
    <row r="837" spans="1:5" ht="15.75" x14ac:dyDescent="0.25">
      <c r="A837" s="5" t="s">
        <v>1672</v>
      </c>
      <c r="B837" s="6" t="s">
        <v>1673</v>
      </c>
      <c r="C837" s="10" t="s">
        <v>6679</v>
      </c>
      <c r="D837" s="9" t="s">
        <v>7335</v>
      </c>
      <c r="E837" s="8" t="s">
        <v>4888</v>
      </c>
    </row>
    <row r="838" spans="1:5" ht="15.75" x14ac:dyDescent="0.25">
      <c r="A838" s="3" t="s">
        <v>1674</v>
      </c>
      <c r="B838" s="4" t="s">
        <v>1675</v>
      </c>
      <c r="C838" s="10" t="s">
        <v>6679</v>
      </c>
      <c r="D838" s="9" t="s">
        <v>7336</v>
      </c>
      <c r="E838" s="7" t="s">
        <v>5451</v>
      </c>
    </row>
    <row r="839" spans="1:5" ht="15.75" x14ac:dyDescent="0.25">
      <c r="A839" s="5" t="s">
        <v>1676</v>
      </c>
      <c r="B839" s="6" t="s">
        <v>1677</v>
      </c>
      <c r="C839" s="10" t="s">
        <v>6680</v>
      </c>
      <c r="D839" s="9" t="s">
        <v>7125</v>
      </c>
      <c r="E839" s="8" t="s">
        <v>5265</v>
      </c>
    </row>
    <row r="840" spans="1:5" ht="15.75" x14ac:dyDescent="0.25">
      <c r="A840" s="3" t="s">
        <v>1678</v>
      </c>
      <c r="B840" s="4" t="s">
        <v>1679</v>
      </c>
      <c r="C840" s="10" t="s">
        <v>6679</v>
      </c>
      <c r="D840" s="9" t="s">
        <v>6874</v>
      </c>
      <c r="E840" s="7" t="s">
        <v>5452</v>
      </c>
    </row>
    <row r="841" spans="1:5" ht="15.75" x14ac:dyDescent="0.25">
      <c r="A841" s="5" t="s">
        <v>1680</v>
      </c>
      <c r="B841" s="6" t="s">
        <v>1681</v>
      </c>
      <c r="C841" s="10" t="s">
        <v>6679</v>
      </c>
      <c r="D841" s="9" t="s">
        <v>7337</v>
      </c>
      <c r="E841" s="8" t="s">
        <v>5453</v>
      </c>
    </row>
    <row r="842" spans="1:5" ht="15.75" x14ac:dyDescent="0.25">
      <c r="A842" s="3" t="s">
        <v>1682</v>
      </c>
      <c r="B842" s="4" t="s">
        <v>1683</v>
      </c>
      <c r="C842" s="10" t="s">
        <v>6679</v>
      </c>
      <c r="D842" s="9" t="s">
        <v>7338</v>
      </c>
      <c r="E842" s="7" t="s">
        <v>5454</v>
      </c>
    </row>
    <row r="843" spans="1:5" ht="15.75" x14ac:dyDescent="0.25">
      <c r="A843" s="5" t="s">
        <v>1684</v>
      </c>
      <c r="B843" s="6" t="s">
        <v>1685</v>
      </c>
      <c r="C843" s="10" t="s">
        <v>6679</v>
      </c>
      <c r="D843" s="9" t="s">
        <v>7339</v>
      </c>
      <c r="E843" s="8" t="s">
        <v>5455</v>
      </c>
    </row>
    <row r="844" spans="1:5" ht="15.75" x14ac:dyDescent="0.25">
      <c r="A844" s="3" t="s">
        <v>1686</v>
      </c>
      <c r="B844" s="4" t="s">
        <v>1687</v>
      </c>
      <c r="C844" s="10" t="s">
        <v>6679</v>
      </c>
      <c r="D844" s="9" t="s">
        <v>7340</v>
      </c>
      <c r="E844" s="7" t="s">
        <v>5456</v>
      </c>
    </row>
    <row r="845" spans="1:5" ht="15.75" x14ac:dyDescent="0.25">
      <c r="A845" s="5" t="s">
        <v>1688</v>
      </c>
      <c r="B845" s="6" t="s">
        <v>1689</v>
      </c>
      <c r="C845" s="10" t="s">
        <v>6679</v>
      </c>
      <c r="D845" s="9" t="s">
        <v>7097</v>
      </c>
      <c r="E845" s="8" t="s">
        <v>4814</v>
      </c>
    </row>
    <row r="846" spans="1:5" ht="15.75" x14ac:dyDescent="0.25">
      <c r="A846" s="3" t="s">
        <v>1690</v>
      </c>
      <c r="B846" s="4" t="s">
        <v>1691</v>
      </c>
      <c r="C846" s="10" t="s">
        <v>7072</v>
      </c>
      <c r="D846" s="9" t="s">
        <v>7341</v>
      </c>
      <c r="E846" s="7" t="s">
        <v>5457</v>
      </c>
    </row>
    <row r="847" spans="1:5" ht="15.75" x14ac:dyDescent="0.25">
      <c r="A847" s="5" t="s">
        <v>1692</v>
      </c>
      <c r="B847" s="6" t="s">
        <v>1693</v>
      </c>
      <c r="C847" s="10" t="s">
        <v>6679</v>
      </c>
      <c r="D847" s="9" t="s">
        <v>7342</v>
      </c>
      <c r="E847" s="8" t="s">
        <v>5458</v>
      </c>
    </row>
    <row r="848" spans="1:5" ht="15.75" x14ac:dyDescent="0.25">
      <c r="A848" s="3" t="s">
        <v>1694</v>
      </c>
      <c r="B848" s="4" t="s">
        <v>1695</v>
      </c>
      <c r="C848" s="10" t="s">
        <v>6679</v>
      </c>
      <c r="D848" s="9" t="s">
        <v>7343</v>
      </c>
      <c r="E848" s="7" t="s">
        <v>5459</v>
      </c>
    </row>
    <row r="849" spans="1:5" ht="15.75" x14ac:dyDescent="0.25">
      <c r="A849" s="5" t="s">
        <v>1696</v>
      </c>
      <c r="B849" s="6" t="s">
        <v>1697</v>
      </c>
      <c r="C849" s="10" t="s">
        <v>6679</v>
      </c>
      <c r="D849" s="9" t="s">
        <v>7344</v>
      </c>
      <c r="E849" s="8" t="s">
        <v>5460</v>
      </c>
    </row>
    <row r="850" spans="1:5" ht="15.75" x14ac:dyDescent="0.25">
      <c r="A850" s="3" t="s">
        <v>1698</v>
      </c>
      <c r="B850" s="4" t="s">
        <v>1699</v>
      </c>
      <c r="C850" s="10" t="s">
        <v>6680</v>
      </c>
      <c r="D850" s="9" t="s">
        <v>6726</v>
      </c>
      <c r="E850" s="7" t="s">
        <v>5461</v>
      </c>
    </row>
    <row r="851" spans="1:5" ht="15.75" x14ac:dyDescent="0.25">
      <c r="A851" s="5" t="s">
        <v>1700</v>
      </c>
      <c r="B851" s="6" t="s">
        <v>1701</v>
      </c>
      <c r="C851" s="10" t="s">
        <v>6680</v>
      </c>
      <c r="D851" s="9" t="s">
        <v>4994</v>
      </c>
      <c r="E851" s="8" t="s">
        <v>5462</v>
      </c>
    </row>
    <row r="852" spans="1:5" ht="15.75" x14ac:dyDescent="0.25">
      <c r="A852" s="3" t="s">
        <v>1702</v>
      </c>
      <c r="B852" s="4" t="s">
        <v>1703</v>
      </c>
      <c r="C852" s="10" t="s">
        <v>6679</v>
      </c>
      <c r="D852" s="9" t="s">
        <v>7345</v>
      </c>
      <c r="E852" s="7" t="s">
        <v>5463</v>
      </c>
    </row>
    <row r="853" spans="1:5" ht="15.75" x14ac:dyDescent="0.25">
      <c r="A853" s="5" t="s">
        <v>1704</v>
      </c>
      <c r="B853" s="6" t="s">
        <v>1705</v>
      </c>
      <c r="C853" s="10" t="s">
        <v>7072</v>
      </c>
      <c r="D853" s="9" t="s">
        <v>7346</v>
      </c>
      <c r="E853" s="8" t="s">
        <v>5464</v>
      </c>
    </row>
    <row r="854" spans="1:5" ht="15.75" x14ac:dyDescent="0.25">
      <c r="A854" s="3" t="s">
        <v>1706</v>
      </c>
      <c r="B854" s="4" t="s">
        <v>1707</v>
      </c>
      <c r="C854" s="10" t="s">
        <v>6680</v>
      </c>
      <c r="D854" s="9" t="s">
        <v>6747</v>
      </c>
      <c r="E854" s="7" t="s">
        <v>4845</v>
      </c>
    </row>
    <row r="855" spans="1:5" ht="15.75" x14ac:dyDescent="0.25">
      <c r="A855" s="5" t="s">
        <v>1708</v>
      </c>
      <c r="B855" s="6" t="s">
        <v>1709</v>
      </c>
      <c r="C855" s="10" t="s">
        <v>6680</v>
      </c>
      <c r="D855" s="9" t="s">
        <v>7347</v>
      </c>
      <c r="E855" s="8" t="s">
        <v>5465</v>
      </c>
    </row>
    <row r="856" spans="1:5" ht="15.75" x14ac:dyDescent="0.25">
      <c r="A856" s="3" t="s">
        <v>1710</v>
      </c>
      <c r="B856" s="4" t="s">
        <v>1711</v>
      </c>
      <c r="C856" s="10" t="s">
        <v>6680</v>
      </c>
      <c r="D856" s="9" t="s">
        <v>6872</v>
      </c>
      <c r="E856" s="7" t="s">
        <v>5466</v>
      </c>
    </row>
    <row r="857" spans="1:5" ht="15.75" x14ac:dyDescent="0.25">
      <c r="A857" s="5" t="s">
        <v>1712</v>
      </c>
      <c r="B857" s="6" t="s">
        <v>1713</v>
      </c>
      <c r="C857" s="10" t="s">
        <v>6680</v>
      </c>
      <c r="D857" s="9" t="s">
        <v>7348</v>
      </c>
      <c r="E857" s="8" t="s">
        <v>5467</v>
      </c>
    </row>
    <row r="858" spans="1:5" ht="15.75" x14ac:dyDescent="0.25">
      <c r="A858" s="3" t="s">
        <v>1714</v>
      </c>
      <c r="B858" s="4" t="s">
        <v>1715</v>
      </c>
      <c r="C858" s="10" t="s">
        <v>6679</v>
      </c>
      <c r="D858" s="9" t="s">
        <v>7349</v>
      </c>
      <c r="E858" s="7" t="s">
        <v>5468</v>
      </c>
    </row>
    <row r="859" spans="1:5" ht="15.75" x14ac:dyDescent="0.25">
      <c r="A859" s="5" t="s">
        <v>1716</v>
      </c>
      <c r="B859" s="6" t="s">
        <v>1717</v>
      </c>
      <c r="C859" s="10" t="s">
        <v>6679</v>
      </c>
      <c r="D859" s="9" t="s">
        <v>7041</v>
      </c>
      <c r="E859" s="8" t="s">
        <v>5469</v>
      </c>
    </row>
    <row r="860" spans="1:5" ht="15.75" x14ac:dyDescent="0.25">
      <c r="A860" s="3" t="s">
        <v>1718</v>
      </c>
      <c r="B860" s="4" t="s">
        <v>1719</v>
      </c>
      <c r="C860" s="10" t="s">
        <v>6679</v>
      </c>
      <c r="D860" s="9" t="s">
        <v>7350</v>
      </c>
      <c r="E860" s="7" t="s">
        <v>5470</v>
      </c>
    </row>
    <row r="861" spans="1:5" ht="15.75" x14ac:dyDescent="0.25">
      <c r="A861" s="5" t="s">
        <v>1720</v>
      </c>
      <c r="B861" s="6" t="s">
        <v>1721</v>
      </c>
      <c r="C861" s="10" t="s">
        <v>6679</v>
      </c>
      <c r="D861" s="9" t="s">
        <v>7351</v>
      </c>
      <c r="E861" s="8" t="s">
        <v>5471</v>
      </c>
    </row>
    <row r="862" spans="1:5" ht="15.75" x14ac:dyDescent="0.25">
      <c r="A862" s="3" t="s">
        <v>1722</v>
      </c>
      <c r="B862" s="4" t="s">
        <v>1723</v>
      </c>
      <c r="C862" s="10" t="s">
        <v>6680</v>
      </c>
      <c r="D862" s="9" t="s">
        <v>6726</v>
      </c>
      <c r="E862" s="7" t="s">
        <v>5472</v>
      </c>
    </row>
    <row r="863" spans="1:5" ht="15.75" x14ac:dyDescent="0.25">
      <c r="A863" s="5" t="s">
        <v>1724</v>
      </c>
      <c r="B863" s="6" t="s">
        <v>1725</v>
      </c>
      <c r="C863" s="10" t="s">
        <v>6679</v>
      </c>
      <c r="D863" s="9" t="s">
        <v>6958</v>
      </c>
      <c r="E863" s="8" t="s">
        <v>5473</v>
      </c>
    </row>
    <row r="864" spans="1:5" ht="15.75" x14ac:dyDescent="0.25">
      <c r="A864" s="3" t="s">
        <v>1726</v>
      </c>
      <c r="B864" s="4" t="s">
        <v>1727</v>
      </c>
      <c r="C864" s="10" t="s">
        <v>6680</v>
      </c>
      <c r="D864" s="9" t="s">
        <v>7352</v>
      </c>
      <c r="E864" s="7" t="s">
        <v>5474</v>
      </c>
    </row>
    <row r="865" spans="1:5" ht="15.75" x14ac:dyDescent="0.25">
      <c r="A865" s="5" t="s">
        <v>1728</v>
      </c>
      <c r="B865" s="6" t="s">
        <v>1729</v>
      </c>
      <c r="C865" s="10" t="s">
        <v>6680</v>
      </c>
      <c r="D865" s="9" t="s">
        <v>7353</v>
      </c>
      <c r="E865" s="8" t="s">
        <v>5475</v>
      </c>
    </row>
    <row r="866" spans="1:5" ht="15.75" x14ac:dyDescent="0.25">
      <c r="A866" s="3" t="s">
        <v>1730</v>
      </c>
      <c r="B866" s="4" t="s">
        <v>1731</v>
      </c>
      <c r="C866" s="10" t="s">
        <v>6680</v>
      </c>
      <c r="D866" s="9" t="s">
        <v>6738</v>
      </c>
      <c r="E866" s="7" t="s">
        <v>5476</v>
      </c>
    </row>
    <row r="867" spans="1:5" ht="15.75" x14ac:dyDescent="0.25">
      <c r="A867" s="5" t="s">
        <v>1732</v>
      </c>
      <c r="B867" s="6" t="s">
        <v>1733</v>
      </c>
      <c r="C867" s="10" t="s">
        <v>7072</v>
      </c>
      <c r="D867" s="9" t="s">
        <v>7354</v>
      </c>
      <c r="E867" s="8" t="s">
        <v>5477</v>
      </c>
    </row>
    <row r="868" spans="1:5" ht="15.75" x14ac:dyDescent="0.25">
      <c r="A868" s="3" t="s">
        <v>1734</v>
      </c>
      <c r="B868" s="4" t="s">
        <v>1735</v>
      </c>
      <c r="C868" s="10" t="s">
        <v>6680</v>
      </c>
      <c r="D868" s="9" t="s">
        <v>7355</v>
      </c>
      <c r="E868" s="7" t="s">
        <v>5478</v>
      </c>
    </row>
    <row r="869" spans="1:5" ht="15.75" x14ac:dyDescent="0.25">
      <c r="A869" s="5" t="s">
        <v>1736</v>
      </c>
      <c r="B869" s="6" t="s">
        <v>1737</v>
      </c>
      <c r="C869" s="10" t="s">
        <v>6680</v>
      </c>
      <c r="D869" s="9" t="s">
        <v>6767</v>
      </c>
      <c r="E869" s="8" t="s">
        <v>5479</v>
      </c>
    </row>
    <row r="870" spans="1:5" ht="15.75" x14ac:dyDescent="0.25">
      <c r="A870" s="3" t="s">
        <v>1738</v>
      </c>
      <c r="B870" s="4" t="s">
        <v>1739</v>
      </c>
      <c r="C870" s="10" t="s">
        <v>6680</v>
      </c>
      <c r="D870" s="9" t="s">
        <v>6690</v>
      </c>
      <c r="E870" s="7" t="s">
        <v>5480</v>
      </c>
    </row>
    <row r="871" spans="1:5" ht="15.75" x14ac:dyDescent="0.25">
      <c r="A871" s="5" t="s">
        <v>1740</v>
      </c>
      <c r="B871" s="6" t="s">
        <v>1741</v>
      </c>
      <c r="C871" s="10" t="s">
        <v>6680</v>
      </c>
      <c r="D871" s="9" t="s">
        <v>7356</v>
      </c>
      <c r="E871" s="8" t="s">
        <v>5481</v>
      </c>
    </row>
    <row r="872" spans="1:5" ht="15.75" x14ac:dyDescent="0.25">
      <c r="A872" s="3" t="s">
        <v>1742</v>
      </c>
      <c r="B872" s="4" t="s">
        <v>1743</v>
      </c>
      <c r="C872" s="10" t="s">
        <v>7072</v>
      </c>
      <c r="D872" s="9" t="s">
        <v>7357</v>
      </c>
      <c r="E872" s="7" t="s">
        <v>5482</v>
      </c>
    </row>
    <row r="873" spans="1:5" ht="15.75" x14ac:dyDescent="0.25">
      <c r="A873" s="5" t="s">
        <v>1744</v>
      </c>
      <c r="B873" s="6" t="s">
        <v>1745</v>
      </c>
      <c r="C873" s="10" t="s">
        <v>6679</v>
      </c>
      <c r="D873" s="9" t="s">
        <v>7358</v>
      </c>
      <c r="E873" s="8" t="s">
        <v>5483</v>
      </c>
    </row>
    <row r="874" spans="1:5" ht="15.75" x14ac:dyDescent="0.25">
      <c r="A874" s="3" t="s">
        <v>1746</v>
      </c>
      <c r="B874" s="4" t="s">
        <v>1747</v>
      </c>
      <c r="C874" s="10" t="s">
        <v>7072</v>
      </c>
      <c r="D874" s="9" t="s">
        <v>7359</v>
      </c>
      <c r="E874" s="7" t="s">
        <v>5484</v>
      </c>
    </row>
    <row r="875" spans="1:5" ht="15.75" x14ac:dyDescent="0.25">
      <c r="A875" s="5" t="s">
        <v>1748</v>
      </c>
      <c r="B875" s="6" t="s">
        <v>1749</v>
      </c>
      <c r="C875" s="10" t="s">
        <v>6679</v>
      </c>
      <c r="D875" s="9" t="s">
        <v>7360</v>
      </c>
      <c r="E875" s="8" t="s">
        <v>5485</v>
      </c>
    </row>
    <row r="876" spans="1:5" ht="15.75" x14ac:dyDescent="0.25">
      <c r="A876" s="3" t="s">
        <v>1750</v>
      </c>
      <c r="B876" s="4" t="s">
        <v>1751</v>
      </c>
      <c r="C876" s="10" t="s">
        <v>6679</v>
      </c>
      <c r="D876" s="9" t="s">
        <v>7361</v>
      </c>
      <c r="E876" s="7" t="s">
        <v>5486</v>
      </c>
    </row>
    <row r="877" spans="1:5" ht="15.75" x14ac:dyDescent="0.25">
      <c r="A877" s="5" t="s">
        <v>1752</v>
      </c>
      <c r="B877" s="6" t="s">
        <v>1753</v>
      </c>
      <c r="C877" s="10" t="s">
        <v>6679</v>
      </c>
      <c r="D877" s="9" t="s">
        <v>7362</v>
      </c>
      <c r="E877" s="8" t="s">
        <v>5487</v>
      </c>
    </row>
    <row r="878" spans="1:5" ht="15.75" x14ac:dyDescent="0.25">
      <c r="A878" s="3" t="s">
        <v>1754</v>
      </c>
      <c r="B878" s="4" t="s">
        <v>1755</v>
      </c>
      <c r="C878" s="10" t="s">
        <v>7072</v>
      </c>
      <c r="D878" s="9" t="s">
        <v>7363</v>
      </c>
      <c r="E878" s="7" t="s">
        <v>5488</v>
      </c>
    </row>
    <row r="879" spans="1:5" ht="15.75" x14ac:dyDescent="0.25">
      <c r="A879" s="5" t="s">
        <v>1756</v>
      </c>
      <c r="B879" s="6" t="s">
        <v>1757</v>
      </c>
      <c r="C879" s="10" t="s">
        <v>7072</v>
      </c>
      <c r="D879" s="9" t="s">
        <v>7364</v>
      </c>
      <c r="E879" s="8" t="s">
        <v>5489</v>
      </c>
    </row>
    <row r="880" spans="1:5" ht="15.75" x14ac:dyDescent="0.25">
      <c r="A880" s="3" t="s">
        <v>1758</v>
      </c>
      <c r="B880" s="4" t="s">
        <v>1759</v>
      </c>
      <c r="C880" s="10" t="s">
        <v>6679</v>
      </c>
      <c r="D880" s="9" t="s">
        <v>7365</v>
      </c>
      <c r="E880" s="7" t="s">
        <v>5490</v>
      </c>
    </row>
    <row r="881" spans="1:5" ht="15.75" x14ac:dyDescent="0.25">
      <c r="A881" s="5" t="s">
        <v>1760</v>
      </c>
      <c r="B881" s="6" t="s">
        <v>1761</v>
      </c>
      <c r="C881" s="10" t="s">
        <v>6679</v>
      </c>
      <c r="D881" s="9" t="s">
        <v>7366</v>
      </c>
      <c r="E881" s="8" t="s">
        <v>5491</v>
      </c>
    </row>
    <row r="882" spans="1:5" ht="15.75" x14ac:dyDescent="0.25">
      <c r="A882" s="3" t="s">
        <v>1762</v>
      </c>
      <c r="B882" s="4" t="s">
        <v>1763</v>
      </c>
      <c r="C882" s="10" t="s">
        <v>6679</v>
      </c>
      <c r="D882" s="9" t="s">
        <v>7367</v>
      </c>
      <c r="E882" s="7" t="s">
        <v>5492</v>
      </c>
    </row>
    <row r="883" spans="1:5" ht="15.75" x14ac:dyDescent="0.25">
      <c r="A883" s="5" t="s">
        <v>1764</v>
      </c>
      <c r="B883" s="6" t="s">
        <v>1765</v>
      </c>
      <c r="C883" s="10" t="s">
        <v>6679</v>
      </c>
      <c r="D883" s="9" t="s">
        <v>6913</v>
      </c>
      <c r="E883" s="8" t="s">
        <v>5493</v>
      </c>
    </row>
    <row r="884" spans="1:5" ht="15.75" x14ac:dyDescent="0.25">
      <c r="A884" s="3" t="s">
        <v>1766</v>
      </c>
      <c r="B884" s="4" t="s">
        <v>1767</v>
      </c>
      <c r="C884" s="10" t="s">
        <v>6679</v>
      </c>
      <c r="D884" s="9" t="s">
        <v>7368</v>
      </c>
      <c r="E884" s="7" t="s">
        <v>5494</v>
      </c>
    </row>
    <row r="885" spans="1:5" ht="15.75" x14ac:dyDescent="0.25">
      <c r="A885" s="5" t="s">
        <v>1768</v>
      </c>
      <c r="B885" s="6" t="s">
        <v>1769</v>
      </c>
      <c r="C885" s="10" t="s">
        <v>6679</v>
      </c>
      <c r="D885" s="9" t="s">
        <v>7369</v>
      </c>
      <c r="E885" s="8" t="s">
        <v>5495</v>
      </c>
    </row>
    <row r="886" spans="1:5" ht="15.75" x14ac:dyDescent="0.25">
      <c r="A886" s="3" t="s">
        <v>1770</v>
      </c>
      <c r="B886" s="4" t="s">
        <v>1771</v>
      </c>
      <c r="C886" s="10" t="s">
        <v>6679</v>
      </c>
      <c r="D886" s="9" t="s">
        <v>7370</v>
      </c>
      <c r="E886" s="7" t="s">
        <v>5496</v>
      </c>
    </row>
    <row r="887" spans="1:5" ht="15.75" x14ac:dyDescent="0.25">
      <c r="A887" s="5" t="s">
        <v>1772</v>
      </c>
      <c r="B887" s="6" t="s">
        <v>1773</v>
      </c>
      <c r="C887" s="10" t="s">
        <v>6679</v>
      </c>
      <c r="D887" s="9" t="s">
        <v>7371</v>
      </c>
      <c r="E887" s="8" t="s">
        <v>5497</v>
      </c>
    </row>
    <row r="888" spans="1:5" ht="15.75" x14ac:dyDescent="0.25">
      <c r="A888" s="3" t="s">
        <v>1774</v>
      </c>
      <c r="B888" s="4" t="s">
        <v>1775</v>
      </c>
      <c r="C888" s="10" t="s">
        <v>6679</v>
      </c>
      <c r="D888" s="9" t="s">
        <v>7372</v>
      </c>
      <c r="E888" s="7" t="s">
        <v>5498</v>
      </c>
    </row>
    <row r="889" spans="1:5" ht="15.75" x14ac:dyDescent="0.25">
      <c r="A889" s="5" t="s">
        <v>1776</v>
      </c>
      <c r="B889" s="6" t="s">
        <v>1777</v>
      </c>
      <c r="C889" s="10" t="s">
        <v>7072</v>
      </c>
      <c r="D889" s="9" t="s">
        <v>7373</v>
      </c>
      <c r="E889" s="8" t="s">
        <v>5499</v>
      </c>
    </row>
    <row r="890" spans="1:5" ht="15.75" x14ac:dyDescent="0.25">
      <c r="A890" s="3" t="s">
        <v>1778</v>
      </c>
      <c r="B890" s="4" t="s">
        <v>1779</v>
      </c>
      <c r="C890" s="10" t="s">
        <v>6680</v>
      </c>
      <c r="D890" s="9" t="s">
        <v>7374</v>
      </c>
      <c r="E890" s="7" t="s">
        <v>5500</v>
      </c>
    </row>
    <row r="891" spans="1:5" ht="15.75" x14ac:dyDescent="0.25">
      <c r="A891" s="5" t="s">
        <v>1780</v>
      </c>
      <c r="B891" s="6" t="s">
        <v>1781</v>
      </c>
      <c r="C891" s="10" t="s">
        <v>6680</v>
      </c>
      <c r="D891" s="9" t="s">
        <v>6835</v>
      </c>
      <c r="E891" s="8" t="s">
        <v>5501</v>
      </c>
    </row>
    <row r="892" spans="1:5" ht="15.75" x14ac:dyDescent="0.25">
      <c r="A892" s="3" t="s">
        <v>1782</v>
      </c>
      <c r="B892" s="4" t="s">
        <v>1783</v>
      </c>
      <c r="C892" s="10" t="s">
        <v>6680</v>
      </c>
      <c r="D892" s="9" t="s">
        <v>7375</v>
      </c>
      <c r="E892" s="7" t="s">
        <v>5502</v>
      </c>
    </row>
    <row r="893" spans="1:5" ht="15.75" x14ac:dyDescent="0.25">
      <c r="A893" s="5" t="s">
        <v>1784</v>
      </c>
      <c r="B893" s="6" t="s">
        <v>1785</v>
      </c>
      <c r="C893" s="10" t="s">
        <v>6680</v>
      </c>
      <c r="D893" s="9" t="s">
        <v>7376</v>
      </c>
      <c r="E893" s="8" t="s">
        <v>5503</v>
      </c>
    </row>
    <row r="894" spans="1:5" ht="15.75" x14ac:dyDescent="0.25">
      <c r="A894" s="3" t="s">
        <v>1786</v>
      </c>
      <c r="B894" s="4" t="s">
        <v>1787</v>
      </c>
      <c r="C894" s="10" t="s">
        <v>7072</v>
      </c>
      <c r="D894" s="9" t="s">
        <v>7377</v>
      </c>
      <c r="E894" s="7" t="s">
        <v>5504</v>
      </c>
    </row>
    <row r="895" spans="1:5" ht="15.75" x14ac:dyDescent="0.25">
      <c r="A895" s="5" t="s">
        <v>1788</v>
      </c>
      <c r="B895" s="6" t="s">
        <v>1789</v>
      </c>
      <c r="C895" s="10" t="s">
        <v>6680</v>
      </c>
      <c r="D895" s="9" t="s">
        <v>6698</v>
      </c>
      <c r="E895" s="8" t="s">
        <v>5505</v>
      </c>
    </row>
    <row r="896" spans="1:5" ht="15.75" x14ac:dyDescent="0.25">
      <c r="A896" s="3" t="s">
        <v>1790</v>
      </c>
      <c r="B896" s="4" t="s">
        <v>1791</v>
      </c>
      <c r="C896" s="10" t="s">
        <v>6680</v>
      </c>
      <c r="D896" s="9" t="s">
        <v>7378</v>
      </c>
      <c r="E896" s="7" t="s">
        <v>5506</v>
      </c>
    </row>
    <row r="897" spans="1:5" ht="15.75" x14ac:dyDescent="0.25">
      <c r="A897" s="5" t="s">
        <v>1792</v>
      </c>
      <c r="B897" s="6" t="s">
        <v>1793</v>
      </c>
      <c r="C897" s="10" t="s">
        <v>6679</v>
      </c>
      <c r="D897" s="9" t="s">
        <v>7379</v>
      </c>
      <c r="E897" s="8" t="s">
        <v>5507</v>
      </c>
    </row>
    <row r="898" spans="1:5" ht="15.75" x14ac:dyDescent="0.25">
      <c r="A898" s="3" t="s">
        <v>1794</v>
      </c>
      <c r="B898" s="4" t="s">
        <v>1795</v>
      </c>
      <c r="C898" s="10" t="s">
        <v>6679</v>
      </c>
      <c r="D898" s="9" t="s">
        <v>7380</v>
      </c>
      <c r="E898" s="7" t="s">
        <v>5167</v>
      </c>
    </row>
    <row r="899" spans="1:5" ht="15.75" x14ac:dyDescent="0.25">
      <c r="A899" s="5" t="s">
        <v>1796</v>
      </c>
      <c r="B899" s="6" t="s">
        <v>1797</v>
      </c>
      <c r="C899" s="10" t="s">
        <v>6679</v>
      </c>
      <c r="D899" s="9" t="s">
        <v>6640</v>
      </c>
      <c r="E899" s="8" t="s">
        <v>5508</v>
      </c>
    </row>
    <row r="900" spans="1:5" ht="15.75" x14ac:dyDescent="0.25">
      <c r="A900" s="3" t="s">
        <v>1798</v>
      </c>
      <c r="B900" s="4" t="s">
        <v>1799</v>
      </c>
      <c r="C900" s="10" t="s">
        <v>6680</v>
      </c>
      <c r="D900" s="9" t="s">
        <v>6717</v>
      </c>
      <c r="E900" s="7" t="s">
        <v>4869</v>
      </c>
    </row>
    <row r="901" spans="1:5" ht="15.75" x14ac:dyDescent="0.25">
      <c r="A901" s="5" t="s">
        <v>1800</v>
      </c>
      <c r="B901" s="6" t="s">
        <v>1801</v>
      </c>
      <c r="C901" s="10" t="s">
        <v>7072</v>
      </c>
      <c r="D901" s="9" t="s">
        <v>7381</v>
      </c>
      <c r="E901" s="8" t="s">
        <v>4886</v>
      </c>
    </row>
    <row r="902" spans="1:5" ht="15.75" x14ac:dyDescent="0.25">
      <c r="A902" s="3" t="s">
        <v>1802</v>
      </c>
      <c r="B902" s="4" t="s">
        <v>1803</v>
      </c>
      <c r="C902" s="10" t="s">
        <v>6679</v>
      </c>
      <c r="D902" s="9" t="s">
        <v>7382</v>
      </c>
      <c r="E902" s="7" t="s">
        <v>5509</v>
      </c>
    </row>
    <row r="903" spans="1:5" ht="15.75" x14ac:dyDescent="0.25">
      <c r="A903" s="5" t="s">
        <v>1804</v>
      </c>
      <c r="B903" s="6" t="s">
        <v>1805</v>
      </c>
      <c r="C903" s="10" t="s">
        <v>6680</v>
      </c>
      <c r="D903" s="9" t="s">
        <v>7130</v>
      </c>
      <c r="E903" s="8" t="s">
        <v>5510</v>
      </c>
    </row>
    <row r="904" spans="1:5" ht="15.75" x14ac:dyDescent="0.25">
      <c r="A904" s="3" t="s">
        <v>1806</v>
      </c>
      <c r="B904" s="4" t="s">
        <v>1807</v>
      </c>
      <c r="C904" s="10" t="s">
        <v>6679</v>
      </c>
      <c r="D904" s="9" t="s">
        <v>7383</v>
      </c>
      <c r="E904" s="7" t="s">
        <v>5511</v>
      </c>
    </row>
    <row r="905" spans="1:5" ht="15.75" x14ac:dyDescent="0.25">
      <c r="A905" s="5" t="s">
        <v>1808</v>
      </c>
      <c r="B905" s="6" t="s">
        <v>1809</v>
      </c>
      <c r="C905" s="10" t="s">
        <v>6679</v>
      </c>
      <c r="D905" s="9" t="s">
        <v>7384</v>
      </c>
      <c r="E905" s="8" t="s">
        <v>5512</v>
      </c>
    </row>
    <row r="906" spans="1:5" ht="15.75" x14ac:dyDescent="0.25">
      <c r="A906" s="3" t="s">
        <v>1810</v>
      </c>
      <c r="B906" s="4" t="s">
        <v>1811</v>
      </c>
      <c r="C906" s="10" t="s">
        <v>6680</v>
      </c>
      <c r="D906" s="9" t="s">
        <v>7385</v>
      </c>
      <c r="E906" s="7" t="s">
        <v>5513</v>
      </c>
    </row>
    <row r="907" spans="1:5" ht="15.75" x14ac:dyDescent="0.25">
      <c r="A907" s="5" t="s">
        <v>1812</v>
      </c>
      <c r="B907" s="6" t="s">
        <v>1813</v>
      </c>
      <c r="C907" s="10" t="s">
        <v>6679</v>
      </c>
      <c r="D907" s="9" t="s">
        <v>7336</v>
      </c>
      <c r="E907" s="8" t="s">
        <v>5514</v>
      </c>
    </row>
    <row r="908" spans="1:5" ht="15.75" x14ac:dyDescent="0.25">
      <c r="A908" s="3" t="s">
        <v>1814</v>
      </c>
      <c r="B908" s="4" t="s">
        <v>1815</v>
      </c>
      <c r="C908" s="10" t="s">
        <v>7072</v>
      </c>
      <c r="D908" s="9" t="s">
        <v>7386</v>
      </c>
      <c r="E908" s="7" t="s">
        <v>5515</v>
      </c>
    </row>
    <row r="909" spans="1:5" ht="15.75" x14ac:dyDescent="0.25">
      <c r="A909" s="5" t="s">
        <v>1816</v>
      </c>
      <c r="B909" s="6" t="s">
        <v>1817</v>
      </c>
      <c r="C909" s="10" t="s">
        <v>6680</v>
      </c>
      <c r="D909" s="9" t="s">
        <v>7387</v>
      </c>
      <c r="E909" s="8" t="s">
        <v>5516</v>
      </c>
    </row>
    <row r="910" spans="1:5" ht="15.75" x14ac:dyDescent="0.25">
      <c r="A910" s="3" t="s">
        <v>1818</v>
      </c>
      <c r="B910" s="4" t="s">
        <v>1819</v>
      </c>
      <c r="C910" s="10" t="s">
        <v>6680</v>
      </c>
      <c r="D910" s="9" t="s">
        <v>6945</v>
      </c>
      <c r="E910" s="7" t="s">
        <v>5517</v>
      </c>
    </row>
    <row r="911" spans="1:5" ht="15.75" x14ac:dyDescent="0.25">
      <c r="A911" s="5" t="s">
        <v>1820</v>
      </c>
      <c r="B911" s="6" t="s">
        <v>1821</v>
      </c>
      <c r="C911" s="10" t="s">
        <v>6680</v>
      </c>
      <c r="D911" s="9" t="s">
        <v>7388</v>
      </c>
      <c r="E911" s="8" t="s">
        <v>5518</v>
      </c>
    </row>
    <row r="912" spans="1:5" ht="15.75" x14ac:dyDescent="0.25">
      <c r="A912" s="3" t="s">
        <v>1822</v>
      </c>
      <c r="B912" s="4" t="s">
        <v>1823</v>
      </c>
      <c r="C912" s="10" t="s">
        <v>6680</v>
      </c>
      <c r="D912" s="9" t="s">
        <v>7389</v>
      </c>
      <c r="E912" s="7" t="s">
        <v>5519</v>
      </c>
    </row>
    <row r="913" spans="1:5" ht="15.75" x14ac:dyDescent="0.25">
      <c r="A913" s="5" t="s">
        <v>1824</v>
      </c>
      <c r="B913" s="6" t="s">
        <v>1825</v>
      </c>
      <c r="C913" s="10" t="s">
        <v>6680</v>
      </c>
      <c r="D913" s="9" t="s">
        <v>7017</v>
      </c>
      <c r="E913" s="8" t="s">
        <v>5520</v>
      </c>
    </row>
    <row r="914" spans="1:5" ht="15.75" x14ac:dyDescent="0.25">
      <c r="A914" s="3" t="s">
        <v>1826</v>
      </c>
      <c r="B914" s="4" t="s">
        <v>1827</v>
      </c>
      <c r="C914" s="10" t="s">
        <v>6680</v>
      </c>
      <c r="D914" s="9" t="s">
        <v>6751</v>
      </c>
      <c r="E914" s="7" t="s">
        <v>5521</v>
      </c>
    </row>
    <row r="915" spans="1:5" ht="15.75" x14ac:dyDescent="0.25">
      <c r="A915" s="5" t="s">
        <v>1828</v>
      </c>
      <c r="B915" s="6" t="s">
        <v>1829</v>
      </c>
      <c r="C915" s="10" t="s">
        <v>6680</v>
      </c>
      <c r="D915" s="9" t="s">
        <v>7390</v>
      </c>
      <c r="E915" s="8" t="s">
        <v>4801</v>
      </c>
    </row>
    <row r="916" spans="1:5" ht="15.75" x14ac:dyDescent="0.25">
      <c r="A916" s="3" t="s">
        <v>1830</v>
      </c>
      <c r="B916" s="4" t="s">
        <v>1831</v>
      </c>
      <c r="C916" s="10" t="s">
        <v>6680</v>
      </c>
      <c r="D916" s="9" t="s">
        <v>7391</v>
      </c>
      <c r="E916" s="7" t="s">
        <v>5522</v>
      </c>
    </row>
    <row r="917" spans="1:5" ht="15.75" x14ac:dyDescent="0.25">
      <c r="A917" s="5" t="s">
        <v>1832</v>
      </c>
      <c r="B917" s="6" t="s">
        <v>1833</v>
      </c>
      <c r="C917" s="10" t="s">
        <v>6680</v>
      </c>
      <c r="D917" s="9" t="s">
        <v>7392</v>
      </c>
      <c r="E917" s="8" t="s">
        <v>4886</v>
      </c>
    </row>
    <row r="918" spans="1:5" ht="15.75" x14ac:dyDescent="0.25">
      <c r="A918" s="3" t="s">
        <v>1834</v>
      </c>
      <c r="B918" s="4" t="s">
        <v>1835</v>
      </c>
      <c r="C918" s="10" t="s">
        <v>6679</v>
      </c>
      <c r="D918" s="9" t="s">
        <v>7393</v>
      </c>
      <c r="E918" s="7" t="s">
        <v>5523</v>
      </c>
    </row>
    <row r="919" spans="1:5" ht="15.75" x14ac:dyDescent="0.25">
      <c r="A919" s="5" t="s">
        <v>1836</v>
      </c>
      <c r="B919" s="6" t="s">
        <v>1837</v>
      </c>
      <c r="C919" s="10" t="s">
        <v>6679</v>
      </c>
      <c r="D919" s="9" t="s">
        <v>7025</v>
      </c>
      <c r="E919" s="8" t="s">
        <v>5524</v>
      </c>
    </row>
    <row r="920" spans="1:5" ht="15.75" x14ac:dyDescent="0.25">
      <c r="A920" s="3" t="s">
        <v>1838</v>
      </c>
      <c r="B920" s="4" t="s">
        <v>1839</v>
      </c>
      <c r="C920" s="10" t="s">
        <v>6679</v>
      </c>
      <c r="D920" s="9" t="s">
        <v>6723</v>
      </c>
      <c r="E920" s="7" t="s">
        <v>5525</v>
      </c>
    </row>
    <row r="921" spans="1:5" ht="15.75" x14ac:dyDescent="0.25">
      <c r="A921" s="5" t="s">
        <v>1840</v>
      </c>
      <c r="B921" s="6" t="s">
        <v>1841</v>
      </c>
      <c r="C921" s="10" t="s">
        <v>6679</v>
      </c>
      <c r="D921" s="9" t="s">
        <v>7394</v>
      </c>
      <c r="E921" s="8" t="s">
        <v>5526</v>
      </c>
    </row>
    <row r="922" spans="1:5" ht="15.75" x14ac:dyDescent="0.25">
      <c r="A922" s="3" t="s">
        <v>1842</v>
      </c>
      <c r="B922" s="4" t="s">
        <v>1843</v>
      </c>
      <c r="C922" s="10" t="s">
        <v>6679</v>
      </c>
      <c r="D922" s="9" t="s">
        <v>7395</v>
      </c>
      <c r="E922" s="7" t="s">
        <v>5527</v>
      </c>
    </row>
    <row r="923" spans="1:5" ht="15.75" x14ac:dyDescent="0.25">
      <c r="A923" s="5" t="s">
        <v>1844</v>
      </c>
      <c r="B923" s="6" t="s">
        <v>1845</v>
      </c>
      <c r="C923" s="10" t="s">
        <v>6679</v>
      </c>
      <c r="D923" s="9" t="s">
        <v>7396</v>
      </c>
      <c r="E923" s="8" t="s">
        <v>5528</v>
      </c>
    </row>
    <row r="924" spans="1:5" ht="15.75" x14ac:dyDescent="0.25">
      <c r="A924" s="3" t="s">
        <v>1846</v>
      </c>
      <c r="B924" s="4" t="s">
        <v>1847</v>
      </c>
      <c r="C924" s="10" t="s">
        <v>6679</v>
      </c>
      <c r="D924" s="9" t="s">
        <v>7397</v>
      </c>
      <c r="E924" s="7" t="s">
        <v>5529</v>
      </c>
    </row>
    <row r="925" spans="1:5" ht="15.75" x14ac:dyDescent="0.25">
      <c r="A925" s="5" t="s">
        <v>1848</v>
      </c>
      <c r="B925" s="6" t="s">
        <v>1849</v>
      </c>
      <c r="C925" s="10" t="s">
        <v>6679</v>
      </c>
      <c r="D925" s="9" t="s">
        <v>7398</v>
      </c>
      <c r="E925" s="8" t="s">
        <v>5530</v>
      </c>
    </row>
    <row r="926" spans="1:5" ht="15.75" x14ac:dyDescent="0.25">
      <c r="A926" s="3" t="s">
        <v>1850</v>
      </c>
      <c r="B926" s="4" t="s">
        <v>1851</v>
      </c>
      <c r="C926" s="10" t="s">
        <v>6679</v>
      </c>
      <c r="D926" s="9" t="s">
        <v>7399</v>
      </c>
      <c r="E926" s="7" t="s">
        <v>5531</v>
      </c>
    </row>
    <row r="927" spans="1:5" ht="15.75" x14ac:dyDescent="0.25">
      <c r="A927" s="5" t="s">
        <v>1852</v>
      </c>
      <c r="B927" s="6" t="s">
        <v>1853</v>
      </c>
      <c r="C927" s="10" t="s">
        <v>6679</v>
      </c>
      <c r="D927" s="9" t="s">
        <v>7400</v>
      </c>
      <c r="E927" s="8" t="s">
        <v>5532</v>
      </c>
    </row>
    <row r="928" spans="1:5" ht="15.75" x14ac:dyDescent="0.25">
      <c r="A928" s="3" t="s">
        <v>1854</v>
      </c>
      <c r="B928" s="4" t="s">
        <v>1855</v>
      </c>
      <c r="C928" s="10" t="s">
        <v>6679</v>
      </c>
      <c r="D928" s="9" t="s">
        <v>7401</v>
      </c>
      <c r="E928" s="7" t="s">
        <v>5533</v>
      </c>
    </row>
    <row r="929" spans="1:5" ht="15.75" x14ac:dyDescent="0.25">
      <c r="A929" s="5" t="s">
        <v>1856</v>
      </c>
      <c r="B929" s="6" t="s">
        <v>1857</v>
      </c>
      <c r="C929" s="10" t="s">
        <v>6679</v>
      </c>
      <c r="D929" s="9" t="s">
        <v>7402</v>
      </c>
      <c r="E929" s="8" t="s">
        <v>5534</v>
      </c>
    </row>
    <row r="930" spans="1:5" ht="15.75" x14ac:dyDescent="0.25">
      <c r="A930" s="3" t="s">
        <v>1858</v>
      </c>
      <c r="B930" s="4" t="s">
        <v>1859</v>
      </c>
      <c r="C930" s="10" t="s">
        <v>7072</v>
      </c>
      <c r="D930" s="9" t="s">
        <v>7403</v>
      </c>
      <c r="E930" s="7" t="s">
        <v>5535</v>
      </c>
    </row>
    <row r="931" spans="1:5" ht="15.75" x14ac:dyDescent="0.25">
      <c r="A931" s="5" t="s">
        <v>1860</v>
      </c>
      <c r="B931" s="6" t="s">
        <v>1861</v>
      </c>
      <c r="C931" s="10" t="s">
        <v>6680</v>
      </c>
      <c r="D931" s="9" t="s">
        <v>7404</v>
      </c>
      <c r="E931" s="8" t="s">
        <v>5536</v>
      </c>
    </row>
    <row r="932" spans="1:5" ht="15.75" x14ac:dyDescent="0.25">
      <c r="A932" s="3" t="s">
        <v>1862</v>
      </c>
      <c r="B932" s="4" t="s">
        <v>1863</v>
      </c>
      <c r="C932" s="10" t="s">
        <v>7072</v>
      </c>
      <c r="D932" s="9" t="s">
        <v>7405</v>
      </c>
      <c r="E932" s="7" t="s">
        <v>5537</v>
      </c>
    </row>
    <row r="933" spans="1:5" ht="15.75" x14ac:dyDescent="0.25">
      <c r="A933" s="5" t="s">
        <v>1864</v>
      </c>
      <c r="B933" s="6" t="s">
        <v>1865</v>
      </c>
      <c r="C933" s="10" t="s">
        <v>6680</v>
      </c>
      <c r="D933" s="9" t="s">
        <v>6828</v>
      </c>
      <c r="E933" s="8" t="s">
        <v>5538</v>
      </c>
    </row>
    <row r="934" spans="1:5" ht="15.75" x14ac:dyDescent="0.25">
      <c r="A934" s="3" t="s">
        <v>1866</v>
      </c>
      <c r="B934" s="4" t="s">
        <v>1867</v>
      </c>
      <c r="C934" s="10" t="s">
        <v>6680</v>
      </c>
      <c r="D934" s="9" t="s">
        <v>7406</v>
      </c>
      <c r="E934" s="7" t="s">
        <v>5539</v>
      </c>
    </row>
    <row r="935" spans="1:5" ht="15.75" x14ac:dyDescent="0.25">
      <c r="A935" s="5" t="s">
        <v>1868</v>
      </c>
      <c r="B935" s="6" t="s">
        <v>1869</v>
      </c>
      <c r="C935" s="10" t="s">
        <v>6679</v>
      </c>
      <c r="D935" s="9" t="s">
        <v>7407</v>
      </c>
      <c r="E935" s="8" t="s">
        <v>4680</v>
      </c>
    </row>
    <row r="936" spans="1:5" ht="15.75" x14ac:dyDescent="0.25">
      <c r="A936" s="3" t="s">
        <v>1870</v>
      </c>
      <c r="B936" s="4" t="s">
        <v>1871</v>
      </c>
      <c r="C936" s="10" t="s">
        <v>6680</v>
      </c>
      <c r="D936" s="9" t="s">
        <v>7408</v>
      </c>
      <c r="E936" s="7" t="s">
        <v>5540</v>
      </c>
    </row>
    <row r="937" spans="1:5" ht="15.75" x14ac:dyDescent="0.25">
      <c r="A937" s="5" t="s">
        <v>1872</v>
      </c>
      <c r="B937" s="6" t="s">
        <v>1873</v>
      </c>
      <c r="C937" s="10" t="s">
        <v>6680</v>
      </c>
      <c r="D937" s="9" t="s">
        <v>6733</v>
      </c>
      <c r="E937" s="8" t="s">
        <v>5541</v>
      </c>
    </row>
    <row r="938" spans="1:5" ht="15.75" x14ac:dyDescent="0.25">
      <c r="A938" s="3" t="s">
        <v>1874</v>
      </c>
      <c r="B938" s="4" t="s">
        <v>1875</v>
      </c>
      <c r="C938" s="10" t="s">
        <v>7072</v>
      </c>
      <c r="D938" s="9" t="s">
        <v>7409</v>
      </c>
      <c r="E938" s="7" t="s">
        <v>5523</v>
      </c>
    </row>
    <row r="939" spans="1:5" ht="15.75" x14ac:dyDescent="0.25">
      <c r="A939" s="5" t="s">
        <v>1876</v>
      </c>
      <c r="B939" s="6" t="s">
        <v>1877</v>
      </c>
      <c r="C939" s="10" t="s">
        <v>6679</v>
      </c>
      <c r="D939" s="9" t="s">
        <v>7410</v>
      </c>
      <c r="E939" s="8" t="s">
        <v>5542</v>
      </c>
    </row>
    <row r="940" spans="1:5" ht="15.75" x14ac:dyDescent="0.25">
      <c r="A940" s="3" t="s">
        <v>1878</v>
      </c>
      <c r="B940" s="4" t="s">
        <v>1879</v>
      </c>
      <c r="C940" s="10" t="s">
        <v>6680</v>
      </c>
      <c r="D940" s="9" t="s">
        <v>7411</v>
      </c>
      <c r="E940" s="7" t="s">
        <v>5543</v>
      </c>
    </row>
    <row r="941" spans="1:5" ht="15.75" x14ac:dyDescent="0.25">
      <c r="A941" s="5" t="s">
        <v>1880</v>
      </c>
      <c r="B941" s="6" t="s">
        <v>1881</v>
      </c>
      <c r="C941" s="10" t="s">
        <v>6680</v>
      </c>
      <c r="D941" s="9" t="s">
        <v>7004</v>
      </c>
      <c r="E941" s="8" t="s">
        <v>5544</v>
      </c>
    </row>
    <row r="942" spans="1:5" ht="15.75" x14ac:dyDescent="0.25">
      <c r="A942" s="3" t="s">
        <v>1882</v>
      </c>
      <c r="B942" s="4" t="s">
        <v>1883</v>
      </c>
      <c r="C942" s="10" t="s">
        <v>6679</v>
      </c>
      <c r="D942" s="9" t="s">
        <v>6210</v>
      </c>
      <c r="E942" s="7" t="s">
        <v>5545</v>
      </c>
    </row>
    <row r="943" spans="1:5" ht="15.75" x14ac:dyDescent="0.25">
      <c r="A943" s="5" t="s">
        <v>1884</v>
      </c>
      <c r="B943" s="6" t="s">
        <v>1885</v>
      </c>
      <c r="C943" s="10" t="s">
        <v>6679</v>
      </c>
      <c r="D943" s="9" t="s">
        <v>7412</v>
      </c>
      <c r="E943" s="8" t="s">
        <v>5546</v>
      </c>
    </row>
    <row r="944" spans="1:5" ht="15.75" x14ac:dyDescent="0.25">
      <c r="A944" s="3" t="s">
        <v>1886</v>
      </c>
      <c r="B944" s="4" t="s">
        <v>1887</v>
      </c>
      <c r="C944" s="10" t="s">
        <v>6679</v>
      </c>
      <c r="D944" s="9" t="s">
        <v>7413</v>
      </c>
      <c r="E944" s="7" t="s">
        <v>5547</v>
      </c>
    </row>
    <row r="945" spans="1:5" ht="15.75" x14ac:dyDescent="0.25">
      <c r="A945" s="5" t="s">
        <v>1888</v>
      </c>
      <c r="B945" s="6" t="s">
        <v>1889</v>
      </c>
      <c r="C945" s="10" t="s">
        <v>6680</v>
      </c>
      <c r="D945" s="9" t="s">
        <v>7414</v>
      </c>
      <c r="E945" s="8" t="s">
        <v>5045</v>
      </c>
    </row>
    <row r="946" spans="1:5" ht="15.75" x14ac:dyDescent="0.25">
      <c r="A946" s="3" t="s">
        <v>1890</v>
      </c>
      <c r="B946" s="4" t="s">
        <v>1891</v>
      </c>
      <c r="C946" s="10" t="s">
        <v>6679</v>
      </c>
      <c r="D946" s="9" t="s">
        <v>6755</v>
      </c>
      <c r="E946" s="7" t="s">
        <v>5548</v>
      </c>
    </row>
    <row r="947" spans="1:5" ht="15.75" x14ac:dyDescent="0.25">
      <c r="A947" s="5" t="s">
        <v>1892</v>
      </c>
      <c r="B947" s="6" t="s">
        <v>1893</v>
      </c>
      <c r="C947" s="10" t="s">
        <v>6680</v>
      </c>
      <c r="D947" s="9" t="s">
        <v>6698</v>
      </c>
      <c r="E947" s="8" t="s">
        <v>5549</v>
      </c>
    </row>
    <row r="948" spans="1:5" ht="15.75" x14ac:dyDescent="0.25">
      <c r="A948" s="3" t="s">
        <v>1894</v>
      </c>
      <c r="B948" s="4" t="s">
        <v>1895</v>
      </c>
      <c r="C948" s="10" t="s">
        <v>6680</v>
      </c>
      <c r="D948" s="9" t="s">
        <v>7415</v>
      </c>
      <c r="E948" s="7" t="s">
        <v>5241</v>
      </c>
    </row>
    <row r="949" spans="1:5" ht="15.75" x14ac:dyDescent="0.25">
      <c r="A949" s="5" t="s">
        <v>1896</v>
      </c>
      <c r="B949" s="6" t="s">
        <v>1897</v>
      </c>
      <c r="C949" s="10" t="s">
        <v>6680</v>
      </c>
      <c r="D949" s="9" t="s">
        <v>6803</v>
      </c>
      <c r="E949" s="8" t="s">
        <v>5550</v>
      </c>
    </row>
    <row r="950" spans="1:5" ht="15.75" x14ac:dyDescent="0.25">
      <c r="A950" s="3" t="s">
        <v>1898</v>
      </c>
      <c r="B950" s="4" t="s">
        <v>1899</v>
      </c>
      <c r="C950" s="10" t="s">
        <v>6680</v>
      </c>
      <c r="D950" s="9" t="s">
        <v>6868</v>
      </c>
      <c r="E950" s="7" t="s">
        <v>5551</v>
      </c>
    </row>
    <row r="951" spans="1:5" ht="15.75" x14ac:dyDescent="0.25">
      <c r="A951" s="5" t="s">
        <v>1900</v>
      </c>
      <c r="B951" s="6" t="s">
        <v>1901</v>
      </c>
      <c r="C951" s="10" t="s">
        <v>6680</v>
      </c>
      <c r="D951" s="9" t="s">
        <v>7057</v>
      </c>
      <c r="E951" s="8" t="s">
        <v>5552</v>
      </c>
    </row>
    <row r="952" spans="1:5" ht="15.75" x14ac:dyDescent="0.25">
      <c r="A952" s="3" t="s">
        <v>1902</v>
      </c>
      <c r="B952" s="4" t="s">
        <v>1903</v>
      </c>
      <c r="C952" s="10" t="s">
        <v>6679</v>
      </c>
      <c r="D952" s="9" t="s">
        <v>7416</v>
      </c>
      <c r="E952" s="7" t="s">
        <v>5553</v>
      </c>
    </row>
    <row r="953" spans="1:5" ht="15.75" x14ac:dyDescent="0.25">
      <c r="A953" s="5" t="s">
        <v>1904</v>
      </c>
      <c r="B953" s="6" t="s">
        <v>1905</v>
      </c>
      <c r="C953" s="10" t="s">
        <v>6679</v>
      </c>
      <c r="D953" s="9" t="s">
        <v>7417</v>
      </c>
      <c r="E953" s="8" t="s">
        <v>4997</v>
      </c>
    </row>
    <row r="954" spans="1:5" ht="15.75" x14ac:dyDescent="0.25">
      <c r="A954" s="3" t="s">
        <v>1906</v>
      </c>
      <c r="B954" s="4" t="s">
        <v>1907</v>
      </c>
      <c r="C954" s="10" t="s">
        <v>6679</v>
      </c>
      <c r="D954" s="9" t="s">
        <v>7418</v>
      </c>
      <c r="E954" s="7" t="s">
        <v>5554</v>
      </c>
    </row>
    <row r="955" spans="1:5" ht="15.75" x14ac:dyDescent="0.25">
      <c r="A955" s="5" t="s">
        <v>1908</v>
      </c>
      <c r="B955" s="6" t="s">
        <v>1909</v>
      </c>
      <c r="C955" s="10" t="s">
        <v>6680</v>
      </c>
      <c r="D955" s="9" t="s">
        <v>7419</v>
      </c>
      <c r="E955" s="8" t="s">
        <v>5555</v>
      </c>
    </row>
    <row r="956" spans="1:5" ht="15.75" x14ac:dyDescent="0.25">
      <c r="A956" s="3" t="s">
        <v>1910</v>
      </c>
      <c r="B956" s="4" t="s">
        <v>1911</v>
      </c>
      <c r="C956" s="10" t="s">
        <v>6680</v>
      </c>
      <c r="D956" s="9" t="s">
        <v>7420</v>
      </c>
      <c r="E956" s="7" t="s">
        <v>5556</v>
      </c>
    </row>
    <row r="957" spans="1:5" ht="15.75" x14ac:dyDescent="0.25">
      <c r="A957" s="5" t="s">
        <v>1912</v>
      </c>
      <c r="B957" s="6" t="s">
        <v>1913</v>
      </c>
      <c r="C957" s="10" t="s">
        <v>7072</v>
      </c>
      <c r="D957" s="9" t="s">
        <v>7421</v>
      </c>
      <c r="E957" s="8" t="s">
        <v>5557</v>
      </c>
    </row>
    <row r="958" spans="1:5" ht="15.75" x14ac:dyDescent="0.25">
      <c r="A958" s="3" t="s">
        <v>1914</v>
      </c>
      <c r="B958" s="4" t="s">
        <v>1915</v>
      </c>
      <c r="C958" s="10" t="s">
        <v>6680</v>
      </c>
      <c r="D958" s="9" t="s">
        <v>6803</v>
      </c>
      <c r="E958" s="7" t="s">
        <v>5503</v>
      </c>
    </row>
    <row r="959" spans="1:5" ht="15.75" x14ac:dyDescent="0.25">
      <c r="A959" s="5" t="s">
        <v>1916</v>
      </c>
      <c r="B959" s="6" t="s">
        <v>1917</v>
      </c>
      <c r="C959" s="10" t="s">
        <v>6679</v>
      </c>
      <c r="D959" s="9" t="s">
        <v>7422</v>
      </c>
      <c r="E959" s="8" t="s">
        <v>5558</v>
      </c>
    </row>
    <row r="960" spans="1:5" ht="15.75" x14ac:dyDescent="0.25">
      <c r="A960" s="3" t="s">
        <v>1918</v>
      </c>
      <c r="B960" s="4" t="s">
        <v>1919</v>
      </c>
      <c r="C960" s="10" t="s">
        <v>7072</v>
      </c>
      <c r="D960" s="9" t="s">
        <v>7423</v>
      </c>
      <c r="E960" s="7" t="s">
        <v>5559</v>
      </c>
    </row>
    <row r="961" spans="1:5" ht="15.75" x14ac:dyDescent="0.25">
      <c r="A961" s="5" t="s">
        <v>1920</v>
      </c>
      <c r="B961" s="6" t="s">
        <v>1921</v>
      </c>
      <c r="C961" s="10" t="s">
        <v>6679</v>
      </c>
      <c r="D961" s="9" t="s">
        <v>7424</v>
      </c>
      <c r="E961" s="8" t="s">
        <v>5560</v>
      </c>
    </row>
    <row r="962" spans="1:5" ht="15.75" x14ac:dyDescent="0.25">
      <c r="A962" s="3" t="s">
        <v>1922</v>
      </c>
      <c r="B962" s="4" t="s">
        <v>1923</v>
      </c>
      <c r="C962" s="10" t="s">
        <v>7072</v>
      </c>
      <c r="D962" s="9" t="s">
        <v>7425</v>
      </c>
      <c r="E962" s="7" t="s">
        <v>5561</v>
      </c>
    </row>
    <row r="963" spans="1:5" ht="15.75" x14ac:dyDescent="0.25">
      <c r="A963" s="5" t="s">
        <v>1924</v>
      </c>
      <c r="B963" s="6" t="s">
        <v>1925</v>
      </c>
      <c r="C963" s="10" t="s">
        <v>6680</v>
      </c>
      <c r="D963" s="9" t="s">
        <v>7426</v>
      </c>
      <c r="E963" s="8" t="s">
        <v>4957</v>
      </c>
    </row>
    <row r="964" spans="1:5" ht="15.75" x14ac:dyDescent="0.25">
      <c r="A964" s="3" t="s">
        <v>1926</v>
      </c>
      <c r="B964" s="4" t="s">
        <v>1927</v>
      </c>
      <c r="C964" s="10" t="s">
        <v>6679</v>
      </c>
      <c r="D964" s="9" t="s">
        <v>7427</v>
      </c>
      <c r="E964" s="7" t="s">
        <v>5562</v>
      </c>
    </row>
    <row r="965" spans="1:5" ht="15.75" x14ac:dyDescent="0.25">
      <c r="A965" s="5" t="s">
        <v>1928</v>
      </c>
      <c r="B965" s="6" t="s">
        <v>1929</v>
      </c>
      <c r="C965" s="10" t="s">
        <v>7072</v>
      </c>
      <c r="D965" s="9" t="s">
        <v>7428</v>
      </c>
      <c r="E965" s="8" t="s">
        <v>5563</v>
      </c>
    </row>
    <row r="966" spans="1:5" ht="15.75" x14ac:dyDescent="0.25">
      <c r="A966" s="3" t="s">
        <v>1930</v>
      </c>
      <c r="B966" s="4" t="s">
        <v>1931</v>
      </c>
      <c r="C966" s="10" t="s">
        <v>6679</v>
      </c>
      <c r="D966" s="9" t="s">
        <v>7429</v>
      </c>
      <c r="E966" s="7" t="s">
        <v>5564</v>
      </c>
    </row>
    <row r="967" spans="1:5" ht="15.75" x14ac:dyDescent="0.25">
      <c r="A967" s="5" t="s">
        <v>1932</v>
      </c>
      <c r="B967" s="6" t="s">
        <v>1933</v>
      </c>
      <c r="C967" s="10" t="s">
        <v>6679</v>
      </c>
      <c r="D967" s="9" t="s">
        <v>7430</v>
      </c>
      <c r="E967" s="8" t="s">
        <v>5565</v>
      </c>
    </row>
    <row r="968" spans="1:5" ht="15.75" x14ac:dyDescent="0.25">
      <c r="A968" s="3" t="s">
        <v>1934</v>
      </c>
      <c r="B968" s="4" t="s">
        <v>1935</v>
      </c>
      <c r="C968" s="10" t="s">
        <v>6679</v>
      </c>
      <c r="D968" s="9" t="s">
        <v>7431</v>
      </c>
      <c r="E968" s="7" t="s">
        <v>5566</v>
      </c>
    </row>
    <row r="969" spans="1:5" ht="15.75" x14ac:dyDescent="0.25">
      <c r="A969" s="5" t="s">
        <v>1936</v>
      </c>
      <c r="B969" s="6" t="s">
        <v>1937</v>
      </c>
      <c r="C969" s="10" t="s">
        <v>6680</v>
      </c>
      <c r="D969" s="9" t="s">
        <v>6052</v>
      </c>
      <c r="E969" s="8" t="s">
        <v>5567</v>
      </c>
    </row>
    <row r="970" spans="1:5" ht="15.75" x14ac:dyDescent="0.25">
      <c r="A970" s="3" t="s">
        <v>1938</v>
      </c>
      <c r="B970" s="4" t="s">
        <v>1939</v>
      </c>
      <c r="C970" s="10" t="s">
        <v>6679</v>
      </c>
      <c r="D970" s="9" t="s">
        <v>7170</v>
      </c>
      <c r="E970" s="7" t="s">
        <v>5568</v>
      </c>
    </row>
    <row r="971" spans="1:5" ht="15.75" x14ac:dyDescent="0.25">
      <c r="A971" s="5" t="s">
        <v>1940</v>
      </c>
      <c r="B971" s="6" t="s">
        <v>1941</v>
      </c>
      <c r="C971" s="10" t="s">
        <v>6680</v>
      </c>
      <c r="D971" s="9" t="s">
        <v>7432</v>
      </c>
      <c r="E971" s="8" t="s">
        <v>5569</v>
      </c>
    </row>
    <row r="972" spans="1:5" ht="15.75" x14ac:dyDescent="0.25">
      <c r="A972" s="3" t="s">
        <v>1942</v>
      </c>
      <c r="B972" s="4" t="s">
        <v>1943</v>
      </c>
      <c r="C972" s="10" t="s">
        <v>6679</v>
      </c>
      <c r="D972" s="9" t="s">
        <v>7015</v>
      </c>
      <c r="E972" s="7" t="s">
        <v>5570</v>
      </c>
    </row>
    <row r="973" spans="1:5" ht="15.75" x14ac:dyDescent="0.25">
      <c r="A973" s="5" t="s">
        <v>1944</v>
      </c>
      <c r="B973" s="6" t="s">
        <v>1945</v>
      </c>
      <c r="C973" s="10" t="s">
        <v>6679</v>
      </c>
      <c r="D973" s="9" t="s">
        <v>7433</v>
      </c>
      <c r="E973" s="8" t="s">
        <v>5571</v>
      </c>
    </row>
    <row r="974" spans="1:5" ht="15.75" x14ac:dyDescent="0.25">
      <c r="A974" s="3" t="s">
        <v>1946</v>
      </c>
      <c r="B974" s="4" t="s">
        <v>1947</v>
      </c>
      <c r="C974" s="10" t="s">
        <v>6680</v>
      </c>
      <c r="D974" s="9" t="s">
        <v>6812</v>
      </c>
      <c r="E974" s="7" t="s">
        <v>5572</v>
      </c>
    </row>
    <row r="975" spans="1:5" ht="15.75" x14ac:dyDescent="0.25">
      <c r="A975" s="5" t="s">
        <v>1948</v>
      </c>
      <c r="B975" s="6" t="s">
        <v>1949</v>
      </c>
      <c r="C975" s="10" t="s">
        <v>7072</v>
      </c>
      <c r="D975" s="9" t="s">
        <v>7434</v>
      </c>
      <c r="E975" s="8" t="s">
        <v>5389</v>
      </c>
    </row>
    <row r="976" spans="1:5" ht="15.75" x14ac:dyDescent="0.25">
      <c r="A976" s="3" t="s">
        <v>1950</v>
      </c>
      <c r="B976" s="4" t="s">
        <v>1951</v>
      </c>
      <c r="C976" s="10" t="s">
        <v>6680</v>
      </c>
      <c r="D976" s="9" t="s">
        <v>6320</v>
      </c>
      <c r="E976" s="7" t="s">
        <v>5573</v>
      </c>
    </row>
    <row r="977" spans="1:5" ht="15.75" x14ac:dyDescent="0.25">
      <c r="A977" s="5" t="s">
        <v>1952</v>
      </c>
      <c r="B977" s="6" t="s">
        <v>1953</v>
      </c>
      <c r="C977" s="10" t="s">
        <v>7072</v>
      </c>
      <c r="D977" s="9" t="s">
        <v>7435</v>
      </c>
      <c r="E977" s="8" t="s">
        <v>5574</v>
      </c>
    </row>
    <row r="978" spans="1:5" ht="15.75" x14ac:dyDescent="0.25">
      <c r="A978" s="3" t="s">
        <v>1954</v>
      </c>
      <c r="B978" s="4" t="s">
        <v>1955</v>
      </c>
      <c r="C978" s="10" t="s">
        <v>7072</v>
      </c>
      <c r="D978" s="9" t="s">
        <v>7436</v>
      </c>
      <c r="E978" s="7" t="s">
        <v>5128</v>
      </c>
    </row>
    <row r="979" spans="1:5" ht="15.75" x14ac:dyDescent="0.25">
      <c r="A979" s="5" t="s">
        <v>1956</v>
      </c>
      <c r="B979" s="6" t="s">
        <v>1957</v>
      </c>
      <c r="C979" s="10" t="s">
        <v>6680</v>
      </c>
      <c r="D979" s="9" t="s">
        <v>6592</v>
      </c>
      <c r="E979" s="8" t="s">
        <v>5575</v>
      </c>
    </row>
    <row r="980" spans="1:5" ht="15.75" x14ac:dyDescent="0.25">
      <c r="A980" s="3" t="s">
        <v>1958</v>
      </c>
      <c r="B980" s="4" t="s">
        <v>1959</v>
      </c>
      <c r="C980" s="10" t="s">
        <v>6680</v>
      </c>
      <c r="D980" s="9" t="s">
        <v>7437</v>
      </c>
      <c r="E980" s="7" t="s">
        <v>5576</v>
      </c>
    </row>
    <row r="981" spans="1:5" ht="15.75" x14ac:dyDescent="0.25">
      <c r="A981" s="5" t="s">
        <v>1960</v>
      </c>
      <c r="B981" s="6" t="s">
        <v>1961</v>
      </c>
      <c r="C981" s="10" t="s">
        <v>6680</v>
      </c>
      <c r="D981" s="9" t="s">
        <v>6870</v>
      </c>
      <c r="E981" s="8" t="s">
        <v>5577</v>
      </c>
    </row>
    <row r="982" spans="1:5" ht="15.75" x14ac:dyDescent="0.25">
      <c r="A982" s="3" t="s">
        <v>1962</v>
      </c>
      <c r="B982" s="4" t="s">
        <v>1963</v>
      </c>
      <c r="C982" s="10" t="s">
        <v>6680</v>
      </c>
      <c r="D982" s="9" t="s">
        <v>5041</v>
      </c>
      <c r="E982" s="7" t="s">
        <v>5578</v>
      </c>
    </row>
    <row r="983" spans="1:5" ht="15.75" x14ac:dyDescent="0.25">
      <c r="A983" s="5" t="s">
        <v>1964</v>
      </c>
      <c r="B983" s="6" t="s">
        <v>1965</v>
      </c>
      <c r="C983" s="10" t="s">
        <v>6680</v>
      </c>
      <c r="D983" s="9" t="s">
        <v>7438</v>
      </c>
      <c r="E983" s="8" t="s">
        <v>5579</v>
      </c>
    </row>
    <row r="984" spans="1:5" ht="15.75" x14ac:dyDescent="0.25">
      <c r="A984" s="3" t="s">
        <v>1966</v>
      </c>
      <c r="B984" s="4" t="s">
        <v>1967</v>
      </c>
      <c r="C984" s="10" t="s">
        <v>6680</v>
      </c>
      <c r="D984" s="9" t="s">
        <v>6200</v>
      </c>
      <c r="E984" s="7" t="s">
        <v>5580</v>
      </c>
    </row>
    <row r="985" spans="1:5" ht="15.75" x14ac:dyDescent="0.25">
      <c r="A985" s="5" t="s">
        <v>1968</v>
      </c>
      <c r="B985" s="6" t="s">
        <v>1969</v>
      </c>
      <c r="C985" s="10" t="s">
        <v>7072</v>
      </c>
      <c r="D985" s="9" t="s">
        <v>7439</v>
      </c>
      <c r="E985" s="8" t="s">
        <v>5581</v>
      </c>
    </row>
    <row r="986" spans="1:5" ht="15.75" x14ac:dyDescent="0.25">
      <c r="A986" s="3" t="s">
        <v>1970</v>
      </c>
      <c r="B986" s="4" t="s">
        <v>1971</v>
      </c>
      <c r="C986" s="10" t="s">
        <v>6680</v>
      </c>
      <c r="D986" s="9" t="s">
        <v>7440</v>
      </c>
      <c r="E986" s="7" t="s">
        <v>5582</v>
      </c>
    </row>
    <row r="987" spans="1:5" ht="15.75" x14ac:dyDescent="0.25">
      <c r="A987" s="5" t="s">
        <v>1972</v>
      </c>
      <c r="B987" s="6" t="s">
        <v>1973</v>
      </c>
      <c r="C987" s="10" t="s">
        <v>6679</v>
      </c>
      <c r="D987" s="9" t="s">
        <v>7441</v>
      </c>
      <c r="E987" s="8" t="s">
        <v>5583</v>
      </c>
    </row>
    <row r="988" spans="1:5" ht="15.75" x14ac:dyDescent="0.25">
      <c r="A988" s="3" t="s">
        <v>1974</v>
      </c>
      <c r="B988" s="4" t="s">
        <v>1975</v>
      </c>
      <c r="C988" s="10" t="s">
        <v>6679</v>
      </c>
      <c r="D988" s="9" t="s">
        <v>6892</v>
      </c>
      <c r="E988" s="7" t="s">
        <v>4814</v>
      </c>
    </row>
    <row r="989" spans="1:5" ht="15.75" x14ac:dyDescent="0.25">
      <c r="A989" s="5" t="s">
        <v>1976</v>
      </c>
      <c r="B989" s="6" t="s">
        <v>1977</v>
      </c>
      <c r="C989" s="10" t="s">
        <v>7072</v>
      </c>
      <c r="D989" s="9" t="s">
        <v>7442</v>
      </c>
      <c r="E989" s="8" t="s">
        <v>5584</v>
      </c>
    </row>
    <row r="990" spans="1:5" ht="15.75" x14ac:dyDescent="0.25">
      <c r="A990" s="3" t="s">
        <v>1978</v>
      </c>
      <c r="B990" s="4" t="s">
        <v>1979</v>
      </c>
      <c r="C990" s="10" t="s">
        <v>6679</v>
      </c>
      <c r="D990" s="9" t="s">
        <v>7443</v>
      </c>
      <c r="E990" s="7" t="s">
        <v>5585</v>
      </c>
    </row>
    <row r="991" spans="1:5" ht="15.75" x14ac:dyDescent="0.25">
      <c r="A991" s="5" t="s">
        <v>1980</v>
      </c>
      <c r="B991" s="6" t="s">
        <v>1981</v>
      </c>
      <c r="C991" s="10" t="s">
        <v>6679</v>
      </c>
      <c r="D991" s="9" t="s">
        <v>6748</v>
      </c>
      <c r="E991" s="8" t="s">
        <v>5586</v>
      </c>
    </row>
    <row r="992" spans="1:5" ht="15.75" x14ac:dyDescent="0.25">
      <c r="A992" s="3" t="s">
        <v>1982</v>
      </c>
      <c r="B992" s="4" t="s">
        <v>1983</v>
      </c>
      <c r="C992" s="10" t="s">
        <v>6679</v>
      </c>
      <c r="D992" s="9" t="s">
        <v>7444</v>
      </c>
      <c r="E992" s="7" t="s">
        <v>5587</v>
      </c>
    </row>
    <row r="993" spans="1:5" ht="15.75" x14ac:dyDescent="0.25">
      <c r="A993" s="5" t="s">
        <v>1984</v>
      </c>
      <c r="B993" s="6" t="s">
        <v>1985</v>
      </c>
      <c r="C993" s="10" t="s">
        <v>6680</v>
      </c>
      <c r="D993" s="9" t="s">
        <v>7445</v>
      </c>
      <c r="E993" s="8" t="s">
        <v>4760</v>
      </c>
    </row>
    <row r="994" spans="1:5" ht="15.75" x14ac:dyDescent="0.25">
      <c r="A994" s="3" t="s">
        <v>1986</v>
      </c>
      <c r="B994" s="4" t="s">
        <v>1987</v>
      </c>
      <c r="C994" s="10" t="s">
        <v>6680</v>
      </c>
      <c r="D994" s="9" t="s">
        <v>7446</v>
      </c>
      <c r="E994" s="7" t="s">
        <v>5588</v>
      </c>
    </row>
    <row r="995" spans="1:5" ht="15.75" x14ac:dyDescent="0.25">
      <c r="A995" s="5" t="s">
        <v>1988</v>
      </c>
      <c r="B995" s="6" t="s">
        <v>1989</v>
      </c>
      <c r="C995" s="10" t="s">
        <v>6679</v>
      </c>
      <c r="D995" s="9" t="s">
        <v>7447</v>
      </c>
      <c r="E995" s="8" t="s">
        <v>5589</v>
      </c>
    </row>
    <row r="996" spans="1:5" ht="15.75" x14ac:dyDescent="0.25">
      <c r="A996" s="3" t="s">
        <v>1990</v>
      </c>
      <c r="B996" s="4" t="s">
        <v>1991</v>
      </c>
      <c r="C996" s="10" t="s">
        <v>6680</v>
      </c>
      <c r="D996" s="9" t="s">
        <v>7448</v>
      </c>
      <c r="E996" s="7" t="s">
        <v>4713</v>
      </c>
    </row>
    <row r="997" spans="1:5" ht="15.75" x14ac:dyDescent="0.25">
      <c r="A997" s="5" t="s">
        <v>1992</v>
      </c>
      <c r="B997" s="6" t="s">
        <v>1993</v>
      </c>
      <c r="C997" s="10" t="s">
        <v>7072</v>
      </c>
      <c r="D997" s="9" t="s">
        <v>7449</v>
      </c>
      <c r="E997" s="8" t="s">
        <v>5590</v>
      </c>
    </row>
    <row r="998" spans="1:5" ht="15.75" x14ac:dyDescent="0.25">
      <c r="A998" s="3" t="s">
        <v>1994</v>
      </c>
      <c r="B998" s="4" t="s">
        <v>1995</v>
      </c>
      <c r="C998" s="10" t="s">
        <v>6680</v>
      </c>
      <c r="D998" s="9" t="s">
        <v>7450</v>
      </c>
      <c r="E998" s="7" t="s">
        <v>4696</v>
      </c>
    </row>
    <row r="999" spans="1:5" ht="15.75" x14ac:dyDescent="0.25">
      <c r="A999" s="5" t="s">
        <v>1996</v>
      </c>
      <c r="B999" s="6" t="s">
        <v>1997</v>
      </c>
      <c r="C999" s="10" t="s">
        <v>7072</v>
      </c>
      <c r="D999" s="9" t="s">
        <v>7269</v>
      </c>
      <c r="E999" s="8" t="s">
        <v>5591</v>
      </c>
    </row>
    <row r="1000" spans="1:5" ht="15.75" x14ac:dyDescent="0.25">
      <c r="A1000" s="3" t="s">
        <v>1998</v>
      </c>
      <c r="B1000" s="4" t="s">
        <v>1999</v>
      </c>
      <c r="C1000" s="10" t="s">
        <v>6680</v>
      </c>
      <c r="D1000" s="9" t="s">
        <v>7451</v>
      </c>
      <c r="E1000" s="7" t="s">
        <v>5195</v>
      </c>
    </row>
    <row r="1001" spans="1:5" ht="15.75" x14ac:dyDescent="0.25">
      <c r="A1001" s="5" t="s">
        <v>2000</v>
      </c>
      <c r="B1001" s="6" t="s">
        <v>2001</v>
      </c>
      <c r="C1001" s="10" t="s">
        <v>7072</v>
      </c>
      <c r="D1001" s="9" t="s">
        <v>7452</v>
      </c>
      <c r="E1001" s="8" t="s">
        <v>5592</v>
      </c>
    </row>
    <row r="1002" spans="1:5" ht="15.75" x14ac:dyDescent="0.25">
      <c r="A1002" s="3" t="s">
        <v>2002</v>
      </c>
      <c r="B1002" s="4" t="s">
        <v>2003</v>
      </c>
      <c r="C1002" s="10" t="s">
        <v>6680</v>
      </c>
      <c r="D1002" s="9" t="s">
        <v>5802</v>
      </c>
      <c r="E1002" s="7" t="s">
        <v>5593</v>
      </c>
    </row>
    <row r="1003" spans="1:5" ht="15.75" x14ac:dyDescent="0.25">
      <c r="A1003" s="5" t="s">
        <v>2004</v>
      </c>
      <c r="B1003" s="6" t="s">
        <v>2005</v>
      </c>
      <c r="C1003" s="10" t="s">
        <v>7072</v>
      </c>
      <c r="D1003" s="9" t="s">
        <v>7453</v>
      </c>
      <c r="E1003" s="8" t="s">
        <v>5594</v>
      </c>
    </row>
    <row r="1004" spans="1:5" ht="15.75" x14ac:dyDescent="0.25">
      <c r="A1004" s="3" t="s">
        <v>2006</v>
      </c>
      <c r="B1004" s="4" t="s">
        <v>2007</v>
      </c>
      <c r="C1004" s="10" t="s">
        <v>6679</v>
      </c>
      <c r="D1004" s="9" t="s">
        <v>7454</v>
      </c>
      <c r="E1004" s="7" t="s">
        <v>5595</v>
      </c>
    </row>
    <row r="1005" spans="1:5" ht="15.75" x14ac:dyDescent="0.25">
      <c r="A1005" s="5" t="s">
        <v>2008</v>
      </c>
      <c r="B1005" s="6" t="s">
        <v>2009</v>
      </c>
      <c r="C1005" s="10" t="s">
        <v>6680</v>
      </c>
      <c r="D1005" s="9" t="s">
        <v>7455</v>
      </c>
      <c r="E1005" s="8" t="s">
        <v>5596</v>
      </c>
    </row>
    <row r="1006" spans="1:5" ht="15.75" x14ac:dyDescent="0.25">
      <c r="A1006" s="3" t="s">
        <v>2010</v>
      </c>
      <c r="B1006" s="4" t="s">
        <v>2011</v>
      </c>
      <c r="C1006" s="10" t="s">
        <v>6680</v>
      </c>
      <c r="D1006" s="9" t="s">
        <v>5512</v>
      </c>
      <c r="E1006" s="7" t="s">
        <v>5597</v>
      </c>
    </row>
    <row r="1007" spans="1:5" ht="15.75" x14ac:dyDescent="0.25">
      <c r="A1007" s="5" t="s">
        <v>2012</v>
      </c>
      <c r="B1007" s="6" t="s">
        <v>2013</v>
      </c>
      <c r="C1007" s="10" t="s">
        <v>6679</v>
      </c>
      <c r="D1007" s="9" t="s">
        <v>7456</v>
      </c>
      <c r="E1007" s="8" t="s">
        <v>5598</v>
      </c>
    </row>
    <row r="1008" spans="1:5" ht="15.75" x14ac:dyDescent="0.25">
      <c r="A1008" s="3" t="s">
        <v>2014</v>
      </c>
      <c r="B1008" s="4" t="s">
        <v>2015</v>
      </c>
      <c r="C1008" s="10" t="s">
        <v>6679</v>
      </c>
      <c r="D1008" s="9" t="s">
        <v>7457</v>
      </c>
      <c r="E1008" s="7" t="s">
        <v>4927</v>
      </c>
    </row>
    <row r="1009" spans="1:5" ht="15.75" x14ac:dyDescent="0.25">
      <c r="A1009" s="5" t="s">
        <v>2016</v>
      </c>
      <c r="B1009" s="6" t="s">
        <v>2017</v>
      </c>
      <c r="C1009" s="10" t="s">
        <v>6680</v>
      </c>
      <c r="D1009" s="9" t="s">
        <v>7458</v>
      </c>
      <c r="E1009" s="8" t="s">
        <v>5599</v>
      </c>
    </row>
    <row r="1010" spans="1:5" ht="15.75" x14ac:dyDescent="0.25">
      <c r="A1010" s="3" t="s">
        <v>2018</v>
      </c>
      <c r="B1010" s="4" t="s">
        <v>2019</v>
      </c>
      <c r="C1010" s="10" t="s">
        <v>6679</v>
      </c>
      <c r="D1010" s="9" t="s">
        <v>6838</v>
      </c>
      <c r="E1010" s="7" t="s">
        <v>5600</v>
      </c>
    </row>
    <row r="1011" spans="1:5" ht="15.75" x14ac:dyDescent="0.25">
      <c r="A1011" s="5" t="s">
        <v>2020</v>
      </c>
      <c r="B1011" s="6" t="s">
        <v>2021</v>
      </c>
      <c r="C1011" s="10" t="s">
        <v>6679</v>
      </c>
      <c r="D1011" s="9" t="s">
        <v>7459</v>
      </c>
      <c r="E1011" s="8" t="s">
        <v>5601</v>
      </c>
    </row>
    <row r="1012" spans="1:5" ht="15.75" x14ac:dyDescent="0.25">
      <c r="A1012" s="3" t="s">
        <v>2022</v>
      </c>
      <c r="B1012" s="4" t="s">
        <v>2023</v>
      </c>
      <c r="C1012" s="10" t="s">
        <v>6679</v>
      </c>
      <c r="D1012" s="9" t="s">
        <v>4964</v>
      </c>
      <c r="E1012" s="7" t="s">
        <v>5602</v>
      </c>
    </row>
    <row r="1013" spans="1:5" ht="15.75" x14ac:dyDescent="0.25">
      <c r="A1013" s="5" t="s">
        <v>2024</v>
      </c>
      <c r="B1013" s="6" t="s">
        <v>2025</v>
      </c>
      <c r="C1013" s="10" t="s">
        <v>6679</v>
      </c>
      <c r="D1013" s="9" t="s">
        <v>7460</v>
      </c>
      <c r="E1013" s="8" t="s">
        <v>5603</v>
      </c>
    </row>
    <row r="1014" spans="1:5" ht="15.75" x14ac:dyDescent="0.25">
      <c r="A1014" s="3" t="s">
        <v>2026</v>
      </c>
      <c r="B1014" s="4" t="s">
        <v>2027</v>
      </c>
      <c r="C1014" s="10" t="s">
        <v>6679</v>
      </c>
      <c r="D1014" s="9" t="s">
        <v>7461</v>
      </c>
      <c r="E1014" s="7" t="s">
        <v>5604</v>
      </c>
    </row>
    <row r="1015" spans="1:5" ht="15.75" x14ac:dyDescent="0.25">
      <c r="A1015" s="5" t="s">
        <v>2028</v>
      </c>
      <c r="B1015" s="6" t="s">
        <v>2029</v>
      </c>
      <c r="C1015" s="10" t="s">
        <v>6679</v>
      </c>
      <c r="D1015" s="9" t="s">
        <v>7462</v>
      </c>
      <c r="E1015" s="8" t="s">
        <v>5605</v>
      </c>
    </row>
    <row r="1016" spans="1:5" ht="15.75" x14ac:dyDescent="0.25">
      <c r="A1016" s="3" t="s">
        <v>2030</v>
      </c>
      <c r="B1016" s="4" t="s">
        <v>2031</v>
      </c>
      <c r="C1016" s="10" t="s">
        <v>6679</v>
      </c>
      <c r="D1016" s="9" t="s">
        <v>6814</v>
      </c>
      <c r="E1016" s="7" t="s">
        <v>5606</v>
      </c>
    </row>
    <row r="1017" spans="1:5" ht="15.75" x14ac:dyDescent="0.25">
      <c r="A1017" s="5" t="s">
        <v>2032</v>
      </c>
      <c r="B1017" s="6" t="s">
        <v>2033</v>
      </c>
      <c r="C1017" s="10" t="s">
        <v>6679</v>
      </c>
      <c r="D1017" s="9" t="s">
        <v>7463</v>
      </c>
      <c r="E1017" s="8" t="s">
        <v>5607</v>
      </c>
    </row>
    <row r="1018" spans="1:5" ht="15.75" x14ac:dyDescent="0.25">
      <c r="A1018" s="3" t="s">
        <v>2034</v>
      </c>
      <c r="B1018" s="4" t="s">
        <v>2035</v>
      </c>
      <c r="C1018" s="10" t="s">
        <v>7072</v>
      </c>
      <c r="D1018" s="9" t="s">
        <v>7464</v>
      </c>
      <c r="E1018" s="7" t="s">
        <v>5608</v>
      </c>
    </row>
    <row r="1019" spans="1:5" ht="15.75" x14ac:dyDescent="0.25">
      <c r="A1019" s="5" t="s">
        <v>2036</v>
      </c>
      <c r="B1019" s="6" t="s">
        <v>2037</v>
      </c>
      <c r="C1019" s="10" t="s">
        <v>7072</v>
      </c>
      <c r="D1019" s="9" t="s">
        <v>7465</v>
      </c>
      <c r="E1019" s="8" t="s">
        <v>5609</v>
      </c>
    </row>
    <row r="1020" spans="1:5" ht="15.75" x14ac:dyDescent="0.25">
      <c r="A1020" s="3" t="s">
        <v>2038</v>
      </c>
      <c r="B1020" s="4" t="s">
        <v>2039</v>
      </c>
      <c r="C1020" s="10" t="s">
        <v>6680</v>
      </c>
      <c r="D1020" s="9" t="s">
        <v>6686</v>
      </c>
      <c r="E1020" s="7" t="s">
        <v>5610</v>
      </c>
    </row>
    <row r="1021" spans="1:5" ht="15.75" x14ac:dyDescent="0.25">
      <c r="A1021" s="5" t="s">
        <v>2040</v>
      </c>
      <c r="B1021" s="6" t="s">
        <v>2041</v>
      </c>
      <c r="C1021" s="10" t="s">
        <v>6679</v>
      </c>
      <c r="D1021" s="9" t="s">
        <v>7466</v>
      </c>
      <c r="E1021" s="8" t="s">
        <v>5611</v>
      </c>
    </row>
    <row r="1022" spans="1:5" ht="15.75" x14ac:dyDescent="0.25">
      <c r="A1022" s="3" t="s">
        <v>2042</v>
      </c>
      <c r="B1022" s="4" t="s">
        <v>2043</v>
      </c>
      <c r="C1022" s="10" t="s">
        <v>6680</v>
      </c>
      <c r="D1022" s="9" t="s">
        <v>7467</v>
      </c>
      <c r="E1022" s="7" t="s">
        <v>5612</v>
      </c>
    </row>
    <row r="1023" spans="1:5" ht="15.75" x14ac:dyDescent="0.25">
      <c r="A1023" s="5" t="s">
        <v>2044</v>
      </c>
      <c r="B1023" s="6" t="s">
        <v>2045</v>
      </c>
      <c r="C1023" s="10" t="s">
        <v>6679</v>
      </c>
      <c r="D1023" s="9" t="s">
        <v>7468</v>
      </c>
      <c r="E1023" s="8" t="s">
        <v>5613</v>
      </c>
    </row>
    <row r="1024" spans="1:5" ht="15.75" x14ac:dyDescent="0.25">
      <c r="A1024" s="3" t="s">
        <v>2046</v>
      </c>
      <c r="B1024" s="4" t="s">
        <v>2047</v>
      </c>
      <c r="C1024" s="10" t="s">
        <v>6679</v>
      </c>
      <c r="D1024" s="9" t="s">
        <v>7469</v>
      </c>
      <c r="E1024" s="7" t="s">
        <v>5614</v>
      </c>
    </row>
    <row r="1025" spans="1:5" ht="15.75" x14ac:dyDescent="0.25">
      <c r="A1025" s="5" t="s">
        <v>2048</v>
      </c>
      <c r="B1025" s="6" t="s">
        <v>2049</v>
      </c>
      <c r="C1025" s="10" t="s">
        <v>6680</v>
      </c>
      <c r="D1025" s="9" t="s">
        <v>7470</v>
      </c>
      <c r="E1025" s="8" t="s">
        <v>5615</v>
      </c>
    </row>
    <row r="1026" spans="1:5" ht="15.75" x14ac:dyDescent="0.25">
      <c r="A1026" s="3" t="s">
        <v>2050</v>
      </c>
      <c r="B1026" s="4" t="s">
        <v>2051</v>
      </c>
      <c r="C1026" s="10" t="s">
        <v>6680</v>
      </c>
      <c r="D1026" s="9" t="s">
        <v>6690</v>
      </c>
      <c r="E1026" s="7" t="s">
        <v>5616</v>
      </c>
    </row>
    <row r="1027" spans="1:5" ht="15.75" x14ac:dyDescent="0.25">
      <c r="A1027" s="5" t="s">
        <v>2052</v>
      </c>
      <c r="B1027" s="6" t="s">
        <v>2053</v>
      </c>
      <c r="C1027" s="10" t="s">
        <v>6680</v>
      </c>
      <c r="D1027" s="9" t="s">
        <v>7471</v>
      </c>
      <c r="E1027" s="8" t="s">
        <v>5617</v>
      </c>
    </row>
    <row r="1028" spans="1:5" ht="15.75" x14ac:dyDescent="0.25">
      <c r="A1028" s="3" t="s">
        <v>2054</v>
      </c>
      <c r="B1028" s="4" t="s">
        <v>2055</v>
      </c>
      <c r="C1028" s="10" t="s">
        <v>6679</v>
      </c>
      <c r="D1028" s="9" t="s">
        <v>7472</v>
      </c>
      <c r="E1028" s="7" t="s">
        <v>5618</v>
      </c>
    </row>
    <row r="1029" spans="1:5" ht="15.75" x14ac:dyDescent="0.25">
      <c r="A1029" s="5" t="s">
        <v>2056</v>
      </c>
      <c r="B1029" s="6" t="s">
        <v>2057</v>
      </c>
      <c r="C1029" s="10" t="s">
        <v>6680</v>
      </c>
      <c r="D1029" s="9" t="s">
        <v>7471</v>
      </c>
      <c r="E1029" s="8" t="s">
        <v>5619</v>
      </c>
    </row>
    <row r="1030" spans="1:5" ht="15.75" x14ac:dyDescent="0.25">
      <c r="A1030" s="3" t="s">
        <v>2058</v>
      </c>
      <c r="B1030" s="4" t="s">
        <v>2059</v>
      </c>
      <c r="C1030" s="10" t="s">
        <v>6680</v>
      </c>
      <c r="D1030" s="9" t="s">
        <v>5802</v>
      </c>
      <c r="E1030" s="7" t="s">
        <v>5620</v>
      </c>
    </row>
    <row r="1031" spans="1:5" ht="15.75" x14ac:dyDescent="0.25">
      <c r="A1031" s="5" t="s">
        <v>2060</v>
      </c>
      <c r="B1031" s="6" t="s">
        <v>2061</v>
      </c>
      <c r="C1031" s="10" t="s">
        <v>6679</v>
      </c>
      <c r="D1031" s="9" t="s">
        <v>7473</v>
      </c>
      <c r="E1031" s="8" t="s">
        <v>5621</v>
      </c>
    </row>
    <row r="1032" spans="1:5" ht="15.75" x14ac:dyDescent="0.25">
      <c r="A1032" s="3" t="s">
        <v>2062</v>
      </c>
      <c r="B1032" s="4" t="s">
        <v>2063</v>
      </c>
      <c r="C1032" s="10" t="s">
        <v>6680</v>
      </c>
      <c r="D1032" s="9" t="s">
        <v>7474</v>
      </c>
      <c r="E1032" s="7" t="s">
        <v>5622</v>
      </c>
    </row>
    <row r="1033" spans="1:5" ht="15.75" x14ac:dyDescent="0.25">
      <c r="A1033" s="5" t="s">
        <v>2064</v>
      </c>
      <c r="B1033" s="6" t="s">
        <v>2065</v>
      </c>
      <c r="C1033" s="10" t="s">
        <v>6679</v>
      </c>
      <c r="D1033" s="9" t="s">
        <v>7475</v>
      </c>
      <c r="E1033" s="8" t="s">
        <v>5623</v>
      </c>
    </row>
    <row r="1034" spans="1:5" ht="15.75" x14ac:dyDescent="0.25">
      <c r="A1034" s="3" t="s">
        <v>2066</v>
      </c>
      <c r="B1034" s="4" t="s">
        <v>2067</v>
      </c>
      <c r="C1034" s="10" t="s">
        <v>6679</v>
      </c>
      <c r="D1034" s="9" t="s">
        <v>7476</v>
      </c>
      <c r="E1034" s="7" t="s">
        <v>5294</v>
      </c>
    </row>
    <row r="1035" spans="1:5" ht="15.75" x14ac:dyDescent="0.25">
      <c r="A1035" s="5" t="s">
        <v>2068</v>
      </c>
      <c r="B1035" s="6" t="s">
        <v>2069</v>
      </c>
      <c r="C1035" s="10" t="s">
        <v>6679</v>
      </c>
      <c r="D1035" s="9" t="s">
        <v>6995</v>
      </c>
      <c r="E1035" s="8" t="s">
        <v>5624</v>
      </c>
    </row>
    <row r="1036" spans="1:5" ht="15.75" x14ac:dyDescent="0.25">
      <c r="A1036" s="3" t="s">
        <v>2070</v>
      </c>
      <c r="B1036" s="4" t="s">
        <v>2071</v>
      </c>
      <c r="C1036" s="10" t="s">
        <v>6679</v>
      </c>
      <c r="D1036" s="9" t="s">
        <v>7477</v>
      </c>
      <c r="E1036" s="7" t="s">
        <v>5625</v>
      </c>
    </row>
    <row r="1037" spans="1:5" ht="15.75" x14ac:dyDescent="0.25">
      <c r="A1037" s="5" t="s">
        <v>2072</v>
      </c>
      <c r="B1037" s="6" t="s">
        <v>2073</v>
      </c>
      <c r="C1037" s="10" t="s">
        <v>6679</v>
      </c>
      <c r="D1037" s="9" t="s">
        <v>7126</v>
      </c>
      <c r="E1037" s="8" t="s">
        <v>5626</v>
      </c>
    </row>
    <row r="1038" spans="1:5" ht="15.75" x14ac:dyDescent="0.25">
      <c r="A1038" s="3" t="s">
        <v>2074</v>
      </c>
      <c r="B1038" s="4" t="s">
        <v>2075</v>
      </c>
      <c r="C1038" s="10" t="s">
        <v>6680</v>
      </c>
      <c r="D1038" s="9" t="s">
        <v>6737</v>
      </c>
      <c r="E1038" s="7" t="s">
        <v>5627</v>
      </c>
    </row>
    <row r="1039" spans="1:5" ht="15.75" x14ac:dyDescent="0.25">
      <c r="A1039" s="5" t="s">
        <v>2076</v>
      </c>
      <c r="B1039" s="6" t="s">
        <v>2077</v>
      </c>
      <c r="C1039" s="10" t="s">
        <v>6680</v>
      </c>
      <c r="D1039" s="9" t="s">
        <v>7478</v>
      </c>
      <c r="E1039" s="8" t="s">
        <v>5628</v>
      </c>
    </row>
    <row r="1040" spans="1:5" ht="15.75" x14ac:dyDescent="0.25">
      <c r="A1040" s="3" t="s">
        <v>2078</v>
      </c>
      <c r="B1040" s="4" t="s">
        <v>2079</v>
      </c>
      <c r="C1040" s="10" t="s">
        <v>6679</v>
      </c>
      <c r="D1040" s="9" t="s">
        <v>7479</v>
      </c>
      <c r="E1040" s="7" t="s">
        <v>5629</v>
      </c>
    </row>
    <row r="1041" spans="1:5" ht="15.75" x14ac:dyDescent="0.25">
      <c r="A1041" s="5" t="s">
        <v>2080</v>
      </c>
      <c r="B1041" s="6" t="s">
        <v>2081</v>
      </c>
      <c r="C1041" s="10" t="s">
        <v>6679</v>
      </c>
      <c r="D1041" s="9" t="s">
        <v>7480</v>
      </c>
      <c r="E1041" s="8" t="s">
        <v>5630</v>
      </c>
    </row>
    <row r="1042" spans="1:5" ht="15.75" x14ac:dyDescent="0.25">
      <c r="A1042" s="3" t="s">
        <v>2082</v>
      </c>
      <c r="B1042" s="4" t="s">
        <v>2083</v>
      </c>
      <c r="C1042" s="10" t="s">
        <v>6680</v>
      </c>
      <c r="D1042" s="9" t="s">
        <v>6816</v>
      </c>
      <c r="E1042" s="7" t="s">
        <v>5321</v>
      </c>
    </row>
    <row r="1043" spans="1:5" ht="15.75" x14ac:dyDescent="0.25">
      <c r="A1043" s="5" t="s">
        <v>2084</v>
      </c>
      <c r="B1043" s="6" t="s">
        <v>2085</v>
      </c>
      <c r="C1043" s="10" t="s">
        <v>6679</v>
      </c>
      <c r="D1043" s="9" t="s">
        <v>7481</v>
      </c>
      <c r="E1043" s="8" t="s">
        <v>5631</v>
      </c>
    </row>
    <row r="1044" spans="1:5" ht="15.75" x14ac:dyDescent="0.25">
      <c r="A1044" s="3" t="s">
        <v>2086</v>
      </c>
      <c r="B1044" s="4" t="s">
        <v>2087</v>
      </c>
      <c r="C1044" s="10" t="s">
        <v>6680</v>
      </c>
      <c r="D1044" s="9" t="s">
        <v>7482</v>
      </c>
      <c r="E1044" s="7" t="s">
        <v>5632</v>
      </c>
    </row>
    <row r="1045" spans="1:5" ht="15.75" x14ac:dyDescent="0.25">
      <c r="A1045" s="5" t="s">
        <v>2088</v>
      </c>
      <c r="B1045" s="6" t="s">
        <v>2089</v>
      </c>
      <c r="C1045" s="10" t="s">
        <v>6680</v>
      </c>
      <c r="D1045" s="9" t="s">
        <v>7483</v>
      </c>
      <c r="E1045" s="8" t="s">
        <v>5633</v>
      </c>
    </row>
    <row r="1046" spans="1:5" ht="15.75" x14ac:dyDescent="0.25">
      <c r="A1046" s="3" t="s">
        <v>2090</v>
      </c>
      <c r="B1046" s="4" t="s">
        <v>2091</v>
      </c>
      <c r="C1046" s="10" t="s">
        <v>7072</v>
      </c>
      <c r="D1046" s="9" t="s">
        <v>7484</v>
      </c>
      <c r="E1046" s="7" t="s">
        <v>5634</v>
      </c>
    </row>
    <row r="1047" spans="1:5" ht="15.75" x14ac:dyDescent="0.25">
      <c r="A1047" s="5" t="s">
        <v>2092</v>
      </c>
      <c r="B1047" s="6" t="s">
        <v>2093</v>
      </c>
      <c r="C1047" s="10" t="s">
        <v>6680</v>
      </c>
      <c r="D1047" s="9" t="s">
        <v>7485</v>
      </c>
      <c r="E1047" s="8" t="s">
        <v>5635</v>
      </c>
    </row>
    <row r="1048" spans="1:5" ht="15.75" x14ac:dyDescent="0.25">
      <c r="A1048" s="3" t="s">
        <v>2094</v>
      </c>
      <c r="B1048" s="4" t="s">
        <v>2095</v>
      </c>
      <c r="C1048" s="10" t="s">
        <v>6680</v>
      </c>
      <c r="D1048" s="9" t="s">
        <v>7471</v>
      </c>
      <c r="E1048" s="7" t="s">
        <v>5636</v>
      </c>
    </row>
    <row r="1049" spans="1:5" ht="15.75" x14ac:dyDescent="0.25">
      <c r="A1049" s="5" t="s">
        <v>2096</v>
      </c>
      <c r="B1049" s="6" t="s">
        <v>2097</v>
      </c>
      <c r="C1049" s="10" t="s">
        <v>6679</v>
      </c>
      <c r="D1049" s="9" t="s">
        <v>7486</v>
      </c>
      <c r="E1049" s="8" t="s">
        <v>5637</v>
      </c>
    </row>
    <row r="1050" spans="1:5" ht="15.75" x14ac:dyDescent="0.25">
      <c r="A1050" s="3" t="s">
        <v>2098</v>
      </c>
      <c r="B1050" s="4" t="s">
        <v>2099</v>
      </c>
      <c r="C1050" s="10" t="s">
        <v>6679</v>
      </c>
      <c r="D1050" s="9" t="s">
        <v>7487</v>
      </c>
      <c r="E1050" s="7" t="s">
        <v>5638</v>
      </c>
    </row>
    <row r="1051" spans="1:5" ht="15.75" x14ac:dyDescent="0.25">
      <c r="A1051" s="5" t="s">
        <v>2100</v>
      </c>
      <c r="B1051" s="6" t="s">
        <v>2101</v>
      </c>
      <c r="C1051" s="10" t="s">
        <v>6679</v>
      </c>
      <c r="D1051" s="9" t="s">
        <v>7232</v>
      </c>
      <c r="E1051" s="8" t="s">
        <v>5639</v>
      </c>
    </row>
    <row r="1052" spans="1:5" ht="15.75" x14ac:dyDescent="0.25">
      <c r="A1052" s="3" t="s">
        <v>2102</v>
      </c>
      <c r="B1052" s="4" t="s">
        <v>2103</v>
      </c>
      <c r="C1052" s="10" t="s">
        <v>7072</v>
      </c>
      <c r="D1052" s="9" t="s">
        <v>7488</v>
      </c>
      <c r="E1052" s="7" t="s">
        <v>5640</v>
      </c>
    </row>
    <row r="1053" spans="1:5" ht="15.75" x14ac:dyDescent="0.25">
      <c r="A1053" s="5" t="s">
        <v>2104</v>
      </c>
      <c r="B1053" s="6" t="s">
        <v>2105</v>
      </c>
      <c r="C1053" s="10" t="s">
        <v>6680</v>
      </c>
      <c r="D1053" s="9" t="s">
        <v>7489</v>
      </c>
      <c r="E1053" s="8" t="s">
        <v>5641</v>
      </c>
    </row>
    <row r="1054" spans="1:5" ht="15.75" x14ac:dyDescent="0.25">
      <c r="A1054" s="3" t="s">
        <v>2106</v>
      </c>
      <c r="B1054" s="4" t="s">
        <v>2107</v>
      </c>
      <c r="C1054" s="10" t="s">
        <v>6679</v>
      </c>
      <c r="D1054" s="9" t="s">
        <v>7490</v>
      </c>
      <c r="E1054" s="7" t="s">
        <v>5642</v>
      </c>
    </row>
    <row r="1055" spans="1:5" ht="15.75" x14ac:dyDescent="0.25">
      <c r="A1055" s="5" t="s">
        <v>2108</v>
      </c>
      <c r="B1055" s="6" t="s">
        <v>2109</v>
      </c>
      <c r="C1055" s="10" t="s">
        <v>6680</v>
      </c>
      <c r="D1055" s="9" t="s">
        <v>7491</v>
      </c>
      <c r="E1055" s="8" t="s">
        <v>5643</v>
      </c>
    </row>
    <row r="1056" spans="1:5" ht="15.75" x14ac:dyDescent="0.25">
      <c r="A1056" s="3" t="s">
        <v>2110</v>
      </c>
      <c r="B1056" s="4" t="s">
        <v>2111</v>
      </c>
      <c r="C1056" s="10" t="s">
        <v>7072</v>
      </c>
      <c r="D1056" s="9" t="s">
        <v>7359</v>
      </c>
      <c r="E1056" s="7" t="s">
        <v>5644</v>
      </c>
    </row>
    <row r="1057" spans="1:5" ht="15.75" x14ac:dyDescent="0.25">
      <c r="A1057" s="5" t="s">
        <v>2112</v>
      </c>
      <c r="B1057" s="6" t="s">
        <v>2113</v>
      </c>
      <c r="C1057" s="10" t="s">
        <v>6679</v>
      </c>
      <c r="D1057" s="9" t="s">
        <v>7492</v>
      </c>
      <c r="E1057" s="8" t="s">
        <v>5645</v>
      </c>
    </row>
    <row r="1058" spans="1:5" ht="15.75" x14ac:dyDescent="0.25">
      <c r="A1058" s="3" t="s">
        <v>2114</v>
      </c>
      <c r="B1058" s="4" t="s">
        <v>2115</v>
      </c>
      <c r="C1058" s="10" t="s">
        <v>7072</v>
      </c>
      <c r="D1058" s="9" t="s">
        <v>7493</v>
      </c>
      <c r="E1058" s="7" t="s">
        <v>5586</v>
      </c>
    </row>
    <row r="1059" spans="1:5" ht="15.75" x14ac:dyDescent="0.25">
      <c r="A1059" s="5" t="s">
        <v>2116</v>
      </c>
      <c r="B1059" s="6" t="s">
        <v>2117</v>
      </c>
      <c r="C1059" s="10" t="s">
        <v>6679</v>
      </c>
      <c r="D1059" s="9" t="s">
        <v>7494</v>
      </c>
      <c r="E1059" s="8" t="s">
        <v>5646</v>
      </c>
    </row>
    <row r="1060" spans="1:5" ht="15.75" x14ac:dyDescent="0.25">
      <c r="A1060" s="3" t="s">
        <v>2118</v>
      </c>
      <c r="B1060" s="4" t="s">
        <v>2119</v>
      </c>
      <c r="C1060" s="10" t="s">
        <v>6680</v>
      </c>
      <c r="D1060" s="9" t="s">
        <v>6854</v>
      </c>
      <c r="E1060" s="7" t="s">
        <v>5647</v>
      </c>
    </row>
    <row r="1061" spans="1:5" ht="15.75" x14ac:dyDescent="0.25">
      <c r="A1061" s="5" t="s">
        <v>2120</v>
      </c>
      <c r="B1061" s="6" t="s">
        <v>2121</v>
      </c>
      <c r="C1061" s="10" t="s">
        <v>6680</v>
      </c>
      <c r="D1061" s="9" t="s">
        <v>7495</v>
      </c>
      <c r="E1061" s="8" t="s">
        <v>5648</v>
      </c>
    </row>
    <row r="1062" spans="1:5" ht="15.75" x14ac:dyDescent="0.25">
      <c r="A1062" s="3" t="s">
        <v>2122</v>
      </c>
      <c r="B1062" s="4" t="s">
        <v>2123</v>
      </c>
      <c r="C1062" s="10" t="s">
        <v>6680</v>
      </c>
      <c r="D1062" s="9" t="s">
        <v>7496</v>
      </c>
      <c r="E1062" s="7" t="s">
        <v>5649</v>
      </c>
    </row>
    <row r="1063" spans="1:5" ht="15.75" x14ac:dyDescent="0.25">
      <c r="A1063" s="5" t="s">
        <v>2124</v>
      </c>
      <c r="B1063" s="6" t="s">
        <v>2125</v>
      </c>
      <c r="C1063" s="10" t="s">
        <v>6680</v>
      </c>
      <c r="D1063" s="9" t="s">
        <v>7497</v>
      </c>
      <c r="E1063" s="8" t="s">
        <v>5392</v>
      </c>
    </row>
    <row r="1064" spans="1:5" ht="15.75" x14ac:dyDescent="0.25">
      <c r="A1064" s="3" t="s">
        <v>2126</v>
      </c>
      <c r="B1064" s="4" t="s">
        <v>2127</v>
      </c>
      <c r="C1064" s="10" t="s">
        <v>6680</v>
      </c>
      <c r="D1064" s="9" t="s">
        <v>7498</v>
      </c>
      <c r="E1064" s="7" t="s">
        <v>5650</v>
      </c>
    </row>
    <row r="1065" spans="1:5" ht="15.75" x14ac:dyDescent="0.25">
      <c r="A1065" s="5" t="s">
        <v>2128</v>
      </c>
      <c r="B1065" s="6" t="s">
        <v>2129</v>
      </c>
      <c r="C1065" s="10" t="s">
        <v>6680</v>
      </c>
      <c r="D1065" s="9" t="s">
        <v>7499</v>
      </c>
      <c r="E1065" s="8" t="s">
        <v>5651</v>
      </c>
    </row>
    <row r="1066" spans="1:5" ht="15.75" x14ac:dyDescent="0.25">
      <c r="A1066" s="3" t="s">
        <v>2130</v>
      </c>
      <c r="B1066" s="4" t="s">
        <v>2131</v>
      </c>
      <c r="C1066" s="10" t="s">
        <v>6679</v>
      </c>
      <c r="D1066" s="9" t="s">
        <v>7500</v>
      </c>
      <c r="E1066" s="7" t="s">
        <v>5652</v>
      </c>
    </row>
    <row r="1067" spans="1:5" ht="15.75" x14ac:dyDescent="0.25">
      <c r="A1067" s="5" t="s">
        <v>2132</v>
      </c>
      <c r="B1067" s="6" t="s">
        <v>2133</v>
      </c>
      <c r="C1067" s="10" t="s">
        <v>6680</v>
      </c>
      <c r="D1067" s="9" t="s">
        <v>7501</v>
      </c>
      <c r="E1067" s="8" t="s">
        <v>5653</v>
      </c>
    </row>
    <row r="1068" spans="1:5" ht="15.75" x14ac:dyDescent="0.25">
      <c r="A1068" s="3" t="s">
        <v>2134</v>
      </c>
      <c r="B1068" s="4" t="s">
        <v>2135</v>
      </c>
      <c r="C1068" s="10" t="s">
        <v>6679</v>
      </c>
      <c r="D1068" s="9" t="s">
        <v>7502</v>
      </c>
      <c r="E1068" s="7" t="s">
        <v>5654</v>
      </c>
    </row>
    <row r="1069" spans="1:5" ht="15.75" x14ac:dyDescent="0.25">
      <c r="A1069" s="5" t="s">
        <v>2136</v>
      </c>
      <c r="B1069" s="6" t="s">
        <v>2137</v>
      </c>
      <c r="C1069" s="10" t="s">
        <v>6680</v>
      </c>
      <c r="D1069" s="9" t="s">
        <v>5241</v>
      </c>
      <c r="E1069" s="8" t="s">
        <v>5655</v>
      </c>
    </row>
    <row r="1070" spans="1:5" ht="15.75" x14ac:dyDescent="0.25">
      <c r="A1070" s="3" t="s">
        <v>2138</v>
      </c>
      <c r="B1070" s="4" t="s">
        <v>2139</v>
      </c>
      <c r="C1070" s="10" t="s">
        <v>6679</v>
      </c>
      <c r="D1070" s="9" t="s">
        <v>7503</v>
      </c>
      <c r="E1070" s="7" t="s">
        <v>5400</v>
      </c>
    </row>
    <row r="1071" spans="1:5" ht="15.75" x14ac:dyDescent="0.25">
      <c r="A1071" s="5" t="s">
        <v>2140</v>
      </c>
      <c r="B1071" s="6" t="s">
        <v>2141</v>
      </c>
      <c r="C1071" s="10" t="s">
        <v>6679</v>
      </c>
      <c r="D1071" s="9" t="s">
        <v>7504</v>
      </c>
      <c r="E1071" s="8" t="s">
        <v>5656</v>
      </c>
    </row>
    <row r="1072" spans="1:5" ht="15.75" x14ac:dyDescent="0.25">
      <c r="A1072" s="3" t="s">
        <v>2142</v>
      </c>
      <c r="B1072" s="4" t="s">
        <v>2143</v>
      </c>
      <c r="C1072" s="10" t="s">
        <v>6679</v>
      </c>
      <c r="D1072" s="9" t="s">
        <v>6965</v>
      </c>
      <c r="E1072" s="7" t="s">
        <v>5657</v>
      </c>
    </row>
    <row r="1073" spans="1:5" ht="15.75" x14ac:dyDescent="0.25">
      <c r="A1073" s="5" t="s">
        <v>2144</v>
      </c>
      <c r="B1073" s="6" t="s">
        <v>2145</v>
      </c>
      <c r="C1073" s="10" t="s">
        <v>7072</v>
      </c>
      <c r="D1073" s="9" t="s">
        <v>7505</v>
      </c>
      <c r="E1073" s="8" t="s">
        <v>5658</v>
      </c>
    </row>
    <row r="1074" spans="1:5" ht="15.75" x14ac:dyDescent="0.25">
      <c r="A1074" s="3" t="s">
        <v>2146</v>
      </c>
      <c r="B1074" s="4" t="s">
        <v>2147</v>
      </c>
      <c r="C1074" s="10" t="s">
        <v>6679</v>
      </c>
      <c r="D1074" s="9" t="s">
        <v>7506</v>
      </c>
      <c r="E1074" s="7" t="s">
        <v>5659</v>
      </c>
    </row>
    <row r="1075" spans="1:5" ht="15.75" x14ac:dyDescent="0.25">
      <c r="A1075" s="5" t="s">
        <v>2148</v>
      </c>
      <c r="B1075" s="6" t="s">
        <v>2149</v>
      </c>
      <c r="C1075" s="10" t="s">
        <v>6680</v>
      </c>
      <c r="D1075" s="9" t="s">
        <v>6803</v>
      </c>
      <c r="E1075" s="8" t="s">
        <v>5660</v>
      </c>
    </row>
    <row r="1076" spans="1:5" ht="15.75" x14ac:dyDescent="0.25">
      <c r="A1076" s="3" t="s">
        <v>2150</v>
      </c>
      <c r="B1076" s="4" t="s">
        <v>2151</v>
      </c>
      <c r="C1076" s="10" t="s">
        <v>6680</v>
      </c>
      <c r="D1076" s="9" t="s">
        <v>7112</v>
      </c>
      <c r="E1076" s="7" t="s">
        <v>5661</v>
      </c>
    </row>
    <row r="1077" spans="1:5" ht="15.75" x14ac:dyDescent="0.25">
      <c r="A1077" s="5" t="s">
        <v>2152</v>
      </c>
      <c r="B1077" s="6" t="s">
        <v>2153</v>
      </c>
      <c r="C1077" s="10" t="s">
        <v>6680</v>
      </c>
      <c r="D1077" s="9" t="s">
        <v>7507</v>
      </c>
      <c r="E1077" s="8" t="s">
        <v>5148</v>
      </c>
    </row>
    <row r="1078" spans="1:5" ht="15.75" x14ac:dyDescent="0.25">
      <c r="A1078" s="3" t="s">
        <v>2154</v>
      </c>
      <c r="B1078" s="4" t="s">
        <v>2155</v>
      </c>
      <c r="C1078" s="10" t="s">
        <v>6679</v>
      </c>
      <c r="D1078" s="9" t="s">
        <v>7508</v>
      </c>
      <c r="E1078" s="7" t="s">
        <v>5662</v>
      </c>
    </row>
    <row r="1079" spans="1:5" ht="15.75" x14ac:dyDescent="0.25">
      <c r="A1079" s="5" t="s">
        <v>2156</v>
      </c>
      <c r="B1079" s="6" t="s">
        <v>2157</v>
      </c>
      <c r="C1079" s="10" t="s">
        <v>6680</v>
      </c>
      <c r="D1079" s="9" t="s">
        <v>6870</v>
      </c>
      <c r="E1079" s="8" t="s">
        <v>5663</v>
      </c>
    </row>
    <row r="1080" spans="1:5" ht="15.75" x14ac:dyDescent="0.25">
      <c r="A1080" s="3" t="s">
        <v>2158</v>
      </c>
      <c r="B1080" s="4" t="s">
        <v>2159</v>
      </c>
      <c r="C1080" s="10" t="s">
        <v>6680</v>
      </c>
      <c r="D1080" s="9" t="s">
        <v>7509</v>
      </c>
      <c r="E1080" s="7" t="s">
        <v>5664</v>
      </c>
    </row>
    <row r="1081" spans="1:5" ht="15.75" x14ac:dyDescent="0.25">
      <c r="A1081" s="5" t="s">
        <v>2160</v>
      </c>
      <c r="B1081" s="6" t="s">
        <v>2161</v>
      </c>
      <c r="C1081" s="10" t="s">
        <v>6680</v>
      </c>
      <c r="D1081" s="9" t="s">
        <v>7510</v>
      </c>
      <c r="E1081" s="8" t="s">
        <v>5665</v>
      </c>
    </row>
    <row r="1082" spans="1:5" ht="15.75" x14ac:dyDescent="0.25">
      <c r="A1082" s="3" t="s">
        <v>2162</v>
      </c>
      <c r="B1082" s="4" t="s">
        <v>2163</v>
      </c>
      <c r="C1082" s="10" t="s">
        <v>6680</v>
      </c>
      <c r="D1082" s="9" t="s">
        <v>7511</v>
      </c>
      <c r="E1082" s="7" t="s">
        <v>5666</v>
      </c>
    </row>
    <row r="1083" spans="1:5" ht="15.75" x14ac:dyDescent="0.25">
      <c r="A1083" s="5" t="s">
        <v>2164</v>
      </c>
      <c r="B1083" s="6" t="s">
        <v>2165</v>
      </c>
      <c r="C1083" s="10" t="s">
        <v>7072</v>
      </c>
      <c r="D1083" s="9" t="s">
        <v>7512</v>
      </c>
      <c r="E1083" s="8" t="s">
        <v>5667</v>
      </c>
    </row>
    <row r="1084" spans="1:5" ht="15.75" x14ac:dyDescent="0.25">
      <c r="A1084" s="3" t="s">
        <v>2166</v>
      </c>
      <c r="B1084" s="4" t="s">
        <v>2167</v>
      </c>
      <c r="C1084" s="10" t="s">
        <v>7072</v>
      </c>
      <c r="D1084" s="9" t="s">
        <v>7513</v>
      </c>
      <c r="E1084" s="7" t="s">
        <v>5668</v>
      </c>
    </row>
    <row r="1085" spans="1:5" ht="15.75" x14ac:dyDescent="0.25">
      <c r="A1085" s="5" t="s">
        <v>2168</v>
      </c>
      <c r="B1085" s="6" t="s">
        <v>2169</v>
      </c>
      <c r="C1085" s="10" t="s">
        <v>6680</v>
      </c>
      <c r="D1085" s="9" t="s">
        <v>7514</v>
      </c>
      <c r="E1085" s="8" t="s">
        <v>5669</v>
      </c>
    </row>
    <row r="1086" spans="1:5" ht="15.75" x14ac:dyDescent="0.25">
      <c r="A1086" s="3" t="s">
        <v>2170</v>
      </c>
      <c r="B1086" s="4" t="s">
        <v>2171</v>
      </c>
      <c r="C1086" s="10" t="s">
        <v>6680</v>
      </c>
      <c r="D1086" s="9" t="s">
        <v>7112</v>
      </c>
      <c r="E1086" s="7" t="s">
        <v>5670</v>
      </c>
    </row>
    <row r="1087" spans="1:5" ht="15.75" x14ac:dyDescent="0.25">
      <c r="A1087" s="5" t="s">
        <v>2172</v>
      </c>
      <c r="B1087" s="6" t="s">
        <v>2173</v>
      </c>
      <c r="C1087" s="10" t="s">
        <v>6680</v>
      </c>
      <c r="D1087" s="9" t="s">
        <v>6870</v>
      </c>
      <c r="E1087" s="8" t="s">
        <v>5671</v>
      </c>
    </row>
    <row r="1088" spans="1:5" ht="15.75" x14ac:dyDescent="0.25">
      <c r="A1088" s="3" t="s">
        <v>2174</v>
      </c>
      <c r="B1088" s="4" t="s">
        <v>2175</v>
      </c>
      <c r="C1088" s="10" t="s">
        <v>6679</v>
      </c>
      <c r="D1088" s="9" t="s">
        <v>7515</v>
      </c>
      <c r="E1088" s="7" t="s">
        <v>5672</v>
      </c>
    </row>
    <row r="1089" spans="1:5" ht="15.75" x14ac:dyDescent="0.25">
      <c r="A1089" s="5" t="s">
        <v>2176</v>
      </c>
      <c r="B1089" s="6" t="s">
        <v>2177</v>
      </c>
      <c r="C1089" s="10" t="s">
        <v>6679</v>
      </c>
      <c r="D1089" s="9" t="s">
        <v>7516</v>
      </c>
      <c r="E1089" s="8" t="s">
        <v>5673</v>
      </c>
    </row>
    <row r="1090" spans="1:5" ht="15.75" x14ac:dyDescent="0.25">
      <c r="A1090" s="3" t="s">
        <v>2178</v>
      </c>
      <c r="B1090" s="4" t="s">
        <v>2179</v>
      </c>
      <c r="C1090" s="10" t="s">
        <v>7072</v>
      </c>
      <c r="D1090" s="9" t="s">
        <v>7517</v>
      </c>
      <c r="E1090" s="7" t="s">
        <v>5674</v>
      </c>
    </row>
    <row r="1091" spans="1:5" ht="15.75" x14ac:dyDescent="0.25">
      <c r="A1091" s="5" t="s">
        <v>2180</v>
      </c>
      <c r="B1091" s="6" t="s">
        <v>2181</v>
      </c>
      <c r="C1091" s="10" t="s">
        <v>6679</v>
      </c>
      <c r="D1091" s="9" t="s">
        <v>7518</v>
      </c>
      <c r="E1091" s="8" t="s">
        <v>5675</v>
      </c>
    </row>
    <row r="1092" spans="1:5" ht="15.75" x14ac:dyDescent="0.25">
      <c r="A1092" s="3" t="s">
        <v>2182</v>
      </c>
      <c r="B1092" s="4" t="s">
        <v>2183</v>
      </c>
      <c r="C1092" s="10" t="s">
        <v>6679</v>
      </c>
      <c r="D1092" s="9" t="s">
        <v>7519</v>
      </c>
      <c r="E1092" s="7" t="s">
        <v>5628</v>
      </c>
    </row>
    <row r="1093" spans="1:5" ht="15.75" x14ac:dyDescent="0.25">
      <c r="A1093" s="5" t="s">
        <v>2184</v>
      </c>
      <c r="B1093" s="6" t="s">
        <v>2185</v>
      </c>
      <c r="C1093" s="10" t="s">
        <v>6680</v>
      </c>
      <c r="D1093" s="9" t="s">
        <v>7520</v>
      </c>
      <c r="E1093" s="8" t="s">
        <v>5676</v>
      </c>
    </row>
    <row r="1094" spans="1:5" ht="15.75" x14ac:dyDescent="0.25">
      <c r="A1094" s="3" t="s">
        <v>2186</v>
      </c>
      <c r="B1094" s="4" t="s">
        <v>2187</v>
      </c>
      <c r="C1094" s="10" t="s">
        <v>6679</v>
      </c>
      <c r="D1094" s="9" t="s">
        <v>7521</v>
      </c>
      <c r="E1094" s="7" t="s">
        <v>5677</v>
      </c>
    </row>
    <row r="1095" spans="1:5" ht="15.75" x14ac:dyDescent="0.25">
      <c r="A1095" s="5" t="s">
        <v>2188</v>
      </c>
      <c r="B1095" s="6" t="s">
        <v>2189</v>
      </c>
      <c r="C1095" s="10" t="s">
        <v>6680</v>
      </c>
      <c r="D1095" s="9" t="s">
        <v>7332</v>
      </c>
      <c r="E1095" s="8" t="s">
        <v>4735</v>
      </c>
    </row>
    <row r="1096" spans="1:5" ht="15.75" x14ac:dyDescent="0.25">
      <c r="A1096" s="3" t="s">
        <v>2190</v>
      </c>
      <c r="B1096" s="4" t="s">
        <v>2191</v>
      </c>
      <c r="C1096" s="10" t="s">
        <v>6680</v>
      </c>
      <c r="D1096" s="9" t="s">
        <v>6812</v>
      </c>
      <c r="E1096" s="7" t="s">
        <v>5678</v>
      </c>
    </row>
    <row r="1097" spans="1:5" ht="15.75" x14ac:dyDescent="0.25">
      <c r="A1097" s="5" t="s">
        <v>2192</v>
      </c>
      <c r="B1097" s="6" t="s">
        <v>2193</v>
      </c>
      <c r="C1097" s="10" t="s">
        <v>7072</v>
      </c>
      <c r="D1097" s="9" t="s">
        <v>7522</v>
      </c>
      <c r="E1097" s="8" t="s">
        <v>5679</v>
      </c>
    </row>
    <row r="1098" spans="1:5" ht="15.75" x14ac:dyDescent="0.25">
      <c r="A1098" s="3" t="s">
        <v>2194</v>
      </c>
      <c r="B1098" s="4" t="s">
        <v>2195</v>
      </c>
      <c r="C1098" s="10" t="s">
        <v>6679</v>
      </c>
      <c r="D1098" s="9" t="s">
        <v>7523</v>
      </c>
      <c r="E1098" s="7" t="s">
        <v>5680</v>
      </c>
    </row>
    <row r="1099" spans="1:5" ht="15.75" x14ac:dyDescent="0.25">
      <c r="A1099" s="5" t="s">
        <v>2196</v>
      </c>
      <c r="B1099" s="6" t="s">
        <v>2197</v>
      </c>
      <c r="C1099" s="10" t="s">
        <v>6679</v>
      </c>
      <c r="D1099" s="9" t="s">
        <v>7232</v>
      </c>
      <c r="E1099" s="8" t="s">
        <v>5681</v>
      </c>
    </row>
    <row r="1100" spans="1:5" ht="15.75" x14ac:dyDescent="0.25">
      <c r="A1100" s="3" t="s">
        <v>2198</v>
      </c>
      <c r="B1100" s="4" t="s">
        <v>2199</v>
      </c>
      <c r="C1100" s="10" t="s">
        <v>6679</v>
      </c>
      <c r="D1100" s="9" t="s">
        <v>7524</v>
      </c>
      <c r="E1100" s="7" t="s">
        <v>4922</v>
      </c>
    </row>
    <row r="1101" spans="1:5" ht="15.75" x14ac:dyDescent="0.25">
      <c r="A1101" s="5" t="s">
        <v>2200</v>
      </c>
      <c r="B1101" s="6" t="s">
        <v>2201</v>
      </c>
      <c r="C1101" s="10" t="s">
        <v>6680</v>
      </c>
      <c r="D1101" s="9" t="s">
        <v>7525</v>
      </c>
      <c r="E1101" s="8" t="s">
        <v>5682</v>
      </c>
    </row>
    <row r="1102" spans="1:5" ht="15.75" x14ac:dyDescent="0.25">
      <c r="A1102" s="3" t="s">
        <v>2202</v>
      </c>
      <c r="B1102" s="4" t="s">
        <v>2203</v>
      </c>
      <c r="C1102" s="10" t="s">
        <v>7072</v>
      </c>
      <c r="D1102" s="9" t="s">
        <v>7269</v>
      </c>
      <c r="E1102" s="7" t="s">
        <v>5683</v>
      </c>
    </row>
    <row r="1103" spans="1:5" ht="15.75" x14ac:dyDescent="0.25">
      <c r="A1103" s="5" t="s">
        <v>2204</v>
      </c>
      <c r="B1103" s="6" t="s">
        <v>2205</v>
      </c>
      <c r="C1103" s="10" t="s">
        <v>6680</v>
      </c>
      <c r="D1103" s="9" t="s">
        <v>5241</v>
      </c>
      <c r="E1103" s="8" t="s">
        <v>5126</v>
      </c>
    </row>
    <row r="1104" spans="1:5" ht="15.75" x14ac:dyDescent="0.25">
      <c r="A1104" s="3" t="s">
        <v>2206</v>
      </c>
      <c r="B1104" s="4" t="s">
        <v>2207</v>
      </c>
      <c r="C1104" s="10" t="s">
        <v>6680</v>
      </c>
      <c r="D1104" s="9" t="s">
        <v>7526</v>
      </c>
      <c r="E1104" s="7" t="s">
        <v>5684</v>
      </c>
    </row>
    <row r="1105" spans="1:5" ht="15.75" x14ac:dyDescent="0.25">
      <c r="A1105" s="5" t="s">
        <v>2208</v>
      </c>
      <c r="B1105" s="6" t="s">
        <v>2209</v>
      </c>
      <c r="C1105" s="10" t="s">
        <v>6679</v>
      </c>
      <c r="D1105" s="9" t="s">
        <v>7527</v>
      </c>
      <c r="E1105" s="8" t="s">
        <v>5685</v>
      </c>
    </row>
    <row r="1106" spans="1:5" ht="15.75" x14ac:dyDescent="0.25">
      <c r="A1106" s="3" t="s">
        <v>2210</v>
      </c>
      <c r="B1106" s="4" t="s">
        <v>2211</v>
      </c>
      <c r="C1106" s="10" t="s">
        <v>6680</v>
      </c>
      <c r="D1106" s="9" t="s">
        <v>7528</v>
      </c>
      <c r="E1106" s="7" t="s">
        <v>5686</v>
      </c>
    </row>
    <row r="1107" spans="1:5" ht="15.75" x14ac:dyDescent="0.25">
      <c r="A1107" s="5" t="s">
        <v>2212</v>
      </c>
      <c r="B1107" s="6" t="s">
        <v>2213</v>
      </c>
      <c r="C1107" s="10" t="s">
        <v>6680</v>
      </c>
      <c r="D1107" s="9" t="s">
        <v>6777</v>
      </c>
      <c r="E1107" s="8" t="s">
        <v>5687</v>
      </c>
    </row>
    <row r="1108" spans="1:5" ht="15.75" x14ac:dyDescent="0.25">
      <c r="A1108" s="3" t="s">
        <v>2214</v>
      </c>
      <c r="B1108" s="4" t="s">
        <v>2215</v>
      </c>
      <c r="C1108" s="10" t="s">
        <v>6680</v>
      </c>
      <c r="D1108" s="9" t="s">
        <v>7150</v>
      </c>
      <c r="E1108" s="7" t="s">
        <v>5688</v>
      </c>
    </row>
    <row r="1109" spans="1:5" ht="15.75" x14ac:dyDescent="0.25">
      <c r="A1109" s="5" t="s">
        <v>2216</v>
      </c>
      <c r="B1109" s="6" t="s">
        <v>2217</v>
      </c>
      <c r="C1109" s="10" t="s">
        <v>6679</v>
      </c>
      <c r="D1109" s="9" t="s">
        <v>7529</v>
      </c>
      <c r="E1109" s="8" t="s">
        <v>5689</v>
      </c>
    </row>
    <row r="1110" spans="1:5" ht="15.75" x14ac:dyDescent="0.25">
      <c r="A1110" s="3" t="s">
        <v>2218</v>
      </c>
      <c r="B1110" s="4" t="s">
        <v>2219</v>
      </c>
      <c r="C1110" s="10" t="s">
        <v>7072</v>
      </c>
      <c r="D1110" s="9" t="s">
        <v>7530</v>
      </c>
      <c r="E1110" s="7" t="s">
        <v>5690</v>
      </c>
    </row>
    <row r="1111" spans="1:5" ht="15.75" x14ac:dyDescent="0.25">
      <c r="A1111" s="5" t="s">
        <v>2220</v>
      </c>
      <c r="B1111" s="6" t="s">
        <v>2221</v>
      </c>
      <c r="C1111" s="10" t="s">
        <v>7072</v>
      </c>
      <c r="D1111" s="9" t="s">
        <v>7531</v>
      </c>
      <c r="E1111" s="8" t="s">
        <v>5691</v>
      </c>
    </row>
    <row r="1112" spans="1:5" ht="15.75" x14ac:dyDescent="0.25">
      <c r="A1112" s="3" t="s">
        <v>2222</v>
      </c>
      <c r="B1112" s="4" t="s">
        <v>2223</v>
      </c>
      <c r="C1112" s="10" t="s">
        <v>6679</v>
      </c>
      <c r="D1112" s="9" t="s">
        <v>6748</v>
      </c>
      <c r="E1112" s="7" t="s">
        <v>5056</v>
      </c>
    </row>
    <row r="1113" spans="1:5" ht="15.75" x14ac:dyDescent="0.25">
      <c r="A1113" s="5" t="s">
        <v>2224</v>
      </c>
      <c r="B1113" s="6" t="s">
        <v>2225</v>
      </c>
      <c r="C1113" s="10" t="s">
        <v>7072</v>
      </c>
      <c r="D1113" s="9" t="s">
        <v>7532</v>
      </c>
      <c r="E1113" s="8" t="s">
        <v>5692</v>
      </c>
    </row>
    <row r="1114" spans="1:5" ht="15.75" x14ac:dyDescent="0.25">
      <c r="A1114" s="3" t="s">
        <v>2226</v>
      </c>
      <c r="B1114" s="4" t="s">
        <v>2227</v>
      </c>
      <c r="C1114" s="10" t="s">
        <v>6680</v>
      </c>
      <c r="D1114" s="9" t="s">
        <v>5512</v>
      </c>
      <c r="E1114" s="7" t="s">
        <v>5693</v>
      </c>
    </row>
    <row r="1115" spans="1:5" ht="15.75" x14ac:dyDescent="0.25">
      <c r="A1115" s="5" t="s">
        <v>2228</v>
      </c>
      <c r="B1115" s="6" t="s">
        <v>2229</v>
      </c>
      <c r="C1115" s="10" t="s">
        <v>6679</v>
      </c>
      <c r="D1115" s="9" t="s">
        <v>7533</v>
      </c>
      <c r="E1115" s="8" t="s">
        <v>5694</v>
      </c>
    </row>
    <row r="1116" spans="1:5" ht="15.75" x14ac:dyDescent="0.25">
      <c r="A1116" s="3" t="s">
        <v>2230</v>
      </c>
      <c r="B1116" s="4" t="s">
        <v>2231</v>
      </c>
      <c r="C1116" s="10" t="s">
        <v>6679</v>
      </c>
      <c r="D1116" s="9" t="s">
        <v>7534</v>
      </c>
      <c r="E1116" s="7" t="s">
        <v>5695</v>
      </c>
    </row>
    <row r="1117" spans="1:5" ht="15.75" x14ac:dyDescent="0.25">
      <c r="A1117" s="5" t="s">
        <v>2232</v>
      </c>
      <c r="B1117" s="6" t="s">
        <v>2233</v>
      </c>
      <c r="C1117" s="10" t="s">
        <v>6679</v>
      </c>
      <c r="D1117" s="9" t="s">
        <v>7535</v>
      </c>
      <c r="E1117" s="8" t="s">
        <v>5696</v>
      </c>
    </row>
    <row r="1118" spans="1:5" ht="15.75" x14ac:dyDescent="0.25">
      <c r="A1118" s="3" t="s">
        <v>2234</v>
      </c>
      <c r="B1118" s="4" t="s">
        <v>2235</v>
      </c>
      <c r="C1118" s="10" t="s">
        <v>6679</v>
      </c>
      <c r="D1118" s="9" t="s">
        <v>7536</v>
      </c>
      <c r="E1118" s="7" t="s">
        <v>5697</v>
      </c>
    </row>
    <row r="1119" spans="1:5" ht="15.75" x14ac:dyDescent="0.25">
      <c r="A1119" s="5" t="s">
        <v>2236</v>
      </c>
      <c r="B1119" s="6" t="s">
        <v>2237</v>
      </c>
      <c r="C1119" s="10" t="s">
        <v>6679</v>
      </c>
      <c r="D1119" s="9" t="s">
        <v>6874</v>
      </c>
      <c r="E1119" s="8" t="s">
        <v>5698</v>
      </c>
    </row>
    <row r="1120" spans="1:5" ht="15.75" x14ac:dyDescent="0.25">
      <c r="A1120" s="3" t="s">
        <v>2238</v>
      </c>
      <c r="B1120" s="4" t="s">
        <v>2239</v>
      </c>
      <c r="C1120" s="10" t="s">
        <v>6680</v>
      </c>
      <c r="D1120" s="9" t="s">
        <v>7537</v>
      </c>
      <c r="E1120" s="7" t="s">
        <v>5699</v>
      </c>
    </row>
    <row r="1121" spans="1:5" ht="15.75" x14ac:dyDescent="0.25">
      <c r="A1121" s="5" t="s">
        <v>2240</v>
      </c>
      <c r="B1121" s="6" t="s">
        <v>2241</v>
      </c>
      <c r="C1121" s="10" t="s">
        <v>6680</v>
      </c>
      <c r="D1121" s="9" t="s">
        <v>7538</v>
      </c>
      <c r="E1121" s="8" t="s">
        <v>5700</v>
      </c>
    </row>
    <row r="1122" spans="1:5" ht="15.75" x14ac:dyDescent="0.25">
      <c r="A1122" s="3" t="s">
        <v>2242</v>
      </c>
      <c r="B1122" s="4" t="s">
        <v>2243</v>
      </c>
      <c r="C1122" s="10" t="s">
        <v>6680</v>
      </c>
      <c r="D1122" s="9" t="s">
        <v>7539</v>
      </c>
      <c r="E1122" s="7" t="s">
        <v>5701</v>
      </c>
    </row>
    <row r="1123" spans="1:5" ht="15.75" x14ac:dyDescent="0.25">
      <c r="A1123" s="5" t="s">
        <v>2244</v>
      </c>
      <c r="B1123" s="6" t="s">
        <v>2245</v>
      </c>
      <c r="C1123" s="10" t="s">
        <v>6680</v>
      </c>
      <c r="D1123" s="9" t="s">
        <v>7540</v>
      </c>
      <c r="E1123" s="8" t="s">
        <v>5702</v>
      </c>
    </row>
    <row r="1124" spans="1:5" ht="15.75" x14ac:dyDescent="0.25">
      <c r="A1124" s="3" t="s">
        <v>2246</v>
      </c>
      <c r="B1124" s="4" t="s">
        <v>2247</v>
      </c>
      <c r="C1124" s="10" t="s">
        <v>6679</v>
      </c>
      <c r="D1124" s="9" t="s">
        <v>7541</v>
      </c>
      <c r="E1124" s="7" t="s">
        <v>5703</v>
      </c>
    </row>
    <row r="1125" spans="1:5" ht="15.75" x14ac:dyDescent="0.25">
      <c r="A1125" s="5" t="s">
        <v>2248</v>
      </c>
      <c r="B1125" s="6" t="s">
        <v>2249</v>
      </c>
      <c r="C1125" s="10" t="s">
        <v>6680</v>
      </c>
      <c r="D1125" s="9" t="s">
        <v>7011</v>
      </c>
      <c r="E1125" s="8" t="s">
        <v>5704</v>
      </c>
    </row>
    <row r="1126" spans="1:5" ht="15.75" x14ac:dyDescent="0.25">
      <c r="A1126" s="3" t="s">
        <v>2250</v>
      </c>
      <c r="B1126" s="4" t="s">
        <v>2251</v>
      </c>
      <c r="C1126" s="10" t="s">
        <v>7072</v>
      </c>
      <c r="D1126" s="9" t="s">
        <v>7542</v>
      </c>
      <c r="E1126" s="7" t="s">
        <v>5705</v>
      </c>
    </row>
    <row r="1127" spans="1:5" ht="15.75" x14ac:dyDescent="0.25">
      <c r="A1127" s="5" t="s">
        <v>2252</v>
      </c>
      <c r="B1127" s="6" t="s">
        <v>2253</v>
      </c>
      <c r="C1127" s="10" t="s">
        <v>6679</v>
      </c>
      <c r="D1127" s="9" t="s">
        <v>7543</v>
      </c>
      <c r="E1127" s="8" t="s">
        <v>5706</v>
      </c>
    </row>
    <row r="1128" spans="1:5" ht="15.75" x14ac:dyDescent="0.25">
      <c r="A1128" s="3" t="s">
        <v>2254</v>
      </c>
      <c r="B1128" s="4" t="s">
        <v>2255</v>
      </c>
      <c r="C1128" s="10" t="s">
        <v>6680</v>
      </c>
      <c r="D1128" s="9" t="s">
        <v>7017</v>
      </c>
      <c r="E1128" s="7" t="s">
        <v>5707</v>
      </c>
    </row>
    <row r="1129" spans="1:5" ht="15.75" x14ac:dyDescent="0.25">
      <c r="A1129" s="5" t="s">
        <v>2256</v>
      </c>
      <c r="B1129" s="6" t="s">
        <v>2257</v>
      </c>
      <c r="C1129" s="10" t="s">
        <v>6680</v>
      </c>
      <c r="D1129" s="9" t="s">
        <v>5137</v>
      </c>
      <c r="E1129" s="8" t="s">
        <v>5708</v>
      </c>
    </row>
    <row r="1130" spans="1:5" ht="15.75" x14ac:dyDescent="0.25">
      <c r="A1130" s="3" t="s">
        <v>2258</v>
      </c>
      <c r="B1130" s="4" t="s">
        <v>2259</v>
      </c>
      <c r="C1130" s="10" t="s">
        <v>6680</v>
      </c>
      <c r="D1130" s="9" t="s">
        <v>7544</v>
      </c>
      <c r="E1130" s="7" t="s">
        <v>5709</v>
      </c>
    </row>
    <row r="1131" spans="1:5" ht="15.75" x14ac:dyDescent="0.25">
      <c r="A1131" s="5" t="s">
        <v>2260</v>
      </c>
      <c r="B1131" s="6" t="s">
        <v>2261</v>
      </c>
      <c r="C1131" s="10" t="s">
        <v>6679</v>
      </c>
      <c r="D1131" s="9" t="s">
        <v>7100</v>
      </c>
      <c r="E1131" s="8" t="s">
        <v>5710</v>
      </c>
    </row>
    <row r="1132" spans="1:5" ht="15.75" x14ac:dyDescent="0.25">
      <c r="A1132" s="3" t="s">
        <v>2262</v>
      </c>
      <c r="B1132" s="4" t="s">
        <v>2263</v>
      </c>
      <c r="C1132" s="10" t="s">
        <v>7072</v>
      </c>
      <c r="D1132" s="9" t="s">
        <v>7545</v>
      </c>
      <c r="E1132" s="7" t="s">
        <v>5711</v>
      </c>
    </row>
    <row r="1133" spans="1:5" ht="15.75" x14ac:dyDescent="0.25">
      <c r="A1133" s="5" t="s">
        <v>2264</v>
      </c>
      <c r="B1133" s="6" t="s">
        <v>2265</v>
      </c>
      <c r="C1133" s="10" t="s">
        <v>6679</v>
      </c>
      <c r="D1133" s="9" t="s">
        <v>7546</v>
      </c>
      <c r="E1133" s="8" t="s">
        <v>5712</v>
      </c>
    </row>
    <row r="1134" spans="1:5" ht="15.75" x14ac:dyDescent="0.25">
      <c r="A1134" s="3" t="s">
        <v>2266</v>
      </c>
      <c r="B1134" s="4" t="s">
        <v>2267</v>
      </c>
      <c r="C1134" s="10" t="s">
        <v>6680</v>
      </c>
      <c r="D1134" s="9" t="s">
        <v>7547</v>
      </c>
      <c r="E1134" s="7" t="s">
        <v>5713</v>
      </c>
    </row>
    <row r="1135" spans="1:5" ht="15.75" x14ac:dyDescent="0.25">
      <c r="A1135" s="5" t="s">
        <v>2268</v>
      </c>
      <c r="B1135" s="6" t="s">
        <v>2269</v>
      </c>
      <c r="C1135" s="10" t="s">
        <v>6679</v>
      </c>
      <c r="D1135" s="9" t="s">
        <v>6842</v>
      </c>
      <c r="E1135" s="8" t="s">
        <v>5714</v>
      </c>
    </row>
    <row r="1136" spans="1:5" ht="15.75" x14ac:dyDescent="0.25">
      <c r="A1136" s="3" t="s">
        <v>2270</v>
      </c>
      <c r="B1136" s="4" t="s">
        <v>2271</v>
      </c>
      <c r="C1136" s="10" t="s">
        <v>6679</v>
      </c>
      <c r="D1136" s="9" t="s">
        <v>6736</v>
      </c>
      <c r="E1136" s="7" t="s">
        <v>5715</v>
      </c>
    </row>
    <row r="1137" spans="1:5" ht="15.75" x14ac:dyDescent="0.25">
      <c r="A1137" s="5" t="s">
        <v>2272</v>
      </c>
      <c r="B1137" s="6" t="s">
        <v>2273</v>
      </c>
      <c r="C1137" s="10" t="s">
        <v>6679</v>
      </c>
      <c r="D1137" s="9" t="s">
        <v>7548</v>
      </c>
      <c r="E1137" s="8" t="s">
        <v>5716</v>
      </c>
    </row>
    <row r="1138" spans="1:5" ht="15.75" x14ac:dyDescent="0.25">
      <c r="A1138" s="3" t="s">
        <v>2274</v>
      </c>
      <c r="B1138" s="4" t="s">
        <v>2275</v>
      </c>
      <c r="C1138" s="10" t="s">
        <v>6679</v>
      </c>
      <c r="D1138" s="9" t="s">
        <v>7549</v>
      </c>
      <c r="E1138" s="7" t="s">
        <v>5717</v>
      </c>
    </row>
    <row r="1139" spans="1:5" ht="15.75" x14ac:dyDescent="0.25">
      <c r="A1139" s="5" t="s">
        <v>2276</v>
      </c>
      <c r="B1139" s="6" t="s">
        <v>2277</v>
      </c>
      <c r="C1139" s="10" t="s">
        <v>6679</v>
      </c>
      <c r="D1139" s="9" t="s">
        <v>7550</v>
      </c>
      <c r="E1139" s="8" t="s">
        <v>5718</v>
      </c>
    </row>
    <row r="1140" spans="1:5" ht="15.75" x14ac:dyDescent="0.25">
      <c r="A1140" s="3" t="s">
        <v>2278</v>
      </c>
      <c r="B1140" s="4" t="s">
        <v>2279</v>
      </c>
      <c r="C1140" s="10" t="s">
        <v>6679</v>
      </c>
      <c r="D1140" s="9" t="s">
        <v>7551</v>
      </c>
      <c r="E1140" s="7" t="s">
        <v>5719</v>
      </c>
    </row>
    <row r="1141" spans="1:5" ht="15.75" x14ac:dyDescent="0.25">
      <c r="A1141" s="5" t="s">
        <v>2280</v>
      </c>
      <c r="B1141" s="6" t="s">
        <v>2281</v>
      </c>
      <c r="C1141" s="10" t="s">
        <v>6680</v>
      </c>
      <c r="D1141" s="9" t="s">
        <v>5137</v>
      </c>
      <c r="E1141" s="8" t="s">
        <v>5720</v>
      </c>
    </row>
    <row r="1142" spans="1:5" ht="15.75" x14ac:dyDescent="0.25">
      <c r="A1142" s="3" t="s">
        <v>2282</v>
      </c>
      <c r="B1142" s="4" t="s">
        <v>2283</v>
      </c>
      <c r="C1142" s="10" t="s">
        <v>6680</v>
      </c>
      <c r="D1142" s="9" t="s">
        <v>6737</v>
      </c>
      <c r="E1142" s="7" t="s">
        <v>4888</v>
      </c>
    </row>
    <row r="1143" spans="1:5" ht="15.75" x14ac:dyDescent="0.25">
      <c r="A1143" s="5" t="s">
        <v>2284</v>
      </c>
      <c r="B1143" s="6" t="s">
        <v>2285</v>
      </c>
      <c r="C1143" s="10" t="s">
        <v>6679</v>
      </c>
      <c r="D1143" s="9" t="s">
        <v>6841</v>
      </c>
      <c r="E1143" s="8" t="s">
        <v>5721</v>
      </c>
    </row>
    <row r="1144" spans="1:5" ht="15.75" x14ac:dyDescent="0.25">
      <c r="A1144" s="3" t="s">
        <v>2286</v>
      </c>
      <c r="B1144" s="4" t="s">
        <v>2287</v>
      </c>
      <c r="C1144" s="10" t="s">
        <v>6680</v>
      </c>
      <c r="D1144" s="9" t="s">
        <v>7332</v>
      </c>
      <c r="E1144" s="7" t="s">
        <v>5722</v>
      </c>
    </row>
    <row r="1145" spans="1:5" ht="15.75" x14ac:dyDescent="0.25">
      <c r="A1145" s="5" t="s">
        <v>2288</v>
      </c>
      <c r="B1145" s="6" t="s">
        <v>2289</v>
      </c>
      <c r="C1145" s="10" t="s">
        <v>6679</v>
      </c>
      <c r="D1145" s="9" t="s">
        <v>7552</v>
      </c>
      <c r="E1145" s="8" t="s">
        <v>5723</v>
      </c>
    </row>
    <row r="1146" spans="1:5" ht="15.75" x14ac:dyDescent="0.25">
      <c r="A1146" s="3" t="s">
        <v>2290</v>
      </c>
      <c r="B1146" s="4" t="s">
        <v>2291</v>
      </c>
      <c r="C1146" s="10" t="s">
        <v>6679</v>
      </c>
      <c r="D1146" s="9" t="s">
        <v>6701</v>
      </c>
      <c r="E1146" s="7" t="s">
        <v>5724</v>
      </c>
    </row>
    <row r="1147" spans="1:5" ht="15.75" x14ac:dyDescent="0.25">
      <c r="A1147" s="5" t="s">
        <v>2292</v>
      </c>
      <c r="B1147" s="6" t="s">
        <v>2293</v>
      </c>
      <c r="C1147" s="10" t="s">
        <v>6680</v>
      </c>
      <c r="D1147" s="9" t="s">
        <v>7553</v>
      </c>
      <c r="E1147" s="8" t="s">
        <v>5725</v>
      </c>
    </row>
    <row r="1148" spans="1:5" ht="15.75" x14ac:dyDescent="0.25">
      <c r="A1148" s="3" t="s">
        <v>2294</v>
      </c>
      <c r="B1148" s="4" t="s">
        <v>2295</v>
      </c>
      <c r="C1148" s="10" t="s">
        <v>6680</v>
      </c>
      <c r="D1148" s="9" t="s">
        <v>7554</v>
      </c>
      <c r="E1148" s="7" t="s">
        <v>5726</v>
      </c>
    </row>
    <row r="1149" spans="1:5" ht="15.75" x14ac:dyDescent="0.25">
      <c r="A1149" s="5" t="s">
        <v>2296</v>
      </c>
      <c r="B1149" s="6" t="s">
        <v>2297</v>
      </c>
      <c r="C1149" s="10" t="s">
        <v>6680</v>
      </c>
      <c r="D1149" s="9" t="s">
        <v>6224</v>
      </c>
      <c r="E1149" s="8" t="s">
        <v>5727</v>
      </c>
    </row>
    <row r="1150" spans="1:5" ht="15.75" x14ac:dyDescent="0.25">
      <c r="A1150" s="3" t="s">
        <v>2298</v>
      </c>
      <c r="B1150" s="4" t="s">
        <v>2299</v>
      </c>
      <c r="C1150" s="10" t="s">
        <v>6680</v>
      </c>
      <c r="D1150" s="9" t="s">
        <v>6812</v>
      </c>
      <c r="E1150" s="7" t="s">
        <v>5728</v>
      </c>
    </row>
    <row r="1151" spans="1:5" ht="15.75" x14ac:dyDescent="0.25">
      <c r="A1151" s="5" t="s">
        <v>2300</v>
      </c>
      <c r="B1151" s="6" t="s">
        <v>2301</v>
      </c>
      <c r="C1151" s="10" t="s">
        <v>6679</v>
      </c>
      <c r="D1151" s="9" t="s">
        <v>7555</v>
      </c>
      <c r="E1151" s="8" t="s">
        <v>5729</v>
      </c>
    </row>
    <row r="1152" spans="1:5" ht="15.75" x14ac:dyDescent="0.25">
      <c r="A1152" s="3" t="s">
        <v>2302</v>
      </c>
      <c r="B1152" s="4" t="s">
        <v>2303</v>
      </c>
      <c r="C1152" s="10" t="s">
        <v>6680</v>
      </c>
      <c r="D1152" s="9" t="s">
        <v>7556</v>
      </c>
      <c r="E1152" s="7" t="s">
        <v>5167</v>
      </c>
    </row>
    <row r="1153" spans="1:5" ht="15.75" x14ac:dyDescent="0.25">
      <c r="A1153" s="5" t="s">
        <v>2304</v>
      </c>
      <c r="B1153" s="6" t="s">
        <v>2305</v>
      </c>
      <c r="C1153" s="10" t="s">
        <v>6680</v>
      </c>
      <c r="D1153" s="9" t="s">
        <v>7557</v>
      </c>
      <c r="E1153" s="8" t="s">
        <v>5730</v>
      </c>
    </row>
    <row r="1154" spans="1:5" ht="15.75" x14ac:dyDescent="0.25">
      <c r="A1154" s="3" t="s">
        <v>2306</v>
      </c>
      <c r="B1154" s="4" t="s">
        <v>2307</v>
      </c>
      <c r="C1154" s="10" t="s">
        <v>6679</v>
      </c>
      <c r="D1154" s="9" t="s">
        <v>7086</v>
      </c>
      <c r="E1154" s="7" t="s">
        <v>5731</v>
      </c>
    </row>
    <row r="1155" spans="1:5" ht="15.75" x14ac:dyDescent="0.25">
      <c r="A1155" s="5" t="s">
        <v>2308</v>
      </c>
      <c r="B1155" s="6" t="s">
        <v>2309</v>
      </c>
      <c r="C1155" s="10" t="s">
        <v>6679</v>
      </c>
      <c r="D1155" s="9" t="s">
        <v>7558</v>
      </c>
      <c r="E1155" s="8" t="s">
        <v>5732</v>
      </c>
    </row>
    <row r="1156" spans="1:5" ht="15.75" x14ac:dyDescent="0.25">
      <c r="A1156" s="3" t="s">
        <v>2310</v>
      </c>
      <c r="B1156" s="4" t="s">
        <v>2311</v>
      </c>
      <c r="C1156" s="10" t="s">
        <v>6679</v>
      </c>
      <c r="D1156" s="9" t="s">
        <v>7559</v>
      </c>
      <c r="E1156" s="7" t="s">
        <v>5733</v>
      </c>
    </row>
    <row r="1157" spans="1:5" ht="15.75" x14ac:dyDescent="0.25">
      <c r="A1157" s="5" t="s">
        <v>2312</v>
      </c>
      <c r="B1157" s="6" t="s">
        <v>2313</v>
      </c>
      <c r="C1157" s="10" t="s">
        <v>6680</v>
      </c>
      <c r="D1157" s="9" t="s">
        <v>7560</v>
      </c>
      <c r="E1157" s="8" t="s">
        <v>5734</v>
      </c>
    </row>
    <row r="1158" spans="1:5" ht="15.75" x14ac:dyDescent="0.25">
      <c r="A1158" s="3" t="s">
        <v>2314</v>
      </c>
      <c r="B1158" s="4" t="s">
        <v>2315</v>
      </c>
      <c r="C1158" s="10" t="s">
        <v>6680</v>
      </c>
      <c r="D1158" s="9" t="s">
        <v>7561</v>
      </c>
      <c r="E1158" s="7" t="s">
        <v>5735</v>
      </c>
    </row>
    <row r="1159" spans="1:5" ht="15.75" x14ac:dyDescent="0.25">
      <c r="A1159" s="5" t="s">
        <v>2316</v>
      </c>
      <c r="B1159" s="6" t="s">
        <v>2317</v>
      </c>
      <c r="C1159" s="10" t="s">
        <v>6680</v>
      </c>
      <c r="D1159" s="9" t="s">
        <v>7562</v>
      </c>
      <c r="E1159" s="8" t="s">
        <v>5736</v>
      </c>
    </row>
    <row r="1160" spans="1:5" ht="15.75" x14ac:dyDescent="0.25">
      <c r="A1160" s="3" t="s">
        <v>2318</v>
      </c>
      <c r="B1160" s="4" t="s">
        <v>2319</v>
      </c>
      <c r="C1160" s="10" t="s">
        <v>6679</v>
      </c>
      <c r="D1160" s="9" t="s">
        <v>7563</v>
      </c>
      <c r="E1160" s="7" t="s">
        <v>5737</v>
      </c>
    </row>
    <row r="1161" spans="1:5" ht="15.75" x14ac:dyDescent="0.25">
      <c r="A1161" s="5" t="s">
        <v>2320</v>
      </c>
      <c r="B1161" s="6" t="s">
        <v>2321</v>
      </c>
      <c r="C1161" s="10" t="s">
        <v>6680</v>
      </c>
      <c r="D1161" s="9" t="s">
        <v>7564</v>
      </c>
      <c r="E1161" s="8" t="s">
        <v>5738</v>
      </c>
    </row>
    <row r="1162" spans="1:5" ht="15.75" x14ac:dyDescent="0.25">
      <c r="A1162" s="3" t="s">
        <v>2322</v>
      </c>
      <c r="B1162" s="4" t="s">
        <v>2323</v>
      </c>
      <c r="C1162" s="10" t="s">
        <v>6679</v>
      </c>
      <c r="D1162" s="9" t="s">
        <v>7565</v>
      </c>
      <c r="E1162" s="7" t="s">
        <v>5739</v>
      </c>
    </row>
    <row r="1163" spans="1:5" ht="15.75" x14ac:dyDescent="0.25">
      <c r="A1163" s="5" t="s">
        <v>2324</v>
      </c>
      <c r="B1163" s="6" t="s">
        <v>2325</v>
      </c>
      <c r="C1163" s="10" t="s">
        <v>6679</v>
      </c>
      <c r="D1163" s="9" t="s">
        <v>7566</v>
      </c>
      <c r="E1163" s="8" t="s">
        <v>5740</v>
      </c>
    </row>
    <row r="1164" spans="1:5" ht="15.75" x14ac:dyDescent="0.25">
      <c r="A1164" s="3" t="s">
        <v>2326</v>
      </c>
      <c r="B1164" s="4" t="s">
        <v>2327</v>
      </c>
      <c r="C1164" s="10" t="s">
        <v>6680</v>
      </c>
      <c r="D1164" s="9" t="s">
        <v>7567</v>
      </c>
      <c r="E1164" s="7" t="s">
        <v>5741</v>
      </c>
    </row>
    <row r="1165" spans="1:5" ht="15.75" x14ac:dyDescent="0.25">
      <c r="A1165" s="5" t="s">
        <v>2328</v>
      </c>
      <c r="B1165" s="6" t="s">
        <v>2329</v>
      </c>
      <c r="C1165" s="10" t="s">
        <v>6679</v>
      </c>
      <c r="D1165" s="9" t="s">
        <v>7568</v>
      </c>
      <c r="E1165" s="8" t="s">
        <v>5742</v>
      </c>
    </row>
    <row r="1166" spans="1:5" ht="15.75" x14ac:dyDescent="0.25">
      <c r="A1166" s="3" t="s">
        <v>2330</v>
      </c>
      <c r="B1166" s="4" t="s">
        <v>2331</v>
      </c>
      <c r="C1166" s="10" t="s">
        <v>6679</v>
      </c>
      <c r="D1166" s="9" t="s">
        <v>7569</v>
      </c>
      <c r="E1166" s="7" t="s">
        <v>5743</v>
      </c>
    </row>
    <row r="1167" spans="1:5" ht="15.75" x14ac:dyDescent="0.25">
      <c r="A1167" s="5" t="s">
        <v>2332</v>
      </c>
      <c r="B1167" s="6" t="s">
        <v>2333</v>
      </c>
      <c r="C1167" s="10" t="s">
        <v>6679</v>
      </c>
      <c r="D1167" s="9" t="s">
        <v>6856</v>
      </c>
      <c r="E1167" s="8" t="s">
        <v>5744</v>
      </c>
    </row>
    <row r="1168" spans="1:5" ht="15.75" x14ac:dyDescent="0.25">
      <c r="A1168" s="3" t="s">
        <v>2334</v>
      </c>
      <c r="B1168" s="4" t="s">
        <v>2335</v>
      </c>
      <c r="C1168" s="10" t="s">
        <v>6679</v>
      </c>
      <c r="D1168" s="9" t="s">
        <v>6716</v>
      </c>
      <c r="E1168" s="7" t="s">
        <v>5745</v>
      </c>
    </row>
    <row r="1169" spans="1:5" ht="15.75" x14ac:dyDescent="0.25">
      <c r="A1169" s="5" t="s">
        <v>2336</v>
      </c>
      <c r="B1169" s="6" t="s">
        <v>2337</v>
      </c>
      <c r="C1169" s="10" t="s">
        <v>7072</v>
      </c>
      <c r="D1169" s="9" t="s">
        <v>7570</v>
      </c>
      <c r="E1169" s="8" t="s">
        <v>5746</v>
      </c>
    </row>
    <row r="1170" spans="1:5" ht="15.75" x14ac:dyDescent="0.25">
      <c r="A1170" s="3" t="s">
        <v>2338</v>
      </c>
      <c r="B1170" s="4" t="s">
        <v>2339</v>
      </c>
      <c r="C1170" s="10" t="s">
        <v>6680</v>
      </c>
      <c r="D1170" s="9" t="s">
        <v>7571</v>
      </c>
      <c r="E1170" s="7" t="s">
        <v>4713</v>
      </c>
    </row>
    <row r="1171" spans="1:5" ht="15.75" x14ac:dyDescent="0.25">
      <c r="A1171" s="5" t="s">
        <v>2340</v>
      </c>
      <c r="B1171" s="6" t="s">
        <v>2341</v>
      </c>
      <c r="C1171" s="10" t="s">
        <v>6680</v>
      </c>
      <c r="D1171" s="9" t="s">
        <v>7572</v>
      </c>
      <c r="E1171" s="8" t="s">
        <v>5747</v>
      </c>
    </row>
    <row r="1172" spans="1:5" ht="15.75" x14ac:dyDescent="0.25">
      <c r="A1172" s="3" t="s">
        <v>2342</v>
      </c>
      <c r="B1172" s="4" t="s">
        <v>2343</v>
      </c>
      <c r="C1172" s="10" t="s">
        <v>7072</v>
      </c>
      <c r="D1172" s="9" t="s">
        <v>7573</v>
      </c>
      <c r="E1172" s="7" t="s">
        <v>5588</v>
      </c>
    </row>
    <row r="1173" spans="1:5" ht="15.75" x14ac:dyDescent="0.25">
      <c r="A1173" s="5" t="s">
        <v>2344</v>
      </c>
      <c r="B1173" s="6" t="s">
        <v>2345</v>
      </c>
      <c r="C1173" s="10" t="s">
        <v>6679</v>
      </c>
      <c r="D1173" s="9" t="s">
        <v>7574</v>
      </c>
      <c r="E1173" s="8" t="s">
        <v>5748</v>
      </c>
    </row>
    <row r="1174" spans="1:5" ht="15.75" x14ac:dyDescent="0.25">
      <c r="A1174" s="3" t="s">
        <v>2346</v>
      </c>
      <c r="B1174" s="4" t="s">
        <v>2347</v>
      </c>
      <c r="C1174" s="10" t="s">
        <v>6680</v>
      </c>
      <c r="D1174" s="9" t="s">
        <v>7575</v>
      </c>
      <c r="E1174" s="7" t="s">
        <v>5749</v>
      </c>
    </row>
    <row r="1175" spans="1:5" ht="15.75" x14ac:dyDescent="0.25">
      <c r="A1175" s="5" t="s">
        <v>2348</v>
      </c>
      <c r="B1175" s="6" t="s">
        <v>2349</v>
      </c>
      <c r="C1175" s="10" t="s">
        <v>7072</v>
      </c>
      <c r="D1175" s="9" t="s">
        <v>7576</v>
      </c>
      <c r="E1175" s="8" t="s">
        <v>5750</v>
      </c>
    </row>
    <row r="1176" spans="1:5" ht="15.75" x14ac:dyDescent="0.25">
      <c r="A1176" s="3" t="s">
        <v>2350</v>
      </c>
      <c r="B1176" s="4" t="s">
        <v>2351</v>
      </c>
      <c r="C1176" s="10" t="s">
        <v>6680</v>
      </c>
      <c r="D1176" s="9" t="s">
        <v>7577</v>
      </c>
      <c r="E1176" s="7" t="s">
        <v>5751</v>
      </c>
    </row>
    <row r="1177" spans="1:5" ht="15.75" x14ac:dyDescent="0.25">
      <c r="A1177" s="5" t="s">
        <v>2352</v>
      </c>
      <c r="B1177" s="6" t="s">
        <v>2353</v>
      </c>
      <c r="C1177" s="10" t="s">
        <v>6680</v>
      </c>
      <c r="D1177" s="9" t="s">
        <v>7578</v>
      </c>
      <c r="E1177" s="8" t="s">
        <v>5752</v>
      </c>
    </row>
    <row r="1178" spans="1:5" ht="15.75" x14ac:dyDescent="0.25">
      <c r="A1178" s="3" t="s">
        <v>2354</v>
      </c>
      <c r="B1178" s="4" t="s">
        <v>2355</v>
      </c>
      <c r="C1178" s="10" t="s">
        <v>6680</v>
      </c>
      <c r="D1178" s="9" t="s">
        <v>7579</v>
      </c>
      <c r="E1178" s="7" t="s">
        <v>5753</v>
      </c>
    </row>
    <row r="1179" spans="1:5" ht="15.75" x14ac:dyDescent="0.25">
      <c r="A1179" s="5" t="s">
        <v>2356</v>
      </c>
      <c r="B1179" s="6" t="s">
        <v>2357</v>
      </c>
      <c r="C1179" s="10" t="s">
        <v>6679</v>
      </c>
      <c r="D1179" s="9" t="s">
        <v>7580</v>
      </c>
      <c r="E1179" s="8" t="s">
        <v>5754</v>
      </c>
    </row>
    <row r="1180" spans="1:5" ht="15.75" x14ac:dyDescent="0.25">
      <c r="A1180" s="3" t="s">
        <v>2358</v>
      </c>
      <c r="B1180" s="4" t="s">
        <v>2359</v>
      </c>
      <c r="C1180" s="10" t="s">
        <v>6680</v>
      </c>
      <c r="D1180" s="9" t="s">
        <v>6740</v>
      </c>
      <c r="E1180" s="7" t="s">
        <v>5755</v>
      </c>
    </row>
    <row r="1181" spans="1:5" ht="15.75" x14ac:dyDescent="0.25">
      <c r="A1181" s="5" t="s">
        <v>2360</v>
      </c>
      <c r="B1181" s="6" t="s">
        <v>2361</v>
      </c>
      <c r="C1181" s="10" t="s">
        <v>6679</v>
      </c>
      <c r="D1181" s="9" t="s">
        <v>6838</v>
      </c>
      <c r="E1181" s="8" t="s">
        <v>5756</v>
      </c>
    </row>
    <row r="1182" spans="1:5" ht="15.75" x14ac:dyDescent="0.25">
      <c r="A1182" s="3" t="s">
        <v>2362</v>
      </c>
      <c r="B1182" s="4" t="s">
        <v>2363</v>
      </c>
      <c r="C1182" s="10" t="s">
        <v>6680</v>
      </c>
      <c r="D1182" s="9" t="s">
        <v>6704</v>
      </c>
      <c r="E1182" s="7" t="s">
        <v>5757</v>
      </c>
    </row>
    <row r="1183" spans="1:5" ht="15.75" x14ac:dyDescent="0.25">
      <c r="A1183" s="5" t="s">
        <v>2364</v>
      </c>
      <c r="B1183" s="6" t="s">
        <v>2365</v>
      </c>
      <c r="C1183" s="10" t="s">
        <v>6679</v>
      </c>
      <c r="D1183" s="9" t="s">
        <v>7581</v>
      </c>
      <c r="E1183" s="8" t="s">
        <v>4712</v>
      </c>
    </row>
    <row r="1184" spans="1:5" ht="15.75" x14ac:dyDescent="0.25">
      <c r="A1184" s="3" t="s">
        <v>2366</v>
      </c>
      <c r="B1184" s="4" t="s">
        <v>2367</v>
      </c>
      <c r="C1184" s="10" t="s">
        <v>6679</v>
      </c>
      <c r="D1184" s="9" t="s">
        <v>7582</v>
      </c>
      <c r="E1184" s="7" t="s">
        <v>5758</v>
      </c>
    </row>
    <row r="1185" spans="1:5" ht="15.75" x14ac:dyDescent="0.25">
      <c r="A1185" s="5" t="s">
        <v>2368</v>
      </c>
      <c r="B1185" s="6" t="s">
        <v>2369</v>
      </c>
      <c r="C1185" s="10" t="s">
        <v>7072</v>
      </c>
      <c r="D1185" s="9" t="s">
        <v>7583</v>
      </c>
      <c r="E1185" s="8" t="s">
        <v>5759</v>
      </c>
    </row>
    <row r="1186" spans="1:5" ht="15.75" x14ac:dyDescent="0.25">
      <c r="A1186" s="3" t="s">
        <v>2370</v>
      </c>
      <c r="B1186" s="4" t="s">
        <v>2371</v>
      </c>
      <c r="C1186" s="10" t="s">
        <v>6680</v>
      </c>
      <c r="D1186" s="9" t="s">
        <v>7584</v>
      </c>
      <c r="E1186" s="7" t="s">
        <v>5760</v>
      </c>
    </row>
    <row r="1187" spans="1:5" ht="15.75" x14ac:dyDescent="0.25">
      <c r="A1187" s="5" t="s">
        <v>2372</v>
      </c>
      <c r="B1187" s="6" t="s">
        <v>2373</v>
      </c>
      <c r="C1187" s="10" t="s">
        <v>6679</v>
      </c>
      <c r="D1187" s="9" t="s">
        <v>6701</v>
      </c>
      <c r="E1187" s="8" t="s">
        <v>5761</v>
      </c>
    </row>
    <row r="1188" spans="1:5" ht="15.75" x14ac:dyDescent="0.25">
      <c r="A1188" s="3" t="s">
        <v>2374</v>
      </c>
      <c r="B1188" s="4" t="s">
        <v>2375</v>
      </c>
      <c r="C1188" s="10" t="s">
        <v>6679</v>
      </c>
      <c r="D1188" s="9" t="s">
        <v>7585</v>
      </c>
      <c r="E1188" s="7" t="s">
        <v>5762</v>
      </c>
    </row>
    <row r="1189" spans="1:5" ht="15.75" x14ac:dyDescent="0.25">
      <c r="A1189" s="5" t="s">
        <v>2376</v>
      </c>
      <c r="B1189" s="6" t="s">
        <v>2377</v>
      </c>
      <c r="C1189" s="10" t="s">
        <v>6680</v>
      </c>
      <c r="D1189" s="9" t="s">
        <v>6364</v>
      </c>
      <c r="E1189" s="8" t="s">
        <v>4940</v>
      </c>
    </row>
    <row r="1190" spans="1:5" ht="15.75" x14ac:dyDescent="0.25">
      <c r="A1190" s="3" t="s">
        <v>2378</v>
      </c>
      <c r="B1190" s="4" t="s">
        <v>2379</v>
      </c>
      <c r="C1190" s="10" t="s">
        <v>6680</v>
      </c>
      <c r="D1190" s="9" t="s">
        <v>7586</v>
      </c>
      <c r="E1190" s="7" t="s">
        <v>5763</v>
      </c>
    </row>
    <row r="1191" spans="1:5" ht="15.75" x14ac:dyDescent="0.25">
      <c r="A1191" s="5" t="s">
        <v>2380</v>
      </c>
      <c r="B1191" s="6" t="s">
        <v>2381</v>
      </c>
      <c r="C1191" s="10" t="s">
        <v>6680</v>
      </c>
      <c r="D1191" s="9" t="s">
        <v>7587</v>
      </c>
      <c r="E1191" s="8" t="s">
        <v>5764</v>
      </c>
    </row>
    <row r="1192" spans="1:5" ht="15.75" x14ac:dyDescent="0.25">
      <c r="A1192" s="3" t="s">
        <v>2382</v>
      </c>
      <c r="B1192" s="4" t="s">
        <v>2383</v>
      </c>
      <c r="C1192" s="10" t="s">
        <v>6680</v>
      </c>
      <c r="D1192" s="9" t="s">
        <v>7588</v>
      </c>
      <c r="E1192" s="7" t="s">
        <v>5765</v>
      </c>
    </row>
    <row r="1193" spans="1:5" ht="15.75" x14ac:dyDescent="0.25">
      <c r="A1193" s="5" t="s">
        <v>2384</v>
      </c>
      <c r="B1193" s="6" t="s">
        <v>2385</v>
      </c>
      <c r="C1193" s="10" t="s">
        <v>6680</v>
      </c>
      <c r="D1193" s="9" t="s">
        <v>6884</v>
      </c>
      <c r="E1193" s="8" t="s">
        <v>5766</v>
      </c>
    </row>
    <row r="1194" spans="1:5" ht="15.75" x14ac:dyDescent="0.25">
      <c r="A1194" s="3" t="s">
        <v>2386</v>
      </c>
      <c r="B1194" s="4" t="s">
        <v>2387</v>
      </c>
      <c r="C1194" s="10" t="s">
        <v>6679</v>
      </c>
      <c r="D1194" s="9" t="s">
        <v>6964</v>
      </c>
      <c r="E1194" s="7" t="s">
        <v>5767</v>
      </c>
    </row>
    <row r="1195" spans="1:5" ht="15.75" x14ac:dyDescent="0.25">
      <c r="A1195" s="5" t="s">
        <v>2388</v>
      </c>
      <c r="B1195" s="6" t="s">
        <v>2389</v>
      </c>
      <c r="C1195" s="10" t="s">
        <v>6679</v>
      </c>
      <c r="D1195" s="9" t="s">
        <v>6770</v>
      </c>
      <c r="E1195" s="8" t="s">
        <v>5768</v>
      </c>
    </row>
    <row r="1196" spans="1:5" ht="15.75" x14ac:dyDescent="0.25">
      <c r="A1196" s="3" t="s">
        <v>2390</v>
      </c>
      <c r="B1196" s="4" t="s">
        <v>2391</v>
      </c>
      <c r="C1196" s="10" t="s">
        <v>6679</v>
      </c>
      <c r="D1196" s="9" t="s">
        <v>7589</v>
      </c>
      <c r="E1196" s="7" t="s">
        <v>5769</v>
      </c>
    </row>
    <row r="1197" spans="1:5" ht="15.75" x14ac:dyDescent="0.25">
      <c r="A1197" s="5" t="s">
        <v>2392</v>
      </c>
      <c r="B1197" s="6" t="s">
        <v>2393</v>
      </c>
      <c r="C1197" s="10" t="s">
        <v>6679</v>
      </c>
      <c r="D1197" s="9" t="s">
        <v>7590</v>
      </c>
      <c r="E1197" s="8" t="s">
        <v>5770</v>
      </c>
    </row>
    <row r="1198" spans="1:5" ht="15.75" x14ac:dyDescent="0.25">
      <c r="A1198" s="3" t="s">
        <v>2394</v>
      </c>
      <c r="B1198" s="4" t="s">
        <v>2395</v>
      </c>
      <c r="C1198" s="10" t="s">
        <v>6679</v>
      </c>
      <c r="D1198" s="9" t="s">
        <v>7591</v>
      </c>
      <c r="E1198" s="7" t="s">
        <v>5771</v>
      </c>
    </row>
    <row r="1199" spans="1:5" ht="15.75" x14ac:dyDescent="0.25">
      <c r="A1199" s="5" t="s">
        <v>2396</v>
      </c>
      <c r="B1199" s="6" t="s">
        <v>2397</v>
      </c>
      <c r="C1199" s="10" t="s">
        <v>6680</v>
      </c>
      <c r="D1199" s="9" t="s">
        <v>7471</v>
      </c>
      <c r="E1199" s="8" t="s">
        <v>5772</v>
      </c>
    </row>
    <row r="1200" spans="1:5" ht="15.75" x14ac:dyDescent="0.25">
      <c r="A1200" s="3" t="s">
        <v>2398</v>
      </c>
      <c r="B1200" s="4" t="s">
        <v>2399</v>
      </c>
      <c r="C1200" s="10" t="s">
        <v>6680</v>
      </c>
      <c r="D1200" s="9" t="s">
        <v>7592</v>
      </c>
      <c r="E1200" s="7" t="s">
        <v>5773</v>
      </c>
    </row>
    <row r="1201" spans="1:5" ht="15.75" x14ac:dyDescent="0.25">
      <c r="A1201" s="5" t="s">
        <v>2400</v>
      </c>
      <c r="B1201" s="6" t="s">
        <v>2401</v>
      </c>
      <c r="C1201" s="10" t="s">
        <v>7072</v>
      </c>
      <c r="D1201" s="9" t="s">
        <v>7403</v>
      </c>
      <c r="E1201" s="8" t="s">
        <v>5774</v>
      </c>
    </row>
    <row r="1202" spans="1:5" ht="15.75" x14ac:dyDescent="0.25">
      <c r="A1202" s="3" t="s">
        <v>2402</v>
      </c>
      <c r="B1202" s="4" t="s">
        <v>2403</v>
      </c>
      <c r="C1202" s="10" t="s">
        <v>6680</v>
      </c>
      <c r="D1202" s="9" t="s">
        <v>5137</v>
      </c>
      <c r="E1202" s="7" t="s">
        <v>5451</v>
      </c>
    </row>
    <row r="1203" spans="1:5" ht="15.75" x14ac:dyDescent="0.25">
      <c r="A1203" s="5" t="s">
        <v>2404</v>
      </c>
      <c r="B1203" s="6" t="s">
        <v>2405</v>
      </c>
      <c r="C1203" s="10" t="s">
        <v>7072</v>
      </c>
      <c r="D1203" s="9" t="s">
        <v>7593</v>
      </c>
      <c r="E1203" s="8" t="s">
        <v>5775</v>
      </c>
    </row>
    <row r="1204" spans="1:5" ht="15.75" x14ac:dyDescent="0.25">
      <c r="A1204" s="3" t="s">
        <v>2406</v>
      </c>
      <c r="B1204" s="4" t="s">
        <v>2407</v>
      </c>
      <c r="C1204" s="10" t="s">
        <v>6680</v>
      </c>
      <c r="D1204" s="9" t="s">
        <v>7594</v>
      </c>
      <c r="E1204" s="7" t="s">
        <v>5776</v>
      </c>
    </row>
    <row r="1205" spans="1:5" ht="15.75" x14ac:dyDescent="0.25">
      <c r="A1205" s="5" t="s">
        <v>2408</v>
      </c>
      <c r="B1205" s="6" t="s">
        <v>2409</v>
      </c>
      <c r="C1205" s="10" t="s">
        <v>6680</v>
      </c>
      <c r="D1205" s="9" t="s">
        <v>6025</v>
      </c>
      <c r="E1205" s="8" t="s">
        <v>5777</v>
      </c>
    </row>
    <row r="1206" spans="1:5" ht="15.75" x14ac:dyDescent="0.25">
      <c r="A1206" s="3" t="s">
        <v>2410</v>
      </c>
      <c r="B1206" s="4" t="s">
        <v>2411</v>
      </c>
      <c r="C1206" s="10" t="s">
        <v>7072</v>
      </c>
      <c r="D1206" s="9" t="s">
        <v>7595</v>
      </c>
      <c r="E1206" s="7" t="s">
        <v>5778</v>
      </c>
    </row>
    <row r="1207" spans="1:5" ht="15.75" x14ac:dyDescent="0.25">
      <c r="A1207" s="5" t="s">
        <v>2412</v>
      </c>
      <c r="B1207" s="6" t="s">
        <v>2413</v>
      </c>
      <c r="C1207" s="10" t="s">
        <v>6680</v>
      </c>
      <c r="D1207" s="9" t="s">
        <v>7596</v>
      </c>
      <c r="E1207" s="8" t="s">
        <v>5779</v>
      </c>
    </row>
    <row r="1208" spans="1:5" ht="15.75" x14ac:dyDescent="0.25">
      <c r="A1208" s="3" t="s">
        <v>2414</v>
      </c>
      <c r="B1208" s="4" t="s">
        <v>2415</v>
      </c>
      <c r="C1208" s="10" t="s">
        <v>7072</v>
      </c>
      <c r="D1208" s="9" t="s">
        <v>7597</v>
      </c>
      <c r="E1208" s="7" t="s">
        <v>5780</v>
      </c>
    </row>
    <row r="1209" spans="1:5" ht="15.75" x14ac:dyDescent="0.25">
      <c r="A1209" s="5" t="s">
        <v>2416</v>
      </c>
      <c r="B1209" s="6" t="s">
        <v>2417</v>
      </c>
      <c r="C1209" s="10" t="s">
        <v>6679</v>
      </c>
      <c r="D1209" s="9" t="s">
        <v>7598</v>
      </c>
      <c r="E1209" s="8" t="s">
        <v>5207</v>
      </c>
    </row>
    <row r="1210" spans="1:5" ht="15.75" x14ac:dyDescent="0.25">
      <c r="A1210" s="3" t="s">
        <v>2418</v>
      </c>
      <c r="B1210" s="4" t="s">
        <v>2419</v>
      </c>
      <c r="C1210" s="10" t="s">
        <v>6680</v>
      </c>
      <c r="D1210" s="9" t="s">
        <v>7599</v>
      </c>
      <c r="E1210" s="7" t="s">
        <v>5781</v>
      </c>
    </row>
    <row r="1211" spans="1:5" ht="15.75" x14ac:dyDescent="0.25">
      <c r="A1211" s="5" t="s">
        <v>2420</v>
      </c>
      <c r="B1211" s="6" t="s">
        <v>2421</v>
      </c>
      <c r="C1211" s="10" t="s">
        <v>6680</v>
      </c>
      <c r="D1211" s="9" t="s">
        <v>6812</v>
      </c>
      <c r="E1211" s="8" t="s">
        <v>5264</v>
      </c>
    </row>
    <row r="1212" spans="1:5" ht="15.75" x14ac:dyDescent="0.25">
      <c r="A1212" s="3" t="s">
        <v>2422</v>
      </c>
      <c r="B1212" s="4" t="s">
        <v>2423</v>
      </c>
      <c r="C1212" s="10" t="s">
        <v>6680</v>
      </c>
      <c r="D1212" s="9" t="s">
        <v>5461</v>
      </c>
      <c r="E1212" s="7" t="s">
        <v>5782</v>
      </c>
    </row>
    <row r="1213" spans="1:5" ht="15.75" x14ac:dyDescent="0.25">
      <c r="A1213" s="5" t="s">
        <v>2424</v>
      </c>
      <c r="B1213" s="6" t="s">
        <v>2425</v>
      </c>
      <c r="C1213" s="10" t="s">
        <v>6680</v>
      </c>
      <c r="D1213" s="9" t="s">
        <v>6811</v>
      </c>
      <c r="E1213" s="8" t="s">
        <v>5783</v>
      </c>
    </row>
    <row r="1214" spans="1:5" ht="15.75" x14ac:dyDescent="0.25">
      <c r="A1214" s="3" t="s">
        <v>2426</v>
      </c>
      <c r="B1214" s="4" t="s">
        <v>2427</v>
      </c>
      <c r="C1214" s="10" t="s">
        <v>7072</v>
      </c>
      <c r="D1214" s="9" t="s">
        <v>7359</v>
      </c>
      <c r="E1214" s="7" t="s">
        <v>5784</v>
      </c>
    </row>
    <row r="1215" spans="1:5" ht="15.75" x14ac:dyDescent="0.25">
      <c r="A1215" s="5" t="s">
        <v>2428</v>
      </c>
      <c r="B1215" s="6" t="s">
        <v>2429</v>
      </c>
      <c r="C1215" s="10" t="s">
        <v>6679</v>
      </c>
      <c r="D1215" s="9" t="s">
        <v>7232</v>
      </c>
      <c r="E1215" s="8" t="s">
        <v>5785</v>
      </c>
    </row>
    <row r="1216" spans="1:5" ht="15.75" x14ac:dyDescent="0.25">
      <c r="A1216" s="3" t="s">
        <v>2430</v>
      </c>
      <c r="B1216" s="4" t="s">
        <v>2431</v>
      </c>
      <c r="C1216" s="10" t="s">
        <v>6680</v>
      </c>
      <c r="D1216" s="9" t="s">
        <v>7600</v>
      </c>
      <c r="E1216" s="7" t="s">
        <v>5786</v>
      </c>
    </row>
    <row r="1217" spans="1:5" ht="15.75" x14ac:dyDescent="0.25">
      <c r="A1217" s="5" t="s">
        <v>2432</v>
      </c>
      <c r="B1217" s="6" t="s">
        <v>2433</v>
      </c>
      <c r="C1217" s="10" t="s">
        <v>6679</v>
      </c>
      <c r="D1217" s="9" t="s">
        <v>7601</v>
      </c>
      <c r="E1217" s="8" t="s">
        <v>5787</v>
      </c>
    </row>
    <row r="1218" spans="1:5" ht="15.75" x14ac:dyDescent="0.25">
      <c r="A1218" s="3" t="s">
        <v>2434</v>
      </c>
      <c r="B1218" s="4" t="s">
        <v>2435</v>
      </c>
      <c r="C1218" s="10" t="s">
        <v>6679</v>
      </c>
      <c r="D1218" s="9" t="s">
        <v>7227</v>
      </c>
      <c r="E1218" s="7" t="s">
        <v>5375</v>
      </c>
    </row>
    <row r="1219" spans="1:5" ht="15.75" x14ac:dyDescent="0.25">
      <c r="A1219" s="5" t="s">
        <v>2436</v>
      </c>
      <c r="B1219" s="6" t="s">
        <v>2437</v>
      </c>
      <c r="C1219" s="10" t="s">
        <v>6680</v>
      </c>
      <c r="D1219" s="9" t="s">
        <v>7602</v>
      </c>
      <c r="E1219" s="8" t="s">
        <v>5788</v>
      </c>
    </row>
    <row r="1220" spans="1:5" ht="15.75" x14ac:dyDescent="0.25">
      <c r="A1220" s="3" t="s">
        <v>2438</v>
      </c>
      <c r="B1220" s="4" t="s">
        <v>2439</v>
      </c>
      <c r="C1220" s="10" t="s">
        <v>6680</v>
      </c>
      <c r="D1220" s="9" t="s">
        <v>6686</v>
      </c>
      <c r="E1220" s="7" t="s">
        <v>5789</v>
      </c>
    </row>
    <row r="1221" spans="1:5" ht="15.75" x14ac:dyDescent="0.25">
      <c r="A1221" s="5" t="s">
        <v>2440</v>
      </c>
      <c r="B1221" s="6" t="s">
        <v>2441</v>
      </c>
      <c r="C1221" s="10" t="s">
        <v>6680</v>
      </c>
      <c r="D1221" s="9" t="s">
        <v>7603</v>
      </c>
      <c r="E1221" s="8" t="s">
        <v>5790</v>
      </c>
    </row>
    <row r="1222" spans="1:5" ht="15.75" x14ac:dyDescent="0.25">
      <c r="A1222" s="3" t="s">
        <v>2442</v>
      </c>
      <c r="B1222" s="4" t="s">
        <v>2443</v>
      </c>
      <c r="C1222" s="10" t="s">
        <v>6680</v>
      </c>
      <c r="D1222" s="9" t="s">
        <v>7604</v>
      </c>
      <c r="E1222" s="7" t="s">
        <v>5791</v>
      </c>
    </row>
    <row r="1223" spans="1:5" ht="15.75" x14ac:dyDescent="0.25">
      <c r="A1223" s="5" t="s">
        <v>2444</v>
      </c>
      <c r="B1223" s="6" t="s">
        <v>2445</v>
      </c>
      <c r="C1223" s="10" t="s">
        <v>6679</v>
      </c>
      <c r="D1223" s="9" t="s">
        <v>7605</v>
      </c>
      <c r="E1223" s="8" t="s">
        <v>5792</v>
      </c>
    </row>
    <row r="1224" spans="1:5" ht="15.75" x14ac:dyDescent="0.25">
      <c r="A1224" s="3" t="s">
        <v>2446</v>
      </c>
      <c r="B1224" s="4" t="s">
        <v>2447</v>
      </c>
      <c r="C1224" s="10" t="s">
        <v>6679</v>
      </c>
      <c r="D1224" s="9" t="s">
        <v>7606</v>
      </c>
      <c r="E1224" s="7" t="s">
        <v>5793</v>
      </c>
    </row>
    <row r="1225" spans="1:5" ht="15.75" x14ac:dyDescent="0.25">
      <c r="A1225" s="5" t="s">
        <v>2448</v>
      </c>
      <c r="B1225" s="6" t="s">
        <v>2449</v>
      </c>
      <c r="C1225" s="10" t="s">
        <v>6680</v>
      </c>
      <c r="D1225" s="9" t="s">
        <v>7607</v>
      </c>
      <c r="E1225" s="8" t="s">
        <v>4966</v>
      </c>
    </row>
    <row r="1226" spans="1:5" ht="15.75" x14ac:dyDescent="0.25">
      <c r="A1226" s="3" t="s">
        <v>2450</v>
      </c>
      <c r="B1226" s="4" t="s">
        <v>2451</v>
      </c>
      <c r="C1226" s="10" t="s">
        <v>6679</v>
      </c>
      <c r="D1226" s="9" t="s">
        <v>7608</v>
      </c>
      <c r="E1226" s="7" t="s">
        <v>4722</v>
      </c>
    </row>
    <row r="1227" spans="1:5" ht="15.75" x14ac:dyDescent="0.25">
      <c r="A1227" s="5" t="s">
        <v>2452</v>
      </c>
      <c r="B1227" s="6" t="s">
        <v>2453</v>
      </c>
      <c r="C1227" s="10" t="s">
        <v>6680</v>
      </c>
      <c r="D1227" s="9" t="s">
        <v>7609</v>
      </c>
      <c r="E1227" s="8" t="s">
        <v>5794</v>
      </c>
    </row>
    <row r="1228" spans="1:5" ht="15.75" x14ac:dyDescent="0.25">
      <c r="A1228" s="3" t="s">
        <v>2454</v>
      </c>
      <c r="B1228" s="4" t="s">
        <v>2455</v>
      </c>
      <c r="C1228" s="10" t="s">
        <v>6679</v>
      </c>
      <c r="D1228" s="9" t="s">
        <v>7610</v>
      </c>
      <c r="E1228" s="7" t="s">
        <v>5795</v>
      </c>
    </row>
    <row r="1229" spans="1:5" ht="15.75" x14ac:dyDescent="0.25">
      <c r="A1229" s="5" t="s">
        <v>2456</v>
      </c>
      <c r="B1229" s="6" t="s">
        <v>2457</v>
      </c>
      <c r="C1229" s="10" t="s">
        <v>6680</v>
      </c>
      <c r="D1229" s="9" t="s">
        <v>7611</v>
      </c>
      <c r="E1229" s="8" t="s">
        <v>5796</v>
      </c>
    </row>
    <row r="1230" spans="1:5" ht="15.75" x14ac:dyDescent="0.25">
      <c r="A1230" s="3" t="s">
        <v>2458</v>
      </c>
      <c r="B1230" s="4" t="s">
        <v>2459</v>
      </c>
      <c r="C1230" s="10" t="s">
        <v>6680</v>
      </c>
      <c r="D1230" s="9" t="s">
        <v>6884</v>
      </c>
      <c r="E1230" s="7" t="s">
        <v>5797</v>
      </c>
    </row>
    <row r="1231" spans="1:5" ht="15.75" x14ac:dyDescent="0.25">
      <c r="A1231" s="5" t="s">
        <v>2460</v>
      </c>
      <c r="B1231" s="6" t="s">
        <v>2461</v>
      </c>
      <c r="C1231" s="10" t="s">
        <v>6679</v>
      </c>
      <c r="D1231" s="9" t="s">
        <v>7612</v>
      </c>
      <c r="E1231" s="8" t="s">
        <v>5798</v>
      </c>
    </row>
    <row r="1232" spans="1:5" ht="15.75" x14ac:dyDescent="0.25">
      <c r="A1232" s="3" t="s">
        <v>2462</v>
      </c>
      <c r="B1232" s="4" t="s">
        <v>2463</v>
      </c>
      <c r="C1232" s="10" t="s">
        <v>6679</v>
      </c>
      <c r="D1232" s="9" t="s">
        <v>7613</v>
      </c>
      <c r="E1232" s="7" t="s">
        <v>5799</v>
      </c>
    </row>
    <row r="1233" spans="1:5" ht="15.75" x14ac:dyDescent="0.25">
      <c r="A1233" s="5" t="s">
        <v>2464</v>
      </c>
      <c r="B1233" s="6" t="s">
        <v>2465</v>
      </c>
      <c r="C1233" s="10" t="s">
        <v>6679</v>
      </c>
      <c r="D1233" s="9" t="s">
        <v>7614</v>
      </c>
      <c r="E1233" s="8" t="s">
        <v>5800</v>
      </c>
    </row>
    <row r="1234" spans="1:5" ht="15.75" x14ac:dyDescent="0.25">
      <c r="A1234" s="3" t="s">
        <v>2466</v>
      </c>
      <c r="B1234" s="4" t="s">
        <v>2467</v>
      </c>
      <c r="C1234" s="10" t="s">
        <v>6680</v>
      </c>
      <c r="D1234" s="9" t="s">
        <v>7615</v>
      </c>
      <c r="E1234" s="7" t="s">
        <v>5801</v>
      </c>
    </row>
    <row r="1235" spans="1:5" ht="15.75" x14ac:dyDescent="0.25">
      <c r="A1235" s="5" t="s">
        <v>2468</v>
      </c>
      <c r="B1235" s="6" t="s">
        <v>2469</v>
      </c>
      <c r="C1235" s="10" t="s">
        <v>6680</v>
      </c>
      <c r="D1235" s="9" t="s">
        <v>7616</v>
      </c>
      <c r="E1235" s="8" t="s">
        <v>5611</v>
      </c>
    </row>
    <row r="1236" spans="1:5" ht="15.75" x14ac:dyDescent="0.25">
      <c r="A1236" s="3" t="s">
        <v>2470</v>
      </c>
      <c r="B1236" s="4" t="s">
        <v>2471</v>
      </c>
      <c r="C1236" s="10" t="s">
        <v>7072</v>
      </c>
      <c r="D1236" s="9" t="s">
        <v>7617</v>
      </c>
      <c r="E1236" s="7" t="s">
        <v>5802</v>
      </c>
    </row>
    <row r="1237" spans="1:5" ht="15.75" x14ac:dyDescent="0.25">
      <c r="A1237" s="5" t="s">
        <v>2472</v>
      </c>
      <c r="B1237" s="6" t="s">
        <v>2473</v>
      </c>
      <c r="C1237" s="10" t="s">
        <v>7072</v>
      </c>
      <c r="D1237" s="9" t="s">
        <v>7618</v>
      </c>
      <c r="E1237" s="8" t="s">
        <v>5803</v>
      </c>
    </row>
    <row r="1238" spans="1:5" ht="15.75" x14ac:dyDescent="0.25">
      <c r="A1238" s="3" t="s">
        <v>2474</v>
      </c>
      <c r="B1238" s="4" t="s">
        <v>2475</v>
      </c>
      <c r="C1238" s="10" t="s">
        <v>6679</v>
      </c>
      <c r="D1238" s="9" t="s">
        <v>7619</v>
      </c>
      <c r="E1238" s="7" t="s">
        <v>5804</v>
      </c>
    </row>
    <row r="1239" spans="1:5" ht="15.75" x14ac:dyDescent="0.25">
      <c r="A1239" s="5" t="s">
        <v>2476</v>
      </c>
      <c r="B1239" s="6" t="s">
        <v>2477</v>
      </c>
      <c r="C1239" s="10" t="s">
        <v>6680</v>
      </c>
      <c r="D1239" s="9" t="s">
        <v>6811</v>
      </c>
      <c r="E1239" s="8" t="s">
        <v>5805</v>
      </c>
    </row>
    <row r="1240" spans="1:5" ht="15.75" x14ac:dyDescent="0.25">
      <c r="A1240" s="3" t="s">
        <v>2478</v>
      </c>
      <c r="B1240" s="4" t="s">
        <v>2479</v>
      </c>
      <c r="C1240" s="10" t="s">
        <v>6680</v>
      </c>
      <c r="D1240" s="9" t="s">
        <v>7620</v>
      </c>
      <c r="E1240" s="7" t="s">
        <v>5806</v>
      </c>
    </row>
    <row r="1241" spans="1:5" ht="15.75" x14ac:dyDescent="0.25">
      <c r="A1241" s="5" t="s">
        <v>2480</v>
      </c>
      <c r="B1241" s="6" t="s">
        <v>2481</v>
      </c>
      <c r="C1241" s="10" t="s">
        <v>6679</v>
      </c>
      <c r="D1241" s="9" t="s">
        <v>7621</v>
      </c>
      <c r="E1241" s="8" t="s">
        <v>5807</v>
      </c>
    </row>
    <row r="1242" spans="1:5" ht="15.75" x14ac:dyDescent="0.25">
      <c r="A1242" s="3" t="s">
        <v>2482</v>
      </c>
      <c r="B1242" s="4" t="s">
        <v>2483</v>
      </c>
      <c r="C1242" s="10" t="s">
        <v>6680</v>
      </c>
      <c r="D1242" s="9" t="s">
        <v>7622</v>
      </c>
      <c r="E1242" s="7" t="s">
        <v>5808</v>
      </c>
    </row>
    <row r="1243" spans="1:5" ht="15.75" x14ac:dyDescent="0.25">
      <c r="A1243" s="5" t="s">
        <v>2484</v>
      </c>
      <c r="B1243" s="6" t="s">
        <v>2485</v>
      </c>
      <c r="C1243" s="10" t="s">
        <v>7072</v>
      </c>
      <c r="D1243" s="9" t="s">
        <v>7623</v>
      </c>
      <c r="E1243" s="8" t="s">
        <v>5520</v>
      </c>
    </row>
    <row r="1244" spans="1:5" ht="15.75" x14ac:dyDescent="0.25">
      <c r="A1244" s="3" t="s">
        <v>2486</v>
      </c>
      <c r="B1244" s="4" t="s">
        <v>2487</v>
      </c>
      <c r="C1244" s="10" t="s">
        <v>6680</v>
      </c>
      <c r="D1244" s="9" t="s">
        <v>7624</v>
      </c>
      <c r="E1244" s="7" t="s">
        <v>5809</v>
      </c>
    </row>
    <row r="1245" spans="1:5" ht="15.75" x14ac:dyDescent="0.25">
      <c r="A1245" s="5" t="s">
        <v>2488</v>
      </c>
      <c r="B1245" s="6" t="s">
        <v>2489</v>
      </c>
      <c r="C1245" s="10" t="s">
        <v>6679</v>
      </c>
      <c r="D1245" s="9" t="s">
        <v>7503</v>
      </c>
      <c r="E1245" s="8" t="s">
        <v>5810</v>
      </c>
    </row>
    <row r="1246" spans="1:5" ht="15.75" x14ac:dyDescent="0.25">
      <c r="A1246" s="3" t="s">
        <v>2490</v>
      </c>
      <c r="B1246" s="4" t="s">
        <v>2491</v>
      </c>
      <c r="C1246" s="10" t="s">
        <v>6679</v>
      </c>
      <c r="D1246" s="9" t="s">
        <v>7625</v>
      </c>
      <c r="E1246" s="7" t="s">
        <v>5776</v>
      </c>
    </row>
    <row r="1247" spans="1:5" ht="15.75" x14ac:dyDescent="0.25">
      <c r="A1247" s="5" t="s">
        <v>2492</v>
      </c>
      <c r="B1247" s="6" t="s">
        <v>2493</v>
      </c>
      <c r="C1247" s="10" t="s">
        <v>6680</v>
      </c>
      <c r="D1247" s="9" t="s">
        <v>7626</v>
      </c>
      <c r="E1247" s="8" t="s">
        <v>5811</v>
      </c>
    </row>
    <row r="1248" spans="1:5" ht="15.75" x14ac:dyDescent="0.25">
      <c r="A1248" s="3" t="s">
        <v>2494</v>
      </c>
      <c r="B1248" s="4" t="s">
        <v>2495</v>
      </c>
      <c r="C1248" s="10" t="s">
        <v>6680</v>
      </c>
      <c r="D1248" s="9" t="s">
        <v>7627</v>
      </c>
      <c r="E1248" s="7" t="s">
        <v>5812</v>
      </c>
    </row>
    <row r="1249" spans="1:5" ht="15.75" x14ac:dyDescent="0.25">
      <c r="A1249" s="5" t="s">
        <v>2496</v>
      </c>
      <c r="B1249" s="6" t="s">
        <v>2497</v>
      </c>
      <c r="C1249" s="10" t="s">
        <v>6680</v>
      </c>
      <c r="D1249" s="9" t="s">
        <v>7006</v>
      </c>
      <c r="E1249" s="8" t="s">
        <v>5813</v>
      </c>
    </row>
    <row r="1250" spans="1:5" ht="15.75" x14ac:dyDescent="0.25">
      <c r="A1250" s="3" t="s">
        <v>2498</v>
      </c>
      <c r="B1250" s="4" t="s">
        <v>2499</v>
      </c>
      <c r="C1250" s="10" t="s">
        <v>6680</v>
      </c>
      <c r="D1250" s="9" t="s">
        <v>6803</v>
      </c>
      <c r="E1250" s="7" t="s">
        <v>5814</v>
      </c>
    </row>
    <row r="1251" spans="1:5" ht="15.75" x14ac:dyDescent="0.25">
      <c r="A1251" s="5" t="s">
        <v>2500</v>
      </c>
      <c r="B1251" s="6" t="s">
        <v>2501</v>
      </c>
      <c r="C1251" s="10" t="s">
        <v>6679</v>
      </c>
      <c r="D1251" s="9" t="s">
        <v>7628</v>
      </c>
      <c r="E1251" s="8" t="s">
        <v>5815</v>
      </c>
    </row>
    <row r="1252" spans="1:5" ht="15.75" x14ac:dyDescent="0.25">
      <c r="A1252" s="3" t="s">
        <v>2502</v>
      </c>
      <c r="B1252" s="4" t="s">
        <v>2503</v>
      </c>
      <c r="C1252" s="10" t="s">
        <v>6680</v>
      </c>
      <c r="D1252" s="9" t="s">
        <v>7629</v>
      </c>
      <c r="E1252" s="7" t="s">
        <v>5816</v>
      </c>
    </row>
    <row r="1253" spans="1:5" ht="15.75" x14ac:dyDescent="0.25">
      <c r="A1253" s="5" t="s">
        <v>2504</v>
      </c>
      <c r="B1253" s="6" t="s">
        <v>2505</v>
      </c>
      <c r="C1253" s="10" t="s">
        <v>6680</v>
      </c>
      <c r="D1253" s="9" t="s">
        <v>7172</v>
      </c>
      <c r="E1253" s="8" t="s">
        <v>5817</v>
      </c>
    </row>
    <row r="1254" spans="1:5" ht="15.75" x14ac:dyDescent="0.25">
      <c r="A1254" s="3" t="s">
        <v>2506</v>
      </c>
      <c r="B1254" s="4" t="s">
        <v>2507</v>
      </c>
      <c r="C1254" s="10" t="s">
        <v>6679</v>
      </c>
      <c r="D1254" s="9" t="s">
        <v>7630</v>
      </c>
      <c r="E1254" s="7" t="s">
        <v>5818</v>
      </c>
    </row>
    <row r="1255" spans="1:5" ht="15.75" x14ac:dyDescent="0.25">
      <c r="A1255" s="5" t="s">
        <v>2508</v>
      </c>
      <c r="B1255" s="6" t="s">
        <v>2509</v>
      </c>
      <c r="C1255" s="10" t="s">
        <v>7072</v>
      </c>
      <c r="D1255" s="9" t="s">
        <v>7210</v>
      </c>
      <c r="E1255" s="8" t="s">
        <v>5819</v>
      </c>
    </row>
    <row r="1256" spans="1:5" ht="15.75" x14ac:dyDescent="0.25">
      <c r="A1256" s="3" t="s">
        <v>2510</v>
      </c>
      <c r="B1256" s="4" t="s">
        <v>2511</v>
      </c>
      <c r="C1256" s="10" t="s">
        <v>6679</v>
      </c>
      <c r="D1256" s="9" t="s">
        <v>7631</v>
      </c>
      <c r="E1256" s="7" t="s">
        <v>5820</v>
      </c>
    </row>
    <row r="1257" spans="1:5" ht="15.75" x14ac:dyDescent="0.25">
      <c r="A1257" s="5" t="s">
        <v>2512</v>
      </c>
      <c r="B1257" s="6" t="s">
        <v>2513</v>
      </c>
      <c r="C1257" s="10" t="s">
        <v>6679</v>
      </c>
      <c r="D1257" s="9" t="s">
        <v>7632</v>
      </c>
      <c r="E1257" s="8" t="s">
        <v>5821</v>
      </c>
    </row>
    <row r="1258" spans="1:5" ht="15.75" x14ac:dyDescent="0.25">
      <c r="A1258" s="3" t="s">
        <v>2514</v>
      </c>
      <c r="B1258" s="4" t="s">
        <v>2515</v>
      </c>
      <c r="C1258" s="10" t="s">
        <v>6680</v>
      </c>
      <c r="D1258" s="9" t="s">
        <v>6810</v>
      </c>
      <c r="E1258" s="7" t="s">
        <v>5822</v>
      </c>
    </row>
    <row r="1259" spans="1:5" ht="15.75" x14ac:dyDescent="0.25">
      <c r="A1259" s="5" t="s">
        <v>2516</v>
      </c>
      <c r="B1259" s="6" t="s">
        <v>2517</v>
      </c>
      <c r="C1259" s="10" t="s">
        <v>6679</v>
      </c>
      <c r="D1259" s="9" t="s">
        <v>7633</v>
      </c>
      <c r="E1259" s="8" t="s">
        <v>5823</v>
      </c>
    </row>
    <row r="1260" spans="1:5" ht="15.75" x14ac:dyDescent="0.25">
      <c r="A1260" s="3" t="s">
        <v>2518</v>
      </c>
      <c r="B1260" s="4" t="s">
        <v>2519</v>
      </c>
      <c r="C1260" s="10" t="s">
        <v>6680</v>
      </c>
      <c r="D1260" s="9" t="s">
        <v>7634</v>
      </c>
      <c r="E1260" s="7" t="s">
        <v>5824</v>
      </c>
    </row>
    <row r="1261" spans="1:5" ht="15.75" x14ac:dyDescent="0.25">
      <c r="A1261" s="5" t="s">
        <v>2520</v>
      </c>
      <c r="B1261" s="6" t="s">
        <v>2521</v>
      </c>
      <c r="C1261" s="10" t="s">
        <v>6680</v>
      </c>
      <c r="D1261" s="9" t="s">
        <v>7635</v>
      </c>
      <c r="E1261" s="8" t="s">
        <v>5592</v>
      </c>
    </row>
    <row r="1262" spans="1:5" ht="15.75" x14ac:dyDescent="0.25">
      <c r="A1262" s="3" t="s">
        <v>2522</v>
      </c>
      <c r="B1262" s="4" t="s">
        <v>2523</v>
      </c>
      <c r="C1262" s="10" t="s">
        <v>6680</v>
      </c>
      <c r="D1262" s="9" t="s">
        <v>7004</v>
      </c>
      <c r="E1262" s="7" t="s">
        <v>5825</v>
      </c>
    </row>
    <row r="1263" spans="1:5" ht="15.75" x14ac:dyDescent="0.25">
      <c r="A1263" s="5" t="s">
        <v>2524</v>
      </c>
      <c r="B1263" s="6" t="s">
        <v>2525</v>
      </c>
      <c r="C1263" s="10" t="s">
        <v>6679</v>
      </c>
      <c r="D1263" s="9" t="s">
        <v>7636</v>
      </c>
      <c r="E1263" s="8" t="s">
        <v>5826</v>
      </c>
    </row>
    <row r="1264" spans="1:5" ht="15.75" x14ac:dyDescent="0.25">
      <c r="A1264" s="3" t="s">
        <v>2526</v>
      </c>
      <c r="B1264" s="4" t="s">
        <v>2527</v>
      </c>
      <c r="C1264" s="10" t="s">
        <v>6679</v>
      </c>
      <c r="D1264" s="9" t="s">
        <v>7637</v>
      </c>
      <c r="E1264" s="7" t="s">
        <v>5827</v>
      </c>
    </row>
    <row r="1265" spans="1:5" ht="15.75" x14ac:dyDescent="0.25">
      <c r="A1265" s="5" t="s">
        <v>2528</v>
      </c>
      <c r="B1265" s="6" t="s">
        <v>2529</v>
      </c>
      <c r="C1265" s="10" t="s">
        <v>6680</v>
      </c>
      <c r="D1265" s="9" t="s">
        <v>7638</v>
      </c>
      <c r="E1265" s="8" t="s">
        <v>5828</v>
      </c>
    </row>
    <row r="1266" spans="1:5" ht="15.75" x14ac:dyDescent="0.25">
      <c r="A1266" s="3" t="s">
        <v>2530</v>
      </c>
      <c r="B1266" s="4" t="s">
        <v>2531</v>
      </c>
      <c r="C1266" s="10" t="s">
        <v>6680</v>
      </c>
      <c r="D1266" s="9" t="s">
        <v>7639</v>
      </c>
      <c r="E1266" s="7" t="s">
        <v>5829</v>
      </c>
    </row>
    <row r="1267" spans="1:5" ht="15.75" x14ac:dyDescent="0.25">
      <c r="A1267" s="5" t="s">
        <v>2532</v>
      </c>
      <c r="B1267" s="6" t="s">
        <v>2533</v>
      </c>
      <c r="C1267" s="10" t="s">
        <v>6680</v>
      </c>
      <c r="D1267" s="9" t="s">
        <v>6854</v>
      </c>
      <c r="E1267" s="8" t="s">
        <v>5830</v>
      </c>
    </row>
    <row r="1268" spans="1:5" ht="15.75" x14ac:dyDescent="0.25">
      <c r="A1268" s="3" t="s">
        <v>2534</v>
      </c>
      <c r="B1268" s="4" t="s">
        <v>2535</v>
      </c>
      <c r="C1268" s="10" t="s">
        <v>6680</v>
      </c>
      <c r="D1268" s="9" t="s">
        <v>7640</v>
      </c>
      <c r="E1268" s="7" t="s">
        <v>5831</v>
      </c>
    </row>
    <row r="1269" spans="1:5" ht="15.75" x14ac:dyDescent="0.25">
      <c r="A1269" s="5" t="s">
        <v>2536</v>
      </c>
      <c r="B1269" s="6" t="s">
        <v>2537</v>
      </c>
      <c r="C1269" s="10" t="s">
        <v>6679</v>
      </c>
      <c r="D1269" s="9" t="s">
        <v>7641</v>
      </c>
      <c r="E1269" s="8" t="s">
        <v>5832</v>
      </c>
    </row>
    <row r="1270" spans="1:5" ht="15.75" x14ac:dyDescent="0.25">
      <c r="A1270" s="3" t="s">
        <v>2538</v>
      </c>
      <c r="B1270" s="4" t="s">
        <v>2539</v>
      </c>
      <c r="C1270" s="10" t="s">
        <v>6679</v>
      </c>
      <c r="D1270" s="9" t="s">
        <v>7636</v>
      </c>
      <c r="E1270" s="7" t="s">
        <v>5833</v>
      </c>
    </row>
    <row r="1271" spans="1:5" ht="15.75" x14ac:dyDescent="0.25">
      <c r="A1271" s="5" t="s">
        <v>2540</v>
      </c>
      <c r="B1271" s="6" t="s">
        <v>2541</v>
      </c>
      <c r="C1271" s="10" t="s">
        <v>6679</v>
      </c>
      <c r="D1271" s="9" t="s">
        <v>7642</v>
      </c>
      <c r="E1271" s="8" t="s">
        <v>4858</v>
      </c>
    </row>
    <row r="1272" spans="1:5" ht="15.75" x14ac:dyDescent="0.25">
      <c r="A1272" s="3" t="s">
        <v>2542</v>
      </c>
      <c r="B1272" s="4" t="s">
        <v>2543</v>
      </c>
      <c r="C1272" s="10" t="s">
        <v>6680</v>
      </c>
      <c r="D1272" s="9" t="s">
        <v>7643</v>
      </c>
      <c r="E1272" s="7" t="s">
        <v>4814</v>
      </c>
    </row>
    <row r="1273" spans="1:5" ht="15.75" x14ac:dyDescent="0.25">
      <c r="A1273" s="5" t="s">
        <v>2544</v>
      </c>
      <c r="B1273" s="6" t="s">
        <v>2545</v>
      </c>
      <c r="C1273" s="10" t="s">
        <v>6680</v>
      </c>
      <c r="D1273" s="9" t="s">
        <v>7644</v>
      </c>
      <c r="E1273" s="8" t="s">
        <v>5834</v>
      </c>
    </row>
    <row r="1274" spans="1:5" ht="15.75" x14ac:dyDescent="0.25">
      <c r="A1274" s="3" t="s">
        <v>2546</v>
      </c>
      <c r="B1274" s="4" t="s">
        <v>2547</v>
      </c>
      <c r="C1274" s="10" t="s">
        <v>6680</v>
      </c>
      <c r="D1274" s="9" t="s">
        <v>7645</v>
      </c>
      <c r="E1274" s="7" t="s">
        <v>5835</v>
      </c>
    </row>
    <row r="1275" spans="1:5" ht="15.75" x14ac:dyDescent="0.25">
      <c r="A1275" s="5" t="s">
        <v>2548</v>
      </c>
      <c r="B1275" s="6" t="s">
        <v>2549</v>
      </c>
      <c r="C1275" s="10" t="s">
        <v>6680</v>
      </c>
      <c r="D1275" s="9" t="s">
        <v>7646</v>
      </c>
      <c r="E1275" s="8" t="s">
        <v>5836</v>
      </c>
    </row>
    <row r="1276" spans="1:5" ht="15.75" x14ac:dyDescent="0.25">
      <c r="A1276" s="3" t="s">
        <v>2550</v>
      </c>
      <c r="B1276" s="4" t="s">
        <v>2551</v>
      </c>
      <c r="C1276" s="10" t="s">
        <v>6680</v>
      </c>
      <c r="D1276" s="9" t="s">
        <v>6704</v>
      </c>
      <c r="E1276" s="7" t="s">
        <v>5837</v>
      </c>
    </row>
    <row r="1277" spans="1:5" ht="15.75" x14ac:dyDescent="0.25">
      <c r="A1277" s="5" t="s">
        <v>2552</v>
      </c>
      <c r="B1277" s="6" t="s">
        <v>2553</v>
      </c>
      <c r="C1277" s="10" t="s">
        <v>6680</v>
      </c>
      <c r="D1277" s="9" t="s">
        <v>7647</v>
      </c>
      <c r="E1277" s="8" t="s">
        <v>5576</v>
      </c>
    </row>
    <row r="1278" spans="1:5" ht="15.75" x14ac:dyDescent="0.25">
      <c r="A1278" s="3" t="s">
        <v>2554</v>
      </c>
      <c r="B1278" s="4" t="s">
        <v>2555</v>
      </c>
      <c r="C1278" s="10" t="s">
        <v>6679</v>
      </c>
      <c r="D1278" s="9" t="s">
        <v>7648</v>
      </c>
      <c r="E1278" s="7" t="s">
        <v>5838</v>
      </c>
    </row>
    <row r="1279" spans="1:5" ht="15.75" x14ac:dyDescent="0.25">
      <c r="A1279" s="5" t="s">
        <v>2556</v>
      </c>
      <c r="B1279" s="6" t="s">
        <v>2557</v>
      </c>
      <c r="C1279" s="10" t="s">
        <v>6679</v>
      </c>
      <c r="D1279" s="9" t="s">
        <v>7649</v>
      </c>
      <c r="E1279" s="8" t="s">
        <v>5839</v>
      </c>
    </row>
    <row r="1280" spans="1:5" ht="15.75" x14ac:dyDescent="0.25">
      <c r="A1280" s="3" t="s">
        <v>2558</v>
      </c>
      <c r="B1280" s="4" t="s">
        <v>2559</v>
      </c>
      <c r="C1280" s="10" t="s">
        <v>6679</v>
      </c>
      <c r="D1280" s="9" t="s">
        <v>7518</v>
      </c>
      <c r="E1280" s="7" t="s">
        <v>5840</v>
      </c>
    </row>
    <row r="1281" spans="1:5" ht="15.75" x14ac:dyDescent="0.25">
      <c r="A1281" s="5" t="s">
        <v>2560</v>
      </c>
      <c r="B1281" s="6" t="s">
        <v>2561</v>
      </c>
      <c r="C1281" s="10" t="s">
        <v>6680</v>
      </c>
      <c r="D1281" s="9" t="s">
        <v>7650</v>
      </c>
      <c r="E1281" s="8" t="s">
        <v>5841</v>
      </c>
    </row>
    <row r="1282" spans="1:5" ht="15.75" x14ac:dyDescent="0.25">
      <c r="A1282" s="3" t="s">
        <v>2562</v>
      </c>
      <c r="B1282" s="4" t="s">
        <v>2563</v>
      </c>
      <c r="C1282" s="10" t="s">
        <v>6680</v>
      </c>
      <c r="D1282" s="9" t="s">
        <v>5687</v>
      </c>
      <c r="E1282" s="7" t="s">
        <v>5842</v>
      </c>
    </row>
    <row r="1283" spans="1:5" ht="15.75" x14ac:dyDescent="0.25">
      <c r="A1283" s="5" t="s">
        <v>2564</v>
      </c>
      <c r="B1283" s="6" t="s">
        <v>2565</v>
      </c>
      <c r="C1283" s="10" t="s">
        <v>6679</v>
      </c>
      <c r="D1283" s="9" t="s">
        <v>7651</v>
      </c>
      <c r="E1283" s="8" t="s">
        <v>5843</v>
      </c>
    </row>
    <row r="1284" spans="1:5" ht="15.75" x14ac:dyDescent="0.25">
      <c r="A1284" s="3" t="s">
        <v>2566</v>
      </c>
      <c r="B1284" s="4" t="s">
        <v>2567</v>
      </c>
      <c r="C1284" s="10" t="s">
        <v>6680</v>
      </c>
      <c r="D1284" s="9" t="s">
        <v>6868</v>
      </c>
      <c r="E1284" s="7" t="s">
        <v>4910</v>
      </c>
    </row>
    <row r="1285" spans="1:5" ht="15.75" x14ac:dyDescent="0.25">
      <c r="A1285" s="5" t="s">
        <v>2568</v>
      </c>
      <c r="B1285" s="6" t="s">
        <v>2569</v>
      </c>
      <c r="C1285" s="10" t="s">
        <v>6679</v>
      </c>
      <c r="D1285" s="9" t="s">
        <v>7652</v>
      </c>
      <c r="E1285" s="8" t="s">
        <v>5844</v>
      </c>
    </row>
    <row r="1286" spans="1:5" ht="15.75" x14ac:dyDescent="0.25">
      <c r="A1286" s="3" t="s">
        <v>2570</v>
      </c>
      <c r="B1286" s="4" t="s">
        <v>2571</v>
      </c>
      <c r="C1286" s="10" t="s">
        <v>6679</v>
      </c>
      <c r="D1286" s="9" t="s">
        <v>7653</v>
      </c>
      <c r="E1286" s="7" t="s">
        <v>5845</v>
      </c>
    </row>
    <row r="1287" spans="1:5" ht="15.75" x14ac:dyDescent="0.25">
      <c r="A1287" s="5" t="s">
        <v>2572</v>
      </c>
      <c r="B1287" s="6" t="s">
        <v>2573</v>
      </c>
      <c r="C1287" s="10" t="s">
        <v>6679</v>
      </c>
      <c r="D1287" s="9" t="s">
        <v>7654</v>
      </c>
      <c r="E1287" s="8" t="s">
        <v>5846</v>
      </c>
    </row>
    <row r="1288" spans="1:5" ht="15.75" x14ac:dyDescent="0.25">
      <c r="A1288" s="3" t="s">
        <v>2574</v>
      </c>
      <c r="B1288" s="4" t="s">
        <v>2575</v>
      </c>
      <c r="C1288" s="10" t="s">
        <v>6679</v>
      </c>
      <c r="D1288" s="9" t="s">
        <v>7655</v>
      </c>
      <c r="E1288" s="7" t="s">
        <v>4684</v>
      </c>
    </row>
    <row r="1289" spans="1:5" ht="15.75" x14ac:dyDescent="0.25">
      <c r="A1289" s="5" t="s">
        <v>2576</v>
      </c>
      <c r="B1289" s="6" t="s">
        <v>2577</v>
      </c>
      <c r="C1289" s="10" t="s">
        <v>6679</v>
      </c>
      <c r="D1289" s="9" t="s">
        <v>6841</v>
      </c>
      <c r="E1289" s="8" t="s">
        <v>5847</v>
      </c>
    </row>
    <row r="1290" spans="1:5" ht="15.75" x14ac:dyDescent="0.25">
      <c r="A1290" s="3" t="s">
        <v>2578</v>
      </c>
      <c r="B1290" s="4" t="s">
        <v>2579</v>
      </c>
      <c r="C1290" s="10" t="s">
        <v>6679</v>
      </c>
      <c r="D1290" s="9" t="s">
        <v>7656</v>
      </c>
      <c r="E1290" s="7" t="s">
        <v>5848</v>
      </c>
    </row>
    <row r="1291" spans="1:5" ht="15.75" x14ac:dyDescent="0.25">
      <c r="A1291" s="5" t="s">
        <v>2580</v>
      </c>
      <c r="B1291" s="6" t="s">
        <v>2581</v>
      </c>
      <c r="C1291" s="10" t="s">
        <v>6679</v>
      </c>
      <c r="D1291" s="9" t="s">
        <v>7657</v>
      </c>
      <c r="E1291" s="8" t="s">
        <v>5849</v>
      </c>
    </row>
    <row r="1292" spans="1:5" ht="15.75" x14ac:dyDescent="0.25">
      <c r="A1292" s="3" t="s">
        <v>2582</v>
      </c>
      <c r="B1292" s="4" t="s">
        <v>2583</v>
      </c>
      <c r="C1292" s="10" t="s">
        <v>6679</v>
      </c>
      <c r="D1292" s="9" t="s">
        <v>5917</v>
      </c>
      <c r="E1292" s="7" t="s">
        <v>5850</v>
      </c>
    </row>
    <row r="1293" spans="1:5" ht="15.75" x14ac:dyDescent="0.25">
      <c r="A1293" s="5" t="s">
        <v>2584</v>
      </c>
      <c r="B1293" s="6" t="s">
        <v>2585</v>
      </c>
      <c r="C1293" s="10" t="s">
        <v>6679</v>
      </c>
      <c r="D1293" s="9" t="s">
        <v>7518</v>
      </c>
      <c r="E1293" s="8" t="s">
        <v>5851</v>
      </c>
    </row>
    <row r="1294" spans="1:5" ht="15.75" x14ac:dyDescent="0.25">
      <c r="A1294" s="3" t="s">
        <v>2586</v>
      </c>
      <c r="B1294" s="4" t="s">
        <v>2587</v>
      </c>
      <c r="C1294" s="10" t="s">
        <v>6679</v>
      </c>
      <c r="D1294" s="9" t="s">
        <v>7658</v>
      </c>
      <c r="E1294" s="7" t="s">
        <v>5852</v>
      </c>
    </row>
    <row r="1295" spans="1:5" ht="15.75" x14ac:dyDescent="0.25">
      <c r="A1295" s="5" t="s">
        <v>2588</v>
      </c>
      <c r="B1295" s="6" t="s">
        <v>2589</v>
      </c>
      <c r="C1295" s="10" t="s">
        <v>6679</v>
      </c>
      <c r="D1295" s="9" t="s">
        <v>7659</v>
      </c>
      <c r="E1295" s="8" t="s">
        <v>5853</v>
      </c>
    </row>
    <row r="1296" spans="1:5" ht="15.75" x14ac:dyDescent="0.25">
      <c r="A1296" s="3" t="s">
        <v>2590</v>
      </c>
      <c r="B1296" s="4" t="s">
        <v>2591</v>
      </c>
      <c r="C1296" s="10" t="s">
        <v>6680</v>
      </c>
      <c r="D1296" s="9" t="s">
        <v>7660</v>
      </c>
      <c r="E1296" s="7" t="s">
        <v>5854</v>
      </c>
    </row>
    <row r="1297" spans="1:5" ht="15.75" x14ac:dyDescent="0.25">
      <c r="A1297" s="5" t="s">
        <v>2592</v>
      </c>
      <c r="B1297" s="6" t="s">
        <v>2593</v>
      </c>
      <c r="C1297" s="10" t="s">
        <v>6679</v>
      </c>
      <c r="D1297" s="9" t="s">
        <v>7661</v>
      </c>
      <c r="E1297" s="8" t="s">
        <v>5855</v>
      </c>
    </row>
    <row r="1298" spans="1:5" ht="15.75" x14ac:dyDescent="0.25">
      <c r="A1298" s="3" t="s">
        <v>2594</v>
      </c>
      <c r="B1298" s="4" t="s">
        <v>2595</v>
      </c>
      <c r="C1298" s="10" t="s">
        <v>6680</v>
      </c>
      <c r="D1298" s="9" t="s">
        <v>7662</v>
      </c>
      <c r="E1298" s="7" t="s">
        <v>5856</v>
      </c>
    </row>
    <row r="1299" spans="1:5" ht="15.75" x14ac:dyDescent="0.25">
      <c r="A1299" s="5" t="s">
        <v>2596</v>
      </c>
      <c r="B1299" s="6" t="s">
        <v>2597</v>
      </c>
      <c r="C1299" s="10" t="s">
        <v>7072</v>
      </c>
      <c r="D1299" s="9" t="s">
        <v>7663</v>
      </c>
      <c r="E1299" s="8" t="s">
        <v>5275</v>
      </c>
    </row>
    <row r="1300" spans="1:5" ht="15.75" x14ac:dyDescent="0.25">
      <c r="A1300" s="3" t="s">
        <v>2598</v>
      </c>
      <c r="B1300" s="4" t="s">
        <v>2599</v>
      </c>
      <c r="C1300" s="10" t="s">
        <v>6679</v>
      </c>
      <c r="D1300" s="9" t="s">
        <v>7664</v>
      </c>
      <c r="E1300" s="7" t="s">
        <v>5675</v>
      </c>
    </row>
    <row r="1301" spans="1:5" ht="15.75" x14ac:dyDescent="0.25">
      <c r="A1301" s="5" t="s">
        <v>2600</v>
      </c>
      <c r="B1301" s="6" t="s">
        <v>2601</v>
      </c>
      <c r="C1301" s="10" t="s">
        <v>6680</v>
      </c>
      <c r="D1301" s="9" t="s">
        <v>6717</v>
      </c>
      <c r="E1301" s="8" t="s">
        <v>5857</v>
      </c>
    </row>
    <row r="1302" spans="1:5" ht="15.75" x14ac:dyDescent="0.25">
      <c r="A1302" s="3" t="s">
        <v>2602</v>
      </c>
      <c r="B1302" s="4" t="s">
        <v>2603</v>
      </c>
      <c r="C1302" s="10" t="s">
        <v>6680</v>
      </c>
      <c r="D1302" s="9" t="s">
        <v>7665</v>
      </c>
      <c r="E1302" s="7" t="s">
        <v>5858</v>
      </c>
    </row>
    <row r="1303" spans="1:5" ht="15.75" x14ac:dyDescent="0.25">
      <c r="A1303" s="5" t="s">
        <v>2604</v>
      </c>
      <c r="B1303" s="6" t="s">
        <v>2605</v>
      </c>
      <c r="C1303" s="10" t="s">
        <v>6680</v>
      </c>
      <c r="D1303" s="9" t="s">
        <v>7666</v>
      </c>
      <c r="E1303" s="8" t="s">
        <v>5859</v>
      </c>
    </row>
    <row r="1304" spans="1:5" ht="15.75" x14ac:dyDescent="0.25">
      <c r="A1304" s="3" t="s">
        <v>2606</v>
      </c>
      <c r="B1304" s="4" t="s">
        <v>2607</v>
      </c>
      <c r="C1304" s="10" t="s">
        <v>6680</v>
      </c>
      <c r="D1304" s="9" t="s">
        <v>7667</v>
      </c>
      <c r="E1304" s="7" t="s">
        <v>5860</v>
      </c>
    </row>
    <row r="1305" spans="1:5" ht="15.75" x14ac:dyDescent="0.25">
      <c r="A1305" s="5" t="s">
        <v>2608</v>
      </c>
      <c r="B1305" s="6" t="s">
        <v>2609</v>
      </c>
      <c r="C1305" s="10" t="s">
        <v>6680</v>
      </c>
      <c r="D1305" s="9" t="s">
        <v>6868</v>
      </c>
      <c r="E1305" s="8" t="s">
        <v>5861</v>
      </c>
    </row>
    <row r="1306" spans="1:5" ht="15.75" x14ac:dyDescent="0.25">
      <c r="A1306" s="3" t="s">
        <v>2610</v>
      </c>
      <c r="B1306" s="4" t="s">
        <v>2611</v>
      </c>
      <c r="C1306" s="10" t="s">
        <v>6680</v>
      </c>
      <c r="D1306" s="9" t="s">
        <v>7017</v>
      </c>
      <c r="E1306" s="7" t="s">
        <v>5862</v>
      </c>
    </row>
    <row r="1307" spans="1:5" ht="15.75" x14ac:dyDescent="0.25">
      <c r="A1307" s="5" t="s">
        <v>2612</v>
      </c>
      <c r="B1307" s="6" t="s">
        <v>2613</v>
      </c>
      <c r="C1307" s="10" t="s">
        <v>6680</v>
      </c>
      <c r="D1307" s="9" t="s">
        <v>7668</v>
      </c>
      <c r="E1307" s="8" t="s">
        <v>5863</v>
      </c>
    </row>
    <row r="1308" spans="1:5" ht="15.75" x14ac:dyDescent="0.25">
      <c r="A1308" s="3" t="s">
        <v>2614</v>
      </c>
      <c r="B1308" s="4" t="s">
        <v>2615</v>
      </c>
      <c r="C1308" s="10" t="s">
        <v>6680</v>
      </c>
      <c r="D1308" s="9" t="s">
        <v>7669</v>
      </c>
      <c r="E1308" s="7" t="s">
        <v>5864</v>
      </c>
    </row>
    <row r="1309" spans="1:5" ht="15.75" x14ac:dyDescent="0.25">
      <c r="A1309" s="5" t="s">
        <v>2616</v>
      </c>
      <c r="B1309" s="6" t="s">
        <v>2617</v>
      </c>
      <c r="C1309" s="10" t="s">
        <v>6680</v>
      </c>
      <c r="D1309" s="9" t="s">
        <v>7356</v>
      </c>
      <c r="E1309" s="8" t="s">
        <v>5865</v>
      </c>
    </row>
    <row r="1310" spans="1:5" ht="15.75" x14ac:dyDescent="0.25">
      <c r="A1310" s="3" t="s">
        <v>2618</v>
      </c>
      <c r="B1310" s="4" t="s">
        <v>2619</v>
      </c>
      <c r="C1310" s="10" t="s">
        <v>6680</v>
      </c>
      <c r="D1310" s="9" t="s">
        <v>7670</v>
      </c>
      <c r="E1310" s="7" t="s">
        <v>4984</v>
      </c>
    </row>
    <row r="1311" spans="1:5" ht="15.75" x14ac:dyDescent="0.25">
      <c r="A1311" s="5" t="s">
        <v>2620</v>
      </c>
      <c r="B1311" s="6" t="s">
        <v>2621</v>
      </c>
      <c r="C1311" s="10" t="s">
        <v>6680</v>
      </c>
      <c r="D1311" s="9" t="s">
        <v>7671</v>
      </c>
      <c r="E1311" s="8" t="s">
        <v>5866</v>
      </c>
    </row>
    <row r="1312" spans="1:5" ht="15.75" x14ac:dyDescent="0.25">
      <c r="A1312" s="3" t="s">
        <v>2622</v>
      </c>
      <c r="B1312" s="4" t="s">
        <v>2623</v>
      </c>
      <c r="C1312" s="10" t="s">
        <v>6680</v>
      </c>
      <c r="D1312" s="9" t="s">
        <v>7672</v>
      </c>
      <c r="E1312" s="7" t="s">
        <v>5867</v>
      </c>
    </row>
    <row r="1313" spans="1:5" ht="15.75" x14ac:dyDescent="0.25">
      <c r="A1313" s="5" t="s">
        <v>2624</v>
      </c>
      <c r="B1313" s="6" t="s">
        <v>2625</v>
      </c>
      <c r="C1313" s="10" t="s">
        <v>6680</v>
      </c>
      <c r="D1313" s="9" t="s">
        <v>7004</v>
      </c>
      <c r="E1313" s="8" t="s">
        <v>5868</v>
      </c>
    </row>
    <row r="1314" spans="1:5" ht="15.75" x14ac:dyDescent="0.25">
      <c r="A1314" s="3" t="s">
        <v>2626</v>
      </c>
      <c r="B1314" s="4" t="s">
        <v>2627</v>
      </c>
      <c r="C1314" s="10" t="s">
        <v>6679</v>
      </c>
      <c r="D1314" s="9" t="s">
        <v>7673</v>
      </c>
      <c r="E1314" s="7" t="s">
        <v>5869</v>
      </c>
    </row>
    <row r="1315" spans="1:5" ht="15.75" x14ac:dyDescent="0.25">
      <c r="A1315" s="5" t="s">
        <v>2628</v>
      </c>
      <c r="B1315" s="6" t="s">
        <v>2629</v>
      </c>
      <c r="C1315" s="10" t="s">
        <v>6679</v>
      </c>
      <c r="D1315" s="9" t="s">
        <v>6904</v>
      </c>
      <c r="E1315" s="8" t="s">
        <v>5870</v>
      </c>
    </row>
    <row r="1316" spans="1:5" ht="15.75" x14ac:dyDescent="0.25">
      <c r="A1316" s="3" t="s">
        <v>2630</v>
      </c>
      <c r="B1316" s="4" t="s">
        <v>2631</v>
      </c>
      <c r="C1316" s="10" t="s">
        <v>6680</v>
      </c>
      <c r="D1316" s="9" t="s">
        <v>7674</v>
      </c>
      <c r="E1316" s="7" t="s">
        <v>5871</v>
      </c>
    </row>
    <row r="1317" spans="1:5" ht="15.75" x14ac:dyDescent="0.25">
      <c r="A1317" s="5" t="s">
        <v>2632</v>
      </c>
      <c r="B1317" s="6" t="s">
        <v>2633</v>
      </c>
      <c r="C1317" s="10" t="s">
        <v>6679</v>
      </c>
      <c r="D1317" s="9" t="s">
        <v>7076</v>
      </c>
      <c r="E1317" s="8" t="s">
        <v>5872</v>
      </c>
    </row>
    <row r="1318" spans="1:5" ht="15.75" x14ac:dyDescent="0.25">
      <c r="A1318" s="3" t="s">
        <v>2634</v>
      </c>
      <c r="B1318" s="4" t="s">
        <v>2635</v>
      </c>
      <c r="C1318" s="10" t="s">
        <v>6679</v>
      </c>
      <c r="D1318" s="9" t="s">
        <v>7675</v>
      </c>
      <c r="E1318" s="7" t="s">
        <v>5873</v>
      </c>
    </row>
    <row r="1319" spans="1:5" ht="15.75" x14ac:dyDescent="0.25">
      <c r="A1319" s="5" t="s">
        <v>2636</v>
      </c>
      <c r="B1319" s="6" t="s">
        <v>2637</v>
      </c>
      <c r="C1319" s="10" t="s">
        <v>6679</v>
      </c>
      <c r="D1319" s="9" t="s">
        <v>7676</v>
      </c>
      <c r="E1319" s="8" t="s">
        <v>5874</v>
      </c>
    </row>
    <row r="1320" spans="1:5" ht="15.75" x14ac:dyDescent="0.25">
      <c r="A1320" s="3" t="s">
        <v>2638</v>
      </c>
      <c r="B1320" s="4" t="s">
        <v>2639</v>
      </c>
      <c r="C1320" s="10" t="s">
        <v>6680</v>
      </c>
      <c r="D1320" s="9" t="s">
        <v>7677</v>
      </c>
      <c r="E1320" s="7" t="s">
        <v>5875</v>
      </c>
    </row>
    <row r="1321" spans="1:5" ht="15.75" x14ac:dyDescent="0.25">
      <c r="A1321" s="5" t="s">
        <v>2640</v>
      </c>
      <c r="B1321" s="6" t="s">
        <v>2641</v>
      </c>
      <c r="C1321" s="10" t="s">
        <v>6679</v>
      </c>
      <c r="D1321" s="9" t="s">
        <v>6683</v>
      </c>
      <c r="E1321" s="8" t="s">
        <v>5876</v>
      </c>
    </row>
    <row r="1322" spans="1:5" ht="15.75" x14ac:dyDescent="0.25">
      <c r="A1322" s="3" t="s">
        <v>2642</v>
      </c>
      <c r="B1322" s="4" t="s">
        <v>2643</v>
      </c>
      <c r="C1322" s="10" t="s">
        <v>6680</v>
      </c>
      <c r="D1322" s="9" t="s">
        <v>7678</v>
      </c>
      <c r="E1322" s="7" t="s">
        <v>5877</v>
      </c>
    </row>
    <row r="1323" spans="1:5" ht="15.75" x14ac:dyDescent="0.25">
      <c r="A1323" s="5" t="s">
        <v>2644</v>
      </c>
      <c r="B1323" s="6" t="s">
        <v>2645</v>
      </c>
      <c r="C1323" s="10" t="s">
        <v>6679</v>
      </c>
      <c r="D1323" s="9" t="s">
        <v>7679</v>
      </c>
      <c r="E1323" s="8" t="s">
        <v>5878</v>
      </c>
    </row>
    <row r="1324" spans="1:5" ht="15.75" x14ac:dyDescent="0.25">
      <c r="A1324" s="3" t="s">
        <v>2646</v>
      </c>
      <c r="B1324" s="4" t="s">
        <v>2647</v>
      </c>
      <c r="C1324" s="10" t="s">
        <v>6679</v>
      </c>
      <c r="D1324" s="9" t="s">
        <v>7680</v>
      </c>
      <c r="E1324" s="7" t="s">
        <v>5879</v>
      </c>
    </row>
    <row r="1325" spans="1:5" ht="15.75" x14ac:dyDescent="0.25">
      <c r="A1325" s="5" t="s">
        <v>2648</v>
      </c>
      <c r="B1325" s="6" t="s">
        <v>2649</v>
      </c>
      <c r="C1325" s="10" t="s">
        <v>6679</v>
      </c>
      <c r="D1325" s="9" t="s">
        <v>7681</v>
      </c>
      <c r="E1325" s="8" t="s">
        <v>5880</v>
      </c>
    </row>
    <row r="1326" spans="1:5" ht="15.75" x14ac:dyDescent="0.25">
      <c r="A1326" s="3" t="s">
        <v>2650</v>
      </c>
      <c r="B1326" s="4" t="s">
        <v>2651</v>
      </c>
      <c r="C1326" s="10" t="s">
        <v>6679</v>
      </c>
      <c r="D1326" s="9" t="s">
        <v>6736</v>
      </c>
      <c r="E1326" s="7" t="s">
        <v>5881</v>
      </c>
    </row>
    <row r="1327" spans="1:5" ht="15.75" x14ac:dyDescent="0.25">
      <c r="A1327" s="5" t="s">
        <v>2652</v>
      </c>
      <c r="B1327" s="6" t="s">
        <v>2653</v>
      </c>
      <c r="C1327" s="10" t="s">
        <v>6679</v>
      </c>
      <c r="D1327" s="9" t="s">
        <v>7682</v>
      </c>
      <c r="E1327" s="8" t="s">
        <v>5882</v>
      </c>
    </row>
    <row r="1328" spans="1:5" ht="15.75" x14ac:dyDescent="0.25">
      <c r="A1328" s="3" t="s">
        <v>2654</v>
      </c>
      <c r="B1328" s="4" t="s">
        <v>2655</v>
      </c>
      <c r="C1328" s="10" t="s">
        <v>6679</v>
      </c>
      <c r="D1328" s="9" t="s">
        <v>7074</v>
      </c>
      <c r="E1328" s="7" t="s">
        <v>5883</v>
      </c>
    </row>
    <row r="1329" spans="1:5" ht="15.75" x14ac:dyDescent="0.25">
      <c r="A1329" s="5" t="s">
        <v>2656</v>
      </c>
      <c r="B1329" s="6" t="s">
        <v>2657</v>
      </c>
      <c r="C1329" s="10" t="s">
        <v>6680</v>
      </c>
      <c r="D1329" s="9" t="s">
        <v>7683</v>
      </c>
      <c r="E1329" s="8" t="s">
        <v>5884</v>
      </c>
    </row>
    <row r="1330" spans="1:5" ht="15.75" x14ac:dyDescent="0.25">
      <c r="A1330" s="3" t="s">
        <v>2658</v>
      </c>
      <c r="B1330" s="4" t="s">
        <v>2659</v>
      </c>
      <c r="C1330" s="10" t="s">
        <v>7072</v>
      </c>
      <c r="D1330" s="9" t="s">
        <v>7684</v>
      </c>
      <c r="E1330" s="7" t="s">
        <v>5885</v>
      </c>
    </row>
    <row r="1331" spans="1:5" ht="15.75" x14ac:dyDescent="0.25">
      <c r="A1331" s="5" t="s">
        <v>2660</v>
      </c>
      <c r="B1331" s="6" t="s">
        <v>2661</v>
      </c>
      <c r="C1331" s="10" t="s">
        <v>6680</v>
      </c>
      <c r="D1331" s="9" t="s">
        <v>6200</v>
      </c>
      <c r="E1331" s="8" t="s">
        <v>5886</v>
      </c>
    </row>
    <row r="1332" spans="1:5" ht="15.75" x14ac:dyDescent="0.25">
      <c r="A1332" s="3" t="s">
        <v>2662</v>
      </c>
      <c r="B1332" s="4" t="s">
        <v>2663</v>
      </c>
      <c r="C1332" s="10" t="s">
        <v>6679</v>
      </c>
      <c r="D1332" s="9" t="s">
        <v>7080</v>
      </c>
      <c r="E1332" s="7" t="s">
        <v>5887</v>
      </c>
    </row>
    <row r="1333" spans="1:5" ht="15.75" x14ac:dyDescent="0.25">
      <c r="A1333" s="5" t="s">
        <v>2664</v>
      </c>
      <c r="B1333" s="6" t="s">
        <v>2665</v>
      </c>
      <c r="C1333" s="10" t="s">
        <v>6680</v>
      </c>
      <c r="D1333" s="9" t="s">
        <v>7685</v>
      </c>
      <c r="E1333" s="8" t="s">
        <v>5888</v>
      </c>
    </row>
    <row r="1334" spans="1:5" ht="15.75" x14ac:dyDescent="0.25">
      <c r="A1334" s="3" t="s">
        <v>2666</v>
      </c>
      <c r="B1334" s="4" t="s">
        <v>2667</v>
      </c>
      <c r="C1334" s="10" t="s">
        <v>7072</v>
      </c>
      <c r="D1334" s="9" t="s">
        <v>7686</v>
      </c>
      <c r="E1334" s="7" t="s">
        <v>5889</v>
      </c>
    </row>
    <row r="1335" spans="1:5" ht="15.75" x14ac:dyDescent="0.25">
      <c r="A1335" s="5" t="s">
        <v>2668</v>
      </c>
      <c r="B1335" s="6" t="s">
        <v>2669</v>
      </c>
      <c r="C1335" s="10" t="s">
        <v>6680</v>
      </c>
      <c r="D1335" s="9" t="s">
        <v>7687</v>
      </c>
      <c r="E1335" s="8" t="s">
        <v>5890</v>
      </c>
    </row>
    <row r="1336" spans="1:5" ht="15.75" x14ac:dyDescent="0.25">
      <c r="A1336" s="3" t="s">
        <v>2670</v>
      </c>
      <c r="B1336" s="4" t="s">
        <v>2671</v>
      </c>
      <c r="C1336" s="10" t="s">
        <v>6680</v>
      </c>
      <c r="D1336" s="9" t="s">
        <v>7688</v>
      </c>
      <c r="E1336" s="7" t="s">
        <v>5891</v>
      </c>
    </row>
    <row r="1337" spans="1:5" ht="15.75" x14ac:dyDescent="0.25">
      <c r="A1337" s="5" t="s">
        <v>2672</v>
      </c>
      <c r="B1337" s="6" t="s">
        <v>2673</v>
      </c>
      <c r="C1337" s="10" t="s">
        <v>6680</v>
      </c>
      <c r="D1337" s="9" t="s">
        <v>7689</v>
      </c>
      <c r="E1337" s="8" t="s">
        <v>4677</v>
      </c>
    </row>
    <row r="1338" spans="1:5" ht="15.75" x14ac:dyDescent="0.25">
      <c r="A1338" s="3" t="s">
        <v>2674</v>
      </c>
      <c r="B1338" s="4" t="s">
        <v>2675</v>
      </c>
      <c r="C1338" s="10" t="s">
        <v>6680</v>
      </c>
      <c r="D1338" s="9" t="s">
        <v>7690</v>
      </c>
      <c r="E1338" s="7" t="s">
        <v>5892</v>
      </c>
    </row>
    <row r="1339" spans="1:5" ht="15.75" x14ac:dyDescent="0.25">
      <c r="A1339" s="5" t="s">
        <v>2676</v>
      </c>
      <c r="B1339" s="6" t="s">
        <v>2677</v>
      </c>
      <c r="C1339" s="10" t="s">
        <v>7072</v>
      </c>
      <c r="D1339" s="9" t="s">
        <v>7691</v>
      </c>
      <c r="E1339" s="8" t="s">
        <v>4738</v>
      </c>
    </row>
    <row r="1340" spans="1:5" ht="15.75" x14ac:dyDescent="0.25">
      <c r="A1340" s="3" t="s">
        <v>2678</v>
      </c>
      <c r="B1340" s="4" t="s">
        <v>2679</v>
      </c>
      <c r="C1340" s="10" t="s">
        <v>6680</v>
      </c>
      <c r="D1340" s="9" t="s">
        <v>6811</v>
      </c>
      <c r="E1340" s="7" t="s">
        <v>5893</v>
      </c>
    </row>
    <row r="1341" spans="1:5" ht="15.75" x14ac:dyDescent="0.25">
      <c r="A1341" s="5" t="s">
        <v>2680</v>
      </c>
      <c r="B1341" s="6" t="s">
        <v>2681</v>
      </c>
      <c r="C1341" s="10" t="s">
        <v>6680</v>
      </c>
      <c r="D1341" s="9" t="s">
        <v>7692</v>
      </c>
      <c r="E1341" s="8" t="s">
        <v>5894</v>
      </c>
    </row>
    <row r="1342" spans="1:5" ht="15.75" x14ac:dyDescent="0.25">
      <c r="A1342" s="3" t="s">
        <v>2682</v>
      </c>
      <c r="B1342" s="4" t="s">
        <v>2683</v>
      </c>
      <c r="C1342" s="10" t="s">
        <v>7072</v>
      </c>
      <c r="D1342" s="9" t="s">
        <v>7693</v>
      </c>
      <c r="E1342" s="7" t="s">
        <v>5895</v>
      </c>
    </row>
    <row r="1343" spans="1:5" ht="15.75" x14ac:dyDescent="0.25">
      <c r="A1343" s="5" t="s">
        <v>2684</v>
      </c>
      <c r="B1343" s="6" t="s">
        <v>2685</v>
      </c>
      <c r="C1343" s="10" t="s">
        <v>6679</v>
      </c>
      <c r="D1343" s="9" t="s">
        <v>7694</v>
      </c>
      <c r="E1343" s="8" t="s">
        <v>5896</v>
      </c>
    </row>
    <row r="1344" spans="1:5" ht="15.75" x14ac:dyDescent="0.25">
      <c r="A1344" s="3" t="s">
        <v>2686</v>
      </c>
      <c r="B1344" s="4" t="s">
        <v>2687</v>
      </c>
      <c r="C1344" s="10" t="s">
        <v>7072</v>
      </c>
      <c r="D1344" s="9" t="s">
        <v>7695</v>
      </c>
      <c r="E1344" s="7" t="s">
        <v>5897</v>
      </c>
    </row>
    <row r="1345" spans="1:5" ht="15.75" x14ac:dyDescent="0.25">
      <c r="A1345" s="5" t="s">
        <v>2688</v>
      </c>
      <c r="B1345" s="6" t="s">
        <v>2689</v>
      </c>
      <c r="C1345" s="10" t="s">
        <v>6679</v>
      </c>
      <c r="D1345" s="9" t="s">
        <v>7025</v>
      </c>
      <c r="E1345" s="8" t="s">
        <v>5898</v>
      </c>
    </row>
    <row r="1346" spans="1:5" ht="15.75" x14ac:dyDescent="0.25">
      <c r="A1346" s="3" t="s">
        <v>2690</v>
      </c>
      <c r="B1346" s="4" t="s">
        <v>2691</v>
      </c>
      <c r="C1346" s="10" t="s">
        <v>6680</v>
      </c>
      <c r="D1346" s="9" t="s">
        <v>6224</v>
      </c>
      <c r="E1346" s="7" t="s">
        <v>5899</v>
      </c>
    </row>
    <row r="1347" spans="1:5" ht="15.75" x14ac:dyDescent="0.25">
      <c r="A1347" s="5" t="s">
        <v>2692</v>
      </c>
      <c r="B1347" s="6" t="s">
        <v>2693</v>
      </c>
      <c r="C1347" s="10" t="s">
        <v>6679</v>
      </c>
      <c r="D1347" s="9" t="s">
        <v>7696</v>
      </c>
      <c r="E1347" s="8" t="s">
        <v>5900</v>
      </c>
    </row>
    <row r="1348" spans="1:5" ht="15.75" x14ac:dyDescent="0.25">
      <c r="A1348" s="3" t="s">
        <v>2694</v>
      </c>
      <c r="B1348" s="4" t="s">
        <v>2695</v>
      </c>
      <c r="C1348" s="10" t="s">
        <v>6680</v>
      </c>
      <c r="D1348" s="9" t="s">
        <v>6834</v>
      </c>
      <c r="E1348" s="7" t="s">
        <v>5901</v>
      </c>
    </row>
    <row r="1349" spans="1:5" ht="15.75" x14ac:dyDescent="0.25">
      <c r="A1349" s="5" t="s">
        <v>2696</v>
      </c>
      <c r="B1349" s="6" t="s">
        <v>2697</v>
      </c>
      <c r="C1349" s="10" t="s">
        <v>6679</v>
      </c>
      <c r="D1349" s="9" t="s">
        <v>7697</v>
      </c>
      <c r="E1349" s="8" t="s">
        <v>5902</v>
      </c>
    </row>
    <row r="1350" spans="1:5" ht="15.75" x14ac:dyDescent="0.25">
      <c r="A1350" s="3" t="s">
        <v>2698</v>
      </c>
      <c r="B1350" s="4" t="s">
        <v>2699</v>
      </c>
      <c r="C1350" s="10" t="s">
        <v>7072</v>
      </c>
      <c r="D1350" s="9" t="s">
        <v>7359</v>
      </c>
      <c r="E1350" s="7" t="s">
        <v>5903</v>
      </c>
    </row>
    <row r="1351" spans="1:5" ht="15.75" x14ac:dyDescent="0.25">
      <c r="A1351" s="5" t="s">
        <v>2700</v>
      </c>
      <c r="B1351" s="6" t="s">
        <v>2701</v>
      </c>
      <c r="C1351" s="10" t="s">
        <v>6680</v>
      </c>
      <c r="D1351" s="9" t="s">
        <v>7698</v>
      </c>
      <c r="E1351" s="8" t="s">
        <v>5904</v>
      </c>
    </row>
    <row r="1352" spans="1:5" ht="15.75" x14ac:dyDescent="0.25">
      <c r="A1352" s="3" t="s">
        <v>2702</v>
      </c>
      <c r="B1352" s="4" t="s">
        <v>2703</v>
      </c>
      <c r="C1352" s="10" t="s">
        <v>6679</v>
      </c>
      <c r="D1352" s="9" t="s">
        <v>7699</v>
      </c>
      <c r="E1352" s="7" t="s">
        <v>4966</v>
      </c>
    </row>
    <row r="1353" spans="1:5" ht="15.75" x14ac:dyDescent="0.25">
      <c r="A1353" s="5" t="s">
        <v>2704</v>
      </c>
      <c r="B1353" s="6" t="s">
        <v>2705</v>
      </c>
      <c r="C1353" s="10" t="s">
        <v>6680</v>
      </c>
      <c r="D1353" s="9" t="s">
        <v>6996</v>
      </c>
      <c r="E1353" s="8" t="s">
        <v>5905</v>
      </c>
    </row>
    <row r="1354" spans="1:5" ht="15.75" x14ac:dyDescent="0.25">
      <c r="A1354" s="3" t="s">
        <v>2706</v>
      </c>
      <c r="B1354" s="4" t="s">
        <v>2707</v>
      </c>
      <c r="C1354" s="10" t="s">
        <v>6679</v>
      </c>
      <c r="D1354" s="9" t="s">
        <v>7700</v>
      </c>
      <c r="E1354" s="7" t="s">
        <v>5906</v>
      </c>
    </row>
    <row r="1355" spans="1:5" ht="15.75" x14ac:dyDescent="0.25">
      <c r="A1355" s="5" t="s">
        <v>2708</v>
      </c>
      <c r="B1355" s="6" t="s">
        <v>2709</v>
      </c>
      <c r="C1355" s="10" t="s">
        <v>6679</v>
      </c>
      <c r="D1355" s="9" t="s">
        <v>7701</v>
      </c>
      <c r="E1355" s="8" t="s">
        <v>5010</v>
      </c>
    </row>
    <row r="1356" spans="1:5" ht="15.75" x14ac:dyDescent="0.25">
      <c r="A1356" s="3" t="s">
        <v>2710</v>
      </c>
      <c r="B1356" s="4" t="s">
        <v>2711</v>
      </c>
      <c r="C1356" s="10" t="s">
        <v>6679</v>
      </c>
      <c r="D1356" s="9" t="s">
        <v>7702</v>
      </c>
      <c r="E1356" s="7" t="s">
        <v>5753</v>
      </c>
    </row>
    <row r="1357" spans="1:5" ht="15.75" x14ac:dyDescent="0.25">
      <c r="A1357" s="5" t="s">
        <v>2712</v>
      </c>
      <c r="B1357" s="6" t="s">
        <v>2713</v>
      </c>
      <c r="C1357" s="10" t="s">
        <v>6679</v>
      </c>
      <c r="D1357" s="9" t="s">
        <v>7703</v>
      </c>
      <c r="E1357" s="8" t="s">
        <v>5907</v>
      </c>
    </row>
    <row r="1358" spans="1:5" ht="15.75" x14ac:dyDescent="0.25">
      <c r="A1358" s="3" t="s">
        <v>2714</v>
      </c>
      <c r="B1358" s="4" t="s">
        <v>2715</v>
      </c>
      <c r="C1358" s="10" t="s">
        <v>6679</v>
      </c>
      <c r="D1358" s="9" t="s">
        <v>7704</v>
      </c>
      <c r="E1358" s="7" t="s">
        <v>5908</v>
      </c>
    </row>
    <row r="1359" spans="1:5" ht="15.75" x14ac:dyDescent="0.25">
      <c r="A1359" s="5" t="s">
        <v>2716</v>
      </c>
      <c r="B1359" s="6" t="s">
        <v>2717</v>
      </c>
      <c r="C1359" s="10" t="s">
        <v>6680</v>
      </c>
      <c r="D1359" s="9" t="s">
        <v>7164</v>
      </c>
      <c r="E1359" s="8" t="s">
        <v>5909</v>
      </c>
    </row>
    <row r="1360" spans="1:5" ht="15.75" x14ac:dyDescent="0.25">
      <c r="A1360" s="3" t="s">
        <v>2718</v>
      </c>
      <c r="B1360" s="4" t="s">
        <v>2719</v>
      </c>
      <c r="C1360" s="10" t="s">
        <v>6679</v>
      </c>
      <c r="D1360" s="9" t="s">
        <v>7705</v>
      </c>
      <c r="E1360" s="7" t="s">
        <v>5910</v>
      </c>
    </row>
    <row r="1361" spans="1:5" ht="15.75" x14ac:dyDescent="0.25">
      <c r="A1361" s="5" t="s">
        <v>2720</v>
      </c>
      <c r="B1361" s="6" t="s">
        <v>2721</v>
      </c>
      <c r="C1361" s="10" t="s">
        <v>6679</v>
      </c>
      <c r="D1361" s="9" t="s">
        <v>7706</v>
      </c>
      <c r="E1361" s="8" t="s">
        <v>4804</v>
      </c>
    </row>
    <row r="1362" spans="1:5" ht="15.75" x14ac:dyDescent="0.25">
      <c r="A1362" s="3" t="s">
        <v>2722</v>
      </c>
      <c r="B1362" s="4" t="s">
        <v>2723</v>
      </c>
      <c r="C1362" s="10" t="s">
        <v>6680</v>
      </c>
      <c r="D1362" s="9" t="s">
        <v>6070</v>
      </c>
      <c r="E1362" s="7" t="s">
        <v>5911</v>
      </c>
    </row>
    <row r="1363" spans="1:5" ht="15.75" x14ac:dyDescent="0.25">
      <c r="A1363" s="5" t="s">
        <v>2724</v>
      </c>
      <c r="B1363" s="6" t="s">
        <v>2725</v>
      </c>
      <c r="C1363" s="10" t="s">
        <v>6680</v>
      </c>
      <c r="D1363" s="9" t="s">
        <v>7707</v>
      </c>
      <c r="E1363" s="8" t="s">
        <v>5912</v>
      </c>
    </row>
    <row r="1364" spans="1:5" ht="15.75" x14ac:dyDescent="0.25">
      <c r="A1364" s="3" t="s">
        <v>2726</v>
      </c>
      <c r="B1364" s="4" t="s">
        <v>2727</v>
      </c>
      <c r="C1364" s="10" t="s">
        <v>6680</v>
      </c>
      <c r="D1364" s="9" t="s">
        <v>7708</v>
      </c>
      <c r="E1364" s="7" t="s">
        <v>5435</v>
      </c>
    </row>
    <row r="1365" spans="1:5" ht="15.75" x14ac:dyDescent="0.25">
      <c r="A1365" s="5" t="s">
        <v>2728</v>
      </c>
      <c r="B1365" s="6" t="s">
        <v>2729</v>
      </c>
      <c r="C1365" s="10" t="s">
        <v>6679</v>
      </c>
      <c r="D1365" s="9" t="s">
        <v>7709</v>
      </c>
      <c r="E1365" s="8" t="s">
        <v>5913</v>
      </c>
    </row>
    <row r="1366" spans="1:5" ht="15.75" x14ac:dyDescent="0.25">
      <c r="A1366" s="3" t="s">
        <v>2730</v>
      </c>
      <c r="B1366" s="4" t="s">
        <v>2731</v>
      </c>
      <c r="C1366" s="10" t="s">
        <v>6679</v>
      </c>
      <c r="D1366" s="9" t="s">
        <v>6701</v>
      </c>
      <c r="E1366" s="7" t="s">
        <v>5914</v>
      </c>
    </row>
    <row r="1367" spans="1:5" ht="15.75" x14ac:dyDescent="0.25">
      <c r="A1367" s="5" t="s">
        <v>2732</v>
      </c>
      <c r="B1367" s="6" t="s">
        <v>2733</v>
      </c>
      <c r="C1367" s="10" t="s">
        <v>7072</v>
      </c>
      <c r="D1367" s="9" t="s">
        <v>7710</v>
      </c>
      <c r="E1367" s="8" t="s">
        <v>5915</v>
      </c>
    </row>
    <row r="1368" spans="1:5" ht="15.75" x14ac:dyDescent="0.25">
      <c r="A1368" s="3" t="s">
        <v>2734</v>
      </c>
      <c r="B1368" s="4" t="s">
        <v>2735</v>
      </c>
      <c r="C1368" s="10" t="s">
        <v>6679</v>
      </c>
      <c r="D1368" s="9" t="s">
        <v>7711</v>
      </c>
      <c r="E1368" s="7" t="s">
        <v>5916</v>
      </c>
    </row>
    <row r="1369" spans="1:5" ht="15.75" x14ac:dyDescent="0.25">
      <c r="A1369" s="5" t="s">
        <v>2736</v>
      </c>
      <c r="B1369" s="6" t="s">
        <v>2737</v>
      </c>
      <c r="C1369" s="10" t="s">
        <v>6680</v>
      </c>
      <c r="D1369" s="9" t="s">
        <v>6224</v>
      </c>
      <c r="E1369" s="8" t="s">
        <v>5917</v>
      </c>
    </row>
    <row r="1370" spans="1:5" ht="15.75" x14ac:dyDescent="0.25">
      <c r="A1370" s="3" t="s">
        <v>2738</v>
      </c>
      <c r="B1370" s="4" t="s">
        <v>2739</v>
      </c>
      <c r="C1370" s="10" t="s">
        <v>6680</v>
      </c>
      <c r="D1370" s="9" t="s">
        <v>7712</v>
      </c>
      <c r="E1370" s="7" t="s">
        <v>5918</v>
      </c>
    </row>
    <row r="1371" spans="1:5" ht="15.75" x14ac:dyDescent="0.25">
      <c r="A1371" s="5" t="s">
        <v>2740</v>
      </c>
      <c r="B1371" s="6" t="s">
        <v>2741</v>
      </c>
      <c r="C1371" s="10" t="s">
        <v>6680</v>
      </c>
      <c r="D1371" s="9" t="s">
        <v>7713</v>
      </c>
      <c r="E1371" s="8" t="s">
        <v>5919</v>
      </c>
    </row>
    <row r="1372" spans="1:5" ht="15.75" x14ac:dyDescent="0.25">
      <c r="A1372" s="3" t="s">
        <v>2742</v>
      </c>
      <c r="B1372" s="4" t="s">
        <v>2743</v>
      </c>
      <c r="C1372" s="10" t="s">
        <v>6679</v>
      </c>
      <c r="D1372" s="9" t="s">
        <v>7714</v>
      </c>
      <c r="E1372" s="7" t="s">
        <v>5920</v>
      </c>
    </row>
    <row r="1373" spans="1:5" ht="15.75" x14ac:dyDescent="0.25">
      <c r="A1373" s="5" t="s">
        <v>2744</v>
      </c>
      <c r="B1373" s="6" t="s">
        <v>2745</v>
      </c>
      <c r="C1373" s="10" t="s">
        <v>6679</v>
      </c>
      <c r="D1373" s="9" t="s">
        <v>7715</v>
      </c>
      <c r="E1373" s="8" t="s">
        <v>5921</v>
      </c>
    </row>
    <row r="1374" spans="1:5" ht="15.75" x14ac:dyDescent="0.25">
      <c r="A1374" s="3" t="s">
        <v>2746</v>
      </c>
      <c r="B1374" s="4" t="s">
        <v>2747</v>
      </c>
      <c r="C1374" s="10" t="s">
        <v>6680</v>
      </c>
      <c r="D1374" s="9" t="s">
        <v>7716</v>
      </c>
      <c r="E1374" s="7" t="s">
        <v>4849</v>
      </c>
    </row>
    <row r="1375" spans="1:5" ht="15.75" x14ac:dyDescent="0.25">
      <c r="A1375" s="5" t="s">
        <v>2748</v>
      </c>
      <c r="B1375" s="6" t="s">
        <v>2749</v>
      </c>
      <c r="C1375" s="10" t="s">
        <v>6680</v>
      </c>
      <c r="D1375" s="9" t="s">
        <v>7717</v>
      </c>
      <c r="E1375" s="8" t="s">
        <v>5922</v>
      </c>
    </row>
    <row r="1376" spans="1:5" ht="15.75" x14ac:dyDescent="0.25">
      <c r="A1376" s="3" t="s">
        <v>2750</v>
      </c>
      <c r="B1376" s="4" t="s">
        <v>2751</v>
      </c>
      <c r="C1376" s="10" t="s">
        <v>7072</v>
      </c>
      <c r="D1376" s="9" t="s">
        <v>7718</v>
      </c>
      <c r="E1376" s="7" t="s">
        <v>5195</v>
      </c>
    </row>
    <row r="1377" spans="1:5" ht="15.75" x14ac:dyDescent="0.25">
      <c r="A1377" s="5" t="s">
        <v>2752</v>
      </c>
      <c r="B1377" s="6" t="s">
        <v>2753</v>
      </c>
      <c r="C1377" s="10" t="s">
        <v>6680</v>
      </c>
      <c r="D1377" s="9" t="s">
        <v>7719</v>
      </c>
      <c r="E1377" s="8" t="s">
        <v>5923</v>
      </c>
    </row>
    <row r="1378" spans="1:5" ht="15.75" x14ac:dyDescent="0.25">
      <c r="A1378" s="3" t="s">
        <v>2754</v>
      </c>
      <c r="B1378" s="4" t="s">
        <v>2755</v>
      </c>
      <c r="C1378" s="10" t="s">
        <v>6680</v>
      </c>
      <c r="D1378" s="9" t="s">
        <v>6976</v>
      </c>
      <c r="E1378" s="7" t="s">
        <v>5924</v>
      </c>
    </row>
    <row r="1379" spans="1:5" ht="15.75" x14ac:dyDescent="0.25">
      <c r="A1379" s="5" t="s">
        <v>2756</v>
      </c>
      <c r="B1379" s="6" t="s">
        <v>2757</v>
      </c>
      <c r="C1379" s="10" t="s">
        <v>6679</v>
      </c>
      <c r="D1379" s="9" t="s">
        <v>7720</v>
      </c>
      <c r="E1379" s="8" t="s">
        <v>5925</v>
      </c>
    </row>
    <row r="1380" spans="1:5" ht="15.75" x14ac:dyDescent="0.25">
      <c r="A1380" s="3" t="s">
        <v>2758</v>
      </c>
      <c r="B1380" s="4" t="s">
        <v>2759</v>
      </c>
      <c r="C1380" s="10" t="s">
        <v>6680</v>
      </c>
      <c r="D1380" s="9" t="s">
        <v>6737</v>
      </c>
      <c r="E1380" s="7" t="s">
        <v>5926</v>
      </c>
    </row>
    <row r="1381" spans="1:5" ht="15.75" x14ac:dyDescent="0.25">
      <c r="A1381" s="5" t="s">
        <v>2760</v>
      </c>
      <c r="B1381" s="6" t="s">
        <v>2761</v>
      </c>
      <c r="C1381" s="10" t="s">
        <v>6680</v>
      </c>
      <c r="D1381" s="9" t="s">
        <v>6857</v>
      </c>
      <c r="E1381" s="8" t="s">
        <v>5927</v>
      </c>
    </row>
    <row r="1382" spans="1:5" ht="15.75" x14ac:dyDescent="0.25">
      <c r="A1382" s="3" t="s">
        <v>2762</v>
      </c>
      <c r="B1382" s="4" t="s">
        <v>2763</v>
      </c>
      <c r="C1382" s="10" t="s">
        <v>6680</v>
      </c>
      <c r="D1382" s="9" t="s">
        <v>7721</v>
      </c>
      <c r="E1382" s="7" t="s">
        <v>5928</v>
      </c>
    </row>
    <row r="1383" spans="1:5" ht="15.75" x14ac:dyDescent="0.25">
      <c r="A1383" s="5" t="s">
        <v>2764</v>
      </c>
      <c r="B1383" s="6" t="s">
        <v>2765</v>
      </c>
      <c r="C1383" s="10" t="s">
        <v>6679</v>
      </c>
      <c r="D1383" s="9" t="s">
        <v>7100</v>
      </c>
      <c r="E1383" s="8" t="s">
        <v>5929</v>
      </c>
    </row>
    <row r="1384" spans="1:5" ht="15.75" x14ac:dyDescent="0.25">
      <c r="A1384" s="3" t="s">
        <v>2766</v>
      </c>
      <c r="B1384" s="4" t="s">
        <v>2767</v>
      </c>
      <c r="C1384" s="10" t="s">
        <v>6680</v>
      </c>
      <c r="D1384" s="9" t="s">
        <v>7722</v>
      </c>
      <c r="E1384" s="7" t="s">
        <v>5278</v>
      </c>
    </row>
    <row r="1385" spans="1:5" ht="15.75" x14ac:dyDescent="0.25">
      <c r="A1385" s="5" t="s">
        <v>2768</v>
      </c>
      <c r="B1385" s="6" t="s">
        <v>2769</v>
      </c>
      <c r="C1385" s="10" t="s">
        <v>6680</v>
      </c>
      <c r="D1385" s="9" t="s">
        <v>7723</v>
      </c>
      <c r="E1385" s="8" t="s">
        <v>5930</v>
      </c>
    </row>
    <row r="1386" spans="1:5" ht="15.75" x14ac:dyDescent="0.25">
      <c r="A1386" s="3" t="s">
        <v>2770</v>
      </c>
      <c r="B1386" s="4" t="s">
        <v>2771</v>
      </c>
      <c r="C1386" s="10" t="s">
        <v>6679</v>
      </c>
      <c r="D1386" s="9" t="s">
        <v>7724</v>
      </c>
      <c r="E1386" s="7" t="s">
        <v>4946</v>
      </c>
    </row>
    <row r="1387" spans="1:5" ht="15.75" x14ac:dyDescent="0.25">
      <c r="A1387" s="5" t="s">
        <v>2772</v>
      </c>
      <c r="B1387" s="6" t="s">
        <v>2773</v>
      </c>
      <c r="C1387" s="10" t="s">
        <v>6680</v>
      </c>
      <c r="D1387" s="9" t="s">
        <v>7725</v>
      </c>
      <c r="E1387" s="8" t="s">
        <v>5931</v>
      </c>
    </row>
    <row r="1388" spans="1:5" ht="15.75" x14ac:dyDescent="0.25">
      <c r="A1388" s="3" t="s">
        <v>2774</v>
      </c>
      <c r="B1388" s="4" t="s">
        <v>2775</v>
      </c>
      <c r="C1388" s="10" t="s">
        <v>6680</v>
      </c>
      <c r="D1388" s="9" t="s">
        <v>7726</v>
      </c>
      <c r="E1388" s="7" t="s">
        <v>5595</v>
      </c>
    </row>
    <row r="1389" spans="1:5" ht="15.75" x14ac:dyDescent="0.25">
      <c r="A1389" s="5" t="s">
        <v>2776</v>
      </c>
      <c r="B1389" s="6" t="s">
        <v>2777</v>
      </c>
      <c r="C1389" s="10" t="s">
        <v>6679</v>
      </c>
      <c r="D1389" s="9" t="s">
        <v>7727</v>
      </c>
      <c r="E1389" s="8" t="s">
        <v>5932</v>
      </c>
    </row>
    <row r="1390" spans="1:5" ht="15.75" x14ac:dyDescent="0.25">
      <c r="A1390" s="3" t="s">
        <v>2778</v>
      </c>
      <c r="B1390" s="4" t="s">
        <v>2779</v>
      </c>
      <c r="C1390" s="10" t="s">
        <v>6680</v>
      </c>
      <c r="D1390" s="9" t="s">
        <v>6690</v>
      </c>
      <c r="E1390" s="7" t="s">
        <v>5933</v>
      </c>
    </row>
    <row r="1391" spans="1:5" ht="15.75" x14ac:dyDescent="0.25">
      <c r="A1391" s="5" t="s">
        <v>2780</v>
      </c>
      <c r="B1391" s="6" t="s">
        <v>2781</v>
      </c>
      <c r="C1391" s="10" t="s">
        <v>6680</v>
      </c>
      <c r="D1391" s="9" t="s">
        <v>7056</v>
      </c>
      <c r="E1391" s="8" t="s">
        <v>5934</v>
      </c>
    </row>
    <row r="1392" spans="1:5" ht="15.75" x14ac:dyDescent="0.25">
      <c r="A1392" s="3" t="s">
        <v>2782</v>
      </c>
      <c r="B1392" s="4" t="s">
        <v>2783</v>
      </c>
      <c r="C1392" s="10" t="s">
        <v>6680</v>
      </c>
      <c r="D1392" s="9" t="s">
        <v>7728</v>
      </c>
      <c r="E1392" s="7" t="s">
        <v>5103</v>
      </c>
    </row>
    <row r="1393" spans="1:5" ht="15.75" x14ac:dyDescent="0.25">
      <c r="A1393" s="5" t="s">
        <v>2784</v>
      </c>
      <c r="B1393" s="6" t="s">
        <v>2785</v>
      </c>
      <c r="C1393" s="10" t="s">
        <v>6680</v>
      </c>
      <c r="D1393" s="9" t="s">
        <v>6810</v>
      </c>
      <c r="E1393" s="8" t="s">
        <v>5935</v>
      </c>
    </row>
    <row r="1394" spans="1:5" ht="15.75" x14ac:dyDescent="0.25">
      <c r="A1394" s="3" t="s">
        <v>2786</v>
      </c>
      <c r="B1394" s="4" t="s">
        <v>2787</v>
      </c>
      <c r="C1394" s="10" t="s">
        <v>6679</v>
      </c>
      <c r="D1394" s="9" t="s">
        <v>7729</v>
      </c>
      <c r="E1394" s="7" t="s">
        <v>5936</v>
      </c>
    </row>
    <row r="1395" spans="1:5" ht="15.75" x14ac:dyDescent="0.25">
      <c r="A1395" s="5" t="s">
        <v>2788</v>
      </c>
      <c r="B1395" s="6" t="s">
        <v>2789</v>
      </c>
      <c r="C1395" s="10" t="s">
        <v>6679</v>
      </c>
      <c r="D1395" s="9" t="s">
        <v>7730</v>
      </c>
      <c r="E1395" s="8" t="s">
        <v>5937</v>
      </c>
    </row>
    <row r="1396" spans="1:5" ht="15.75" x14ac:dyDescent="0.25">
      <c r="A1396" s="3" t="s">
        <v>2790</v>
      </c>
      <c r="B1396" s="4" t="s">
        <v>2791</v>
      </c>
      <c r="C1396" s="10" t="s">
        <v>6680</v>
      </c>
      <c r="D1396" s="9" t="s">
        <v>6224</v>
      </c>
      <c r="E1396" s="7" t="s">
        <v>5938</v>
      </c>
    </row>
    <row r="1397" spans="1:5" ht="15.75" x14ac:dyDescent="0.25">
      <c r="A1397" s="5" t="s">
        <v>2792</v>
      </c>
      <c r="B1397" s="6" t="s">
        <v>2793</v>
      </c>
      <c r="C1397" s="10" t="s">
        <v>6680</v>
      </c>
      <c r="D1397" s="9" t="s">
        <v>6224</v>
      </c>
      <c r="E1397" s="8" t="s">
        <v>5939</v>
      </c>
    </row>
    <row r="1398" spans="1:5" ht="15.75" x14ac:dyDescent="0.25">
      <c r="A1398" s="3" t="s">
        <v>2794</v>
      </c>
      <c r="B1398" s="4" t="s">
        <v>2795</v>
      </c>
      <c r="C1398" s="10" t="s">
        <v>6679</v>
      </c>
      <c r="D1398" s="9" t="s">
        <v>7731</v>
      </c>
      <c r="E1398" s="7" t="s">
        <v>5940</v>
      </c>
    </row>
    <row r="1399" spans="1:5" ht="15.75" x14ac:dyDescent="0.25">
      <c r="A1399" s="5" t="s">
        <v>2796</v>
      </c>
      <c r="B1399" s="6" t="s">
        <v>2797</v>
      </c>
      <c r="C1399" s="10" t="s">
        <v>7072</v>
      </c>
      <c r="D1399" s="9" t="s">
        <v>7732</v>
      </c>
      <c r="E1399" s="8" t="s">
        <v>5941</v>
      </c>
    </row>
    <row r="1400" spans="1:5" ht="15.75" x14ac:dyDescent="0.25">
      <c r="A1400" s="3" t="s">
        <v>2798</v>
      </c>
      <c r="B1400" s="4" t="s">
        <v>2799</v>
      </c>
      <c r="C1400" s="10" t="s">
        <v>6679</v>
      </c>
      <c r="D1400" s="9" t="s">
        <v>4964</v>
      </c>
      <c r="E1400" s="7" t="s">
        <v>5942</v>
      </c>
    </row>
    <row r="1401" spans="1:5" ht="15.75" x14ac:dyDescent="0.25">
      <c r="A1401" s="5" t="s">
        <v>2800</v>
      </c>
      <c r="B1401" s="6" t="s">
        <v>2801</v>
      </c>
      <c r="C1401" s="10" t="s">
        <v>6679</v>
      </c>
      <c r="D1401" s="9" t="s">
        <v>7259</v>
      </c>
      <c r="E1401" s="8" t="s">
        <v>5943</v>
      </c>
    </row>
    <row r="1402" spans="1:5" ht="15.75" x14ac:dyDescent="0.25">
      <c r="A1402" s="3" t="s">
        <v>2802</v>
      </c>
      <c r="B1402" s="4" t="s">
        <v>2803</v>
      </c>
      <c r="C1402" s="10" t="s">
        <v>6679</v>
      </c>
      <c r="D1402" s="9" t="s">
        <v>7733</v>
      </c>
      <c r="E1402" s="7" t="s">
        <v>5771</v>
      </c>
    </row>
    <row r="1403" spans="1:5" ht="15.75" x14ac:dyDescent="0.25">
      <c r="A1403" s="5" t="s">
        <v>2804</v>
      </c>
      <c r="B1403" s="6" t="s">
        <v>2805</v>
      </c>
      <c r="C1403" s="10" t="s">
        <v>6679</v>
      </c>
      <c r="D1403" s="9" t="s">
        <v>5917</v>
      </c>
      <c r="E1403" s="8" t="s">
        <v>5944</v>
      </c>
    </row>
    <row r="1404" spans="1:5" ht="15.75" x14ac:dyDescent="0.25">
      <c r="A1404" s="3" t="s">
        <v>2806</v>
      </c>
      <c r="B1404" s="4" t="s">
        <v>2807</v>
      </c>
      <c r="C1404" s="10" t="s">
        <v>6679</v>
      </c>
      <c r="D1404" s="9" t="s">
        <v>7734</v>
      </c>
      <c r="E1404" s="7" t="s">
        <v>5945</v>
      </c>
    </row>
    <row r="1405" spans="1:5" ht="15.75" x14ac:dyDescent="0.25">
      <c r="A1405" s="5" t="s">
        <v>2808</v>
      </c>
      <c r="B1405" s="6" t="s">
        <v>2809</v>
      </c>
      <c r="C1405" s="10" t="s">
        <v>6679</v>
      </c>
      <c r="D1405" s="9" t="s">
        <v>7735</v>
      </c>
      <c r="E1405" s="8" t="s">
        <v>5946</v>
      </c>
    </row>
    <row r="1406" spans="1:5" ht="15.75" x14ac:dyDescent="0.25">
      <c r="A1406" s="3" t="s">
        <v>2810</v>
      </c>
      <c r="B1406" s="4" t="s">
        <v>2811</v>
      </c>
      <c r="C1406" s="10" t="s">
        <v>6679</v>
      </c>
      <c r="D1406" s="9" t="s">
        <v>7736</v>
      </c>
      <c r="E1406" s="7" t="s">
        <v>5947</v>
      </c>
    </row>
    <row r="1407" spans="1:5" ht="15.75" x14ac:dyDescent="0.25">
      <c r="A1407" s="5" t="s">
        <v>2812</v>
      </c>
      <c r="B1407" s="6" t="s">
        <v>2813</v>
      </c>
      <c r="C1407" s="10" t="s">
        <v>6680</v>
      </c>
      <c r="D1407" s="9" t="s">
        <v>6704</v>
      </c>
      <c r="E1407" s="8" t="s">
        <v>5948</v>
      </c>
    </row>
    <row r="1408" spans="1:5" ht="15.75" x14ac:dyDescent="0.25">
      <c r="A1408" s="3" t="s">
        <v>2814</v>
      </c>
      <c r="B1408" s="4" t="s">
        <v>2815</v>
      </c>
      <c r="C1408" s="10" t="s">
        <v>6679</v>
      </c>
      <c r="D1408" s="9" t="s">
        <v>7259</v>
      </c>
      <c r="E1408" s="7" t="s">
        <v>5949</v>
      </c>
    </row>
    <row r="1409" spans="1:5" ht="15.75" x14ac:dyDescent="0.25">
      <c r="A1409" s="5" t="s">
        <v>2816</v>
      </c>
      <c r="B1409" s="6" t="s">
        <v>2817</v>
      </c>
      <c r="C1409" s="10" t="s">
        <v>6680</v>
      </c>
      <c r="D1409" s="9" t="s">
        <v>6720</v>
      </c>
      <c r="E1409" s="8" t="s">
        <v>5950</v>
      </c>
    </row>
    <row r="1410" spans="1:5" ht="15.75" x14ac:dyDescent="0.25">
      <c r="A1410" s="3" t="s">
        <v>2818</v>
      </c>
      <c r="B1410" s="4" t="s">
        <v>2819</v>
      </c>
      <c r="C1410" s="10" t="s">
        <v>6680</v>
      </c>
      <c r="D1410" s="9" t="s">
        <v>6681</v>
      </c>
      <c r="E1410" s="7" t="s">
        <v>5951</v>
      </c>
    </row>
    <row r="1411" spans="1:5" ht="15.75" x14ac:dyDescent="0.25">
      <c r="A1411" s="5" t="s">
        <v>2820</v>
      </c>
      <c r="B1411" s="6" t="s">
        <v>2821</v>
      </c>
      <c r="C1411" s="10" t="s">
        <v>6680</v>
      </c>
      <c r="D1411" s="9" t="s">
        <v>7737</v>
      </c>
      <c r="E1411" s="8" t="s">
        <v>5952</v>
      </c>
    </row>
    <row r="1412" spans="1:5" ht="15.75" x14ac:dyDescent="0.25">
      <c r="A1412" s="3" t="s">
        <v>2822</v>
      </c>
      <c r="B1412" s="4" t="s">
        <v>2823</v>
      </c>
      <c r="C1412" s="10" t="s">
        <v>6679</v>
      </c>
      <c r="D1412" s="9" t="s">
        <v>7738</v>
      </c>
      <c r="E1412" s="7" t="s">
        <v>5692</v>
      </c>
    </row>
    <row r="1413" spans="1:5" ht="15.75" x14ac:dyDescent="0.25">
      <c r="A1413" s="5" t="s">
        <v>2824</v>
      </c>
      <c r="B1413" s="6" t="s">
        <v>2825</v>
      </c>
      <c r="C1413" s="10" t="s">
        <v>6679</v>
      </c>
      <c r="D1413" s="9" t="s">
        <v>7739</v>
      </c>
      <c r="E1413" s="8" t="s">
        <v>5953</v>
      </c>
    </row>
    <row r="1414" spans="1:5" ht="15.75" x14ac:dyDescent="0.25">
      <c r="A1414" s="3" t="s">
        <v>2826</v>
      </c>
      <c r="B1414" s="4" t="s">
        <v>2827</v>
      </c>
      <c r="C1414" s="10" t="s">
        <v>6679</v>
      </c>
      <c r="D1414" s="9" t="s">
        <v>7740</v>
      </c>
      <c r="E1414" s="7" t="s">
        <v>5796</v>
      </c>
    </row>
    <row r="1415" spans="1:5" ht="15.75" x14ac:dyDescent="0.25">
      <c r="A1415" s="5" t="s">
        <v>2828</v>
      </c>
      <c r="B1415" s="6" t="s">
        <v>2829</v>
      </c>
      <c r="C1415" s="10" t="s">
        <v>6680</v>
      </c>
      <c r="D1415" s="9" t="s">
        <v>6812</v>
      </c>
      <c r="E1415" s="8" t="s">
        <v>5954</v>
      </c>
    </row>
    <row r="1416" spans="1:5" ht="15.75" x14ac:dyDescent="0.25">
      <c r="A1416" s="3" t="s">
        <v>2830</v>
      </c>
      <c r="B1416" s="4" t="s">
        <v>2831</v>
      </c>
      <c r="C1416" s="10" t="s">
        <v>6680</v>
      </c>
      <c r="D1416" s="9" t="s">
        <v>7741</v>
      </c>
      <c r="E1416" s="7" t="s">
        <v>5955</v>
      </c>
    </row>
    <row r="1417" spans="1:5" ht="15.75" x14ac:dyDescent="0.25">
      <c r="A1417" s="5" t="s">
        <v>2832</v>
      </c>
      <c r="B1417" s="6" t="s">
        <v>2833</v>
      </c>
      <c r="C1417" s="10" t="s">
        <v>6680</v>
      </c>
      <c r="D1417" s="9" t="s">
        <v>6751</v>
      </c>
      <c r="E1417" s="8" t="s">
        <v>5956</v>
      </c>
    </row>
    <row r="1418" spans="1:5" ht="15.75" x14ac:dyDescent="0.25">
      <c r="A1418" s="3" t="s">
        <v>2834</v>
      </c>
      <c r="B1418" s="4" t="s">
        <v>2835</v>
      </c>
      <c r="C1418" s="10" t="s">
        <v>6679</v>
      </c>
      <c r="D1418" s="9" t="s">
        <v>7742</v>
      </c>
      <c r="E1418" s="7" t="s">
        <v>5957</v>
      </c>
    </row>
    <row r="1419" spans="1:5" ht="15.75" x14ac:dyDescent="0.25">
      <c r="A1419" s="5" t="s">
        <v>2836</v>
      </c>
      <c r="B1419" s="6" t="s">
        <v>2837</v>
      </c>
      <c r="C1419" s="10" t="s">
        <v>7072</v>
      </c>
      <c r="D1419" s="9" t="s">
        <v>7743</v>
      </c>
      <c r="E1419" s="8" t="s">
        <v>5958</v>
      </c>
    </row>
    <row r="1420" spans="1:5" ht="15.75" x14ac:dyDescent="0.25">
      <c r="A1420" s="3" t="s">
        <v>2838</v>
      </c>
      <c r="B1420" s="4" t="s">
        <v>2839</v>
      </c>
      <c r="C1420" s="10" t="s">
        <v>6680</v>
      </c>
      <c r="D1420" s="9" t="s">
        <v>6909</v>
      </c>
      <c r="E1420" s="7" t="s">
        <v>5959</v>
      </c>
    </row>
    <row r="1421" spans="1:5" ht="15.75" x14ac:dyDescent="0.25">
      <c r="A1421" s="5" t="s">
        <v>2840</v>
      </c>
      <c r="B1421" s="6" t="s">
        <v>2841</v>
      </c>
      <c r="C1421" s="10" t="s">
        <v>6680</v>
      </c>
      <c r="D1421" s="9" t="s">
        <v>7744</v>
      </c>
      <c r="E1421" s="8" t="s">
        <v>5960</v>
      </c>
    </row>
    <row r="1422" spans="1:5" ht="15.75" x14ac:dyDescent="0.25">
      <c r="A1422" s="3" t="s">
        <v>2842</v>
      </c>
      <c r="B1422" s="4" t="s">
        <v>2843</v>
      </c>
      <c r="C1422" s="10" t="s">
        <v>6679</v>
      </c>
      <c r="D1422" s="9" t="s">
        <v>7745</v>
      </c>
      <c r="E1422" s="7" t="s">
        <v>5961</v>
      </c>
    </row>
    <row r="1423" spans="1:5" ht="15.75" x14ac:dyDescent="0.25">
      <c r="A1423" s="5" t="s">
        <v>2844</v>
      </c>
      <c r="B1423" s="6" t="s">
        <v>2845</v>
      </c>
      <c r="C1423" s="10" t="s">
        <v>6680</v>
      </c>
      <c r="D1423" s="9" t="s">
        <v>7746</v>
      </c>
      <c r="E1423" s="8" t="s">
        <v>5962</v>
      </c>
    </row>
    <row r="1424" spans="1:5" ht="15.75" x14ac:dyDescent="0.25">
      <c r="A1424" s="3" t="s">
        <v>2846</v>
      </c>
      <c r="B1424" s="4" t="s">
        <v>2847</v>
      </c>
      <c r="C1424" s="10" t="s">
        <v>6680</v>
      </c>
      <c r="D1424" s="9" t="s">
        <v>7747</v>
      </c>
      <c r="E1424" s="7" t="s">
        <v>5963</v>
      </c>
    </row>
    <row r="1425" spans="1:5" ht="15.75" x14ac:dyDescent="0.25">
      <c r="A1425" s="5" t="s">
        <v>2848</v>
      </c>
      <c r="B1425" s="6" t="s">
        <v>2849</v>
      </c>
      <c r="C1425" s="10" t="s">
        <v>6679</v>
      </c>
      <c r="D1425" s="9" t="s">
        <v>7748</v>
      </c>
      <c r="E1425" s="8" t="s">
        <v>5964</v>
      </c>
    </row>
    <row r="1426" spans="1:5" ht="15.75" x14ac:dyDescent="0.25">
      <c r="A1426" s="3" t="s">
        <v>2850</v>
      </c>
      <c r="B1426" s="4" t="s">
        <v>2851</v>
      </c>
      <c r="C1426" s="10" t="s">
        <v>6680</v>
      </c>
      <c r="D1426" s="9" t="s">
        <v>7749</v>
      </c>
      <c r="E1426" s="7" t="s">
        <v>5965</v>
      </c>
    </row>
    <row r="1427" spans="1:5" ht="15.75" x14ac:dyDescent="0.25">
      <c r="A1427" s="5" t="s">
        <v>2852</v>
      </c>
      <c r="B1427" s="6" t="s">
        <v>2853</v>
      </c>
      <c r="C1427" s="10" t="s">
        <v>6680</v>
      </c>
      <c r="D1427" s="9" t="s">
        <v>5241</v>
      </c>
      <c r="E1427" s="8" t="s">
        <v>5966</v>
      </c>
    </row>
    <row r="1428" spans="1:5" ht="15.75" x14ac:dyDescent="0.25">
      <c r="A1428" s="3" t="s">
        <v>2854</v>
      </c>
      <c r="B1428" s="4" t="s">
        <v>2855</v>
      </c>
      <c r="C1428" s="10" t="s">
        <v>6679</v>
      </c>
      <c r="D1428" s="9" t="s">
        <v>7750</v>
      </c>
      <c r="E1428" s="7" t="s">
        <v>4958</v>
      </c>
    </row>
    <row r="1429" spans="1:5" ht="15.75" x14ac:dyDescent="0.25">
      <c r="A1429" s="5" t="s">
        <v>2856</v>
      </c>
      <c r="B1429" s="6" t="s">
        <v>2857</v>
      </c>
      <c r="C1429" s="10" t="s">
        <v>6679</v>
      </c>
      <c r="D1429" s="9" t="s">
        <v>7751</v>
      </c>
      <c r="E1429" s="8" t="s">
        <v>5967</v>
      </c>
    </row>
    <row r="1430" spans="1:5" ht="15.75" x14ac:dyDescent="0.25">
      <c r="A1430" s="3" t="s">
        <v>2858</v>
      </c>
      <c r="B1430" s="4" t="s">
        <v>2859</v>
      </c>
      <c r="C1430" s="10" t="s">
        <v>6679</v>
      </c>
      <c r="D1430" s="9" t="s">
        <v>7053</v>
      </c>
      <c r="E1430" s="7" t="s">
        <v>4735</v>
      </c>
    </row>
    <row r="1431" spans="1:5" ht="15.75" x14ac:dyDescent="0.25">
      <c r="A1431" s="5" t="s">
        <v>2860</v>
      </c>
      <c r="B1431" s="6" t="s">
        <v>2861</v>
      </c>
      <c r="C1431" s="10" t="s">
        <v>6680</v>
      </c>
      <c r="D1431" s="9" t="s">
        <v>7752</v>
      </c>
      <c r="E1431" s="8" t="s">
        <v>5968</v>
      </c>
    </row>
    <row r="1432" spans="1:5" ht="15.75" x14ac:dyDescent="0.25">
      <c r="A1432" s="3" t="s">
        <v>2862</v>
      </c>
      <c r="B1432" s="4" t="s">
        <v>2863</v>
      </c>
      <c r="C1432" s="10" t="s">
        <v>7072</v>
      </c>
      <c r="D1432" s="9" t="s">
        <v>7753</v>
      </c>
      <c r="E1432" s="7" t="s">
        <v>5969</v>
      </c>
    </row>
    <row r="1433" spans="1:5" ht="15.75" x14ac:dyDescent="0.25">
      <c r="A1433" s="5" t="s">
        <v>2864</v>
      </c>
      <c r="B1433" s="6" t="s">
        <v>2865</v>
      </c>
      <c r="C1433" s="10" t="s">
        <v>6679</v>
      </c>
      <c r="D1433" s="9" t="s">
        <v>6701</v>
      </c>
      <c r="E1433" s="8" t="s">
        <v>5970</v>
      </c>
    </row>
    <row r="1434" spans="1:5" ht="15.75" x14ac:dyDescent="0.25">
      <c r="A1434" s="3" t="s">
        <v>2866</v>
      </c>
      <c r="B1434" s="4" t="s">
        <v>2867</v>
      </c>
      <c r="C1434" s="10" t="s">
        <v>6679</v>
      </c>
      <c r="D1434" s="9" t="s">
        <v>7754</v>
      </c>
      <c r="E1434" s="7" t="s">
        <v>5971</v>
      </c>
    </row>
    <row r="1435" spans="1:5" ht="15.75" x14ac:dyDescent="0.25">
      <c r="A1435" s="5" t="s">
        <v>2868</v>
      </c>
      <c r="B1435" s="6" t="s">
        <v>2869</v>
      </c>
      <c r="C1435" s="10" t="s">
        <v>6679</v>
      </c>
      <c r="D1435" s="9" t="s">
        <v>6963</v>
      </c>
      <c r="E1435" s="8" t="s">
        <v>5972</v>
      </c>
    </row>
    <row r="1436" spans="1:5" ht="15.75" x14ac:dyDescent="0.25">
      <c r="A1436" s="3" t="s">
        <v>2870</v>
      </c>
      <c r="B1436" s="4" t="s">
        <v>2871</v>
      </c>
      <c r="C1436" s="10" t="s">
        <v>6679</v>
      </c>
      <c r="D1436" s="9" t="s">
        <v>7755</v>
      </c>
      <c r="E1436" s="7" t="s">
        <v>4970</v>
      </c>
    </row>
    <row r="1437" spans="1:5" ht="15.75" x14ac:dyDescent="0.25">
      <c r="A1437" s="5" t="s">
        <v>2872</v>
      </c>
      <c r="B1437" s="6" t="s">
        <v>2873</v>
      </c>
      <c r="C1437" s="10" t="s">
        <v>6680</v>
      </c>
      <c r="D1437" s="9" t="s">
        <v>7756</v>
      </c>
      <c r="E1437" s="8" t="s">
        <v>5973</v>
      </c>
    </row>
    <row r="1438" spans="1:5" ht="15.75" x14ac:dyDescent="0.25">
      <c r="A1438" s="3" t="s">
        <v>2874</v>
      </c>
      <c r="B1438" s="4" t="s">
        <v>2875</v>
      </c>
      <c r="C1438" s="10" t="s">
        <v>6679</v>
      </c>
      <c r="D1438" s="9" t="s">
        <v>6640</v>
      </c>
      <c r="E1438" s="7" t="s">
        <v>5974</v>
      </c>
    </row>
    <row r="1439" spans="1:5" ht="15.75" x14ac:dyDescent="0.25">
      <c r="A1439" s="5" t="s">
        <v>2876</v>
      </c>
      <c r="B1439" s="6" t="s">
        <v>2877</v>
      </c>
      <c r="C1439" s="10" t="s">
        <v>6679</v>
      </c>
      <c r="D1439" s="9" t="s">
        <v>7757</v>
      </c>
      <c r="E1439" s="8" t="s">
        <v>5975</v>
      </c>
    </row>
    <row r="1440" spans="1:5" ht="15.75" x14ac:dyDescent="0.25">
      <c r="A1440" s="3" t="s">
        <v>2878</v>
      </c>
      <c r="B1440" s="4" t="s">
        <v>2879</v>
      </c>
      <c r="C1440" s="10" t="s">
        <v>6679</v>
      </c>
      <c r="D1440" s="9" t="s">
        <v>7286</v>
      </c>
      <c r="E1440" s="7" t="s">
        <v>5976</v>
      </c>
    </row>
    <row r="1441" spans="1:5" ht="15.75" x14ac:dyDescent="0.25">
      <c r="A1441" s="5" t="s">
        <v>2880</v>
      </c>
      <c r="B1441" s="6" t="s">
        <v>2881</v>
      </c>
      <c r="C1441" s="10" t="s">
        <v>6679</v>
      </c>
      <c r="D1441" s="9" t="s">
        <v>7758</v>
      </c>
      <c r="E1441" s="8" t="s">
        <v>5977</v>
      </c>
    </row>
    <row r="1442" spans="1:5" ht="15.75" x14ac:dyDescent="0.25">
      <c r="A1442" s="3" t="s">
        <v>2882</v>
      </c>
      <c r="B1442" s="4" t="s">
        <v>2883</v>
      </c>
      <c r="C1442" s="10" t="s">
        <v>6679</v>
      </c>
      <c r="D1442" s="9" t="s">
        <v>7759</v>
      </c>
      <c r="E1442" s="7" t="s">
        <v>4814</v>
      </c>
    </row>
    <row r="1443" spans="1:5" ht="15.75" x14ac:dyDescent="0.25">
      <c r="A1443" s="5" t="s">
        <v>2884</v>
      </c>
      <c r="B1443" s="6" t="s">
        <v>2885</v>
      </c>
      <c r="C1443" s="10" t="s">
        <v>6680</v>
      </c>
      <c r="D1443" s="9" t="s">
        <v>6751</v>
      </c>
      <c r="E1443" s="8" t="s">
        <v>5978</v>
      </c>
    </row>
    <row r="1444" spans="1:5" ht="15.75" x14ac:dyDescent="0.25">
      <c r="A1444" s="3" t="s">
        <v>2886</v>
      </c>
      <c r="B1444" s="4" t="s">
        <v>2887</v>
      </c>
      <c r="C1444" s="10" t="s">
        <v>6679</v>
      </c>
      <c r="D1444" s="9" t="s">
        <v>7076</v>
      </c>
      <c r="E1444" s="7" t="s">
        <v>5979</v>
      </c>
    </row>
    <row r="1445" spans="1:5" ht="15.75" x14ac:dyDescent="0.25">
      <c r="A1445" s="5" t="s">
        <v>2888</v>
      </c>
      <c r="B1445" s="6" t="s">
        <v>2889</v>
      </c>
      <c r="C1445" s="10" t="s">
        <v>6679</v>
      </c>
      <c r="D1445" s="9" t="s">
        <v>7760</v>
      </c>
      <c r="E1445" s="8" t="s">
        <v>4677</v>
      </c>
    </row>
    <row r="1446" spans="1:5" ht="15.75" x14ac:dyDescent="0.25">
      <c r="A1446" s="3" t="s">
        <v>2890</v>
      </c>
      <c r="B1446" s="4" t="s">
        <v>2891</v>
      </c>
      <c r="C1446" s="10" t="s">
        <v>6680</v>
      </c>
      <c r="D1446" s="9" t="s">
        <v>7761</v>
      </c>
      <c r="E1446" s="7" t="s">
        <v>5980</v>
      </c>
    </row>
    <row r="1447" spans="1:5" ht="15.75" x14ac:dyDescent="0.25">
      <c r="A1447" s="5" t="s">
        <v>2892</v>
      </c>
      <c r="B1447" s="6" t="s">
        <v>2893</v>
      </c>
      <c r="C1447" s="10" t="s">
        <v>6679</v>
      </c>
      <c r="D1447" s="9" t="s">
        <v>7762</v>
      </c>
      <c r="E1447" s="8" t="s">
        <v>4738</v>
      </c>
    </row>
    <row r="1448" spans="1:5" ht="15.75" x14ac:dyDescent="0.25">
      <c r="A1448" s="3" t="s">
        <v>2894</v>
      </c>
      <c r="B1448" s="4" t="s">
        <v>2895</v>
      </c>
      <c r="C1448" s="10" t="s">
        <v>6679</v>
      </c>
      <c r="D1448" s="9" t="s">
        <v>7344</v>
      </c>
      <c r="E1448" s="7" t="s">
        <v>5981</v>
      </c>
    </row>
    <row r="1449" spans="1:5" ht="15.75" x14ac:dyDescent="0.25">
      <c r="A1449" s="5" t="s">
        <v>2896</v>
      </c>
      <c r="B1449" s="6" t="s">
        <v>2897</v>
      </c>
      <c r="C1449" s="10" t="s">
        <v>6679</v>
      </c>
      <c r="D1449" s="9" t="s">
        <v>7763</v>
      </c>
      <c r="E1449" s="8" t="s">
        <v>5982</v>
      </c>
    </row>
    <row r="1450" spans="1:5" ht="15.75" x14ac:dyDescent="0.25">
      <c r="A1450" s="3" t="s">
        <v>2898</v>
      </c>
      <c r="B1450" s="4" t="s">
        <v>2899</v>
      </c>
      <c r="C1450" s="10" t="s">
        <v>6679</v>
      </c>
      <c r="D1450" s="9" t="s">
        <v>7764</v>
      </c>
      <c r="E1450" s="7" t="s">
        <v>5983</v>
      </c>
    </row>
    <row r="1451" spans="1:5" ht="15.75" x14ac:dyDescent="0.25">
      <c r="A1451" s="5" t="s">
        <v>2900</v>
      </c>
      <c r="B1451" s="6" t="s">
        <v>2901</v>
      </c>
      <c r="C1451" s="10" t="s">
        <v>6679</v>
      </c>
      <c r="D1451" s="9" t="s">
        <v>7765</v>
      </c>
      <c r="E1451" s="8" t="s">
        <v>5984</v>
      </c>
    </row>
    <row r="1452" spans="1:5" ht="15.75" x14ac:dyDescent="0.25">
      <c r="A1452" s="3" t="s">
        <v>2902</v>
      </c>
      <c r="B1452" s="4" t="s">
        <v>2903</v>
      </c>
      <c r="C1452" s="10" t="s">
        <v>6680</v>
      </c>
      <c r="D1452" s="9" t="s">
        <v>7766</v>
      </c>
      <c r="E1452" s="7" t="s">
        <v>5985</v>
      </c>
    </row>
    <row r="1453" spans="1:5" ht="15.75" x14ac:dyDescent="0.25">
      <c r="A1453" s="5" t="s">
        <v>2904</v>
      </c>
      <c r="B1453" s="6" t="s">
        <v>2905</v>
      </c>
      <c r="C1453" s="10" t="s">
        <v>6680</v>
      </c>
      <c r="D1453" s="9" t="s">
        <v>6704</v>
      </c>
      <c r="E1453" s="8" t="s">
        <v>5986</v>
      </c>
    </row>
    <row r="1454" spans="1:5" ht="15.75" x14ac:dyDescent="0.25">
      <c r="A1454" s="3" t="s">
        <v>2906</v>
      </c>
      <c r="B1454" s="4" t="s">
        <v>2907</v>
      </c>
      <c r="C1454" s="10" t="s">
        <v>6680</v>
      </c>
      <c r="D1454" s="9" t="s">
        <v>7288</v>
      </c>
      <c r="E1454" s="7" t="s">
        <v>5987</v>
      </c>
    </row>
    <row r="1455" spans="1:5" ht="15.75" x14ac:dyDescent="0.25">
      <c r="A1455" s="5" t="s">
        <v>2908</v>
      </c>
      <c r="B1455" s="6" t="s">
        <v>2909</v>
      </c>
      <c r="C1455" s="10" t="s">
        <v>6680</v>
      </c>
      <c r="D1455" s="9" t="s">
        <v>7767</v>
      </c>
      <c r="E1455" s="8" t="s">
        <v>5988</v>
      </c>
    </row>
    <row r="1456" spans="1:5" ht="15.75" x14ac:dyDescent="0.25">
      <c r="A1456" s="3" t="s">
        <v>2910</v>
      </c>
      <c r="B1456" s="4" t="s">
        <v>2911</v>
      </c>
      <c r="C1456" s="10" t="s">
        <v>6680</v>
      </c>
      <c r="D1456" s="9" t="s">
        <v>7768</v>
      </c>
      <c r="E1456" s="7" t="s">
        <v>5989</v>
      </c>
    </row>
    <row r="1457" spans="1:5" ht="15.75" x14ac:dyDescent="0.25">
      <c r="A1457" s="5" t="s">
        <v>2912</v>
      </c>
      <c r="B1457" s="6" t="s">
        <v>2913</v>
      </c>
      <c r="C1457" s="10" t="s">
        <v>6680</v>
      </c>
      <c r="D1457" s="9" t="s">
        <v>7769</v>
      </c>
      <c r="E1457" s="8" t="s">
        <v>5014</v>
      </c>
    </row>
    <row r="1458" spans="1:5" ht="15.75" x14ac:dyDescent="0.25">
      <c r="A1458" s="3" t="s">
        <v>2914</v>
      </c>
      <c r="B1458" s="4" t="s">
        <v>2915</v>
      </c>
      <c r="C1458" s="10" t="s">
        <v>6679</v>
      </c>
      <c r="D1458" s="9" t="s">
        <v>7770</v>
      </c>
      <c r="E1458" s="7" t="s">
        <v>5990</v>
      </c>
    </row>
    <row r="1459" spans="1:5" ht="15.75" x14ac:dyDescent="0.25">
      <c r="A1459" s="5" t="s">
        <v>2916</v>
      </c>
      <c r="B1459" s="6" t="s">
        <v>2917</v>
      </c>
      <c r="C1459" s="10" t="s">
        <v>6679</v>
      </c>
      <c r="D1459" s="9" t="s">
        <v>4964</v>
      </c>
      <c r="E1459" s="8" t="s">
        <v>5991</v>
      </c>
    </row>
    <row r="1460" spans="1:5" ht="15.75" x14ac:dyDescent="0.25">
      <c r="A1460" s="3" t="s">
        <v>2918</v>
      </c>
      <c r="B1460" s="4" t="s">
        <v>2919</v>
      </c>
      <c r="C1460" s="10" t="s">
        <v>6680</v>
      </c>
      <c r="D1460" s="9" t="s">
        <v>7771</v>
      </c>
      <c r="E1460" s="7" t="s">
        <v>5992</v>
      </c>
    </row>
    <row r="1461" spans="1:5" ht="15.75" x14ac:dyDescent="0.25">
      <c r="A1461" s="5" t="s">
        <v>2920</v>
      </c>
      <c r="B1461" s="6" t="s">
        <v>2921</v>
      </c>
      <c r="C1461" s="10" t="s">
        <v>6680</v>
      </c>
      <c r="D1461" s="9" t="s">
        <v>7772</v>
      </c>
      <c r="E1461" s="8" t="s">
        <v>5421</v>
      </c>
    </row>
    <row r="1462" spans="1:5" ht="15.75" x14ac:dyDescent="0.25">
      <c r="A1462" s="3" t="s">
        <v>2922</v>
      </c>
      <c r="B1462" s="4" t="s">
        <v>2923</v>
      </c>
      <c r="C1462" s="10" t="s">
        <v>6679</v>
      </c>
      <c r="D1462" s="9" t="s">
        <v>7100</v>
      </c>
      <c r="E1462" s="7" t="s">
        <v>4955</v>
      </c>
    </row>
    <row r="1463" spans="1:5" ht="15.75" x14ac:dyDescent="0.25">
      <c r="A1463" s="5" t="s">
        <v>2924</v>
      </c>
      <c r="B1463" s="6" t="s">
        <v>2925</v>
      </c>
      <c r="C1463" s="10" t="s">
        <v>6679</v>
      </c>
      <c r="D1463" s="9" t="s">
        <v>7773</v>
      </c>
      <c r="E1463" s="8" t="s">
        <v>4894</v>
      </c>
    </row>
    <row r="1464" spans="1:5" ht="15.75" x14ac:dyDescent="0.25">
      <c r="A1464" s="3" t="s">
        <v>2926</v>
      </c>
      <c r="B1464" s="4" t="s">
        <v>2927</v>
      </c>
      <c r="C1464" s="10" t="s">
        <v>6680</v>
      </c>
      <c r="D1464" s="9" t="s">
        <v>6894</v>
      </c>
      <c r="E1464" s="7" t="s">
        <v>5993</v>
      </c>
    </row>
    <row r="1465" spans="1:5" ht="15.75" x14ac:dyDescent="0.25">
      <c r="A1465" s="5" t="s">
        <v>2928</v>
      </c>
      <c r="B1465" s="6" t="s">
        <v>2929</v>
      </c>
      <c r="C1465" s="10" t="s">
        <v>6680</v>
      </c>
      <c r="D1465" s="9" t="s">
        <v>7774</v>
      </c>
      <c r="E1465" s="8" t="s">
        <v>5994</v>
      </c>
    </row>
    <row r="1466" spans="1:5" ht="15.75" x14ac:dyDescent="0.25">
      <c r="A1466" s="3" t="s">
        <v>2930</v>
      </c>
      <c r="B1466" s="4" t="s">
        <v>2931</v>
      </c>
      <c r="C1466" s="10" t="s">
        <v>6679</v>
      </c>
      <c r="D1466" s="9" t="s">
        <v>7775</v>
      </c>
      <c r="E1466" s="7" t="s">
        <v>4936</v>
      </c>
    </row>
    <row r="1467" spans="1:5" ht="15.75" x14ac:dyDescent="0.25">
      <c r="A1467" s="5" t="s">
        <v>2932</v>
      </c>
      <c r="B1467" s="6" t="s">
        <v>2933</v>
      </c>
      <c r="C1467" s="10" t="s">
        <v>6680</v>
      </c>
      <c r="D1467" s="9" t="s">
        <v>7776</v>
      </c>
      <c r="E1467" s="8" t="s">
        <v>5103</v>
      </c>
    </row>
    <row r="1468" spans="1:5" ht="15.75" x14ac:dyDescent="0.25">
      <c r="A1468" s="3" t="s">
        <v>2934</v>
      </c>
      <c r="B1468" s="4" t="s">
        <v>2935</v>
      </c>
      <c r="C1468" s="10" t="s">
        <v>6680</v>
      </c>
      <c r="D1468" s="9" t="s">
        <v>7777</v>
      </c>
      <c r="E1468" s="7" t="s">
        <v>5995</v>
      </c>
    </row>
    <row r="1469" spans="1:5" ht="15.75" x14ac:dyDescent="0.25">
      <c r="A1469" s="5" t="s">
        <v>2936</v>
      </c>
      <c r="B1469" s="6" t="s">
        <v>2937</v>
      </c>
      <c r="C1469" s="10" t="s">
        <v>6680</v>
      </c>
      <c r="D1469" s="9" t="s">
        <v>7778</v>
      </c>
      <c r="E1469" s="8" t="s">
        <v>5996</v>
      </c>
    </row>
    <row r="1470" spans="1:5" ht="15.75" x14ac:dyDescent="0.25">
      <c r="A1470" s="3" t="s">
        <v>2938</v>
      </c>
      <c r="B1470" s="4" t="s">
        <v>2939</v>
      </c>
      <c r="C1470" s="10" t="s">
        <v>6680</v>
      </c>
      <c r="D1470" s="9" t="s">
        <v>6200</v>
      </c>
      <c r="E1470" s="7" t="s">
        <v>5997</v>
      </c>
    </row>
    <row r="1471" spans="1:5" ht="15.75" x14ac:dyDescent="0.25">
      <c r="A1471" s="5" t="s">
        <v>2940</v>
      </c>
      <c r="B1471" s="6" t="s">
        <v>2941</v>
      </c>
      <c r="C1471" s="10" t="s">
        <v>6679</v>
      </c>
      <c r="D1471" s="9" t="s">
        <v>7779</v>
      </c>
      <c r="E1471" s="8" t="s">
        <v>5998</v>
      </c>
    </row>
    <row r="1472" spans="1:5" ht="15.75" x14ac:dyDescent="0.25">
      <c r="A1472" s="3" t="s">
        <v>2942</v>
      </c>
      <c r="B1472" s="4" t="s">
        <v>2943</v>
      </c>
      <c r="C1472" s="10" t="s">
        <v>6680</v>
      </c>
      <c r="D1472" s="9" t="s">
        <v>7780</v>
      </c>
      <c r="E1472" s="7" t="s">
        <v>5999</v>
      </c>
    </row>
    <row r="1473" spans="1:5" ht="15.75" x14ac:dyDescent="0.25">
      <c r="A1473" s="5" t="s">
        <v>2944</v>
      </c>
      <c r="B1473" s="6" t="s">
        <v>2945</v>
      </c>
      <c r="C1473" s="10" t="s">
        <v>6679</v>
      </c>
      <c r="D1473" s="9" t="s">
        <v>7309</v>
      </c>
      <c r="E1473" s="8" t="s">
        <v>6000</v>
      </c>
    </row>
    <row r="1474" spans="1:5" ht="15.75" x14ac:dyDescent="0.25">
      <c r="A1474" s="3" t="s">
        <v>2946</v>
      </c>
      <c r="B1474" s="4" t="s">
        <v>2947</v>
      </c>
      <c r="C1474" s="10" t="s">
        <v>6680</v>
      </c>
      <c r="D1474" s="9" t="s">
        <v>7252</v>
      </c>
      <c r="E1474" s="7" t="s">
        <v>6001</v>
      </c>
    </row>
    <row r="1475" spans="1:5" ht="15.75" x14ac:dyDescent="0.25">
      <c r="A1475" s="5" t="s">
        <v>2948</v>
      </c>
      <c r="B1475" s="6" t="s">
        <v>2949</v>
      </c>
      <c r="C1475" s="10" t="s">
        <v>6680</v>
      </c>
      <c r="D1475" s="9" t="s">
        <v>7781</v>
      </c>
      <c r="E1475" s="8" t="s">
        <v>6002</v>
      </c>
    </row>
    <row r="1476" spans="1:5" ht="15.75" x14ac:dyDescent="0.25">
      <c r="A1476" s="3" t="s">
        <v>2950</v>
      </c>
      <c r="B1476" s="4" t="s">
        <v>2951</v>
      </c>
      <c r="C1476" s="10" t="s">
        <v>6679</v>
      </c>
      <c r="D1476" s="9" t="s">
        <v>7782</v>
      </c>
      <c r="E1476" s="7" t="s">
        <v>6003</v>
      </c>
    </row>
    <row r="1477" spans="1:5" ht="15.75" x14ac:dyDescent="0.25">
      <c r="A1477" s="5" t="s">
        <v>2952</v>
      </c>
      <c r="B1477" s="6" t="s">
        <v>2953</v>
      </c>
      <c r="C1477" s="10" t="s">
        <v>6680</v>
      </c>
      <c r="D1477" s="9" t="s">
        <v>7783</v>
      </c>
      <c r="E1477" s="8" t="s">
        <v>6004</v>
      </c>
    </row>
    <row r="1478" spans="1:5" ht="15.75" x14ac:dyDescent="0.25">
      <c r="A1478" s="3" t="s">
        <v>2954</v>
      </c>
      <c r="B1478" s="4" t="s">
        <v>2955</v>
      </c>
      <c r="C1478" s="10" t="s">
        <v>6679</v>
      </c>
      <c r="D1478" s="9" t="s">
        <v>7661</v>
      </c>
      <c r="E1478" s="7" t="s">
        <v>6005</v>
      </c>
    </row>
    <row r="1479" spans="1:5" ht="15.75" x14ac:dyDescent="0.25">
      <c r="A1479" s="5" t="s">
        <v>2956</v>
      </c>
      <c r="B1479" s="6" t="s">
        <v>2957</v>
      </c>
      <c r="C1479" s="10" t="s">
        <v>6680</v>
      </c>
      <c r="D1479" s="9" t="s">
        <v>7784</v>
      </c>
      <c r="E1479" s="8" t="s">
        <v>6006</v>
      </c>
    </row>
    <row r="1480" spans="1:5" ht="15.75" x14ac:dyDescent="0.25">
      <c r="A1480" s="3" t="s">
        <v>2958</v>
      </c>
      <c r="B1480" s="4" t="s">
        <v>2959</v>
      </c>
      <c r="C1480" s="10" t="s">
        <v>6680</v>
      </c>
      <c r="D1480" s="9" t="s">
        <v>7785</v>
      </c>
      <c r="E1480" s="7" t="s">
        <v>6007</v>
      </c>
    </row>
    <row r="1481" spans="1:5" ht="15.75" x14ac:dyDescent="0.25">
      <c r="A1481" s="5" t="s">
        <v>2960</v>
      </c>
      <c r="B1481" s="6" t="s">
        <v>2961</v>
      </c>
      <c r="C1481" s="10" t="s">
        <v>6679</v>
      </c>
      <c r="D1481" s="9" t="s">
        <v>7786</v>
      </c>
      <c r="E1481" s="8" t="s">
        <v>6008</v>
      </c>
    </row>
    <row r="1482" spans="1:5" ht="15.75" x14ac:dyDescent="0.25">
      <c r="A1482" s="3" t="s">
        <v>2962</v>
      </c>
      <c r="B1482" s="4" t="s">
        <v>2963</v>
      </c>
      <c r="C1482" s="10" t="s">
        <v>6680</v>
      </c>
      <c r="D1482" s="9" t="s">
        <v>6911</v>
      </c>
      <c r="E1482" s="7" t="s">
        <v>6009</v>
      </c>
    </row>
    <row r="1483" spans="1:5" ht="15.75" x14ac:dyDescent="0.25">
      <c r="A1483" s="5" t="s">
        <v>2964</v>
      </c>
      <c r="B1483" s="6" t="s">
        <v>2965</v>
      </c>
      <c r="C1483" s="10" t="s">
        <v>6679</v>
      </c>
      <c r="D1483" s="9" t="s">
        <v>7787</v>
      </c>
      <c r="E1483" s="8" t="s">
        <v>5902</v>
      </c>
    </row>
    <row r="1484" spans="1:5" ht="15.75" x14ac:dyDescent="0.25">
      <c r="A1484" s="3" t="s">
        <v>2966</v>
      </c>
      <c r="B1484" s="4" t="s">
        <v>2967</v>
      </c>
      <c r="C1484" s="10" t="s">
        <v>6680</v>
      </c>
      <c r="D1484" s="9" t="s">
        <v>7788</v>
      </c>
      <c r="E1484" s="7" t="s">
        <v>6010</v>
      </c>
    </row>
    <row r="1485" spans="1:5" ht="15.75" x14ac:dyDescent="0.25">
      <c r="A1485" s="5" t="s">
        <v>2968</v>
      </c>
      <c r="B1485" s="6" t="s">
        <v>2969</v>
      </c>
      <c r="C1485" s="10" t="s">
        <v>6679</v>
      </c>
      <c r="D1485" s="9" t="s">
        <v>6052</v>
      </c>
      <c r="E1485" s="8" t="s">
        <v>6011</v>
      </c>
    </row>
    <row r="1486" spans="1:5" ht="15.75" x14ac:dyDescent="0.25">
      <c r="A1486" s="3" t="s">
        <v>2970</v>
      </c>
      <c r="B1486" s="4" t="s">
        <v>2971</v>
      </c>
      <c r="C1486" s="10" t="s">
        <v>6679</v>
      </c>
      <c r="D1486" s="9" t="s">
        <v>7789</v>
      </c>
      <c r="E1486" s="7" t="s">
        <v>6012</v>
      </c>
    </row>
    <row r="1487" spans="1:5" ht="15.75" x14ac:dyDescent="0.25">
      <c r="A1487" s="5" t="s">
        <v>2972</v>
      </c>
      <c r="B1487" s="6" t="s">
        <v>2973</v>
      </c>
      <c r="C1487" s="10" t="s">
        <v>6679</v>
      </c>
      <c r="D1487" s="9" t="s">
        <v>7790</v>
      </c>
      <c r="E1487" s="8" t="s">
        <v>6013</v>
      </c>
    </row>
    <row r="1488" spans="1:5" ht="15.75" x14ac:dyDescent="0.25">
      <c r="A1488" s="3" t="s">
        <v>2974</v>
      </c>
      <c r="B1488" s="4" t="s">
        <v>2975</v>
      </c>
      <c r="C1488" s="10" t="s">
        <v>6679</v>
      </c>
      <c r="D1488" s="9" t="s">
        <v>7791</v>
      </c>
      <c r="E1488" s="7" t="s">
        <v>6014</v>
      </c>
    </row>
    <row r="1489" spans="1:5" ht="15.75" x14ac:dyDescent="0.25">
      <c r="A1489" s="5" t="s">
        <v>2976</v>
      </c>
      <c r="B1489" s="6" t="s">
        <v>2977</v>
      </c>
      <c r="C1489" s="10" t="s">
        <v>6680</v>
      </c>
      <c r="D1489" s="9" t="s">
        <v>7792</v>
      </c>
      <c r="E1489" s="8" t="s">
        <v>5578</v>
      </c>
    </row>
    <row r="1490" spans="1:5" ht="15.75" x14ac:dyDescent="0.25">
      <c r="A1490" s="3" t="s">
        <v>2978</v>
      </c>
      <c r="B1490" s="4" t="s">
        <v>2979</v>
      </c>
      <c r="C1490" s="10" t="s">
        <v>6679</v>
      </c>
      <c r="D1490" s="9" t="s">
        <v>7793</v>
      </c>
      <c r="E1490" s="7" t="s">
        <v>6015</v>
      </c>
    </row>
    <row r="1491" spans="1:5" ht="15.75" x14ac:dyDescent="0.25">
      <c r="A1491" s="5" t="s">
        <v>2980</v>
      </c>
      <c r="B1491" s="6" t="s">
        <v>2981</v>
      </c>
      <c r="C1491" s="10" t="s">
        <v>6679</v>
      </c>
      <c r="D1491" s="9" t="s">
        <v>7794</v>
      </c>
      <c r="E1491" s="8" t="s">
        <v>6016</v>
      </c>
    </row>
    <row r="1492" spans="1:5" ht="15.75" x14ac:dyDescent="0.25">
      <c r="A1492" s="3" t="s">
        <v>2982</v>
      </c>
      <c r="B1492" s="4" t="s">
        <v>2983</v>
      </c>
      <c r="C1492" s="10" t="s">
        <v>6679</v>
      </c>
      <c r="D1492" s="9" t="s">
        <v>7795</v>
      </c>
      <c r="E1492" s="7" t="s">
        <v>6017</v>
      </c>
    </row>
    <row r="1493" spans="1:5" ht="15.75" x14ac:dyDescent="0.25">
      <c r="A1493" s="5" t="s">
        <v>2984</v>
      </c>
      <c r="B1493" s="6" t="s">
        <v>2985</v>
      </c>
      <c r="C1493" s="10" t="s">
        <v>6680</v>
      </c>
      <c r="D1493" s="9" t="s">
        <v>7796</v>
      </c>
      <c r="E1493" s="8" t="s">
        <v>6018</v>
      </c>
    </row>
    <row r="1494" spans="1:5" ht="15.75" x14ac:dyDescent="0.25">
      <c r="A1494" s="3" t="s">
        <v>2986</v>
      </c>
      <c r="B1494" s="4" t="s">
        <v>2987</v>
      </c>
      <c r="C1494" s="10" t="s">
        <v>6680</v>
      </c>
      <c r="D1494" s="9" t="s">
        <v>7797</v>
      </c>
      <c r="E1494" s="7" t="s">
        <v>6019</v>
      </c>
    </row>
    <row r="1495" spans="1:5" ht="15.75" x14ac:dyDescent="0.25">
      <c r="A1495" s="5" t="s">
        <v>2988</v>
      </c>
      <c r="B1495" s="6" t="s">
        <v>2989</v>
      </c>
      <c r="C1495" s="10" t="s">
        <v>6679</v>
      </c>
      <c r="D1495" s="9" t="s">
        <v>7798</v>
      </c>
      <c r="E1495" s="8" t="s">
        <v>6020</v>
      </c>
    </row>
    <row r="1496" spans="1:5" ht="15.75" x14ac:dyDescent="0.25">
      <c r="A1496" s="3" t="s">
        <v>2990</v>
      </c>
      <c r="B1496" s="4" t="s">
        <v>2991</v>
      </c>
      <c r="C1496" s="10" t="s">
        <v>6680</v>
      </c>
      <c r="D1496" s="9" t="s">
        <v>7799</v>
      </c>
      <c r="E1496" s="7" t="s">
        <v>6021</v>
      </c>
    </row>
    <row r="1497" spans="1:5" ht="15.75" x14ac:dyDescent="0.25">
      <c r="A1497" s="5" t="s">
        <v>2992</v>
      </c>
      <c r="B1497" s="6" t="s">
        <v>2993</v>
      </c>
      <c r="C1497" s="10" t="s">
        <v>6680</v>
      </c>
      <c r="D1497" s="9" t="s">
        <v>7800</v>
      </c>
      <c r="E1497" s="8" t="s">
        <v>6022</v>
      </c>
    </row>
    <row r="1498" spans="1:5" ht="15.75" x14ac:dyDescent="0.25">
      <c r="A1498" s="3" t="s">
        <v>2994</v>
      </c>
      <c r="B1498" s="4" t="s">
        <v>2995</v>
      </c>
      <c r="C1498" s="10" t="s">
        <v>6680</v>
      </c>
      <c r="D1498" s="9" t="s">
        <v>7801</v>
      </c>
      <c r="E1498" s="7" t="s">
        <v>6023</v>
      </c>
    </row>
    <row r="1499" spans="1:5" ht="15.75" x14ac:dyDescent="0.25">
      <c r="A1499" s="5" t="s">
        <v>2996</v>
      </c>
      <c r="B1499" s="6" t="s">
        <v>2997</v>
      </c>
      <c r="C1499" s="10" t="s">
        <v>6680</v>
      </c>
      <c r="D1499" s="9" t="s">
        <v>6224</v>
      </c>
      <c r="E1499" s="8" t="s">
        <v>6024</v>
      </c>
    </row>
    <row r="1500" spans="1:5" ht="15.75" x14ac:dyDescent="0.25">
      <c r="A1500" s="3" t="s">
        <v>2998</v>
      </c>
      <c r="B1500" s="4" t="s">
        <v>2999</v>
      </c>
      <c r="C1500" s="10" t="s">
        <v>6679</v>
      </c>
      <c r="D1500" s="9" t="s">
        <v>7802</v>
      </c>
      <c r="E1500" s="7" t="s">
        <v>6025</v>
      </c>
    </row>
    <row r="1501" spans="1:5" ht="15.75" x14ac:dyDescent="0.25">
      <c r="A1501" s="5" t="s">
        <v>3000</v>
      </c>
      <c r="B1501" s="6" t="s">
        <v>3001</v>
      </c>
      <c r="C1501" s="10" t="s">
        <v>6679</v>
      </c>
      <c r="D1501" s="9" t="s">
        <v>7215</v>
      </c>
      <c r="E1501" s="8" t="s">
        <v>6026</v>
      </c>
    </row>
    <row r="1502" spans="1:5" ht="15.75" x14ac:dyDescent="0.25">
      <c r="A1502" s="3" t="s">
        <v>3002</v>
      </c>
      <c r="B1502" s="4" t="s">
        <v>3003</v>
      </c>
      <c r="C1502" s="10" t="s">
        <v>7072</v>
      </c>
      <c r="D1502" s="9" t="s">
        <v>7803</v>
      </c>
      <c r="E1502" s="7" t="s">
        <v>6027</v>
      </c>
    </row>
    <row r="1503" spans="1:5" ht="15.75" x14ac:dyDescent="0.25">
      <c r="A1503" s="5" t="s">
        <v>3004</v>
      </c>
      <c r="B1503" s="6" t="s">
        <v>3005</v>
      </c>
      <c r="C1503" s="10" t="s">
        <v>6679</v>
      </c>
      <c r="D1503" s="9" t="s">
        <v>7201</v>
      </c>
      <c r="E1503" s="8" t="s">
        <v>6028</v>
      </c>
    </row>
    <row r="1504" spans="1:5" ht="15.75" x14ac:dyDescent="0.25">
      <c r="A1504" s="3" t="s">
        <v>3006</v>
      </c>
      <c r="B1504" s="4" t="s">
        <v>3007</v>
      </c>
      <c r="C1504" s="10" t="s">
        <v>6679</v>
      </c>
      <c r="D1504" s="9" t="s">
        <v>7804</v>
      </c>
      <c r="E1504" s="7" t="s">
        <v>6029</v>
      </c>
    </row>
    <row r="1505" spans="1:5" ht="15.75" x14ac:dyDescent="0.25">
      <c r="A1505" s="5" t="s">
        <v>3008</v>
      </c>
      <c r="B1505" s="6" t="s">
        <v>3009</v>
      </c>
      <c r="C1505" s="10" t="s">
        <v>6680</v>
      </c>
      <c r="D1505" s="9" t="s">
        <v>7805</v>
      </c>
      <c r="E1505" s="8" t="s">
        <v>5512</v>
      </c>
    </row>
    <row r="1506" spans="1:5" ht="15.75" x14ac:dyDescent="0.25">
      <c r="A1506" s="3" t="s">
        <v>3010</v>
      </c>
      <c r="B1506" s="4" t="s">
        <v>3011</v>
      </c>
      <c r="C1506" s="10" t="s">
        <v>6680</v>
      </c>
      <c r="D1506" s="9" t="s">
        <v>7806</v>
      </c>
      <c r="E1506" s="7" t="s">
        <v>6030</v>
      </c>
    </row>
    <row r="1507" spans="1:5" ht="15.75" x14ac:dyDescent="0.25">
      <c r="A1507" s="5" t="s">
        <v>3012</v>
      </c>
      <c r="B1507" s="6" t="s">
        <v>3013</v>
      </c>
      <c r="C1507" s="10" t="s">
        <v>6679</v>
      </c>
      <c r="D1507" s="9" t="s">
        <v>7807</v>
      </c>
      <c r="E1507" s="8" t="s">
        <v>6031</v>
      </c>
    </row>
    <row r="1508" spans="1:5" ht="15.75" x14ac:dyDescent="0.25">
      <c r="A1508" s="3" t="s">
        <v>3014</v>
      </c>
      <c r="B1508" s="4" t="s">
        <v>3015</v>
      </c>
      <c r="C1508" s="10" t="s">
        <v>6680</v>
      </c>
      <c r="D1508" s="9" t="s">
        <v>7726</v>
      </c>
      <c r="E1508" s="7" t="s">
        <v>6032</v>
      </c>
    </row>
    <row r="1509" spans="1:5" ht="15.75" x14ac:dyDescent="0.25">
      <c r="A1509" s="5" t="s">
        <v>3016</v>
      </c>
      <c r="B1509" s="6" t="s">
        <v>3017</v>
      </c>
      <c r="C1509" s="10" t="s">
        <v>6680</v>
      </c>
      <c r="D1509" s="9" t="s">
        <v>7808</v>
      </c>
      <c r="E1509" s="8" t="s">
        <v>5439</v>
      </c>
    </row>
    <row r="1510" spans="1:5" ht="15.75" x14ac:dyDescent="0.25">
      <c r="A1510" s="3" t="s">
        <v>3018</v>
      </c>
      <c r="B1510" s="4" t="s">
        <v>3019</v>
      </c>
      <c r="C1510" s="10" t="s">
        <v>6680</v>
      </c>
      <c r="D1510" s="9" t="s">
        <v>6843</v>
      </c>
      <c r="E1510" s="7" t="s">
        <v>4836</v>
      </c>
    </row>
    <row r="1511" spans="1:5" ht="15.75" x14ac:dyDescent="0.25">
      <c r="A1511" s="5" t="s">
        <v>3020</v>
      </c>
      <c r="B1511" s="6" t="s">
        <v>3021</v>
      </c>
      <c r="C1511" s="10" t="s">
        <v>6679</v>
      </c>
      <c r="D1511" s="9" t="s">
        <v>7809</v>
      </c>
      <c r="E1511" s="8" t="s">
        <v>6033</v>
      </c>
    </row>
    <row r="1512" spans="1:5" ht="15.75" x14ac:dyDescent="0.25">
      <c r="A1512" s="3" t="s">
        <v>3022</v>
      </c>
      <c r="B1512" s="4" t="s">
        <v>3023</v>
      </c>
      <c r="C1512" s="10" t="s">
        <v>6680</v>
      </c>
      <c r="D1512" s="9" t="s">
        <v>6812</v>
      </c>
      <c r="E1512" s="7" t="s">
        <v>6034</v>
      </c>
    </row>
    <row r="1513" spans="1:5" ht="15.75" x14ac:dyDescent="0.25">
      <c r="A1513" s="5" t="s">
        <v>3024</v>
      </c>
      <c r="B1513" s="6" t="s">
        <v>3025</v>
      </c>
      <c r="C1513" s="10" t="s">
        <v>6680</v>
      </c>
      <c r="D1513" s="9" t="s">
        <v>7810</v>
      </c>
      <c r="E1513" s="8" t="s">
        <v>6035</v>
      </c>
    </row>
    <row r="1514" spans="1:5" ht="15.75" x14ac:dyDescent="0.25">
      <c r="A1514" s="3" t="s">
        <v>3026</v>
      </c>
      <c r="B1514" s="4" t="s">
        <v>3027</v>
      </c>
      <c r="C1514" s="10" t="s">
        <v>6679</v>
      </c>
      <c r="D1514" s="9" t="s">
        <v>7811</v>
      </c>
      <c r="E1514" s="7" t="s">
        <v>6036</v>
      </c>
    </row>
    <row r="1515" spans="1:5" ht="15.75" x14ac:dyDescent="0.25">
      <c r="A1515" s="5" t="s">
        <v>3028</v>
      </c>
      <c r="B1515" s="6" t="s">
        <v>3029</v>
      </c>
      <c r="C1515" s="10" t="s">
        <v>6680</v>
      </c>
      <c r="D1515" s="9" t="s">
        <v>7812</v>
      </c>
      <c r="E1515" s="8" t="s">
        <v>6037</v>
      </c>
    </row>
    <row r="1516" spans="1:5" ht="15.75" x14ac:dyDescent="0.25">
      <c r="A1516" s="3" t="s">
        <v>3030</v>
      </c>
      <c r="B1516" s="4" t="s">
        <v>3031</v>
      </c>
      <c r="C1516" s="10" t="s">
        <v>6680</v>
      </c>
      <c r="D1516" s="9" t="s">
        <v>6812</v>
      </c>
      <c r="E1516" s="7" t="s">
        <v>6038</v>
      </c>
    </row>
    <row r="1517" spans="1:5" ht="15.75" x14ac:dyDescent="0.25">
      <c r="A1517" s="5" t="s">
        <v>3032</v>
      </c>
      <c r="B1517" s="6" t="s">
        <v>3033</v>
      </c>
      <c r="C1517" s="10" t="s">
        <v>6680</v>
      </c>
      <c r="D1517" s="9" t="s">
        <v>6364</v>
      </c>
      <c r="E1517" s="8" t="s">
        <v>6039</v>
      </c>
    </row>
    <row r="1518" spans="1:5" ht="15.75" x14ac:dyDescent="0.25">
      <c r="A1518" s="3" t="s">
        <v>3034</v>
      </c>
      <c r="B1518" s="4" t="s">
        <v>3035</v>
      </c>
      <c r="C1518" s="10" t="s">
        <v>6679</v>
      </c>
      <c r="D1518" s="9" t="s">
        <v>7813</v>
      </c>
      <c r="E1518" s="7" t="s">
        <v>6040</v>
      </c>
    </row>
    <row r="1519" spans="1:5" ht="15.75" x14ac:dyDescent="0.25">
      <c r="A1519" s="5" t="s">
        <v>3036</v>
      </c>
      <c r="B1519" s="6" t="s">
        <v>3037</v>
      </c>
      <c r="C1519" s="10" t="s">
        <v>6679</v>
      </c>
      <c r="D1519" s="9" t="s">
        <v>7046</v>
      </c>
      <c r="E1519" s="8" t="s">
        <v>6041</v>
      </c>
    </row>
    <row r="1520" spans="1:5" ht="15.75" x14ac:dyDescent="0.25">
      <c r="A1520" s="3" t="s">
        <v>3038</v>
      </c>
      <c r="B1520" s="4" t="s">
        <v>3039</v>
      </c>
      <c r="C1520" s="10" t="s">
        <v>6679</v>
      </c>
      <c r="D1520" s="9" t="s">
        <v>7814</v>
      </c>
      <c r="E1520" s="7" t="s">
        <v>6042</v>
      </c>
    </row>
    <row r="1521" spans="1:5" ht="15.75" x14ac:dyDescent="0.25">
      <c r="A1521" s="5" t="s">
        <v>3040</v>
      </c>
      <c r="B1521" s="6" t="s">
        <v>3041</v>
      </c>
      <c r="C1521" s="10" t="s">
        <v>6679</v>
      </c>
      <c r="D1521" s="9" t="s">
        <v>7815</v>
      </c>
      <c r="E1521" s="8" t="s">
        <v>6043</v>
      </c>
    </row>
    <row r="1522" spans="1:5" ht="15.75" x14ac:dyDescent="0.25">
      <c r="A1522" s="3" t="s">
        <v>3042</v>
      </c>
      <c r="B1522" s="4" t="s">
        <v>3043</v>
      </c>
      <c r="C1522" s="10" t="s">
        <v>6680</v>
      </c>
      <c r="D1522" s="9" t="s">
        <v>7816</v>
      </c>
      <c r="E1522" s="7" t="s">
        <v>6044</v>
      </c>
    </row>
    <row r="1523" spans="1:5" ht="15.75" x14ac:dyDescent="0.25">
      <c r="A1523" s="5" t="s">
        <v>3044</v>
      </c>
      <c r="B1523" s="6" t="s">
        <v>3045</v>
      </c>
      <c r="C1523" s="10" t="s">
        <v>6679</v>
      </c>
      <c r="D1523" s="9" t="s">
        <v>7194</v>
      </c>
      <c r="E1523" s="8" t="s">
        <v>6045</v>
      </c>
    </row>
    <row r="1524" spans="1:5" ht="15.75" x14ac:dyDescent="0.25">
      <c r="A1524" s="3" t="s">
        <v>3046</v>
      </c>
      <c r="B1524" s="4" t="s">
        <v>3047</v>
      </c>
      <c r="C1524" s="10" t="s">
        <v>6680</v>
      </c>
      <c r="D1524" s="9" t="s">
        <v>7817</v>
      </c>
      <c r="E1524" s="7" t="s">
        <v>6046</v>
      </c>
    </row>
    <row r="1525" spans="1:5" ht="15.75" x14ac:dyDescent="0.25">
      <c r="A1525" s="5" t="s">
        <v>3048</v>
      </c>
      <c r="B1525" s="6" t="s">
        <v>3049</v>
      </c>
      <c r="C1525" s="10" t="s">
        <v>6680</v>
      </c>
      <c r="D1525" s="9" t="s">
        <v>6200</v>
      </c>
      <c r="E1525" s="8" t="s">
        <v>6047</v>
      </c>
    </row>
    <row r="1526" spans="1:5" ht="15.75" x14ac:dyDescent="0.25">
      <c r="A1526" s="3" t="s">
        <v>3050</v>
      </c>
      <c r="B1526" s="4" t="s">
        <v>3051</v>
      </c>
      <c r="C1526" s="10" t="s">
        <v>6680</v>
      </c>
      <c r="D1526" s="9" t="s">
        <v>7818</v>
      </c>
      <c r="E1526" s="7" t="s">
        <v>5488</v>
      </c>
    </row>
    <row r="1527" spans="1:5" ht="15.75" x14ac:dyDescent="0.25">
      <c r="A1527" s="5" t="s">
        <v>3052</v>
      </c>
      <c r="B1527" s="6" t="s">
        <v>3053</v>
      </c>
      <c r="C1527" s="10" t="s">
        <v>6679</v>
      </c>
      <c r="D1527" s="9" t="s">
        <v>7819</v>
      </c>
      <c r="E1527" s="8" t="s">
        <v>6048</v>
      </c>
    </row>
    <row r="1528" spans="1:5" ht="15.75" x14ac:dyDescent="0.25">
      <c r="A1528" s="3" t="s">
        <v>3054</v>
      </c>
      <c r="B1528" s="4" t="s">
        <v>3055</v>
      </c>
      <c r="C1528" s="10" t="s">
        <v>6679</v>
      </c>
      <c r="D1528" s="9" t="s">
        <v>7820</v>
      </c>
      <c r="E1528" s="7" t="s">
        <v>6049</v>
      </c>
    </row>
    <row r="1529" spans="1:5" ht="15.75" x14ac:dyDescent="0.25">
      <c r="A1529" s="5" t="s">
        <v>3056</v>
      </c>
      <c r="B1529" s="6" t="s">
        <v>3057</v>
      </c>
      <c r="C1529" s="10" t="s">
        <v>6680</v>
      </c>
      <c r="D1529" s="9" t="s">
        <v>7821</v>
      </c>
      <c r="E1529" s="8" t="s">
        <v>6050</v>
      </c>
    </row>
    <row r="1530" spans="1:5" ht="15.75" x14ac:dyDescent="0.25">
      <c r="A1530" s="3" t="s">
        <v>3058</v>
      </c>
      <c r="B1530" s="4" t="s">
        <v>3059</v>
      </c>
      <c r="C1530" s="10" t="s">
        <v>6679</v>
      </c>
      <c r="D1530" s="9" t="s">
        <v>7822</v>
      </c>
      <c r="E1530" s="7" t="s">
        <v>6051</v>
      </c>
    </row>
    <row r="1531" spans="1:5" ht="15.75" x14ac:dyDescent="0.25">
      <c r="A1531" s="5" t="s">
        <v>3060</v>
      </c>
      <c r="B1531" s="6" t="s">
        <v>3061</v>
      </c>
      <c r="C1531" s="10" t="s">
        <v>6679</v>
      </c>
      <c r="D1531" s="9" t="s">
        <v>6750</v>
      </c>
      <c r="E1531" s="8" t="s">
        <v>4958</v>
      </c>
    </row>
    <row r="1532" spans="1:5" ht="15.75" x14ac:dyDescent="0.25">
      <c r="A1532" s="3" t="s">
        <v>3062</v>
      </c>
      <c r="B1532" s="4" t="s">
        <v>3063</v>
      </c>
      <c r="C1532" s="10" t="s">
        <v>6679</v>
      </c>
      <c r="D1532" s="9" t="s">
        <v>7823</v>
      </c>
      <c r="E1532" s="7" t="s">
        <v>6052</v>
      </c>
    </row>
    <row r="1533" spans="1:5" ht="15.75" x14ac:dyDescent="0.25">
      <c r="A1533" s="5" t="s">
        <v>3064</v>
      </c>
      <c r="B1533" s="6" t="s">
        <v>3065</v>
      </c>
      <c r="C1533" s="10" t="s">
        <v>6680</v>
      </c>
      <c r="D1533" s="9" t="s">
        <v>7824</v>
      </c>
      <c r="E1533" s="8" t="s">
        <v>6053</v>
      </c>
    </row>
    <row r="1534" spans="1:5" ht="15.75" x14ac:dyDescent="0.25">
      <c r="A1534" s="3" t="s">
        <v>3066</v>
      </c>
      <c r="B1534" s="4" t="s">
        <v>3067</v>
      </c>
      <c r="C1534" s="10" t="s">
        <v>6680</v>
      </c>
      <c r="D1534" s="9" t="s">
        <v>7006</v>
      </c>
      <c r="E1534" s="7" t="s">
        <v>6054</v>
      </c>
    </row>
    <row r="1535" spans="1:5" ht="15.75" x14ac:dyDescent="0.25">
      <c r="A1535" s="5" t="s">
        <v>3068</v>
      </c>
      <c r="B1535" s="6" t="s">
        <v>3069</v>
      </c>
      <c r="C1535" s="10" t="s">
        <v>6679</v>
      </c>
      <c r="D1535" s="9" t="s">
        <v>6755</v>
      </c>
      <c r="E1535" s="8" t="s">
        <v>6055</v>
      </c>
    </row>
    <row r="1536" spans="1:5" ht="15.75" x14ac:dyDescent="0.25">
      <c r="A1536" s="3" t="s">
        <v>3070</v>
      </c>
      <c r="B1536" s="4" t="s">
        <v>3071</v>
      </c>
      <c r="C1536" s="10" t="s">
        <v>6680</v>
      </c>
      <c r="D1536" s="9" t="s">
        <v>6704</v>
      </c>
      <c r="E1536" s="7" t="s">
        <v>6056</v>
      </c>
    </row>
    <row r="1537" spans="1:5" ht="15.75" x14ac:dyDescent="0.25">
      <c r="A1537" s="5" t="s">
        <v>3072</v>
      </c>
      <c r="B1537" s="6" t="s">
        <v>3073</v>
      </c>
      <c r="C1537" s="10" t="s">
        <v>6680</v>
      </c>
      <c r="D1537" s="9" t="s">
        <v>5137</v>
      </c>
      <c r="E1537" s="8" t="s">
        <v>6057</v>
      </c>
    </row>
    <row r="1538" spans="1:5" ht="15.75" x14ac:dyDescent="0.25">
      <c r="A1538" s="3" t="s">
        <v>3074</v>
      </c>
      <c r="B1538" s="4" t="s">
        <v>3075</v>
      </c>
      <c r="C1538" s="10" t="s">
        <v>6679</v>
      </c>
      <c r="D1538" s="9" t="s">
        <v>7825</v>
      </c>
      <c r="E1538" s="7" t="s">
        <v>6058</v>
      </c>
    </row>
    <row r="1539" spans="1:5" ht="15.75" x14ac:dyDescent="0.25">
      <c r="A1539" s="5" t="s">
        <v>3076</v>
      </c>
      <c r="B1539" s="6" t="s">
        <v>3077</v>
      </c>
      <c r="C1539" s="10" t="s">
        <v>6680</v>
      </c>
      <c r="D1539" s="9" t="s">
        <v>6870</v>
      </c>
      <c r="E1539" s="8" t="s">
        <v>6059</v>
      </c>
    </row>
    <row r="1540" spans="1:5" ht="15.75" x14ac:dyDescent="0.25">
      <c r="A1540" s="3" t="s">
        <v>3078</v>
      </c>
      <c r="B1540" s="4" t="s">
        <v>3079</v>
      </c>
      <c r="C1540" s="10" t="s">
        <v>6680</v>
      </c>
      <c r="D1540" s="9" t="s">
        <v>7826</v>
      </c>
      <c r="E1540" s="7" t="s">
        <v>6060</v>
      </c>
    </row>
    <row r="1541" spans="1:5" ht="15.75" x14ac:dyDescent="0.25">
      <c r="A1541" s="5" t="s">
        <v>3080</v>
      </c>
      <c r="B1541" s="6" t="s">
        <v>3081</v>
      </c>
      <c r="C1541" s="10" t="s">
        <v>6679</v>
      </c>
      <c r="D1541" s="9" t="s">
        <v>7827</v>
      </c>
      <c r="E1541" s="8" t="s">
        <v>6061</v>
      </c>
    </row>
    <row r="1542" spans="1:5" ht="15.75" x14ac:dyDescent="0.25">
      <c r="A1542" s="3" t="s">
        <v>3082</v>
      </c>
      <c r="B1542" s="4" t="s">
        <v>3083</v>
      </c>
      <c r="C1542" s="10" t="s">
        <v>6679</v>
      </c>
      <c r="D1542" s="9" t="s">
        <v>7828</v>
      </c>
      <c r="E1542" s="7" t="s">
        <v>6062</v>
      </c>
    </row>
    <row r="1543" spans="1:5" ht="15.75" x14ac:dyDescent="0.25">
      <c r="A1543" s="5" t="s">
        <v>3084</v>
      </c>
      <c r="B1543" s="6" t="s">
        <v>3085</v>
      </c>
      <c r="C1543" s="10" t="s">
        <v>6680</v>
      </c>
      <c r="D1543" s="9" t="s">
        <v>7829</v>
      </c>
      <c r="E1543" s="8" t="s">
        <v>6063</v>
      </c>
    </row>
    <row r="1544" spans="1:5" ht="15.75" x14ac:dyDescent="0.25">
      <c r="A1544" s="3" t="s">
        <v>3086</v>
      </c>
      <c r="B1544" s="4" t="s">
        <v>3087</v>
      </c>
      <c r="C1544" s="10" t="s">
        <v>6680</v>
      </c>
      <c r="D1544" s="9" t="s">
        <v>5137</v>
      </c>
      <c r="E1544" s="7" t="s">
        <v>6064</v>
      </c>
    </row>
    <row r="1545" spans="1:5" ht="15.75" x14ac:dyDescent="0.25">
      <c r="A1545" s="5" t="s">
        <v>3088</v>
      </c>
      <c r="B1545" s="6" t="s">
        <v>3089</v>
      </c>
      <c r="C1545" s="10" t="s">
        <v>6680</v>
      </c>
      <c r="D1545" s="9" t="s">
        <v>7830</v>
      </c>
      <c r="E1545" s="8" t="s">
        <v>6065</v>
      </c>
    </row>
    <row r="1546" spans="1:5" ht="15.75" x14ac:dyDescent="0.25">
      <c r="A1546" s="3" t="s">
        <v>3090</v>
      </c>
      <c r="B1546" s="4" t="s">
        <v>3091</v>
      </c>
      <c r="C1546" s="10" t="s">
        <v>6680</v>
      </c>
      <c r="D1546" s="9" t="s">
        <v>7831</v>
      </c>
      <c r="E1546" s="7" t="s">
        <v>6066</v>
      </c>
    </row>
    <row r="1547" spans="1:5" ht="15.75" x14ac:dyDescent="0.25">
      <c r="A1547" s="5" t="s">
        <v>3092</v>
      </c>
      <c r="B1547" s="6" t="s">
        <v>3093</v>
      </c>
      <c r="C1547" s="10" t="s">
        <v>6679</v>
      </c>
      <c r="D1547" s="9" t="s">
        <v>7309</v>
      </c>
      <c r="E1547" s="8" t="s">
        <v>6067</v>
      </c>
    </row>
    <row r="1548" spans="1:5" ht="15.75" x14ac:dyDescent="0.25">
      <c r="A1548" s="3" t="s">
        <v>3094</v>
      </c>
      <c r="B1548" s="4" t="s">
        <v>3095</v>
      </c>
      <c r="C1548" s="10" t="s">
        <v>6679</v>
      </c>
      <c r="D1548" s="9" t="s">
        <v>7832</v>
      </c>
      <c r="E1548" s="7" t="s">
        <v>6068</v>
      </c>
    </row>
    <row r="1549" spans="1:5" ht="15.75" x14ac:dyDescent="0.25">
      <c r="A1549" s="5" t="s">
        <v>3096</v>
      </c>
      <c r="B1549" s="6" t="s">
        <v>3097</v>
      </c>
      <c r="C1549" s="10" t="s">
        <v>6679</v>
      </c>
      <c r="D1549" s="9" t="s">
        <v>7833</v>
      </c>
      <c r="E1549" s="8" t="s">
        <v>6069</v>
      </c>
    </row>
    <row r="1550" spans="1:5" ht="15.75" x14ac:dyDescent="0.25">
      <c r="A1550" s="3" t="s">
        <v>3098</v>
      </c>
      <c r="B1550" s="4" t="s">
        <v>3099</v>
      </c>
      <c r="C1550" s="10" t="s">
        <v>6680</v>
      </c>
      <c r="D1550" s="9" t="s">
        <v>7834</v>
      </c>
      <c r="E1550" s="7" t="s">
        <v>6070</v>
      </c>
    </row>
    <row r="1551" spans="1:5" ht="15.75" x14ac:dyDescent="0.25">
      <c r="A1551" s="5" t="s">
        <v>3100</v>
      </c>
      <c r="B1551" s="6" t="s">
        <v>3101</v>
      </c>
      <c r="C1551" s="10" t="s">
        <v>6679</v>
      </c>
      <c r="D1551" s="9" t="s">
        <v>6706</v>
      </c>
      <c r="E1551" s="8" t="s">
        <v>6071</v>
      </c>
    </row>
    <row r="1552" spans="1:5" ht="15.75" x14ac:dyDescent="0.25">
      <c r="A1552" s="3" t="s">
        <v>3102</v>
      </c>
      <c r="B1552" s="4" t="s">
        <v>3103</v>
      </c>
      <c r="C1552" s="10" t="s">
        <v>6680</v>
      </c>
      <c r="D1552" s="9" t="s">
        <v>7835</v>
      </c>
      <c r="E1552" s="7" t="s">
        <v>6072</v>
      </c>
    </row>
    <row r="1553" spans="1:5" ht="15.75" x14ac:dyDescent="0.25">
      <c r="A1553" s="5" t="s">
        <v>3104</v>
      </c>
      <c r="B1553" s="6" t="s">
        <v>3105</v>
      </c>
      <c r="C1553" s="10" t="s">
        <v>6680</v>
      </c>
      <c r="D1553" s="9" t="s">
        <v>7056</v>
      </c>
      <c r="E1553" s="8" t="s">
        <v>5821</v>
      </c>
    </row>
    <row r="1554" spans="1:5" ht="15.75" x14ac:dyDescent="0.25">
      <c r="A1554" s="3" t="s">
        <v>3106</v>
      </c>
      <c r="B1554" s="4" t="s">
        <v>3107</v>
      </c>
      <c r="C1554" s="10" t="s">
        <v>6680</v>
      </c>
      <c r="D1554" s="9" t="s">
        <v>7836</v>
      </c>
      <c r="E1554" s="7" t="s">
        <v>6073</v>
      </c>
    </row>
    <row r="1555" spans="1:5" ht="15.75" x14ac:dyDescent="0.25">
      <c r="A1555" s="5" t="s">
        <v>3108</v>
      </c>
      <c r="B1555" s="6" t="s">
        <v>3109</v>
      </c>
      <c r="C1555" s="10" t="s">
        <v>6679</v>
      </c>
      <c r="D1555" s="9" t="s">
        <v>7837</v>
      </c>
      <c r="E1555" s="8" t="s">
        <v>6074</v>
      </c>
    </row>
    <row r="1556" spans="1:5" ht="15.75" x14ac:dyDescent="0.25">
      <c r="A1556" s="3" t="s">
        <v>3110</v>
      </c>
      <c r="B1556" s="4" t="s">
        <v>3111</v>
      </c>
      <c r="C1556" s="10" t="s">
        <v>6679</v>
      </c>
      <c r="D1556" s="9" t="s">
        <v>6845</v>
      </c>
      <c r="E1556" s="7" t="s">
        <v>6075</v>
      </c>
    </row>
    <row r="1557" spans="1:5" ht="15.75" x14ac:dyDescent="0.25">
      <c r="A1557" s="5" t="s">
        <v>3112</v>
      </c>
      <c r="B1557" s="6" t="s">
        <v>3113</v>
      </c>
      <c r="C1557" s="10" t="s">
        <v>6680</v>
      </c>
      <c r="D1557" s="9" t="s">
        <v>7838</v>
      </c>
      <c r="E1557" s="8" t="s">
        <v>5673</v>
      </c>
    </row>
    <row r="1558" spans="1:5" ht="15.75" x14ac:dyDescent="0.25">
      <c r="A1558" s="3" t="s">
        <v>3114</v>
      </c>
      <c r="B1558" s="4" t="s">
        <v>3115</v>
      </c>
      <c r="C1558" s="10" t="s">
        <v>6679</v>
      </c>
      <c r="D1558" s="9" t="s">
        <v>7839</v>
      </c>
      <c r="E1558" s="7" t="s">
        <v>6076</v>
      </c>
    </row>
    <row r="1559" spans="1:5" ht="15.75" x14ac:dyDescent="0.25">
      <c r="A1559" s="5" t="s">
        <v>3116</v>
      </c>
      <c r="B1559" s="6" t="s">
        <v>3117</v>
      </c>
      <c r="C1559" s="10" t="s">
        <v>6679</v>
      </c>
      <c r="D1559" s="9" t="s">
        <v>7734</v>
      </c>
      <c r="E1559" s="8" t="s">
        <v>6077</v>
      </c>
    </row>
    <row r="1560" spans="1:5" ht="15.75" x14ac:dyDescent="0.25">
      <c r="A1560" s="3" t="s">
        <v>3118</v>
      </c>
      <c r="B1560" s="4" t="s">
        <v>3119</v>
      </c>
      <c r="C1560" s="10" t="s">
        <v>6679</v>
      </c>
      <c r="D1560" s="9" t="s">
        <v>7840</v>
      </c>
      <c r="E1560" s="7" t="s">
        <v>6078</v>
      </c>
    </row>
    <row r="1561" spans="1:5" ht="15.75" x14ac:dyDescent="0.25">
      <c r="A1561" s="5" t="s">
        <v>3120</v>
      </c>
      <c r="B1561" s="6" t="s">
        <v>3121</v>
      </c>
      <c r="C1561" s="10" t="s">
        <v>6679</v>
      </c>
      <c r="D1561" s="9" t="s">
        <v>7841</v>
      </c>
      <c r="E1561" s="8" t="s">
        <v>6079</v>
      </c>
    </row>
    <row r="1562" spans="1:5" ht="15.75" x14ac:dyDescent="0.25">
      <c r="A1562" s="3" t="s">
        <v>3122</v>
      </c>
      <c r="B1562" s="4" t="s">
        <v>3123</v>
      </c>
      <c r="C1562" s="10" t="s">
        <v>6680</v>
      </c>
      <c r="D1562" s="9" t="s">
        <v>7842</v>
      </c>
      <c r="E1562" s="7" t="s">
        <v>6080</v>
      </c>
    </row>
    <row r="1563" spans="1:5" ht="15.75" x14ac:dyDescent="0.25">
      <c r="A1563" s="5" t="s">
        <v>3124</v>
      </c>
      <c r="B1563" s="6" t="s">
        <v>3125</v>
      </c>
      <c r="C1563" s="10" t="s">
        <v>6680</v>
      </c>
      <c r="D1563" s="9" t="s">
        <v>7843</v>
      </c>
      <c r="E1563" s="8" t="s">
        <v>6081</v>
      </c>
    </row>
    <row r="1564" spans="1:5" ht="15.75" x14ac:dyDescent="0.25">
      <c r="A1564" s="3" t="s">
        <v>3126</v>
      </c>
      <c r="B1564" s="4" t="s">
        <v>3127</v>
      </c>
      <c r="C1564" s="10" t="s">
        <v>6680</v>
      </c>
      <c r="D1564" s="9" t="s">
        <v>7844</v>
      </c>
      <c r="E1564" s="7" t="s">
        <v>6082</v>
      </c>
    </row>
    <row r="1565" spans="1:5" ht="15.75" x14ac:dyDescent="0.25">
      <c r="A1565" s="5" t="s">
        <v>3128</v>
      </c>
      <c r="B1565" s="6" t="s">
        <v>3129</v>
      </c>
      <c r="C1565" s="10" t="s">
        <v>6680</v>
      </c>
      <c r="D1565" s="9" t="s">
        <v>5687</v>
      </c>
      <c r="E1565" s="8" t="s">
        <v>5137</v>
      </c>
    </row>
    <row r="1566" spans="1:5" ht="15.75" x14ac:dyDescent="0.25">
      <c r="A1566" s="3" t="s">
        <v>3130</v>
      </c>
      <c r="B1566" s="4" t="s">
        <v>3131</v>
      </c>
      <c r="C1566" s="10" t="s">
        <v>6680</v>
      </c>
      <c r="D1566" s="9" t="s">
        <v>7845</v>
      </c>
      <c r="E1566" s="7" t="s">
        <v>5496</v>
      </c>
    </row>
    <row r="1567" spans="1:5" ht="15.75" x14ac:dyDescent="0.25">
      <c r="A1567" s="5" t="s">
        <v>3132</v>
      </c>
      <c r="B1567" s="6" t="s">
        <v>3133</v>
      </c>
      <c r="C1567" s="10" t="s">
        <v>6679</v>
      </c>
      <c r="D1567" s="9" t="s">
        <v>7846</v>
      </c>
      <c r="E1567" s="8" t="s">
        <v>6083</v>
      </c>
    </row>
    <row r="1568" spans="1:5" ht="15.75" x14ac:dyDescent="0.25">
      <c r="A1568" s="3" t="s">
        <v>3134</v>
      </c>
      <c r="B1568" s="4" t="s">
        <v>3135</v>
      </c>
      <c r="C1568" s="10" t="s">
        <v>6679</v>
      </c>
      <c r="D1568" s="9" t="s">
        <v>6980</v>
      </c>
      <c r="E1568" s="7" t="s">
        <v>6084</v>
      </c>
    </row>
    <row r="1569" spans="1:5" ht="15.75" x14ac:dyDescent="0.25">
      <c r="A1569" s="5" t="s">
        <v>3136</v>
      </c>
      <c r="B1569" s="6" t="s">
        <v>3137</v>
      </c>
      <c r="C1569" s="10" t="s">
        <v>6680</v>
      </c>
      <c r="D1569" s="9" t="s">
        <v>7847</v>
      </c>
      <c r="E1569" s="8" t="s">
        <v>5180</v>
      </c>
    </row>
    <row r="1570" spans="1:5" ht="15.75" x14ac:dyDescent="0.25">
      <c r="A1570" s="3" t="s">
        <v>3138</v>
      </c>
      <c r="B1570" s="4" t="s">
        <v>3139</v>
      </c>
      <c r="C1570" s="10" t="s">
        <v>6679</v>
      </c>
      <c r="D1570" s="9" t="s">
        <v>7848</v>
      </c>
      <c r="E1570" s="7" t="s">
        <v>6085</v>
      </c>
    </row>
    <row r="1571" spans="1:5" ht="15.75" x14ac:dyDescent="0.25">
      <c r="A1571" s="5" t="s">
        <v>3140</v>
      </c>
      <c r="B1571" s="6" t="s">
        <v>3141</v>
      </c>
      <c r="C1571" s="10" t="s">
        <v>6680</v>
      </c>
      <c r="D1571" s="9" t="s">
        <v>7485</v>
      </c>
      <c r="E1571" s="8" t="s">
        <v>6086</v>
      </c>
    </row>
    <row r="1572" spans="1:5" ht="15.75" x14ac:dyDescent="0.25">
      <c r="A1572" s="3" t="s">
        <v>3142</v>
      </c>
      <c r="B1572" s="4" t="s">
        <v>3143</v>
      </c>
      <c r="C1572" s="10" t="s">
        <v>6679</v>
      </c>
      <c r="D1572" s="9" t="s">
        <v>7849</v>
      </c>
      <c r="E1572" s="7" t="s">
        <v>6087</v>
      </c>
    </row>
    <row r="1573" spans="1:5" ht="15.75" x14ac:dyDescent="0.25">
      <c r="A1573" s="5" t="s">
        <v>3144</v>
      </c>
      <c r="B1573" s="6" t="s">
        <v>3145</v>
      </c>
      <c r="C1573" s="10" t="s">
        <v>6680</v>
      </c>
      <c r="D1573" s="9" t="s">
        <v>7850</v>
      </c>
      <c r="E1573" s="8" t="s">
        <v>5128</v>
      </c>
    </row>
    <row r="1574" spans="1:5" ht="15.75" x14ac:dyDescent="0.25">
      <c r="A1574" s="3" t="s">
        <v>3146</v>
      </c>
      <c r="B1574" s="4" t="s">
        <v>3147</v>
      </c>
      <c r="C1574" s="10" t="s">
        <v>6680</v>
      </c>
      <c r="D1574" s="9" t="s">
        <v>7851</v>
      </c>
      <c r="E1574" s="7" t="s">
        <v>6088</v>
      </c>
    </row>
    <row r="1575" spans="1:5" ht="15.75" x14ac:dyDescent="0.25">
      <c r="A1575" s="5" t="s">
        <v>3148</v>
      </c>
      <c r="B1575" s="6" t="s">
        <v>3149</v>
      </c>
      <c r="C1575" s="10" t="s">
        <v>6680</v>
      </c>
      <c r="D1575" s="9" t="s">
        <v>7852</v>
      </c>
      <c r="E1575" s="8" t="s">
        <v>6089</v>
      </c>
    </row>
    <row r="1576" spans="1:5" ht="15.75" x14ac:dyDescent="0.25">
      <c r="A1576" s="3" t="s">
        <v>3150</v>
      </c>
      <c r="B1576" s="4" t="s">
        <v>3151</v>
      </c>
      <c r="C1576" s="10" t="s">
        <v>6680</v>
      </c>
      <c r="D1576" s="9" t="s">
        <v>6702</v>
      </c>
      <c r="E1576" s="7" t="s">
        <v>6090</v>
      </c>
    </row>
    <row r="1577" spans="1:5" ht="15.75" x14ac:dyDescent="0.25">
      <c r="A1577" s="5" t="s">
        <v>3152</v>
      </c>
      <c r="B1577" s="6" t="s">
        <v>3153</v>
      </c>
      <c r="C1577" s="10" t="s">
        <v>6679</v>
      </c>
      <c r="D1577" s="9" t="s">
        <v>7853</v>
      </c>
      <c r="E1577" s="8" t="s">
        <v>5195</v>
      </c>
    </row>
    <row r="1578" spans="1:5" ht="15.75" x14ac:dyDescent="0.25">
      <c r="A1578" s="3" t="s">
        <v>3154</v>
      </c>
      <c r="B1578" s="4" t="s">
        <v>3155</v>
      </c>
      <c r="C1578" s="10" t="s">
        <v>6680</v>
      </c>
      <c r="D1578" s="9" t="s">
        <v>7854</v>
      </c>
      <c r="E1578" s="7" t="s">
        <v>6091</v>
      </c>
    </row>
    <row r="1579" spans="1:5" ht="15.75" x14ac:dyDescent="0.25">
      <c r="A1579" s="5" t="s">
        <v>3156</v>
      </c>
      <c r="B1579" s="6" t="s">
        <v>3157</v>
      </c>
      <c r="C1579" s="10" t="s">
        <v>6680</v>
      </c>
      <c r="D1579" s="9" t="s">
        <v>7855</v>
      </c>
      <c r="E1579" s="8" t="s">
        <v>6092</v>
      </c>
    </row>
    <row r="1580" spans="1:5" ht="15.75" x14ac:dyDescent="0.25">
      <c r="A1580" s="3" t="s">
        <v>3158</v>
      </c>
      <c r="B1580" s="4" t="s">
        <v>3159</v>
      </c>
      <c r="C1580" s="10" t="s">
        <v>6679</v>
      </c>
      <c r="D1580" s="9" t="s">
        <v>7856</v>
      </c>
      <c r="E1580" s="7" t="s">
        <v>5288</v>
      </c>
    </row>
    <row r="1581" spans="1:5" ht="15.75" x14ac:dyDescent="0.25">
      <c r="A1581" s="5" t="s">
        <v>3160</v>
      </c>
      <c r="B1581" s="6" t="s">
        <v>3161</v>
      </c>
      <c r="C1581" s="10" t="s">
        <v>6680</v>
      </c>
      <c r="D1581" s="9" t="s">
        <v>6810</v>
      </c>
      <c r="E1581" s="8" t="s">
        <v>6093</v>
      </c>
    </row>
    <row r="1582" spans="1:5" ht="15.75" x14ac:dyDescent="0.25">
      <c r="A1582" s="3" t="s">
        <v>3162</v>
      </c>
      <c r="B1582" s="4" t="s">
        <v>3163</v>
      </c>
      <c r="C1582" s="10" t="s">
        <v>6680</v>
      </c>
      <c r="D1582" s="9" t="s">
        <v>7857</v>
      </c>
      <c r="E1582" s="7" t="s">
        <v>6094</v>
      </c>
    </row>
    <row r="1583" spans="1:5" ht="15.75" x14ac:dyDescent="0.25">
      <c r="A1583" s="5" t="s">
        <v>3164</v>
      </c>
      <c r="B1583" s="6" t="s">
        <v>3165</v>
      </c>
      <c r="C1583" s="10" t="s">
        <v>6680</v>
      </c>
      <c r="D1583" s="9" t="s">
        <v>7858</v>
      </c>
      <c r="E1583" s="8" t="s">
        <v>4997</v>
      </c>
    </row>
    <row r="1584" spans="1:5" ht="15.75" x14ac:dyDescent="0.25">
      <c r="A1584" s="3" t="s">
        <v>3166</v>
      </c>
      <c r="B1584" s="4" t="s">
        <v>3167</v>
      </c>
      <c r="C1584" s="10" t="s">
        <v>7072</v>
      </c>
      <c r="D1584" s="9" t="s">
        <v>7859</v>
      </c>
      <c r="E1584" s="7" t="s">
        <v>6095</v>
      </c>
    </row>
    <row r="1585" spans="1:5" ht="15.75" x14ac:dyDescent="0.25">
      <c r="A1585" s="5" t="s">
        <v>3168</v>
      </c>
      <c r="B1585" s="6" t="s">
        <v>3169</v>
      </c>
      <c r="C1585" s="10" t="s">
        <v>6679</v>
      </c>
      <c r="D1585" s="9" t="s">
        <v>7860</v>
      </c>
      <c r="E1585" s="8" t="s">
        <v>6096</v>
      </c>
    </row>
    <row r="1586" spans="1:5" ht="15.75" x14ac:dyDescent="0.25">
      <c r="A1586" s="3" t="s">
        <v>3170</v>
      </c>
      <c r="B1586" s="4" t="s">
        <v>3171</v>
      </c>
      <c r="C1586" s="10" t="s">
        <v>7072</v>
      </c>
      <c r="D1586" s="9" t="s">
        <v>7861</v>
      </c>
      <c r="E1586" s="7" t="s">
        <v>6097</v>
      </c>
    </row>
    <row r="1587" spans="1:5" ht="15.75" x14ac:dyDescent="0.25">
      <c r="A1587" s="5" t="s">
        <v>3172</v>
      </c>
      <c r="B1587" s="6" t="s">
        <v>3173</v>
      </c>
      <c r="C1587" s="10" t="s">
        <v>6679</v>
      </c>
      <c r="D1587" s="9" t="s">
        <v>7862</v>
      </c>
      <c r="E1587" s="8" t="s">
        <v>6098</v>
      </c>
    </row>
    <row r="1588" spans="1:5" ht="15.75" x14ac:dyDescent="0.25">
      <c r="A1588" s="3" t="s">
        <v>3174</v>
      </c>
      <c r="B1588" s="4" t="s">
        <v>3175</v>
      </c>
      <c r="C1588" s="10" t="s">
        <v>6680</v>
      </c>
      <c r="D1588" s="9" t="s">
        <v>7863</v>
      </c>
      <c r="E1588" s="7" t="s">
        <v>6099</v>
      </c>
    </row>
    <row r="1589" spans="1:5" ht="15.75" x14ac:dyDescent="0.25">
      <c r="A1589" s="5" t="s">
        <v>3176</v>
      </c>
      <c r="B1589" s="6" t="s">
        <v>3177</v>
      </c>
      <c r="C1589" s="10" t="s">
        <v>6680</v>
      </c>
      <c r="D1589" s="9" t="s">
        <v>7864</v>
      </c>
      <c r="E1589" s="8" t="s">
        <v>6100</v>
      </c>
    </row>
    <row r="1590" spans="1:5" ht="15.75" x14ac:dyDescent="0.25">
      <c r="A1590" s="3" t="s">
        <v>3178</v>
      </c>
      <c r="B1590" s="4" t="s">
        <v>3179</v>
      </c>
      <c r="C1590" s="10" t="s">
        <v>6679</v>
      </c>
      <c r="D1590" s="9" t="s">
        <v>7865</v>
      </c>
      <c r="E1590" s="7" t="s">
        <v>6101</v>
      </c>
    </row>
    <row r="1591" spans="1:5" ht="15.75" x14ac:dyDescent="0.25">
      <c r="A1591" s="5" t="s">
        <v>3180</v>
      </c>
      <c r="B1591" s="6" t="s">
        <v>3181</v>
      </c>
      <c r="C1591" s="10" t="s">
        <v>6680</v>
      </c>
      <c r="D1591" s="9" t="s">
        <v>7017</v>
      </c>
      <c r="E1591" s="8" t="s">
        <v>4962</v>
      </c>
    </row>
    <row r="1592" spans="1:5" ht="15.75" x14ac:dyDescent="0.25">
      <c r="A1592" s="3" t="s">
        <v>3182</v>
      </c>
      <c r="B1592" s="4" t="s">
        <v>3183</v>
      </c>
      <c r="C1592" s="10" t="s">
        <v>6680</v>
      </c>
      <c r="D1592" s="9" t="s">
        <v>7094</v>
      </c>
      <c r="E1592" s="7" t="s">
        <v>6102</v>
      </c>
    </row>
    <row r="1593" spans="1:5" ht="15.75" x14ac:dyDescent="0.25">
      <c r="A1593" s="5" t="s">
        <v>3184</v>
      </c>
      <c r="B1593" s="6" t="s">
        <v>3185</v>
      </c>
      <c r="C1593" s="10" t="s">
        <v>6680</v>
      </c>
      <c r="D1593" s="9" t="s">
        <v>6863</v>
      </c>
      <c r="E1593" s="8" t="s">
        <v>6103</v>
      </c>
    </row>
    <row r="1594" spans="1:5" ht="15.75" x14ac:dyDescent="0.25">
      <c r="A1594" s="3" t="s">
        <v>3186</v>
      </c>
      <c r="B1594" s="4" t="s">
        <v>3187</v>
      </c>
      <c r="C1594" s="10" t="s">
        <v>7072</v>
      </c>
      <c r="D1594" s="9" t="s">
        <v>7124</v>
      </c>
      <c r="E1594" s="7" t="s">
        <v>6104</v>
      </c>
    </row>
    <row r="1595" spans="1:5" ht="15.75" x14ac:dyDescent="0.25">
      <c r="A1595" s="5" t="s">
        <v>3188</v>
      </c>
      <c r="B1595" s="6" t="s">
        <v>3189</v>
      </c>
      <c r="C1595" s="10" t="s">
        <v>6680</v>
      </c>
      <c r="D1595" s="9" t="s">
        <v>7866</v>
      </c>
      <c r="E1595" s="8" t="s">
        <v>6105</v>
      </c>
    </row>
    <row r="1596" spans="1:5" ht="15.75" x14ac:dyDescent="0.25">
      <c r="A1596" s="3" t="s">
        <v>3190</v>
      </c>
      <c r="B1596" s="4" t="s">
        <v>3191</v>
      </c>
      <c r="C1596" s="10" t="s">
        <v>6679</v>
      </c>
      <c r="D1596" s="9" t="s">
        <v>6841</v>
      </c>
      <c r="E1596" s="7" t="s">
        <v>6106</v>
      </c>
    </row>
    <row r="1597" spans="1:5" ht="15.75" x14ac:dyDescent="0.25">
      <c r="A1597" s="5" t="s">
        <v>3192</v>
      </c>
      <c r="B1597" s="6" t="s">
        <v>3193</v>
      </c>
      <c r="C1597" s="10" t="s">
        <v>7072</v>
      </c>
      <c r="D1597" s="9" t="s">
        <v>7867</v>
      </c>
      <c r="E1597" s="8" t="s">
        <v>6107</v>
      </c>
    </row>
    <row r="1598" spans="1:5" ht="15.75" x14ac:dyDescent="0.25">
      <c r="A1598" s="3" t="s">
        <v>3194</v>
      </c>
      <c r="B1598" s="4" t="s">
        <v>3195</v>
      </c>
      <c r="C1598" s="10" t="s">
        <v>6680</v>
      </c>
      <c r="D1598" s="9" t="s">
        <v>7868</v>
      </c>
      <c r="E1598" s="7" t="s">
        <v>6108</v>
      </c>
    </row>
    <row r="1599" spans="1:5" ht="15.75" x14ac:dyDescent="0.25">
      <c r="A1599" s="5" t="s">
        <v>3196</v>
      </c>
      <c r="B1599" s="6" t="s">
        <v>3197</v>
      </c>
      <c r="C1599" s="10" t="s">
        <v>6680</v>
      </c>
      <c r="D1599" s="9" t="s">
        <v>7869</v>
      </c>
      <c r="E1599" s="8" t="s">
        <v>6109</v>
      </c>
    </row>
    <row r="1600" spans="1:5" ht="15.75" x14ac:dyDescent="0.25">
      <c r="A1600" s="3" t="s">
        <v>3198</v>
      </c>
      <c r="B1600" s="4" t="s">
        <v>3199</v>
      </c>
      <c r="C1600" s="10" t="s">
        <v>6680</v>
      </c>
      <c r="D1600" s="9" t="s">
        <v>7870</v>
      </c>
      <c r="E1600" s="7" t="s">
        <v>5533</v>
      </c>
    </row>
    <row r="1601" spans="1:5" ht="15.75" x14ac:dyDescent="0.25">
      <c r="A1601" s="5" t="s">
        <v>3200</v>
      </c>
      <c r="B1601" s="6" t="s">
        <v>3201</v>
      </c>
      <c r="C1601" s="10" t="s">
        <v>6680</v>
      </c>
      <c r="D1601" s="9" t="s">
        <v>7000</v>
      </c>
      <c r="E1601" s="8" t="s">
        <v>6110</v>
      </c>
    </row>
    <row r="1602" spans="1:5" ht="15.75" x14ac:dyDescent="0.25">
      <c r="A1602" s="3" t="s">
        <v>3202</v>
      </c>
      <c r="B1602" s="4" t="s">
        <v>3203</v>
      </c>
      <c r="C1602" s="10" t="s">
        <v>6679</v>
      </c>
      <c r="D1602" s="9" t="s">
        <v>7871</v>
      </c>
      <c r="E1602" s="7" t="s">
        <v>6111</v>
      </c>
    </row>
    <row r="1603" spans="1:5" ht="15.75" x14ac:dyDescent="0.25">
      <c r="A1603" s="5" t="s">
        <v>3204</v>
      </c>
      <c r="B1603" s="6" t="s">
        <v>3205</v>
      </c>
      <c r="C1603" s="10" t="s">
        <v>6680</v>
      </c>
      <c r="D1603" s="9" t="s">
        <v>7362</v>
      </c>
      <c r="E1603" s="8" t="s">
        <v>6112</v>
      </c>
    </row>
    <row r="1604" spans="1:5" ht="15.75" x14ac:dyDescent="0.25">
      <c r="A1604" s="3" t="s">
        <v>3206</v>
      </c>
      <c r="B1604" s="4" t="s">
        <v>3207</v>
      </c>
      <c r="C1604" s="10" t="s">
        <v>6680</v>
      </c>
      <c r="D1604" s="9" t="s">
        <v>6791</v>
      </c>
      <c r="E1604" s="7" t="s">
        <v>6113</v>
      </c>
    </row>
    <row r="1605" spans="1:5" ht="15.75" x14ac:dyDescent="0.25">
      <c r="A1605" s="5" t="s">
        <v>3208</v>
      </c>
      <c r="B1605" s="6" t="s">
        <v>3209</v>
      </c>
      <c r="C1605" s="10" t="s">
        <v>6680</v>
      </c>
      <c r="D1605" s="9" t="s">
        <v>7872</v>
      </c>
      <c r="E1605" s="8" t="s">
        <v>5420</v>
      </c>
    </row>
    <row r="1606" spans="1:5" ht="15.75" x14ac:dyDescent="0.25">
      <c r="A1606" s="3" t="s">
        <v>3210</v>
      </c>
      <c r="B1606" s="4" t="s">
        <v>3211</v>
      </c>
      <c r="C1606" s="10" t="s">
        <v>7072</v>
      </c>
      <c r="D1606" s="9" t="s">
        <v>7873</v>
      </c>
      <c r="E1606" s="7" t="s">
        <v>6114</v>
      </c>
    </row>
    <row r="1607" spans="1:5" ht="15.75" x14ac:dyDescent="0.25">
      <c r="A1607" s="5" t="s">
        <v>3212</v>
      </c>
      <c r="B1607" s="6" t="s">
        <v>3213</v>
      </c>
      <c r="C1607" s="10" t="s">
        <v>6680</v>
      </c>
      <c r="D1607" s="9" t="s">
        <v>6759</v>
      </c>
      <c r="E1607" s="8" t="s">
        <v>6115</v>
      </c>
    </row>
    <row r="1608" spans="1:5" ht="15.75" x14ac:dyDescent="0.25">
      <c r="A1608" s="3" t="s">
        <v>3214</v>
      </c>
      <c r="B1608" s="4" t="s">
        <v>3215</v>
      </c>
      <c r="C1608" s="10" t="s">
        <v>6680</v>
      </c>
      <c r="D1608" s="9" t="s">
        <v>7874</v>
      </c>
      <c r="E1608" s="7" t="s">
        <v>5137</v>
      </c>
    </row>
    <row r="1609" spans="1:5" ht="15.75" x14ac:dyDescent="0.25">
      <c r="A1609" s="5" t="s">
        <v>3216</v>
      </c>
      <c r="B1609" s="6" t="s">
        <v>3217</v>
      </c>
      <c r="C1609" s="10" t="s">
        <v>6679</v>
      </c>
      <c r="D1609" s="9" t="s">
        <v>7875</v>
      </c>
      <c r="E1609" s="8" t="s">
        <v>6116</v>
      </c>
    </row>
    <row r="1610" spans="1:5" ht="15.75" x14ac:dyDescent="0.25">
      <c r="A1610" s="3" t="s">
        <v>3218</v>
      </c>
      <c r="B1610" s="4" t="s">
        <v>3219</v>
      </c>
      <c r="C1610" s="10" t="s">
        <v>6679</v>
      </c>
      <c r="D1610" s="9" t="s">
        <v>7100</v>
      </c>
      <c r="E1610" s="7" t="s">
        <v>6117</v>
      </c>
    </row>
    <row r="1611" spans="1:5" ht="15.75" x14ac:dyDescent="0.25">
      <c r="A1611" s="5" t="s">
        <v>3220</v>
      </c>
      <c r="B1611" s="6" t="s">
        <v>3221</v>
      </c>
      <c r="C1611" s="10" t="s">
        <v>6679</v>
      </c>
      <c r="D1611" s="9" t="s">
        <v>7876</v>
      </c>
      <c r="E1611" s="8" t="s">
        <v>6118</v>
      </c>
    </row>
    <row r="1612" spans="1:5" ht="15.75" x14ac:dyDescent="0.25">
      <c r="A1612" s="3" t="s">
        <v>3222</v>
      </c>
      <c r="B1612" s="4" t="s">
        <v>3223</v>
      </c>
      <c r="C1612" s="10" t="s">
        <v>6679</v>
      </c>
      <c r="D1612" s="9" t="s">
        <v>7877</v>
      </c>
      <c r="E1612" s="7" t="s">
        <v>6119</v>
      </c>
    </row>
    <row r="1613" spans="1:5" ht="15.75" x14ac:dyDescent="0.25">
      <c r="A1613" s="5" t="s">
        <v>3224</v>
      </c>
      <c r="B1613" s="6" t="s">
        <v>3225</v>
      </c>
      <c r="C1613" s="10" t="s">
        <v>6679</v>
      </c>
      <c r="D1613" s="9" t="s">
        <v>7005</v>
      </c>
      <c r="E1613" s="8" t="s">
        <v>6120</v>
      </c>
    </row>
    <row r="1614" spans="1:5" ht="15.75" x14ac:dyDescent="0.25">
      <c r="A1614" s="3" t="s">
        <v>3226</v>
      </c>
      <c r="B1614" s="4" t="s">
        <v>3227</v>
      </c>
      <c r="C1614" s="10" t="s">
        <v>6680</v>
      </c>
      <c r="D1614" s="9" t="s">
        <v>7878</v>
      </c>
      <c r="E1614" s="7" t="s">
        <v>6121</v>
      </c>
    </row>
    <row r="1615" spans="1:5" ht="15.75" x14ac:dyDescent="0.25">
      <c r="A1615" s="5" t="s">
        <v>3228</v>
      </c>
      <c r="B1615" s="6" t="s">
        <v>3229</v>
      </c>
      <c r="C1615" s="10" t="s">
        <v>6679</v>
      </c>
      <c r="D1615" s="9" t="s">
        <v>7879</v>
      </c>
      <c r="E1615" s="8" t="s">
        <v>6122</v>
      </c>
    </row>
    <row r="1616" spans="1:5" ht="15.75" x14ac:dyDescent="0.25">
      <c r="A1616" s="3" t="s">
        <v>3230</v>
      </c>
      <c r="B1616" s="4" t="s">
        <v>3231</v>
      </c>
      <c r="C1616" s="10" t="s">
        <v>6680</v>
      </c>
      <c r="D1616" s="9" t="s">
        <v>6870</v>
      </c>
      <c r="E1616" s="7" t="s">
        <v>6123</v>
      </c>
    </row>
    <row r="1617" spans="1:5" ht="15.75" x14ac:dyDescent="0.25">
      <c r="A1617" s="5" t="s">
        <v>3232</v>
      </c>
      <c r="B1617" s="6" t="s">
        <v>3233</v>
      </c>
      <c r="C1617" s="10" t="s">
        <v>6679</v>
      </c>
      <c r="D1617" s="9" t="s">
        <v>7880</v>
      </c>
      <c r="E1617" s="8" t="s">
        <v>6124</v>
      </c>
    </row>
    <row r="1618" spans="1:5" ht="15.75" x14ac:dyDescent="0.25">
      <c r="A1618" s="3" t="s">
        <v>3234</v>
      </c>
      <c r="B1618" s="4" t="s">
        <v>3235</v>
      </c>
      <c r="C1618" s="10" t="s">
        <v>6680</v>
      </c>
      <c r="D1618" s="9" t="s">
        <v>7881</v>
      </c>
      <c r="E1618" s="7" t="s">
        <v>6125</v>
      </c>
    </row>
    <row r="1619" spans="1:5" ht="15.75" x14ac:dyDescent="0.25">
      <c r="A1619" s="5" t="s">
        <v>3236</v>
      </c>
      <c r="B1619" s="6" t="s">
        <v>3237</v>
      </c>
      <c r="C1619" s="10" t="s">
        <v>6679</v>
      </c>
      <c r="D1619" s="9" t="s">
        <v>7882</v>
      </c>
      <c r="E1619" s="8" t="s">
        <v>6126</v>
      </c>
    </row>
    <row r="1620" spans="1:5" ht="15.75" x14ac:dyDescent="0.25">
      <c r="A1620" s="3" t="s">
        <v>3238</v>
      </c>
      <c r="B1620" s="4" t="s">
        <v>3239</v>
      </c>
      <c r="C1620" s="10" t="s">
        <v>6680</v>
      </c>
      <c r="D1620" s="9" t="s">
        <v>7883</v>
      </c>
      <c r="E1620" s="7" t="s">
        <v>4722</v>
      </c>
    </row>
    <row r="1621" spans="1:5" ht="15.75" x14ac:dyDescent="0.25">
      <c r="A1621" s="5" t="s">
        <v>3240</v>
      </c>
      <c r="B1621" s="6" t="s">
        <v>3241</v>
      </c>
      <c r="C1621" s="10" t="s">
        <v>6679</v>
      </c>
      <c r="D1621" s="9" t="s">
        <v>7884</v>
      </c>
      <c r="E1621" s="8" t="s">
        <v>6127</v>
      </c>
    </row>
    <row r="1622" spans="1:5" ht="15.75" x14ac:dyDescent="0.25">
      <c r="A1622" s="3" t="s">
        <v>3242</v>
      </c>
      <c r="B1622" s="4" t="s">
        <v>3243</v>
      </c>
      <c r="C1622" s="10" t="s">
        <v>6679</v>
      </c>
      <c r="D1622" s="9" t="s">
        <v>7885</v>
      </c>
      <c r="E1622" s="7" t="s">
        <v>6128</v>
      </c>
    </row>
    <row r="1623" spans="1:5" ht="15.75" x14ac:dyDescent="0.25">
      <c r="A1623" s="5" t="s">
        <v>3244</v>
      </c>
      <c r="B1623" s="6" t="s">
        <v>3245</v>
      </c>
      <c r="C1623" s="10" t="s">
        <v>6680</v>
      </c>
      <c r="D1623" s="9" t="s">
        <v>6835</v>
      </c>
      <c r="E1623" s="8" t="s">
        <v>6129</v>
      </c>
    </row>
    <row r="1624" spans="1:5" ht="15.75" x14ac:dyDescent="0.25">
      <c r="A1624" s="3" t="s">
        <v>3246</v>
      </c>
      <c r="B1624" s="4" t="s">
        <v>3247</v>
      </c>
      <c r="C1624" s="10" t="s">
        <v>6680</v>
      </c>
      <c r="D1624" s="9" t="s">
        <v>7164</v>
      </c>
      <c r="E1624" s="7" t="s">
        <v>6130</v>
      </c>
    </row>
    <row r="1625" spans="1:5" ht="15.75" x14ac:dyDescent="0.25">
      <c r="A1625" s="5" t="s">
        <v>3248</v>
      </c>
      <c r="B1625" s="6" t="s">
        <v>3249</v>
      </c>
      <c r="C1625" s="10" t="s">
        <v>6679</v>
      </c>
      <c r="D1625" s="9" t="s">
        <v>7026</v>
      </c>
      <c r="E1625" s="8" t="s">
        <v>6131</v>
      </c>
    </row>
    <row r="1626" spans="1:5" ht="15.75" x14ac:dyDescent="0.25">
      <c r="A1626" s="3" t="s">
        <v>3250</v>
      </c>
      <c r="B1626" s="4" t="s">
        <v>3251</v>
      </c>
      <c r="C1626" s="10" t="s">
        <v>6679</v>
      </c>
      <c r="D1626" s="9" t="s">
        <v>6755</v>
      </c>
      <c r="E1626" s="7" t="s">
        <v>6132</v>
      </c>
    </row>
    <row r="1627" spans="1:5" ht="15.75" x14ac:dyDescent="0.25">
      <c r="A1627" s="5" t="s">
        <v>3252</v>
      </c>
      <c r="B1627" s="6" t="s">
        <v>3253</v>
      </c>
      <c r="C1627" s="10" t="s">
        <v>7072</v>
      </c>
      <c r="D1627" s="9" t="s">
        <v>7886</v>
      </c>
      <c r="E1627" s="8" t="s">
        <v>5626</v>
      </c>
    </row>
    <row r="1628" spans="1:5" ht="15.75" x14ac:dyDescent="0.25">
      <c r="A1628" s="3" t="s">
        <v>3254</v>
      </c>
      <c r="B1628" s="4" t="s">
        <v>3255</v>
      </c>
      <c r="C1628" s="10" t="s">
        <v>6679</v>
      </c>
      <c r="D1628" s="9" t="s">
        <v>7887</v>
      </c>
      <c r="E1628" s="7" t="s">
        <v>6133</v>
      </c>
    </row>
    <row r="1629" spans="1:5" ht="15.75" x14ac:dyDescent="0.25">
      <c r="A1629" s="5" t="s">
        <v>3256</v>
      </c>
      <c r="B1629" s="6" t="s">
        <v>3257</v>
      </c>
      <c r="C1629" s="10" t="s">
        <v>6680</v>
      </c>
      <c r="D1629" s="9" t="s">
        <v>6751</v>
      </c>
      <c r="E1629" s="8" t="s">
        <v>6134</v>
      </c>
    </row>
    <row r="1630" spans="1:5" ht="15.75" x14ac:dyDescent="0.25">
      <c r="A1630" s="3" t="s">
        <v>3258</v>
      </c>
      <c r="B1630" s="4" t="s">
        <v>3259</v>
      </c>
      <c r="C1630" s="10" t="s">
        <v>6680</v>
      </c>
      <c r="D1630" s="9" t="s">
        <v>7888</v>
      </c>
      <c r="E1630" s="7" t="s">
        <v>6135</v>
      </c>
    </row>
    <row r="1631" spans="1:5" ht="15.75" x14ac:dyDescent="0.25">
      <c r="A1631" s="5" t="s">
        <v>3260</v>
      </c>
      <c r="B1631" s="6" t="s">
        <v>3261</v>
      </c>
      <c r="C1631" s="10" t="s">
        <v>6679</v>
      </c>
      <c r="D1631" s="9" t="s">
        <v>7889</v>
      </c>
      <c r="E1631" s="8" t="s">
        <v>6136</v>
      </c>
    </row>
    <row r="1632" spans="1:5" ht="15.75" x14ac:dyDescent="0.25">
      <c r="A1632" s="3" t="s">
        <v>3262</v>
      </c>
      <c r="B1632" s="4" t="s">
        <v>3263</v>
      </c>
      <c r="C1632" s="10" t="s">
        <v>6680</v>
      </c>
      <c r="D1632" s="9" t="s">
        <v>6870</v>
      </c>
      <c r="E1632" s="7" t="s">
        <v>5621</v>
      </c>
    </row>
    <row r="1633" spans="1:5" ht="15.75" x14ac:dyDescent="0.25">
      <c r="A1633" s="5" t="s">
        <v>3264</v>
      </c>
      <c r="B1633" s="6" t="s">
        <v>3265</v>
      </c>
      <c r="C1633" s="10" t="s">
        <v>6680</v>
      </c>
      <c r="D1633" s="9" t="s">
        <v>7890</v>
      </c>
      <c r="E1633" s="8" t="s">
        <v>6058</v>
      </c>
    </row>
    <row r="1634" spans="1:5" ht="15.75" x14ac:dyDescent="0.25">
      <c r="A1634" s="3" t="s">
        <v>3266</v>
      </c>
      <c r="B1634" s="4" t="s">
        <v>3267</v>
      </c>
      <c r="C1634" s="10" t="s">
        <v>6679</v>
      </c>
      <c r="D1634" s="9" t="s">
        <v>7574</v>
      </c>
      <c r="E1634" s="7" t="s">
        <v>6137</v>
      </c>
    </row>
    <row r="1635" spans="1:5" ht="15.75" x14ac:dyDescent="0.25">
      <c r="A1635" s="5" t="s">
        <v>3268</v>
      </c>
      <c r="B1635" s="6" t="s">
        <v>3269</v>
      </c>
      <c r="C1635" s="10" t="s">
        <v>6680</v>
      </c>
      <c r="D1635" s="9" t="s">
        <v>7891</v>
      </c>
      <c r="E1635" s="8" t="s">
        <v>6138</v>
      </c>
    </row>
    <row r="1636" spans="1:5" ht="15.75" x14ac:dyDescent="0.25">
      <c r="A1636" s="3" t="s">
        <v>3270</v>
      </c>
      <c r="B1636" s="4" t="s">
        <v>3271</v>
      </c>
      <c r="C1636" s="10" t="s">
        <v>6679</v>
      </c>
      <c r="D1636" s="9" t="s">
        <v>7892</v>
      </c>
      <c r="E1636" s="7" t="s">
        <v>6139</v>
      </c>
    </row>
    <row r="1637" spans="1:5" ht="15.75" x14ac:dyDescent="0.25">
      <c r="A1637" s="5" t="s">
        <v>3272</v>
      </c>
      <c r="B1637" s="6" t="s">
        <v>3273</v>
      </c>
      <c r="C1637" s="10" t="s">
        <v>6679</v>
      </c>
      <c r="D1637" s="9" t="s">
        <v>7074</v>
      </c>
      <c r="E1637" s="8" t="s">
        <v>6140</v>
      </c>
    </row>
    <row r="1638" spans="1:5" ht="15.75" x14ac:dyDescent="0.25">
      <c r="A1638" s="3" t="s">
        <v>3274</v>
      </c>
      <c r="B1638" s="4" t="s">
        <v>3275</v>
      </c>
      <c r="C1638" s="10" t="s">
        <v>6679</v>
      </c>
      <c r="D1638" s="9" t="s">
        <v>7893</v>
      </c>
      <c r="E1638" s="7" t="s">
        <v>6141</v>
      </c>
    </row>
    <row r="1639" spans="1:5" ht="15.75" x14ac:dyDescent="0.25">
      <c r="A1639" s="5" t="s">
        <v>3276</v>
      </c>
      <c r="B1639" s="6" t="s">
        <v>3277</v>
      </c>
      <c r="C1639" s="10" t="s">
        <v>6679</v>
      </c>
      <c r="D1639" s="9" t="s">
        <v>7894</v>
      </c>
      <c r="E1639" s="8" t="s">
        <v>5900</v>
      </c>
    </row>
    <row r="1640" spans="1:5" ht="15.75" x14ac:dyDescent="0.25">
      <c r="A1640" s="3" t="s">
        <v>3278</v>
      </c>
      <c r="B1640" s="4" t="s">
        <v>3279</v>
      </c>
      <c r="C1640" s="10" t="s">
        <v>6680</v>
      </c>
      <c r="D1640" s="9" t="s">
        <v>7895</v>
      </c>
      <c r="E1640" s="7" t="s">
        <v>4909</v>
      </c>
    </row>
    <row r="1641" spans="1:5" ht="15.75" x14ac:dyDescent="0.25">
      <c r="A1641" s="5" t="s">
        <v>3280</v>
      </c>
      <c r="B1641" s="6" t="s">
        <v>3281</v>
      </c>
      <c r="C1641" s="10" t="s">
        <v>6679</v>
      </c>
      <c r="D1641" s="9" t="s">
        <v>7896</v>
      </c>
      <c r="E1641" s="8" t="s">
        <v>6142</v>
      </c>
    </row>
    <row r="1642" spans="1:5" ht="15.75" x14ac:dyDescent="0.25">
      <c r="A1642" s="3" t="s">
        <v>3282</v>
      </c>
      <c r="B1642" s="4" t="s">
        <v>3283</v>
      </c>
      <c r="C1642" s="10" t="s">
        <v>6679</v>
      </c>
      <c r="D1642" s="9" t="s">
        <v>7897</v>
      </c>
      <c r="E1642" s="7" t="s">
        <v>6143</v>
      </c>
    </row>
    <row r="1643" spans="1:5" ht="15.75" x14ac:dyDescent="0.25">
      <c r="A1643" s="5" t="s">
        <v>3284</v>
      </c>
      <c r="B1643" s="6" t="s">
        <v>3285</v>
      </c>
      <c r="C1643" s="10" t="s">
        <v>6679</v>
      </c>
      <c r="D1643" s="9" t="s">
        <v>7053</v>
      </c>
      <c r="E1643" s="8" t="s">
        <v>5110</v>
      </c>
    </row>
    <row r="1644" spans="1:5" ht="15.75" x14ac:dyDescent="0.25">
      <c r="A1644" s="3" t="s">
        <v>3286</v>
      </c>
      <c r="B1644" s="4" t="s">
        <v>3287</v>
      </c>
      <c r="C1644" s="10" t="s">
        <v>6679</v>
      </c>
      <c r="D1644" s="9" t="s">
        <v>7093</v>
      </c>
      <c r="E1644" s="7" t="s">
        <v>6144</v>
      </c>
    </row>
    <row r="1645" spans="1:5" ht="15.75" x14ac:dyDescent="0.25">
      <c r="A1645" s="5" t="s">
        <v>3288</v>
      </c>
      <c r="B1645" s="6" t="s">
        <v>3289</v>
      </c>
      <c r="C1645" s="10" t="s">
        <v>6680</v>
      </c>
      <c r="D1645" s="9" t="s">
        <v>6825</v>
      </c>
      <c r="E1645" s="8" t="s">
        <v>5196</v>
      </c>
    </row>
    <row r="1646" spans="1:5" ht="15.75" x14ac:dyDescent="0.25">
      <c r="A1646" s="3" t="s">
        <v>3290</v>
      </c>
      <c r="B1646" s="4" t="s">
        <v>3291</v>
      </c>
      <c r="C1646" s="10" t="s">
        <v>6680</v>
      </c>
      <c r="D1646" s="9" t="s">
        <v>7898</v>
      </c>
      <c r="E1646" s="7" t="s">
        <v>5411</v>
      </c>
    </row>
    <row r="1647" spans="1:5" ht="15.75" x14ac:dyDescent="0.25">
      <c r="A1647" s="5" t="s">
        <v>3292</v>
      </c>
      <c r="B1647" s="6" t="s">
        <v>3293</v>
      </c>
      <c r="C1647" s="10" t="s">
        <v>7072</v>
      </c>
      <c r="D1647" s="9" t="s">
        <v>7899</v>
      </c>
      <c r="E1647" s="8" t="s">
        <v>6145</v>
      </c>
    </row>
    <row r="1648" spans="1:5" ht="15.75" x14ac:dyDescent="0.25">
      <c r="A1648" s="3" t="s">
        <v>3294</v>
      </c>
      <c r="B1648" s="4" t="s">
        <v>3295</v>
      </c>
      <c r="C1648" s="10" t="s">
        <v>6680</v>
      </c>
      <c r="D1648" s="9" t="s">
        <v>6828</v>
      </c>
      <c r="E1648" s="7" t="s">
        <v>6146</v>
      </c>
    </row>
    <row r="1649" spans="1:5" ht="15.75" x14ac:dyDescent="0.25">
      <c r="A1649" s="5" t="s">
        <v>3296</v>
      </c>
      <c r="B1649" s="6" t="s">
        <v>3297</v>
      </c>
      <c r="C1649" s="10" t="s">
        <v>6680</v>
      </c>
      <c r="D1649" s="9" t="s">
        <v>6884</v>
      </c>
      <c r="E1649" s="8" t="s">
        <v>6147</v>
      </c>
    </row>
    <row r="1650" spans="1:5" ht="15.75" x14ac:dyDescent="0.25">
      <c r="A1650" s="3" t="s">
        <v>3298</v>
      </c>
      <c r="B1650" s="4" t="s">
        <v>3299</v>
      </c>
      <c r="C1650" s="10" t="s">
        <v>6679</v>
      </c>
      <c r="D1650" s="9" t="s">
        <v>7880</v>
      </c>
      <c r="E1650" s="7" t="s">
        <v>4909</v>
      </c>
    </row>
    <row r="1651" spans="1:5" ht="15.75" x14ac:dyDescent="0.25">
      <c r="A1651" s="5" t="s">
        <v>3300</v>
      </c>
      <c r="B1651" s="6" t="s">
        <v>3301</v>
      </c>
      <c r="C1651" s="10" t="s">
        <v>7072</v>
      </c>
      <c r="D1651" s="9" t="s">
        <v>7079</v>
      </c>
      <c r="E1651" s="8" t="s">
        <v>6148</v>
      </c>
    </row>
    <row r="1652" spans="1:5" ht="15.75" x14ac:dyDescent="0.25">
      <c r="A1652" s="3" t="s">
        <v>3302</v>
      </c>
      <c r="B1652" s="4" t="s">
        <v>3303</v>
      </c>
      <c r="C1652" s="10" t="s">
        <v>6680</v>
      </c>
      <c r="D1652" s="9" t="s">
        <v>7900</v>
      </c>
      <c r="E1652" s="7" t="s">
        <v>6149</v>
      </c>
    </row>
    <row r="1653" spans="1:5" ht="15.75" x14ac:dyDescent="0.25">
      <c r="A1653" s="5" t="s">
        <v>3304</v>
      </c>
      <c r="B1653" s="6" t="s">
        <v>3305</v>
      </c>
      <c r="C1653" s="10" t="s">
        <v>6679</v>
      </c>
      <c r="D1653" s="9" t="s">
        <v>7901</v>
      </c>
      <c r="E1653" s="8" t="s">
        <v>6150</v>
      </c>
    </row>
    <row r="1654" spans="1:5" ht="15.75" x14ac:dyDescent="0.25">
      <c r="A1654" s="3" t="s">
        <v>3306</v>
      </c>
      <c r="B1654" s="4" t="s">
        <v>3307</v>
      </c>
      <c r="C1654" s="10" t="s">
        <v>6679</v>
      </c>
      <c r="D1654" s="9" t="s">
        <v>7076</v>
      </c>
      <c r="E1654" s="7" t="s">
        <v>6151</v>
      </c>
    </row>
    <row r="1655" spans="1:5" ht="15.75" x14ac:dyDescent="0.25">
      <c r="A1655" s="5" t="s">
        <v>3308</v>
      </c>
      <c r="B1655" s="6" t="s">
        <v>3309</v>
      </c>
      <c r="C1655" s="10" t="s">
        <v>6680</v>
      </c>
      <c r="D1655" s="9" t="s">
        <v>7902</v>
      </c>
      <c r="E1655" s="8" t="s">
        <v>6152</v>
      </c>
    </row>
    <row r="1656" spans="1:5" ht="15.75" x14ac:dyDescent="0.25">
      <c r="A1656" s="3" t="s">
        <v>3310</v>
      </c>
      <c r="B1656" s="4" t="s">
        <v>3311</v>
      </c>
      <c r="C1656" s="10" t="s">
        <v>6680</v>
      </c>
      <c r="D1656" s="9" t="s">
        <v>7903</v>
      </c>
      <c r="E1656" s="7" t="s">
        <v>6153</v>
      </c>
    </row>
    <row r="1657" spans="1:5" ht="15.75" x14ac:dyDescent="0.25">
      <c r="A1657" s="5" t="s">
        <v>3312</v>
      </c>
      <c r="B1657" s="6" t="s">
        <v>3313</v>
      </c>
      <c r="C1657" s="10" t="s">
        <v>6680</v>
      </c>
      <c r="D1657" s="9" t="s">
        <v>6805</v>
      </c>
      <c r="E1657" s="8" t="s">
        <v>6154</v>
      </c>
    </row>
    <row r="1658" spans="1:5" ht="15.75" x14ac:dyDescent="0.25">
      <c r="A1658" s="3" t="s">
        <v>3314</v>
      </c>
      <c r="B1658" s="4" t="s">
        <v>3315</v>
      </c>
      <c r="C1658" s="10" t="s">
        <v>6679</v>
      </c>
      <c r="D1658" s="9" t="s">
        <v>7904</v>
      </c>
      <c r="E1658" s="7" t="s">
        <v>5342</v>
      </c>
    </row>
    <row r="1659" spans="1:5" ht="15.75" x14ac:dyDescent="0.25">
      <c r="A1659" s="5" t="s">
        <v>3316</v>
      </c>
      <c r="B1659" s="6" t="s">
        <v>3317</v>
      </c>
      <c r="C1659" s="10" t="s">
        <v>7072</v>
      </c>
      <c r="D1659" s="9" t="s">
        <v>7905</v>
      </c>
      <c r="E1659" s="8" t="s">
        <v>6155</v>
      </c>
    </row>
    <row r="1660" spans="1:5" ht="15.75" x14ac:dyDescent="0.25">
      <c r="A1660" s="3" t="s">
        <v>3318</v>
      </c>
      <c r="B1660" s="4" t="s">
        <v>3319</v>
      </c>
      <c r="C1660" s="10" t="s">
        <v>6679</v>
      </c>
      <c r="D1660" s="9" t="s">
        <v>5103</v>
      </c>
      <c r="E1660" s="7" t="s">
        <v>5526</v>
      </c>
    </row>
    <row r="1661" spans="1:5" ht="15.75" x14ac:dyDescent="0.25">
      <c r="A1661" s="5" t="s">
        <v>3320</v>
      </c>
      <c r="B1661" s="6" t="s">
        <v>3321</v>
      </c>
      <c r="C1661" s="10" t="s">
        <v>6680</v>
      </c>
      <c r="D1661" s="9" t="s">
        <v>7906</v>
      </c>
      <c r="E1661" s="8" t="s">
        <v>6156</v>
      </c>
    </row>
    <row r="1662" spans="1:5" ht="15.75" x14ac:dyDescent="0.25">
      <c r="A1662" s="3" t="s">
        <v>3322</v>
      </c>
      <c r="B1662" s="4" t="s">
        <v>3323</v>
      </c>
      <c r="C1662" s="10" t="s">
        <v>7072</v>
      </c>
      <c r="D1662" s="9" t="s">
        <v>7907</v>
      </c>
      <c r="E1662" s="7" t="s">
        <v>6157</v>
      </c>
    </row>
    <row r="1663" spans="1:5" ht="15.75" x14ac:dyDescent="0.25">
      <c r="A1663" s="5" t="s">
        <v>3324</v>
      </c>
      <c r="B1663" s="6" t="s">
        <v>3325</v>
      </c>
      <c r="C1663" s="10" t="s">
        <v>6680</v>
      </c>
      <c r="D1663" s="9" t="s">
        <v>6200</v>
      </c>
      <c r="E1663" s="8" t="s">
        <v>6158</v>
      </c>
    </row>
    <row r="1664" spans="1:5" ht="15.75" x14ac:dyDescent="0.25">
      <c r="A1664" s="3" t="s">
        <v>3326</v>
      </c>
      <c r="B1664" s="4" t="s">
        <v>3327</v>
      </c>
      <c r="C1664" s="10" t="s">
        <v>6679</v>
      </c>
      <c r="D1664" s="9" t="s">
        <v>7908</v>
      </c>
      <c r="E1664" s="7" t="s">
        <v>6159</v>
      </c>
    </row>
    <row r="1665" spans="1:5" ht="15.75" x14ac:dyDescent="0.25">
      <c r="A1665" s="5" t="s">
        <v>3328</v>
      </c>
      <c r="B1665" s="6" t="s">
        <v>3329</v>
      </c>
      <c r="C1665" s="10" t="s">
        <v>6680</v>
      </c>
      <c r="D1665" s="9" t="s">
        <v>7909</v>
      </c>
      <c r="E1665" s="8" t="s">
        <v>6160</v>
      </c>
    </row>
    <row r="1666" spans="1:5" ht="15.75" x14ac:dyDescent="0.25">
      <c r="A1666" s="3" t="s">
        <v>3330</v>
      </c>
      <c r="B1666" s="4" t="s">
        <v>3331</v>
      </c>
      <c r="C1666" s="10" t="s">
        <v>6680</v>
      </c>
      <c r="D1666" s="9" t="s">
        <v>7910</v>
      </c>
      <c r="E1666" s="7" t="s">
        <v>6161</v>
      </c>
    </row>
    <row r="1667" spans="1:5" ht="15.75" x14ac:dyDescent="0.25">
      <c r="A1667" s="5" t="s">
        <v>3332</v>
      </c>
      <c r="B1667" s="6" t="s">
        <v>3333</v>
      </c>
      <c r="C1667" s="10" t="s">
        <v>6680</v>
      </c>
      <c r="D1667" s="9" t="s">
        <v>7911</v>
      </c>
      <c r="E1667" s="8" t="s">
        <v>4738</v>
      </c>
    </row>
    <row r="1668" spans="1:5" ht="15.75" x14ac:dyDescent="0.25">
      <c r="A1668" s="3" t="s">
        <v>3334</v>
      </c>
      <c r="B1668" s="4" t="s">
        <v>3335</v>
      </c>
      <c r="C1668" s="10" t="s">
        <v>6680</v>
      </c>
      <c r="D1668" s="9" t="s">
        <v>6717</v>
      </c>
      <c r="E1668" s="7" t="s">
        <v>6162</v>
      </c>
    </row>
    <row r="1669" spans="1:5" ht="15.75" x14ac:dyDescent="0.25">
      <c r="A1669" s="5" t="s">
        <v>3336</v>
      </c>
      <c r="B1669" s="6" t="s">
        <v>3337</v>
      </c>
      <c r="C1669" s="10" t="s">
        <v>6680</v>
      </c>
      <c r="D1669" s="9" t="s">
        <v>7912</v>
      </c>
      <c r="E1669" s="8" t="s">
        <v>6163</v>
      </c>
    </row>
    <row r="1670" spans="1:5" ht="15.75" x14ac:dyDescent="0.25">
      <c r="A1670" s="3" t="s">
        <v>3338</v>
      </c>
      <c r="B1670" s="4" t="s">
        <v>3339</v>
      </c>
      <c r="C1670" s="10" t="s">
        <v>6680</v>
      </c>
      <c r="D1670" s="9" t="s">
        <v>6812</v>
      </c>
      <c r="E1670" s="7" t="s">
        <v>5072</v>
      </c>
    </row>
    <row r="1671" spans="1:5" ht="15.75" x14ac:dyDescent="0.25">
      <c r="A1671" s="5" t="s">
        <v>3340</v>
      </c>
      <c r="B1671" s="6" t="s">
        <v>3341</v>
      </c>
      <c r="C1671" s="10" t="s">
        <v>6680</v>
      </c>
      <c r="D1671" s="9" t="s">
        <v>7913</v>
      </c>
      <c r="E1671" s="8" t="s">
        <v>6164</v>
      </c>
    </row>
    <row r="1672" spans="1:5" ht="15.75" x14ac:dyDescent="0.25">
      <c r="A1672" s="3" t="s">
        <v>3342</v>
      </c>
      <c r="B1672" s="4" t="s">
        <v>3343</v>
      </c>
      <c r="C1672" s="10" t="s">
        <v>6679</v>
      </c>
      <c r="D1672" s="9" t="s">
        <v>7914</v>
      </c>
      <c r="E1672" s="7" t="s">
        <v>5771</v>
      </c>
    </row>
    <row r="1673" spans="1:5" ht="15.75" x14ac:dyDescent="0.25">
      <c r="A1673" s="5" t="s">
        <v>3344</v>
      </c>
      <c r="B1673" s="6" t="s">
        <v>3345</v>
      </c>
      <c r="C1673" s="10" t="s">
        <v>6680</v>
      </c>
      <c r="D1673" s="9" t="s">
        <v>7831</v>
      </c>
      <c r="E1673" s="8" t="s">
        <v>6165</v>
      </c>
    </row>
    <row r="1674" spans="1:5" ht="15.75" x14ac:dyDescent="0.25">
      <c r="A1674" s="3" t="s">
        <v>3346</v>
      </c>
      <c r="B1674" s="4" t="s">
        <v>3347</v>
      </c>
      <c r="C1674" s="10" t="s">
        <v>6679</v>
      </c>
      <c r="D1674" s="9" t="s">
        <v>7832</v>
      </c>
      <c r="E1674" s="7" t="s">
        <v>6166</v>
      </c>
    </row>
    <row r="1675" spans="1:5" ht="15.75" x14ac:dyDescent="0.25">
      <c r="A1675" s="5" t="s">
        <v>3348</v>
      </c>
      <c r="B1675" s="6" t="s">
        <v>3349</v>
      </c>
      <c r="C1675" s="10" t="s">
        <v>6679</v>
      </c>
      <c r="D1675" s="9" t="s">
        <v>7742</v>
      </c>
      <c r="E1675" s="8" t="s">
        <v>6167</v>
      </c>
    </row>
    <row r="1676" spans="1:5" ht="15.75" x14ac:dyDescent="0.25">
      <c r="A1676" s="3" t="s">
        <v>3350</v>
      </c>
      <c r="B1676" s="4" t="s">
        <v>3351</v>
      </c>
      <c r="C1676" s="10" t="s">
        <v>6680</v>
      </c>
      <c r="D1676" s="9" t="s">
        <v>7915</v>
      </c>
      <c r="E1676" s="7" t="s">
        <v>6168</v>
      </c>
    </row>
    <row r="1677" spans="1:5" ht="15.75" x14ac:dyDescent="0.25">
      <c r="A1677" s="5" t="s">
        <v>3352</v>
      </c>
      <c r="B1677" s="6" t="s">
        <v>3353</v>
      </c>
      <c r="C1677" s="10" t="s">
        <v>6679</v>
      </c>
      <c r="D1677" s="9" t="s">
        <v>7916</v>
      </c>
      <c r="E1677" s="8" t="s">
        <v>6169</v>
      </c>
    </row>
    <row r="1678" spans="1:5" ht="15.75" x14ac:dyDescent="0.25">
      <c r="A1678" s="3" t="s">
        <v>3354</v>
      </c>
      <c r="B1678" s="4" t="s">
        <v>3355</v>
      </c>
      <c r="C1678" s="10" t="s">
        <v>6679</v>
      </c>
      <c r="D1678" s="9" t="s">
        <v>7917</v>
      </c>
      <c r="E1678" s="7" t="s">
        <v>6170</v>
      </c>
    </row>
    <row r="1679" spans="1:5" ht="15.75" x14ac:dyDescent="0.25">
      <c r="A1679" s="5" t="s">
        <v>3356</v>
      </c>
      <c r="B1679" s="6" t="s">
        <v>3357</v>
      </c>
      <c r="C1679" s="10" t="s">
        <v>6680</v>
      </c>
      <c r="D1679" s="9" t="s">
        <v>7918</v>
      </c>
      <c r="E1679" s="8" t="s">
        <v>6171</v>
      </c>
    </row>
    <row r="1680" spans="1:5" ht="15.75" x14ac:dyDescent="0.25">
      <c r="A1680" s="3" t="s">
        <v>3358</v>
      </c>
      <c r="B1680" s="4" t="s">
        <v>3359</v>
      </c>
      <c r="C1680" s="10" t="s">
        <v>6679</v>
      </c>
      <c r="D1680" s="9" t="s">
        <v>7919</v>
      </c>
      <c r="E1680" s="7" t="s">
        <v>5744</v>
      </c>
    </row>
    <row r="1681" spans="1:5" ht="15.75" x14ac:dyDescent="0.25">
      <c r="A1681" s="5" t="s">
        <v>3360</v>
      </c>
      <c r="B1681" s="6" t="s">
        <v>3361</v>
      </c>
      <c r="C1681" s="10" t="s">
        <v>6679</v>
      </c>
      <c r="D1681" s="9" t="s">
        <v>7920</v>
      </c>
      <c r="E1681" s="8" t="s">
        <v>6172</v>
      </c>
    </row>
    <row r="1682" spans="1:5" ht="15.75" x14ac:dyDescent="0.25">
      <c r="A1682" s="3" t="s">
        <v>3362</v>
      </c>
      <c r="B1682" s="4" t="s">
        <v>3363</v>
      </c>
      <c r="C1682" s="10" t="s">
        <v>6680</v>
      </c>
      <c r="D1682" s="9" t="s">
        <v>7921</v>
      </c>
      <c r="E1682" s="7" t="s">
        <v>5210</v>
      </c>
    </row>
    <row r="1683" spans="1:5" ht="15.75" x14ac:dyDescent="0.25">
      <c r="A1683" s="5" t="s">
        <v>3364</v>
      </c>
      <c r="B1683" s="6" t="s">
        <v>3365</v>
      </c>
      <c r="C1683" s="10" t="s">
        <v>6680</v>
      </c>
      <c r="D1683" s="9" t="s">
        <v>6364</v>
      </c>
      <c r="E1683" s="8" t="s">
        <v>6173</v>
      </c>
    </row>
    <row r="1684" spans="1:5" ht="15.75" x14ac:dyDescent="0.25">
      <c r="A1684" s="3" t="s">
        <v>3366</v>
      </c>
      <c r="B1684" s="4" t="s">
        <v>3367</v>
      </c>
      <c r="C1684" s="10" t="s">
        <v>6679</v>
      </c>
      <c r="D1684" s="9" t="s">
        <v>7922</v>
      </c>
      <c r="E1684" s="7" t="s">
        <v>5009</v>
      </c>
    </row>
    <row r="1685" spans="1:5" ht="15.75" x14ac:dyDescent="0.25">
      <c r="A1685" s="5" t="s">
        <v>3368</v>
      </c>
      <c r="B1685" s="6" t="s">
        <v>3369</v>
      </c>
      <c r="C1685" s="10" t="s">
        <v>6680</v>
      </c>
      <c r="D1685" s="9" t="s">
        <v>7923</v>
      </c>
      <c r="E1685" s="8" t="s">
        <v>5898</v>
      </c>
    </row>
    <row r="1686" spans="1:5" ht="15.75" x14ac:dyDescent="0.25">
      <c r="A1686" s="3" t="s">
        <v>3370</v>
      </c>
      <c r="B1686" s="4" t="s">
        <v>3371</v>
      </c>
      <c r="C1686" s="10" t="s">
        <v>6680</v>
      </c>
      <c r="D1686" s="9" t="s">
        <v>7437</v>
      </c>
      <c r="E1686" s="7" t="s">
        <v>6174</v>
      </c>
    </row>
    <row r="1687" spans="1:5" ht="15.75" x14ac:dyDescent="0.25">
      <c r="A1687" s="5" t="s">
        <v>3372</v>
      </c>
      <c r="B1687" s="6" t="s">
        <v>3373</v>
      </c>
      <c r="C1687" s="10" t="s">
        <v>6680</v>
      </c>
      <c r="D1687" s="9" t="s">
        <v>7924</v>
      </c>
      <c r="E1687" s="8" t="s">
        <v>5125</v>
      </c>
    </row>
    <row r="1688" spans="1:5" ht="15.75" x14ac:dyDescent="0.25">
      <c r="A1688" s="3" t="s">
        <v>3374</v>
      </c>
      <c r="B1688" s="4" t="s">
        <v>3375</v>
      </c>
      <c r="C1688" s="10" t="s">
        <v>6679</v>
      </c>
      <c r="D1688" s="9" t="s">
        <v>7925</v>
      </c>
      <c r="E1688" s="7" t="s">
        <v>6175</v>
      </c>
    </row>
    <row r="1689" spans="1:5" ht="15.75" x14ac:dyDescent="0.25">
      <c r="A1689" s="5" t="s">
        <v>3376</v>
      </c>
      <c r="B1689" s="6" t="s">
        <v>3377</v>
      </c>
      <c r="C1689" s="10" t="s">
        <v>7072</v>
      </c>
      <c r="D1689" s="9" t="s">
        <v>7926</v>
      </c>
      <c r="E1689" s="8" t="s">
        <v>6176</v>
      </c>
    </row>
    <row r="1690" spans="1:5" ht="15.75" x14ac:dyDescent="0.25">
      <c r="A1690" s="3" t="s">
        <v>3378</v>
      </c>
      <c r="B1690" s="4" t="s">
        <v>3379</v>
      </c>
      <c r="C1690" s="10" t="s">
        <v>6680</v>
      </c>
      <c r="D1690" s="9" t="s">
        <v>7588</v>
      </c>
      <c r="E1690" s="7" t="s">
        <v>6177</v>
      </c>
    </row>
    <row r="1691" spans="1:5" ht="15.75" x14ac:dyDescent="0.25">
      <c r="A1691" s="5" t="s">
        <v>3380</v>
      </c>
      <c r="B1691" s="6" t="s">
        <v>3381</v>
      </c>
      <c r="C1691" s="10" t="s">
        <v>6679</v>
      </c>
      <c r="D1691" s="9" t="s">
        <v>7927</v>
      </c>
      <c r="E1691" s="8" t="s">
        <v>6178</v>
      </c>
    </row>
    <row r="1692" spans="1:5" ht="15.75" x14ac:dyDescent="0.25">
      <c r="A1692" s="3" t="s">
        <v>3382</v>
      </c>
      <c r="B1692" s="4" t="s">
        <v>3383</v>
      </c>
      <c r="C1692" s="10" t="s">
        <v>6679</v>
      </c>
      <c r="D1692" s="9" t="s">
        <v>7928</v>
      </c>
      <c r="E1692" s="7" t="s">
        <v>6179</v>
      </c>
    </row>
    <row r="1693" spans="1:5" ht="15.75" x14ac:dyDescent="0.25">
      <c r="A1693" s="5" t="s">
        <v>3384</v>
      </c>
      <c r="B1693" s="6" t="s">
        <v>3385</v>
      </c>
      <c r="C1693" s="10" t="s">
        <v>6680</v>
      </c>
      <c r="D1693" s="9" t="s">
        <v>7929</v>
      </c>
      <c r="E1693" s="8" t="s">
        <v>6180</v>
      </c>
    </row>
    <row r="1694" spans="1:5" ht="15.75" x14ac:dyDescent="0.25">
      <c r="A1694" s="3" t="s">
        <v>3386</v>
      </c>
      <c r="B1694" s="4" t="s">
        <v>3387</v>
      </c>
      <c r="C1694" s="10" t="s">
        <v>6680</v>
      </c>
      <c r="D1694" s="9" t="s">
        <v>6053</v>
      </c>
      <c r="E1694" s="7" t="s">
        <v>5135</v>
      </c>
    </row>
    <row r="1695" spans="1:5" ht="15.75" x14ac:dyDescent="0.25">
      <c r="A1695" s="5" t="s">
        <v>3388</v>
      </c>
      <c r="B1695" s="6" t="s">
        <v>3389</v>
      </c>
      <c r="C1695" s="10" t="s">
        <v>6679</v>
      </c>
      <c r="D1695" s="9" t="s">
        <v>7155</v>
      </c>
      <c r="E1695" s="8" t="s">
        <v>6181</v>
      </c>
    </row>
    <row r="1696" spans="1:5" ht="15.75" x14ac:dyDescent="0.25">
      <c r="A1696" s="3" t="s">
        <v>3390</v>
      </c>
      <c r="B1696" s="4" t="s">
        <v>3391</v>
      </c>
      <c r="C1696" s="10" t="s">
        <v>6679</v>
      </c>
      <c r="D1696" s="9" t="s">
        <v>7930</v>
      </c>
      <c r="E1696" s="7" t="s">
        <v>6182</v>
      </c>
    </row>
    <row r="1697" spans="1:5" ht="15.75" x14ac:dyDescent="0.25">
      <c r="A1697" s="5" t="s">
        <v>3392</v>
      </c>
      <c r="B1697" s="6" t="s">
        <v>3393</v>
      </c>
      <c r="C1697" s="10" t="s">
        <v>6679</v>
      </c>
      <c r="D1697" s="9" t="s">
        <v>7931</v>
      </c>
      <c r="E1697" s="8" t="s">
        <v>6183</v>
      </c>
    </row>
    <row r="1698" spans="1:5" ht="15.75" x14ac:dyDescent="0.25">
      <c r="A1698" s="3" t="s">
        <v>3394</v>
      </c>
      <c r="B1698" s="4" t="s">
        <v>3395</v>
      </c>
      <c r="C1698" s="10" t="s">
        <v>6679</v>
      </c>
      <c r="D1698" s="9" t="s">
        <v>7932</v>
      </c>
      <c r="E1698" s="7" t="s">
        <v>5926</v>
      </c>
    </row>
    <row r="1699" spans="1:5" ht="15.75" x14ac:dyDescent="0.25">
      <c r="A1699" s="5" t="s">
        <v>3396</v>
      </c>
      <c r="B1699" s="6" t="s">
        <v>3397</v>
      </c>
      <c r="C1699" s="10" t="s">
        <v>6679</v>
      </c>
      <c r="D1699" s="9" t="s">
        <v>7486</v>
      </c>
      <c r="E1699" s="8" t="s">
        <v>6184</v>
      </c>
    </row>
    <row r="1700" spans="1:5" ht="15.75" x14ac:dyDescent="0.25">
      <c r="A1700" s="3" t="s">
        <v>3398</v>
      </c>
      <c r="B1700" s="4" t="s">
        <v>3399</v>
      </c>
      <c r="C1700" s="10" t="s">
        <v>6680</v>
      </c>
      <c r="D1700" s="9" t="s">
        <v>6224</v>
      </c>
      <c r="E1700" s="7" t="s">
        <v>6185</v>
      </c>
    </row>
    <row r="1701" spans="1:5" ht="15.75" x14ac:dyDescent="0.25">
      <c r="A1701" s="5" t="s">
        <v>3400</v>
      </c>
      <c r="B1701" s="6" t="s">
        <v>3401</v>
      </c>
      <c r="C1701" s="10" t="s">
        <v>6679</v>
      </c>
      <c r="D1701" s="9" t="s">
        <v>7933</v>
      </c>
      <c r="E1701" s="8" t="s">
        <v>6186</v>
      </c>
    </row>
    <row r="1702" spans="1:5" ht="15.75" x14ac:dyDescent="0.25">
      <c r="A1702" s="3" t="s">
        <v>3402</v>
      </c>
      <c r="B1702" s="4" t="s">
        <v>3403</v>
      </c>
      <c r="C1702" s="10" t="s">
        <v>6680</v>
      </c>
      <c r="D1702" s="9" t="s">
        <v>6686</v>
      </c>
      <c r="E1702" s="7" t="s">
        <v>6187</v>
      </c>
    </row>
    <row r="1703" spans="1:5" ht="15.75" x14ac:dyDescent="0.25">
      <c r="A1703" s="5" t="s">
        <v>3404</v>
      </c>
      <c r="B1703" s="6" t="s">
        <v>3405</v>
      </c>
      <c r="C1703" s="10" t="s">
        <v>6680</v>
      </c>
      <c r="D1703" s="9" t="s">
        <v>6747</v>
      </c>
      <c r="E1703" s="8" t="s">
        <v>6188</v>
      </c>
    </row>
    <row r="1704" spans="1:5" ht="15.75" x14ac:dyDescent="0.25">
      <c r="A1704" s="3" t="s">
        <v>3406</v>
      </c>
      <c r="B1704" s="4" t="s">
        <v>3407</v>
      </c>
      <c r="C1704" s="10" t="s">
        <v>6680</v>
      </c>
      <c r="D1704" s="9" t="s">
        <v>7252</v>
      </c>
      <c r="E1704" s="7" t="s">
        <v>6189</v>
      </c>
    </row>
    <row r="1705" spans="1:5" ht="15.75" x14ac:dyDescent="0.25">
      <c r="A1705" s="5" t="s">
        <v>3408</v>
      </c>
      <c r="B1705" s="6" t="s">
        <v>3409</v>
      </c>
      <c r="C1705" s="10" t="s">
        <v>6679</v>
      </c>
      <c r="D1705" s="9" t="s">
        <v>6845</v>
      </c>
      <c r="E1705" s="8" t="s">
        <v>6190</v>
      </c>
    </row>
    <row r="1706" spans="1:5" ht="15.75" x14ac:dyDescent="0.25">
      <c r="A1706" s="3" t="s">
        <v>3410</v>
      </c>
      <c r="B1706" s="4" t="s">
        <v>3411</v>
      </c>
      <c r="C1706" s="10" t="s">
        <v>6680</v>
      </c>
      <c r="D1706" s="9" t="s">
        <v>7934</v>
      </c>
      <c r="E1706" s="7" t="s">
        <v>5394</v>
      </c>
    </row>
    <row r="1707" spans="1:5" ht="15.75" x14ac:dyDescent="0.25">
      <c r="A1707" s="5" t="s">
        <v>3412</v>
      </c>
      <c r="B1707" s="6" t="s">
        <v>3413</v>
      </c>
      <c r="C1707" s="10" t="s">
        <v>6679</v>
      </c>
      <c r="D1707" s="9" t="s">
        <v>7935</v>
      </c>
      <c r="E1707" s="8" t="s">
        <v>6191</v>
      </c>
    </row>
    <row r="1708" spans="1:5" ht="15.75" x14ac:dyDescent="0.25">
      <c r="A1708" s="3" t="s">
        <v>3414</v>
      </c>
      <c r="B1708" s="4" t="s">
        <v>3415</v>
      </c>
      <c r="C1708" s="10" t="s">
        <v>6679</v>
      </c>
      <c r="D1708" s="9" t="s">
        <v>7123</v>
      </c>
      <c r="E1708" s="7" t="s">
        <v>5719</v>
      </c>
    </row>
    <row r="1709" spans="1:5" ht="15.75" x14ac:dyDescent="0.25">
      <c r="A1709" s="5" t="s">
        <v>3416</v>
      </c>
      <c r="B1709" s="6" t="s">
        <v>3417</v>
      </c>
      <c r="C1709" s="10" t="s">
        <v>6680</v>
      </c>
      <c r="D1709" s="9" t="s">
        <v>7936</v>
      </c>
      <c r="E1709" s="8" t="s">
        <v>6192</v>
      </c>
    </row>
    <row r="1710" spans="1:5" ht="15.75" x14ac:dyDescent="0.25">
      <c r="A1710" s="3" t="s">
        <v>3418</v>
      </c>
      <c r="B1710" s="4" t="s">
        <v>3419</v>
      </c>
      <c r="C1710" s="10" t="s">
        <v>6679</v>
      </c>
      <c r="D1710" s="9" t="s">
        <v>7382</v>
      </c>
      <c r="E1710" s="7" t="s">
        <v>5926</v>
      </c>
    </row>
    <row r="1711" spans="1:5" ht="15.75" x14ac:dyDescent="0.25">
      <c r="A1711" s="5" t="s">
        <v>3420</v>
      </c>
      <c r="B1711" s="6" t="s">
        <v>3421</v>
      </c>
      <c r="C1711" s="10" t="s">
        <v>6679</v>
      </c>
      <c r="D1711" s="9" t="s">
        <v>7937</v>
      </c>
      <c r="E1711" s="8" t="s">
        <v>6193</v>
      </c>
    </row>
    <row r="1712" spans="1:5" ht="15.75" x14ac:dyDescent="0.25">
      <c r="A1712" s="3" t="s">
        <v>3422</v>
      </c>
      <c r="B1712" s="4" t="s">
        <v>3423</v>
      </c>
      <c r="C1712" s="10" t="s">
        <v>6680</v>
      </c>
      <c r="D1712" s="9" t="s">
        <v>7938</v>
      </c>
      <c r="E1712" s="7" t="s">
        <v>6194</v>
      </c>
    </row>
    <row r="1713" spans="1:5" ht="15.75" x14ac:dyDescent="0.25">
      <c r="A1713" s="5" t="s">
        <v>3424</v>
      </c>
      <c r="B1713" s="6" t="s">
        <v>3425</v>
      </c>
      <c r="C1713" s="10" t="s">
        <v>6679</v>
      </c>
      <c r="D1713" s="9" t="s">
        <v>6962</v>
      </c>
      <c r="E1713" s="8" t="s">
        <v>6195</v>
      </c>
    </row>
    <row r="1714" spans="1:5" ht="15.75" x14ac:dyDescent="0.25">
      <c r="A1714" s="3" t="s">
        <v>3426</v>
      </c>
      <c r="B1714" s="4" t="s">
        <v>3427</v>
      </c>
      <c r="C1714" s="10" t="s">
        <v>6680</v>
      </c>
      <c r="D1714" s="9" t="s">
        <v>6834</v>
      </c>
      <c r="E1714" s="7" t="s">
        <v>6196</v>
      </c>
    </row>
    <row r="1715" spans="1:5" ht="15.75" x14ac:dyDescent="0.25">
      <c r="A1715" s="5" t="s">
        <v>3428</v>
      </c>
      <c r="B1715" s="6" t="s">
        <v>3429</v>
      </c>
      <c r="C1715" s="10" t="s">
        <v>6679</v>
      </c>
      <c r="D1715" s="9" t="s">
        <v>7939</v>
      </c>
      <c r="E1715" s="8" t="s">
        <v>6197</v>
      </c>
    </row>
    <row r="1716" spans="1:5" ht="15.75" x14ac:dyDescent="0.25">
      <c r="A1716" s="3" t="s">
        <v>3430</v>
      </c>
      <c r="B1716" s="4" t="s">
        <v>3431</v>
      </c>
      <c r="C1716" s="10" t="s">
        <v>6679</v>
      </c>
      <c r="D1716" s="9" t="s">
        <v>7937</v>
      </c>
      <c r="E1716" s="7" t="s">
        <v>6198</v>
      </c>
    </row>
    <row r="1717" spans="1:5" ht="15.75" x14ac:dyDescent="0.25">
      <c r="A1717" s="5" t="s">
        <v>3432</v>
      </c>
      <c r="B1717" s="6" t="s">
        <v>3433</v>
      </c>
      <c r="C1717" s="10" t="s">
        <v>6680</v>
      </c>
      <c r="D1717" s="9" t="s">
        <v>5512</v>
      </c>
      <c r="E1717" s="8" t="s">
        <v>6199</v>
      </c>
    </row>
    <row r="1718" spans="1:5" ht="15.75" x14ac:dyDescent="0.25">
      <c r="A1718" s="3" t="s">
        <v>3434</v>
      </c>
      <c r="B1718" s="4" t="s">
        <v>3435</v>
      </c>
      <c r="C1718" s="10" t="s">
        <v>6679</v>
      </c>
      <c r="D1718" s="9" t="s">
        <v>7940</v>
      </c>
      <c r="E1718" s="7" t="s">
        <v>6200</v>
      </c>
    </row>
    <row r="1719" spans="1:5" ht="15.75" x14ac:dyDescent="0.25">
      <c r="A1719" s="5" t="s">
        <v>3436</v>
      </c>
      <c r="B1719" s="6" t="s">
        <v>3437</v>
      </c>
      <c r="C1719" s="10" t="s">
        <v>6679</v>
      </c>
      <c r="D1719" s="9" t="s">
        <v>7941</v>
      </c>
      <c r="E1719" s="8" t="s">
        <v>6201</v>
      </c>
    </row>
    <row r="1720" spans="1:5" ht="15.75" x14ac:dyDescent="0.25">
      <c r="A1720" s="3" t="s">
        <v>3438</v>
      </c>
      <c r="B1720" s="4" t="s">
        <v>3439</v>
      </c>
      <c r="C1720" s="10" t="s">
        <v>6679</v>
      </c>
      <c r="D1720" s="9" t="s">
        <v>7942</v>
      </c>
      <c r="E1720" s="7" t="s">
        <v>6202</v>
      </c>
    </row>
    <row r="1721" spans="1:5" ht="15.75" x14ac:dyDescent="0.25">
      <c r="A1721" s="5" t="s">
        <v>3440</v>
      </c>
      <c r="B1721" s="6" t="s">
        <v>3441</v>
      </c>
      <c r="C1721" s="10" t="s">
        <v>6679</v>
      </c>
      <c r="D1721" s="9" t="s">
        <v>7943</v>
      </c>
      <c r="E1721" s="8" t="s">
        <v>4875</v>
      </c>
    </row>
    <row r="1722" spans="1:5" ht="15.75" x14ac:dyDescent="0.25">
      <c r="A1722" s="3" t="s">
        <v>3442</v>
      </c>
      <c r="B1722" s="4" t="s">
        <v>3443</v>
      </c>
      <c r="C1722" s="10" t="s">
        <v>6680</v>
      </c>
      <c r="D1722" s="9" t="s">
        <v>5802</v>
      </c>
      <c r="E1722" s="7" t="s">
        <v>6203</v>
      </c>
    </row>
    <row r="1723" spans="1:5" ht="15.75" x14ac:dyDescent="0.25">
      <c r="A1723" s="5" t="s">
        <v>3444</v>
      </c>
      <c r="B1723" s="6" t="s">
        <v>3445</v>
      </c>
      <c r="C1723" s="10" t="s">
        <v>6680</v>
      </c>
      <c r="D1723" s="9" t="s">
        <v>7944</v>
      </c>
      <c r="E1723" s="8" t="s">
        <v>6204</v>
      </c>
    </row>
    <row r="1724" spans="1:5" ht="15.75" x14ac:dyDescent="0.25">
      <c r="A1724" s="3" t="s">
        <v>3446</v>
      </c>
      <c r="B1724" s="4" t="s">
        <v>3447</v>
      </c>
      <c r="C1724" s="10" t="s">
        <v>6679</v>
      </c>
      <c r="D1724" s="9" t="s">
        <v>7945</v>
      </c>
      <c r="E1724" s="7" t="s">
        <v>6205</v>
      </c>
    </row>
    <row r="1725" spans="1:5" ht="15.75" x14ac:dyDescent="0.25">
      <c r="A1725" s="5" t="s">
        <v>3448</v>
      </c>
      <c r="B1725" s="6" t="s">
        <v>3449</v>
      </c>
      <c r="C1725" s="10" t="s">
        <v>6680</v>
      </c>
      <c r="D1725" s="9" t="s">
        <v>7946</v>
      </c>
      <c r="E1725" s="8" t="s">
        <v>6206</v>
      </c>
    </row>
    <row r="1726" spans="1:5" ht="15.75" x14ac:dyDescent="0.25">
      <c r="A1726" s="3" t="s">
        <v>3450</v>
      </c>
      <c r="B1726" s="4" t="s">
        <v>3451</v>
      </c>
      <c r="C1726" s="10" t="s">
        <v>6679</v>
      </c>
      <c r="D1726" s="9" t="s">
        <v>7947</v>
      </c>
      <c r="E1726" s="7" t="s">
        <v>5983</v>
      </c>
    </row>
    <row r="1727" spans="1:5" ht="15.75" x14ac:dyDescent="0.25">
      <c r="A1727" s="5" t="s">
        <v>3452</v>
      </c>
      <c r="B1727" s="6" t="s">
        <v>3453</v>
      </c>
      <c r="C1727" s="10" t="s">
        <v>6679</v>
      </c>
      <c r="D1727" s="9" t="s">
        <v>7948</v>
      </c>
      <c r="E1727" s="8" t="s">
        <v>6207</v>
      </c>
    </row>
    <row r="1728" spans="1:5" ht="15.75" x14ac:dyDescent="0.25">
      <c r="A1728" s="3" t="s">
        <v>3454</v>
      </c>
      <c r="B1728" s="4" t="s">
        <v>3455</v>
      </c>
      <c r="C1728" s="10" t="s">
        <v>6679</v>
      </c>
      <c r="D1728" s="9" t="s">
        <v>7949</v>
      </c>
      <c r="E1728" s="7" t="s">
        <v>6208</v>
      </c>
    </row>
    <row r="1729" spans="1:5" ht="15.75" x14ac:dyDescent="0.25">
      <c r="A1729" s="5" t="s">
        <v>3456</v>
      </c>
      <c r="B1729" s="6" t="s">
        <v>3457</v>
      </c>
      <c r="C1729" s="10" t="s">
        <v>6680</v>
      </c>
      <c r="D1729" s="9" t="s">
        <v>7950</v>
      </c>
      <c r="E1729" s="8" t="s">
        <v>5301</v>
      </c>
    </row>
    <row r="1730" spans="1:5" ht="15.75" x14ac:dyDescent="0.25">
      <c r="A1730" s="3" t="s">
        <v>3458</v>
      </c>
      <c r="B1730" s="4" t="s">
        <v>3459</v>
      </c>
      <c r="C1730" s="10" t="s">
        <v>6680</v>
      </c>
      <c r="D1730" s="9" t="s">
        <v>7951</v>
      </c>
      <c r="E1730" s="7" t="s">
        <v>6209</v>
      </c>
    </row>
    <row r="1731" spans="1:5" ht="15.75" x14ac:dyDescent="0.25">
      <c r="A1731" s="5" t="s">
        <v>3460</v>
      </c>
      <c r="B1731" s="6" t="s">
        <v>3461</v>
      </c>
      <c r="C1731" s="10" t="s">
        <v>6680</v>
      </c>
      <c r="D1731" s="9" t="s">
        <v>7952</v>
      </c>
      <c r="E1731" s="8" t="s">
        <v>6106</v>
      </c>
    </row>
    <row r="1732" spans="1:5" ht="15.75" x14ac:dyDescent="0.25">
      <c r="A1732" s="3" t="s">
        <v>3462</v>
      </c>
      <c r="B1732" s="4" t="s">
        <v>3463</v>
      </c>
      <c r="C1732" s="10" t="s">
        <v>6679</v>
      </c>
      <c r="D1732" s="9" t="s">
        <v>7953</v>
      </c>
      <c r="E1732" s="7" t="s">
        <v>5231</v>
      </c>
    </row>
    <row r="1733" spans="1:5" ht="15.75" x14ac:dyDescent="0.25">
      <c r="A1733" s="5" t="s">
        <v>3464</v>
      </c>
      <c r="B1733" s="6" t="s">
        <v>3465</v>
      </c>
      <c r="C1733" s="10" t="s">
        <v>6679</v>
      </c>
      <c r="D1733" s="9" t="s">
        <v>6750</v>
      </c>
      <c r="E1733" s="8" t="s">
        <v>6210</v>
      </c>
    </row>
    <row r="1734" spans="1:5" ht="15.75" x14ac:dyDescent="0.25">
      <c r="A1734" s="3" t="s">
        <v>3466</v>
      </c>
      <c r="B1734" s="4" t="s">
        <v>3467</v>
      </c>
      <c r="C1734" s="10" t="s">
        <v>6679</v>
      </c>
      <c r="D1734" s="9" t="s">
        <v>7954</v>
      </c>
      <c r="E1734" s="7" t="s">
        <v>6211</v>
      </c>
    </row>
    <row r="1735" spans="1:5" ht="15.75" x14ac:dyDescent="0.25">
      <c r="A1735" s="5" t="s">
        <v>3468</v>
      </c>
      <c r="B1735" s="6" t="s">
        <v>3469</v>
      </c>
      <c r="C1735" s="10" t="s">
        <v>6679</v>
      </c>
      <c r="D1735" s="9" t="s">
        <v>7955</v>
      </c>
      <c r="E1735" s="8" t="s">
        <v>6212</v>
      </c>
    </row>
    <row r="1736" spans="1:5" ht="15.75" x14ac:dyDescent="0.25">
      <c r="A1736" s="3" t="s">
        <v>3470</v>
      </c>
      <c r="B1736" s="4" t="s">
        <v>3471</v>
      </c>
      <c r="C1736" s="10" t="s">
        <v>7072</v>
      </c>
      <c r="D1736" s="9" t="s">
        <v>7956</v>
      </c>
      <c r="E1736" s="7" t="s">
        <v>6213</v>
      </c>
    </row>
    <row r="1737" spans="1:5" ht="15.75" x14ac:dyDescent="0.25">
      <c r="A1737" s="5" t="s">
        <v>3472</v>
      </c>
      <c r="B1737" s="6" t="s">
        <v>3473</v>
      </c>
      <c r="C1737" s="10" t="s">
        <v>6679</v>
      </c>
      <c r="D1737" s="9" t="s">
        <v>7957</v>
      </c>
      <c r="E1737" s="8" t="s">
        <v>6214</v>
      </c>
    </row>
    <row r="1738" spans="1:5" ht="15.75" x14ac:dyDescent="0.25">
      <c r="A1738" s="3" t="s">
        <v>3474</v>
      </c>
      <c r="B1738" s="4" t="s">
        <v>3475</v>
      </c>
      <c r="C1738" s="10" t="s">
        <v>6680</v>
      </c>
      <c r="D1738" s="9" t="s">
        <v>7958</v>
      </c>
      <c r="E1738" s="7" t="s">
        <v>5512</v>
      </c>
    </row>
    <row r="1739" spans="1:5" ht="15.75" x14ac:dyDescent="0.25">
      <c r="A1739" s="5" t="s">
        <v>3476</v>
      </c>
      <c r="B1739" s="6" t="s">
        <v>3477</v>
      </c>
      <c r="C1739" s="10" t="s">
        <v>6680</v>
      </c>
      <c r="D1739" s="9" t="s">
        <v>6726</v>
      </c>
      <c r="E1739" s="8" t="s">
        <v>6215</v>
      </c>
    </row>
    <row r="1740" spans="1:5" ht="15.75" x14ac:dyDescent="0.25">
      <c r="A1740" s="3" t="s">
        <v>3478</v>
      </c>
      <c r="B1740" s="4" t="s">
        <v>3479</v>
      </c>
      <c r="C1740" s="10" t="s">
        <v>6680</v>
      </c>
      <c r="D1740" s="9" t="s">
        <v>7959</v>
      </c>
      <c r="E1740" s="7" t="s">
        <v>6216</v>
      </c>
    </row>
    <row r="1741" spans="1:5" ht="15.75" x14ac:dyDescent="0.25">
      <c r="A1741" s="5" t="s">
        <v>3480</v>
      </c>
      <c r="B1741" s="6" t="s">
        <v>3481</v>
      </c>
      <c r="C1741" s="10" t="s">
        <v>6679</v>
      </c>
      <c r="D1741" s="9" t="s">
        <v>7960</v>
      </c>
      <c r="E1741" s="8" t="s">
        <v>6217</v>
      </c>
    </row>
    <row r="1742" spans="1:5" ht="15.75" x14ac:dyDescent="0.25">
      <c r="A1742" s="3" t="s">
        <v>3482</v>
      </c>
      <c r="B1742" s="4" t="s">
        <v>3483</v>
      </c>
      <c r="C1742" s="10" t="s">
        <v>6679</v>
      </c>
      <c r="D1742" s="9" t="s">
        <v>7961</v>
      </c>
      <c r="E1742" s="7" t="s">
        <v>6218</v>
      </c>
    </row>
    <row r="1743" spans="1:5" ht="15.75" x14ac:dyDescent="0.25">
      <c r="A1743" s="5" t="s">
        <v>3484</v>
      </c>
      <c r="B1743" s="6" t="s">
        <v>3485</v>
      </c>
      <c r="C1743" s="10" t="s">
        <v>6679</v>
      </c>
      <c r="D1743" s="9" t="s">
        <v>7962</v>
      </c>
      <c r="E1743" s="8" t="s">
        <v>6219</v>
      </c>
    </row>
    <row r="1744" spans="1:5" ht="15.75" x14ac:dyDescent="0.25">
      <c r="A1744" s="3" t="s">
        <v>3486</v>
      </c>
      <c r="B1744" s="4" t="s">
        <v>3487</v>
      </c>
      <c r="C1744" s="10" t="s">
        <v>6679</v>
      </c>
      <c r="D1744" s="9" t="s">
        <v>7963</v>
      </c>
      <c r="E1744" s="7" t="s">
        <v>6220</v>
      </c>
    </row>
    <row r="1745" spans="1:5" ht="15.75" x14ac:dyDescent="0.25">
      <c r="A1745" s="5" t="s">
        <v>3488</v>
      </c>
      <c r="B1745" s="6" t="s">
        <v>3489</v>
      </c>
      <c r="C1745" s="10" t="s">
        <v>6679</v>
      </c>
      <c r="D1745" s="9" t="s">
        <v>7100</v>
      </c>
      <c r="E1745" s="8" t="s">
        <v>6221</v>
      </c>
    </row>
    <row r="1746" spans="1:5" ht="15.75" x14ac:dyDescent="0.25">
      <c r="A1746" s="3" t="s">
        <v>3490</v>
      </c>
      <c r="B1746" s="4" t="s">
        <v>3491</v>
      </c>
      <c r="C1746" s="10" t="s">
        <v>6680</v>
      </c>
      <c r="D1746" s="9" t="s">
        <v>7964</v>
      </c>
      <c r="E1746" s="7" t="s">
        <v>5364</v>
      </c>
    </row>
    <row r="1747" spans="1:5" ht="15.75" x14ac:dyDescent="0.25">
      <c r="A1747" s="5" t="s">
        <v>3492</v>
      </c>
      <c r="B1747" s="6" t="s">
        <v>3493</v>
      </c>
      <c r="C1747" s="10" t="s">
        <v>6679</v>
      </c>
      <c r="D1747" s="9" t="s">
        <v>7819</v>
      </c>
      <c r="E1747" s="8" t="s">
        <v>6222</v>
      </c>
    </row>
    <row r="1748" spans="1:5" ht="15.75" x14ac:dyDescent="0.25">
      <c r="A1748" s="3" t="s">
        <v>3494</v>
      </c>
      <c r="B1748" s="4" t="s">
        <v>3495</v>
      </c>
      <c r="C1748" s="10" t="s">
        <v>6679</v>
      </c>
      <c r="D1748" s="9" t="s">
        <v>7965</v>
      </c>
      <c r="E1748" s="7" t="s">
        <v>6223</v>
      </c>
    </row>
    <row r="1749" spans="1:5" ht="15.75" x14ac:dyDescent="0.25">
      <c r="A1749" s="5" t="s">
        <v>3496</v>
      </c>
      <c r="B1749" s="6" t="s">
        <v>3497</v>
      </c>
      <c r="C1749" s="10" t="s">
        <v>6680</v>
      </c>
      <c r="D1749" s="9" t="s">
        <v>7966</v>
      </c>
      <c r="E1749" s="8" t="s">
        <v>6214</v>
      </c>
    </row>
    <row r="1750" spans="1:5" ht="15.75" x14ac:dyDescent="0.25">
      <c r="A1750" s="3" t="s">
        <v>3498</v>
      </c>
      <c r="B1750" s="4" t="s">
        <v>3499</v>
      </c>
      <c r="C1750" s="10" t="s">
        <v>6680</v>
      </c>
      <c r="D1750" s="9" t="s">
        <v>7317</v>
      </c>
      <c r="E1750" s="7" t="s">
        <v>6224</v>
      </c>
    </row>
    <row r="1751" spans="1:5" ht="15.75" x14ac:dyDescent="0.25">
      <c r="A1751" s="5" t="s">
        <v>3500</v>
      </c>
      <c r="B1751" s="6" t="s">
        <v>3501</v>
      </c>
      <c r="C1751" s="10" t="s">
        <v>6680</v>
      </c>
      <c r="D1751" s="9" t="s">
        <v>7967</v>
      </c>
      <c r="E1751" s="8" t="s">
        <v>5682</v>
      </c>
    </row>
    <row r="1752" spans="1:5" ht="15.75" x14ac:dyDescent="0.25">
      <c r="A1752" s="3" t="s">
        <v>3502</v>
      </c>
      <c r="B1752" s="4" t="s">
        <v>3503</v>
      </c>
      <c r="C1752" s="10" t="s">
        <v>7072</v>
      </c>
      <c r="D1752" s="9" t="s">
        <v>7968</v>
      </c>
      <c r="E1752" s="7" t="s">
        <v>6225</v>
      </c>
    </row>
    <row r="1753" spans="1:5" ht="15.75" x14ac:dyDescent="0.25">
      <c r="A1753" s="5" t="s">
        <v>3504</v>
      </c>
      <c r="B1753" s="6" t="s">
        <v>3505</v>
      </c>
      <c r="C1753" s="10" t="s">
        <v>6680</v>
      </c>
      <c r="D1753" s="9" t="s">
        <v>7874</v>
      </c>
      <c r="E1753" s="8" t="s">
        <v>6226</v>
      </c>
    </row>
    <row r="1754" spans="1:5" ht="15.75" x14ac:dyDescent="0.25">
      <c r="A1754" s="3" t="s">
        <v>3506</v>
      </c>
      <c r="B1754" s="4" t="s">
        <v>3507</v>
      </c>
      <c r="C1754" s="10" t="s">
        <v>6680</v>
      </c>
      <c r="D1754" s="9" t="s">
        <v>7969</v>
      </c>
      <c r="E1754" s="7" t="s">
        <v>6227</v>
      </c>
    </row>
    <row r="1755" spans="1:5" ht="15.75" x14ac:dyDescent="0.25">
      <c r="A1755" s="5" t="s">
        <v>3508</v>
      </c>
      <c r="B1755" s="6" t="s">
        <v>3509</v>
      </c>
      <c r="C1755" s="10" t="s">
        <v>6680</v>
      </c>
      <c r="D1755" s="9" t="s">
        <v>7970</v>
      </c>
      <c r="E1755" s="8" t="s">
        <v>5241</v>
      </c>
    </row>
    <row r="1756" spans="1:5" ht="15.75" x14ac:dyDescent="0.25">
      <c r="A1756" s="3" t="s">
        <v>3510</v>
      </c>
      <c r="B1756" s="4" t="s">
        <v>3511</v>
      </c>
      <c r="C1756" s="10" t="s">
        <v>6679</v>
      </c>
      <c r="D1756" s="9" t="s">
        <v>7971</v>
      </c>
      <c r="E1756" s="7" t="s">
        <v>6228</v>
      </c>
    </row>
    <row r="1757" spans="1:5" ht="15.75" x14ac:dyDescent="0.25">
      <c r="A1757" s="5" t="s">
        <v>3512</v>
      </c>
      <c r="B1757" s="6" t="s">
        <v>3513</v>
      </c>
      <c r="C1757" s="10" t="s">
        <v>6679</v>
      </c>
      <c r="D1757" s="9" t="s">
        <v>7972</v>
      </c>
      <c r="E1757" s="8" t="s">
        <v>6229</v>
      </c>
    </row>
    <row r="1758" spans="1:5" ht="15.75" x14ac:dyDescent="0.25">
      <c r="A1758" s="3" t="s">
        <v>3514</v>
      </c>
      <c r="B1758" s="4" t="s">
        <v>3515</v>
      </c>
      <c r="C1758" s="10" t="s">
        <v>6680</v>
      </c>
      <c r="D1758" s="9" t="s">
        <v>7973</v>
      </c>
      <c r="E1758" s="7" t="s">
        <v>4909</v>
      </c>
    </row>
    <row r="1759" spans="1:5" ht="15.75" x14ac:dyDescent="0.25">
      <c r="A1759" s="5" t="s">
        <v>3516</v>
      </c>
      <c r="B1759" s="6" t="s">
        <v>3517</v>
      </c>
      <c r="C1759" s="10" t="s">
        <v>7072</v>
      </c>
      <c r="D1759" s="9" t="s">
        <v>7974</v>
      </c>
      <c r="E1759" s="8" t="s">
        <v>6230</v>
      </c>
    </row>
    <row r="1760" spans="1:5" ht="15.75" x14ac:dyDescent="0.25">
      <c r="A1760" s="3" t="s">
        <v>3518</v>
      </c>
      <c r="B1760" s="4" t="s">
        <v>3519</v>
      </c>
      <c r="C1760" s="10" t="s">
        <v>6680</v>
      </c>
      <c r="D1760" s="9" t="s">
        <v>7975</v>
      </c>
      <c r="E1760" s="7" t="s">
        <v>6231</v>
      </c>
    </row>
    <row r="1761" spans="1:5" ht="15.75" x14ac:dyDescent="0.25">
      <c r="A1761" s="5" t="s">
        <v>3520</v>
      </c>
      <c r="B1761" s="6" t="s">
        <v>3521</v>
      </c>
      <c r="C1761" s="10" t="s">
        <v>6680</v>
      </c>
      <c r="D1761" s="9" t="s">
        <v>7976</v>
      </c>
      <c r="E1761" s="8" t="s">
        <v>6232</v>
      </c>
    </row>
    <row r="1762" spans="1:5" ht="15.75" x14ac:dyDescent="0.25">
      <c r="A1762" s="3" t="s">
        <v>3522</v>
      </c>
      <c r="B1762" s="4" t="s">
        <v>3523</v>
      </c>
      <c r="C1762" s="10" t="s">
        <v>6680</v>
      </c>
      <c r="D1762" s="9" t="s">
        <v>7977</v>
      </c>
      <c r="E1762" s="7" t="s">
        <v>6233</v>
      </c>
    </row>
    <row r="1763" spans="1:5" ht="15.75" x14ac:dyDescent="0.25">
      <c r="A1763" s="5" t="s">
        <v>3524</v>
      </c>
      <c r="B1763" s="6" t="s">
        <v>3525</v>
      </c>
      <c r="C1763" s="10" t="s">
        <v>6679</v>
      </c>
      <c r="D1763" s="9" t="s">
        <v>7978</v>
      </c>
      <c r="E1763" s="8" t="s">
        <v>6234</v>
      </c>
    </row>
    <row r="1764" spans="1:5" ht="15.75" x14ac:dyDescent="0.25">
      <c r="A1764" s="3" t="s">
        <v>3526</v>
      </c>
      <c r="B1764" s="4" t="s">
        <v>3527</v>
      </c>
      <c r="C1764" s="10" t="s">
        <v>6679</v>
      </c>
      <c r="D1764" s="9" t="s">
        <v>7979</v>
      </c>
      <c r="E1764" s="7" t="s">
        <v>6235</v>
      </c>
    </row>
    <row r="1765" spans="1:5" ht="15.75" x14ac:dyDescent="0.25">
      <c r="A1765" s="5" t="s">
        <v>3528</v>
      </c>
      <c r="B1765" s="6" t="s">
        <v>3529</v>
      </c>
      <c r="C1765" s="10" t="s">
        <v>6679</v>
      </c>
      <c r="D1765" s="9" t="s">
        <v>7980</v>
      </c>
      <c r="E1765" s="8" t="s">
        <v>4899</v>
      </c>
    </row>
    <row r="1766" spans="1:5" ht="15.75" x14ac:dyDescent="0.25">
      <c r="A1766" s="3" t="s">
        <v>3530</v>
      </c>
      <c r="B1766" s="4" t="s">
        <v>3531</v>
      </c>
      <c r="C1766" s="10" t="s">
        <v>6679</v>
      </c>
      <c r="D1766" s="9" t="s">
        <v>7981</v>
      </c>
      <c r="E1766" s="7" t="s">
        <v>5739</v>
      </c>
    </row>
    <row r="1767" spans="1:5" ht="15.75" x14ac:dyDescent="0.25">
      <c r="A1767" s="5" t="s">
        <v>3532</v>
      </c>
      <c r="B1767" s="6" t="s">
        <v>3533</v>
      </c>
      <c r="C1767" s="10" t="s">
        <v>6680</v>
      </c>
      <c r="D1767" s="9" t="s">
        <v>6819</v>
      </c>
      <c r="E1767" s="8" t="s">
        <v>6236</v>
      </c>
    </row>
    <row r="1768" spans="1:5" ht="15.75" x14ac:dyDescent="0.25">
      <c r="A1768" s="3" t="s">
        <v>3534</v>
      </c>
      <c r="B1768" s="4" t="s">
        <v>3535</v>
      </c>
      <c r="C1768" s="10" t="s">
        <v>6679</v>
      </c>
      <c r="D1768" s="9" t="s">
        <v>7982</v>
      </c>
      <c r="E1768" s="7" t="s">
        <v>6237</v>
      </c>
    </row>
    <row r="1769" spans="1:5" ht="15.75" x14ac:dyDescent="0.25">
      <c r="A1769" s="5" t="s">
        <v>3536</v>
      </c>
      <c r="B1769" s="6" t="s">
        <v>3537</v>
      </c>
      <c r="C1769" s="10" t="s">
        <v>6679</v>
      </c>
      <c r="D1769" s="9" t="s">
        <v>6841</v>
      </c>
      <c r="E1769" s="8" t="s">
        <v>6238</v>
      </c>
    </row>
    <row r="1770" spans="1:5" ht="15.75" x14ac:dyDescent="0.25">
      <c r="A1770" s="3" t="s">
        <v>3538</v>
      </c>
      <c r="B1770" s="4" t="s">
        <v>3539</v>
      </c>
      <c r="C1770" s="10" t="s">
        <v>6679</v>
      </c>
      <c r="D1770" s="9" t="s">
        <v>7100</v>
      </c>
      <c r="E1770" s="7" t="s">
        <v>6239</v>
      </c>
    </row>
    <row r="1771" spans="1:5" ht="15.75" x14ac:dyDescent="0.25">
      <c r="A1771" s="5" t="s">
        <v>3540</v>
      </c>
      <c r="B1771" s="6" t="s">
        <v>3541</v>
      </c>
      <c r="C1771" s="10" t="s">
        <v>6679</v>
      </c>
      <c r="D1771" s="9" t="s">
        <v>7983</v>
      </c>
      <c r="E1771" s="8" t="s">
        <v>6240</v>
      </c>
    </row>
    <row r="1772" spans="1:5" ht="15.75" x14ac:dyDescent="0.25">
      <c r="A1772" s="3" t="s">
        <v>3542</v>
      </c>
      <c r="B1772" s="4" t="s">
        <v>3543</v>
      </c>
      <c r="C1772" s="10" t="s">
        <v>6679</v>
      </c>
      <c r="D1772" s="9" t="s">
        <v>7984</v>
      </c>
      <c r="E1772" s="7" t="s">
        <v>6241</v>
      </c>
    </row>
    <row r="1773" spans="1:5" ht="15.75" x14ac:dyDescent="0.25">
      <c r="A1773" s="5" t="s">
        <v>3544</v>
      </c>
      <c r="B1773" s="6" t="s">
        <v>3545</v>
      </c>
      <c r="C1773" s="10" t="s">
        <v>6679</v>
      </c>
      <c r="D1773" s="9" t="s">
        <v>7081</v>
      </c>
      <c r="E1773" s="8" t="s">
        <v>6242</v>
      </c>
    </row>
    <row r="1774" spans="1:5" ht="15.75" x14ac:dyDescent="0.25">
      <c r="A1774" s="3" t="s">
        <v>3546</v>
      </c>
      <c r="B1774" s="4" t="s">
        <v>3547</v>
      </c>
      <c r="C1774" s="10" t="s">
        <v>6679</v>
      </c>
      <c r="D1774" s="9" t="s">
        <v>7985</v>
      </c>
      <c r="E1774" s="7" t="s">
        <v>6243</v>
      </c>
    </row>
    <row r="1775" spans="1:5" ht="15.75" x14ac:dyDescent="0.25">
      <c r="A1775" s="5" t="s">
        <v>3548</v>
      </c>
      <c r="B1775" s="6" t="s">
        <v>3549</v>
      </c>
      <c r="C1775" s="10" t="s">
        <v>6680</v>
      </c>
      <c r="D1775" s="9" t="s">
        <v>7986</v>
      </c>
      <c r="E1775" s="8" t="s">
        <v>6244</v>
      </c>
    </row>
    <row r="1776" spans="1:5" ht="15.75" x14ac:dyDescent="0.25">
      <c r="A1776" s="3" t="s">
        <v>3550</v>
      </c>
      <c r="B1776" s="4" t="s">
        <v>3551</v>
      </c>
      <c r="C1776" s="10" t="s">
        <v>6679</v>
      </c>
      <c r="D1776" s="9" t="s">
        <v>7487</v>
      </c>
      <c r="E1776" s="7" t="s">
        <v>6245</v>
      </c>
    </row>
    <row r="1777" spans="1:5" ht="15.75" x14ac:dyDescent="0.25">
      <c r="A1777" s="5" t="s">
        <v>3552</v>
      </c>
      <c r="B1777" s="6" t="s">
        <v>3553</v>
      </c>
      <c r="C1777" s="10" t="s">
        <v>6679</v>
      </c>
      <c r="D1777" s="9" t="s">
        <v>6761</v>
      </c>
      <c r="E1777" s="8" t="s">
        <v>6246</v>
      </c>
    </row>
    <row r="1778" spans="1:5" ht="15.75" x14ac:dyDescent="0.25">
      <c r="A1778" s="3" t="s">
        <v>3554</v>
      </c>
      <c r="B1778" s="4" t="s">
        <v>3555</v>
      </c>
      <c r="C1778" s="10" t="s">
        <v>6680</v>
      </c>
      <c r="D1778" s="9" t="s">
        <v>7987</v>
      </c>
      <c r="E1778" s="7" t="s">
        <v>6247</v>
      </c>
    </row>
    <row r="1779" spans="1:5" ht="15.75" x14ac:dyDescent="0.25">
      <c r="A1779" s="5" t="s">
        <v>3556</v>
      </c>
      <c r="B1779" s="6" t="s">
        <v>3557</v>
      </c>
      <c r="C1779" s="10" t="s">
        <v>6679</v>
      </c>
      <c r="D1779" s="9" t="s">
        <v>7988</v>
      </c>
      <c r="E1779" s="8" t="s">
        <v>5683</v>
      </c>
    </row>
    <row r="1780" spans="1:5" ht="15.75" x14ac:dyDescent="0.25">
      <c r="A1780" s="3" t="s">
        <v>3558</v>
      </c>
      <c r="B1780" s="4" t="s">
        <v>3559</v>
      </c>
      <c r="C1780" s="10" t="s">
        <v>6680</v>
      </c>
      <c r="D1780" s="9" t="s">
        <v>7989</v>
      </c>
      <c r="E1780" s="7" t="s">
        <v>6248</v>
      </c>
    </row>
    <row r="1781" spans="1:5" ht="15.75" x14ac:dyDescent="0.25">
      <c r="A1781" s="5" t="s">
        <v>3560</v>
      </c>
      <c r="B1781" s="6" t="s">
        <v>3561</v>
      </c>
      <c r="C1781" s="10" t="s">
        <v>6679</v>
      </c>
      <c r="D1781" s="9" t="s">
        <v>7990</v>
      </c>
      <c r="E1781" s="8" t="s">
        <v>6249</v>
      </c>
    </row>
    <row r="1782" spans="1:5" ht="15.75" x14ac:dyDescent="0.25">
      <c r="A1782" s="3" t="s">
        <v>3562</v>
      </c>
      <c r="B1782" s="4" t="s">
        <v>3563</v>
      </c>
      <c r="C1782" s="10" t="s">
        <v>6679</v>
      </c>
      <c r="D1782" s="9" t="s">
        <v>7360</v>
      </c>
      <c r="E1782" s="7" t="s">
        <v>6250</v>
      </c>
    </row>
    <row r="1783" spans="1:5" ht="15.75" x14ac:dyDescent="0.25">
      <c r="A1783" s="5" t="s">
        <v>3564</v>
      </c>
      <c r="B1783" s="6" t="s">
        <v>3565</v>
      </c>
      <c r="C1783" s="10" t="s">
        <v>6680</v>
      </c>
      <c r="D1783" s="9" t="s">
        <v>7991</v>
      </c>
      <c r="E1783" s="8" t="s">
        <v>6112</v>
      </c>
    </row>
    <row r="1784" spans="1:5" ht="15.75" x14ac:dyDescent="0.25">
      <c r="A1784" s="3" t="s">
        <v>3566</v>
      </c>
      <c r="B1784" s="4" t="s">
        <v>3567</v>
      </c>
      <c r="C1784" s="10" t="s">
        <v>6679</v>
      </c>
      <c r="D1784" s="9" t="s">
        <v>7992</v>
      </c>
      <c r="E1784" s="7" t="s">
        <v>4697</v>
      </c>
    </row>
    <row r="1785" spans="1:5" ht="15.75" x14ac:dyDescent="0.25">
      <c r="A1785" s="5" t="s">
        <v>3568</v>
      </c>
      <c r="B1785" s="6" t="s">
        <v>3569</v>
      </c>
      <c r="C1785" s="10" t="s">
        <v>6680</v>
      </c>
      <c r="D1785" s="9" t="s">
        <v>7299</v>
      </c>
      <c r="E1785" s="8" t="s">
        <v>5229</v>
      </c>
    </row>
    <row r="1786" spans="1:5" ht="15.75" x14ac:dyDescent="0.25">
      <c r="A1786" s="3" t="s">
        <v>3570</v>
      </c>
      <c r="B1786" s="4" t="s">
        <v>3571</v>
      </c>
      <c r="C1786" s="10" t="s">
        <v>6680</v>
      </c>
      <c r="D1786" s="9" t="s">
        <v>7993</v>
      </c>
      <c r="E1786" s="7" t="s">
        <v>6251</v>
      </c>
    </row>
    <row r="1787" spans="1:5" ht="15.75" x14ac:dyDescent="0.25">
      <c r="A1787" s="5" t="s">
        <v>3572</v>
      </c>
      <c r="B1787" s="6" t="s">
        <v>3573</v>
      </c>
      <c r="C1787" s="10" t="s">
        <v>6680</v>
      </c>
      <c r="D1787" s="9" t="s">
        <v>6698</v>
      </c>
      <c r="E1787" s="8" t="s">
        <v>6252</v>
      </c>
    </row>
    <row r="1788" spans="1:5" ht="15.75" x14ac:dyDescent="0.25">
      <c r="A1788" s="3" t="s">
        <v>3574</v>
      </c>
      <c r="B1788" s="4" t="s">
        <v>3575</v>
      </c>
      <c r="C1788" s="10" t="s">
        <v>6680</v>
      </c>
      <c r="D1788" s="9" t="s">
        <v>7994</v>
      </c>
      <c r="E1788" s="7" t="s">
        <v>6253</v>
      </c>
    </row>
    <row r="1789" spans="1:5" ht="15.75" x14ac:dyDescent="0.25">
      <c r="A1789" s="5" t="s">
        <v>3576</v>
      </c>
      <c r="B1789" s="6" t="s">
        <v>3577</v>
      </c>
      <c r="C1789" s="10" t="s">
        <v>6680</v>
      </c>
      <c r="D1789" s="9" t="s">
        <v>7995</v>
      </c>
      <c r="E1789" s="8" t="s">
        <v>5703</v>
      </c>
    </row>
    <row r="1790" spans="1:5" ht="15.75" x14ac:dyDescent="0.25">
      <c r="A1790" s="3" t="s">
        <v>3578</v>
      </c>
      <c r="B1790" s="4" t="s">
        <v>3579</v>
      </c>
      <c r="C1790" s="10" t="s">
        <v>6680</v>
      </c>
      <c r="D1790" s="9" t="s">
        <v>5241</v>
      </c>
      <c r="E1790" s="7" t="s">
        <v>6254</v>
      </c>
    </row>
    <row r="1791" spans="1:5" ht="15.75" x14ac:dyDescent="0.25">
      <c r="A1791" s="5" t="s">
        <v>3580</v>
      </c>
      <c r="B1791" s="6" t="s">
        <v>3581</v>
      </c>
      <c r="C1791" s="10" t="s">
        <v>6680</v>
      </c>
      <c r="D1791" s="9" t="s">
        <v>7996</v>
      </c>
      <c r="E1791" s="8" t="s">
        <v>6255</v>
      </c>
    </row>
    <row r="1792" spans="1:5" ht="15.75" x14ac:dyDescent="0.25">
      <c r="A1792" s="3" t="s">
        <v>3582</v>
      </c>
      <c r="B1792" s="4" t="s">
        <v>3583</v>
      </c>
      <c r="C1792" s="10" t="s">
        <v>6680</v>
      </c>
      <c r="D1792" s="9" t="s">
        <v>7997</v>
      </c>
      <c r="E1792" s="7" t="s">
        <v>5065</v>
      </c>
    </row>
    <row r="1793" spans="1:5" ht="15.75" x14ac:dyDescent="0.25">
      <c r="A1793" s="5" t="s">
        <v>3584</v>
      </c>
      <c r="B1793" s="6" t="s">
        <v>3585</v>
      </c>
      <c r="C1793" s="10" t="s">
        <v>6679</v>
      </c>
      <c r="D1793" s="9" t="s">
        <v>6845</v>
      </c>
      <c r="E1793" s="8" t="s">
        <v>6256</v>
      </c>
    </row>
    <row r="1794" spans="1:5" ht="15.75" x14ac:dyDescent="0.25">
      <c r="A1794" s="3" t="s">
        <v>3586</v>
      </c>
      <c r="B1794" s="4" t="s">
        <v>3587</v>
      </c>
      <c r="C1794" s="10" t="s">
        <v>6680</v>
      </c>
      <c r="D1794" s="9" t="s">
        <v>6810</v>
      </c>
      <c r="E1794" s="7" t="s">
        <v>6257</v>
      </c>
    </row>
    <row r="1795" spans="1:5" ht="15.75" x14ac:dyDescent="0.25">
      <c r="A1795" s="5" t="s">
        <v>3588</v>
      </c>
      <c r="B1795" s="6" t="s">
        <v>3589</v>
      </c>
      <c r="C1795" s="10" t="s">
        <v>6679</v>
      </c>
      <c r="D1795" s="9" t="s">
        <v>7201</v>
      </c>
      <c r="E1795" s="8" t="s">
        <v>6258</v>
      </c>
    </row>
    <row r="1796" spans="1:5" ht="15.75" x14ac:dyDescent="0.25">
      <c r="A1796" s="3" t="s">
        <v>3590</v>
      </c>
      <c r="B1796" s="4" t="s">
        <v>3591</v>
      </c>
      <c r="C1796" s="10" t="s">
        <v>6680</v>
      </c>
      <c r="D1796" s="9" t="s">
        <v>6714</v>
      </c>
      <c r="E1796" s="7" t="s">
        <v>5971</v>
      </c>
    </row>
    <row r="1797" spans="1:5" ht="15.75" x14ac:dyDescent="0.25">
      <c r="A1797" s="5" t="s">
        <v>3592</v>
      </c>
      <c r="B1797" s="6" t="s">
        <v>3593</v>
      </c>
      <c r="C1797" s="10" t="s">
        <v>6679</v>
      </c>
      <c r="D1797" s="9" t="s">
        <v>7548</v>
      </c>
      <c r="E1797" s="8" t="s">
        <v>6259</v>
      </c>
    </row>
    <row r="1798" spans="1:5" ht="15.75" x14ac:dyDescent="0.25">
      <c r="A1798" s="3" t="s">
        <v>3594</v>
      </c>
      <c r="B1798" s="4" t="s">
        <v>3595</v>
      </c>
      <c r="C1798" s="10" t="s">
        <v>6680</v>
      </c>
      <c r="D1798" s="9" t="s">
        <v>7998</v>
      </c>
      <c r="E1798" s="7" t="s">
        <v>6260</v>
      </c>
    </row>
    <row r="1799" spans="1:5" ht="15.75" x14ac:dyDescent="0.25">
      <c r="A1799" s="5" t="s">
        <v>3596</v>
      </c>
      <c r="B1799" s="6" t="s">
        <v>3597</v>
      </c>
      <c r="C1799" s="10" t="s">
        <v>6679</v>
      </c>
      <c r="D1799" s="9" t="s">
        <v>7999</v>
      </c>
      <c r="E1799" s="8" t="s">
        <v>6261</v>
      </c>
    </row>
    <row r="1800" spans="1:5" ht="15.75" x14ac:dyDescent="0.25">
      <c r="A1800" s="3" t="s">
        <v>3598</v>
      </c>
      <c r="B1800" s="4" t="s">
        <v>3599</v>
      </c>
      <c r="C1800" s="10" t="s">
        <v>6679</v>
      </c>
      <c r="D1800" s="9" t="s">
        <v>8000</v>
      </c>
      <c r="E1800" s="7" t="s">
        <v>5202</v>
      </c>
    </row>
    <row r="1801" spans="1:5" ht="15.75" x14ac:dyDescent="0.25">
      <c r="A1801" s="5" t="s">
        <v>3600</v>
      </c>
      <c r="B1801" s="6" t="s">
        <v>3601</v>
      </c>
      <c r="C1801" s="10" t="s">
        <v>6680</v>
      </c>
      <c r="D1801" s="9" t="s">
        <v>8001</v>
      </c>
      <c r="E1801" s="8" t="s">
        <v>6262</v>
      </c>
    </row>
    <row r="1802" spans="1:5" ht="15.75" x14ac:dyDescent="0.25">
      <c r="A1802" s="3" t="s">
        <v>3602</v>
      </c>
      <c r="B1802" s="4" t="s">
        <v>3603</v>
      </c>
      <c r="C1802" s="10" t="s">
        <v>6679</v>
      </c>
      <c r="D1802" s="9" t="s">
        <v>7937</v>
      </c>
      <c r="E1802" s="7" t="s">
        <v>6263</v>
      </c>
    </row>
    <row r="1803" spans="1:5" ht="15.75" x14ac:dyDescent="0.25">
      <c r="A1803" s="5" t="s">
        <v>3604</v>
      </c>
      <c r="B1803" s="6" t="s">
        <v>3605</v>
      </c>
      <c r="C1803" s="10" t="s">
        <v>6680</v>
      </c>
      <c r="D1803" s="9" t="s">
        <v>6737</v>
      </c>
      <c r="E1803" s="8" t="s">
        <v>6264</v>
      </c>
    </row>
    <row r="1804" spans="1:5" ht="15.75" x14ac:dyDescent="0.25">
      <c r="A1804" s="3" t="s">
        <v>3606</v>
      </c>
      <c r="B1804" s="4" t="s">
        <v>3607</v>
      </c>
      <c r="C1804" s="10" t="s">
        <v>6680</v>
      </c>
      <c r="D1804" s="9" t="s">
        <v>7139</v>
      </c>
      <c r="E1804" s="7" t="s">
        <v>4872</v>
      </c>
    </row>
    <row r="1805" spans="1:5" ht="15.75" x14ac:dyDescent="0.25">
      <c r="A1805" s="5" t="s">
        <v>3608</v>
      </c>
      <c r="B1805" s="6" t="s">
        <v>3609</v>
      </c>
      <c r="C1805" s="10" t="s">
        <v>6680</v>
      </c>
      <c r="D1805" s="9" t="s">
        <v>8002</v>
      </c>
      <c r="E1805" s="8" t="s">
        <v>4700</v>
      </c>
    </row>
    <row r="1806" spans="1:5" ht="15.75" x14ac:dyDescent="0.25">
      <c r="A1806" s="3" t="s">
        <v>3610</v>
      </c>
      <c r="B1806" s="4" t="s">
        <v>3611</v>
      </c>
      <c r="C1806" s="10" t="s">
        <v>6680</v>
      </c>
      <c r="D1806" s="9" t="s">
        <v>8003</v>
      </c>
      <c r="E1806" s="7" t="s">
        <v>6265</v>
      </c>
    </row>
    <row r="1807" spans="1:5" ht="15.75" x14ac:dyDescent="0.25">
      <c r="A1807" s="5" t="s">
        <v>3612</v>
      </c>
      <c r="B1807" s="6" t="s">
        <v>3613</v>
      </c>
      <c r="C1807" s="10" t="s">
        <v>6679</v>
      </c>
      <c r="D1807" s="9" t="s">
        <v>7046</v>
      </c>
      <c r="E1807" s="8" t="s">
        <v>6266</v>
      </c>
    </row>
    <row r="1808" spans="1:5" ht="15.75" x14ac:dyDescent="0.25">
      <c r="A1808" s="3" t="s">
        <v>3614</v>
      </c>
      <c r="B1808" s="4" t="s">
        <v>3615</v>
      </c>
      <c r="C1808" s="10" t="s">
        <v>6679</v>
      </c>
      <c r="D1808" s="9" t="s">
        <v>8004</v>
      </c>
      <c r="E1808" s="7" t="s">
        <v>6267</v>
      </c>
    </row>
    <row r="1809" spans="1:5" ht="15.75" x14ac:dyDescent="0.25">
      <c r="A1809" s="5" t="s">
        <v>3616</v>
      </c>
      <c r="B1809" s="6" t="s">
        <v>3617</v>
      </c>
      <c r="C1809" s="10" t="s">
        <v>6679</v>
      </c>
      <c r="D1809" s="9" t="s">
        <v>8005</v>
      </c>
      <c r="E1809" s="8" t="s">
        <v>6268</v>
      </c>
    </row>
    <row r="1810" spans="1:5" ht="15.75" x14ac:dyDescent="0.25">
      <c r="A1810" s="3" t="s">
        <v>3618</v>
      </c>
      <c r="B1810" s="4" t="s">
        <v>3619</v>
      </c>
      <c r="C1810" s="10" t="s">
        <v>6679</v>
      </c>
      <c r="D1810" s="9" t="s">
        <v>4964</v>
      </c>
      <c r="E1810" s="7" t="s">
        <v>6269</v>
      </c>
    </row>
    <row r="1811" spans="1:5" ht="15.75" x14ac:dyDescent="0.25">
      <c r="A1811" s="5" t="s">
        <v>3620</v>
      </c>
      <c r="B1811" s="6" t="s">
        <v>3621</v>
      </c>
      <c r="C1811" s="10" t="s">
        <v>6679</v>
      </c>
      <c r="D1811" s="9" t="s">
        <v>7961</v>
      </c>
      <c r="E1811" s="8" t="s">
        <v>6270</v>
      </c>
    </row>
    <row r="1812" spans="1:5" ht="15.75" x14ac:dyDescent="0.25">
      <c r="A1812" s="3" t="s">
        <v>3622</v>
      </c>
      <c r="B1812" s="4" t="s">
        <v>3623</v>
      </c>
      <c r="C1812" s="10" t="s">
        <v>6679</v>
      </c>
      <c r="D1812" s="9" t="s">
        <v>8006</v>
      </c>
      <c r="E1812" s="7" t="s">
        <v>6271</v>
      </c>
    </row>
    <row r="1813" spans="1:5" ht="15.75" x14ac:dyDescent="0.25">
      <c r="A1813" s="5" t="s">
        <v>3624</v>
      </c>
      <c r="B1813" s="6" t="s">
        <v>3625</v>
      </c>
      <c r="C1813" s="10" t="s">
        <v>6679</v>
      </c>
      <c r="D1813" s="9" t="s">
        <v>8007</v>
      </c>
      <c r="E1813" s="8" t="s">
        <v>6272</v>
      </c>
    </row>
    <row r="1814" spans="1:5" ht="15.75" x14ac:dyDescent="0.25">
      <c r="A1814" s="3" t="s">
        <v>3626</v>
      </c>
      <c r="B1814" s="4" t="s">
        <v>3627</v>
      </c>
      <c r="C1814" s="10" t="s">
        <v>6680</v>
      </c>
      <c r="D1814" s="9" t="s">
        <v>8008</v>
      </c>
      <c r="E1814" s="7" t="s">
        <v>6273</v>
      </c>
    </row>
    <row r="1815" spans="1:5" ht="15.75" x14ac:dyDescent="0.25">
      <c r="A1815" s="5" t="s">
        <v>3628</v>
      </c>
      <c r="B1815" s="6" t="s">
        <v>3629</v>
      </c>
      <c r="C1815" s="10" t="s">
        <v>6679</v>
      </c>
      <c r="D1815" s="9" t="s">
        <v>7046</v>
      </c>
      <c r="E1815" s="8" t="s">
        <v>6274</v>
      </c>
    </row>
    <row r="1816" spans="1:5" ht="15.75" x14ac:dyDescent="0.25">
      <c r="A1816" s="3" t="s">
        <v>3630</v>
      </c>
      <c r="B1816" s="4" t="s">
        <v>3631</v>
      </c>
      <c r="C1816" s="10" t="s">
        <v>6680</v>
      </c>
      <c r="D1816" s="9" t="s">
        <v>7260</v>
      </c>
      <c r="E1816" s="7" t="s">
        <v>6275</v>
      </c>
    </row>
    <row r="1817" spans="1:5" ht="15.75" x14ac:dyDescent="0.25">
      <c r="A1817" s="5" t="s">
        <v>3632</v>
      </c>
      <c r="B1817" s="6" t="s">
        <v>3633</v>
      </c>
      <c r="C1817" s="10" t="s">
        <v>6680</v>
      </c>
      <c r="D1817" s="9" t="s">
        <v>8009</v>
      </c>
      <c r="E1817" s="8" t="s">
        <v>6276</v>
      </c>
    </row>
    <row r="1818" spans="1:5" ht="15.75" x14ac:dyDescent="0.25">
      <c r="A1818" s="3" t="s">
        <v>3634</v>
      </c>
      <c r="B1818" s="4" t="s">
        <v>3635</v>
      </c>
      <c r="C1818" s="10" t="s">
        <v>6680</v>
      </c>
      <c r="D1818" s="9" t="s">
        <v>8010</v>
      </c>
      <c r="E1818" s="7" t="s">
        <v>6277</v>
      </c>
    </row>
    <row r="1819" spans="1:5" ht="15.75" x14ac:dyDescent="0.25">
      <c r="A1819" s="5" t="s">
        <v>3636</v>
      </c>
      <c r="B1819" s="6" t="s">
        <v>3637</v>
      </c>
      <c r="C1819" s="10" t="s">
        <v>6680</v>
      </c>
      <c r="D1819" s="9" t="s">
        <v>7788</v>
      </c>
      <c r="E1819" s="8" t="s">
        <v>6278</v>
      </c>
    </row>
    <row r="1820" spans="1:5" ht="15.75" x14ac:dyDescent="0.25">
      <c r="A1820" s="3" t="s">
        <v>3638</v>
      </c>
      <c r="B1820" s="4" t="s">
        <v>3639</v>
      </c>
      <c r="C1820" s="10" t="s">
        <v>6680</v>
      </c>
      <c r="D1820" s="9" t="s">
        <v>6970</v>
      </c>
      <c r="E1820" s="7" t="s">
        <v>5620</v>
      </c>
    </row>
    <row r="1821" spans="1:5" ht="15.75" x14ac:dyDescent="0.25">
      <c r="A1821" s="5" t="s">
        <v>3640</v>
      </c>
      <c r="B1821" s="6" t="s">
        <v>3641</v>
      </c>
      <c r="C1821" s="10" t="s">
        <v>6680</v>
      </c>
      <c r="D1821" s="9" t="s">
        <v>8011</v>
      </c>
      <c r="E1821" s="8" t="s">
        <v>6279</v>
      </c>
    </row>
    <row r="1822" spans="1:5" ht="15.75" x14ac:dyDescent="0.25">
      <c r="A1822" s="3" t="s">
        <v>3642</v>
      </c>
      <c r="B1822" s="4" t="s">
        <v>3643</v>
      </c>
      <c r="C1822" s="10" t="s">
        <v>6680</v>
      </c>
      <c r="D1822" s="9" t="s">
        <v>5802</v>
      </c>
      <c r="E1822" s="7" t="s">
        <v>6280</v>
      </c>
    </row>
    <row r="1823" spans="1:5" ht="15.75" x14ac:dyDescent="0.25">
      <c r="A1823" s="5" t="s">
        <v>3644</v>
      </c>
      <c r="B1823" s="6" t="s">
        <v>3645</v>
      </c>
      <c r="C1823" s="10" t="s">
        <v>6680</v>
      </c>
      <c r="D1823" s="9" t="s">
        <v>8012</v>
      </c>
      <c r="E1823" s="8" t="s">
        <v>6281</v>
      </c>
    </row>
    <row r="1824" spans="1:5" ht="15.75" x14ac:dyDescent="0.25">
      <c r="A1824" s="3" t="s">
        <v>3646</v>
      </c>
      <c r="B1824" s="4" t="s">
        <v>3647</v>
      </c>
      <c r="C1824" s="10" t="s">
        <v>6679</v>
      </c>
      <c r="D1824" s="9" t="s">
        <v>8013</v>
      </c>
      <c r="E1824" s="7" t="s">
        <v>6282</v>
      </c>
    </row>
    <row r="1825" spans="1:5" ht="15.75" x14ac:dyDescent="0.25">
      <c r="A1825" s="5" t="s">
        <v>3648</v>
      </c>
      <c r="B1825" s="6" t="s">
        <v>3649</v>
      </c>
      <c r="C1825" s="10" t="s">
        <v>6680</v>
      </c>
      <c r="D1825" s="9" t="s">
        <v>7057</v>
      </c>
      <c r="E1825" s="8" t="s">
        <v>5381</v>
      </c>
    </row>
    <row r="1826" spans="1:5" ht="15.75" x14ac:dyDescent="0.25">
      <c r="A1826" s="3" t="s">
        <v>3650</v>
      </c>
      <c r="B1826" s="4" t="s">
        <v>3651</v>
      </c>
      <c r="C1826" s="10" t="s">
        <v>6679</v>
      </c>
      <c r="D1826" s="9" t="s">
        <v>8014</v>
      </c>
      <c r="E1826" s="7" t="s">
        <v>6283</v>
      </c>
    </row>
    <row r="1827" spans="1:5" ht="15.75" x14ac:dyDescent="0.25">
      <c r="A1827" s="5" t="s">
        <v>3652</v>
      </c>
      <c r="B1827" s="6" t="s">
        <v>3653</v>
      </c>
      <c r="C1827" s="10" t="s">
        <v>6679</v>
      </c>
      <c r="D1827" s="9" t="s">
        <v>8015</v>
      </c>
      <c r="E1827" s="8" t="s">
        <v>6284</v>
      </c>
    </row>
    <row r="1828" spans="1:5" ht="15.75" x14ac:dyDescent="0.25">
      <c r="A1828" s="3" t="s">
        <v>3654</v>
      </c>
      <c r="B1828" s="4" t="s">
        <v>3655</v>
      </c>
      <c r="C1828" s="10" t="s">
        <v>6679</v>
      </c>
      <c r="D1828" s="9" t="s">
        <v>8016</v>
      </c>
      <c r="E1828" s="7" t="s">
        <v>6285</v>
      </c>
    </row>
    <row r="1829" spans="1:5" ht="15.75" x14ac:dyDescent="0.25">
      <c r="A1829" s="5" t="s">
        <v>3656</v>
      </c>
      <c r="B1829" s="6" t="s">
        <v>3657</v>
      </c>
      <c r="C1829" s="10" t="s">
        <v>6679</v>
      </c>
      <c r="D1829" s="9" t="s">
        <v>7945</v>
      </c>
      <c r="E1829" s="8" t="s">
        <v>6286</v>
      </c>
    </row>
    <row r="1830" spans="1:5" ht="15.75" x14ac:dyDescent="0.25">
      <c r="A1830" s="3" t="s">
        <v>3658</v>
      </c>
      <c r="B1830" s="4" t="s">
        <v>3659</v>
      </c>
      <c r="C1830" s="10" t="s">
        <v>6679</v>
      </c>
      <c r="D1830" s="9" t="s">
        <v>7041</v>
      </c>
      <c r="E1830" s="7" t="s">
        <v>6287</v>
      </c>
    </row>
    <row r="1831" spans="1:5" ht="15.75" x14ac:dyDescent="0.25">
      <c r="A1831" s="5" t="s">
        <v>3660</v>
      </c>
      <c r="B1831" s="6" t="s">
        <v>3661</v>
      </c>
      <c r="C1831" s="10" t="s">
        <v>6680</v>
      </c>
      <c r="D1831" s="9" t="s">
        <v>8017</v>
      </c>
      <c r="E1831" s="8" t="s">
        <v>4859</v>
      </c>
    </row>
    <row r="1832" spans="1:5" ht="15.75" x14ac:dyDescent="0.25">
      <c r="A1832" s="3" t="s">
        <v>3662</v>
      </c>
      <c r="B1832" s="4" t="s">
        <v>3663</v>
      </c>
      <c r="C1832" s="10" t="s">
        <v>6679</v>
      </c>
      <c r="D1832" s="9" t="s">
        <v>6857</v>
      </c>
      <c r="E1832" s="7" t="s">
        <v>5621</v>
      </c>
    </row>
    <row r="1833" spans="1:5" ht="15.75" x14ac:dyDescent="0.25">
      <c r="A1833" s="5" t="s">
        <v>3664</v>
      </c>
      <c r="B1833" s="6" t="s">
        <v>3665</v>
      </c>
      <c r="C1833" s="10" t="s">
        <v>6679</v>
      </c>
      <c r="D1833" s="9" t="s">
        <v>7908</v>
      </c>
      <c r="E1833" s="8" t="s">
        <v>5052</v>
      </c>
    </row>
    <row r="1834" spans="1:5" ht="15.75" x14ac:dyDescent="0.25">
      <c r="A1834" s="3" t="s">
        <v>3666</v>
      </c>
      <c r="B1834" s="4" t="s">
        <v>3667</v>
      </c>
      <c r="C1834" s="10" t="s">
        <v>6680</v>
      </c>
      <c r="D1834" s="9" t="s">
        <v>8018</v>
      </c>
      <c r="E1834" s="7" t="s">
        <v>6288</v>
      </c>
    </row>
    <row r="1835" spans="1:5" ht="15.75" x14ac:dyDescent="0.25">
      <c r="A1835" s="5" t="s">
        <v>3668</v>
      </c>
      <c r="B1835" s="6" t="s">
        <v>3669</v>
      </c>
      <c r="C1835" s="10" t="s">
        <v>6679</v>
      </c>
      <c r="D1835" s="9" t="s">
        <v>8019</v>
      </c>
      <c r="E1835" s="8" t="s">
        <v>6289</v>
      </c>
    </row>
    <row r="1836" spans="1:5" ht="15.75" x14ac:dyDescent="0.25">
      <c r="A1836" s="3" t="s">
        <v>3670</v>
      </c>
      <c r="B1836" s="4" t="s">
        <v>3671</v>
      </c>
      <c r="C1836" s="10" t="s">
        <v>7072</v>
      </c>
      <c r="D1836" s="9" t="s">
        <v>8020</v>
      </c>
      <c r="E1836" s="7" t="s">
        <v>6290</v>
      </c>
    </row>
    <row r="1837" spans="1:5" ht="15.75" x14ac:dyDescent="0.25">
      <c r="A1837" s="5" t="s">
        <v>3672</v>
      </c>
      <c r="B1837" s="6" t="s">
        <v>3673</v>
      </c>
      <c r="C1837" s="10" t="s">
        <v>6680</v>
      </c>
      <c r="D1837" s="9" t="s">
        <v>7260</v>
      </c>
      <c r="E1837" s="8" t="s">
        <v>6291</v>
      </c>
    </row>
    <row r="1838" spans="1:5" ht="15.75" x14ac:dyDescent="0.25">
      <c r="A1838" s="3" t="s">
        <v>3674</v>
      </c>
      <c r="B1838" s="4" t="s">
        <v>3675</v>
      </c>
      <c r="C1838" s="10" t="s">
        <v>6680</v>
      </c>
      <c r="D1838" s="9" t="s">
        <v>8021</v>
      </c>
      <c r="E1838" s="7" t="s">
        <v>6292</v>
      </c>
    </row>
    <row r="1839" spans="1:5" ht="15.75" x14ac:dyDescent="0.25">
      <c r="A1839" s="5" t="s">
        <v>3676</v>
      </c>
      <c r="B1839" s="6" t="s">
        <v>3677</v>
      </c>
      <c r="C1839" s="10" t="s">
        <v>6680</v>
      </c>
      <c r="D1839" s="9" t="s">
        <v>8022</v>
      </c>
      <c r="E1839" s="8" t="s">
        <v>6293</v>
      </c>
    </row>
    <row r="1840" spans="1:5" ht="15.75" x14ac:dyDescent="0.25">
      <c r="A1840" s="3" t="s">
        <v>3678</v>
      </c>
      <c r="B1840" s="4" t="s">
        <v>3679</v>
      </c>
      <c r="C1840" s="10" t="s">
        <v>6680</v>
      </c>
      <c r="D1840" s="9" t="s">
        <v>8023</v>
      </c>
      <c r="E1840" s="7" t="s">
        <v>5750</v>
      </c>
    </row>
    <row r="1841" spans="1:5" ht="15.75" x14ac:dyDescent="0.25">
      <c r="A1841" s="5" t="s">
        <v>3680</v>
      </c>
      <c r="B1841" s="6" t="s">
        <v>3681</v>
      </c>
      <c r="C1841" s="10" t="s">
        <v>6680</v>
      </c>
      <c r="D1841" s="9" t="s">
        <v>8024</v>
      </c>
      <c r="E1841" s="8" t="s">
        <v>5796</v>
      </c>
    </row>
    <row r="1842" spans="1:5" ht="15.75" x14ac:dyDescent="0.25">
      <c r="A1842" s="3" t="s">
        <v>3682</v>
      </c>
      <c r="B1842" s="4" t="s">
        <v>3683</v>
      </c>
      <c r="C1842" s="10" t="s">
        <v>6679</v>
      </c>
      <c r="D1842" s="9" t="s">
        <v>6736</v>
      </c>
      <c r="E1842" s="7" t="s">
        <v>6294</v>
      </c>
    </row>
    <row r="1843" spans="1:5" ht="15.75" x14ac:dyDescent="0.25">
      <c r="A1843" s="5" t="s">
        <v>3684</v>
      </c>
      <c r="B1843" s="6" t="s">
        <v>3685</v>
      </c>
      <c r="C1843" s="10" t="s">
        <v>6679</v>
      </c>
      <c r="D1843" s="9" t="s">
        <v>8025</v>
      </c>
      <c r="E1843" s="8" t="s">
        <v>6295</v>
      </c>
    </row>
    <row r="1844" spans="1:5" ht="15.75" x14ac:dyDescent="0.25">
      <c r="A1844" s="3" t="s">
        <v>3686</v>
      </c>
      <c r="B1844" s="4" t="s">
        <v>3687</v>
      </c>
      <c r="C1844" s="10" t="s">
        <v>6680</v>
      </c>
      <c r="D1844" s="9" t="s">
        <v>8026</v>
      </c>
      <c r="E1844" s="7" t="s">
        <v>4738</v>
      </c>
    </row>
    <row r="1845" spans="1:5" ht="15.75" x14ac:dyDescent="0.25">
      <c r="A1845" s="5" t="s">
        <v>3688</v>
      </c>
      <c r="B1845" s="6" t="s">
        <v>3689</v>
      </c>
      <c r="C1845" s="10" t="s">
        <v>6680</v>
      </c>
      <c r="D1845" s="9" t="s">
        <v>8027</v>
      </c>
      <c r="E1845" s="8" t="s">
        <v>6296</v>
      </c>
    </row>
    <row r="1846" spans="1:5" ht="15.75" x14ac:dyDescent="0.25">
      <c r="A1846" s="3" t="s">
        <v>3690</v>
      </c>
      <c r="B1846" s="4" t="s">
        <v>3691</v>
      </c>
      <c r="C1846" s="10" t="s">
        <v>6680</v>
      </c>
      <c r="D1846" s="9" t="s">
        <v>6704</v>
      </c>
      <c r="E1846" s="7" t="s">
        <v>6297</v>
      </c>
    </row>
    <row r="1847" spans="1:5" ht="15.75" x14ac:dyDescent="0.25">
      <c r="A1847" s="5" t="s">
        <v>3692</v>
      </c>
      <c r="B1847" s="6" t="s">
        <v>3693</v>
      </c>
      <c r="C1847" s="10" t="s">
        <v>6680</v>
      </c>
      <c r="D1847" s="9" t="s">
        <v>8028</v>
      </c>
      <c r="E1847" s="8" t="s">
        <v>6298</v>
      </c>
    </row>
    <row r="1848" spans="1:5" ht="15.75" x14ac:dyDescent="0.25">
      <c r="A1848" s="3" t="s">
        <v>3694</v>
      </c>
      <c r="B1848" s="4" t="s">
        <v>3695</v>
      </c>
      <c r="C1848" s="10" t="s">
        <v>6680</v>
      </c>
      <c r="D1848" s="9" t="s">
        <v>8029</v>
      </c>
      <c r="E1848" s="7" t="s">
        <v>6299</v>
      </c>
    </row>
    <row r="1849" spans="1:5" ht="15.75" x14ac:dyDescent="0.25">
      <c r="A1849" s="5" t="s">
        <v>3696</v>
      </c>
      <c r="B1849" s="6" t="s">
        <v>3697</v>
      </c>
      <c r="C1849" s="10" t="s">
        <v>6680</v>
      </c>
      <c r="D1849" s="9" t="s">
        <v>8030</v>
      </c>
      <c r="E1849" s="8" t="s">
        <v>6300</v>
      </c>
    </row>
    <row r="1850" spans="1:5" ht="15.75" x14ac:dyDescent="0.25">
      <c r="A1850" s="3" t="s">
        <v>3698</v>
      </c>
      <c r="B1850" s="4" t="s">
        <v>3699</v>
      </c>
      <c r="C1850" s="10" t="s">
        <v>6680</v>
      </c>
      <c r="D1850" s="9" t="s">
        <v>8031</v>
      </c>
      <c r="E1850" s="7" t="s">
        <v>6301</v>
      </c>
    </row>
    <row r="1851" spans="1:5" ht="15.75" x14ac:dyDescent="0.25">
      <c r="A1851" s="5" t="s">
        <v>3700</v>
      </c>
      <c r="B1851" s="6" t="s">
        <v>3701</v>
      </c>
      <c r="C1851" s="10" t="s">
        <v>6680</v>
      </c>
      <c r="D1851" s="9" t="s">
        <v>6592</v>
      </c>
      <c r="E1851" s="8" t="s">
        <v>6302</v>
      </c>
    </row>
    <row r="1852" spans="1:5" ht="15.75" x14ac:dyDescent="0.25">
      <c r="A1852" s="3" t="s">
        <v>3702</v>
      </c>
      <c r="B1852" s="4" t="s">
        <v>3703</v>
      </c>
      <c r="C1852" s="10" t="s">
        <v>6680</v>
      </c>
      <c r="D1852" s="9" t="s">
        <v>5137</v>
      </c>
      <c r="E1852" s="7" t="s">
        <v>6303</v>
      </c>
    </row>
    <row r="1853" spans="1:5" ht="15.75" x14ac:dyDescent="0.25">
      <c r="A1853" s="5" t="s">
        <v>3704</v>
      </c>
      <c r="B1853" s="6" t="s">
        <v>3705</v>
      </c>
      <c r="C1853" s="10" t="s">
        <v>6680</v>
      </c>
      <c r="D1853" s="9" t="s">
        <v>8032</v>
      </c>
      <c r="E1853" s="8" t="s">
        <v>6304</v>
      </c>
    </row>
    <row r="1854" spans="1:5" ht="15.75" x14ac:dyDescent="0.25">
      <c r="A1854" s="3" t="s">
        <v>3706</v>
      </c>
      <c r="B1854" s="4" t="s">
        <v>3707</v>
      </c>
      <c r="C1854" s="10" t="s">
        <v>6680</v>
      </c>
      <c r="D1854" s="9" t="s">
        <v>5137</v>
      </c>
      <c r="E1854" s="7" t="s">
        <v>6305</v>
      </c>
    </row>
    <row r="1855" spans="1:5" ht="15.75" x14ac:dyDescent="0.25">
      <c r="A1855" s="5" t="s">
        <v>3708</v>
      </c>
      <c r="B1855" s="6" t="s">
        <v>3709</v>
      </c>
      <c r="C1855" s="10" t="s">
        <v>6679</v>
      </c>
      <c r="D1855" s="9" t="s">
        <v>8033</v>
      </c>
      <c r="E1855" s="8" t="s">
        <v>6138</v>
      </c>
    </row>
    <row r="1856" spans="1:5" ht="15.75" x14ac:dyDescent="0.25">
      <c r="A1856" s="3" t="s">
        <v>3710</v>
      </c>
      <c r="B1856" s="4" t="s">
        <v>3711</v>
      </c>
      <c r="C1856" s="10" t="s">
        <v>6680</v>
      </c>
      <c r="D1856" s="9" t="s">
        <v>7646</v>
      </c>
      <c r="E1856" s="7" t="s">
        <v>5320</v>
      </c>
    </row>
    <row r="1857" spans="1:5" ht="15.75" x14ac:dyDescent="0.25">
      <c r="A1857" s="5" t="s">
        <v>3712</v>
      </c>
      <c r="B1857" s="6" t="s">
        <v>3713</v>
      </c>
      <c r="C1857" s="10" t="s">
        <v>6680</v>
      </c>
      <c r="D1857" s="9" t="s">
        <v>7017</v>
      </c>
      <c r="E1857" s="8" t="s">
        <v>6306</v>
      </c>
    </row>
    <row r="1858" spans="1:5" ht="15.75" x14ac:dyDescent="0.25">
      <c r="A1858" s="3" t="s">
        <v>3714</v>
      </c>
      <c r="B1858" s="4" t="s">
        <v>3715</v>
      </c>
      <c r="C1858" s="10" t="s">
        <v>6679</v>
      </c>
      <c r="D1858" s="9" t="s">
        <v>8034</v>
      </c>
      <c r="E1858" s="7" t="s">
        <v>6307</v>
      </c>
    </row>
    <row r="1859" spans="1:5" ht="15.75" x14ac:dyDescent="0.25">
      <c r="A1859" s="5" t="s">
        <v>3716</v>
      </c>
      <c r="B1859" s="6" t="s">
        <v>3717</v>
      </c>
      <c r="C1859" s="10" t="s">
        <v>6680</v>
      </c>
      <c r="D1859" s="9" t="s">
        <v>8035</v>
      </c>
      <c r="E1859" s="8" t="s">
        <v>6308</v>
      </c>
    </row>
    <row r="1860" spans="1:5" ht="15.75" x14ac:dyDescent="0.25">
      <c r="A1860" s="3" t="s">
        <v>3718</v>
      </c>
      <c r="B1860" s="4" t="s">
        <v>3719</v>
      </c>
      <c r="C1860" s="10" t="s">
        <v>6679</v>
      </c>
      <c r="D1860" s="9" t="s">
        <v>7676</v>
      </c>
      <c r="E1860" s="7" t="s">
        <v>5670</v>
      </c>
    </row>
    <row r="1861" spans="1:5" ht="15.75" x14ac:dyDescent="0.25">
      <c r="A1861" s="5" t="s">
        <v>3720</v>
      </c>
      <c r="B1861" s="6" t="s">
        <v>3721</v>
      </c>
      <c r="C1861" s="10" t="s">
        <v>6679</v>
      </c>
      <c r="D1861" s="9" t="s">
        <v>8036</v>
      </c>
      <c r="E1861" s="8" t="s">
        <v>5512</v>
      </c>
    </row>
    <row r="1862" spans="1:5" ht="15.75" x14ac:dyDescent="0.25">
      <c r="A1862" s="3" t="s">
        <v>3722</v>
      </c>
      <c r="B1862" s="4" t="s">
        <v>3723</v>
      </c>
      <c r="C1862" s="10" t="s">
        <v>6679</v>
      </c>
      <c r="D1862" s="9" t="s">
        <v>8037</v>
      </c>
      <c r="E1862" s="7" t="s">
        <v>6309</v>
      </c>
    </row>
    <row r="1863" spans="1:5" ht="15.75" x14ac:dyDescent="0.25">
      <c r="A1863" s="5" t="s">
        <v>3724</v>
      </c>
      <c r="B1863" s="6" t="s">
        <v>3725</v>
      </c>
      <c r="C1863" s="10" t="s">
        <v>6679</v>
      </c>
      <c r="D1863" s="9" t="s">
        <v>7100</v>
      </c>
      <c r="E1863" s="8" t="s">
        <v>5056</v>
      </c>
    </row>
    <row r="1864" spans="1:5" ht="15.75" x14ac:dyDescent="0.25">
      <c r="A1864" s="3" t="s">
        <v>3726</v>
      </c>
      <c r="B1864" s="4" t="s">
        <v>3727</v>
      </c>
      <c r="C1864" s="10" t="s">
        <v>6679</v>
      </c>
      <c r="D1864" s="9" t="s">
        <v>8038</v>
      </c>
      <c r="E1864" s="7" t="s">
        <v>6310</v>
      </c>
    </row>
    <row r="1865" spans="1:5" ht="15.75" x14ac:dyDescent="0.25">
      <c r="A1865" s="5" t="s">
        <v>3728</v>
      </c>
      <c r="B1865" s="6" t="s">
        <v>3729</v>
      </c>
      <c r="C1865" s="10" t="s">
        <v>6679</v>
      </c>
      <c r="D1865" s="9" t="s">
        <v>6729</v>
      </c>
      <c r="E1865" s="8" t="s">
        <v>6311</v>
      </c>
    </row>
    <row r="1866" spans="1:5" ht="15.75" x14ac:dyDescent="0.25">
      <c r="A1866" s="3" t="s">
        <v>3730</v>
      </c>
      <c r="B1866" s="4" t="s">
        <v>3731</v>
      </c>
      <c r="C1866" s="10" t="s">
        <v>6679</v>
      </c>
      <c r="D1866" s="9" t="s">
        <v>8039</v>
      </c>
      <c r="E1866" s="7" t="s">
        <v>5103</v>
      </c>
    </row>
    <row r="1867" spans="1:5" ht="15.75" x14ac:dyDescent="0.25">
      <c r="A1867" s="5" t="s">
        <v>3732</v>
      </c>
      <c r="B1867" s="6" t="s">
        <v>3733</v>
      </c>
      <c r="C1867" s="10" t="s">
        <v>6680</v>
      </c>
      <c r="D1867" s="9" t="s">
        <v>8040</v>
      </c>
      <c r="E1867" s="8" t="s">
        <v>6312</v>
      </c>
    </row>
    <row r="1868" spans="1:5" ht="15.75" x14ac:dyDescent="0.25">
      <c r="A1868" s="3" t="s">
        <v>3734</v>
      </c>
      <c r="B1868" s="4" t="s">
        <v>3735</v>
      </c>
      <c r="C1868" s="10" t="s">
        <v>6679</v>
      </c>
      <c r="D1868" s="9" t="s">
        <v>7287</v>
      </c>
      <c r="E1868" s="7" t="s">
        <v>5435</v>
      </c>
    </row>
    <row r="1869" spans="1:5" ht="15.75" x14ac:dyDescent="0.25">
      <c r="A1869" s="5" t="s">
        <v>3736</v>
      </c>
      <c r="B1869" s="6" t="s">
        <v>3737</v>
      </c>
      <c r="C1869" s="10" t="s">
        <v>6680</v>
      </c>
      <c r="D1869" s="9" t="s">
        <v>8041</v>
      </c>
      <c r="E1869" s="8" t="s">
        <v>5342</v>
      </c>
    </row>
    <row r="1870" spans="1:5" ht="15.75" x14ac:dyDescent="0.25">
      <c r="A1870" s="3" t="s">
        <v>3738</v>
      </c>
      <c r="B1870" s="4" t="s">
        <v>3739</v>
      </c>
      <c r="C1870" s="10" t="s">
        <v>6680</v>
      </c>
      <c r="D1870" s="9" t="s">
        <v>6989</v>
      </c>
      <c r="E1870" s="7" t="s">
        <v>6313</v>
      </c>
    </row>
    <row r="1871" spans="1:5" ht="15.75" x14ac:dyDescent="0.25">
      <c r="A1871" s="5" t="s">
        <v>3740</v>
      </c>
      <c r="B1871" s="6" t="s">
        <v>3741</v>
      </c>
      <c r="C1871" s="10" t="s">
        <v>6680</v>
      </c>
      <c r="D1871" s="9" t="s">
        <v>6787</v>
      </c>
      <c r="E1871" s="8" t="s">
        <v>4876</v>
      </c>
    </row>
    <row r="1872" spans="1:5" ht="15.75" x14ac:dyDescent="0.25">
      <c r="A1872" s="3" t="s">
        <v>3742</v>
      </c>
      <c r="B1872" s="4" t="s">
        <v>3743</v>
      </c>
      <c r="C1872" s="10" t="s">
        <v>6680</v>
      </c>
      <c r="D1872" s="9" t="s">
        <v>8042</v>
      </c>
      <c r="E1872" s="7" t="s">
        <v>6314</v>
      </c>
    </row>
    <row r="1873" spans="1:5" ht="15.75" x14ac:dyDescent="0.25">
      <c r="A1873" s="5" t="s">
        <v>3744</v>
      </c>
      <c r="B1873" s="6" t="s">
        <v>3745</v>
      </c>
      <c r="C1873" s="10" t="s">
        <v>6680</v>
      </c>
      <c r="D1873" s="9" t="s">
        <v>8043</v>
      </c>
      <c r="E1873" s="8" t="s">
        <v>6315</v>
      </c>
    </row>
    <row r="1874" spans="1:5" ht="15.75" x14ac:dyDescent="0.25">
      <c r="A1874" s="3" t="s">
        <v>3746</v>
      </c>
      <c r="B1874" s="4" t="s">
        <v>3747</v>
      </c>
      <c r="C1874" s="10" t="s">
        <v>6680</v>
      </c>
      <c r="D1874" s="9" t="s">
        <v>8044</v>
      </c>
      <c r="E1874" s="7" t="s">
        <v>6316</v>
      </c>
    </row>
    <row r="1875" spans="1:5" ht="15.75" x14ac:dyDescent="0.25">
      <c r="A1875" s="5" t="s">
        <v>3748</v>
      </c>
      <c r="B1875" s="6" t="s">
        <v>3749</v>
      </c>
      <c r="C1875" s="10" t="s">
        <v>6680</v>
      </c>
      <c r="D1875" s="9" t="s">
        <v>8045</v>
      </c>
      <c r="E1875" s="8" t="s">
        <v>6317</v>
      </c>
    </row>
    <row r="1876" spans="1:5" ht="15.75" x14ac:dyDescent="0.25">
      <c r="A1876" s="3" t="s">
        <v>3750</v>
      </c>
      <c r="B1876" s="4" t="s">
        <v>3751</v>
      </c>
      <c r="C1876" s="10" t="s">
        <v>6680</v>
      </c>
      <c r="D1876" s="9" t="s">
        <v>8046</v>
      </c>
      <c r="E1876" s="7" t="s">
        <v>6318</v>
      </c>
    </row>
    <row r="1877" spans="1:5" ht="15.75" x14ac:dyDescent="0.25">
      <c r="A1877" s="5" t="s">
        <v>3752</v>
      </c>
      <c r="B1877" s="6" t="s">
        <v>3753</v>
      </c>
      <c r="C1877" s="10" t="s">
        <v>6679</v>
      </c>
      <c r="D1877" s="9" t="s">
        <v>8047</v>
      </c>
      <c r="E1877" s="8" t="s">
        <v>5703</v>
      </c>
    </row>
    <row r="1878" spans="1:5" ht="15.75" x14ac:dyDescent="0.25">
      <c r="A1878" s="3" t="s">
        <v>3754</v>
      </c>
      <c r="B1878" s="4" t="s">
        <v>3755</v>
      </c>
      <c r="C1878" s="10" t="s">
        <v>6679</v>
      </c>
      <c r="D1878" s="9" t="s">
        <v>7227</v>
      </c>
      <c r="E1878" s="7" t="s">
        <v>6319</v>
      </c>
    </row>
    <row r="1879" spans="1:5" ht="15.75" x14ac:dyDescent="0.25">
      <c r="A1879" s="5" t="s">
        <v>3756</v>
      </c>
      <c r="B1879" s="6" t="s">
        <v>3757</v>
      </c>
      <c r="C1879" s="10" t="s">
        <v>7072</v>
      </c>
      <c r="D1879" s="9" t="s">
        <v>8048</v>
      </c>
      <c r="E1879" s="8" t="s">
        <v>6320</v>
      </c>
    </row>
    <row r="1880" spans="1:5" ht="15.75" x14ac:dyDescent="0.25">
      <c r="A1880" s="3" t="s">
        <v>3758</v>
      </c>
      <c r="B1880" s="4" t="s">
        <v>3759</v>
      </c>
      <c r="C1880" s="10" t="s">
        <v>6679</v>
      </c>
      <c r="D1880" s="9" t="s">
        <v>8049</v>
      </c>
      <c r="E1880" s="7" t="s">
        <v>6321</v>
      </c>
    </row>
    <row r="1881" spans="1:5" ht="15.75" x14ac:dyDescent="0.25">
      <c r="A1881" s="5" t="s">
        <v>3760</v>
      </c>
      <c r="B1881" s="6" t="s">
        <v>3761</v>
      </c>
      <c r="C1881" s="10" t="s">
        <v>6679</v>
      </c>
      <c r="D1881" s="9" t="s">
        <v>8050</v>
      </c>
      <c r="E1881" s="8" t="s">
        <v>6322</v>
      </c>
    </row>
    <row r="1882" spans="1:5" ht="15.75" x14ac:dyDescent="0.25">
      <c r="A1882" s="3" t="s">
        <v>3762</v>
      </c>
      <c r="B1882" s="4" t="s">
        <v>3763</v>
      </c>
      <c r="C1882" s="10" t="s">
        <v>6680</v>
      </c>
      <c r="D1882" s="9" t="s">
        <v>8051</v>
      </c>
      <c r="E1882" s="7" t="s">
        <v>5211</v>
      </c>
    </row>
    <row r="1883" spans="1:5" ht="15.75" x14ac:dyDescent="0.25">
      <c r="A1883" s="5" t="s">
        <v>3764</v>
      </c>
      <c r="B1883" s="6" t="s">
        <v>3765</v>
      </c>
      <c r="C1883" s="10" t="s">
        <v>6679</v>
      </c>
      <c r="D1883" s="9" t="s">
        <v>8047</v>
      </c>
      <c r="E1883" s="8" t="s">
        <v>6323</v>
      </c>
    </row>
    <row r="1884" spans="1:5" ht="15.75" x14ac:dyDescent="0.25">
      <c r="A1884" s="3" t="s">
        <v>3766</v>
      </c>
      <c r="B1884" s="4" t="s">
        <v>3767</v>
      </c>
      <c r="C1884" s="10" t="s">
        <v>6679</v>
      </c>
      <c r="D1884" s="9" t="s">
        <v>8052</v>
      </c>
      <c r="E1884" s="7" t="s">
        <v>6324</v>
      </c>
    </row>
    <row r="1885" spans="1:5" ht="15.75" x14ac:dyDescent="0.25">
      <c r="A1885" s="5" t="s">
        <v>3768</v>
      </c>
      <c r="B1885" s="6" t="s">
        <v>3769</v>
      </c>
      <c r="C1885" s="10" t="s">
        <v>6679</v>
      </c>
      <c r="D1885" s="9" t="s">
        <v>8053</v>
      </c>
      <c r="E1885" s="8" t="s">
        <v>6325</v>
      </c>
    </row>
    <row r="1886" spans="1:5" ht="15.75" x14ac:dyDescent="0.25">
      <c r="A1886" s="3" t="s">
        <v>3770</v>
      </c>
      <c r="B1886" s="4" t="s">
        <v>3771</v>
      </c>
      <c r="C1886" s="10" t="s">
        <v>6679</v>
      </c>
      <c r="D1886" s="9" t="s">
        <v>8054</v>
      </c>
      <c r="E1886" s="7" t="s">
        <v>6326</v>
      </c>
    </row>
    <row r="1887" spans="1:5" ht="15.75" x14ac:dyDescent="0.25">
      <c r="A1887" s="5" t="s">
        <v>3772</v>
      </c>
      <c r="B1887" s="6" t="s">
        <v>3773</v>
      </c>
      <c r="C1887" s="10" t="s">
        <v>6679</v>
      </c>
      <c r="D1887" s="9" t="s">
        <v>8055</v>
      </c>
      <c r="E1887" s="8" t="s">
        <v>6327</v>
      </c>
    </row>
    <row r="1888" spans="1:5" ht="15.75" x14ac:dyDescent="0.25">
      <c r="A1888" s="3" t="s">
        <v>3774</v>
      </c>
      <c r="B1888" s="4" t="s">
        <v>3775</v>
      </c>
      <c r="C1888" s="10" t="s">
        <v>6680</v>
      </c>
      <c r="D1888" s="9" t="s">
        <v>8056</v>
      </c>
      <c r="E1888" s="7" t="s">
        <v>6328</v>
      </c>
    </row>
    <row r="1889" spans="1:5" ht="15.75" x14ac:dyDescent="0.25">
      <c r="A1889" s="5" t="s">
        <v>3776</v>
      </c>
      <c r="B1889" s="6" t="s">
        <v>3777</v>
      </c>
      <c r="C1889" s="10" t="s">
        <v>6680</v>
      </c>
      <c r="D1889" s="9" t="s">
        <v>7004</v>
      </c>
      <c r="E1889" s="8" t="s">
        <v>6329</v>
      </c>
    </row>
    <row r="1890" spans="1:5" ht="15.75" x14ac:dyDescent="0.25">
      <c r="A1890" s="3" t="s">
        <v>3778</v>
      </c>
      <c r="B1890" s="4" t="s">
        <v>3779</v>
      </c>
      <c r="C1890" s="10" t="s">
        <v>6680</v>
      </c>
      <c r="D1890" s="9" t="s">
        <v>8057</v>
      </c>
      <c r="E1890" s="7" t="s">
        <v>5226</v>
      </c>
    </row>
    <row r="1891" spans="1:5" ht="15.75" x14ac:dyDescent="0.25">
      <c r="A1891" s="5" t="s">
        <v>3780</v>
      </c>
      <c r="B1891" s="6" t="s">
        <v>3781</v>
      </c>
      <c r="C1891" s="10" t="s">
        <v>6679</v>
      </c>
      <c r="D1891" s="9" t="s">
        <v>7574</v>
      </c>
      <c r="E1891" s="8" t="s">
        <v>6330</v>
      </c>
    </row>
    <row r="1892" spans="1:5" ht="15.75" x14ac:dyDescent="0.25">
      <c r="A1892" s="3" t="s">
        <v>3782</v>
      </c>
      <c r="B1892" s="4" t="s">
        <v>3783</v>
      </c>
      <c r="C1892" s="10" t="s">
        <v>6680</v>
      </c>
      <c r="D1892" s="9" t="s">
        <v>6698</v>
      </c>
      <c r="E1892" s="7" t="s">
        <v>6331</v>
      </c>
    </row>
    <row r="1893" spans="1:5" ht="15.75" x14ac:dyDescent="0.25">
      <c r="A1893" s="5" t="s">
        <v>3784</v>
      </c>
      <c r="B1893" s="6" t="s">
        <v>3785</v>
      </c>
      <c r="C1893" s="10" t="s">
        <v>6680</v>
      </c>
      <c r="D1893" s="9" t="s">
        <v>8058</v>
      </c>
      <c r="E1893" s="8" t="s">
        <v>6332</v>
      </c>
    </row>
    <row r="1894" spans="1:5" ht="15.75" x14ac:dyDescent="0.25">
      <c r="A1894" s="3" t="s">
        <v>3786</v>
      </c>
      <c r="B1894" s="4" t="s">
        <v>3787</v>
      </c>
      <c r="C1894" s="10" t="s">
        <v>6679</v>
      </c>
      <c r="D1894" s="9" t="s">
        <v>8059</v>
      </c>
      <c r="E1894" s="7" t="s">
        <v>6333</v>
      </c>
    </row>
    <row r="1895" spans="1:5" ht="15.75" x14ac:dyDescent="0.25">
      <c r="A1895" s="5" t="s">
        <v>3788</v>
      </c>
      <c r="B1895" s="6" t="s">
        <v>3789</v>
      </c>
      <c r="C1895" s="10" t="s">
        <v>6680</v>
      </c>
      <c r="D1895" s="9" t="s">
        <v>6777</v>
      </c>
      <c r="E1895" s="8" t="s">
        <v>6334</v>
      </c>
    </row>
    <row r="1896" spans="1:5" ht="15.75" x14ac:dyDescent="0.25">
      <c r="A1896" s="3" t="s">
        <v>3790</v>
      </c>
      <c r="B1896" s="4" t="s">
        <v>3791</v>
      </c>
      <c r="C1896" s="10" t="s">
        <v>6679</v>
      </c>
      <c r="D1896" s="9" t="s">
        <v>8060</v>
      </c>
      <c r="E1896" s="7" t="s">
        <v>6335</v>
      </c>
    </row>
    <row r="1897" spans="1:5" ht="15.75" x14ac:dyDescent="0.25">
      <c r="A1897" s="5" t="s">
        <v>3792</v>
      </c>
      <c r="B1897" s="6" t="s">
        <v>3793</v>
      </c>
      <c r="C1897" s="10" t="s">
        <v>6680</v>
      </c>
      <c r="D1897" s="9" t="s">
        <v>8061</v>
      </c>
      <c r="E1897" s="8" t="s">
        <v>4908</v>
      </c>
    </row>
    <row r="1898" spans="1:5" ht="15.75" x14ac:dyDescent="0.25">
      <c r="A1898" s="3" t="s">
        <v>3794</v>
      </c>
      <c r="B1898" s="4" t="s">
        <v>3795</v>
      </c>
      <c r="C1898" s="10" t="s">
        <v>6680</v>
      </c>
      <c r="D1898" s="9" t="s">
        <v>6812</v>
      </c>
      <c r="E1898" s="7" t="s">
        <v>6336</v>
      </c>
    </row>
    <row r="1899" spans="1:5" ht="15.75" x14ac:dyDescent="0.25">
      <c r="A1899" s="5" t="s">
        <v>3796</v>
      </c>
      <c r="B1899" s="6" t="s">
        <v>3797</v>
      </c>
      <c r="C1899" s="10" t="s">
        <v>6680</v>
      </c>
      <c r="D1899" s="9" t="s">
        <v>8062</v>
      </c>
      <c r="E1899" s="8" t="s">
        <v>4741</v>
      </c>
    </row>
    <row r="1900" spans="1:5" ht="15.75" x14ac:dyDescent="0.25">
      <c r="A1900" s="3" t="s">
        <v>3798</v>
      </c>
      <c r="B1900" s="4" t="s">
        <v>3799</v>
      </c>
      <c r="C1900" s="10" t="s">
        <v>6680</v>
      </c>
      <c r="D1900" s="9" t="s">
        <v>7017</v>
      </c>
      <c r="E1900" s="7" t="s">
        <v>4771</v>
      </c>
    </row>
    <row r="1901" spans="1:5" ht="15.75" x14ac:dyDescent="0.25">
      <c r="A1901" s="5" t="s">
        <v>3800</v>
      </c>
      <c r="B1901" s="6" t="s">
        <v>3801</v>
      </c>
      <c r="C1901" s="10" t="s">
        <v>6679</v>
      </c>
      <c r="D1901" s="9" t="s">
        <v>6761</v>
      </c>
      <c r="E1901" s="8" t="s">
        <v>6337</v>
      </c>
    </row>
    <row r="1902" spans="1:5" ht="15.75" x14ac:dyDescent="0.25">
      <c r="A1902" s="3" t="s">
        <v>3802</v>
      </c>
      <c r="B1902" s="4" t="s">
        <v>3803</v>
      </c>
      <c r="C1902" s="10" t="s">
        <v>6679</v>
      </c>
      <c r="D1902" s="9" t="s">
        <v>8063</v>
      </c>
      <c r="E1902" s="7" t="s">
        <v>6247</v>
      </c>
    </row>
    <row r="1903" spans="1:5" ht="15.75" x14ac:dyDescent="0.25">
      <c r="A1903" s="5" t="s">
        <v>3804</v>
      </c>
      <c r="B1903" s="6" t="s">
        <v>3805</v>
      </c>
      <c r="C1903" s="10" t="s">
        <v>6679</v>
      </c>
      <c r="D1903" s="9" t="s">
        <v>7548</v>
      </c>
      <c r="E1903" s="8" t="s">
        <v>6338</v>
      </c>
    </row>
    <row r="1904" spans="1:5" ht="15.75" x14ac:dyDescent="0.25">
      <c r="A1904" s="3" t="s">
        <v>3806</v>
      </c>
      <c r="B1904" s="4" t="s">
        <v>3807</v>
      </c>
      <c r="C1904" s="10" t="s">
        <v>6679</v>
      </c>
      <c r="D1904" s="9" t="s">
        <v>6874</v>
      </c>
      <c r="E1904" s="7" t="s">
        <v>6339</v>
      </c>
    </row>
    <row r="1905" spans="1:5" ht="15.75" x14ac:dyDescent="0.25">
      <c r="A1905" s="5" t="s">
        <v>3808</v>
      </c>
      <c r="B1905" s="6" t="s">
        <v>3809</v>
      </c>
      <c r="C1905" s="10" t="s">
        <v>6679</v>
      </c>
      <c r="D1905" s="9" t="s">
        <v>8064</v>
      </c>
      <c r="E1905" s="8" t="s">
        <v>6340</v>
      </c>
    </row>
    <row r="1906" spans="1:5" ht="15.75" x14ac:dyDescent="0.25">
      <c r="A1906" s="3" t="s">
        <v>3810</v>
      </c>
      <c r="B1906" s="4" t="s">
        <v>3811</v>
      </c>
      <c r="C1906" s="10" t="s">
        <v>6679</v>
      </c>
      <c r="D1906" s="9" t="s">
        <v>8065</v>
      </c>
      <c r="E1906" s="7" t="s">
        <v>6341</v>
      </c>
    </row>
    <row r="1907" spans="1:5" ht="15.75" x14ac:dyDescent="0.25">
      <c r="A1907" s="5" t="s">
        <v>3812</v>
      </c>
      <c r="B1907" s="6" t="s">
        <v>3813</v>
      </c>
      <c r="C1907" s="10" t="s">
        <v>6680</v>
      </c>
      <c r="D1907" s="9" t="s">
        <v>8066</v>
      </c>
      <c r="E1907" s="8" t="s">
        <v>6342</v>
      </c>
    </row>
    <row r="1908" spans="1:5" ht="15.75" x14ac:dyDescent="0.25">
      <c r="A1908" s="3" t="s">
        <v>3814</v>
      </c>
      <c r="B1908" s="4" t="s">
        <v>3815</v>
      </c>
      <c r="C1908" s="10" t="s">
        <v>6679</v>
      </c>
      <c r="D1908" s="9" t="s">
        <v>8067</v>
      </c>
      <c r="E1908" s="7" t="s">
        <v>4957</v>
      </c>
    </row>
    <row r="1909" spans="1:5" ht="15.75" x14ac:dyDescent="0.25">
      <c r="A1909" s="5" t="s">
        <v>3816</v>
      </c>
      <c r="B1909" s="6" t="s">
        <v>3817</v>
      </c>
      <c r="C1909" s="10" t="s">
        <v>6679</v>
      </c>
      <c r="D1909" s="9" t="s">
        <v>8068</v>
      </c>
      <c r="E1909" s="8" t="s">
        <v>6343</v>
      </c>
    </row>
    <row r="1910" spans="1:5" ht="15.75" x14ac:dyDescent="0.25">
      <c r="A1910" s="3" t="s">
        <v>3818</v>
      </c>
      <c r="B1910" s="4" t="s">
        <v>3819</v>
      </c>
      <c r="C1910" s="10" t="s">
        <v>6680</v>
      </c>
      <c r="D1910" s="9" t="s">
        <v>8069</v>
      </c>
      <c r="E1910" s="7" t="s">
        <v>6344</v>
      </c>
    </row>
    <row r="1911" spans="1:5" ht="15.75" x14ac:dyDescent="0.25">
      <c r="A1911" s="5" t="s">
        <v>3820</v>
      </c>
      <c r="B1911" s="6" t="s">
        <v>3821</v>
      </c>
      <c r="C1911" s="10" t="s">
        <v>6680</v>
      </c>
      <c r="D1911" s="9" t="s">
        <v>8070</v>
      </c>
      <c r="E1911" s="8" t="s">
        <v>5103</v>
      </c>
    </row>
    <row r="1912" spans="1:5" ht="15.75" x14ac:dyDescent="0.25">
      <c r="A1912" s="3" t="s">
        <v>3822</v>
      </c>
      <c r="B1912" s="4" t="s">
        <v>3823</v>
      </c>
      <c r="C1912" s="10" t="s">
        <v>6679</v>
      </c>
      <c r="D1912" s="9" t="s">
        <v>8071</v>
      </c>
      <c r="E1912" s="7" t="s">
        <v>6345</v>
      </c>
    </row>
    <row r="1913" spans="1:5" ht="15.75" x14ac:dyDescent="0.25">
      <c r="A1913" s="5" t="s">
        <v>3824</v>
      </c>
      <c r="B1913" s="6" t="s">
        <v>3825</v>
      </c>
      <c r="C1913" s="10" t="s">
        <v>6680</v>
      </c>
      <c r="D1913" s="9" t="s">
        <v>8072</v>
      </c>
      <c r="E1913" s="8" t="s">
        <v>5045</v>
      </c>
    </row>
    <row r="1914" spans="1:5" ht="15.75" x14ac:dyDescent="0.25">
      <c r="A1914" s="3" t="s">
        <v>3826</v>
      </c>
      <c r="B1914" s="4" t="s">
        <v>3827</v>
      </c>
      <c r="C1914" s="10" t="s">
        <v>6680</v>
      </c>
      <c r="D1914" s="9" t="s">
        <v>8073</v>
      </c>
      <c r="E1914" s="7" t="s">
        <v>6346</v>
      </c>
    </row>
    <row r="1915" spans="1:5" ht="15.75" x14ac:dyDescent="0.25">
      <c r="A1915" s="5" t="s">
        <v>3828</v>
      </c>
      <c r="B1915" s="6" t="s">
        <v>3829</v>
      </c>
      <c r="C1915" s="10" t="s">
        <v>6680</v>
      </c>
      <c r="D1915" s="9" t="s">
        <v>8074</v>
      </c>
      <c r="E1915" s="8" t="s">
        <v>5231</v>
      </c>
    </row>
    <row r="1916" spans="1:5" ht="15.75" x14ac:dyDescent="0.25">
      <c r="A1916" s="3" t="s">
        <v>3830</v>
      </c>
      <c r="B1916" s="4" t="s">
        <v>3831</v>
      </c>
      <c r="C1916" s="10" t="s">
        <v>6679</v>
      </c>
      <c r="D1916" s="9" t="s">
        <v>8075</v>
      </c>
      <c r="E1916" s="7" t="s">
        <v>6347</v>
      </c>
    </row>
    <row r="1917" spans="1:5" ht="15.75" x14ac:dyDescent="0.25">
      <c r="A1917" s="5" t="s">
        <v>3832</v>
      </c>
      <c r="B1917" s="6" t="s">
        <v>3833</v>
      </c>
      <c r="C1917" s="10" t="s">
        <v>6680</v>
      </c>
      <c r="D1917" s="9" t="s">
        <v>8076</v>
      </c>
      <c r="E1917" s="8" t="s">
        <v>6348</v>
      </c>
    </row>
    <row r="1918" spans="1:5" ht="15.75" x14ac:dyDescent="0.25">
      <c r="A1918" s="3" t="s">
        <v>3834</v>
      </c>
      <c r="B1918" s="4" t="s">
        <v>3835</v>
      </c>
      <c r="C1918" s="10" t="s">
        <v>6680</v>
      </c>
      <c r="D1918" s="9" t="s">
        <v>6810</v>
      </c>
      <c r="E1918" s="7" t="s">
        <v>6349</v>
      </c>
    </row>
    <row r="1919" spans="1:5" ht="15.75" x14ac:dyDescent="0.25">
      <c r="A1919" s="5" t="s">
        <v>3836</v>
      </c>
      <c r="B1919" s="6" t="s">
        <v>3837</v>
      </c>
      <c r="C1919" s="10" t="s">
        <v>6680</v>
      </c>
      <c r="D1919" s="9" t="s">
        <v>7688</v>
      </c>
      <c r="E1919" s="8" t="s">
        <v>6350</v>
      </c>
    </row>
    <row r="1920" spans="1:5" ht="15.75" x14ac:dyDescent="0.25">
      <c r="A1920" s="3" t="s">
        <v>3838</v>
      </c>
      <c r="B1920" s="4" t="s">
        <v>3839</v>
      </c>
      <c r="C1920" s="10" t="s">
        <v>6680</v>
      </c>
      <c r="D1920" s="9" t="s">
        <v>8077</v>
      </c>
      <c r="E1920" s="7" t="s">
        <v>6351</v>
      </c>
    </row>
    <row r="1921" spans="1:5" ht="15.75" x14ac:dyDescent="0.25">
      <c r="A1921" s="5" t="s">
        <v>3840</v>
      </c>
      <c r="B1921" s="6" t="s">
        <v>3841</v>
      </c>
      <c r="C1921" s="10" t="s">
        <v>6680</v>
      </c>
      <c r="D1921" s="9" t="s">
        <v>5182</v>
      </c>
      <c r="E1921" s="8" t="s">
        <v>6352</v>
      </c>
    </row>
    <row r="1922" spans="1:5" ht="15.75" x14ac:dyDescent="0.25">
      <c r="A1922" s="3" t="s">
        <v>3842</v>
      </c>
      <c r="B1922" s="4" t="s">
        <v>3843</v>
      </c>
      <c r="C1922" s="10" t="s">
        <v>7072</v>
      </c>
      <c r="D1922" s="9" t="s">
        <v>8078</v>
      </c>
      <c r="E1922" s="7" t="s">
        <v>6353</v>
      </c>
    </row>
    <row r="1923" spans="1:5" ht="15.75" x14ac:dyDescent="0.25">
      <c r="A1923" s="5" t="s">
        <v>3844</v>
      </c>
      <c r="B1923" s="6" t="s">
        <v>3845</v>
      </c>
      <c r="C1923" s="10" t="s">
        <v>6680</v>
      </c>
      <c r="D1923" s="9" t="s">
        <v>6810</v>
      </c>
      <c r="E1923" s="8" t="s">
        <v>6354</v>
      </c>
    </row>
    <row r="1924" spans="1:5" ht="15.75" x14ac:dyDescent="0.25">
      <c r="A1924" s="3" t="s">
        <v>3846</v>
      </c>
      <c r="B1924" s="4" t="s">
        <v>3847</v>
      </c>
      <c r="C1924" s="10" t="s">
        <v>6680</v>
      </c>
      <c r="D1924" s="9" t="s">
        <v>7260</v>
      </c>
      <c r="E1924" s="7" t="s">
        <v>6355</v>
      </c>
    </row>
    <row r="1925" spans="1:5" ht="15.75" x14ac:dyDescent="0.25">
      <c r="A1925" s="5" t="s">
        <v>3848</v>
      </c>
      <c r="B1925" s="6" t="s">
        <v>3849</v>
      </c>
      <c r="C1925" s="10" t="s">
        <v>6680</v>
      </c>
      <c r="D1925" s="9" t="s">
        <v>8079</v>
      </c>
      <c r="E1925" s="8" t="s">
        <v>6356</v>
      </c>
    </row>
    <row r="1926" spans="1:5" ht="15.75" x14ac:dyDescent="0.25">
      <c r="A1926" s="3" t="s">
        <v>3850</v>
      </c>
      <c r="B1926" s="4" t="s">
        <v>3851</v>
      </c>
      <c r="C1926" s="10" t="s">
        <v>6680</v>
      </c>
      <c r="D1926" s="9" t="s">
        <v>6797</v>
      </c>
      <c r="E1926" s="7" t="s">
        <v>6357</v>
      </c>
    </row>
    <row r="1927" spans="1:5" ht="15.75" x14ac:dyDescent="0.25">
      <c r="A1927" s="5" t="s">
        <v>3852</v>
      </c>
      <c r="B1927" s="6" t="s">
        <v>3853</v>
      </c>
      <c r="C1927" s="10" t="s">
        <v>6679</v>
      </c>
      <c r="D1927" s="9" t="s">
        <v>8080</v>
      </c>
      <c r="E1927" s="8" t="s">
        <v>5473</v>
      </c>
    </row>
    <row r="1928" spans="1:5" ht="15.75" x14ac:dyDescent="0.25">
      <c r="A1928" s="3" t="s">
        <v>3854</v>
      </c>
      <c r="B1928" s="4" t="s">
        <v>3855</v>
      </c>
      <c r="C1928" s="10" t="s">
        <v>6679</v>
      </c>
      <c r="D1928" s="9" t="s">
        <v>8081</v>
      </c>
      <c r="E1928" s="7" t="s">
        <v>6358</v>
      </c>
    </row>
    <row r="1929" spans="1:5" ht="15.75" x14ac:dyDescent="0.25">
      <c r="A1929" s="5" t="s">
        <v>3856</v>
      </c>
      <c r="B1929" s="6" t="s">
        <v>3857</v>
      </c>
      <c r="C1929" s="10" t="s">
        <v>6680</v>
      </c>
      <c r="D1929" s="9" t="s">
        <v>6737</v>
      </c>
      <c r="E1929" s="8" t="s">
        <v>6359</v>
      </c>
    </row>
    <row r="1930" spans="1:5" ht="15.75" x14ac:dyDescent="0.25">
      <c r="A1930" s="3" t="s">
        <v>3858</v>
      </c>
      <c r="B1930" s="4" t="s">
        <v>3859</v>
      </c>
      <c r="C1930" s="10" t="s">
        <v>6679</v>
      </c>
      <c r="D1930" s="9" t="s">
        <v>8082</v>
      </c>
      <c r="E1930" s="7" t="s">
        <v>5675</v>
      </c>
    </row>
    <row r="1931" spans="1:5" ht="15.75" x14ac:dyDescent="0.25">
      <c r="A1931" s="5" t="s">
        <v>3860</v>
      </c>
      <c r="B1931" s="6" t="s">
        <v>3861</v>
      </c>
      <c r="C1931" s="10" t="s">
        <v>6679</v>
      </c>
      <c r="D1931" s="9" t="s">
        <v>7546</v>
      </c>
      <c r="E1931" s="8" t="s">
        <v>5137</v>
      </c>
    </row>
    <row r="1932" spans="1:5" ht="15.75" x14ac:dyDescent="0.25">
      <c r="A1932" s="3" t="s">
        <v>3862</v>
      </c>
      <c r="B1932" s="4" t="s">
        <v>3863</v>
      </c>
      <c r="C1932" s="10" t="s">
        <v>6679</v>
      </c>
      <c r="D1932" s="9" t="s">
        <v>8083</v>
      </c>
      <c r="E1932" s="7" t="s">
        <v>6360</v>
      </c>
    </row>
    <row r="1933" spans="1:5" ht="15.75" x14ac:dyDescent="0.25">
      <c r="A1933" s="5" t="s">
        <v>3864</v>
      </c>
      <c r="B1933" s="6" t="s">
        <v>3865</v>
      </c>
      <c r="C1933" s="10" t="s">
        <v>6679</v>
      </c>
      <c r="D1933" s="9" t="s">
        <v>8084</v>
      </c>
      <c r="E1933" s="8" t="s">
        <v>6361</v>
      </c>
    </row>
    <row r="1934" spans="1:5" ht="15.75" x14ac:dyDescent="0.25">
      <c r="A1934" s="3" t="s">
        <v>3866</v>
      </c>
      <c r="B1934" s="4" t="s">
        <v>3867</v>
      </c>
      <c r="C1934" s="10" t="s">
        <v>6680</v>
      </c>
      <c r="D1934" s="9" t="s">
        <v>6751</v>
      </c>
      <c r="E1934" s="7" t="s">
        <v>6362</v>
      </c>
    </row>
    <row r="1935" spans="1:5" ht="15.75" x14ac:dyDescent="0.25">
      <c r="A1935" s="5" t="s">
        <v>3868</v>
      </c>
      <c r="B1935" s="6" t="s">
        <v>3869</v>
      </c>
      <c r="C1935" s="10" t="s">
        <v>6679</v>
      </c>
      <c r="D1935" s="9" t="s">
        <v>6761</v>
      </c>
      <c r="E1935" s="8" t="s">
        <v>6363</v>
      </c>
    </row>
    <row r="1936" spans="1:5" ht="15.75" x14ac:dyDescent="0.25">
      <c r="A1936" s="3" t="s">
        <v>3870</v>
      </c>
      <c r="B1936" s="4" t="s">
        <v>3871</v>
      </c>
      <c r="C1936" s="10" t="s">
        <v>6679</v>
      </c>
      <c r="D1936" s="9" t="s">
        <v>8085</v>
      </c>
      <c r="E1936" s="7" t="s">
        <v>6364</v>
      </c>
    </row>
    <row r="1937" spans="1:5" ht="15.75" x14ac:dyDescent="0.25">
      <c r="A1937" s="5" t="s">
        <v>3872</v>
      </c>
      <c r="B1937" s="6" t="s">
        <v>3873</v>
      </c>
      <c r="C1937" s="10" t="s">
        <v>6680</v>
      </c>
      <c r="D1937" s="9" t="s">
        <v>8086</v>
      </c>
      <c r="E1937" s="8" t="s">
        <v>6365</v>
      </c>
    </row>
    <row r="1938" spans="1:5" ht="15.75" x14ac:dyDescent="0.25">
      <c r="A1938" s="3" t="s">
        <v>3874</v>
      </c>
      <c r="B1938" s="4" t="s">
        <v>3875</v>
      </c>
      <c r="C1938" s="10" t="s">
        <v>7072</v>
      </c>
      <c r="D1938" s="9" t="s">
        <v>8087</v>
      </c>
      <c r="E1938" s="7" t="s">
        <v>6366</v>
      </c>
    </row>
    <row r="1939" spans="1:5" ht="15.75" x14ac:dyDescent="0.25">
      <c r="A1939" s="5" t="s">
        <v>3876</v>
      </c>
      <c r="B1939" s="6" t="s">
        <v>3877</v>
      </c>
      <c r="C1939" s="10" t="s">
        <v>6680</v>
      </c>
      <c r="D1939" s="9" t="s">
        <v>6690</v>
      </c>
      <c r="E1939" s="8" t="s">
        <v>6188</v>
      </c>
    </row>
    <row r="1940" spans="1:5" ht="15.75" x14ac:dyDescent="0.25">
      <c r="A1940" s="3" t="s">
        <v>3878</v>
      </c>
      <c r="B1940" s="4" t="s">
        <v>3879</v>
      </c>
      <c r="C1940" s="10" t="s">
        <v>6680</v>
      </c>
      <c r="D1940" s="9" t="s">
        <v>8088</v>
      </c>
      <c r="E1940" s="7" t="s">
        <v>6367</v>
      </c>
    </row>
    <row r="1941" spans="1:5" ht="15.75" x14ac:dyDescent="0.25">
      <c r="A1941" s="5" t="s">
        <v>3880</v>
      </c>
      <c r="B1941" s="6" t="s">
        <v>3881</v>
      </c>
      <c r="C1941" s="10" t="s">
        <v>6680</v>
      </c>
      <c r="D1941" s="9" t="s">
        <v>8089</v>
      </c>
      <c r="E1941" s="8" t="s">
        <v>6368</v>
      </c>
    </row>
    <row r="1942" spans="1:5" ht="15.75" x14ac:dyDescent="0.25">
      <c r="A1942" s="3" t="s">
        <v>3882</v>
      </c>
      <c r="B1942" s="4" t="s">
        <v>3883</v>
      </c>
      <c r="C1942" s="10" t="s">
        <v>6680</v>
      </c>
      <c r="D1942" s="9" t="s">
        <v>8090</v>
      </c>
      <c r="E1942" s="7" t="s">
        <v>5439</v>
      </c>
    </row>
    <row r="1943" spans="1:5" ht="15.75" x14ac:dyDescent="0.25">
      <c r="A1943" s="5" t="s">
        <v>3884</v>
      </c>
      <c r="B1943" s="6" t="s">
        <v>3885</v>
      </c>
      <c r="C1943" s="10" t="s">
        <v>6680</v>
      </c>
      <c r="D1943" s="9" t="s">
        <v>5065</v>
      </c>
      <c r="E1943" s="8" t="s">
        <v>6369</v>
      </c>
    </row>
    <row r="1944" spans="1:5" ht="15.75" x14ac:dyDescent="0.25">
      <c r="A1944" s="3" t="s">
        <v>3886</v>
      </c>
      <c r="B1944" s="4" t="s">
        <v>3887</v>
      </c>
      <c r="C1944" s="10" t="s">
        <v>6680</v>
      </c>
      <c r="D1944" s="9" t="s">
        <v>6810</v>
      </c>
      <c r="E1944" s="7" t="s">
        <v>6370</v>
      </c>
    </row>
    <row r="1945" spans="1:5" ht="15.75" x14ac:dyDescent="0.25">
      <c r="A1945" s="5" t="s">
        <v>3888</v>
      </c>
      <c r="B1945" s="6" t="s">
        <v>3889</v>
      </c>
      <c r="C1945" s="10" t="s">
        <v>6680</v>
      </c>
      <c r="D1945" s="9" t="s">
        <v>6316</v>
      </c>
      <c r="E1945" s="8" t="s">
        <v>5363</v>
      </c>
    </row>
    <row r="1946" spans="1:5" ht="15.75" x14ac:dyDescent="0.25">
      <c r="A1946" s="3" t="s">
        <v>3890</v>
      </c>
      <c r="B1946" s="4" t="s">
        <v>3891</v>
      </c>
      <c r="C1946" s="10" t="s">
        <v>6679</v>
      </c>
      <c r="D1946" s="9" t="s">
        <v>6770</v>
      </c>
      <c r="E1946" s="7" t="s">
        <v>6371</v>
      </c>
    </row>
    <row r="1947" spans="1:5" ht="15.75" x14ac:dyDescent="0.25">
      <c r="A1947" s="5" t="s">
        <v>3892</v>
      </c>
      <c r="B1947" s="6" t="s">
        <v>3893</v>
      </c>
      <c r="C1947" s="10" t="s">
        <v>6680</v>
      </c>
      <c r="D1947" s="9" t="s">
        <v>8046</v>
      </c>
      <c r="E1947" s="8" t="s">
        <v>6372</v>
      </c>
    </row>
    <row r="1948" spans="1:5" ht="15.75" x14ac:dyDescent="0.25">
      <c r="A1948" s="3" t="s">
        <v>3894</v>
      </c>
      <c r="B1948" s="4" t="s">
        <v>3895</v>
      </c>
      <c r="C1948" s="10" t="s">
        <v>6680</v>
      </c>
      <c r="D1948" s="9" t="s">
        <v>8091</v>
      </c>
      <c r="E1948" s="7" t="s">
        <v>6373</v>
      </c>
    </row>
    <row r="1949" spans="1:5" ht="15.75" x14ac:dyDescent="0.25">
      <c r="A1949" s="5" t="s">
        <v>3896</v>
      </c>
      <c r="B1949" s="6" t="s">
        <v>3897</v>
      </c>
      <c r="C1949" s="10" t="s">
        <v>6680</v>
      </c>
      <c r="D1949" s="9" t="s">
        <v>8092</v>
      </c>
      <c r="E1949" s="8" t="s">
        <v>6374</v>
      </c>
    </row>
    <row r="1950" spans="1:5" ht="15.75" x14ac:dyDescent="0.25">
      <c r="A1950" s="3" t="s">
        <v>3898</v>
      </c>
      <c r="B1950" s="4" t="s">
        <v>3899</v>
      </c>
      <c r="C1950" s="10" t="s">
        <v>6679</v>
      </c>
      <c r="D1950" s="9" t="s">
        <v>8093</v>
      </c>
      <c r="E1950" s="7" t="s">
        <v>6375</v>
      </c>
    </row>
    <row r="1951" spans="1:5" ht="15.75" x14ac:dyDescent="0.25">
      <c r="A1951" s="5" t="s">
        <v>3900</v>
      </c>
      <c r="B1951" s="6" t="s">
        <v>3901</v>
      </c>
      <c r="C1951" s="10" t="s">
        <v>6680</v>
      </c>
      <c r="D1951" s="9" t="s">
        <v>6797</v>
      </c>
      <c r="E1951" s="8" t="s">
        <v>5237</v>
      </c>
    </row>
    <row r="1952" spans="1:5" ht="15.75" x14ac:dyDescent="0.25">
      <c r="A1952" s="3" t="s">
        <v>3902</v>
      </c>
      <c r="B1952" s="4" t="s">
        <v>3903</v>
      </c>
      <c r="C1952" s="10" t="s">
        <v>6679</v>
      </c>
      <c r="D1952" s="9" t="s">
        <v>8094</v>
      </c>
      <c r="E1952" s="7" t="s">
        <v>6376</v>
      </c>
    </row>
    <row r="1953" spans="1:5" ht="15.75" x14ac:dyDescent="0.25">
      <c r="A1953" s="5" t="s">
        <v>3904</v>
      </c>
      <c r="B1953" s="6" t="s">
        <v>3905</v>
      </c>
      <c r="C1953" s="10" t="s">
        <v>6680</v>
      </c>
      <c r="D1953" s="9" t="s">
        <v>8095</v>
      </c>
      <c r="E1953" s="8" t="s">
        <v>6377</v>
      </c>
    </row>
    <row r="1954" spans="1:5" ht="15.75" x14ac:dyDescent="0.25">
      <c r="A1954" s="3" t="s">
        <v>3906</v>
      </c>
      <c r="B1954" s="4" t="s">
        <v>3907</v>
      </c>
      <c r="C1954" s="10" t="s">
        <v>6680</v>
      </c>
      <c r="D1954" s="9" t="s">
        <v>8096</v>
      </c>
      <c r="E1954" s="7" t="s">
        <v>6378</v>
      </c>
    </row>
    <row r="1955" spans="1:5" ht="15.75" x14ac:dyDescent="0.25">
      <c r="A1955" s="5" t="s">
        <v>3908</v>
      </c>
      <c r="B1955" s="6" t="s">
        <v>3909</v>
      </c>
      <c r="C1955" s="10" t="s">
        <v>6679</v>
      </c>
      <c r="D1955" s="9" t="s">
        <v>8097</v>
      </c>
      <c r="E1955" s="8" t="s">
        <v>6379</v>
      </c>
    </row>
    <row r="1956" spans="1:5" ht="15.75" x14ac:dyDescent="0.25">
      <c r="A1956" s="3" t="s">
        <v>3910</v>
      </c>
      <c r="B1956" s="4" t="s">
        <v>3911</v>
      </c>
      <c r="C1956" s="10" t="s">
        <v>6679</v>
      </c>
      <c r="D1956" s="9" t="s">
        <v>8098</v>
      </c>
      <c r="E1956" s="7" t="s">
        <v>6380</v>
      </c>
    </row>
    <row r="1957" spans="1:5" ht="15.75" x14ac:dyDescent="0.25">
      <c r="A1957" s="5" t="s">
        <v>3912</v>
      </c>
      <c r="B1957" s="6" t="s">
        <v>3913</v>
      </c>
      <c r="C1957" s="10" t="s">
        <v>6679</v>
      </c>
      <c r="D1957" s="9" t="s">
        <v>8099</v>
      </c>
      <c r="E1957" s="8" t="s">
        <v>6381</v>
      </c>
    </row>
    <row r="1958" spans="1:5" ht="15.75" x14ac:dyDescent="0.25">
      <c r="A1958" s="3" t="s">
        <v>3914</v>
      </c>
      <c r="B1958" s="4" t="s">
        <v>3915</v>
      </c>
      <c r="C1958" s="10" t="s">
        <v>6680</v>
      </c>
      <c r="D1958" s="9" t="s">
        <v>8100</v>
      </c>
      <c r="E1958" s="7" t="s">
        <v>6382</v>
      </c>
    </row>
    <row r="1959" spans="1:5" ht="15.75" x14ac:dyDescent="0.25">
      <c r="A1959" s="5" t="s">
        <v>3916</v>
      </c>
      <c r="B1959" s="6" t="s">
        <v>3917</v>
      </c>
      <c r="C1959" s="10" t="s">
        <v>6679</v>
      </c>
      <c r="D1959" s="9" t="s">
        <v>7046</v>
      </c>
      <c r="E1959" s="8" t="s">
        <v>5001</v>
      </c>
    </row>
    <row r="1960" spans="1:5" ht="15.75" x14ac:dyDescent="0.25">
      <c r="A1960" s="3" t="s">
        <v>3918</v>
      </c>
      <c r="B1960" s="4" t="s">
        <v>3919</v>
      </c>
      <c r="C1960" s="10" t="s">
        <v>6679</v>
      </c>
      <c r="D1960" s="9" t="s">
        <v>6711</v>
      </c>
      <c r="E1960" s="7" t="s">
        <v>6383</v>
      </c>
    </row>
    <row r="1961" spans="1:5" ht="15.75" x14ac:dyDescent="0.25">
      <c r="A1961" s="5" t="s">
        <v>3920</v>
      </c>
      <c r="B1961" s="6" t="s">
        <v>3921</v>
      </c>
      <c r="C1961" s="10" t="s">
        <v>6679</v>
      </c>
      <c r="D1961" s="9" t="s">
        <v>6874</v>
      </c>
      <c r="E1961" s="8" t="s">
        <v>5137</v>
      </c>
    </row>
    <row r="1962" spans="1:5" ht="15.75" x14ac:dyDescent="0.25">
      <c r="A1962" s="3" t="s">
        <v>3922</v>
      </c>
      <c r="B1962" s="4" t="s">
        <v>3923</v>
      </c>
      <c r="C1962" s="10" t="s">
        <v>6679</v>
      </c>
      <c r="D1962" s="9" t="s">
        <v>8101</v>
      </c>
      <c r="E1962" s="7" t="s">
        <v>6384</v>
      </c>
    </row>
    <row r="1963" spans="1:5" ht="15.75" x14ac:dyDescent="0.25">
      <c r="A1963" s="5" t="s">
        <v>3924</v>
      </c>
      <c r="B1963" s="6" t="s">
        <v>3925</v>
      </c>
      <c r="C1963" s="10" t="s">
        <v>6680</v>
      </c>
      <c r="D1963" s="9" t="s">
        <v>6681</v>
      </c>
      <c r="E1963" s="8" t="s">
        <v>6247</v>
      </c>
    </row>
    <row r="1964" spans="1:5" ht="15.75" x14ac:dyDescent="0.25">
      <c r="A1964" s="3" t="s">
        <v>3926</v>
      </c>
      <c r="B1964" s="4" t="s">
        <v>3927</v>
      </c>
      <c r="C1964" s="10" t="s">
        <v>6680</v>
      </c>
      <c r="D1964" s="9" t="s">
        <v>8102</v>
      </c>
      <c r="E1964" s="7" t="s">
        <v>6385</v>
      </c>
    </row>
    <row r="1965" spans="1:5" ht="15.75" x14ac:dyDescent="0.25">
      <c r="A1965" s="5" t="s">
        <v>3928</v>
      </c>
      <c r="B1965" s="6" t="s">
        <v>3929</v>
      </c>
      <c r="C1965" s="10" t="s">
        <v>6680</v>
      </c>
      <c r="D1965" s="9" t="s">
        <v>6041</v>
      </c>
      <c r="E1965" s="8" t="s">
        <v>4970</v>
      </c>
    </row>
    <row r="1966" spans="1:5" ht="15.75" x14ac:dyDescent="0.25">
      <c r="A1966" s="3" t="s">
        <v>3930</v>
      </c>
      <c r="B1966" s="4" t="s">
        <v>3931</v>
      </c>
      <c r="C1966" s="10" t="s">
        <v>6679</v>
      </c>
      <c r="D1966" s="9" t="s">
        <v>8103</v>
      </c>
      <c r="E1966" s="7" t="s">
        <v>6386</v>
      </c>
    </row>
    <row r="1967" spans="1:5" ht="15.75" x14ac:dyDescent="0.25">
      <c r="A1967" s="5" t="s">
        <v>3932</v>
      </c>
      <c r="B1967" s="6" t="s">
        <v>3933</v>
      </c>
      <c r="C1967" s="10" t="s">
        <v>6680</v>
      </c>
      <c r="D1967" s="9" t="s">
        <v>8104</v>
      </c>
      <c r="E1967" s="8" t="s">
        <v>4724</v>
      </c>
    </row>
    <row r="1968" spans="1:5" ht="15.75" x14ac:dyDescent="0.25">
      <c r="A1968" s="3" t="s">
        <v>3934</v>
      </c>
      <c r="B1968" s="4" t="s">
        <v>3935</v>
      </c>
      <c r="C1968" s="10" t="s">
        <v>6680</v>
      </c>
      <c r="D1968" s="9" t="s">
        <v>8105</v>
      </c>
      <c r="E1968" s="7" t="s">
        <v>6387</v>
      </c>
    </row>
    <row r="1969" spans="1:5" ht="15.75" x14ac:dyDescent="0.25">
      <c r="A1969" s="5" t="s">
        <v>3936</v>
      </c>
      <c r="B1969" s="6" t="s">
        <v>3937</v>
      </c>
      <c r="C1969" s="10" t="s">
        <v>6680</v>
      </c>
      <c r="D1969" s="9" t="s">
        <v>8106</v>
      </c>
      <c r="E1969" s="8" t="s">
        <v>5915</v>
      </c>
    </row>
    <row r="1970" spans="1:5" ht="15.75" x14ac:dyDescent="0.25">
      <c r="A1970" s="3" t="s">
        <v>3938</v>
      </c>
      <c r="B1970" s="4" t="s">
        <v>3939</v>
      </c>
      <c r="C1970" s="10" t="s">
        <v>6680</v>
      </c>
      <c r="D1970" s="9" t="s">
        <v>8107</v>
      </c>
      <c r="E1970" s="7" t="s">
        <v>5699</v>
      </c>
    </row>
    <row r="1971" spans="1:5" ht="15.75" x14ac:dyDescent="0.25">
      <c r="A1971" s="5" t="s">
        <v>3940</v>
      </c>
      <c r="B1971" s="6" t="s">
        <v>3941</v>
      </c>
      <c r="C1971" s="10" t="s">
        <v>7072</v>
      </c>
      <c r="D1971" s="9" t="s">
        <v>8108</v>
      </c>
      <c r="E1971" s="8" t="s">
        <v>6388</v>
      </c>
    </row>
    <row r="1972" spans="1:5" ht="15.75" x14ac:dyDescent="0.25">
      <c r="A1972" s="3" t="s">
        <v>3942</v>
      </c>
      <c r="B1972" s="4" t="s">
        <v>3943</v>
      </c>
      <c r="C1972" s="10" t="s">
        <v>6679</v>
      </c>
      <c r="D1972" s="9" t="s">
        <v>8109</v>
      </c>
      <c r="E1972" s="7" t="s">
        <v>6389</v>
      </c>
    </row>
    <row r="1973" spans="1:5" ht="15.75" x14ac:dyDescent="0.25">
      <c r="A1973" s="5" t="s">
        <v>3944</v>
      </c>
      <c r="B1973" s="6" t="s">
        <v>3945</v>
      </c>
      <c r="C1973" s="10" t="s">
        <v>6680</v>
      </c>
      <c r="D1973" s="9" t="s">
        <v>6747</v>
      </c>
      <c r="E1973" s="8" t="s">
        <v>6390</v>
      </c>
    </row>
    <row r="1974" spans="1:5" ht="15.75" x14ac:dyDescent="0.25">
      <c r="A1974" s="3" t="s">
        <v>3946</v>
      </c>
      <c r="B1974" s="4" t="s">
        <v>3947</v>
      </c>
      <c r="C1974" s="10" t="s">
        <v>6680</v>
      </c>
      <c r="D1974" s="9" t="s">
        <v>8110</v>
      </c>
      <c r="E1974" s="7" t="s">
        <v>6391</v>
      </c>
    </row>
    <row r="1975" spans="1:5" ht="15.75" x14ac:dyDescent="0.25">
      <c r="A1975" s="5" t="s">
        <v>3948</v>
      </c>
      <c r="B1975" s="6" t="s">
        <v>3949</v>
      </c>
      <c r="C1975" s="10" t="s">
        <v>6679</v>
      </c>
      <c r="D1975" s="9" t="s">
        <v>8111</v>
      </c>
      <c r="E1975" s="8" t="s">
        <v>6392</v>
      </c>
    </row>
    <row r="1976" spans="1:5" ht="15.75" x14ac:dyDescent="0.25">
      <c r="A1976" s="3" t="s">
        <v>3950</v>
      </c>
      <c r="B1976" s="4" t="s">
        <v>3951</v>
      </c>
      <c r="C1976" s="10" t="s">
        <v>6679</v>
      </c>
      <c r="D1976" s="9" t="s">
        <v>8112</v>
      </c>
      <c r="E1976" s="7" t="s">
        <v>6393</v>
      </c>
    </row>
    <row r="1977" spans="1:5" ht="15.75" x14ac:dyDescent="0.25">
      <c r="A1977" s="5" t="s">
        <v>3952</v>
      </c>
      <c r="B1977" s="6" t="s">
        <v>3953</v>
      </c>
      <c r="C1977" s="10" t="s">
        <v>6679</v>
      </c>
      <c r="D1977" s="9" t="s">
        <v>8113</v>
      </c>
      <c r="E1977" s="8" t="s">
        <v>6394</v>
      </c>
    </row>
    <row r="1978" spans="1:5" ht="15.75" x14ac:dyDescent="0.25">
      <c r="A1978" s="3" t="s">
        <v>3954</v>
      </c>
      <c r="B1978" s="4" t="s">
        <v>3955</v>
      </c>
      <c r="C1978" s="10" t="s">
        <v>6679</v>
      </c>
      <c r="D1978" s="9" t="s">
        <v>5917</v>
      </c>
      <c r="E1978" s="7" t="s">
        <v>6395</v>
      </c>
    </row>
    <row r="1979" spans="1:5" ht="15.75" x14ac:dyDescent="0.25">
      <c r="A1979" s="5" t="s">
        <v>3956</v>
      </c>
      <c r="B1979" s="6" t="s">
        <v>3957</v>
      </c>
      <c r="C1979" s="10" t="s">
        <v>6679</v>
      </c>
      <c r="D1979" s="9" t="s">
        <v>8114</v>
      </c>
      <c r="E1979" s="8" t="s">
        <v>4886</v>
      </c>
    </row>
    <row r="1980" spans="1:5" ht="15.75" x14ac:dyDescent="0.25">
      <c r="A1980" s="3" t="s">
        <v>3958</v>
      </c>
      <c r="B1980" s="4" t="s">
        <v>3959</v>
      </c>
      <c r="C1980" s="10" t="s">
        <v>6679</v>
      </c>
      <c r="D1980" s="9" t="s">
        <v>8115</v>
      </c>
      <c r="E1980" s="7" t="s">
        <v>6396</v>
      </c>
    </row>
    <row r="1981" spans="1:5" ht="15.75" x14ac:dyDescent="0.25">
      <c r="A1981" s="5" t="s">
        <v>3960</v>
      </c>
      <c r="B1981" s="6" t="s">
        <v>3961</v>
      </c>
      <c r="C1981" s="10" t="s">
        <v>6679</v>
      </c>
      <c r="D1981" s="9" t="s">
        <v>8116</v>
      </c>
      <c r="E1981" s="8" t="s">
        <v>6397</v>
      </c>
    </row>
    <row r="1982" spans="1:5" ht="15.75" x14ac:dyDescent="0.25">
      <c r="A1982" s="3" t="s">
        <v>3962</v>
      </c>
      <c r="B1982" s="4" t="s">
        <v>3963</v>
      </c>
      <c r="C1982" s="10" t="s">
        <v>6679</v>
      </c>
      <c r="D1982" s="9" t="s">
        <v>8117</v>
      </c>
      <c r="E1982" s="7" t="s">
        <v>6398</v>
      </c>
    </row>
    <row r="1983" spans="1:5" ht="15.75" x14ac:dyDescent="0.25">
      <c r="A1983" s="5" t="s">
        <v>3964</v>
      </c>
      <c r="B1983" s="6" t="s">
        <v>3965</v>
      </c>
      <c r="C1983" s="10" t="s">
        <v>6679</v>
      </c>
      <c r="D1983" s="9" t="s">
        <v>8118</v>
      </c>
      <c r="E1983" s="8" t="s">
        <v>6399</v>
      </c>
    </row>
    <row r="1984" spans="1:5" ht="15.75" x14ac:dyDescent="0.25">
      <c r="A1984" s="3" t="s">
        <v>3966</v>
      </c>
      <c r="B1984" s="4" t="s">
        <v>3967</v>
      </c>
      <c r="C1984" s="10" t="s">
        <v>6679</v>
      </c>
      <c r="D1984" s="9" t="s">
        <v>8119</v>
      </c>
      <c r="E1984" s="7" t="s">
        <v>6400</v>
      </c>
    </row>
    <row r="1985" spans="1:5" ht="15.75" x14ac:dyDescent="0.25">
      <c r="A1985" s="5" t="s">
        <v>3968</v>
      </c>
      <c r="B1985" s="6" t="s">
        <v>3969</v>
      </c>
      <c r="C1985" s="10" t="s">
        <v>6680</v>
      </c>
      <c r="D1985" s="9" t="s">
        <v>8120</v>
      </c>
      <c r="E1985" s="8" t="s">
        <v>6401</v>
      </c>
    </row>
    <row r="1986" spans="1:5" ht="15.75" x14ac:dyDescent="0.25">
      <c r="A1986" s="3" t="s">
        <v>3970</v>
      </c>
      <c r="B1986" s="4" t="s">
        <v>3971</v>
      </c>
      <c r="C1986" s="10" t="s">
        <v>6680</v>
      </c>
      <c r="D1986" s="9" t="s">
        <v>7471</v>
      </c>
      <c r="E1986" s="7" t="s">
        <v>6402</v>
      </c>
    </row>
    <row r="1987" spans="1:5" ht="15.75" x14ac:dyDescent="0.25">
      <c r="A1987" s="5" t="s">
        <v>3972</v>
      </c>
      <c r="B1987" s="6" t="s">
        <v>3973</v>
      </c>
      <c r="C1987" s="10" t="s">
        <v>6680</v>
      </c>
      <c r="D1987" s="9" t="s">
        <v>6698</v>
      </c>
      <c r="E1987" s="8" t="s">
        <v>6403</v>
      </c>
    </row>
    <row r="1988" spans="1:5" ht="15.75" x14ac:dyDescent="0.25">
      <c r="A1988" s="3" t="s">
        <v>3974</v>
      </c>
      <c r="B1988" s="4" t="s">
        <v>3975</v>
      </c>
      <c r="C1988" s="10" t="s">
        <v>7072</v>
      </c>
      <c r="D1988" s="9" t="s">
        <v>8121</v>
      </c>
      <c r="E1988" s="7" t="s">
        <v>6404</v>
      </c>
    </row>
    <row r="1989" spans="1:5" ht="15.75" x14ac:dyDescent="0.25">
      <c r="A1989" s="5" t="s">
        <v>3976</v>
      </c>
      <c r="B1989" s="6" t="s">
        <v>3977</v>
      </c>
      <c r="C1989" s="10" t="s">
        <v>6680</v>
      </c>
      <c r="D1989" s="9" t="s">
        <v>8122</v>
      </c>
      <c r="E1989" s="8" t="s">
        <v>6405</v>
      </c>
    </row>
    <row r="1990" spans="1:5" ht="15.75" x14ac:dyDescent="0.25">
      <c r="A1990" s="3" t="s">
        <v>3978</v>
      </c>
      <c r="B1990" s="4" t="s">
        <v>3979</v>
      </c>
      <c r="C1990" s="10" t="s">
        <v>6679</v>
      </c>
      <c r="D1990" s="9" t="s">
        <v>6750</v>
      </c>
      <c r="E1990" s="7" t="s">
        <v>6406</v>
      </c>
    </row>
    <row r="1991" spans="1:5" ht="15.75" x14ac:dyDescent="0.25">
      <c r="A1991" s="5" t="s">
        <v>3980</v>
      </c>
      <c r="B1991" s="6" t="s">
        <v>3981</v>
      </c>
      <c r="C1991" s="10" t="s">
        <v>6680</v>
      </c>
      <c r="D1991" s="9" t="s">
        <v>8123</v>
      </c>
      <c r="E1991" s="8" t="s">
        <v>6407</v>
      </c>
    </row>
    <row r="1992" spans="1:5" ht="15.75" x14ac:dyDescent="0.25">
      <c r="A1992" s="3" t="s">
        <v>3982</v>
      </c>
      <c r="B1992" s="4" t="s">
        <v>3983</v>
      </c>
      <c r="C1992" s="10" t="s">
        <v>6680</v>
      </c>
      <c r="D1992" s="9" t="s">
        <v>8124</v>
      </c>
      <c r="E1992" s="7" t="s">
        <v>6408</v>
      </c>
    </row>
    <row r="1993" spans="1:5" ht="15.75" x14ac:dyDescent="0.25">
      <c r="A1993" s="5" t="s">
        <v>3984</v>
      </c>
      <c r="B1993" s="6" t="s">
        <v>3985</v>
      </c>
      <c r="C1993" s="10" t="s">
        <v>6680</v>
      </c>
      <c r="D1993" s="9" t="s">
        <v>8125</v>
      </c>
      <c r="E1993" s="8" t="s">
        <v>6409</v>
      </c>
    </row>
    <row r="1994" spans="1:5" ht="15.75" x14ac:dyDescent="0.25">
      <c r="A1994" s="3" t="s">
        <v>3986</v>
      </c>
      <c r="B1994" s="4" t="s">
        <v>3987</v>
      </c>
      <c r="C1994" s="10" t="s">
        <v>6680</v>
      </c>
      <c r="D1994" s="9" t="s">
        <v>8126</v>
      </c>
      <c r="E1994" s="7" t="s">
        <v>6410</v>
      </c>
    </row>
    <row r="1995" spans="1:5" ht="15.75" x14ac:dyDescent="0.25">
      <c r="A1995" s="5" t="s">
        <v>3988</v>
      </c>
      <c r="B1995" s="6" t="s">
        <v>3989</v>
      </c>
      <c r="C1995" s="10" t="s">
        <v>6679</v>
      </c>
      <c r="D1995" s="9" t="s">
        <v>7820</v>
      </c>
      <c r="E1995" s="8" t="s">
        <v>6411</v>
      </c>
    </row>
    <row r="1996" spans="1:5" ht="15.75" x14ac:dyDescent="0.25">
      <c r="A1996" s="3" t="s">
        <v>3990</v>
      </c>
      <c r="B1996" s="4" t="s">
        <v>3991</v>
      </c>
      <c r="C1996" s="10" t="s">
        <v>6679</v>
      </c>
      <c r="D1996" s="9" t="s">
        <v>8127</v>
      </c>
      <c r="E1996" s="7" t="s">
        <v>6412</v>
      </c>
    </row>
    <row r="1997" spans="1:5" ht="15.75" x14ac:dyDescent="0.25">
      <c r="A1997" s="5" t="s">
        <v>3992</v>
      </c>
      <c r="B1997" s="6" t="s">
        <v>3993</v>
      </c>
      <c r="C1997" s="10" t="s">
        <v>6679</v>
      </c>
      <c r="D1997" s="9" t="s">
        <v>8128</v>
      </c>
      <c r="E1997" s="8" t="s">
        <v>5041</v>
      </c>
    </row>
    <row r="1998" spans="1:5" ht="15.75" x14ac:dyDescent="0.25">
      <c r="A1998" s="3" t="s">
        <v>3994</v>
      </c>
      <c r="B1998" s="4" t="s">
        <v>3995</v>
      </c>
      <c r="C1998" s="10" t="s">
        <v>6679</v>
      </c>
      <c r="D1998" s="9" t="s">
        <v>6892</v>
      </c>
      <c r="E1998" s="7" t="s">
        <v>4766</v>
      </c>
    </row>
    <row r="1999" spans="1:5" ht="15.75" x14ac:dyDescent="0.25">
      <c r="A1999" s="5" t="s">
        <v>3996</v>
      </c>
      <c r="B1999" s="6" t="s">
        <v>3997</v>
      </c>
      <c r="C1999" s="10" t="s">
        <v>6679</v>
      </c>
      <c r="D1999" s="9" t="s">
        <v>8129</v>
      </c>
      <c r="E1999" s="8" t="s">
        <v>6413</v>
      </c>
    </row>
    <row r="2000" spans="1:5" ht="15.75" x14ac:dyDescent="0.25">
      <c r="A2000" s="3" t="s">
        <v>3998</v>
      </c>
      <c r="B2000" s="4" t="s">
        <v>3999</v>
      </c>
      <c r="C2000" s="10" t="s">
        <v>6679</v>
      </c>
      <c r="D2000" s="9" t="s">
        <v>7053</v>
      </c>
      <c r="E2000" s="7" t="s">
        <v>4957</v>
      </c>
    </row>
    <row r="2001" spans="1:5" ht="15.75" x14ac:dyDescent="0.25">
      <c r="A2001" s="5" t="s">
        <v>4000</v>
      </c>
      <c r="B2001" s="6" t="s">
        <v>4001</v>
      </c>
      <c r="C2001" s="10" t="s">
        <v>6679</v>
      </c>
      <c r="D2001" s="9" t="s">
        <v>8130</v>
      </c>
      <c r="E2001" s="8" t="s">
        <v>6414</v>
      </c>
    </row>
    <row r="2002" spans="1:5" ht="15.75" x14ac:dyDescent="0.25">
      <c r="A2002" s="3" t="s">
        <v>4002</v>
      </c>
      <c r="B2002" s="4" t="s">
        <v>4003</v>
      </c>
      <c r="C2002" s="10" t="s">
        <v>6680</v>
      </c>
      <c r="D2002" s="9" t="s">
        <v>8131</v>
      </c>
      <c r="E2002" s="7" t="s">
        <v>6415</v>
      </c>
    </row>
    <row r="2003" spans="1:5" ht="15.75" x14ac:dyDescent="0.25">
      <c r="A2003" s="5" t="s">
        <v>4004</v>
      </c>
      <c r="B2003" s="6" t="s">
        <v>4005</v>
      </c>
      <c r="C2003" s="10" t="s">
        <v>6679</v>
      </c>
      <c r="D2003" s="9" t="s">
        <v>8132</v>
      </c>
      <c r="E2003" s="8" t="s">
        <v>6416</v>
      </c>
    </row>
    <row r="2004" spans="1:5" ht="15.75" x14ac:dyDescent="0.25">
      <c r="A2004" s="3" t="s">
        <v>4006</v>
      </c>
      <c r="B2004" s="4" t="s">
        <v>4007</v>
      </c>
      <c r="C2004" s="10" t="s">
        <v>6679</v>
      </c>
      <c r="D2004" s="9" t="s">
        <v>7076</v>
      </c>
      <c r="E2004" s="7" t="s">
        <v>6417</v>
      </c>
    </row>
    <row r="2005" spans="1:5" ht="15.75" x14ac:dyDescent="0.25">
      <c r="A2005" s="5" t="s">
        <v>4008</v>
      </c>
      <c r="B2005" s="6" t="s">
        <v>4009</v>
      </c>
      <c r="C2005" s="10" t="s">
        <v>6679</v>
      </c>
      <c r="D2005" s="9" t="s">
        <v>8133</v>
      </c>
      <c r="E2005" s="8" t="s">
        <v>6418</v>
      </c>
    </row>
    <row r="2006" spans="1:5" ht="15.75" x14ac:dyDescent="0.25">
      <c r="A2006" s="3" t="s">
        <v>4010</v>
      </c>
      <c r="B2006" s="4" t="s">
        <v>4011</v>
      </c>
      <c r="C2006" s="10" t="s">
        <v>6679</v>
      </c>
      <c r="D2006" s="9" t="s">
        <v>8134</v>
      </c>
      <c r="E2006" s="7" t="s">
        <v>5850</v>
      </c>
    </row>
    <row r="2007" spans="1:5" ht="15.75" x14ac:dyDescent="0.25">
      <c r="A2007" s="5" t="s">
        <v>4012</v>
      </c>
      <c r="B2007" s="6" t="s">
        <v>4013</v>
      </c>
      <c r="C2007" s="10" t="s">
        <v>6679</v>
      </c>
      <c r="D2007" s="9" t="s">
        <v>6736</v>
      </c>
      <c r="E2007" s="8" t="s">
        <v>6419</v>
      </c>
    </row>
    <row r="2008" spans="1:5" ht="15.75" x14ac:dyDescent="0.25">
      <c r="A2008" s="3" t="s">
        <v>4014</v>
      </c>
      <c r="B2008" s="4" t="s">
        <v>4015</v>
      </c>
      <c r="C2008" s="10" t="s">
        <v>7072</v>
      </c>
      <c r="D2008" s="9" t="s">
        <v>8135</v>
      </c>
      <c r="E2008" s="7" t="s">
        <v>5065</v>
      </c>
    </row>
    <row r="2009" spans="1:5" ht="15.75" x14ac:dyDescent="0.25">
      <c r="A2009" s="5" t="s">
        <v>4016</v>
      </c>
      <c r="B2009" s="6" t="s">
        <v>4017</v>
      </c>
      <c r="C2009" s="10" t="s">
        <v>6679</v>
      </c>
      <c r="D2009" s="9" t="s">
        <v>8136</v>
      </c>
      <c r="E2009" s="8" t="s">
        <v>6420</v>
      </c>
    </row>
    <row r="2010" spans="1:5" ht="15.75" x14ac:dyDescent="0.25">
      <c r="A2010" s="3" t="s">
        <v>4018</v>
      </c>
      <c r="B2010" s="4" t="s">
        <v>4019</v>
      </c>
      <c r="C2010" s="10" t="s">
        <v>6680</v>
      </c>
      <c r="D2010" s="9" t="s">
        <v>8137</v>
      </c>
      <c r="E2010" s="7" t="s">
        <v>6421</v>
      </c>
    </row>
    <row r="2011" spans="1:5" ht="15.75" x14ac:dyDescent="0.25">
      <c r="A2011" s="5" t="s">
        <v>4020</v>
      </c>
      <c r="B2011" s="6" t="s">
        <v>4021</v>
      </c>
      <c r="C2011" s="10" t="s">
        <v>6680</v>
      </c>
      <c r="D2011" s="9" t="s">
        <v>8138</v>
      </c>
      <c r="E2011" s="8" t="s">
        <v>6422</v>
      </c>
    </row>
    <row r="2012" spans="1:5" ht="15.75" x14ac:dyDescent="0.25">
      <c r="A2012" s="3" t="s">
        <v>4022</v>
      </c>
      <c r="B2012" s="4" t="s">
        <v>4023</v>
      </c>
      <c r="C2012" s="10" t="s">
        <v>6680</v>
      </c>
      <c r="D2012" s="9" t="s">
        <v>6919</v>
      </c>
      <c r="E2012" s="7" t="s">
        <v>6423</v>
      </c>
    </row>
    <row r="2013" spans="1:5" ht="15.75" x14ac:dyDescent="0.25">
      <c r="A2013" s="5" t="s">
        <v>4024</v>
      </c>
      <c r="B2013" s="6" t="s">
        <v>4025</v>
      </c>
      <c r="C2013" s="10" t="s">
        <v>6680</v>
      </c>
      <c r="D2013" s="9" t="s">
        <v>6854</v>
      </c>
      <c r="E2013" s="8" t="s">
        <v>6424</v>
      </c>
    </row>
    <row r="2014" spans="1:5" ht="15.75" x14ac:dyDescent="0.25">
      <c r="A2014" s="3" t="s">
        <v>4026</v>
      </c>
      <c r="B2014" s="4" t="s">
        <v>4027</v>
      </c>
      <c r="C2014" s="10" t="s">
        <v>6679</v>
      </c>
      <c r="D2014" s="9" t="s">
        <v>8139</v>
      </c>
      <c r="E2014" s="7" t="s">
        <v>5620</v>
      </c>
    </row>
    <row r="2015" spans="1:5" ht="15.75" x14ac:dyDescent="0.25">
      <c r="A2015" s="5" t="s">
        <v>4028</v>
      </c>
      <c r="B2015" s="6" t="s">
        <v>4029</v>
      </c>
      <c r="C2015" s="10" t="s">
        <v>6680</v>
      </c>
      <c r="D2015" s="9" t="s">
        <v>8140</v>
      </c>
      <c r="E2015" s="8" t="s">
        <v>6425</v>
      </c>
    </row>
    <row r="2016" spans="1:5" ht="15.75" x14ac:dyDescent="0.25">
      <c r="A2016" s="3" t="s">
        <v>4030</v>
      </c>
      <c r="B2016" s="4" t="s">
        <v>4031</v>
      </c>
      <c r="C2016" s="10" t="s">
        <v>6679</v>
      </c>
      <c r="D2016" s="9" t="s">
        <v>8141</v>
      </c>
      <c r="E2016" s="7" t="s">
        <v>6426</v>
      </c>
    </row>
    <row r="2017" spans="1:5" ht="15.75" x14ac:dyDescent="0.25">
      <c r="A2017" s="5" t="s">
        <v>4032</v>
      </c>
      <c r="B2017" s="6" t="s">
        <v>4033</v>
      </c>
      <c r="C2017" s="10" t="s">
        <v>6680</v>
      </c>
      <c r="D2017" s="9" t="s">
        <v>8092</v>
      </c>
      <c r="E2017" s="8" t="s">
        <v>6427</v>
      </c>
    </row>
    <row r="2018" spans="1:5" ht="15.75" x14ac:dyDescent="0.25">
      <c r="A2018" s="3" t="s">
        <v>4034</v>
      </c>
      <c r="B2018" s="4" t="s">
        <v>4035</v>
      </c>
      <c r="C2018" s="10" t="s">
        <v>6679</v>
      </c>
      <c r="D2018" s="9" t="s">
        <v>8142</v>
      </c>
      <c r="E2018" s="7" t="s">
        <v>6428</v>
      </c>
    </row>
    <row r="2019" spans="1:5" ht="15.75" x14ac:dyDescent="0.25">
      <c r="A2019" s="5" t="s">
        <v>4036</v>
      </c>
      <c r="B2019" s="6" t="s">
        <v>4037</v>
      </c>
      <c r="C2019" s="10" t="s">
        <v>6679</v>
      </c>
      <c r="D2019" s="9" t="s">
        <v>6736</v>
      </c>
      <c r="E2019" s="8" t="s">
        <v>6429</v>
      </c>
    </row>
    <row r="2020" spans="1:5" ht="15.75" x14ac:dyDescent="0.25">
      <c r="A2020" s="3" t="s">
        <v>4038</v>
      </c>
      <c r="B2020" s="4" t="s">
        <v>4039</v>
      </c>
      <c r="C2020" s="10" t="s">
        <v>6679</v>
      </c>
      <c r="D2020" s="9" t="s">
        <v>8143</v>
      </c>
      <c r="E2020" s="7" t="s">
        <v>4733</v>
      </c>
    </row>
    <row r="2021" spans="1:5" ht="15.75" x14ac:dyDescent="0.25">
      <c r="A2021" s="5" t="s">
        <v>4040</v>
      </c>
      <c r="B2021" s="6" t="s">
        <v>4041</v>
      </c>
      <c r="C2021" s="10" t="s">
        <v>6680</v>
      </c>
      <c r="D2021" s="9" t="s">
        <v>8144</v>
      </c>
      <c r="E2021" s="8" t="s">
        <v>6430</v>
      </c>
    </row>
    <row r="2022" spans="1:5" ht="15.75" x14ac:dyDescent="0.25">
      <c r="A2022" s="3" t="s">
        <v>4042</v>
      </c>
      <c r="B2022" s="4" t="s">
        <v>4043</v>
      </c>
      <c r="C2022" s="10" t="s">
        <v>6680</v>
      </c>
      <c r="D2022" s="9" t="s">
        <v>7995</v>
      </c>
      <c r="E2022" s="7" t="s">
        <v>4894</v>
      </c>
    </row>
    <row r="2023" spans="1:5" ht="15.75" x14ac:dyDescent="0.25">
      <c r="A2023" s="5" t="s">
        <v>4044</v>
      </c>
      <c r="B2023" s="6" t="s">
        <v>4045</v>
      </c>
      <c r="C2023" s="10" t="s">
        <v>6679</v>
      </c>
      <c r="D2023" s="9" t="s">
        <v>8145</v>
      </c>
      <c r="E2023" s="8" t="s">
        <v>6431</v>
      </c>
    </row>
    <row r="2024" spans="1:5" ht="15.75" x14ac:dyDescent="0.25">
      <c r="A2024" s="3" t="s">
        <v>4046</v>
      </c>
      <c r="B2024" s="4" t="s">
        <v>4047</v>
      </c>
      <c r="C2024" s="10" t="s">
        <v>6680</v>
      </c>
      <c r="D2024" s="9" t="s">
        <v>8146</v>
      </c>
      <c r="E2024" s="7" t="s">
        <v>6432</v>
      </c>
    </row>
    <row r="2025" spans="1:5" ht="15.75" x14ac:dyDescent="0.25">
      <c r="A2025" s="5" t="s">
        <v>4048</v>
      </c>
      <c r="B2025" s="6" t="s">
        <v>4049</v>
      </c>
      <c r="C2025" s="10" t="s">
        <v>6679</v>
      </c>
      <c r="D2025" s="9" t="s">
        <v>8147</v>
      </c>
      <c r="E2025" s="8" t="s">
        <v>6433</v>
      </c>
    </row>
    <row r="2026" spans="1:5" ht="15.75" x14ac:dyDescent="0.25">
      <c r="A2026" s="3" t="s">
        <v>4050</v>
      </c>
      <c r="B2026" s="4" t="s">
        <v>4051</v>
      </c>
      <c r="C2026" s="10" t="s">
        <v>6679</v>
      </c>
      <c r="D2026" s="9" t="s">
        <v>8148</v>
      </c>
      <c r="E2026" s="7" t="s">
        <v>6434</v>
      </c>
    </row>
    <row r="2027" spans="1:5" ht="15.75" x14ac:dyDescent="0.25">
      <c r="A2027" s="5" t="s">
        <v>4052</v>
      </c>
      <c r="B2027" s="6" t="s">
        <v>4053</v>
      </c>
      <c r="C2027" s="10" t="s">
        <v>6680</v>
      </c>
      <c r="D2027" s="9" t="s">
        <v>8149</v>
      </c>
      <c r="E2027" s="8" t="s">
        <v>6435</v>
      </c>
    </row>
    <row r="2028" spans="1:5" ht="15.75" x14ac:dyDescent="0.25">
      <c r="A2028" s="3" t="s">
        <v>4054</v>
      </c>
      <c r="B2028" s="4" t="s">
        <v>4055</v>
      </c>
      <c r="C2028" s="10" t="s">
        <v>6679</v>
      </c>
      <c r="D2028" s="9" t="s">
        <v>8150</v>
      </c>
      <c r="E2028" s="7" t="s">
        <v>6087</v>
      </c>
    </row>
    <row r="2029" spans="1:5" ht="15.75" x14ac:dyDescent="0.25">
      <c r="A2029" s="5" t="s">
        <v>4056</v>
      </c>
      <c r="B2029" s="6" t="s">
        <v>4057</v>
      </c>
      <c r="C2029" s="10" t="s">
        <v>6680</v>
      </c>
      <c r="D2029" s="9" t="s">
        <v>8151</v>
      </c>
      <c r="E2029" s="8" t="s">
        <v>6436</v>
      </c>
    </row>
    <row r="2030" spans="1:5" ht="15.75" x14ac:dyDescent="0.25">
      <c r="A2030" s="3" t="s">
        <v>4058</v>
      </c>
      <c r="B2030" s="4" t="s">
        <v>4059</v>
      </c>
      <c r="C2030" s="10" t="s">
        <v>6680</v>
      </c>
      <c r="D2030" s="9" t="s">
        <v>6737</v>
      </c>
      <c r="E2030" s="7" t="s">
        <v>6437</v>
      </c>
    </row>
    <row r="2031" spans="1:5" ht="15.75" x14ac:dyDescent="0.25">
      <c r="A2031" s="5" t="s">
        <v>4060</v>
      </c>
      <c r="B2031" s="6" t="s">
        <v>4061</v>
      </c>
      <c r="C2031" s="10" t="s">
        <v>6679</v>
      </c>
      <c r="D2031" s="9" t="s">
        <v>8152</v>
      </c>
      <c r="E2031" s="8" t="s">
        <v>6438</v>
      </c>
    </row>
    <row r="2032" spans="1:5" ht="15.75" x14ac:dyDescent="0.25">
      <c r="A2032" s="3" t="s">
        <v>4062</v>
      </c>
      <c r="B2032" s="4" t="s">
        <v>4063</v>
      </c>
      <c r="C2032" s="10" t="s">
        <v>6679</v>
      </c>
      <c r="D2032" s="9" t="s">
        <v>8153</v>
      </c>
      <c r="E2032" s="7" t="s">
        <v>6439</v>
      </c>
    </row>
    <row r="2033" spans="1:5" ht="15.75" x14ac:dyDescent="0.25">
      <c r="A2033" s="5" t="s">
        <v>4064</v>
      </c>
      <c r="B2033" s="6" t="s">
        <v>4065</v>
      </c>
      <c r="C2033" s="10" t="s">
        <v>6680</v>
      </c>
      <c r="D2033" s="9" t="s">
        <v>5399</v>
      </c>
      <c r="E2033" s="8" t="s">
        <v>5352</v>
      </c>
    </row>
    <row r="2034" spans="1:5" ht="15.75" x14ac:dyDescent="0.25">
      <c r="A2034" s="3" t="s">
        <v>4066</v>
      </c>
      <c r="B2034" s="4" t="s">
        <v>4067</v>
      </c>
      <c r="C2034" s="10" t="s">
        <v>6680</v>
      </c>
      <c r="D2034" s="9" t="s">
        <v>8154</v>
      </c>
      <c r="E2034" s="7" t="s">
        <v>6440</v>
      </c>
    </row>
    <row r="2035" spans="1:5" ht="15.75" x14ac:dyDescent="0.25">
      <c r="A2035" s="5" t="s">
        <v>4068</v>
      </c>
      <c r="B2035" s="6" t="s">
        <v>4069</v>
      </c>
      <c r="C2035" s="10" t="s">
        <v>6680</v>
      </c>
      <c r="D2035" s="9" t="s">
        <v>7448</v>
      </c>
      <c r="E2035" s="8" t="s">
        <v>6441</v>
      </c>
    </row>
    <row r="2036" spans="1:5" ht="15.75" x14ac:dyDescent="0.25">
      <c r="A2036" s="3" t="s">
        <v>4070</v>
      </c>
      <c r="B2036" s="4" t="s">
        <v>4071</v>
      </c>
      <c r="C2036" s="10" t="s">
        <v>6679</v>
      </c>
      <c r="D2036" s="9" t="s">
        <v>8155</v>
      </c>
      <c r="E2036" s="7" t="s">
        <v>6442</v>
      </c>
    </row>
    <row r="2037" spans="1:5" ht="15.75" x14ac:dyDescent="0.25">
      <c r="A2037" s="5" t="s">
        <v>4072</v>
      </c>
      <c r="B2037" s="6" t="s">
        <v>4073</v>
      </c>
      <c r="C2037" s="10" t="s">
        <v>6679</v>
      </c>
      <c r="D2037" s="9" t="s">
        <v>8156</v>
      </c>
      <c r="E2037" s="8" t="s">
        <v>6443</v>
      </c>
    </row>
    <row r="2038" spans="1:5" ht="15.75" x14ac:dyDescent="0.25">
      <c r="A2038" s="3" t="s">
        <v>4074</v>
      </c>
      <c r="B2038" s="4" t="s">
        <v>4075</v>
      </c>
      <c r="C2038" s="10" t="s">
        <v>6679</v>
      </c>
      <c r="D2038" s="9" t="s">
        <v>8157</v>
      </c>
      <c r="E2038" s="7" t="s">
        <v>6444</v>
      </c>
    </row>
    <row r="2039" spans="1:5" ht="15.75" x14ac:dyDescent="0.25">
      <c r="A2039" s="5" t="s">
        <v>4076</v>
      </c>
      <c r="B2039" s="6" t="s">
        <v>4077</v>
      </c>
      <c r="C2039" s="10" t="s">
        <v>6679</v>
      </c>
      <c r="D2039" s="9" t="s">
        <v>6888</v>
      </c>
      <c r="E2039" s="8" t="s">
        <v>6445</v>
      </c>
    </row>
    <row r="2040" spans="1:5" ht="15.75" x14ac:dyDescent="0.25">
      <c r="A2040" s="3" t="s">
        <v>4078</v>
      </c>
      <c r="B2040" s="4" t="s">
        <v>4079</v>
      </c>
      <c r="C2040" s="10" t="s">
        <v>6680</v>
      </c>
      <c r="D2040" s="9" t="s">
        <v>8158</v>
      </c>
      <c r="E2040" s="7" t="s">
        <v>4736</v>
      </c>
    </row>
    <row r="2041" spans="1:5" ht="15.75" x14ac:dyDescent="0.25">
      <c r="A2041" s="5" t="s">
        <v>4080</v>
      </c>
      <c r="B2041" s="6" t="s">
        <v>4081</v>
      </c>
      <c r="C2041" s="10" t="s">
        <v>6679</v>
      </c>
      <c r="D2041" s="9" t="s">
        <v>8159</v>
      </c>
      <c r="E2041" s="8" t="s">
        <v>6446</v>
      </c>
    </row>
    <row r="2042" spans="1:5" ht="15.75" x14ac:dyDescent="0.25">
      <c r="A2042" s="3" t="s">
        <v>4082</v>
      </c>
      <c r="B2042" s="4" t="s">
        <v>4083</v>
      </c>
      <c r="C2042" s="10" t="s">
        <v>6680</v>
      </c>
      <c r="D2042" s="9" t="s">
        <v>7392</v>
      </c>
      <c r="E2042" s="7" t="s">
        <v>5512</v>
      </c>
    </row>
    <row r="2043" spans="1:5" ht="15.75" x14ac:dyDescent="0.25">
      <c r="A2043" s="5" t="s">
        <v>4084</v>
      </c>
      <c r="B2043" s="6" t="s">
        <v>4085</v>
      </c>
      <c r="C2043" s="10" t="s">
        <v>6680</v>
      </c>
      <c r="D2043" s="9" t="s">
        <v>8160</v>
      </c>
      <c r="E2043" s="8" t="s">
        <v>6447</v>
      </c>
    </row>
    <row r="2044" spans="1:5" ht="15.75" x14ac:dyDescent="0.25">
      <c r="A2044" s="3" t="s">
        <v>4086</v>
      </c>
      <c r="B2044" s="4" t="s">
        <v>4087</v>
      </c>
      <c r="C2044" s="10" t="s">
        <v>6680</v>
      </c>
      <c r="D2044" s="9" t="s">
        <v>8161</v>
      </c>
      <c r="E2044" s="7" t="s">
        <v>6448</v>
      </c>
    </row>
    <row r="2045" spans="1:5" ht="15.75" x14ac:dyDescent="0.25">
      <c r="A2045" s="5" t="s">
        <v>4088</v>
      </c>
      <c r="B2045" s="6" t="s">
        <v>4089</v>
      </c>
      <c r="C2045" s="10" t="s">
        <v>6679</v>
      </c>
      <c r="D2045" s="9" t="s">
        <v>8162</v>
      </c>
      <c r="E2045" s="8" t="s">
        <v>6449</v>
      </c>
    </row>
    <row r="2046" spans="1:5" ht="15.75" x14ac:dyDescent="0.25">
      <c r="A2046" s="3" t="s">
        <v>4090</v>
      </c>
      <c r="B2046" s="4" t="s">
        <v>4091</v>
      </c>
      <c r="C2046" s="10" t="s">
        <v>6679</v>
      </c>
      <c r="D2046" s="9" t="s">
        <v>8163</v>
      </c>
      <c r="E2046" s="7" t="s">
        <v>6450</v>
      </c>
    </row>
    <row r="2047" spans="1:5" ht="15.75" x14ac:dyDescent="0.25">
      <c r="A2047" s="5" t="s">
        <v>4092</v>
      </c>
      <c r="B2047" s="6" t="s">
        <v>4093</v>
      </c>
      <c r="C2047" s="10" t="s">
        <v>6679</v>
      </c>
      <c r="D2047" s="9" t="s">
        <v>8164</v>
      </c>
      <c r="E2047" s="8" t="s">
        <v>6451</v>
      </c>
    </row>
    <row r="2048" spans="1:5" ht="15.75" x14ac:dyDescent="0.25">
      <c r="A2048" s="3" t="s">
        <v>4094</v>
      </c>
      <c r="B2048" s="4" t="s">
        <v>4095</v>
      </c>
      <c r="C2048" s="10" t="s">
        <v>6679</v>
      </c>
      <c r="D2048" s="9" t="s">
        <v>6748</v>
      </c>
      <c r="E2048" s="7" t="s">
        <v>4740</v>
      </c>
    </row>
    <row r="2049" spans="1:5" ht="15.75" x14ac:dyDescent="0.25">
      <c r="A2049" s="5" t="s">
        <v>4096</v>
      </c>
      <c r="B2049" s="6" t="s">
        <v>4097</v>
      </c>
      <c r="C2049" s="10" t="s">
        <v>6679</v>
      </c>
      <c r="D2049" s="9" t="s">
        <v>8165</v>
      </c>
      <c r="E2049" s="8" t="s">
        <v>6452</v>
      </c>
    </row>
    <row r="2050" spans="1:5" ht="15.75" x14ac:dyDescent="0.25">
      <c r="A2050" s="3" t="s">
        <v>4098</v>
      </c>
      <c r="B2050" s="4" t="s">
        <v>4099</v>
      </c>
      <c r="C2050" s="10" t="s">
        <v>6680</v>
      </c>
      <c r="D2050" s="9" t="s">
        <v>5983</v>
      </c>
      <c r="E2050" s="7" t="s">
        <v>5703</v>
      </c>
    </row>
    <row r="2051" spans="1:5" ht="15.75" x14ac:dyDescent="0.25">
      <c r="A2051" s="5" t="s">
        <v>4100</v>
      </c>
      <c r="B2051" s="6" t="s">
        <v>4101</v>
      </c>
      <c r="C2051" s="10" t="s">
        <v>6680</v>
      </c>
      <c r="D2051" s="9" t="s">
        <v>7130</v>
      </c>
      <c r="E2051" s="8" t="s">
        <v>6019</v>
      </c>
    </row>
    <row r="2052" spans="1:5" ht="15.75" x14ac:dyDescent="0.25">
      <c r="A2052" s="3" t="s">
        <v>4102</v>
      </c>
      <c r="B2052" s="4" t="s">
        <v>4103</v>
      </c>
      <c r="C2052" s="10" t="s">
        <v>6680</v>
      </c>
      <c r="D2052" s="9" t="s">
        <v>8166</v>
      </c>
      <c r="E2052" s="7" t="s">
        <v>6453</v>
      </c>
    </row>
    <row r="2053" spans="1:5" ht="15.75" x14ac:dyDescent="0.25">
      <c r="A2053" s="5" t="s">
        <v>4104</v>
      </c>
      <c r="B2053" s="6" t="s">
        <v>4105</v>
      </c>
      <c r="C2053" s="10" t="s">
        <v>6679</v>
      </c>
      <c r="D2053" s="9" t="s">
        <v>8167</v>
      </c>
      <c r="E2053" s="8" t="s">
        <v>5307</v>
      </c>
    </row>
    <row r="2054" spans="1:5" ht="15.75" x14ac:dyDescent="0.25">
      <c r="A2054" s="3" t="s">
        <v>4106</v>
      </c>
      <c r="B2054" s="4" t="s">
        <v>4107</v>
      </c>
      <c r="C2054" s="10" t="s">
        <v>6679</v>
      </c>
      <c r="D2054" s="9" t="s">
        <v>8168</v>
      </c>
      <c r="E2054" s="7" t="s">
        <v>6454</v>
      </c>
    </row>
    <row r="2055" spans="1:5" ht="15.75" x14ac:dyDescent="0.25">
      <c r="A2055" s="5" t="s">
        <v>4108</v>
      </c>
      <c r="B2055" s="6" t="s">
        <v>4109</v>
      </c>
      <c r="C2055" s="10" t="s">
        <v>6679</v>
      </c>
      <c r="D2055" s="9" t="s">
        <v>8169</v>
      </c>
      <c r="E2055" s="8" t="s">
        <v>6455</v>
      </c>
    </row>
    <row r="2056" spans="1:5" ht="15.75" x14ac:dyDescent="0.25">
      <c r="A2056" s="3" t="s">
        <v>4110</v>
      </c>
      <c r="B2056" s="4" t="s">
        <v>4111</v>
      </c>
      <c r="C2056" s="10" t="s">
        <v>6679</v>
      </c>
      <c r="D2056" s="9" t="s">
        <v>8170</v>
      </c>
      <c r="E2056" s="7" t="s">
        <v>5135</v>
      </c>
    </row>
    <row r="2057" spans="1:5" ht="15.75" x14ac:dyDescent="0.25">
      <c r="A2057" s="5" t="s">
        <v>4112</v>
      </c>
      <c r="B2057" s="6" t="s">
        <v>4113</v>
      </c>
      <c r="C2057" s="10" t="s">
        <v>6680</v>
      </c>
      <c r="D2057" s="9" t="s">
        <v>8171</v>
      </c>
      <c r="E2057" s="8" t="s">
        <v>6456</v>
      </c>
    </row>
    <row r="2058" spans="1:5" ht="15.75" x14ac:dyDescent="0.25">
      <c r="A2058" s="3" t="s">
        <v>4114</v>
      </c>
      <c r="B2058" s="4" t="s">
        <v>4115</v>
      </c>
      <c r="C2058" s="10" t="s">
        <v>6679</v>
      </c>
      <c r="D2058" s="9" t="s">
        <v>8172</v>
      </c>
      <c r="E2058" s="7" t="s">
        <v>6457</v>
      </c>
    </row>
    <row r="2059" spans="1:5" ht="15.75" x14ac:dyDescent="0.25">
      <c r="A2059" s="5" t="s">
        <v>4116</v>
      </c>
      <c r="B2059" s="6" t="s">
        <v>4117</v>
      </c>
      <c r="C2059" s="10" t="s">
        <v>6680</v>
      </c>
      <c r="D2059" s="9" t="s">
        <v>7112</v>
      </c>
      <c r="E2059" s="8" t="s">
        <v>6458</v>
      </c>
    </row>
    <row r="2060" spans="1:5" ht="15.75" x14ac:dyDescent="0.25">
      <c r="A2060" s="3" t="s">
        <v>4118</v>
      </c>
      <c r="B2060" s="4" t="s">
        <v>4119</v>
      </c>
      <c r="C2060" s="10" t="s">
        <v>6679</v>
      </c>
      <c r="D2060" s="9" t="s">
        <v>8173</v>
      </c>
      <c r="E2060" s="7" t="s">
        <v>6459</v>
      </c>
    </row>
    <row r="2061" spans="1:5" ht="15.75" x14ac:dyDescent="0.25">
      <c r="A2061" s="5" t="s">
        <v>4120</v>
      </c>
      <c r="B2061" s="6" t="s">
        <v>4121</v>
      </c>
      <c r="C2061" s="10" t="s">
        <v>6680</v>
      </c>
      <c r="D2061" s="9" t="s">
        <v>7389</v>
      </c>
      <c r="E2061" s="8" t="s">
        <v>6460</v>
      </c>
    </row>
    <row r="2062" spans="1:5" ht="15.75" x14ac:dyDescent="0.25">
      <c r="A2062" s="3" t="s">
        <v>4122</v>
      </c>
      <c r="B2062" s="4" t="s">
        <v>4123</v>
      </c>
      <c r="C2062" s="10" t="s">
        <v>6680</v>
      </c>
      <c r="D2062" s="9" t="s">
        <v>8174</v>
      </c>
      <c r="E2062" s="7" t="s">
        <v>6461</v>
      </c>
    </row>
    <row r="2063" spans="1:5" ht="15.75" x14ac:dyDescent="0.25">
      <c r="A2063" s="5" t="s">
        <v>4124</v>
      </c>
      <c r="B2063" s="6" t="s">
        <v>4125</v>
      </c>
      <c r="C2063" s="10" t="s">
        <v>6680</v>
      </c>
      <c r="D2063" s="9" t="s">
        <v>8175</v>
      </c>
      <c r="E2063" s="8" t="s">
        <v>6462</v>
      </c>
    </row>
    <row r="2064" spans="1:5" ht="15.75" x14ac:dyDescent="0.25">
      <c r="A2064" s="3" t="s">
        <v>4126</v>
      </c>
      <c r="B2064" s="4" t="s">
        <v>4127</v>
      </c>
      <c r="C2064" s="10" t="s">
        <v>6679</v>
      </c>
      <c r="D2064" s="9" t="s">
        <v>8176</v>
      </c>
      <c r="E2064" s="7" t="s">
        <v>5908</v>
      </c>
    </row>
    <row r="2065" spans="1:5" ht="15.75" x14ac:dyDescent="0.25">
      <c r="A2065" s="5" t="s">
        <v>4128</v>
      </c>
      <c r="B2065" s="6" t="s">
        <v>4129</v>
      </c>
      <c r="C2065" s="10" t="s">
        <v>6679</v>
      </c>
      <c r="D2065" s="9" t="s">
        <v>6888</v>
      </c>
      <c r="E2065" s="8" t="s">
        <v>5171</v>
      </c>
    </row>
    <row r="2066" spans="1:5" ht="15.75" x14ac:dyDescent="0.25">
      <c r="A2066" s="3" t="s">
        <v>4130</v>
      </c>
      <c r="B2066" s="4" t="s">
        <v>4131</v>
      </c>
      <c r="C2066" s="10" t="s">
        <v>6679</v>
      </c>
      <c r="D2066" s="9" t="s">
        <v>8177</v>
      </c>
      <c r="E2066" s="7" t="s">
        <v>6463</v>
      </c>
    </row>
    <row r="2067" spans="1:5" ht="15.75" x14ac:dyDescent="0.25">
      <c r="A2067" s="5" t="s">
        <v>4132</v>
      </c>
      <c r="B2067" s="6" t="s">
        <v>4133</v>
      </c>
      <c r="C2067" s="10" t="s">
        <v>6679</v>
      </c>
      <c r="D2067" s="9" t="s">
        <v>8178</v>
      </c>
      <c r="E2067" s="8" t="s">
        <v>5512</v>
      </c>
    </row>
    <row r="2068" spans="1:5" ht="15.75" x14ac:dyDescent="0.25">
      <c r="A2068" s="3" t="s">
        <v>4134</v>
      </c>
      <c r="B2068" s="4" t="s">
        <v>4135</v>
      </c>
      <c r="C2068" s="10" t="s">
        <v>6680</v>
      </c>
      <c r="D2068" s="9" t="s">
        <v>7824</v>
      </c>
      <c r="E2068" s="7" t="s">
        <v>6464</v>
      </c>
    </row>
    <row r="2069" spans="1:5" ht="15.75" x14ac:dyDescent="0.25">
      <c r="A2069" s="5" t="s">
        <v>4136</v>
      </c>
      <c r="B2069" s="6" t="s">
        <v>4137</v>
      </c>
      <c r="C2069" s="10" t="s">
        <v>6680</v>
      </c>
      <c r="D2069" s="9" t="s">
        <v>8179</v>
      </c>
      <c r="E2069" s="8" t="s">
        <v>6465</v>
      </c>
    </row>
    <row r="2070" spans="1:5" ht="15.75" x14ac:dyDescent="0.25">
      <c r="A2070" s="3" t="s">
        <v>4138</v>
      </c>
      <c r="B2070" s="4" t="s">
        <v>4139</v>
      </c>
      <c r="C2070" s="10" t="s">
        <v>6680</v>
      </c>
      <c r="D2070" s="9" t="s">
        <v>8180</v>
      </c>
      <c r="E2070" s="7" t="s">
        <v>6466</v>
      </c>
    </row>
    <row r="2071" spans="1:5" ht="15.75" x14ac:dyDescent="0.25">
      <c r="A2071" s="5" t="s">
        <v>4140</v>
      </c>
      <c r="B2071" s="6" t="s">
        <v>4141</v>
      </c>
      <c r="C2071" s="10" t="s">
        <v>6679</v>
      </c>
      <c r="D2071" s="9" t="s">
        <v>6841</v>
      </c>
      <c r="E2071" s="8" t="s">
        <v>6467</v>
      </c>
    </row>
    <row r="2072" spans="1:5" ht="15.75" x14ac:dyDescent="0.25">
      <c r="A2072" s="3" t="s">
        <v>4142</v>
      </c>
      <c r="B2072" s="4" t="s">
        <v>4143</v>
      </c>
      <c r="C2072" s="10" t="s">
        <v>6680</v>
      </c>
      <c r="D2072" s="9" t="s">
        <v>6867</v>
      </c>
      <c r="E2072" s="7" t="s">
        <v>4869</v>
      </c>
    </row>
    <row r="2073" spans="1:5" ht="15.75" x14ac:dyDescent="0.25">
      <c r="A2073" s="5" t="s">
        <v>4144</v>
      </c>
      <c r="B2073" s="6" t="s">
        <v>4145</v>
      </c>
      <c r="C2073" s="10" t="s">
        <v>6679</v>
      </c>
      <c r="D2073" s="9" t="s">
        <v>8181</v>
      </c>
      <c r="E2073" s="8" t="s">
        <v>6468</v>
      </c>
    </row>
    <row r="2074" spans="1:5" ht="15.75" x14ac:dyDescent="0.25">
      <c r="A2074" s="3" t="s">
        <v>4146</v>
      </c>
      <c r="B2074" s="4" t="s">
        <v>4147</v>
      </c>
      <c r="C2074" s="10" t="s">
        <v>6680</v>
      </c>
      <c r="D2074" s="9" t="s">
        <v>8182</v>
      </c>
      <c r="E2074" s="7" t="s">
        <v>6469</v>
      </c>
    </row>
    <row r="2075" spans="1:5" ht="15.75" x14ac:dyDescent="0.25">
      <c r="A2075" s="5" t="s">
        <v>4148</v>
      </c>
      <c r="B2075" s="6" t="s">
        <v>4149</v>
      </c>
      <c r="C2075" s="10" t="s">
        <v>6679</v>
      </c>
      <c r="D2075" s="9" t="s">
        <v>8183</v>
      </c>
      <c r="E2075" s="8" t="s">
        <v>6470</v>
      </c>
    </row>
    <row r="2076" spans="1:5" ht="15.75" x14ac:dyDescent="0.25">
      <c r="A2076" s="3" t="s">
        <v>4150</v>
      </c>
      <c r="B2076" s="4" t="s">
        <v>4151</v>
      </c>
      <c r="C2076" s="10" t="s">
        <v>6679</v>
      </c>
      <c r="D2076" s="9" t="s">
        <v>8184</v>
      </c>
      <c r="E2076" s="7" t="s">
        <v>6366</v>
      </c>
    </row>
    <row r="2077" spans="1:5" ht="15.75" x14ac:dyDescent="0.25">
      <c r="A2077" s="5" t="s">
        <v>4152</v>
      </c>
      <c r="B2077" s="6" t="s">
        <v>4153</v>
      </c>
      <c r="C2077" s="10" t="s">
        <v>6680</v>
      </c>
      <c r="D2077" s="9" t="s">
        <v>7952</v>
      </c>
      <c r="E2077" s="8" t="s">
        <v>6471</v>
      </c>
    </row>
    <row r="2078" spans="1:5" ht="15.75" x14ac:dyDescent="0.25">
      <c r="A2078" s="3" t="s">
        <v>4154</v>
      </c>
      <c r="B2078" s="4" t="s">
        <v>4155</v>
      </c>
      <c r="C2078" s="10" t="s">
        <v>6680</v>
      </c>
      <c r="D2078" s="9" t="s">
        <v>6759</v>
      </c>
      <c r="E2078" s="7" t="s">
        <v>6472</v>
      </c>
    </row>
    <row r="2079" spans="1:5" ht="15.75" x14ac:dyDescent="0.25">
      <c r="A2079" s="5" t="s">
        <v>4156</v>
      </c>
      <c r="B2079" s="6" t="s">
        <v>4157</v>
      </c>
      <c r="C2079" s="10" t="s">
        <v>6680</v>
      </c>
      <c r="D2079" s="9" t="s">
        <v>7192</v>
      </c>
      <c r="E2079" s="8" t="s">
        <v>6473</v>
      </c>
    </row>
    <row r="2080" spans="1:5" ht="15.75" x14ac:dyDescent="0.25">
      <c r="A2080" s="3" t="s">
        <v>4158</v>
      </c>
      <c r="B2080" s="4" t="s">
        <v>4159</v>
      </c>
      <c r="C2080" s="10" t="s">
        <v>6680</v>
      </c>
      <c r="D2080" s="9" t="s">
        <v>7112</v>
      </c>
      <c r="E2080" s="7" t="s">
        <v>6474</v>
      </c>
    </row>
    <row r="2081" spans="1:5" ht="15.75" x14ac:dyDescent="0.25">
      <c r="A2081" s="5" t="s">
        <v>4160</v>
      </c>
      <c r="B2081" s="6" t="s">
        <v>4161</v>
      </c>
      <c r="C2081" s="10" t="s">
        <v>6679</v>
      </c>
      <c r="D2081" s="9" t="s">
        <v>8185</v>
      </c>
      <c r="E2081" s="8" t="s">
        <v>5474</v>
      </c>
    </row>
    <row r="2082" spans="1:5" ht="15.75" x14ac:dyDescent="0.25">
      <c r="A2082" s="3" t="s">
        <v>4162</v>
      </c>
      <c r="B2082" s="4" t="s">
        <v>4163</v>
      </c>
      <c r="C2082" s="10" t="s">
        <v>6679</v>
      </c>
      <c r="D2082" s="9" t="s">
        <v>7585</v>
      </c>
      <c r="E2082" s="7" t="s">
        <v>6475</v>
      </c>
    </row>
    <row r="2083" spans="1:5" ht="15.75" x14ac:dyDescent="0.25">
      <c r="A2083" s="5" t="s">
        <v>4164</v>
      </c>
      <c r="B2083" s="6" t="s">
        <v>4165</v>
      </c>
      <c r="C2083" s="10" t="s">
        <v>6679</v>
      </c>
      <c r="D2083" s="9" t="s">
        <v>7518</v>
      </c>
      <c r="E2083" s="8" t="s">
        <v>6476</v>
      </c>
    </row>
    <row r="2084" spans="1:5" ht="15.75" x14ac:dyDescent="0.25">
      <c r="A2084" s="3" t="s">
        <v>4166</v>
      </c>
      <c r="B2084" s="4" t="s">
        <v>4167</v>
      </c>
      <c r="C2084" s="10" t="s">
        <v>6679</v>
      </c>
      <c r="D2084" s="9" t="s">
        <v>8186</v>
      </c>
      <c r="E2084" s="7" t="s">
        <v>6477</v>
      </c>
    </row>
    <row r="2085" spans="1:5" ht="15.75" x14ac:dyDescent="0.25">
      <c r="A2085" s="5" t="s">
        <v>4168</v>
      </c>
      <c r="B2085" s="6" t="s">
        <v>4169</v>
      </c>
      <c r="C2085" s="10" t="s">
        <v>6679</v>
      </c>
      <c r="D2085" s="9" t="s">
        <v>8187</v>
      </c>
      <c r="E2085" s="8" t="s">
        <v>6478</v>
      </c>
    </row>
    <row r="2086" spans="1:5" ht="15.75" x14ac:dyDescent="0.25">
      <c r="A2086" s="3" t="s">
        <v>4170</v>
      </c>
      <c r="B2086" s="4" t="s">
        <v>4171</v>
      </c>
      <c r="C2086" s="10" t="s">
        <v>6679</v>
      </c>
      <c r="D2086" s="9" t="s">
        <v>8188</v>
      </c>
      <c r="E2086" s="7" t="s">
        <v>6479</v>
      </c>
    </row>
    <row r="2087" spans="1:5" ht="15.75" x14ac:dyDescent="0.25">
      <c r="A2087" s="5" t="s">
        <v>4172</v>
      </c>
      <c r="B2087" s="6" t="s">
        <v>4173</v>
      </c>
      <c r="C2087" s="10" t="s">
        <v>6680</v>
      </c>
      <c r="D2087" s="9" t="s">
        <v>8189</v>
      </c>
      <c r="E2087" s="8" t="s">
        <v>6480</v>
      </c>
    </row>
    <row r="2088" spans="1:5" ht="15.75" x14ac:dyDescent="0.25">
      <c r="A2088" s="3" t="s">
        <v>4174</v>
      </c>
      <c r="B2088" s="4" t="s">
        <v>4175</v>
      </c>
      <c r="C2088" s="10" t="s">
        <v>6680</v>
      </c>
      <c r="D2088" s="9" t="s">
        <v>6872</v>
      </c>
      <c r="E2088" s="7" t="s">
        <v>4869</v>
      </c>
    </row>
    <row r="2089" spans="1:5" ht="15.75" x14ac:dyDescent="0.25">
      <c r="A2089" s="5" t="s">
        <v>4176</v>
      </c>
      <c r="B2089" s="6" t="s">
        <v>4177</v>
      </c>
      <c r="C2089" s="10" t="s">
        <v>6679</v>
      </c>
      <c r="D2089" s="9" t="s">
        <v>8190</v>
      </c>
      <c r="E2089" s="8" t="s">
        <v>6481</v>
      </c>
    </row>
    <row r="2090" spans="1:5" ht="15.75" x14ac:dyDescent="0.25">
      <c r="A2090" s="3" t="s">
        <v>4178</v>
      </c>
      <c r="B2090" s="4" t="s">
        <v>4179</v>
      </c>
      <c r="C2090" s="10" t="s">
        <v>6680</v>
      </c>
      <c r="D2090" s="9" t="s">
        <v>8079</v>
      </c>
      <c r="E2090" s="7" t="s">
        <v>6482</v>
      </c>
    </row>
    <row r="2091" spans="1:5" ht="15.75" x14ac:dyDescent="0.25">
      <c r="A2091" s="5" t="s">
        <v>4180</v>
      </c>
      <c r="B2091" s="6" t="s">
        <v>4181</v>
      </c>
      <c r="C2091" s="10" t="s">
        <v>6680</v>
      </c>
      <c r="D2091" s="9" t="s">
        <v>8191</v>
      </c>
      <c r="E2091" s="8" t="s">
        <v>6483</v>
      </c>
    </row>
    <row r="2092" spans="1:5" ht="15.75" x14ac:dyDescent="0.25">
      <c r="A2092" s="3" t="s">
        <v>4182</v>
      </c>
      <c r="B2092" s="4" t="s">
        <v>4183</v>
      </c>
      <c r="C2092" s="10" t="s">
        <v>6680</v>
      </c>
      <c r="D2092" s="9" t="s">
        <v>8192</v>
      </c>
      <c r="E2092" s="7" t="s">
        <v>6484</v>
      </c>
    </row>
    <row r="2093" spans="1:5" ht="15.75" x14ac:dyDescent="0.25">
      <c r="A2093" s="5" t="s">
        <v>4184</v>
      </c>
      <c r="B2093" s="6" t="s">
        <v>4185</v>
      </c>
      <c r="C2093" s="10" t="s">
        <v>6680</v>
      </c>
      <c r="D2093" s="9" t="s">
        <v>6800</v>
      </c>
      <c r="E2093" s="8" t="s">
        <v>6485</v>
      </c>
    </row>
    <row r="2094" spans="1:5" ht="15.75" x14ac:dyDescent="0.25">
      <c r="A2094" s="3" t="s">
        <v>4186</v>
      </c>
      <c r="B2094" s="4" t="s">
        <v>4187</v>
      </c>
      <c r="C2094" s="10" t="s">
        <v>6680</v>
      </c>
      <c r="D2094" s="9" t="s">
        <v>6767</v>
      </c>
      <c r="E2094" s="7" t="s">
        <v>6486</v>
      </c>
    </row>
    <row r="2095" spans="1:5" ht="15.75" x14ac:dyDescent="0.25">
      <c r="A2095" s="5" t="s">
        <v>4188</v>
      </c>
      <c r="B2095" s="6" t="s">
        <v>4189</v>
      </c>
      <c r="C2095" s="10" t="s">
        <v>6679</v>
      </c>
      <c r="D2095" s="9" t="s">
        <v>7046</v>
      </c>
      <c r="E2095" s="8" t="s">
        <v>6487</v>
      </c>
    </row>
    <row r="2096" spans="1:5" ht="15.75" x14ac:dyDescent="0.25">
      <c r="A2096" s="3" t="s">
        <v>4190</v>
      </c>
      <c r="B2096" s="4" t="s">
        <v>4191</v>
      </c>
      <c r="C2096" s="10" t="s">
        <v>6680</v>
      </c>
      <c r="D2096" s="9" t="s">
        <v>8193</v>
      </c>
      <c r="E2096" s="7" t="s">
        <v>6488</v>
      </c>
    </row>
    <row r="2097" spans="1:5" ht="15.75" x14ac:dyDescent="0.25">
      <c r="A2097" s="5" t="s">
        <v>4192</v>
      </c>
      <c r="B2097" s="6" t="s">
        <v>4193</v>
      </c>
      <c r="C2097" s="10" t="s">
        <v>6680</v>
      </c>
      <c r="D2097" s="9" t="s">
        <v>7252</v>
      </c>
      <c r="E2097" s="8" t="s">
        <v>6489</v>
      </c>
    </row>
    <row r="2098" spans="1:5" ht="15.75" x14ac:dyDescent="0.25">
      <c r="A2098" s="3" t="s">
        <v>4194</v>
      </c>
      <c r="B2098" s="4" t="s">
        <v>4195</v>
      </c>
      <c r="C2098" s="10" t="s">
        <v>6680</v>
      </c>
      <c r="D2098" s="9" t="s">
        <v>8194</v>
      </c>
      <c r="E2098" s="7" t="s">
        <v>6490</v>
      </c>
    </row>
    <row r="2099" spans="1:5" ht="15.75" x14ac:dyDescent="0.25">
      <c r="A2099" s="5" t="s">
        <v>4196</v>
      </c>
      <c r="B2099" s="6" t="s">
        <v>4197</v>
      </c>
      <c r="C2099" s="10" t="s">
        <v>6679</v>
      </c>
      <c r="D2099" s="9" t="s">
        <v>7789</v>
      </c>
      <c r="E2099" s="8" t="s">
        <v>6491</v>
      </c>
    </row>
    <row r="2100" spans="1:5" ht="15.75" x14ac:dyDescent="0.25">
      <c r="A2100" s="3" t="s">
        <v>4198</v>
      </c>
      <c r="B2100" s="4" t="s">
        <v>4199</v>
      </c>
      <c r="C2100" s="10" t="s">
        <v>6680</v>
      </c>
      <c r="D2100" s="9" t="s">
        <v>6812</v>
      </c>
      <c r="E2100" s="7" t="s">
        <v>6492</v>
      </c>
    </row>
    <row r="2101" spans="1:5" ht="15.75" x14ac:dyDescent="0.25">
      <c r="A2101" s="5" t="s">
        <v>4200</v>
      </c>
      <c r="B2101" s="6" t="s">
        <v>4201</v>
      </c>
      <c r="C2101" s="10" t="s">
        <v>6679</v>
      </c>
      <c r="D2101" s="9" t="s">
        <v>8195</v>
      </c>
      <c r="E2101" s="8" t="s">
        <v>6493</v>
      </c>
    </row>
    <row r="2102" spans="1:5" ht="15.75" x14ac:dyDescent="0.25">
      <c r="A2102" s="3" t="s">
        <v>4202</v>
      </c>
      <c r="B2102" s="4" t="s">
        <v>4203</v>
      </c>
      <c r="C2102" s="10" t="s">
        <v>6679</v>
      </c>
      <c r="D2102" s="9" t="s">
        <v>8196</v>
      </c>
      <c r="E2102" s="7" t="s">
        <v>6494</v>
      </c>
    </row>
    <row r="2103" spans="1:5" ht="15.75" x14ac:dyDescent="0.25">
      <c r="A2103" s="5" t="s">
        <v>4204</v>
      </c>
      <c r="B2103" s="6" t="s">
        <v>4205</v>
      </c>
      <c r="C2103" s="10" t="s">
        <v>6680</v>
      </c>
      <c r="D2103" s="9" t="s">
        <v>7164</v>
      </c>
      <c r="E2103" s="8" t="s">
        <v>6151</v>
      </c>
    </row>
    <row r="2104" spans="1:5" ht="15.75" x14ac:dyDescent="0.25">
      <c r="A2104" s="3" t="s">
        <v>4206</v>
      </c>
      <c r="B2104" s="4" t="s">
        <v>4207</v>
      </c>
      <c r="C2104" s="10" t="s">
        <v>6680</v>
      </c>
      <c r="D2104" s="9" t="s">
        <v>8197</v>
      </c>
      <c r="E2104" s="7" t="s">
        <v>6495</v>
      </c>
    </row>
    <row r="2105" spans="1:5" ht="15.75" x14ac:dyDescent="0.25">
      <c r="A2105" s="5" t="s">
        <v>4208</v>
      </c>
      <c r="B2105" s="6" t="s">
        <v>4209</v>
      </c>
      <c r="C2105" s="10" t="s">
        <v>6680</v>
      </c>
      <c r="D2105" s="9" t="s">
        <v>6975</v>
      </c>
      <c r="E2105" s="8" t="s">
        <v>4680</v>
      </c>
    </row>
    <row r="2106" spans="1:5" ht="15.75" x14ac:dyDescent="0.25">
      <c r="A2106" s="3" t="s">
        <v>4210</v>
      </c>
      <c r="B2106" s="4" t="s">
        <v>4211</v>
      </c>
      <c r="C2106" s="10" t="s">
        <v>6679</v>
      </c>
      <c r="D2106" s="9" t="s">
        <v>8198</v>
      </c>
      <c r="E2106" s="7" t="s">
        <v>6496</v>
      </c>
    </row>
    <row r="2107" spans="1:5" ht="15.75" x14ac:dyDescent="0.25">
      <c r="A2107" s="5" t="s">
        <v>4212</v>
      </c>
      <c r="B2107" s="6" t="s">
        <v>4213</v>
      </c>
      <c r="C2107" s="10" t="s">
        <v>6679</v>
      </c>
      <c r="D2107" s="9" t="s">
        <v>8199</v>
      </c>
      <c r="E2107" s="8" t="s">
        <v>6497</v>
      </c>
    </row>
    <row r="2108" spans="1:5" ht="15.75" x14ac:dyDescent="0.25">
      <c r="A2108" s="3" t="s">
        <v>4214</v>
      </c>
      <c r="B2108" s="4" t="s">
        <v>4215</v>
      </c>
      <c r="C2108" s="10" t="s">
        <v>6679</v>
      </c>
      <c r="D2108" s="9" t="s">
        <v>8200</v>
      </c>
      <c r="E2108" s="7" t="s">
        <v>6498</v>
      </c>
    </row>
    <row r="2109" spans="1:5" ht="15.75" x14ac:dyDescent="0.25">
      <c r="A2109" s="5" t="s">
        <v>4216</v>
      </c>
      <c r="B2109" s="6" t="s">
        <v>4217</v>
      </c>
      <c r="C2109" s="10" t="s">
        <v>6679</v>
      </c>
      <c r="D2109" s="9" t="s">
        <v>8201</v>
      </c>
      <c r="E2109" s="8" t="s">
        <v>6499</v>
      </c>
    </row>
    <row r="2110" spans="1:5" ht="15.75" x14ac:dyDescent="0.25">
      <c r="A2110" s="3" t="s">
        <v>4218</v>
      </c>
      <c r="B2110" s="4" t="s">
        <v>4219</v>
      </c>
      <c r="C2110" s="10" t="s">
        <v>6679</v>
      </c>
      <c r="D2110" s="9" t="s">
        <v>8202</v>
      </c>
      <c r="E2110" s="7" t="s">
        <v>5118</v>
      </c>
    </row>
    <row r="2111" spans="1:5" ht="15.75" x14ac:dyDescent="0.25">
      <c r="A2111" s="5" t="s">
        <v>4220</v>
      </c>
      <c r="B2111" s="6" t="s">
        <v>4221</v>
      </c>
      <c r="C2111" s="10" t="s">
        <v>6679</v>
      </c>
      <c r="D2111" s="9" t="s">
        <v>8203</v>
      </c>
      <c r="E2111" s="8" t="s">
        <v>6500</v>
      </c>
    </row>
    <row r="2112" spans="1:5" ht="15.75" x14ac:dyDescent="0.25">
      <c r="A2112" s="3" t="s">
        <v>4222</v>
      </c>
      <c r="B2112" s="4" t="s">
        <v>4223</v>
      </c>
      <c r="C2112" s="10" t="s">
        <v>6679</v>
      </c>
      <c r="D2112" s="9" t="s">
        <v>8204</v>
      </c>
      <c r="E2112" s="7" t="s">
        <v>6501</v>
      </c>
    </row>
    <row r="2113" spans="1:5" ht="15.75" x14ac:dyDescent="0.25">
      <c r="A2113" s="5" t="s">
        <v>4224</v>
      </c>
      <c r="B2113" s="6" t="s">
        <v>4225</v>
      </c>
      <c r="C2113" s="10" t="s">
        <v>6679</v>
      </c>
      <c r="D2113" s="9" t="s">
        <v>8205</v>
      </c>
      <c r="E2113" s="8" t="s">
        <v>6502</v>
      </c>
    </row>
    <row r="2114" spans="1:5" ht="15.75" x14ac:dyDescent="0.25">
      <c r="A2114" s="3" t="s">
        <v>4226</v>
      </c>
      <c r="B2114" s="4" t="s">
        <v>4227</v>
      </c>
      <c r="C2114" s="10" t="s">
        <v>6679</v>
      </c>
      <c r="D2114" s="9" t="s">
        <v>7344</v>
      </c>
      <c r="E2114" s="7" t="s">
        <v>6503</v>
      </c>
    </row>
    <row r="2115" spans="1:5" ht="15.75" x14ac:dyDescent="0.25">
      <c r="A2115" s="5" t="s">
        <v>4228</v>
      </c>
      <c r="B2115" s="6" t="s">
        <v>4229</v>
      </c>
      <c r="C2115" s="10" t="s">
        <v>6679</v>
      </c>
      <c r="D2115" s="9" t="s">
        <v>6963</v>
      </c>
      <c r="E2115" s="8" t="s">
        <v>6504</v>
      </c>
    </row>
    <row r="2116" spans="1:5" ht="15.75" x14ac:dyDescent="0.25">
      <c r="A2116" s="3" t="s">
        <v>4230</v>
      </c>
      <c r="B2116" s="4" t="s">
        <v>4231</v>
      </c>
      <c r="C2116" s="10" t="s">
        <v>6679</v>
      </c>
      <c r="D2116" s="9" t="s">
        <v>7462</v>
      </c>
      <c r="E2116" s="7" t="s">
        <v>6505</v>
      </c>
    </row>
    <row r="2117" spans="1:5" ht="15.75" x14ac:dyDescent="0.25">
      <c r="A2117" s="5" t="s">
        <v>4232</v>
      </c>
      <c r="B2117" s="6" t="s">
        <v>4233</v>
      </c>
      <c r="C2117" s="10" t="s">
        <v>6679</v>
      </c>
      <c r="D2117" s="9" t="s">
        <v>8206</v>
      </c>
      <c r="E2117" s="8" t="s">
        <v>6506</v>
      </c>
    </row>
    <row r="2118" spans="1:5" ht="15.75" x14ac:dyDescent="0.25">
      <c r="A2118" s="3" t="s">
        <v>4234</v>
      </c>
      <c r="B2118" s="4" t="s">
        <v>4235</v>
      </c>
      <c r="C2118" s="10" t="s">
        <v>6679</v>
      </c>
      <c r="D2118" s="9" t="s">
        <v>8207</v>
      </c>
      <c r="E2118" s="7" t="s">
        <v>6507</v>
      </c>
    </row>
    <row r="2119" spans="1:5" ht="15.75" x14ac:dyDescent="0.25">
      <c r="A2119" s="5" t="s">
        <v>4236</v>
      </c>
      <c r="B2119" s="6" t="s">
        <v>4237</v>
      </c>
      <c r="C2119" s="10" t="s">
        <v>6680</v>
      </c>
      <c r="D2119" s="9" t="s">
        <v>8208</v>
      </c>
      <c r="E2119" s="8" t="s">
        <v>6508</v>
      </c>
    </row>
    <row r="2120" spans="1:5" ht="15.75" x14ac:dyDescent="0.25">
      <c r="A2120" s="3" t="s">
        <v>4238</v>
      </c>
      <c r="B2120" s="4" t="s">
        <v>4239</v>
      </c>
      <c r="C2120" s="10" t="s">
        <v>6680</v>
      </c>
      <c r="D2120" s="9" t="s">
        <v>6812</v>
      </c>
      <c r="E2120" s="7" t="s">
        <v>6509</v>
      </c>
    </row>
    <row r="2121" spans="1:5" ht="15.75" x14ac:dyDescent="0.25">
      <c r="A2121" s="5" t="s">
        <v>4240</v>
      </c>
      <c r="B2121" s="6" t="s">
        <v>4241</v>
      </c>
      <c r="C2121" s="10" t="s">
        <v>6679</v>
      </c>
      <c r="D2121" s="9" t="s">
        <v>7086</v>
      </c>
      <c r="E2121" s="8" t="s">
        <v>6510</v>
      </c>
    </row>
    <row r="2122" spans="1:5" ht="15.75" x14ac:dyDescent="0.25">
      <c r="A2122" s="3" t="s">
        <v>4242</v>
      </c>
      <c r="B2122" s="4" t="s">
        <v>4243</v>
      </c>
      <c r="C2122" s="10" t="s">
        <v>6679</v>
      </c>
      <c r="D2122" s="9" t="s">
        <v>8209</v>
      </c>
      <c r="E2122" s="7" t="s">
        <v>6511</v>
      </c>
    </row>
    <row r="2123" spans="1:5" ht="15.75" x14ac:dyDescent="0.25">
      <c r="A2123" s="5" t="s">
        <v>4244</v>
      </c>
      <c r="B2123" s="6" t="s">
        <v>4245</v>
      </c>
      <c r="C2123" s="10" t="s">
        <v>6679</v>
      </c>
      <c r="D2123" s="9" t="s">
        <v>8210</v>
      </c>
      <c r="E2123" s="8" t="s">
        <v>6512</v>
      </c>
    </row>
    <row r="2124" spans="1:5" ht="15.75" x14ac:dyDescent="0.25">
      <c r="A2124" s="3" t="s">
        <v>4246</v>
      </c>
      <c r="B2124" s="4" t="s">
        <v>4247</v>
      </c>
      <c r="C2124" s="10" t="s">
        <v>6679</v>
      </c>
      <c r="D2124" s="9" t="s">
        <v>8211</v>
      </c>
      <c r="E2124" s="7" t="s">
        <v>6513</v>
      </c>
    </row>
    <row r="2125" spans="1:5" ht="15.75" x14ac:dyDescent="0.25">
      <c r="A2125" s="5" t="s">
        <v>4248</v>
      </c>
      <c r="B2125" s="6" t="s">
        <v>4249</v>
      </c>
      <c r="C2125" s="10" t="s">
        <v>6679</v>
      </c>
      <c r="D2125" s="9" t="s">
        <v>8212</v>
      </c>
      <c r="E2125" s="8" t="s">
        <v>5370</v>
      </c>
    </row>
    <row r="2126" spans="1:5" ht="15.75" x14ac:dyDescent="0.25">
      <c r="A2126" s="3" t="s">
        <v>4250</v>
      </c>
      <c r="B2126" s="4" t="s">
        <v>4251</v>
      </c>
      <c r="C2126" s="10" t="s">
        <v>6679</v>
      </c>
      <c r="D2126" s="9" t="s">
        <v>8213</v>
      </c>
      <c r="E2126" s="7" t="s">
        <v>6514</v>
      </c>
    </row>
    <row r="2127" spans="1:5" ht="15.75" x14ac:dyDescent="0.25">
      <c r="A2127" s="5" t="s">
        <v>4252</v>
      </c>
      <c r="B2127" s="6" t="s">
        <v>4253</v>
      </c>
      <c r="C2127" s="10" t="s">
        <v>6679</v>
      </c>
      <c r="D2127" s="9" t="s">
        <v>8169</v>
      </c>
      <c r="E2127" s="8" t="s">
        <v>6515</v>
      </c>
    </row>
    <row r="2128" spans="1:5" ht="15.75" x14ac:dyDescent="0.25">
      <c r="A2128" s="3" t="s">
        <v>4254</v>
      </c>
      <c r="B2128" s="4" t="s">
        <v>4255</v>
      </c>
      <c r="C2128" s="10" t="s">
        <v>6680</v>
      </c>
      <c r="D2128" s="9" t="s">
        <v>8214</v>
      </c>
      <c r="E2128" s="7" t="s">
        <v>6516</v>
      </c>
    </row>
    <row r="2129" spans="1:5" ht="15.75" x14ac:dyDescent="0.25">
      <c r="A2129" s="5" t="s">
        <v>4256</v>
      </c>
      <c r="B2129" s="6" t="s">
        <v>4257</v>
      </c>
      <c r="C2129" s="10" t="s">
        <v>6679</v>
      </c>
      <c r="D2129" s="9" t="s">
        <v>7937</v>
      </c>
      <c r="E2129" s="8" t="s">
        <v>6517</v>
      </c>
    </row>
    <row r="2130" spans="1:5" ht="15.75" x14ac:dyDescent="0.25">
      <c r="A2130" s="3" t="s">
        <v>4258</v>
      </c>
      <c r="B2130" s="4" t="s">
        <v>4259</v>
      </c>
      <c r="C2130" s="10" t="s">
        <v>6679</v>
      </c>
      <c r="D2130" s="9" t="s">
        <v>8215</v>
      </c>
      <c r="E2130" s="7" t="s">
        <v>6518</v>
      </c>
    </row>
    <row r="2131" spans="1:5" ht="15.75" x14ac:dyDescent="0.25">
      <c r="A2131" s="5" t="s">
        <v>4260</v>
      </c>
      <c r="B2131" s="6" t="s">
        <v>4261</v>
      </c>
      <c r="C2131" s="10" t="s">
        <v>6679</v>
      </c>
      <c r="D2131" s="9" t="s">
        <v>7860</v>
      </c>
      <c r="E2131" s="8" t="s">
        <v>5430</v>
      </c>
    </row>
    <row r="2132" spans="1:5" ht="15.75" x14ac:dyDescent="0.25">
      <c r="A2132" s="3" t="s">
        <v>4262</v>
      </c>
      <c r="B2132" s="4" t="s">
        <v>4263</v>
      </c>
      <c r="C2132" s="10" t="s">
        <v>6679</v>
      </c>
      <c r="D2132" s="9" t="s">
        <v>8216</v>
      </c>
      <c r="E2132" s="7" t="s">
        <v>4711</v>
      </c>
    </row>
    <row r="2133" spans="1:5" ht="15.75" x14ac:dyDescent="0.25">
      <c r="A2133" s="5" t="s">
        <v>4264</v>
      </c>
      <c r="B2133" s="6" t="s">
        <v>4265</v>
      </c>
      <c r="C2133" s="10" t="s">
        <v>6680</v>
      </c>
      <c r="D2133" s="9" t="s">
        <v>8217</v>
      </c>
      <c r="E2133" s="8" t="s">
        <v>6519</v>
      </c>
    </row>
    <row r="2134" spans="1:5" ht="15.75" x14ac:dyDescent="0.25">
      <c r="A2134" s="3" t="s">
        <v>4266</v>
      </c>
      <c r="B2134" s="4" t="s">
        <v>4267</v>
      </c>
      <c r="C2134" s="10" t="s">
        <v>6679</v>
      </c>
      <c r="D2134" s="9" t="s">
        <v>8157</v>
      </c>
      <c r="E2134" s="7" t="s">
        <v>6520</v>
      </c>
    </row>
    <row r="2135" spans="1:5" ht="15.75" x14ac:dyDescent="0.25">
      <c r="A2135" s="5" t="s">
        <v>4268</v>
      </c>
      <c r="B2135" s="6" t="s">
        <v>4269</v>
      </c>
      <c r="C2135" s="10" t="s">
        <v>6680</v>
      </c>
      <c r="D2135" s="9" t="s">
        <v>6897</v>
      </c>
      <c r="E2135" s="8" t="s">
        <v>6521</v>
      </c>
    </row>
    <row r="2136" spans="1:5" ht="15.75" x14ac:dyDescent="0.25">
      <c r="A2136" s="3" t="s">
        <v>4270</v>
      </c>
      <c r="B2136" s="4" t="s">
        <v>4271</v>
      </c>
      <c r="C2136" s="10" t="s">
        <v>6680</v>
      </c>
      <c r="D2136" s="9" t="s">
        <v>5451</v>
      </c>
      <c r="E2136" s="7" t="s">
        <v>6522</v>
      </c>
    </row>
    <row r="2137" spans="1:5" ht="15.75" x14ac:dyDescent="0.25">
      <c r="A2137" s="5" t="s">
        <v>4272</v>
      </c>
      <c r="B2137" s="6" t="s">
        <v>4273</v>
      </c>
      <c r="C2137" s="10" t="s">
        <v>6680</v>
      </c>
      <c r="D2137" s="9" t="s">
        <v>8218</v>
      </c>
      <c r="E2137" s="8" t="s">
        <v>6427</v>
      </c>
    </row>
    <row r="2138" spans="1:5" ht="15.75" x14ac:dyDescent="0.25">
      <c r="A2138" s="3" t="s">
        <v>4274</v>
      </c>
      <c r="B2138" s="4" t="s">
        <v>4275</v>
      </c>
      <c r="C2138" s="10" t="s">
        <v>6680</v>
      </c>
      <c r="D2138" s="9" t="s">
        <v>8219</v>
      </c>
      <c r="E2138" s="7" t="s">
        <v>6095</v>
      </c>
    </row>
    <row r="2139" spans="1:5" ht="15.75" x14ac:dyDescent="0.25">
      <c r="A2139" s="5" t="s">
        <v>4276</v>
      </c>
      <c r="B2139" s="6" t="s">
        <v>4277</v>
      </c>
      <c r="C2139" s="10" t="s">
        <v>7072</v>
      </c>
      <c r="D2139" s="9" t="s">
        <v>7269</v>
      </c>
      <c r="E2139" s="8" t="s">
        <v>6523</v>
      </c>
    </row>
    <row r="2140" spans="1:5" ht="15.75" x14ac:dyDescent="0.25">
      <c r="A2140" s="3" t="s">
        <v>4278</v>
      </c>
      <c r="B2140" s="4" t="s">
        <v>4279</v>
      </c>
      <c r="C2140" s="10" t="s">
        <v>6680</v>
      </c>
      <c r="D2140" s="9" t="s">
        <v>8220</v>
      </c>
      <c r="E2140" s="7" t="s">
        <v>6524</v>
      </c>
    </row>
    <row r="2141" spans="1:5" ht="15.75" x14ac:dyDescent="0.25">
      <c r="A2141" s="5" t="s">
        <v>4280</v>
      </c>
      <c r="B2141" s="6" t="s">
        <v>4281</v>
      </c>
      <c r="C2141" s="10" t="s">
        <v>6680</v>
      </c>
      <c r="D2141" s="9" t="s">
        <v>5512</v>
      </c>
      <c r="E2141" s="8" t="s">
        <v>6525</v>
      </c>
    </row>
    <row r="2142" spans="1:5" ht="15.75" x14ac:dyDescent="0.25">
      <c r="A2142" s="3" t="s">
        <v>4282</v>
      </c>
      <c r="B2142" s="4" t="s">
        <v>4283</v>
      </c>
      <c r="C2142" s="10" t="s">
        <v>6679</v>
      </c>
      <c r="D2142" s="9" t="s">
        <v>6748</v>
      </c>
      <c r="E2142" s="7" t="s">
        <v>6526</v>
      </c>
    </row>
    <row r="2143" spans="1:5" ht="15.75" x14ac:dyDescent="0.25">
      <c r="A2143" s="5" t="s">
        <v>4284</v>
      </c>
      <c r="B2143" s="6" t="s">
        <v>4285</v>
      </c>
      <c r="C2143" s="10" t="s">
        <v>6679</v>
      </c>
      <c r="D2143" s="9" t="s">
        <v>8221</v>
      </c>
      <c r="E2143" s="8" t="s">
        <v>6527</v>
      </c>
    </row>
    <row r="2144" spans="1:5" ht="15.75" x14ac:dyDescent="0.25">
      <c r="A2144" s="3" t="s">
        <v>4286</v>
      </c>
      <c r="B2144" s="4" t="s">
        <v>4287</v>
      </c>
      <c r="C2144" s="10" t="s">
        <v>6679</v>
      </c>
      <c r="D2144" s="9" t="s">
        <v>8222</v>
      </c>
      <c r="E2144" s="7" t="s">
        <v>6528</v>
      </c>
    </row>
    <row r="2145" spans="1:5" ht="15.75" x14ac:dyDescent="0.25">
      <c r="A2145" s="5" t="s">
        <v>4288</v>
      </c>
      <c r="B2145" s="6" t="s">
        <v>4289</v>
      </c>
      <c r="C2145" s="10" t="s">
        <v>6679</v>
      </c>
      <c r="D2145" s="9" t="s">
        <v>8223</v>
      </c>
      <c r="E2145" s="8" t="s">
        <v>6529</v>
      </c>
    </row>
    <row r="2146" spans="1:5" ht="15.75" x14ac:dyDescent="0.25">
      <c r="A2146" s="3" t="s">
        <v>4290</v>
      </c>
      <c r="B2146" s="4" t="s">
        <v>4291</v>
      </c>
      <c r="C2146" s="10" t="s">
        <v>6680</v>
      </c>
      <c r="D2146" s="9" t="s">
        <v>8224</v>
      </c>
      <c r="E2146" s="7" t="s">
        <v>6530</v>
      </c>
    </row>
    <row r="2147" spans="1:5" ht="15.75" x14ac:dyDescent="0.25">
      <c r="A2147" s="5" t="s">
        <v>4292</v>
      </c>
      <c r="B2147" s="6" t="s">
        <v>4293</v>
      </c>
      <c r="C2147" s="10" t="s">
        <v>6680</v>
      </c>
      <c r="D2147" s="9" t="s">
        <v>8225</v>
      </c>
      <c r="E2147" s="8" t="s">
        <v>6531</v>
      </c>
    </row>
    <row r="2148" spans="1:5" ht="15.75" x14ac:dyDescent="0.25">
      <c r="A2148" s="3" t="s">
        <v>4294</v>
      </c>
      <c r="B2148" s="4" t="s">
        <v>4295</v>
      </c>
      <c r="C2148" s="10" t="s">
        <v>6680</v>
      </c>
      <c r="D2148" s="9" t="s">
        <v>8226</v>
      </c>
      <c r="E2148" s="7" t="s">
        <v>6532</v>
      </c>
    </row>
    <row r="2149" spans="1:5" ht="15.75" x14ac:dyDescent="0.25">
      <c r="A2149" s="5" t="s">
        <v>4296</v>
      </c>
      <c r="B2149" s="6" t="s">
        <v>4297</v>
      </c>
      <c r="C2149" s="10" t="s">
        <v>6680</v>
      </c>
      <c r="D2149" s="9" t="s">
        <v>8227</v>
      </c>
      <c r="E2149" s="8" t="s">
        <v>6533</v>
      </c>
    </row>
    <row r="2150" spans="1:5" ht="15.75" x14ac:dyDescent="0.25">
      <c r="A2150" s="3" t="s">
        <v>4298</v>
      </c>
      <c r="B2150" s="4" t="s">
        <v>4299</v>
      </c>
      <c r="C2150" s="10" t="s">
        <v>6680</v>
      </c>
      <c r="D2150" s="9" t="s">
        <v>6704</v>
      </c>
      <c r="E2150" s="7" t="s">
        <v>6534</v>
      </c>
    </row>
    <row r="2151" spans="1:5" ht="15.75" x14ac:dyDescent="0.25">
      <c r="A2151" s="5" t="s">
        <v>4300</v>
      </c>
      <c r="B2151" s="6" t="s">
        <v>4301</v>
      </c>
      <c r="C2151" s="10" t="s">
        <v>6680</v>
      </c>
      <c r="D2151" s="9" t="s">
        <v>8228</v>
      </c>
      <c r="E2151" s="8" t="s">
        <v>5957</v>
      </c>
    </row>
    <row r="2152" spans="1:5" ht="15.75" x14ac:dyDescent="0.25">
      <c r="A2152" s="3" t="s">
        <v>4302</v>
      </c>
      <c r="B2152" s="4" t="s">
        <v>4303</v>
      </c>
      <c r="C2152" s="10" t="s">
        <v>6680</v>
      </c>
      <c r="D2152" s="9" t="s">
        <v>8229</v>
      </c>
      <c r="E2152" s="7" t="s">
        <v>6535</v>
      </c>
    </row>
    <row r="2153" spans="1:5" ht="15.75" x14ac:dyDescent="0.25">
      <c r="A2153" s="5" t="s">
        <v>4304</v>
      </c>
      <c r="B2153" s="6" t="s">
        <v>4305</v>
      </c>
      <c r="C2153" s="10" t="s">
        <v>6680</v>
      </c>
      <c r="D2153" s="9" t="s">
        <v>8230</v>
      </c>
      <c r="E2153" s="8" t="s">
        <v>6536</v>
      </c>
    </row>
    <row r="2154" spans="1:5" ht="15.75" x14ac:dyDescent="0.25">
      <c r="A2154" s="3" t="s">
        <v>4306</v>
      </c>
      <c r="B2154" s="4" t="s">
        <v>4307</v>
      </c>
      <c r="C2154" s="10" t="s">
        <v>6680</v>
      </c>
      <c r="D2154" s="9" t="s">
        <v>8231</v>
      </c>
      <c r="E2154" s="7" t="s">
        <v>6537</v>
      </c>
    </row>
    <row r="2155" spans="1:5" ht="15.75" x14ac:dyDescent="0.25">
      <c r="A2155" s="5" t="s">
        <v>4308</v>
      </c>
      <c r="B2155" s="6" t="s">
        <v>4309</v>
      </c>
      <c r="C2155" s="10" t="s">
        <v>6680</v>
      </c>
      <c r="D2155" s="9" t="s">
        <v>8232</v>
      </c>
      <c r="E2155" s="8" t="s">
        <v>6538</v>
      </c>
    </row>
    <row r="2156" spans="1:5" ht="15.75" x14ac:dyDescent="0.25">
      <c r="A2156" s="3" t="s">
        <v>4310</v>
      </c>
      <c r="B2156" s="4" t="s">
        <v>4311</v>
      </c>
      <c r="C2156" s="10" t="s">
        <v>6680</v>
      </c>
      <c r="D2156" s="9" t="s">
        <v>8233</v>
      </c>
      <c r="E2156" s="7" t="s">
        <v>6510</v>
      </c>
    </row>
    <row r="2157" spans="1:5" ht="15.75" x14ac:dyDescent="0.25">
      <c r="A2157" s="5" t="s">
        <v>4312</v>
      </c>
      <c r="B2157" s="6" t="s">
        <v>4313</v>
      </c>
      <c r="C2157" s="10" t="s">
        <v>6680</v>
      </c>
      <c r="D2157" s="9" t="s">
        <v>8070</v>
      </c>
      <c r="E2157" s="8" t="s">
        <v>6539</v>
      </c>
    </row>
    <row r="2158" spans="1:5" ht="15.75" x14ac:dyDescent="0.25">
      <c r="A2158" s="3" t="s">
        <v>4314</v>
      </c>
      <c r="B2158" s="4" t="s">
        <v>4315</v>
      </c>
      <c r="C2158" s="10" t="s">
        <v>6680</v>
      </c>
      <c r="D2158" s="9" t="s">
        <v>6686</v>
      </c>
      <c r="E2158" s="7" t="s">
        <v>6540</v>
      </c>
    </row>
    <row r="2159" spans="1:5" ht="15.75" x14ac:dyDescent="0.25">
      <c r="A2159" s="5" t="s">
        <v>4316</v>
      </c>
      <c r="B2159" s="6" t="s">
        <v>4317</v>
      </c>
      <c r="C2159" s="10" t="s">
        <v>6679</v>
      </c>
      <c r="D2159" s="9" t="s">
        <v>8234</v>
      </c>
      <c r="E2159" s="8" t="s">
        <v>6541</v>
      </c>
    </row>
    <row r="2160" spans="1:5" ht="15.75" x14ac:dyDescent="0.25">
      <c r="A2160" s="3" t="s">
        <v>4318</v>
      </c>
      <c r="B2160" s="4" t="s">
        <v>4319</v>
      </c>
      <c r="C2160" s="10" t="s">
        <v>6679</v>
      </c>
      <c r="D2160" s="9" t="s">
        <v>7961</v>
      </c>
      <c r="E2160" s="7" t="s">
        <v>6542</v>
      </c>
    </row>
    <row r="2161" spans="1:5" ht="15.75" x14ac:dyDescent="0.25">
      <c r="A2161" s="5" t="s">
        <v>4320</v>
      </c>
      <c r="B2161" s="6" t="s">
        <v>4321</v>
      </c>
      <c r="C2161" s="10" t="s">
        <v>6679</v>
      </c>
      <c r="D2161" s="9" t="s">
        <v>8235</v>
      </c>
      <c r="E2161" s="8" t="s">
        <v>6543</v>
      </c>
    </row>
    <row r="2162" spans="1:5" ht="15.75" x14ac:dyDescent="0.25">
      <c r="A2162" s="3" t="s">
        <v>4322</v>
      </c>
      <c r="B2162" s="4" t="s">
        <v>4323</v>
      </c>
      <c r="C2162" s="10" t="s">
        <v>6679</v>
      </c>
      <c r="D2162" s="9" t="s">
        <v>7339</v>
      </c>
      <c r="E2162" s="7" t="s">
        <v>6544</v>
      </c>
    </row>
    <row r="2163" spans="1:5" ht="15.75" x14ac:dyDescent="0.25">
      <c r="A2163" s="5" t="s">
        <v>4324</v>
      </c>
      <c r="B2163" s="6" t="s">
        <v>4325</v>
      </c>
      <c r="C2163" s="10" t="s">
        <v>6679</v>
      </c>
      <c r="D2163" s="9" t="s">
        <v>6838</v>
      </c>
      <c r="E2163" s="8" t="s">
        <v>6545</v>
      </c>
    </row>
    <row r="2164" spans="1:5" ht="15.75" x14ac:dyDescent="0.25">
      <c r="A2164" s="3" t="s">
        <v>4326</v>
      </c>
      <c r="B2164" s="4" t="s">
        <v>4327</v>
      </c>
      <c r="C2164" s="10" t="s">
        <v>7072</v>
      </c>
      <c r="D2164" s="9" t="s">
        <v>8236</v>
      </c>
      <c r="E2164" s="7" t="s">
        <v>6546</v>
      </c>
    </row>
    <row r="2165" spans="1:5" ht="15.75" x14ac:dyDescent="0.25">
      <c r="A2165" s="5" t="s">
        <v>4328</v>
      </c>
      <c r="B2165" s="6" t="s">
        <v>4329</v>
      </c>
      <c r="C2165" s="10" t="s">
        <v>6679</v>
      </c>
      <c r="D2165" s="9" t="s">
        <v>8237</v>
      </c>
      <c r="E2165" s="8" t="s">
        <v>4751</v>
      </c>
    </row>
    <row r="2166" spans="1:5" ht="15.75" x14ac:dyDescent="0.25">
      <c r="A2166" s="3" t="s">
        <v>4330</v>
      </c>
      <c r="B2166" s="4" t="s">
        <v>4331</v>
      </c>
      <c r="C2166" s="10" t="s">
        <v>6680</v>
      </c>
      <c r="D2166" s="9" t="s">
        <v>7260</v>
      </c>
      <c r="E2166" s="7" t="s">
        <v>6547</v>
      </c>
    </row>
    <row r="2167" spans="1:5" ht="15.75" x14ac:dyDescent="0.25">
      <c r="A2167" s="5" t="s">
        <v>4332</v>
      </c>
      <c r="B2167" s="6" t="s">
        <v>4333</v>
      </c>
      <c r="C2167" s="10" t="s">
        <v>6680</v>
      </c>
      <c r="D2167" s="9" t="s">
        <v>8238</v>
      </c>
      <c r="E2167" s="8" t="s">
        <v>6548</v>
      </c>
    </row>
    <row r="2168" spans="1:5" ht="15.75" x14ac:dyDescent="0.25">
      <c r="A2168" s="3" t="s">
        <v>4334</v>
      </c>
      <c r="B2168" s="4" t="s">
        <v>4335</v>
      </c>
      <c r="C2168" s="10" t="s">
        <v>6680</v>
      </c>
      <c r="D2168" s="9" t="s">
        <v>8239</v>
      </c>
      <c r="E2168" s="7" t="s">
        <v>6549</v>
      </c>
    </row>
    <row r="2169" spans="1:5" ht="15.75" x14ac:dyDescent="0.25">
      <c r="A2169" s="5" t="s">
        <v>4336</v>
      </c>
      <c r="B2169" s="6" t="s">
        <v>4337</v>
      </c>
      <c r="C2169" s="10" t="s">
        <v>6680</v>
      </c>
      <c r="D2169" s="9" t="s">
        <v>7139</v>
      </c>
      <c r="E2169" s="8" t="s">
        <v>6550</v>
      </c>
    </row>
    <row r="2170" spans="1:5" ht="15.75" x14ac:dyDescent="0.25">
      <c r="A2170" s="3" t="s">
        <v>4338</v>
      </c>
      <c r="B2170" s="4" t="s">
        <v>4339</v>
      </c>
      <c r="C2170" s="10" t="s">
        <v>6680</v>
      </c>
      <c r="D2170" s="9" t="s">
        <v>8240</v>
      </c>
      <c r="E2170" s="7" t="s">
        <v>6551</v>
      </c>
    </row>
    <row r="2171" spans="1:5" ht="15.75" x14ac:dyDescent="0.25">
      <c r="A2171" s="5" t="s">
        <v>4340</v>
      </c>
      <c r="B2171" s="6" t="s">
        <v>4341</v>
      </c>
      <c r="C2171" s="10" t="s">
        <v>6680</v>
      </c>
      <c r="D2171" s="9" t="s">
        <v>6803</v>
      </c>
      <c r="E2171" s="8" t="s">
        <v>6552</v>
      </c>
    </row>
    <row r="2172" spans="1:5" ht="15.75" x14ac:dyDescent="0.25">
      <c r="A2172" s="3" t="s">
        <v>4342</v>
      </c>
      <c r="B2172" s="4" t="s">
        <v>4343</v>
      </c>
      <c r="C2172" s="10" t="s">
        <v>6679</v>
      </c>
      <c r="D2172" s="9" t="s">
        <v>7424</v>
      </c>
      <c r="E2172" s="7" t="s">
        <v>6553</v>
      </c>
    </row>
    <row r="2173" spans="1:5" ht="15.75" x14ac:dyDescent="0.25">
      <c r="A2173" s="5" t="s">
        <v>4344</v>
      </c>
      <c r="B2173" s="6" t="s">
        <v>4345</v>
      </c>
      <c r="C2173" s="10" t="s">
        <v>6680</v>
      </c>
      <c r="D2173" s="9" t="s">
        <v>5687</v>
      </c>
      <c r="E2173" s="8" t="s">
        <v>6162</v>
      </c>
    </row>
    <row r="2174" spans="1:5" ht="15.75" x14ac:dyDescent="0.25">
      <c r="A2174" s="3" t="s">
        <v>4346</v>
      </c>
      <c r="B2174" s="4" t="s">
        <v>4347</v>
      </c>
      <c r="C2174" s="10" t="s">
        <v>6680</v>
      </c>
      <c r="D2174" s="9" t="s">
        <v>8241</v>
      </c>
      <c r="E2174" s="7" t="s">
        <v>6554</v>
      </c>
    </row>
    <row r="2175" spans="1:5" ht="15.75" x14ac:dyDescent="0.25">
      <c r="A2175" s="5" t="s">
        <v>4348</v>
      </c>
      <c r="B2175" s="6" t="s">
        <v>4349</v>
      </c>
      <c r="C2175" s="10" t="s">
        <v>6679</v>
      </c>
      <c r="D2175" s="9" t="s">
        <v>8242</v>
      </c>
      <c r="E2175" s="8" t="s">
        <v>5705</v>
      </c>
    </row>
    <row r="2176" spans="1:5" ht="15.75" x14ac:dyDescent="0.25">
      <c r="A2176" s="3" t="s">
        <v>4350</v>
      </c>
      <c r="B2176" s="4" t="s">
        <v>4351</v>
      </c>
      <c r="C2176" s="10" t="s">
        <v>6680</v>
      </c>
      <c r="D2176" s="9" t="s">
        <v>8243</v>
      </c>
      <c r="E2176" s="7" t="s">
        <v>6555</v>
      </c>
    </row>
    <row r="2177" spans="1:5" ht="15.75" x14ac:dyDescent="0.25">
      <c r="A2177" s="5" t="s">
        <v>4352</v>
      </c>
      <c r="B2177" s="6" t="s">
        <v>4353</v>
      </c>
      <c r="C2177" s="10" t="s">
        <v>6679</v>
      </c>
      <c r="D2177" s="9" t="s">
        <v>8244</v>
      </c>
      <c r="E2177" s="8" t="s">
        <v>4894</v>
      </c>
    </row>
    <row r="2178" spans="1:5" ht="15.75" x14ac:dyDescent="0.25">
      <c r="A2178" s="3" t="s">
        <v>4354</v>
      </c>
      <c r="B2178" s="4" t="s">
        <v>4355</v>
      </c>
      <c r="C2178" s="10" t="s">
        <v>6679</v>
      </c>
      <c r="D2178" s="9" t="s">
        <v>8245</v>
      </c>
      <c r="E2178" s="7" t="s">
        <v>4886</v>
      </c>
    </row>
    <row r="2179" spans="1:5" ht="15.75" x14ac:dyDescent="0.25">
      <c r="A2179" s="5" t="s">
        <v>4356</v>
      </c>
      <c r="B2179" s="6" t="s">
        <v>4357</v>
      </c>
      <c r="C2179" s="10" t="s">
        <v>6679</v>
      </c>
      <c r="D2179" s="9" t="s">
        <v>6973</v>
      </c>
      <c r="E2179" s="8" t="s">
        <v>5301</v>
      </c>
    </row>
    <row r="2180" spans="1:5" ht="15.75" x14ac:dyDescent="0.25">
      <c r="A2180" s="3" t="s">
        <v>4358</v>
      </c>
      <c r="B2180" s="4" t="s">
        <v>4359</v>
      </c>
      <c r="C2180" s="10" t="s">
        <v>6679</v>
      </c>
      <c r="D2180" s="9" t="s">
        <v>8246</v>
      </c>
      <c r="E2180" s="7" t="s">
        <v>6556</v>
      </c>
    </row>
    <row r="2181" spans="1:5" ht="15.75" x14ac:dyDescent="0.25">
      <c r="A2181" s="5" t="s">
        <v>4360</v>
      </c>
      <c r="B2181" s="6" t="s">
        <v>4361</v>
      </c>
      <c r="C2181" s="10" t="s">
        <v>6679</v>
      </c>
      <c r="D2181" s="9" t="s">
        <v>6956</v>
      </c>
      <c r="E2181" s="8" t="s">
        <v>5739</v>
      </c>
    </row>
    <row r="2182" spans="1:5" ht="15.75" x14ac:dyDescent="0.25">
      <c r="A2182" s="3" t="s">
        <v>4362</v>
      </c>
      <c r="B2182" s="4" t="s">
        <v>4363</v>
      </c>
      <c r="C2182" s="10" t="s">
        <v>6679</v>
      </c>
      <c r="D2182" s="9" t="s">
        <v>8247</v>
      </c>
      <c r="E2182" s="7" t="s">
        <v>6557</v>
      </c>
    </row>
    <row r="2183" spans="1:5" ht="15.75" x14ac:dyDescent="0.25">
      <c r="A2183" s="5" t="s">
        <v>4364</v>
      </c>
      <c r="B2183" s="6" t="s">
        <v>4365</v>
      </c>
      <c r="C2183" s="10" t="s">
        <v>6679</v>
      </c>
      <c r="D2183" s="9" t="s">
        <v>6971</v>
      </c>
      <c r="E2183" s="8" t="s">
        <v>6558</v>
      </c>
    </row>
    <row r="2184" spans="1:5" ht="15.75" x14ac:dyDescent="0.25">
      <c r="A2184" s="3" t="s">
        <v>4366</v>
      </c>
      <c r="B2184" s="4" t="s">
        <v>4367</v>
      </c>
      <c r="C2184" s="10" t="s">
        <v>6680</v>
      </c>
      <c r="D2184" s="9" t="s">
        <v>8008</v>
      </c>
      <c r="E2184" s="7" t="s">
        <v>5045</v>
      </c>
    </row>
    <row r="2185" spans="1:5" ht="15.75" x14ac:dyDescent="0.25">
      <c r="A2185" s="5" t="s">
        <v>4368</v>
      </c>
      <c r="B2185" s="6" t="s">
        <v>4369</v>
      </c>
      <c r="C2185" s="10" t="s">
        <v>6680</v>
      </c>
      <c r="D2185" s="9" t="s">
        <v>8248</v>
      </c>
      <c r="E2185" s="8" t="s">
        <v>6559</v>
      </c>
    </row>
    <row r="2186" spans="1:5" ht="15.75" x14ac:dyDescent="0.25">
      <c r="A2186" s="3" t="s">
        <v>4370</v>
      </c>
      <c r="B2186" s="4" t="s">
        <v>4371</v>
      </c>
      <c r="C2186" s="10" t="s">
        <v>6680</v>
      </c>
      <c r="D2186" s="9" t="s">
        <v>6895</v>
      </c>
      <c r="E2186" s="7" t="s">
        <v>6560</v>
      </c>
    </row>
    <row r="2187" spans="1:5" ht="15.75" x14ac:dyDescent="0.25">
      <c r="A2187" s="5" t="s">
        <v>4372</v>
      </c>
      <c r="B2187" s="6" t="s">
        <v>4373</v>
      </c>
      <c r="C2187" s="10" t="s">
        <v>6680</v>
      </c>
      <c r="D2187" s="9" t="s">
        <v>8249</v>
      </c>
      <c r="E2187" s="8" t="s">
        <v>5194</v>
      </c>
    </row>
    <row r="2188" spans="1:5" ht="15.75" x14ac:dyDescent="0.25">
      <c r="A2188" s="3" t="s">
        <v>4374</v>
      </c>
      <c r="B2188" s="4" t="s">
        <v>4375</v>
      </c>
      <c r="C2188" s="10" t="s">
        <v>6680</v>
      </c>
      <c r="D2188" s="9" t="s">
        <v>5241</v>
      </c>
      <c r="E2188" s="7" t="s">
        <v>6561</v>
      </c>
    </row>
    <row r="2189" spans="1:5" ht="15.75" x14ac:dyDescent="0.25">
      <c r="A2189" s="5" t="s">
        <v>4376</v>
      </c>
      <c r="B2189" s="6" t="s">
        <v>4377</v>
      </c>
      <c r="C2189" s="10" t="s">
        <v>6680</v>
      </c>
      <c r="D2189" s="9" t="s">
        <v>6751</v>
      </c>
      <c r="E2189" s="8" t="s">
        <v>6562</v>
      </c>
    </row>
    <row r="2190" spans="1:5" ht="15.75" x14ac:dyDescent="0.25">
      <c r="A2190" s="3" t="s">
        <v>4378</v>
      </c>
      <c r="B2190" s="4" t="s">
        <v>4379</v>
      </c>
      <c r="C2190" s="10" t="s">
        <v>6680</v>
      </c>
      <c r="D2190" s="9" t="s">
        <v>8250</v>
      </c>
      <c r="E2190" s="7" t="s">
        <v>5893</v>
      </c>
    </row>
    <row r="2191" spans="1:5" ht="15.75" x14ac:dyDescent="0.25">
      <c r="A2191" s="5" t="s">
        <v>4380</v>
      </c>
      <c r="B2191" s="6" t="s">
        <v>4381</v>
      </c>
      <c r="C2191" s="10" t="s">
        <v>6680</v>
      </c>
      <c r="D2191" s="9" t="s">
        <v>8251</v>
      </c>
      <c r="E2191" s="8" t="s">
        <v>6563</v>
      </c>
    </row>
    <row r="2192" spans="1:5" ht="15.75" x14ac:dyDescent="0.25">
      <c r="A2192" s="3" t="s">
        <v>4382</v>
      </c>
      <c r="B2192" s="4" t="s">
        <v>4383</v>
      </c>
      <c r="C2192" s="10" t="s">
        <v>6680</v>
      </c>
      <c r="D2192" s="9" t="s">
        <v>8252</v>
      </c>
      <c r="E2192" s="7" t="s">
        <v>4884</v>
      </c>
    </row>
    <row r="2193" spans="1:5" ht="15.75" x14ac:dyDescent="0.25">
      <c r="A2193" s="5" t="s">
        <v>4384</v>
      </c>
      <c r="B2193" s="6" t="s">
        <v>4385</v>
      </c>
      <c r="C2193" s="10" t="s">
        <v>6680</v>
      </c>
      <c r="D2193" s="9" t="s">
        <v>8253</v>
      </c>
      <c r="E2193" s="8" t="s">
        <v>6564</v>
      </c>
    </row>
    <row r="2194" spans="1:5" ht="15.75" x14ac:dyDescent="0.25">
      <c r="A2194" s="3" t="s">
        <v>4386</v>
      </c>
      <c r="B2194" s="4" t="s">
        <v>4387</v>
      </c>
      <c r="C2194" s="10" t="s">
        <v>6680</v>
      </c>
      <c r="D2194" s="9" t="s">
        <v>8254</v>
      </c>
      <c r="E2194" s="7" t="s">
        <v>6220</v>
      </c>
    </row>
    <row r="2195" spans="1:5" ht="15.75" x14ac:dyDescent="0.25">
      <c r="A2195" s="5" t="s">
        <v>4388</v>
      </c>
      <c r="B2195" s="6" t="s">
        <v>4389</v>
      </c>
      <c r="C2195" s="10" t="s">
        <v>6680</v>
      </c>
      <c r="D2195" s="9" t="s">
        <v>8255</v>
      </c>
      <c r="E2195" s="8" t="s">
        <v>5256</v>
      </c>
    </row>
    <row r="2196" spans="1:5" ht="15.75" x14ac:dyDescent="0.25">
      <c r="A2196" s="3" t="s">
        <v>4390</v>
      </c>
      <c r="B2196" s="4" t="s">
        <v>4391</v>
      </c>
      <c r="C2196" s="10" t="s">
        <v>6680</v>
      </c>
      <c r="D2196" s="9" t="s">
        <v>8256</v>
      </c>
      <c r="E2196" s="7" t="s">
        <v>6565</v>
      </c>
    </row>
    <row r="2197" spans="1:5" ht="15.75" x14ac:dyDescent="0.25">
      <c r="A2197" s="5" t="s">
        <v>4392</v>
      </c>
      <c r="B2197" s="6" t="s">
        <v>4393</v>
      </c>
      <c r="C2197" s="10" t="s">
        <v>6680</v>
      </c>
      <c r="D2197" s="9" t="s">
        <v>8257</v>
      </c>
      <c r="E2197" s="8" t="s">
        <v>5160</v>
      </c>
    </row>
    <row r="2198" spans="1:5" ht="15.75" x14ac:dyDescent="0.25">
      <c r="A2198" s="3" t="s">
        <v>4394</v>
      </c>
      <c r="B2198" s="4" t="s">
        <v>4395</v>
      </c>
      <c r="C2198" s="10" t="s">
        <v>6680</v>
      </c>
      <c r="D2198" s="9" t="s">
        <v>8258</v>
      </c>
      <c r="E2198" s="7" t="s">
        <v>6566</v>
      </c>
    </row>
    <row r="2199" spans="1:5" ht="15.75" x14ac:dyDescent="0.25">
      <c r="A2199" s="5" t="s">
        <v>4396</v>
      </c>
      <c r="B2199" s="6" t="s">
        <v>4397</v>
      </c>
      <c r="C2199" s="10" t="s">
        <v>6680</v>
      </c>
      <c r="D2199" s="9" t="s">
        <v>5137</v>
      </c>
      <c r="E2199" s="8" t="s">
        <v>6567</v>
      </c>
    </row>
    <row r="2200" spans="1:5" ht="15.75" x14ac:dyDescent="0.25">
      <c r="A2200" s="3" t="s">
        <v>4398</v>
      </c>
      <c r="B2200" s="4" t="s">
        <v>4399</v>
      </c>
      <c r="C2200" s="10" t="s">
        <v>6680</v>
      </c>
      <c r="D2200" s="9" t="s">
        <v>8259</v>
      </c>
      <c r="E2200" s="7" t="s">
        <v>6568</v>
      </c>
    </row>
    <row r="2201" spans="1:5" ht="15.75" x14ac:dyDescent="0.25">
      <c r="A2201" s="5" t="s">
        <v>4400</v>
      </c>
      <c r="B2201" s="6" t="s">
        <v>4401</v>
      </c>
      <c r="C2201" s="10" t="s">
        <v>6680</v>
      </c>
      <c r="D2201" s="9" t="s">
        <v>6366</v>
      </c>
      <c r="E2201" s="8" t="s">
        <v>6569</v>
      </c>
    </row>
    <row r="2202" spans="1:5" ht="15.75" x14ac:dyDescent="0.25">
      <c r="A2202" s="3" t="s">
        <v>4402</v>
      </c>
      <c r="B2202" s="4" t="s">
        <v>4403</v>
      </c>
      <c r="C2202" s="10" t="s">
        <v>6680</v>
      </c>
      <c r="D2202" s="9" t="s">
        <v>8260</v>
      </c>
      <c r="E2202" s="7" t="s">
        <v>6570</v>
      </c>
    </row>
    <row r="2203" spans="1:5" ht="15.75" x14ac:dyDescent="0.25">
      <c r="A2203" s="5" t="s">
        <v>4404</v>
      </c>
      <c r="B2203" s="6" t="s">
        <v>4405</v>
      </c>
      <c r="C2203" s="10" t="s">
        <v>6680</v>
      </c>
      <c r="D2203" s="9" t="s">
        <v>6834</v>
      </c>
      <c r="E2203" s="8" t="s">
        <v>6571</v>
      </c>
    </row>
    <row r="2204" spans="1:5" ht="15.75" x14ac:dyDescent="0.25">
      <c r="A2204" s="3" t="s">
        <v>4406</v>
      </c>
      <c r="B2204" s="4" t="s">
        <v>4407</v>
      </c>
      <c r="C2204" s="10" t="s">
        <v>6679</v>
      </c>
      <c r="D2204" s="9" t="s">
        <v>8261</v>
      </c>
      <c r="E2204" s="7" t="s">
        <v>6572</v>
      </c>
    </row>
    <row r="2205" spans="1:5" ht="15.75" x14ac:dyDescent="0.25">
      <c r="A2205" s="5" t="s">
        <v>4408</v>
      </c>
      <c r="B2205" s="6" t="s">
        <v>4409</v>
      </c>
      <c r="C2205" s="10" t="s">
        <v>6679</v>
      </c>
      <c r="D2205" s="9" t="s">
        <v>8262</v>
      </c>
      <c r="E2205" s="8" t="s">
        <v>6573</v>
      </c>
    </row>
    <row r="2206" spans="1:5" ht="15.75" x14ac:dyDescent="0.25">
      <c r="A2206" s="3" t="s">
        <v>4410</v>
      </c>
      <c r="B2206" s="4" t="s">
        <v>4411</v>
      </c>
      <c r="C2206" s="10" t="s">
        <v>6679</v>
      </c>
      <c r="D2206" s="9" t="s">
        <v>8263</v>
      </c>
      <c r="E2206" s="7" t="s">
        <v>6574</v>
      </c>
    </row>
    <row r="2207" spans="1:5" ht="15.75" x14ac:dyDescent="0.25">
      <c r="A2207" s="5" t="s">
        <v>4412</v>
      </c>
      <c r="B2207" s="6" t="s">
        <v>4413</v>
      </c>
      <c r="C2207" s="10" t="s">
        <v>6680</v>
      </c>
      <c r="D2207" s="9" t="s">
        <v>8264</v>
      </c>
      <c r="E2207" s="8" t="s">
        <v>6575</v>
      </c>
    </row>
    <row r="2208" spans="1:5" ht="15.75" x14ac:dyDescent="0.25">
      <c r="A2208" s="3" t="s">
        <v>4414</v>
      </c>
      <c r="B2208" s="4" t="s">
        <v>4415</v>
      </c>
      <c r="C2208" s="10" t="s">
        <v>6680</v>
      </c>
      <c r="D2208" s="9" t="s">
        <v>7761</v>
      </c>
      <c r="E2208" s="7" t="s">
        <v>6576</v>
      </c>
    </row>
    <row r="2209" spans="1:5" ht="15.75" x14ac:dyDescent="0.25">
      <c r="A2209" s="5" t="s">
        <v>4416</v>
      </c>
      <c r="B2209" s="6" t="s">
        <v>4417</v>
      </c>
      <c r="C2209" s="10" t="s">
        <v>6679</v>
      </c>
      <c r="D2209" s="9" t="s">
        <v>8265</v>
      </c>
      <c r="E2209" s="8" t="s">
        <v>6577</v>
      </c>
    </row>
    <row r="2210" spans="1:5" ht="15.75" x14ac:dyDescent="0.25">
      <c r="A2210" s="3" t="s">
        <v>4418</v>
      </c>
      <c r="B2210" s="4" t="s">
        <v>4419</v>
      </c>
      <c r="C2210" s="10" t="s">
        <v>6679</v>
      </c>
      <c r="D2210" s="9" t="s">
        <v>8266</v>
      </c>
      <c r="E2210" s="7" t="s">
        <v>6578</v>
      </c>
    </row>
    <row r="2211" spans="1:5" ht="15.75" x14ac:dyDescent="0.25">
      <c r="A2211" s="5" t="s">
        <v>4420</v>
      </c>
      <c r="B2211" s="6" t="s">
        <v>4421</v>
      </c>
      <c r="C2211" s="10" t="s">
        <v>6679</v>
      </c>
      <c r="D2211" s="9" t="s">
        <v>6695</v>
      </c>
      <c r="E2211" s="8" t="s">
        <v>6579</v>
      </c>
    </row>
    <row r="2212" spans="1:5" ht="15.75" x14ac:dyDescent="0.25">
      <c r="A2212" s="3" t="s">
        <v>4422</v>
      </c>
      <c r="B2212" s="4" t="s">
        <v>4423</v>
      </c>
      <c r="C2212" s="10" t="s">
        <v>6680</v>
      </c>
      <c r="D2212" s="9" t="s">
        <v>5065</v>
      </c>
      <c r="E2212" s="7" t="s">
        <v>6580</v>
      </c>
    </row>
    <row r="2213" spans="1:5" ht="15.75" x14ac:dyDescent="0.25">
      <c r="A2213" s="5" t="s">
        <v>4424</v>
      </c>
      <c r="B2213" s="6" t="s">
        <v>4425</v>
      </c>
      <c r="C2213" s="10" t="s">
        <v>6680</v>
      </c>
      <c r="D2213" s="9" t="s">
        <v>7761</v>
      </c>
      <c r="E2213" s="8" t="s">
        <v>6267</v>
      </c>
    </row>
    <row r="2214" spans="1:5" ht="15.75" x14ac:dyDescent="0.25">
      <c r="A2214" s="3" t="s">
        <v>4426</v>
      </c>
      <c r="B2214" s="4" t="s">
        <v>4427</v>
      </c>
      <c r="C2214" s="10" t="s">
        <v>6680</v>
      </c>
      <c r="D2214" s="9" t="s">
        <v>7017</v>
      </c>
      <c r="E2214" s="7" t="s">
        <v>6581</v>
      </c>
    </row>
    <row r="2215" spans="1:5" ht="15.75" x14ac:dyDescent="0.25">
      <c r="A2215" s="5" t="s">
        <v>4428</v>
      </c>
      <c r="B2215" s="6" t="s">
        <v>4429</v>
      </c>
      <c r="C2215" s="10" t="s">
        <v>6679</v>
      </c>
      <c r="D2215" s="9" t="s">
        <v>8267</v>
      </c>
      <c r="E2215" s="8" t="s">
        <v>6582</v>
      </c>
    </row>
    <row r="2216" spans="1:5" ht="15.75" x14ac:dyDescent="0.25">
      <c r="A2216" s="3" t="s">
        <v>4430</v>
      </c>
      <c r="B2216" s="4" t="s">
        <v>4431</v>
      </c>
      <c r="C2216" s="10" t="s">
        <v>6679</v>
      </c>
      <c r="D2216" s="9" t="s">
        <v>7026</v>
      </c>
      <c r="E2216" s="7" t="s">
        <v>6583</v>
      </c>
    </row>
    <row r="2217" spans="1:5" ht="15.75" x14ac:dyDescent="0.25">
      <c r="A2217" s="5" t="s">
        <v>4432</v>
      </c>
      <c r="B2217" s="6" t="s">
        <v>4433</v>
      </c>
      <c r="C2217" s="10" t="s">
        <v>6680</v>
      </c>
      <c r="D2217" s="9" t="s">
        <v>8268</v>
      </c>
      <c r="E2217" s="8" t="s">
        <v>5402</v>
      </c>
    </row>
    <row r="2218" spans="1:5" ht="15.75" x14ac:dyDescent="0.25">
      <c r="A2218" s="3" t="s">
        <v>4434</v>
      </c>
      <c r="B2218" s="4" t="s">
        <v>4435</v>
      </c>
      <c r="C2218" s="10" t="s">
        <v>6679</v>
      </c>
      <c r="D2218" s="9" t="s">
        <v>8269</v>
      </c>
      <c r="E2218" s="7" t="s">
        <v>4735</v>
      </c>
    </row>
    <row r="2219" spans="1:5" ht="15.75" x14ac:dyDescent="0.25">
      <c r="A2219" s="5" t="s">
        <v>4436</v>
      </c>
      <c r="B2219" s="6" t="s">
        <v>4437</v>
      </c>
      <c r="C2219" s="10" t="s">
        <v>6679</v>
      </c>
      <c r="D2219" s="9" t="s">
        <v>7271</v>
      </c>
      <c r="E2219" s="8" t="s">
        <v>6584</v>
      </c>
    </row>
    <row r="2220" spans="1:5" ht="15.75" x14ac:dyDescent="0.25">
      <c r="A2220" s="3" t="s">
        <v>4438</v>
      </c>
      <c r="B2220" s="4" t="s">
        <v>4439</v>
      </c>
      <c r="C2220" s="10" t="s">
        <v>6679</v>
      </c>
      <c r="D2220" s="9" t="s">
        <v>6874</v>
      </c>
      <c r="E2220" s="7" t="s">
        <v>6585</v>
      </c>
    </row>
    <row r="2221" spans="1:5" ht="15.75" x14ac:dyDescent="0.25">
      <c r="A2221" s="5" t="s">
        <v>4440</v>
      </c>
      <c r="B2221" s="6" t="s">
        <v>4441</v>
      </c>
      <c r="C2221" s="10" t="s">
        <v>6679</v>
      </c>
      <c r="D2221" s="9" t="s">
        <v>8270</v>
      </c>
      <c r="E2221" s="8" t="s">
        <v>6586</v>
      </c>
    </row>
    <row r="2222" spans="1:5" ht="15.75" x14ac:dyDescent="0.25">
      <c r="A2222" s="3" t="s">
        <v>4442</v>
      </c>
      <c r="B2222" s="4" t="s">
        <v>4443</v>
      </c>
      <c r="C2222" s="10" t="s">
        <v>6680</v>
      </c>
      <c r="D2222" s="9" t="s">
        <v>6799</v>
      </c>
      <c r="E2222" s="7" t="s">
        <v>6587</v>
      </c>
    </row>
    <row r="2223" spans="1:5" ht="15.75" x14ac:dyDescent="0.25">
      <c r="A2223" s="5" t="s">
        <v>4444</v>
      </c>
      <c r="B2223" s="6" t="s">
        <v>4445</v>
      </c>
      <c r="C2223" s="10" t="s">
        <v>6680</v>
      </c>
      <c r="D2223" s="9" t="s">
        <v>7491</v>
      </c>
      <c r="E2223" s="8" t="s">
        <v>6588</v>
      </c>
    </row>
    <row r="2224" spans="1:5" ht="15.75" x14ac:dyDescent="0.25">
      <c r="A2224" s="3" t="s">
        <v>4446</v>
      </c>
      <c r="B2224" s="4" t="s">
        <v>4447</v>
      </c>
      <c r="C2224" s="10" t="s">
        <v>6680</v>
      </c>
      <c r="D2224" s="9" t="s">
        <v>6989</v>
      </c>
      <c r="E2224" s="7" t="s">
        <v>5128</v>
      </c>
    </row>
    <row r="2225" spans="1:5" ht="15.75" x14ac:dyDescent="0.25">
      <c r="A2225" s="5" t="s">
        <v>4448</v>
      </c>
      <c r="B2225" s="6" t="s">
        <v>4449</v>
      </c>
      <c r="C2225" s="10" t="s">
        <v>6680</v>
      </c>
      <c r="D2225" s="9" t="s">
        <v>7491</v>
      </c>
      <c r="E2225" s="8" t="s">
        <v>6589</v>
      </c>
    </row>
    <row r="2226" spans="1:5" ht="15.75" x14ac:dyDescent="0.25">
      <c r="A2226" s="3" t="s">
        <v>4450</v>
      </c>
      <c r="B2226" s="4" t="s">
        <v>4451</v>
      </c>
      <c r="C2226" s="10" t="s">
        <v>6680</v>
      </c>
      <c r="D2226" s="9" t="s">
        <v>8271</v>
      </c>
      <c r="E2226" s="7" t="s">
        <v>6269</v>
      </c>
    </row>
    <row r="2227" spans="1:5" ht="15.75" x14ac:dyDescent="0.25">
      <c r="A2227" s="5" t="s">
        <v>4452</v>
      </c>
      <c r="B2227" s="6" t="s">
        <v>4453</v>
      </c>
      <c r="C2227" s="10" t="s">
        <v>6679</v>
      </c>
      <c r="D2227" s="9" t="s">
        <v>4964</v>
      </c>
      <c r="E2227" s="8" t="s">
        <v>5376</v>
      </c>
    </row>
    <row r="2228" spans="1:5" ht="15.75" x14ac:dyDescent="0.25">
      <c r="A2228" s="3" t="s">
        <v>4454</v>
      </c>
      <c r="B2228" s="4" t="s">
        <v>4455</v>
      </c>
      <c r="C2228" s="10" t="s">
        <v>6679</v>
      </c>
      <c r="D2228" s="9" t="s">
        <v>7655</v>
      </c>
      <c r="E2228" s="7" t="s">
        <v>5913</v>
      </c>
    </row>
    <row r="2229" spans="1:5" ht="15.75" x14ac:dyDescent="0.25">
      <c r="A2229" s="5" t="s">
        <v>4456</v>
      </c>
      <c r="B2229" s="6" t="s">
        <v>4457</v>
      </c>
      <c r="C2229" s="10" t="s">
        <v>6679</v>
      </c>
      <c r="D2229" s="9" t="s">
        <v>8272</v>
      </c>
      <c r="E2229" s="8" t="s">
        <v>6590</v>
      </c>
    </row>
    <row r="2230" spans="1:5" ht="15.75" x14ac:dyDescent="0.25">
      <c r="A2230" s="3" t="s">
        <v>4458</v>
      </c>
      <c r="B2230" s="4" t="s">
        <v>4459</v>
      </c>
      <c r="C2230" s="10" t="s">
        <v>6679</v>
      </c>
      <c r="D2230" s="9" t="s">
        <v>8273</v>
      </c>
      <c r="E2230" s="7" t="s">
        <v>6591</v>
      </c>
    </row>
    <row r="2231" spans="1:5" ht="15.75" x14ac:dyDescent="0.25">
      <c r="A2231" s="5" t="s">
        <v>4460</v>
      </c>
      <c r="B2231" s="6" t="s">
        <v>4461</v>
      </c>
      <c r="C2231" s="10" t="s">
        <v>6680</v>
      </c>
      <c r="D2231" s="9" t="s">
        <v>8274</v>
      </c>
      <c r="E2231" s="8" t="s">
        <v>6592</v>
      </c>
    </row>
    <row r="2232" spans="1:5" ht="15.75" x14ac:dyDescent="0.25">
      <c r="A2232" s="3" t="s">
        <v>4462</v>
      </c>
      <c r="B2232" s="4" t="s">
        <v>4463</v>
      </c>
      <c r="C2232" s="10" t="s">
        <v>6679</v>
      </c>
      <c r="D2232" s="9" t="s">
        <v>8275</v>
      </c>
      <c r="E2232" s="7" t="s">
        <v>6593</v>
      </c>
    </row>
    <row r="2233" spans="1:5" ht="15.75" x14ac:dyDescent="0.25">
      <c r="A2233" s="5" t="s">
        <v>4464</v>
      </c>
      <c r="B2233" s="6" t="s">
        <v>4465</v>
      </c>
      <c r="C2233" s="10" t="s">
        <v>6679</v>
      </c>
      <c r="D2233" s="9" t="s">
        <v>8276</v>
      </c>
      <c r="E2233" s="8" t="s">
        <v>6594</v>
      </c>
    </row>
    <row r="2234" spans="1:5" ht="15.75" x14ac:dyDescent="0.25">
      <c r="A2234" s="3" t="s">
        <v>4466</v>
      </c>
      <c r="B2234" s="4" t="s">
        <v>4467</v>
      </c>
      <c r="C2234" s="10" t="s">
        <v>6679</v>
      </c>
      <c r="D2234" s="9" t="s">
        <v>8277</v>
      </c>
      <c r="E2234" s="7" t="s">
        <v>6595</v>
      </c>
    </row>
    <row r="2235" spans="1:5" ht="15.75" x14ac:dyDescent="0.25">
      <c r="A2235" s="5" t="s">
        <v>4468</v>
      </c>
      <c r="B2235" s="6" t="s">
        <v>4469</v>
      </c>
      <c r="C2235" s="10" t="s">
        <v>6680</v>
      </c>
      <c r="D2235" s="9" t="s">
        <v>5241</v>
      </c>
      <c r="E2235" s="8" t="s">
        <v>5675</v>
      </c>
    </row>
    <row r="2236" spans="1:5" ht="15.75" x14ac:dyDescent="0.25">
      <c r="A2236" s="3" t="s">
        <v>4470</v>
      </c>
      <c r="B2236" s="4" t="s">
        <v>4471</v>
      </c>
      <c r="C2236" s="10" t="s">
        <v>6680</v>
      </c>
      <c r="D2236" s="9" t="s">
        <v>6698</v>
      </c>
      <c r="E2236" s="7" t="s">
        <v>6596</v>
      </c>
    </row>
    <row r="2237" spans="1:5" ht="15.75" x14ac:dyDescent="0.25">
      <c r="A2237" s="5" t="s">
        <v>4472</v>
      </c>
      <c r="B2237" s="6" t="s">
        <v>4473</v>
      </c>
      <c r="C2237" s="10" t="s">
        <v>6680</v>
      </c>
      <c r="D2237" s="9" t="s">
        <v>8278</v>
      </c>
      <c r="E2237" s="8" t="s">
        <v>6597</v>
      </c>
    </row>
    <row r="2238" spans="1:5" ht="15.75" x14ac:dyDescent="0.25">
      <c r="A2238" s="3" t="s">
        <v>4474</v>
      </c>
      <c r="B2238" s="4" t="s">
        <v>4475</v>
      </c>
      <c r="C2238" s="10" t="s">
        <v>6680</v>
      </c>
      <c r="D2238" s="9" t="s">
        <v>8003</v>
      </c>
      <c r="E2238" s="7" t="s">
        <v>6598</v>
      </c>
    </row>
    <row r="2239" spans="1:5" ht="15.75" x14ac:dyDescent="0.25">
      <c r="A2239" s="5" t="s">
        <v>4476</v>
      </c>
      <c r="B2239" s="6" t="s">
        <v>4477</v>
      </c>
      <c r="C2239" s="10" t="s">
        <v>6680</v>
      </c>
      <c r="D2239" s="9" t="s">
        <v>8279</v>
      </c>
      <c r="E2239" s="8" t="s">
        <v>6599</v>
      </c>
    </row>
    <row r="2240" spans="1:5" ht="15.75" x14ac:dyDescent="0.25">
      <c r="A2240" s="3" t="s">
        <v>4478</v>
      </c>
      <c r="B2240" s="4" t="s">
        <v>4479</v>
      </c>
      <c r="C2240" s="10" t="s">
        <v>6680</v>
      </c>
      <c r="D2240" s="9" t="s">
        <v>8280</v>
      </c>
      <c r="E2240" s="7" t="s">
        <v>4738</v>
      </c>
    </row>
    <row r="2241" spans="1:5" ht="15.75" x14ac:dyDescent="0.25">
      <c r="A2241" s="5" t="s">
        <v>4480</v>
      </c>
      <c r="B2241" s="6" t="s">
        <v>4481</v>
      </c>
      <c r="C2241" s="10" t="s">
        <v>6679</v>
      </c>
      <c r="D2241" s="9" t="s">
        <v>8281</v>
      </c>
      <c r="E2241" s="8" t="s">
        <v>6600</v>
      </c>
    </row>
    <row r="2242" spans="1:5" ht="15.75" x14ac:dyDescent="0.25">
      <c r="A2242" s="3" t="s">
        <v>4482</v>
      </c>
      <c r="B2242" s="4" t="s">
        <v>4483</v>
      </c>
      <c r="C2242" s="10" t="s">
        <v>6679</v>
      </c>
      <c r="D2242" s="9" t="s">
        <v>6761</v>
      </c>
      <c r="E2242" s="7" t="s">
        <v>6601</v>
      </c>
    </row>
    <row r="2243" spans="1:5" ht="15.75" x14ac:dyDescent="0.25">
      <c r="A2243" s="5" t="s">
        <v>4484</v>
      </c>
      <c r="B2243" s="6" t="s">
        <v>4485</v>
      </c>
      <c r="C2243" s="10" t="s">
        <v>6679</v>
      </c>
      <c r="D2243" s="9" t="s">
        <v>8282</v>
      </c>
      <c r="E2243" s="8" t="s">
        <v>6602</v>
      </c>
    </row>
    <row r="2244" spans="1:5" ht="15.75" x14ac:dyDescent="0.25">
      <c r="A2244" s="3" t="s">
        <v>4486</v>
      </c>
      <c r="B2244" s="4" t="s">
        <v>4487</v>
      </c>
      <c r="C2244" s="10" t="s">
        <v>6680</v>
      </c>
      <c r="D2244" s="9" t="s">
        <v>7019</v>
      </c>
      <c r="E2244" s="7" t="s">
        <v>5526</v>
      </c>
    </row>
    <row r="2245" spans="1:5" ht="15.75" x14ac:dyDescent="0.25">
      <c r="A2245" s="5" t="s">
        <v>4488</v>
      </c>
      <c r="B2245" s="6" t="s">
        <v>4489</v>
      </c>
      <c r="C2245" s="10" t="s">
        <v>6680</v>
      </c>
      <c r="D2245" s="9" t="s">
        <v>6224</v>
      </c>
      <c r="E2245" s="8" t="s">
        <v>6603</v>
      </c>
    </row>
    <row r="2246" spans="1:5" ht="15.75" x14ac:dyDescent="0.25">
      <c r="A2246" s="3" t="s">
        <v>4490</v>
      </c>
      <c r="B2246" s="4" t="s">
        <v>4491</v>
      </c>
      <c r="C2246" s="10" t="s">
        <v>6679</v>
      </c>
      <c r="D2246" s="9" t="s">
        <v>7760</v>
      </c>
      <c r="E2246" s="7" t="s">
        <v>5301</v>
      </c>
    </row>
    <row r="2247" spans="1:5" ht="15.75" x14ac:dyDescent="0.25">
      <c r="A2247" s="5" t="s">
        <v>4492</v>
      </c>
      <c r="B2247" s="6" t="s">
        <v>4493</v>
      </c>
      <c r="C2247" s="10" t="s">
        <v>6679</v>
      </c>
      <c r="D2247" s="9" t="s">
        <v>7295</v>
      </c>
      <c r="E2247" s="8" t="s">
        <v>6604</v>
      </c>
    </row>
    <row r="2248" spans="1:5" ht="15.75" x14ac:dyDescent="0.25">
      <c r="A2248" s="3" t="s">
        <v>4494</v>
      </c>
      <c r="B2248" s="4" t="s">
        <v>4495</v>
      </c>
      <c r="C2248" s="10" t="s">
        <v>6679</v>
      </c>
      <c r="D2248" s="9" t="s">
        <v>6761</v>
      </c>
      <c r="E2248" s="7" t="s">
        <v>6605</v>
      </c>
    </row>
    <row r="2249" spans="1:5" ht="15.75" x14ac:dyDescent="0.25">
      <c r="A2249" s="5" t="s">
        <v>4496</v>
      </c>
      <c r="B2249" s="6" t="s">
        <v>4497</v>
      </c>
      <c r="C2249" s="10" t="s">
        <v>6680</v>
      </c>
      <c r="D2249" s="9" t="s">
        <v>8283</v>
      </c>
      <c r="E2249" s="8" t="s">
        <v>6606</v>
      </c>
    </row>
    <row r="2250" spans="1:5" ht="15.75" x14ac:dyDescent="0.25">
      <c r="A2250" s="3" t="s">
        <v>4498</v>
      </c>
      <c r="B2250" s="4" t="s">
        <v>4499</v>
      </c>
      <c r="C2250" s="10" t="s">
        <v>6680</v>
      </c>
      <c r="D2250" s="9" t="s">
        <v>7094</v>
      </c>
      <c r="E2250" s="7" t="s">
        <v>6607</v>
      </c>
    </row>
    <row r="2251" spans="1:5" ht="15.75" x14ac:dyDescent="0.25">
      <c r="A2251" s="5" t="s">
        <v>4500</v>
      </c>
      <c r="B2251" s="6" t="s">
        <v>4501</v>
      </c>
      <c r="C2251" s="10" t="s">
        <v>6679</v>
      </c>
      <c r="D2251" s="9" t="s">
        <v>7146</v>
      </c>
      <c r="E2251" s="8" t="s">
        <v>6608</v>
      </c>
    </row>
    <row r="2252" spans="1:5" ht="15.75" x14ac:dyDescent="0.25">
      <c r="A2252" s="3" t="s">
        <v>4502</v>
      </c>
      <c r="B2252" s="4" t="s">
        <v>4503</v>
      </c>
      <c r="C2252" s="10" t="s">
        <v>6679</v>
      </c>
      <c r="D2252" s="9" t="s">
        <v>6707</v>
      </c>
      <c r="E2252" s="7" t="s">
        <v>6609</v>
      </c>
    </row>
    <row r="2253" spans="1:5" ht="15.75" x14ac:dyDescent="0.25">
      <c r="A2253" s="5" t="s">
        <v>4504</v>
      </c>
      <c r="B2253" s="6" t="s">
        <v>4505</v>
      </c>
      <c r="C2253" s="10" t="s">
        <v>6680</v>
      </c>
      <c r="D2253" s="9" t="s">
        <v>7017</v>
      </c>
      <c r="E2253" s="8" t="s">
        <v>6610</v>
      </c>
    </row>
    <row r="2254" spans="1:5" ht="15.75" x14ac:dyDescent="0.25">
      <c r="A2254" s="3" t="s">
        <v>4506</v>
      </c>
      <c r="B2254" s="4" t="s">
        <v>4507</v>
      </c>
      <c r="C2254" s="10" t="s">
        <v>6679</v>
      </c>
      <c r="D2254" s="9" t="s">
        <v>8284</v>
      </c>
      <c r="E2254" s="7" t="s">
        <v>6611</v>
      </c>
    </row>
    <row r="2255" spans="1:5" ht="15.75" x14ac:dyDescent="0.25">
      <c r="A2255" s="5" t="s">
        <v>4508</v>
      </c>
      <c r="B2255" s="6" t="s">
        <v>4509</v>
      </c>
      <c r="C2255" s="10" t="s">
        <v>6679</v>
      </c>
      <c r="D2255" s="9" t="s">
        <v>7487</v>
      </c>
      <c r="E2255" s="8" t="s">
        <v>6612</v>
      </c>
    </row>
    <row r="2256" spans="1:5" ht="15.75" x14ac:dyDescent="0.25">
      <c r="A2256" s="3" t="s">
        <v>4510</v>
      </c>
      <c r="B2256" s="4" t="s">
        <v>4511</v>
      </c>
      <c r="C2256" s="10" t="s">
        <v>6679</v>
      </c>
      <c r="D2256" s="9" t="s">
        <v>8285</v>
      </c>
      <c r="E2256" s="7" t="s">
        <v>6613</v>
      </c>
    </row>
    <row r="2257" spans="1:5" ht="15.75" x14ac:dyDescent="0.25">
      <c r="A2257" s="5" t="s">
        <v>4512</v>
      </c>
      <c r="B2257" s="6" t="s">
        <v>4513</v>
      </c>
      <c r="C2257" s="10" t="s">
        <v>6680</v>
      </c>
      <c r="D2257" s="9" t="s">
        <v>8286</v>
      </c>
      <c r="E2257" s="8" t="s">
        <v>4738</v>
      </c>
    </row>
    <row r="2258" spans="1:5" ht="15.75" x14ac:dyDescent="0.25">
      <c r="A2258" s="3" t="s">
        <v>4514</v>
      </c>
      <c r="B2258" s="4" t="s">
        <v>4515</v>
      </c>
      <c r="C2258" s="10" t="s">
        <v>6680</v>
      </c>
      <c r="D2258" s="9" t="s">
        <v>8287</v>
      </c>
      <c r="E2258" s="7" t="s">
        <v>6614</v>
      </c>
    </row>
    <row r="2259" spans="1:5" ht="15.75" x14ac:dyDescent="0.25">
      <c r="A2259" s="5" t="s">
        <v>4516</v>
      </c>
      <c r="B2259" s="6" t="s">
        <v>4517</v>
      </c>
      <c r="C2259" s="10" t="s">
        <v>6680</v>
      </c>
      <c r="D2259" s="9" t="s">
        <v>8288</v>
      </c>
      <c r="E2259" s="8" t="s">
        <v>6615</v>
      </c>
    </row>
    <row r="2260" spans="1:5" ht="15.75" x14ac:dyDescent="0.25">
      <c r="A2260" s="3" t="s">
        <v>4518</v>
      </c>
      <c r="B2260" s="4" t="s">
        <v>4519</v>
      </c>
      <c r="C2260" s="10" t="s">
        <v>6680</v>
      </c>
      <c r="D2260" s="9" t="s">
        <v>8289</v>
      </c>
      <c r="E2260" s="7" t="s">
        <v>6616</v>
      </c>
    </row>
    <row r="2261" spans="1:5" ht="15.75" x14ac:dyDescent="0.25">
      <c r="A2261" s="5" t="s">
        <v>4520</v>
      </c>
      <c r="B2261" s="6" t="s">
        <v>4521</v>
      </c>
      <c r="C2261" s="10" t="s">
        <v>6680</v>
      </c>
      <c r="D2261" s="9" t="s">
        <v>6200</v>
      </c>
      <c r="E2261" s="8" t="s">
        <v>6617</v>
      </c>
    </row>
    <row r="2262" spans="1:5" ht="15.75" x14ac:dyDescent="0.25">
      <c r="A2262" s="3" t="s">
        <v>4522</v>
      </c>
      <c r="B2262" s="4" t="s">
        <v>4523</v>
      </c>
      <c r="C2262" s="10" t="s">
        <v>6679</v>
      </c>
      <c r="D2262" s="9" t="s">
        <v>5927</v>
      </c>
      <c r="E2262" s="7" t="s">
        <v>6618</v>
      </c>
    </row>
    <row r="2263" spans="1:5" ht="15.75" x14ac:dyDescent="0.25">
      <c r="A2263" s="5" t="s">
        <v>4524</v>
      </c>
      <c r="B2263" s="6" t="s">
        <v>4525</v>
      </c>
      <c r="C2263" s="10" t="s">
        <v>6680</v>
      </c>
      <c r="D2263" s="9" t="s">
        <v>6737</v>
      </c>
      <c r="E2263" s="8" t="s">
        <v>6619</v>
      </c>
    </row>
    <row r="2264" spans="1:5" ht="15.75" x14ac:dyDescent="0.25">
      <c r="A2264" s="3" t="s">
        <v>4526</v>
      </c>
      <c r="B2264" s="4" t="s">
        <v>4527</v>
      </c>
      <c r="C2264" s="10" t="s">
        <v>6680</v>
      </c>
      <c r="D2264" s="9" t="s">
        <v>6857</v>
      </c>
      <c r="E2264" s="7" t="s">
        <v>6620</v>
      </c>
    </row>
    <row r="2265" spans="1:5" ht="15.75" x14ac:dyDescent="0.25">
      <c r="A2265" s="5" t="s">
        <v>4528</v>
      </c>
      <c r="B2265" s="6" t="s">
        <v>4529</v>
      </c>
      <c r="C2265" s="10" t="s">
        <v>6680</v>
      </c>
      <c r="D2265" s="9" t="s">
        <v>8290</v>
      </c>
      <c r="E2265" s="8" t="s">
        <v>6621</v>
      </c>
    </row>
    <row r="2266" spans="1:5" ht="15.75" x14ac:dyDescent="0.25">
      <c r="A2266" s="3" t="s">
        <v>4530</v>
      </c>
      <c r="B2266" s="4" t="s">
        <v>4531</v>
      </c>
      <c r="C2266" s="10" t="s">
        <v>6680</v>
      </c>
      <c r="D2266" s="9" t="s">
        <v>6812</v>
      </c>
      <c r="E2266" s="7" t="s">
        <v>6144</v>
      </c>
    </row>
    <row r="2267" spans="1:5" ht="15.75" x14ac:dyDescent="0.25">
      <c r="A2267" s="5" t="s">
        <v>4532</v>
      </c>
      <c r="B2267" s="6" t="s">
        <v>4533</v>
      </c>
      <c r="C2267" s="10" t="s">
        <v>6679</v>
      </c>
      <c r="D2267" s="9" t="s">
        <v>7550</v>
      </c>
      <c r="E2267" s="8" t="s">
        <v>6622</v>
      </c>
    </row>
    <row r="2268" spans="1:5" ht="15.75" x14ac:dyDescent="0.25">
      <c r="A2268" s="3" t="s">
        <v>4534</v>
      </c>
      <c r="B2268" s="4" t="s">
        <v>4535</v>
      </c>
      <c r="C2268" s="10" t="s">
        <v>6679</v>
      </c>
      <c r="D2268" s="9" t="s">
        <v>7100</v>
      </c>
      <c r="E2268" s="7" t="s">
        <v>6623</v>
      </c>
    </row>
    <row r="2269" spans="1:5" ht="15.75" x14ac:dyDescent="0.25">
      <c r="A2269" s="5" t="s">
        <v>4536</v>
      </c>
      <c r="B2269" s="6" t="s">
        <v>4537</v>
      </c>
      <c r="C2269" s="10" t="s">
        <v>6679</v>
      </c>
      <c r="D2269" s="9" t="s">
        <v>8291</v>
      </c>
      <c r="E2269" s="8" t="s">
        <v>6624</v>
      </c>
    </row>
    <row r="2270" spans="1:5" ht="15.75" x14ac:dyDescent="0.25">
      <c r="A2270" s="3" t="s">
        <v>4538</v>
      </c>
      <c r="B2270" s="4" t="s">
        <v>4539</v>
      </c>
      <c r="C2270" s="10" t="s">
        <v>6679</v>
      </c>
      <c r="D2270" s="9" t="s">
        <v>8292</v>
      </c>
      <c r="E2270" s="7" t="s">
        <v>4804</v>
      </c>
    </row>
    <row r="2271" spans="1:5" ht="15.75" x14ac:dyDescent="0.25">
      <c r="A2271" s="5" t="s">
        <v>4540</v>
      </c>
      <c r="B2271" s="6" t="s">
        <v>4541</v>
      </c>
      <c r="C2271" s="10" t="s">
        <v>6679</v>
      </c>
      <c r="D2271" s="9" t="s">
        <v>7763</v>
      </c>
      <c r="E2271" s="8" t="s">
        <v>5231</v>
      </c>
    </row>
    <row r="2272" spans="1:5" ht="15.75" x14ac:dyDescent="0.25">
      <c r="A2272" s="3" t="s">
        <v>4542</v>
      </c>
      <c r="B2272" s="4" t="s">
        <v>4543</v>
      </c>
      <c r="C2272" s="10" t="s">
        <v>6680</v>
      </c>
      <c r="D2272" s="9" t="s">
        <v>8293</v>
      </c>
      <c r="E2272" s="7" t="s">
        <v>6625</v>
      </c>
    </row>
    <row r="2273" spans="1:5" ht="15.75" x14ac:dyDescent="0.25">
      <c r="A2273" s="5" t="s">
        <v>4544</v>
      </c>
      <c r="B2273" s="6" t="s">
        <v>4545</v>
      </c>
      <c r="C2273" s="10" t="s">
        <v>6679</v>
      </c>
      <c r="D2273" s="9" t="s">
        <v>8294</v>
      </c>
      <c r="E2273" s="8" t="s">
        <v>6626</v>
      </c>
    </row>
    <row r="2274" spans="1:5" ht="15.75" x14ac:dyDescent="0.25">
      <c r="A2274" s="3" t="s">
        <v>4546</v>
      </c>
      <c r="B2274" s="4" t="s">
        <v>4547</v>
      </c>
      <c r="C2274" s="10" t="s">
        <v>6680</v>
      </c>
      <c r="D2274" s="9" t="s">
        <v>8295</v>
      </c>
      <c r="E2274" s="7" t="s">
        <v>4740</v>
      </c>
    </row>
    <row r="2275" spans="1:5" ht="15.75" x14ac:dyDescent="0.25">
      <c r="A2275" s="5" t="s">
        <v>4548</v>
      </c>
      <c r="B2275" s="6" t="s">
        <v>4549</v>
      </c>
      <c r="C2275" s="10" t="s">
        <v>6679</v>
      </c>
      <c r="D2275" s="9" t="s">
        <v>8246</v>
      </c>
      <c r="E2275" s="8" t="s">
        <v>6627</v>
      </c>
    </row>
    <row r="2276" spans="1:5" ht="15.75" x14ac:dyDescent="0.25">
      <c r="A2276" s="3" t="s">
        <v>4550</v>
      </c>
      <c r="B2276" s="4" t="s">
        <v>4551</v>
      </c>
      <c r="C2276" s="10" t="s">
        <v>6680</v>
      </c>
      <c r="D2276" s="9" t="s">
        <v>7056</v>
      </c>
      <c r="E2276" s="7" t="s">
        <v>6628</v>
      </c>
    </row>
    <row r="2277" spans="1:5" ht="15.75" x14ac:dyDescent="0.25">
      <c r="A2277" s="5" t="s">
        <v>4552</v>
      </c>
      <c r="B2277" s="6" t="s">
        <v>4553</v>
      </c>
      <c r="C2277" s="10" t="s">
        <v>6680</v>
      </c>
      <c r="D2277" s="9" t="s">
        <v>7471</v>
      </c>
      <c r="E2277" s="8" t="s">
        <v>6629</v>
      </c>
    </row>
    <row r="2278" spans="1:5" ht="15.75" x14ac:dyDescent="0.25">
      <c r="A2278" s="3" t="s">
        <v>4554</v>
      </c>
      <c r="B2278" s="4" t="s">
        <v>4555</v>
      </c>
      <c r="C2278" s="10" t="s">
        <v>6679</v>
      </c>
      <c r="D2278" s="9" t="s">
        <v>8296</v>
      </c>
      <c r="E2278" s="7" t="s">
        <v>6630</v>
      </c>
    </row>
    <row r="2279" spans="1:5" ht="15.75" x14ac:dyDescent="0.25">
      <c r="A2279" s="5" t="s">
        <v>4556</v>
      </c>
      <c r="B2279" s="6" t="s">
        <v>4557</v>
      </c>
      <c r="C2279" s="10" t="s">
        <v>6680</v>
      </c>
      <c r="D2279" s="9" t="s">
        <v>6767</v>
      </c>
      <c r="E2279" s="8" t="s">
        <v>6631</v>
      </c>
    </row>
    <row r="2280" spans="1:5" ht="15.75" x14ac:dyDescent="0.25">
      <c r="A2280" s="3" t="s">
        <v>4558</v>
      </c>
      <c r="B2280" s="4" t="s">
        <v>4559</v>
      </c>
      <c r="C2280" s="10" t="s">
        <v>6680</v>
      </c>
      <c r="D2280" s="9" t="s">
        <v>8297</v>
      </c>
      <c r="E2280" s="7" t="s">
        <v>4849</v>
      </c>
    </row>
    <row r="2281" spans="1:5" ht="15.75" x14ac:dyDescent="0.25">
      <c r="A2281" s="5" t="s">
        <v>4560</v>
      </c>
      <c r="B2281" s="6" t="s">
        <v>4561</v>
      </c>
      <c r="C2281" s="10" t="s">
        <v>6680</v>
      </c>
      <c r="D2281" s="9" t="s">
        <v>6747</v>
      </c>
      <c r="E2281" s="8" t="s">
        <v>6632</v>
      </c>
    </row>
    <row r="2282" spans="1:5" ht="15.75" x14ac:dyDescent="0.25">
      <c r="A2282" s="3" t="s">
        <v>4562</v>
      </c>
      <c r="B2282" s="4" t="s">
        <v>4563</v>
      </c>
      <c r="C2282" s="10" t="s">
        <v>6680</v>
      </c>
      <c r="D2282" s="9" t="s">
        <v>8298</v>
      </c>
      <c r="E2282" s="7" t="s">
        <v>6633</v>
      </c>
    </row>
    <row r="2283" spans="1:5" ht="15.75" x14ac:dyDescent="0.25">
      <c r="A2283" s="5" t="s">
        <v>4564</v>
      </c>
      <c r="B2283" s="6" t="s">
        <v>4565</v>
      </c>
      <c r="C2283" s="10" t="s">
        <v>6679</v>
      </c>
      <c r="D2283" s="9" t="s">
        <v>6750</v>
      </c>
      <c r="E2283" s="8" t="s">
        <v>4713</v>
      </c>
    </row>
    <row r="2284" spans="1:5" ht="15.75" x14ac:dyDescent="0.25">
      <c r="A2284" s="3" t="s">
        <v>4566</v>
      </c>
      <c r="B2284" s="4" t="s">
        <v>4567</v>
      </c>
      <c r="C2284" s="10" t="s">
        <v>6680</v>
      </c>
      <c r="D2284" s="9" t="s">
        <v>6690</v>
      </c>
      <c r="E2284" s="7" t="s">
        <v>6634</v>
      </c>
    </row>
    <row r="2285" spans="1:5" ht="15.75" x14ac:dyDescent="0.25">
      <c r="A2285" s="5" t="s">
        <v>4568</v>
      </c>
      <c r="B2285" s="6" t="s">
        <v>4569</v>
      </c>
      <c r="C2285" s="10" t="s">
        <v>6679</v>
      </c>
      <c r="D2285" s="9" t="s">
        <v>7399</v>
      </c>
      <c r="E2285" s="8" t="s">
        <v>6635</v>
      </c>
    </row>
    <row r="2286" spans="1:5" ht="15.75" x14ac:dyDescent="0.25">
      <c r="A2286" s="3" t="s">
        <v>4570</v>
      </c>
      <c r="B2286" s="4" t="s">
        <v>4571</v>
      </c>
      <c r="C2286" s="10" t="s">
        <v>6680</v>
      </c>
      <c r="D2286" s="9" t="s">
        <v>8299</v>
      </c>
      <c r="E2286" s="7" t="s">
        <v>6636</v>
      </c>
    </row>
    <row r="2287" spans="1:5" ht="15.75" x14ac:dyDescent="0.25">
      <c r="A2287" s="5" t="s">
        <v>4572</v>
      </c>
      <c r="B2287" s="6" t="s">
        <v>4573</v>
      </c>
      <c r="C2287" s="10" t="s">
        <v>6679</v>
      </c>
      <c r="D2287" s="9" t="s">
        <v>6757</v>
      </c>
      <c r="E2287" s="8" t="s">
        <v>6610</v>
      </c>
    </row>
    <row r="2288" spans="1:5" ht="15.75" x14ac:dyDescent="0.25">
      <c r="A2288" s="3" t="s">
        <v>4574</v>
      </c>
      <c r="B2288" s="4" t="s">
        <v>4575</v>
      </c>
      <c r="C2288" s="10" t="s">
        <v>6680</v>
      </c>
      <c r="D2288" s="9" t="s">
        <v>8300</v>
      </c>
      <c r="E2288" s="7" t="s">
        <v>6637</v>
      </c>
    </row>
    <row r="2289" spans="1:5" ht="15.75" x14ac:dyDescent="0.25">
      <c r="A2289" s="5" t="s">
        <v>4576</v>
      </c>
      <c r="B2289" s="6" t="s">
        <v>4577</v>
      </c>
      <c r="C2289" s="10" t="s">
        <v>6679</v>
      </c>
      <c r="D2289" s="9" t="s">
        <v>7765</v>
      </c>
      <c r="E2289" s="8" t="s">
        <v>6638</v>
      </c>
    </row>
    <row r="2290" spans="1:5" ht="15.75" x14ac:dyDescent="0.25">
      <c r="A2290" s="3" t="s">
        <v>4578</v>
      </c>
      <c r="B2290" s="4" t="s">
        <v>4579</v>
      </c>
      <c r="C2290" s="10" t="s">
        <v>6680</v>
      </c>
      <c r="D2290" s="9" t="s">
        <v>8301</v>
      </c>
      <c r="E2290" s="7" t="s">
        <v>6639</v>
      </c>
    </row>
    <row r="2291" spans="1:5" ht="15.75" x14ac:dyDescent="0.25">
      <c r="A2291" s="5" t="s">
        <v>4580</v>
      </c>
      <c r="B2291" s="6" t="s">
        <v>4581</v>
      </c>
      <c r="C2291" s="10" t="s">
        <v>6680</v>
      </c>
      <c r="D2291" s="9" t="s">
        <v>8302</v>
      </c>
      <c r="E2291" s="8" t="s">
        <v>6640</v>
      </c>
    </row>
    <row r="2292" spans="1:5" ht="15.75" x14ac:dyDescent="0.25">
      <c r="A2292" s="3" t="s">
        <v>4582</v>
      </c>
      <c r="B2292" s="4" t="s">
        <v>4583</v>
      </c>
      <c r="C2292" s="10" t="s">
        <v>6679</v>
      </c>
      <c r="D2292" s="9" t="s">
        <v>6904</v>
      </c>
      <c r="E2292" s="7" t="s">
        <v>4849</v>
      </c>
    </row>
    <row r="2293" spans="1:5" ht="15.75" x14ac:dyDescent="0.25">
      <c r="A2293" s="5" t="s">
        <v>4584</v>
      </c>
      <c r="B2293" s="6" t="s">
        <v>4585</v>
      </c>
      <c r="C2293" s="10" t="s">
        <v>6680</v>
      </c>
      <c r="D2293" s="9" t="s">
        <v>8303</v>
      </c>
      <c r="E2293" s="8" t="s">
        <v>6641</v>
      </c>
    </row>
    <row r="2294" spans="1:5" ht="15.75" x14ac:dyDescent="0.25">
      <c r="A2294" s="3" t="s">
        <v>4586</v>
      </c>
      <c r="B2294" s="4" t="s">
        <v>4587</v>
      </c>
      <c r="C2294" s="10" t="s">
        <v>6680</v>
      </c>
      <c r="D2294" s="9" t="s">
        <v>5137</v>
      </c>
      <c r="E2294" s="7" t="s">
        <v>4756</v>
      </c>
    </row>
    <row r="2295" spans="1:5" ht="15.75" x14ac:dyDescent="0.25">
      <c r="A2295" s="5" t="s">
        <v>4588</v>
      </c>
      <c r="B2295" s="6" t="s">
        <v>4589</v>
      </c>
      <c r="C2295" s="10" t="s">
        <v>6679</v>
      </c>
      <c r="D2295" s="9" t="s">
        <v>6757</v>
      </c>
      <c r="E2295" s="8" t="s">
        <v>6642</v>
      </c>
    </row>
    <row r="2296" spans="1:5" ht="15.75" x14ac:dyDescent="0.25">
      <c r="A2296" s="3" t="s">
        <v>4590</v>
      </c>
      <c r="B2296" s="4" t="s">
        <v>4591</v>
      </c>
      <c r="C2296" s="10" t="s">
        <v>6680</v>
      </c>
      <c r="D2296" s="9" t="s">
        <v>7252</v>
      </c>
      <c r="E2296" s="7" t="s">
        <v>6643</v>
      </c>
    </row>
    <row r="2297" spans="1:5" ht="15.75" x14ac:dyDescent="0.25">
      <c r="A2297" s="5" t="s">
        <v>4592</v>
      </c>
      <c r="B2297" s="6" t="s">
        <v>4593</v>
      </c>
      <c r="C2297" s="10" t="s">
        <v>6680</v>
      </c>
      <c r="D2297" s="9" t="s">
        <v>8304</v>
      </c>
      <c r="E2297" s="8" t="s">
        <v>6644</v>
      </c>
    </row>
    <row r="2298" spans="1:5" ht="15.75" x14ac:dyDescent="0.25">
      <c r="A2298" s="3" t="s">
        <v>4594</v>
      </c>
      <c r="B2298" s="4" t="s">
        <v>4595</v>
      </c>
      <c r="C2298" s="10" t="s">
        <v>6680</v>
      </c>
      <c r="D2298" s="9" t="s">
        <v>8305</v>
      </c>
      <c r="E2298" s="7" t="s">
        <v>6645</v>
      </c>
    </row>
    <row r="2299" spans="1:5" ht="15.75" x14ac:dyDescent="0.25">
      <c r="A2299" s="5" t="s">
        <v>4596</v>
      </c>
      <c r="B2299" s="6" t="s">
        <v>4597</v>
      </c>
      <c r="C2299" s="10" t="s">
        <v>6679</v>
      </c>
      <c r="D2299" s="9" t="s">
        <v>8306</v>
      </c>
      <c r="E2299" s="8" t="s">
        <v>6646</v>
      </c>
    </row>
    <row r="2300" spans="1:5" ht="15.75" x14ac:dyDescent="0.25">
      <c r="A2300" s="3" t="s">
        <v>4598</v>
      </c>
      <c r="B2300" s="4" t="s">
        <v>4599</v>
      </c>
      <c r="C2300" s="10" t="s">
        <v>6680</v>
      </c>
      <c r="D2300" s="9" t="s">
        <v>8307</v>
      </c>
      <c r="E2300" s="7" t="s">
        <v>6647</v>
      </c>
    </row>
    <row r="2301" spans="1:5" ht="15.75" x14ac:dyDescent="0.25">
      <c r="A2301" s="5" t="s">
        <v>4600</v>
      </c>
      <c r="B2301" s="6" t="s">
        <v>4601</v>
      </c>
      <c r="C2301" s="10" t="s">
        <v>6680</v>
      </c>
      <c r="D2301" s="9" t="s">
        <v>5802</v>
      </c>
      <c r="E2301" s="8" t="s">
        <v>6648</v>
      </c>
    </row>
    <row r="2302" spans="1:5" ht="15.75" x14ac:dyDescent="0.25">
      <c r="A2302" s="3" t="s">
        <v>4602</v>
      </c>
      <c r="B2302" s="4" t="s">
        <v>4603</v>
      </c>
      <c r="C2302" s="10" t="s">
        <v>6680</v>
      </c>
      <c r="D2302" s="9" t="s">
        <v>8308</v>
      </c>
      <c r="E2302" s="7" t="s">
        <v>6649</v>
      </c>
    </row>
    <row r="2303" spans="1:5" ht="15.75" x14ac:dyDescent="0.25">
      <c r="A2303" s="5" t="s">
        <v>4604</v>
      </c>
      <c r="B2303" s="6" t="s">
        <v>4605</v>
      </c>
      <c r="C2303" s="10" t="s">
        <v>6680</v>
      </c>
      <c r="D2303" s="9" t="s">
        <v>6690</v>
      </c>
      <c r="E2303" s="8" t="s">
        <v>4941</v>
      </c>
    </row>
    <row r="2304" spans="1:5" ht="15.75" x14ac:dyDescent="0.25">
      <c r="A2304" s="3" t="s">
        <v>4606</v>
      </c>
      <c r="B2304" s="4" t="s">
        <v>4607</v>
      </c>
      <c r="C2304" s="10" t="s">
        <v>6679</v>
      </c>
      <c r="D2304" s="9" t="s">
        <v>8309</v>
      </c>
      <c r="E2304" s="7" t="s">
        <v>6650</v>
      </c>
    </row>
    <row r="2305" spans="1:5" ht="15.75" x14ac:dyDescent="0.25">
      <c r="A2305" s="5" t="s">
        <v>4608</v>
      </c>
      <c r="B2305" s="6" t="s">
        <v>4609</v>
      </c>
      <c r="C2305" s="10" t="s">
        <v>6680</v>
      </c>
      <c r="D2305" s="9" t="s">
        <v>7056</v>
      </c>
      <c r="E2305" s="8" t="s">
        <v>6651</v>
      </c>
    </row>
    <row r="2306" spans="1:5" ht="15.75" x14ac:dyDescent="0.25">
      <c r="A2306" s="3" t="s">
        <v>4610</v>
      </c>
      <c r="B2306" s="4" t="s">
        <v>4611</v>
      </c>
      <c r="C2306" s="10" t="s">
        <v>6680</v>
      </c>
      <c r="D2306" s="9" t="s">
        <v>8310</v>
      </c>
      <c r="E2306" s="7" t="s">
        <v>6652</v>
      </c>
    </row>
    <row r="2307" spans="1:5" ht="15.75" x14ac:dyDescent="0.25">
      <c r="A2307" s="5" t="s">
        <v>4612</v>
      </c>
      <c r="B2307" s="6" t="s">
        <v>4613</v>
      </c>
      <c r="C2307" s="10" t="s">
        <v>6680</v>
      </c>
      <c r="D2307" s="9" t="s">
        <v>7537</v>
      </c>
      <c r="E2307" s="8" t="s">
        <v>6653</v>
      </c>
    </row>
    <row r="2308" spans="1:5" ht="15.75" x14ac:dyDescent="0.25">
      <c r="A2308" s="3" t="s">
        <v>4614</v>
      </c>
      <c r="B2308" s="4" t="s">
        <v>4615</v>
      </c>
      <c r="C2308" s="10" t="s">
        <v>6679</v>
      </c>
      <c r="D2308" s="9" t="s">
        <v>6920</v>
      </c>
      <c r="E2308" s="7" t="s">
        <v>6654</v>
      </c>
    </row>
    <row r="2309" spans="1:5" ht="15.75" x14ac:dyDescent="0.25">
      <c r="A2309" s="5" t="s">
        <v>4616</v>
      </c>
      <c r="B2309" s="6" t="s">
        <v>4617</v>
      </c>
      <c r="C2309" s="10" t="s">
        <v>6679</v>
      </c>
      <c r="D2309" s="9" t="s">
        <v>7954</v>
      </c>
      <c r="E2309" s="8" t="s">
        <v>6655</v>
      </c>
    </row>
    <row r="2310" spans="1:5" ht="15.75" x14ac:dyDescent="0.25">
      <c r="A2310" s="3" t="s">
        <v>4618</v>
      </c>
      <c r="B2310" s="4" t="s">
        <v>4619</v>
      </c>
      <c r="C2310" s="10" t="s">
        <v>6679</v>
      </c>
      <c r="D2310" s="9" t="s">
        <v>7937</v>
      </c>
      <c r="E2310" s="7" t="s">
        <v>6291</v>
      </c>
    </row>
    <row r="2311" spans="1:5" ht="15.75" x14ac:dyDescent="0.25">
      <c r="A2311" s="5" t="s">
        <v>4620</v>
      </c>
      <c r="B2311" s="6" t="s">
        <v>4621</v>
      </c>
      <c r="C2311" s="10" t="s">
        <v>6680</v>
      </c>
      <c r="D2311" s="9" t="s">
        <v>6812</v>
      </c>
      <c r="E2311" s="8" t="s">
        <v>4804</v>
      </c>
    </row>
    <row r="2312" spans="1:5" ht="15.75" x14ac:dyDescent="0.25">
      <c r="A2312" s="3" t="s">
        <v>4622</v>
      </c>
      <c r="B2312" s="4" t="s">
        <v>4623</v>
      </c>
      <c r="C2312" s="10" t="s">
        <v>7072</v>
      </c>
      <c r="D2312" s="9" t="s">
        <v>8311</v>
      </c>
      <c r="E2312" s="7" t="s">
        <v>6656</v>
      </c>
    </row>
    <row r="2313" spans="1:5" ht="15.75" x14ac:dyDescent="0.25">
      <c r="A2313" s="5" t="s">
        <v>4624</v>
      </c>
      <c r="B2313" s="6" t="s">
        <v>4625</v>
      </c>
      <c r="C2313" s="10" t="s">
        <v>6679</v>
      </c>
      <c r="D2313" s="9" t="s">
        <v>5917</v>
      </c>
      <c r="E2313" s="8" t="s">
        <v>6657</v>
      </c>
    </row>
    <row r="2314" spans="1:5" ht="15.75" x14ac:dyDescent="0.25">
      <c r="A2314" s="3" t="s">
        <v>4626</v>
      </c>
      <c r="B2314" s="4" t="s">
        <v>4627</v>
      </c>
      <c r="C2314" s="10" t="s">
        <v>6680</v>
      </c>
      <c r="D2314" s="9" t="s">
        <v>6717</v>
      </c>
      <c r="E2314" s="7" t="s">
        <v>6658</v>
      </c>
    </row>
    <row r="2315" spans="1:5" ht="15.75" x14ac:dyDescent="0.25">
      <c r="A2315" s="5" t="s">
        <v>4628</v>
      </c>
      <c r="B2315" s="6" t="s">
        <v>4629</v>
      </c>
      <c r="C2315" s="10" t="s">
        <v>6679</v>
      </c>
      <c r="D2315" s="9" t="s">
        <v>7007</v>
      </c>
      <c r="E2315" s="8" t="s">
        <v>6659</v>
      </c>
    </row>
    <row r="2316" spans="1:5" ht="15.75" x14ac:dyDescent="0.25">
      <c r="A2316" s="3" t="s">
        <v>4630</v>
      </c>
      <c r="B2316" s="4" t="s">
        <v>4631</v>
      </c>
      <c r="C2316" s="10" t="s">
        <v>6679</v>
      </c>
      <c r="D2316" s="9" t="s">
        <v>8312</v>
      </c>
      <c r="E2316" s="7" t="s">
        <v>5482</v>
      </c>
    </row>
    <row r="2317" spans="1:5" ht="15.75" x14ac:dyDescent="0.25">
      <c r="A2317" s="5" t="s">
        <v>4632</v>
      </c>
      <c r="B2317" s="6" t="s">
        <v>4633</v>
      </c>
      <c r="C2317" s="10" t="s">
        <v>6680</v>
      </c>
      <c r="D2317" s="9" t="s">
        <v>8313</v>
      </c>
      <c r="E2317" s="8" t="s">
        <v>4958</v>
      </c>
    </row>
    <row r="2318" spans="1:5" ht="15.75" x14ac:dyDescent="0.25">
      <c r="A2318" s="3" t="s">
        <v>4634</v>
      </c>
      <c r="B2318" s="4" t="s">
        <v>4635</v>
      </c>
      <c r="C2318" s="10" t="s">
        <v>6680</v>
      </c>
      <c r="D2318" s="9" t="s">
        <v>7304</v>
      </c>
      <c r="E2318" s="7" t="s">
        <v>6660</v>
      </c>
    </row>
    <row r="2319" spans="1:5" ht="15.75" x14ac:dyDescent="0.25">
      <c r="A2319" s="5" t="s">
        <v>4636</v>
      </c>
      <c r="B2319" s="6" t="s">
        <v>4637</v>
      </c>
      <c r="C2319" s="10" t="s">
        <v>6679</v>
      </c>
      <c r="D2319" s="9" t="s">
        <v>8314</v>
      </c>
      <c r="E2319" s="8" t="s">
        <v>6223</v>
      </c>
    </row>
    <row r="2320" spans="1:5" ht="15.75" x14ac:dyDescent="0.25">
      <c r="A2320" s="3" t="s">
        <v>4638</v>
      </c>
      <c r="B2320" s="4" t="s">
        <v>4639</v>
      </c>
      <c r="C2320" s="10" t="s">
        <v>6680</v>
      </c>
      <c r="D2320" s="9" t="s">
        <v>8315</v>
      </c>
      <c r="E2320" s="7" t="s">
        <v>6661</v>
      </c>
    </row>
    <row r="2321" spans="1:5" ht="15.75" x14ac:dyDescent="0.25">
      <c r="A2321" s="5" t="s">
        <v>4640</v>
      </c>
      <c r="B2321" s="6" t="s">
        <v>4641</v>
      </c>
      <c r="C2321" s="10" t="s">
        <v>6679</v>
      </c>
      <c r="D2321" s="9" t="s">
        <v>8316</v>
      </c>
      <c r="E2321" s="8" t="s">
        <v>6662</v>
      </c>
    </row>
    <row r="2322" spans="1:5" ht="15.75" x14ac:dyDescent="0.25">
      <c r="A2322" s="3" t="s">
        <v>4642</v>
      </c>
      <c r="B2322" s="4" t="s">
        <v>4643</v>
      </c>
      <c r="C2322" s="10" t="s">
        <v>6680</v>
      </c>
      <c r="D2322" s="9" t="s">
        <v>5512</v>
      </c>
      <c r="E2322" s="7" t="s">
        <v>6663</v>
      </c>
    </row>
    <row r="2323" spans="1:5" ht="15.75" x14ac:dyDescent="0.25">
      <c r="A2323" s="5" t="s">
        <v>4644</v>
      </c>
      <c r="B2323" s="6" t="s">
        <v>4645</v>
      </c>
      <c r="C2323" s="10" t="s">
        <v>6679</v>
      </c>
      <c r="D2323" s="9" t="s">
        <v>8317</v>
      </c>
      <c r="E2323" s="8" t="s">
        <v>6664</v>
      </c>
    </row>
    <row r="2324" spans="1:5" ht="15.75" x14ac:dyDescent="0.25">
      <c r="A2324" s="3" t="s">
        <v>4646</v>
      </c>
      <c r="B2324" s="4" t="s">
        <v>4647</v>
      </c>
      <c r="C2324" s="10" t="s">
        <v>6680</v>
      </c>
      <c r="D2324" s="9" t="s">
        <v>6812</v>
      </c>
      <c r="E2324" s="7" t="s">
        <v>6665</v>
      </c>
    </row>
    <row r="2325" spans="1:5" ht="15.75" x14ac:dyDescent="0.25">
      <c r="A2325" s="5" t="s">
        <v>4648</v>
      </c>
      <c r="B2325" s="6" t="s">
        <v>4649</v>
      </c>
      <c r="C2325" s="10" t="s">
        <v>6679</v>
      </c>
      <c r="D2325" s="9" t="s">
        <v>8318</v>
      </c>
      <c r="E2325" s="8" t="s">
        <v>6666</v>
      </c>
    </row>
    <row r="2326" spans="1:5" ht="15.75" x14ac:dyDescent="0.25">
      <c r="A2326" s="3" t="s">
        <v>4650</v>
      </c>
      <c r="B2326" s="4" t="s">
        <v>4651</v>
      </c>
      <c r="C2326" s="10" t="s">
        <v>6680</v>
      </c>
      <c r="D2326" s="9" t="s">
        <v>8319</v>
      </c>
      <c r="E2326" s="7" t="s">
        <v>5380</v>
      </c>
    </row>
    <row r="2327" spans="1:5" ht="15.75" x14ac:dyDescent="0.25">
      <c r="A2327" s="5" t="s">
        <v>4652</v>
      </c>
      <c r="B2327" s="6" t="s">
        <v>4653</v>
      </c>
      <c r="C2327" s="10" t="s">
        <v>6680</v>
      </c>
      <c r="D2327" s="9" t="s">
        <v>8320</v>
      </c>
      <c r="E2327" s="8" t="s">
        <v>6667</v>
      </c>
    </row>
    <row r="2328" spans="1:5" ht="15.75" x14ac:dyDescent="0.25">
      <c r="A2328" s="3" t="s">
        <v>4654</v>
      </c>
      <c r="B2328" s="4" t="s">
        <v>4655</v>
      </c>
      <c r="C2328" s="10" t="s">
        <v>6679</v>
      </c>
      <c r="D2328" s="9" t="s">
        <v>7518</v>
      </c>
      <c r="E2328" s="7" t="s">
        <v>5008</v>
      </c>
    </row>
    <row r="2329" spans="1:5" ht="15.75" x14ac:dyDescent="0.25">
      <c r="A2329" s="5" t="s">
        <v>4656</v>
      </c>
      <c r="B2329" s="6" t="s">
        <v>4657</v>
      </c>
      <c r="C2329" s="10" t="s">
        <v>6679</v>
      </c>
      <c r="D2329" s="9" t="s">
        <v>6701</v>
      </c>
      <c r="E2329" s="8" t="s">
        <v>6668</v>
      </c>
    </row>
    <row r="2330" spans="1:5" ht="15.75" x14ac:dyDescent="0.25">
      <c r="A2330" s="3" t="s">
        <v>4658</v>
      </c>
      <c r="B2330" s="4" t="s">
        <v>4659</v>
      </c>
      <c r="C2330" s="10" t="s">
        <v>6679</v>
      </c>
      <c r="D2330" s="9" t="s">
        <v>8321</v>
      </c>
      <c r="E2330" s="7" t="s">
        <v>6669</v>
      </c>
    </row>
    <row r="2331" spans="1:5" ht="15.75" x14ac:dyDescent="0.25">
      <c r="A2331" s="5" t="s">
        <v>4660</v>
      </c>
      <c r="B2331" s="6" t="s">
        <v>4661</v>
      </c>
      <c r="C2331" s="10" t="s">
        <v>6679</v>
      </c>
      <c r="D2331" s="9" t="s">
        <v>8322</v>
      </c>
      <c r="E2331" s="8" t="s">
        <v>6670</v>
      </c>
    </row>
    <row r="2332" spans="1:5" ht="15.75" x14ac:dyDescent="0.25">
      <c r="A2332" s="3" t="s">
        <v>4662</v>
      </c>
      <c r="B2332" s="4" t="s">
        <v>4663</v>
      </c>
      <c r="C2332" s="10" t="s">
        <v>6680</v>
      </c>
      <c r="D2332" s="9" t="s">
        <v>7019</v>
      </c>
      <c r="E2332" s="7" t="s">
        <v>6671</v>
      </c>
    </row>
    <row r="2333" spans="1:5" ht="15.75" x14ac:dyDescent="0.25">
      <c r="A2333" s="5" t="s">
        <v>4664</v>
      </c>
      <c r="B2333" s="6" t="s">
        <v>4665</v>
      </c>
      <c r="C2333" s="10" t="s">
        <v>6680</v>
      </c>
      <c r="D2333" s="9" t="s">
        <v>8323</v>
      </c>
      <c r="E2333" s="8" t="s">
        <v>6672</v>
      </c>
    </row>
    <row r="2334" spans="1:5" ht="15.75" x14ac:dyDescent="0.25">
      <c r="A2334" s="3" t="s">
        <v>4666</v>
      </c>
      <c r="B2334" s="4" t="s">
        <v>4667</v>
      </c>
      <c r="C2334" s="10" t="s">
        <v>6679</v>
      </c>
      <c r="D2334" s="9" t="s">
        <v>7945</v>
      </c>
      <c r="E2334" s="7" t="s">
        <v>6673</v>
      </c>
    </row>
    <row r="2335" spans="1:5" ht="15.75" x14ac:dyDescent="0.25">
      <c r="A2335" s="5" t="s">
        <v>4668</v>
      </c>
      <c r="B2335" s="6" t="s">
        <v>4669</v>
      </c>
      <c r="C2335" s="10" t="s">
        <v>6680</v>
      </c>
      <c r="D2335" s="9" t="s">
        <v>8324</v>
      </c>
      <c r="E2335" s="8" t="s">
        <v>6674</v>
      </c>
    </row>
    <row r="2336" spans="1:5" ht="15.75" x14ac:dyDescent="0.25">
      <c r="A2336" s="3" t="s">
        <v>4670</v>
      </c>
      <c r="B2336" s="4" t="s">
        <v>4671</v>
      </c>
      <c r="C2336" s="10" t="s">
        <v>6680</v>
      </c>
      <c r="D2336" s="9" t="s">
        <v>8325</v>
      </c>
      <c r="E2336" s="7" t="s">
        <v>6675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7BA8E-7BBD-4089-926E-889E3AD02F2A}">
  <dimension ref="A1:P2336"/>
  <sheetViews>
    <sheetView workbookViewId="0">
      <selection activeCell="A4" sqref="A4"/>
    </sheetView>
  </sheetViews>
  <sheetFormatPr defaultRowHeight="15" x14ac:dyDescent="0.25"/>
  <cols>
    <col min="1" max="1" width="11.85546875" bestFit="1" customWidth="1"/>
    <col min="4" max="4" width="11.7109375" bestFit="1" customWidth="1"/>
    <col min="5" max="5" width="15.140625" bestFit="1" customWidth="1"/>
    <col min="6" max="6" width="13.7109375" bestFit="1" customWidth="1"/>
    <col min="7" max="7" width="24.42578125" bestFit="1" customWidth="1"/>
    <col min="10" max="10" width="15.85546875" bestFit="1" customWidth="1"/>
    <col min="11" max="11" width="24.42578125" bestFit="1" customWidth="1"/>
    <col min="12" max="12" width="16.5703125" style="13" customWidth="1"/>
    <col min="13" max="13" width="17.140625" style="13" customWidth="1"/>
    <col min="15" max="15" width="11.28515625" customWidth="1"/>
    <col min="16" max="16" width="16.85546875" customWidth="1"/>
  </cols>
  <sheetData>
    <row r="1" spans="1:16" x14ac:dyDescent="0.25">
      <c r="A1" s="12" t="s">
        <v>0</v>
      </c>
      <c r="B1" s="12" t="s">
        <v>8326</v>
      </c>
      <c r="C1" s="12" t="s">
        <v>8327</v>
      </c>
      <c r="D1" s="12" t="s">
        <v>8328</v>
      </c>
      <c r="E1" s="12" t="s">
        <v>8329</v>
      </c>
      <c r="F1" s="12" t="s">
        <v>8330</v>
      </c>
      <c r="G1" s="12" t="s">
        <v>8331</v>
      </c>
      <c r="H1" s="12" t="s">
        <v>8332</v>
      </c>
      <c r="J1" s="14" t="s">
        <v>8388</v>
      </c>
      <c r="K1" s="19" t="s">
        <v>8331</v>
      </c>
      <c r="L1" s="21" t="s">
        <v>8333</v>
      </c>
      <c r="M1" s="23" t="s">
        <v>8334</v>
      </c>
      <c r="O1" s="33" t="s">
        <v>8390</v>
      </c>
      <c r="P1" s="33"/>
    </row>
    <row r="2" spans="1:16" x14ac:dyDescent="0.25">
      <c r="A2" s="13" t="s">
        <v>2</v>
      </c>
      <c r="B2" s="13">
        <v>47.41</v>
      </c>
      <c r="C2" s="13">
        <v>7.47</v>
      </c>
      <c r="D2" s="13" t="s">
        <v>8335</v>
      </c>
      <c r="E2" s="13" t="s">
        <v>8335</v>
      </c>
      <c r="F2" s="13" t="s">
        <v>8335</v>
      </c>
      <c r="G2" s="13" t="s">
        <v>8339</v>
      </c>
      <c r="H2" s="13" t="s">
        <v>8336</v>
      </c>
      <c r="J2" s="20" t="str">
        <f>IF(Table7[[#This Row],[smoker]]="?","No",Table7[[#This Row],[smoker]])</f>
        <v>yes</v>
      </c>
      <c r="K2" s="20">
        <f>IFERROR(VALUE(Table7[[#This Row],[NumberOfMajorSurgeries]]),0)</f>
        <v>0</v>
      </c>
      <c r="L2" s="22" t="str">
        <f t="shared" ref="L2:L65" si="0">IF(B2 &lt; 18.5, "Underweight", IF(B2 &lt; 25, "Normal Weight", IF(B2 &lt; 30, "Overweight", "Obesity")))</f>
        <v>Obesity</v>
      </c>
      <c r="M2" s="22" t="str">
        <f t="shared" ref="M2:M65" si="1">IF(C2&lt;5.7,"Normal",
IF(C2&lt;6.5,"Prediabetes",
IF(C2&lt;7,"Diabetes",
"Diabetes")))</f>
        <v>Diabetes</v>
      </c>
      <c r="O2" s="10">
        <f>COUNTIF(Table7[smoker],"Yes")</f>
        <v>488</v>
      </c>
      <c r="P2" s="10" t="s">
        <v>8337</v>
      </c>
    </row>
    <row r="3" spans="1:16" x14ac:dyDescent="0.25">
      <c r="A3" s="13" t="s">
        <v>4</v>
      </c>
      <c r="B3" s="13">
        <v>30.36</v>
      </c>
      <c r="C3" s="13">
        <v>5.77</v>
      </c>
      <c r="D3" s="13" t="s">
        <v>8335</v>
      </c>
      <c r="E3" s="13" t="s">
        <v>8335</v>
      </c>
      <c r="F3" s="13" t="s">
        <v>8335</v>
      </c>
      <c r="G3" s="13" t="s">
        <v>8339</v>
      </c>
      <c r="H3" s="13" t="s">
        <v>8336</v>
      </c>
      <c r="J3" s="20" t="str">
        <f>IF(Table7[[#This Row],[smoker]]="?","No",Table7[[#This Row],[smoker]])</f>
        <v>yes</v>
      </c>
      <c r="K3" s="20">
        <f>IFERROR(VALUE(Table7[[#This Row],[NumberOfMajorSurgeries]]),0)</f>
        <v>0</v>
      </c>
      <c r="L3" s="20" t="str">
        <f t="shared" si="0"/>
        <v>Obesity</v>
      </c>
      <c r="M3" s="20" t="str">
        <f t="shared" si="1"/>
        <v>Prediabetes</v>
      </c>
      <c r="O3" s="10">
        <f>COUNTIF(Table7[smoker],"No")</f>
        <v>1845</v>
      </c>
      <c r="P3" s="10" t="s">
        <v>8389</v>
      </c>
    </row>
    <row r="4" spans="1:16" x14ac:dyDescent="0.25">
      <c r="A4" s="13" t="s">
        <v>6</v>
      </c>
      <c r="B4" s="13">
        <v>34.484999999999999</v>
      </c>
      <c r="C4" s="13">
        <v>11.87</v>
      </c>
      <c r="D4" s="13" t="s">
        <v>8336</v>
      </c>
      <c r="E4" s="13" t="s">
        <v>8335</v>
      </c>
      <c r="F4" s="13" t="s">
        <v>8335</v>
      </c>
      <c r="G4" s="13">
        <v>2</v>
      </c>
      <c r="H4" s="13" t="s">
        <v>8336</v>
      </c>
      <c r="J4" s="20" t="str">
        <f>IF(Table7[[#This Row],[smoker]]="?","No",Table7[[#This Row],[smoker]])</f>
        <v>yes</v>
      </c>
      <c r="K4" s="20">
        <f>IFERROR(VALUE(Table7[[#This Row],[NumberOfMajorSurgeries]]),0)</f>
        <v>2</v>
      </c>
      <c r="L4" s="22" t="str">
        <f t="shared" si="0"/>
        <v>Obesity</v>
      </c>
      <c r="M4" s="22" t="str">
        <f t="shared" si="1"/>
        <v>Diabetes</v>
      </c>
    </row>
    <row r="5" spans="1:16" x14ac:dyDescent="0.25">
      <c r="A5" s="13" t="s">
        <v>8</v>
      </c>
      <c r="B5" s="13">
        <v>38.094999999999999</v>
      </c>
      <c r="C5" s="13">
        <v>6.05</v>
      </c>
      <c r="D5" s="13" t="s">
        <v>8335</v>
      </c>
      <c r="E5" s="13" t="s">
        <v>8335</v>
      </c>
      <c r="F5" s="13" t="s">
        <v>8335</v>
      </c>
      <c r="G5" s="13" t="s">
        <v>8339</v>
      </c>
      <c r="H5" s="13" t="s">
        <v>8336</v>
      </c>
      <c r="J5" s="20" t="str">
        <f>IF(Table7[[#This Row],[smoker]]="?","No",Table7[[#This Row],[smoker]])</f>
        <v>yes</v>
      </c>
      <c r="K5" s="20">
        <f>IFERROR(VALUE(Table7[[#This Row],[NumberOfMajorSurgeries]]),0)</f>
        <v>0</v>
      </c>
      <c r="L5" s="20" t="str">
        <f t="shared" si="0"/>
        <v>Obesity</v>
      </c>
      <c r="M5" s="20" t="str">
        <f t="shared" si="1"/>
        <v>Prediabetes</v>
      </c>
    </row>
    <row r="6" spans="1:16" x14ac:dyDescent="0.25">
      <c r="A6" s="13" t="s">
        <v>10</v>
      </c>
      <c r="B6" s="13">
        <v>35.53</v>
      </c>
      <c r="C6" s="13">
        <v>5.45</v>
      </c>
      <c r="D6" s="13" t="s">
        <v>8335</v>
      </c>
      <c r="E6" s="13" t="s">
        <v>8335</v>
      </c>
      <c r="F6" s="13" t="s">
        <v>8335</v>
      </c>
      <c r="G6" s="13" t="s">
        <v>8339</v>
      </c>
      <c r="H6" s="13" t="s">
        <v>8336</v>
      </c>
      <c r="J6" s="20" t="str">
        <f>IF(Table7[[#This Row],[smoker]]="?","No",Table7[[#This Row],[smoker]])</f>
        <v>yes</v>
      </c>
      <c r="K6" s="20">
        <f>IFERROR(VALUE(Table7[[#This Row],[NumberOfMajorSurgeries]]),0)</f>
        <v>0</v>
      </c>
      <c r="L6" s="22" t="str">
        <f t="shared" si="0"/>
        <v>Obesity</v>
      </c>
      <c r="M6" s="22" t="str">
        <f t="shared" si="1"/>
        <v>Normal</v>
      </c>
    </row>
    <row r="7" spans="1:16" x14ac:dyDescent="0.25">
      <c r="A7" s="13" t="s">
        <v>12</v>
      </c>
      <c r="B7" s="13">
        <v>32.799999999999997</v>
      </c>
      <c r="C7" s="13">
        <v>6.59</v>
      </c>
      <c r="D7" s="13" t="s">
        <v>8335</v>
      </c>
      <c r="E7" s="13" t="s">
        <v>8335</v>
      </c>
      <c r="F7" s="13" t="s">
        <v>8335</v>
      </c>
      <c r="G7" s="13" t="s">
        <v>8339</v>
      </c>
      <c r="H7" s="13" t="s">
        <v>8336</v>
      </c>
      <c r="J7" s="20" t="str">
        <f>IF(Table7[[#This Row],[smoker]]="?","No",Table7[[#This Row],[smoker]])</f>
        <v>yes</v>
      </c>
      <c r="K7" s="20">
        <f>IFERROR(VALUE(Table7[[#This Row],[NumberOfMajorSurgeries]]),0)</f>
        <v>0</v>
      </c>
      <c r="L7" s="20" t="str">
        <f t="shared" si="0"/>
        <v>Obesity</v>
      </c>
      <c r="M7" s="20" t="str">
        <f t="shared" si="1"/>
        <v>Diabetes</v>
      </c>
    </row>
    <row r="8" spans="1:16" x14ac:dyDescent="0.25">
      <c r="A8" s="13" t="s">
        <v>14</v>
      </c>
      <c r="B8" s="13">
        <v>36.4</v>
      </c>
      <c r="C8" s="13">
        <v>6.07</v>
      </c>
      <c r="D8" s="13" t="s">
        <v>8335</v>
      </c>
      <c r="E8" s="13" t="s">
        <v>8335</v>
      </c>
      <c r="F8" s="13" t="s">
        <v>8335</v>
      </c>
      <c r="G8" s="13" t="s">
        <v>8339</v>
      </c>
      <c r="H8" s="13" t="s">
        <v>8336</v>
      </c>
      <c r="J8" s="20" t="str">
        <f>IF(Table7[[#This Row],[smoker]]="?","No",Table7[[#This Row],[smoker]])</f>
        <v>yes</v>
      </c>
      <c r="K8" s="20">
        <f>IFERROR(VALUE(Table7[[#This Row],[NumberOfMajorSurgeries]]),0)</f>
        <v>0</v>
      </c>
      <c r="L8" s="22" t="str">
        <f t="shared" si="0"/>
        <v>Obesity</v>
      </c>
      <c r="M8" s="22" t="str">
        <f t="shared" si="1"/>
        <v>Prediabetes</v>
      </c>
    </row>
    <row r="9" spans="1:16" x14ac:dyDescent="0.25">
      <c r="A9" s="13" t="s">
        <v>16</v>
      </c>
      <c r="B9" s="13">
        <v>36.96</v>
      </c>
      <c r="C9" s="13">
        <v>7.93</v>
      </c>
      <c r="D9" s="13" t="s">
        <v>8335</v>
      </c>
      <c r="E9" s="13" t="s">
        <v>8335</v>
      </c>
      <c r="F9" s="13" t="s">
        <v>8335</v>
      </c>
      <c r="G9" s="13">
        <v>3</v>
      </c>
      <c r="H9" s="13" t="s">
        <v>8336</v>
      </c>
      <c r="J9" s="20" t="str">
        <f>IF(Table7[[#This Row],[smoker]]="?","No",Table7[[#This Row],[smoker]])</f>
        <v>yes</v>
      </c>
      <c r="K9" s="20">
        <f>IFERROR(VALUE(Table7[[#This Row],[NumberOfMajorSurgeries]]),0)</f>
        <v>3</v>
      </c>
      <c r="L9" s="20" t="str">
        <f t="shared" si="0"/>
        <v>Obesity</v>
      </c>
      <c r="M9" s="20" t="str">
        <f t="shared" si="1"/>
        <v>Diabetes</v>
      </c>
    </row>
    <row r="10" spans="1:16" x14ac:dyDescent="0.25">
      <c r="A10" s="13" t="s">
        <v>18</v>
      </c>
      <c r="B10" s="13">
        <v>41.14</v>
      </c>
      <c r="C10" s="13">
        <v>9.58</v>
      </c>
      <c r="D10" s="13" t="s">
        <v>8336</v>
      </c>
      <c r="E10" s="13" t="s">
        <v>8335</v>
      </c>
      <c r="F10" s="13" t="s">
        <v>8337</v>
      </c>
      <c r="G10" s="13">
        <v>1</v>
      </c>
      <c r="H10" s="13" t="s">
        <v>8336</v>
      </c>
      <c r="J10" s="20" t="str">
        <f>IF(Table7[[#This Row],[smoker]]="?","No",Table7[[#This Row],[smoker]])</f>
        <v>yes</v>
      </c>
      <c r="K10" s="20">
        <f>IFERROR(VALUE(Table7[[#This Row],[NumberOfMajorSurgeries]]),0)</f>
        <v>1</v>
      </c>
      <c r="L10" s="22" t="str">
        <f t="shared" si="0"/>
        <v>Obesity</v>
      </c>
      <c r="M10" s="22" t="str">
        <f t="shared" si="1"/>
        <v>Diabetes</v>
      </c>
    </row>
    <row r="11" spans="1:16" x14ac:dyDescent="0.25">
      <c r="A11" s="13" t="s">
        <v>20</v>
      </c>
      <c r="B11" s="13">
        <v>38.06</v>
      </c>
      <c r="C11" s="13">
        <v>10.79</v>
      </c>
      <c r="D11" s="13" t="s">
        <v>8335</v>
      </c>
      <c r="E11" s="13" t="s">
        <v>8335</v>
      </c>
      <c r="F11" s="13" t="s">
        <v>8335</v>
      </c>
      <c r="G11" s="13" t="s">
        <v>8339</v>
      </c>
      <c r="H11" s="13" t="s">
        <v>8336</v>
      </c>
      <c r="J11" s="20" t="str">
        <f>IF(Table7[[#This Row],[smoker]]="?","No",Table7[[#This Row],[smoker]])</f>
        <v>yes</v>
      </c>
      <c r="K11" s="20">
        <f>IFERROR(VALUE(Table7[[#This Row],[NumberOfMajorSurgeries]]),0)</f>
        <v>0</v>
      </c>
      <c r="L11" s="20" t="str">
        <f t="shared" si="0"/>
        <v>Obesity</v>
      </c>
      <c r="M11" s="20" t="str">
        <f t="shared" si="1"/>
        <v>Diabetes</v>
      </c>
    </row>
    <row r="12" spans="1:16" x14ac:dyDescent="0.25">
      <c r="A12" s="13" t="s">
        <v>22</v>
      </c>
      <c r="B12" s="13">
        <v>37.700000000000003</v>
      </c>
      <c r="C12" s="13">
        <v>5.96</v>
      </c>
      <c r="D12" s="13" t="s">
        <v>8336</v>
      </c>
      <c r="E12" s="13" t="s">
        <v>8335</v>
      </c>
      <c r="F12" s="13" t="s">
        <v>8335</v>
      </c>
      <c r="G12" s="13">
        <v>2</v>
      </c>
      <c r="H12" s="13" t="s">
        <v>8336</v>
      </c>
      <c r="J12" s="20" t="str">
        <f>IF(Table7[[#This Row],[smoker]]="?","No",Table7[[#This Row],[smoker]])</f>
        <v>yes</v>
      </c>
      <c r="K12" s="20">
        <f>IFERROR(VALUE(Table7[[#This Row],[NumberOfMajorSurgeries]]),0)</f>
        <v>2</v>
      </c>
      <c r="L12" s="22" t="str">
        <f t="shared" si="0"/>
        <v>Obesity</v>
      </c>
      <c r="M12" s="22" t="str">
        <f t="shared" si="1"/>
        <v>Prediabetes</v>
      </c>
    </row>
    <row r="13" spans="1:16" x14ac:dyDescent="0.25">
      <c r="A13" s="13" t="s">
        <v>24</v>
      </c>
      <c r="B13" s="13">
        <v>42.13</v>
      </c>
      <c r="C13" s="13">
        <v>11.9</v>
      </c>
      <c r="D13" s="13" t="s">
        <v>8335</v>
      </c>
      <c r="E13" s="13" t="s">
        <v>8335</v>
      </c>
      <c r="F13" s="13" t="s">
        <v>8335</v>
      </c>
      <c r="G13" s="13" t="s">
        <v>8339</v>
      </c>
      <c r="H13" s="13" t="s">
        <v>8336</v>
      </c>
      <c r="J13" s="20" t="str">
        <f>IF(Table7[[#This Row],[smoker]]="?","No",Table7[[#This Row],[smoker]])</f>
        <v>yes</v>
      </c>
      <c r="K13" s="20">
        <f>IFERROR(VALUE(Table7[[#This Row],[NumberOfMajorSurgeries]]),0)</f>
        <v>0</v>
      </c>
      <c r="L13" s="20" t="str">
        <f t="shared" si="0"/>
        <v>Obesity</v>
      </c>
      <c r="M13" s="20" t="str">
        <f t="shared" si="1"/>
        <v>Diabetes</v>
      </c>
    </row>
    <row r="14" spans="1:16" x14ac:dyDescent="0.25">
      <c r="A14" s="13" t="s">
        <v>26</v>
      </c>
      <c r="B14" s="13">
        <v>40.92</v>
      </c>
      <c r="C14" s="13">
        <v>8.41</v>
      </c>
      <c r="D14" s="13" t="s">
        <v>8335</v>
      </c>
      <c r="E14" s="13" t="s">
        <v>8335</v>
      </c>
      <c r="F14" s="13" t="s">
        <v>8335</v>
      </c>
      <c r="G14" s="13" t="s">
        <v>8339</v>
      </c>
      <c r="H14" s="13" t="s">
        <v>8336</v>
      </c>
      <c r="J14" s="20" t="str">
        <f>IF(Table7[[#This Row],[smoker]]="?","No",Table7[[#This Row],[smoker]])</f>
        <v>yes</v>
      </c>
      <c r="K14" s="20">
        <f>IFERROR(VALUE(Table7[[#This Row],[NumberOfMajorSurgeries]]),0)</f>
        <v>0</v>
      </c>
      <c r="L14" s="22" t="str">
        <f t="shared" si="0"/>
        <v>Obesity</v>
      </c>
      <c r="M14" s="22" t="str">
        <f t="shared" si="1"/>
        <v>Diabetes</v>
      </c>
    </row>
    <row r="15" spans="1:16" x14ac:dyDescent="0.25">
      <c r="A15" s="13" t="s">
        <v>28</v>
      </c>
      <c r="B15" s="13">
        <v>40.564999999999998</v>
      </c>
      <c r="C15" s="13">
        <v>7.02</v>
      </c>
      <c r="D15" s="13" t="s">
        <v>8335</v>
      </c>
      <c r="E15" s="13" t="s">
        <v>8335</v>
      </c>
      <c r="F15" s="13" t="s">
        <v>8335</v>
      </c>
      <c r="G15" s="13" t="s">
        <v>8339</v>
      </c>
      <c r="H15" s="13" t="s">
        <v>8336</v>
      </c>
      <c r="J15" s="20" t="str">
        <f>IF(Table7[[#This Row],[smoker]]="?","No",Table7[[#This Row],[smoker]])</f>
        <v>yes</v>
      </c>
      <c r="K15" s="20">
        <f>IFERROR(VALUE(Table7[[#This Row],[NumberOfMajorSurgeries]]),0)</f>
        <v>0</v>
      </c>
      <c r="L15" s="20" t="str">
        <f t="shared" si="0"/>
        <v>Obesity</v>
      </c>
      <c r="M15" s="20" t="str">
        <f t="shared" si="1"/>
        <v>Diabetes</v>
      </c>
    </row>
    <row r="16" spans="1:16" x14ac:dyDescent="0.25">
      <c r="A16" s="13" t="s">
        <v>30</v>
      </c>
      <c r="B16" s="13">
        <v>36.384999999999998</v>
      </c>
      <c r="C16" s="13">
        <v>7.59</v>
      </c>
      <c r="D16" s="13" t="s">
        <v>8336</v>
      </c>
      <c r="E16" s="13" t="s">
        <v>8335</v>
      </c>
      <c r="F16" s="13" t="s">
        <v>8335</v>
      </c>
      <c r="G16" s="13">
        <v>2</v>
      </c>
      <c r="H16" s="13" t="s">
        <v>8336</v>
      </c>
      <c r="J16" s="20" t="str">
        <f>IF(Table7[[#This Row],[smoker]]="?","No",Table7[[#This Row],[smoker]])</f>
        <v>yes</v>
      </c>
      <c r="K16" s="20">
        <f>IFERROR(VALUE(Table7[[#This Row],[NumberOfMajorSurgeries]]),0)</f>
        <v>2</v>
      </c>
      <c r="L16" s="22" t="str">
        <f t="shared" si="0"/>
        <v>Obesity</v>
      </c>
      <c r="M16" s="22" t="str">
        <f t="shared" si="1"/>
        <v>Diabetes</v>
      </c>
    </row>
    <row r="17" spans="1:13" x14ac:dyDescent="0.25">
      <c r="A17" s="13" t="s">
        <v>32</v>
      </c>
      <c r="B17" s="13">
        <v>39.9</v>
      </c>
      <c r="C17" s="13">
        <v>11.32</v>
      </c>
      <c r="D17" s="13" t="s">
        <v>8335</v>
      </c>
      <c r="E17" s="13" t="s">
        <v>8335</v>
      </c>
      <c r="F17" s="13" t="s">
        <v>8335</v>
      </c>
      <c r="G17" s="13" t="s">
        <v>8339</v>
      </c>
      <c r="H17" s="13" t="s">
        <v>8336</v>
      </c>
      <c r="J17" s="20" t="str">
        <f>IF(Table7[[#This Row],[smoker]]="?","No",Table7[[#This Row],[smoker]])</f>
        <v>yes</v>
      </c>
      <c r="K17" s="20">
        <f>IFERROR(VALUE(Table7[[#This Row],[NumberOfMajorSurgeries]]),0)</f>
        <v>0</v>
      </c>
      <c r="L17" s="20" t="str">
        <f t="shared" si="0"/>
        <v>Obesity</v>
      </c>
      <c r="M17" s="20" t="str">
        <f t="shared" si="1"/>
        <v>Diabetes</v>
      </c>
    </row>
    <row r="18" spans="1:13" x14ac:dyDescent="0.25">
      <c r="A18" s="13" t="s">
        <v>34</v>
      </c>
      <c r="B18" s="13">
        <v>33.799999999999997</v>
      </c>
      <c r="C18" s="13">
        <v>7.67</v>
      </c>
      <c r="D18" s="13" t="s">
        <v>8335</v>
      </c>
      <c r="E18" s="13" t="s">
        <v>8335</v>
      </c>
      <c r="F18" s="13" t="s">
        <v>8335</v>
      </c>
      <c r="G18" s="13">
        <v>3</v>
      </c>
      <c r="H18" s="13" t="s">
        <v>8336</v>
      </c>
      <c r="J18" s="20" t="str">
        <f>IF(Table7[[#This Row],[smoker]]="?","No",Table7[[#This Row],[smoker]])</f>
        <v>yes</v>
      </c>
      <c r="K18" s="20">
        <f>IFERROR(VALUE(Table7[[#This Row],[NumberOfMajorSurgeries]]),0)</f>
        <v>3</v>
      </c>
      <c r="L18" s="22" t="str">
        <f t="shared" si="0"/>
        <v>Obesity</v>
      </c>
      <c r="M18" s="22" t="str">
        <f t="shared" si="1"/>
        <v>Diabetes</v>
      </c>
    </row>
    <row r="19" spans="1:13" x14ac:dyDescent="0.25">
      <c r="A19" s="13" t="s">
        <v>36</v>
      </c>
      <c r="B19" s="13">
        <v>36.765000000000001</v>
      </c>
      <c r="C19" s="13">
        <v>7.29</v>
      </c>
      <c r="D19" s="13" t="s">
        <v>8336</v>
      </c>
      <c r="E19" s="13" t="s">
        <v>8335</v>
      </c>
      <c r="F19" s="13" t="s">
        <v>8337</v>
      </c>
      <c r="G19" s="13">
        <v>1</v>
      </c>
      <c r="H19" s="13" t="s">
        <v>8336</v>
      </c>
      <c r="J19" s="20" t="str">
        <f>IF(Table7[[#This Row],[smoker]]="?","No",Table7[[#This Row],[smoker]])</f>
        <v>yes</v>
      </c>
      <c r="K19" s="20">
        <f>IFERROR(VALUE(Table7[[#This Row],[NumberOfMajorSurgeries]]),0)</f>
        <v>1</v>
      </c>
      <c r="L19" s="20" t="str">
        <f t="shared" si="0"/>
        <v>Obesity</v>
      </c>
      <c r="M19" s="20" t="str">
        <f t="shared" si="1"/>
        <v>Diabetes</v>
      </c>
    </row>
    <row r="20" spans="1:13" x14ac:dyDescent="0.25">
      <c r="A20" s="13" t="s">
        <v>38</v>
      </c>
      <c r="B20" s="13">
        <v>36.954999999999998</v>
      </c>
      <c r="C20" s="13">
        <v>4.72</v>
      </c>
      <c r="D20" s="13" t="s">
        <v>8336</v>
      </c>
      <c r="E20" s="13" t="s">
        <v>8335</v>
      </c>
      <c r="F20" s="13" t="s">
        <v>8335</v>
      </c>
      <c r="G20" s="13">
        <v>1</v>
      </c>
      <c r="H20" s="13" t="s">
        <v>8336</v>
      </c>
      <c r="J20" s="20" t="str">
        <f>IF(Table7[[#This Row],[smoker]]="?","No",Table7[[#This Row],[smoker]])</f>
        <v>yes</v>
      </c>
      <c r="K20" s="20">
        <f>IFERROR(VALUE(Table7[[#This Row],[NumberOfMajorSurgeries]]),0)</f>
        <v>1</v>
      </c>
      <c r="L20" s="22" t="str">
        <f t="shared" si="0"/>
        <v>Obesity</v>
      </c>
      <c r="M20" s="22" t="str">
        <f t="shared" si="1"/>
        <v>Normal</v>
      </c>
    </row>
    <row r="21" spans="1:13" x14ac:dyDescent="0.25">
      <c r="A21" s="13" t="s">
        <v>40</v>
      </c>
      <c r="B21" s="13">
        <v>42.9</v>
      </c>
      <c r="C21" s="13">
        <v>11.41</v>
      </c>
      <c r="D21" s="13" t="s">
        <v>8335</v>
      </c>
      <c r="E21" s="13" t="s">
        <v>8335</v>
      </c>
      <c r="F21" s="13" t="s">
        <v>8335</v>
      </c>
      <c r="G21" s="13" t="s">
        <v>8339</v>
      </c>
      <c r="H21" s="13" t="s">
        <v>8336</v>
      </c>
      <c r="J21" s="20" t="str">
        <f>IF(Table7[[#This Row],[smoker]]="?","No",Table7[[#This Row],[smoker]])</f>
        <v>yes</v>
      </c>
      <c r="K21" s="20">
        <f>IFERROR(VALUE(Table7[[#This Row],[NumberOfMajorSurgeries]]),0)</f>
        <v>0</v>
      </c>
      <c r="L21" s="20" t="str">
        <f t="shared" si="0"/>
        <v>Obesity</v>
      </c>
      <c r="M21" s="20" t="str">
        <f t="shared" si="1"/>
        <v>Diabetes</v>
      </c>
    </row>
    <row r="22" spans="1:13" x14ac:dyDescent="0.25">
      <c r="A22" s="13" t="s">
        <v>42</v>
      </c>
      <c r="B22" s="13">
        <v>36.299999999999997</v>
      </c>
      <c r="C22" s="13">
        <v>11.5</v>
      </c>
      <c r="D22" s="13" t="s">
        <v>8336</v>
      </c>
      <c r="E22" s="13" t="s">
        <v>8335</v>
      </c>
      <c r="F22" s="13" t="s">
        <v>8335</v>
      </c>
      <c r="G22" s="13">
        <v>2</v>
      </c>
      <c r="H22" s="13" t="s">
        <v>8336</v>
      </c>
      <c r="J22" s="20" t="str">
        <f>IF(Table7[[#This Row],[smoker]]="?","No",Table7[[#This Row],[smoker]])</f>
        <v>yes</v>
      </c>
      <c r="K22" s="20">
        <f>IFERROR(VALUE(Table7[[#This Row],[NumberOfMajorSurgeries]]),0)</f>
        <v>2</v>
      </c>
      <c r="L22" s="22" t="str">
        <f t="shared" si="0"/>
        <v>Obesity</v>
      </c>
      <c r="M22" s="22" t="str">
        <f t="shared" si="1"/>
        <v>Diabetes</v>
      </c>
    </row>
    <row r="23" spans="1:13" x14ac:dyDescent="0.25">
      <c r="A23" s="13" t="s">
        <v>44</v>
      </c>
      <c r="B23" s="13">
        <v>32.200000000000003</v>
      </c>
      <c r="C23" s="13">
        <v>6.22</v>
      </c>
      <c r="D23" s="13" t="s">
        <v>8336</v>
      </c>
      <c r="E23" s="13" t="s">
        <v>8335</v>
      </c>
      <c r="F23" s="13" t="s">
        <v>8335</v>
      </c>
      <c r="G23" s="13">
        <v>2</v>
      </c>
      <c r="H23" s="13" t="s">
        <v>8336</v>
      </c>
      <c r="J23" s="20" t="str">
        <f>IF(Table7[[#This Row],[smoker]]="?","No",Table7[[#This Row],[smoker]])</f>
        <v>yes</v>
      </c>
      <c r="K23" s="20">
        <f>IFERROR(VALUE(Table7[[#This Row],[NumberOfMajorSurgeries]]),0)</f>
        <v>2</v>
      </c>
      <c r="L23" s="20" t="str">
        <f t="shared" si="0"/>
        <v>Obesity</v>
      </c>
      <c r="M23" s="20" t="str">
        <f t="shared" si="1"/>
        <v>Prediabetes</v>
      </c>
    </row>
    <row r="24" spans="1:13" x14ac:dyDescent="0.25">
      <c r="A24" s="13" t="s">
        <v>46</v>
      </c>
      <c r="B24" s="13">
        <v>31.3</v>
      </c>
      <c r="C24" s="13">
        <v>11.38</v>
      </c>
      <c r="D24" s="13" t="s">
        <v>8335</v>
      </c>
      <c r="E24" s="13" t="s">
        <v>8335</v>
      </c>
      <c r="F24" s="13" t="s">
        <v>8335</v>
      </c>
      <c r="G24" s="13">
        <v>3</v>
      </c>
      <c r="H24" s="13" t="s">
        <v>8336</v>
      </c>
      <c r="J24" s="20" t="str">
        <f>IF(Table7[[#This Row],[smoker]]="?","No",Table7[[#This Row],[smoker]])</f>
        <v>yes</v>
      </c>
      <c r="K24" s="20">
        <f>IFERROR(VALUE(Table7[[#This Row],[NumberOfMajorSurgeries]]),0)</f>
        <v>3</v>
      </c>
      <c r="L24" s="22" t="str">
        <f t="shared" si="0"/>
        <v>Obesity</v>
      </c>
      <c r="M24" s="22" t="str">
        <f t="shared" si="1"/>
        <v>Diabetes</v>
      </c>
    </row>
    <row r="25" spans="1:13" x14ac:dyDescent="0.25">
      <c r="A25" s="13" t="s">
        <v>48</v>
      </c>
      <c r="B25" s="13">
        <v>41.8</v>
      </c>
      <c r="C25" s="13">
        <v>7.89</v>
      </c>
      <c r="D25" s="13" t="s">
        <v>8336</v>
      </c>
      <c r="E25" s="13" t="s">
        <v>8335</v>
      </c>
      <c r="F25" s="13" t="s">
        <v>8335</v>
      </c>
      <c r="G25" s="13">
        <v>2</v>
      </c>
      <c r="H25" s="13" t="s">
        <v>8336</v>
      </c>
      <c r="J25" s="20" t="str">
        <f>IF(Table7[[#This Row],[smoker]]="?","No",Table7[[#This Row],[smoker]])</f>
        <v>yes</v>
      </c>
      <c r="K25" s="20">
        <f>IFERROR(VALUE(Table7[[#This Row],[NumberOfMajorSurgeries]]),0)</f>
        <v>2</v>
      </c>
      <c r="L25" s="20" t="str">
        <f t="shared" si="0"/>
        <v>Obesity</v>
      </c>
      <c r="M25" s="20" t="str">
        <f t="shared" si="1"/>
        <v>Diabetes</v>
      </c>
    </row>
    <row r="26" spans="1:13" x14ac:dyDescent="0.25">
      <c r="A26" s="13" t="s">
        <v>50</v>
      </c>
      <c r="B26" s="13">
        <v>35.090000000000003</v>
      </c>
      <c r="C26" s="13">
        <v>4.38</v>
      </c>
      <c r="D26" s="13" t="s">
        <v>8336</v>
      </c>
      <c r="E26" s="13" t="s">
        <v>8335</v>
      </c>
      <c r="F26" s="13" t="s">
        <v>8335</v>
      </c>
      <c r="G26" s="13">
        <v>2</v>
      </c>
      <c r="H26" s="13" t="s">
        <v>8336</v>
      </c>
      <c r="J26" s="20" t="str">
        <f>IF(Table7[[#This Row],[smoker]]="?","No",Table7[[#This Row],[smoker]])</f>
        <v>yes</v>
      </c>
      <c r="K26" s="20">
        <f>IFERROR(VALUE(Table7[[#This Row],[NumberOfMajorSurgeries]]),0)</f>
        <v>2</v>
      </c>
      <c r="L26" s="22" t="str">
        <f t="shared" si="0"/>
        <v>Obesity</v>
      </c>
      <c r="M26" s="22" t="str">
        <f t="shared" si="1"/>
        <v>Normal</v>
      </c>
    </row>
    <row r="27" spans="1:13" x14ac:dyDescent="0.25">
      <c r="A27" s="13" t="s">
        <v>52</v>
      </c>
      <c r="B27" s="13">
        <v>33.880000000000003</v>
      </c>
      <c r="C27" s="13">
        <v>7.01</v>
      </c>
      <c r="D27" s="13" t="s">
        <v>8335</v>
      </c>
      <c r="E27" s="13" t="s">
        <v>8335</v>
      </c>
      <c r="F27" s="13" t="s">
        <v>8335</v>
      </c>
      <c r="G27" s="13">
        <v>3</v>
      </c>
      <c r="H27" s="13" t="s">
        <v>8336</v>
      </c>
      <c r="J27" s="20" t="str">
        <f>IF(Table7[[#This Row],[smoker]]="?","No",Table7[[#This Row],[smoker]])</f>
        <v>yes</v>
      </c>
      <c r="K27" s="20">
        <f>IFERROR(VALUE(Table7[[#This Row],[NumberOfMajorSurgeries]]),0)</f>
        <v>3</v>
      </c>
      <c r="L27" s="20" t="str">
        <f t="shared" si="0"/>
        <v>Obesity</v>
      </c>
      <c r="M27" s="20" t="str">
        <f t="shared" si="1"/>
        <v>Diabetes</v>
      </c>
    </row>
    <row r="28" spans="1:13" x14ac:dyDescent="0.25">
      <c r="A28" s="13" t="s">
        <v>54</v>
      </c>
      <c r="B28" s="13">
        <v>30.875</v>
      </c>
      <c r="C28" s="13">
        <v>11.88</v>
      </c>
      <c r="D28" s="13" t="s">
        <v>8335</v>
      </c>
      <c r="E28" s="13" t="s">
        <v>8335</v>
      </c>
      <c r="F28" s="13" t="s">
        <v>8335</v>
      </c>
      <c r="G28" s="13" t="s">
        <v>8339</v>
      </c>
      <c r="H28" s="13" t="s">
        <v>8336</v>
      </c>
      <c r="J28" s="20" t="str">
        <f>IF(Table7[[#This Row],[smoker]]="?","No",Table7[[#This Row],[smoker]])</f>
        <v>yes</v>
      </c>
      <c r="K28" s="20">
        <f>IFERROR(VALUE(Table7[[#This Row],[NumberOfMajorSurgeries]]),0)</f>
        <v>0</v>
      </c>
      <c r="L28" s="22" t="str">
        <f t="shared" si="0"/>
        <v>Obesity</v>
      </c>
      <c r="M28" s="22" t="str">
        <f t="shared" si="1"/>
        <v>Diabetes</v>
      </c>
    </row>
    <row r="29" spans="1:13" x14ac:dyDescent="0.25">
      <c r="A29" s="13" t="s">
        <v>56</v>
      </c>
      <c r="B29" s="13">
        <v>36.86</v>
      </c>
      <c r="C29" s="13">
        <v>5.19</v>
      </c>
      <c r="D29" s="13" t="s">
        <v>8336</v>
      </c>
      <c r="E29" s="13" t="s">
        <v>8335</v>
      </c>
      <c r="F29" s="13" t="s">
        <v>8337</v>
      </c>
      <c r="G29" s="13">
        <v>1</v>
      </c>
      <c r="H29" s="13" t="s">
        <v>8336</v>
      </c>
      <c r="J29" s="20" t="str">
        <f>IF(Table7[[#This Row],[smoker]]="?","No",Table7[[#This Row],[smoker]])</f>
        <v>yes</v>
      </c>
      <c r="K29" s="20">
        <f>IFERROR(VALUE(Table7[[#This Row],[NumberOfMajorSurgeries]]),0)</f>
        <v>1</v>
      </c>
      <c r="L29" s="20" t="str">
        <f t="shared" si="0"/>
        <v>Obesity</v>
      </c>
      <c r="M29" s="20" t="str">
        <f t="shared" si="1"/>
        <v>Normal</v>
      </c>
    </row>
    <row r="30" spans="1:13" x14ac:dyDescent="0.25">
      <c r="A30" s="13" t="s">
        <v>58</v>
      </c>
      <c r="B30" s="13">
        <v>35.86</v>
      </c>
      <c r="C30" s="13">
        <v>6.74</v>
      </c>
      <c r="D30" s="13" t="s">
        <v>8336</v>
      </c>
      <c r="E30" s="13" t="s">
        <v>8335</v>
      </c>
      <c r="F30" s="13" t="s">
        <v>8335</v>
      </c>
      <c r="G30" s="13">
        <v>2</v>
      </c>
      <c r="H30" s="13" t="s">
        <v>8336</v>
      </c>
      <c r="J30" s="20" t="str">
        <f>IF(Table7[[#This Row],[smoker]]="?","No",Table7[[#This Row],[smoker]])</f>
        <v>yes</v>
      </c>
      <c r="K30" s="20">
        <f>IFERROR(VALUE(Table7[[#This Row],[NumberOfMajorSurgeries]]),0)</f>
        <v>2</v>
      </c>
      <c r="L30" s="22" t="str">
        <f t="shared" si="0"/>
        <v>Obesity</v>
      </c>
      <c r="M30" s="22" t="str">
        <f t="shared" si="1"/>
        <v>Diabetes</v>
      </c>
    </row>
    <row r="31" spans="1:13" x14ac:dyDescent="0.25">
      <c r="A31" s="13" t="s">
        <v>60</v>
      </c>
      <c r="B31" s="13">
        <v>37.049999999999997</v>
      </c>
      <c r="C31" s="13">
        <v>8.44</v>
      </c>
      <c r="D31" s="13" t="s">
        <v>8335</v>
      </c>
      <c r="E31" s="13" t="s">
        <v>8335</v>
      </c>
      <c r="F31" s="13" t="s">
        <v>8335</v>
      </c>
      <c r="G31" s="13" t="s">
        <v>8339</v>
      </c>
      <c r="H31" s="13" t="s">
        <v>8336</v>
      </c>
      <c r="J31" s="20" t="str">
        <f>IF(Table7[[#This Row],[smoker]]="?","No",Table7[[#This Row],[smoker]])</f>
        <v>yes</v>
      </c>
      <c r="K31" s="20">
        <f>IFERROR(VALUE(Table7[[#This Row],[NumberOfMajorSurgeries]]),0)</f>
        <v>0</v>
      </c>
      <c r="L31" s="20" t="str">
        <f t="shared" si="0"/>
        <v>Obesity</v>
      </c>
      <c r="M31" s="20" t="str">
        <f t="shared" si="1"/>
        <v>Diabetes</v>
      </c>
    </row>
    <row r="32" spans="1:13" x14ac:dyDescent="0.25">
      <c r="A32" s="13" t="s">
        <v>62</v>
      </c>
      <c r="B32" s="13">
        <v>43.89</v>
      </c>
      <c r="C32" s="13">
        <v>8.7100000000000009</v>
      </c>
      <c r="D32" s="13" t="s">
        <v>8335</v>
      </c>
      <c r="E32" s="13" t="s">
        <v>8335</v>
      </c>
      <c r="F32" s="13" t="s">
        <v>8335</v>
      </c>
      <c r="G32" s="13" t="s">
        <v>8339</v>
      </c>
      <c r="H32" s="13" t="s">
        <v>8336</v>
      </c>
      <c r="J32" s="20" t="str">
        <f>IF(Table7[[#This Row],[smoker]]="?","No",Table7[[#This Row],[smoker]])</f>
        <v>yes</v>
      </c>
      <c r="K32" s="20">
        <f>IFERROR(VALUE(Table7[[#This Row],[NumberOfMajorSurgeries]]),0)</f>
        <v>0</v>
      </c>
      <c r="L32" s="22" t="str">
        <f t="shared" si="0"/>
        <v>Obesity</v>
      </c>
      <c r="M32" s="22" t="str">
        <f t="shared" si="1"/>
        <v>Diabetes</v>
      </c>
    </row>
    <row r="33" spans="1:13" x14ac:dyDescent="0.25">
      <c r="A33" s="13" t="s">
        <v>64</v>
      </c>
      <c r="B33" s="13">
        <v>42.35</v>
      </c>
      <c r="C33" s="13">
        <v>5.08</v>
      </c>
      <c r="D33" s="13" t="s">
        <v>8336</v>
      </c>
      <c r="E33" s="13" t="s">
        <v>8335</v>
      </c>
      <c r="F33" s="13" t="s">
        <v>8335</v>
      </c>
      <c r="G33" s="13" t="s">
        <v>8339</v>
      </c>
      <c r="H33" s="13" t="s">
        <v>8336</v>
      </c>
      <c r="J33" s="20" t="str">
        <f>IF(Table7[[#This Row],[smoker]]="?","No",Table7[[#This Row],[smoker]])</f>
        <v>yes</v>
      </c>
      <c r="K33" s="20">
        <f>IFERROR(VALUE(Table7[[#This Row],[NumberOfMajorSurgeries]]),0)</f>
        <v>0</v>
      </c>
      <c r="L33" s="20" t="str">
        <f t="shared" si="0"/>
        <v>Obesity</v>
      </c>
      <c r="M33" s="20" t="str">
        <f t="shared" si="1"/>
        <v>Normal</v>
      </c>
    </row>
    <row r="34" spans="1:13" x14ac:dyDescent="0.25">
      <c r="A34" s="13" t="s">
        <v>66</v>
      </c>
      <c r="B34" s="13">
        <v>31.35</v>
      </c>
      <c r="C34" s="13">
        <v>6.86</v>
      </c>
      <c r="D34" s="13" t="s">
        <v>8335</v>
      </c>
      <c r="E34" s="13" t="s">
        <v>8335</v>
      </c>
      <c r="F34" s="13" t="s">
        <v>8335</v>
      </c>
      <c r="G34" s="13" t="s">
        <v>8339</v>
      </c>
      <c r="H34" s="13" t="s">
        <v>8336</v>
      </c>
      <c r="J34" s="20" t="str">
        <f>IF(Table7[[#This Row],[smoker]]="?","No",Table7[[#This Row],[smoker]])</f>
        <v>yes</v>
      </c>
      <c r="K34" s="20">
        <f>IFERROR(VALUE(Table7[[#This Row],[NumberOfMajorSurgeries]]),0)</f>
        <v>0</v>
      </c>
      <c r="L34" s="22" t="str">
        <f t="shared" si="0"/>
        <v>Obesity</v>
      </c>
      <c r="M34" s="22" t="str">
        <f t="shared" si="1"/>
        <v>Diabetes</v>
      </c>
    </row>
    <row r="35" spans="1:13" x14ac:dyDescent="0.25">
      <c r="A35" s="13" t="s">
        <v>68</v>
      </c>
      <c r="B35" s="13">
        <v>47.6</v>
      </c>
      <c r="C35" s="13">
        <v>5.95</v>
      </c>
      <c r="D35" s="13" t="s">
        <v>8336</v>
      </c>
      <c r="E35" s="13" t="s">
        <v>8335</v>
      </c>
      <c r="F35" s="13" t="s">
        <v>8335</v>
      </c>
      <c r="G35" s="13" t="s">
        <v>8339</v>
      </c>
      <c r="H35" s="13" t="s">
        <v>8336</v>
      </c>
      <c r="J35" s="20" t="str">
        <f>IF(Table7[[#This Row],[smoker]]="?","No",Table7[[#This Row],[smoker]])</f>
        <v>yes</v>
      </c>
      <c r="K35" s="20">
        <f>IFERROR(VALUE(Table7[[#This Row],[NumberOfMajorSurgeries]]),0)</f>
        <v>0</v>
      </c>
      <c r="L35" s="20" t="str">
        <f t="shared" si="0"/>
        <v>Obesity</v>
      </c>
      <c r="M35" s="20" t="str">
        <f t="shared" si="1"/>
        <v>Prediabetes</v>
      </c>
    </row>
    <row r="36" spans="1:13" x14ac:dyDescent="0.25">
      <c r="A36" s="13" t="s">
        <v>70</v>
      </c>
      <c r="B36" s="13">
        <v>46.2</v>
      </c>
      <c r="C36" s="13">
        <v>6.09</v>
      </c>
      <c r="D36" s="13" t="s">
        <v>8335</v>
      </c>
      <c r="E36" s="13" t="s">
        <v>8335</v>
      </c>
      <c r="F36" s="13" t="s">
        <v>8337</v>
      </c>
      <c r="G36" s="13">
        <v>1</v>
      </c>
      <c r="H36" s="13" t="s">
        <v>8336</v>
      </c>
      <c r="J36" s="20" t="str">
        <f>IF(Table7[[#This Row],[smoker]]="?","No",Table7[[#This Row],[smoker]])</f>
        <v>yes</v>
      </c>
      <c r="K36" s="20">
        <f>IFERROR(VALUE(Table7[[#This Row],[NumberOfMajorSurgeries]]),0)</f>
        <v>1</v>
      </c>
      <c r="L36" s="22" t="str">
        <f t="shared" si="0"/>
        <v>Obesity</v>
      </c>
      <c r="M36" s="22" t="str">
        <f t="shared" si="1"/>
        <v>Prediabetes</v>
      </c>
    </row>
    <row r="37" spans="1:13" x14ac:dyDescent="0.25">
      <c r="A37" s="13" t="s">
        <v>72</v>
      </c>
      <c r="B37" s="13">
        <v>32.015000000000001</v>
      </c>
      <c r="C37" s="13">
        <v>11.75</v>
      </c>
      <c r="D37" s="13" t="s">
        <v>8335</v>
      </c>
      <c r="E37" s="13" t="s">
        <v>8335</v>
      </c>
      <c r="F37" s="13" t="s">
        <v>8335</v>
      </c>
      <c r="G37" s="13" t="s">
        <v>8339</v>
      </c>
      <c r="H37" s="13" t="s">
        <v>8336</v>
      </c>
      <c r="J37" s="20" t="str">
        <f>IF(Table7[[#This Row],[smoker]]="?","No",Table7[[#This Row],[smoker]])</f>
        <v>yes</v>
      </c>
      <c r="K37" s="20">
        <f>IFERROR(VALUE(Table7[[#This Row],[NumberOfMajorSurgeries]]),0)</f>
        <v>0</v>
      </c>
      <c r="L37" s="20" t="str">
        <f t="shared" si="0"/>
        <v>Obesity</v>
      </c>
      <c r="M37" s="20" t="str">
        <f t="shared" si="1"/>
        <v>Diabetes</v>
      </c>
    </row>
    <row r="38" spans="1:13" x14ac:dyDescent="0.25">
      <c r="A38" s="13" t="s">
        <v>74</v>
      </c>
      <c r="B38" s="13">
        <v>40.564999999999998</v>
      </c>
      <c r="C38" s="13">
        <v>7.37</v>
      </c>
      <c r="D38" s="13" t="s">
        <v>8335</v>
      </c>
      <c r="E38" s="13" t="s">
        <v>8335</v>
      </c>
      <c r="F38" s="13" t="s">
        <v>8335</v>
      </c>
      <c r="G38" s="13" t="s">
        <v>8339</v>
      </c>
      <c r="H38" s="13" t="s">
        <v>8336</v>
      </c>
      <c r="J38" s="20" t="str">
        <f>IF(Table7[[#This Row],[smoker]]="?","No",Table7[[#This Row],[smoker]])</f>
        <v>yes</v>
      </c>
      <c r="K38" s="20">
        <f>IFERROR(VALUE(Table7[[#This Row],[NumberOfMajorSurgeries]]),0)</f>
        <v>0</v>
      </c>
      <c r="L38" s="22" t="str">
        <f t="shared" si="0"/>
        <v>Obesity</v>
      </c>
      <c r="M38" s="22" t="str">
        <f t="shared" si="1"/>
        <v>Diabetes</v>
      </c>
    </row>
    <row r="39" spans="1:13" x14ac:dyDescent="0.25">
      <c r="A39" s="13" t="s">
        <v>76</v>
      </c>
      <c r="B39" s="13">
        <v>32.450000000000003</v>
      </c>
      <c r="C39" s="13">
        <v>11.91</v>
      </c>
      <c r="D39" s="13" t="s">
        <v>8335</v>
      </c>
      <c r="E39" s="13" t="s">
        <v>8335</v>
      </c>
      <c r="F39" s="13" t="s">
        <v>8335</v>
      </c>
      <c r="G39" s="13" t="s">
        <v>8339</v>
      </c>
      <c r="H39" s="13" t="s">
        <v>8336</v>
      </c>
      <c r="J39" s="20" t="str">
        <f>IF(Table7[[#This Row],[smoker]]="?","No",Table7[[#This Row],[smoker]])</f>
        <v>yes</v>
      </c>
      <c r="K39" s="20">
        <f>IFERROR(VALUE(Table7[[#This Row],[NumberOfMajorSurgeries]]),0)</f>
        <v>0</v>
      </c>
      <c r="L39" s="20" t="str">
        <f t="shared" si="0"/>
        <v>Obesity</v>
      </c>
      <c r="M39" s="20" t="str">
        <f t="shared" si="1"/>
        <v>Diabetes</v>
      </c>
    </row>
    <row r="40" spans="1:13" x14ac:dyDescent="0.25">
      <c r="A40" s="13" t="s">
        <v>78</v>
      </c>
      <c r="B40" s="13">
        <v>34.96</v>
      </c>
      <c r="C40" s="13">
        <v>6.52</v>
      </c>
      <c r="D40" s="13" t="s">
        <v>8335</v>
      </c>
      <c r="E40" s="13" t="s">
        <v>8335</v>
      </c>
      <c r="F40" s="13" t="s">
        <v>8335</v>
      </c>
      <c r="G40" s="13" t="s">
        <v>8339</v>
      </c>
      <c r="H40" s="13" t="s">
        <v>8336</v>
      </c>
      <c r="J40" s="20" t="str">
        <f>IF(Table7[[#This Row],[smoker]]="?","No",Table7[[#This Row],[smoker]])</f>
        <v>yes</v>
      </c>
      <c r="K40" s="20">
        <f>IFERROR(VALUE(Table7[[#This Row],[NumberOfMajorSurgeries]]),0)</f>
        <v>0</v>
      </c>
      <c r="L40" s="22" t="str">
        <f t="shared" si="0"/>
        <v>Obesity</v>
      </c>
      <c r="M40" s="22" t="str">
        <f t="shared" si="1"/>
        <v>Diabetes</v>
      </c>
    </row>
    <row r="41" spans="1:13" x14ac:dyDescent="0.25">
      <c r="A41" s="13" t="s">
        <v>80</v>
      </c>
      <c r="B41" s="13">
        <v>35.5</v>
      </c>
      <c r="C41" s="13">
        <v>5.14</v>
      </c>
      <c r="D41" s="13" t="s">
        <v>8335</v>
      </c>
      <c r="E41" s="13" t="s">
        <v>8335</v>
      </c>
      <c r="F41" s="13" t="s">
        <v>8337</v>
      </c>
      <c r="G41" s="13">
        <v>1</v>
      </c>
      <c r="H41" s="13" t="s">
        <v>8336</v>
      </c>
      <c r="J41" s="20" t="str">
        <f>IF(Table7[[#This Row],[smoker]]="?","No",Table7[[#This Row],[smoker]])</f>
        <v>yes</v>
      </c>
      <c r="K41" s="20">
        <f>IFERROR(VALUE(Table7[[#This Row],[NumberOfMajorSurgeries]]),0)</f>
        <v>1</v>
      </c>
      <c r="L41" s="20" t="str">
        <f t="shared" si="0"/>
        <v>Obesity</v>
      </c>
      <c r="M41" s="20" t="str">
        <f t="shared" si="1"/>
        <v>Normal</v>
      </c>
    </row>
    <row r="42" spans="1:13" x14ac:dyDescent="0.25">
      <c r="A42" s="13" t="s">
        <v>82</v>
      </c>
      <c r="B42" s="13">
        <v>52.58</v>
      </c>
      <c r="C42" s="13">
        <v>4.1900000000000004</v>
      </c>
      <c r="D42" s="13" t="s">
        <v>8335</v>
      </c>
      <c r="E42" s="13" t="s">
        <v>8336</v>
      </c>
      <c r="F42" s="13" t="s">
        <v>8335</v>
      </c>
      <c r="G42" s="13">
        <v>1</v>
      </c>
      <c r="H42" s="13" t="s">
        <v>8336</v>
      </c>
      <c r="J42" s="20" t="str">
        <f>IF(Table7[[#This Row],[smoker]]="?","No",Table7[[#This Row],[smoker]])</f>
        <v>yes</v>
      </c>
      <c r="K42" s="20">
        <f>IFERROR(VALUE(Table7[[#This Row],[NumberOfMajorSurgeries]]),0)</f>
        <v>1</v>
      </c>
      <c r="L42" s="22" t="str">
        <f t="shared" si="0"/>
        <v>Obesity</v>
      </c>
      <c r="M42" s="22" t="str">
        <f t="shared" si="1"/>
        <v>Normal</v>
      </c>
    </row>
    <row r="43" spans="1:13" x14ac:dyDescent="0.25">
      <c r="A43" s="13" t="s">
        <v>84</v>
      </c>
      <c r="B43" s="13">
        <v>35.200000000000003</v>
      </c>
      <c r="C43" s="13">
        <v>11.68</v>
      </c>
      <c r="D43" s="13" t="s">
        <v>8336</v>
      </c>
      <c r="E43" s="13" t="s">
        <v>8335</v>
      </c>
      <c r="F43" s="13" t="s">
        <v>8335</v>
      </c>
      <c r="G43" s="13" t="s">
        <v>8339</v>
      </c>
      <c r="H43" s="13" t="s">
        <v>8336</v>
      </c>
      <c r="J43" s="20" t="str">
        <f>IF(Table7[[#This Row],[smoker]]="?","No",Table7[[#This Row],[smoker]])</f>
        <v>yes</v>
      </c>
      <c r="K43" s="20">
        <f>IFERROR(VALUE(Table7[[#This Row],[NumberOfMajorSurgeries]]),0)</f>
        <v>0</v>
      </c>
      <c r="L43" s="20" t="str">
        <f t="shared" si="0"/>
        <v>Obesity</v>
      </c>
      <c r="M43" s="20" t="str">
        <f t="shared" si="1"/>
        <v>Diabetes</v>
      </c>
    </row>
    <row r="44" spans="1:13" x14ac:dyDescent="0.25">
      <c r="A44" s="13" t="s">
        <v>86</v>
      </c>
      <c r="B44" s="13">
        <v>38.06</v>
      </c>
      <c r="C44" s="13">
        <v>6.98</v>
      </c>
      <c r="D44" s="13" t="s">
        <v>8335</v>
      </c>
      <c r="E44" s="13" t="s">
        <v>8335</v>
      </c>
      <c r="F44" s="13" t="s">
        <v>8335</v>
      </c>
      <c r="G44" s="13" t="s">
        <v>8339</v>
      </c>
      <c r="H44" s="13" t="s">
        <v>8336</v>
      </c>
      <c r="J44" s="20" t="str">
        <f>IF(Table7[[#This Row],[smoker]]="?","No",Table7[[#This Row],[smoker]])</f>
        <v>yes</v>
      </c>
      <c r="K44" s="20">
        <f>IFERROR(VALUE(Table7[[#This Row],[NumberOfMajorSurgeries]]),0)</f>
        <v>0</v>
      </c>
      <c r="L44" s="22" t="str">
        <f t="shared" si="0"/>
        <v>Obesity</v>
      </c>
      <c r="M44" s="22" t="str">
        <f t="shared" si="1"/>
        <v>Diabetes</v>
      </c>
    </row>
    <row r="45" spans="1:13" x14ac:dyDescent="0.25">
      <c r="A45" s="13" t="s">
        <v>88</v>
      </c>
      <c r="B45" s="13">
        <v>34.21</v>
      </c>
      <c r="C45" s="13">
        <v>8.34</v>
      </c>
      <c r="D45" s="13" t="s">
        <v>8335</v>
      </c>
      <c r="E45" s="13" t="s">
        <v>8335</v>
      </c>
      <c r="F45" s="13" t="s">
        <v>8335</v>
      </c>
      <c r="G45" s="13" t="s">
        <v>8339</v>
      </c>
      <c r="H45" s="13" t="s">
        <v>8336</v>
      </c>
      <c r="J45" s="20" t="str">
        <f>IF(Table7[[#This Row],[smoker]]="?","No",Table7[[#This Row],[smoker]])</f>
        <v>yes</v>
      </c>
      <c r="K45" s="20">
        <f>IFERROR(VALUE(Table7[[#This Row],[NumberOfMajorSurgeries]]),0)</f>
        <v>0</v>
      </c>
      <c r="L45" s="20" t="str">
        <f t="shared" si="0"/>
        <v>Obesity</v>
      </c>
      <c r="M45" s="20" t="str">
        <f t="shared" si="1"/>
        <v>Diabetes</v>
      </c>
    </row>
    <row r="46" spans="1:13" x14ac:dyDescent="0.25">
      <c r="A46" s="13" t="s">
        <v>90</v>
      </c>
      <c r="B46" s="13">
        <v>38.94</v>
      </c>
      <c r="C46" s="13">
        <v>8.49</v>
      </c>
      <c r="D46" s="13" t="s">
        <v>8336</v>
      </c>
      <c r="E46" s="13" t="s">
        <v>8335</v>
      </c>
      <c r="F46" s="13" t="s">
        <v>8335</v>
      </c>
      <c r="G46" s="13">
        <v>1</v>
      </c>
      <c r="H46" s="13" t="s">
        <v>8336</v>
      </c>
      <c r="J46" s="20" t="str">
        <f>IF(Table7[[#This Row],[smoker]]="?","No",Table7[[#This Row],[smoker]])</f>
        <v>yes</v>
      </c>
      <c r="K46" s="20">
        <f>IFERROR(VALUE(Table7[[#This Row],[NumberOfMajorSurgeries]]),0)</f>
        <v>1</v>
      </c>
      <c r="L46" s="22" t="str">
        <f t="shared" si="0"/>
        <v>Obesity</v>
      </c>
      <c r="M46" s="22" t="str">
        <f t="shared" si="1"/>
        <v>Diabetes</v>
      </c>
    </row>
    <row r="47" spans="1:13" x14ac:dyDescent="0.25">
      <c r="A47" s="13" t="s">
        <v>92</v>
      </c>
      <c r="B47" s="13">
        <v>30.21</v>
      </c>
      <c r="C47" s="13">
        <v>5.34</v>
      </c>
      <c r="D47" s="13" t="s">
        <v>8336</v>
      </c>
      <c r="E47" s="13" t="s">
        <v>8335</v>
      </c>
      <c r="F47" s="13" t="s">
        <v>8335</v>
      </c>
      <c r="G47" s="13">
        <v>1</v>
      </c>
      <c r="H47" s="13" t="s">
        <v>8336</v>
      </c>
      <c r="J47" s="20" t="str">
        <f>IF(Table7[[#This Row],[smoker]]="?","No",Table7[[#This Row],[smoker]])</f>
        <v>yes</v>
      </c>
      <c r="K47" s="20">
        <f>IFERROR(VALUE(Table7[[#This Row],[NumberOfMajorSurgeries]]),0)</f>
        <v>1</v>
      </c>
      <c r="L47" s="20" t="str">
        <f t="shared" si="0"/>
        <v>Obesity</v>
      </c>
      <c r="M47" s="20" t="str">
        <f t="shared" si="1"/>
        <v>Normal</v>
      </c>
    </row>
    <row r="48" spans="1:13" x14ac:dyDescent="0.25">
      <c r="A48" s="13" t="s">
        <v>94</v>
      </c>
      <c r="B48" s="13">
        <v>33.630000000000003</v>
      </c>
      <c r="C48" s="13">
        <v>4.43</v>
      </c>
      <c r="D48" s="13" t="s">
        <v>8336</v>
      </c>
      <c r="E48" s="13" t="s">
        <v>8335</v>
      </c>
      <c r="F48" s="13" t="s">
        <v>8335</v>
      </c>
      <c r="G48" s="13">
        <v>2</v>
      </c>
      <c r="H48" s="13" t="s">
        <v>8336</v>
      </c>
      <c r="J48" s="20" t="str">
        <f>IF(Table7[[#This Row],[smoker]]="?","No",Table7[[#This Row],[smoker]])</f>
        <v>yes</v>
      </c>
      <c r="K48" s="20">
        <f>IFERROR(VALUE(Table7[[#This Row],[NumberOfMajorSurgeries]]),0)</f>
        <v>2</v>
      </c>
      <c r="L48" s="22" t="str">
        <f t="shared" si="0"/>
        <v>Obesity</v>
      </c>
      <c r="M48" s="22" t="str">
        <f t="shared" si="1"/>
        <v>Normal</v>
      </c>
    </row>
    <row r="49" spans="1:13" x14ac:dyDescent="0.25">
      <c r="A49" s="13" t="s">
        <v>96</v>
      </c>
      <c r="B49" s="13">
        <v>40.369999999999997</v>
      </c>
      <c r="C49" s="13">
        <v>4.47</v>
      </c>
      <c r="D49" s="13" t="s">
        <v>8335</v>
      </c>
      <c r="E49" s="13" t="s">
        <v>8335</v>
      </c>
      <c r="F49" s="13" t="s">
        <v>8335</v>
      </c>
      <c r="G49" s="13" t="s">
        <v>8339</v>
      </c>
      <c r="H49" s="13" t="s">
        <v>8336</v>
      </c>
      <c r="J49" s="20" t="str">
        <f>IF(Table7[[#This Row],[smoker]]="?","No",Table7[[#This Row],[smoker]])</f>
        <v>yes</v>
      </c>
      <c r="K49" s="20">
        <f>IFERROR(VALUE(Table7[[#This Row],[NumberOfMajorSurgeries]]),0)</f>
        <v>0</v>
      </c>
      <c r="L49" s="20" t="str">
        <f t="shared" si="0"/>
        <v>Obesity</v>
      </c>
      <c r="M49" s="20" t="str">
        <f t="shared" si="1"/>
        <v>Normal</v>
      </c>
    </row>
    <row r="50" spans="1:13" x14ac:dyDescent="0.25">
      <c r="A50" s="13" t="s">
        <v>98</v>
      </c>
      <c r="B50" s="13">
        <v>53.09</v>
      </c>
      <c r="C50" s="13">
        <v>4.82</v>
      </c>
      <c r="D50" s="13" t="s">
        <v>8336</v>
      </c>
      <c r="E50" s="13" t="s">
        <v>8335</v>
      </c>
      <c r="F50" s="13" t="s">
        <v>8335</v>
      </c>
      <c r="G50" s="13">
        <v>2</v>
      </c>
      <c r="H50" s="13" t="s">
        <v>8336</v>
      </c>
      <c r="J50" s="20" t="str">
        <f>IF(Table7[[#This Row],[smoker]]="?","No",Table7[[#This Row],[smoker]])</f>
        <v>yes</v>
      </c>
      <c r="K50" s="20">
        <f>IFERROR(VALUE(Table7[[#This Row],[NumberOfMajorSurgeries]]),0)</f>
        <v>2</v>
      </c>
      <c r="L50" s="22" t="str">
        <f t="shared" si="0"/>
        <v>Obesity</v>
      </c>
      <c r="M50" s="22" t="str">
        <f t="shared" si="1"/>
        <v>Normal</v>
      </c>
    </row>
    <row r="51" spans="1:13" x14ac:dyDescent="0.25">
      <c r="A51" s="13" t="s">
        <v>100</v>
      </c>
      <c r="B51" s="13">
        <v>31.79</v>
      </c>
      <c r="C51" s="13">
        <v>5.51</v>
      </c>
      <c r="D51" s="13" t="s">
        <v>8336</v>
      </c>
      <c r="E51" s="13" t="s">
        <v>8335</v>
      </c>
      <c r="F51" s="13" t="s">
        <v>8335</v>
      </c>
      <c r="G51" s="13">
        <v>2</v>
      </c>
      <c r="H51" s="13" t="s">
        <v>8336</v>
      </c>
      <c r="J51" s="20" t="str">
        <f>IF(Table7[[#This Row],[smoker]]="?","No",Table7[[#This Row],[smoker]])</f>
        <v>yes</v>
      </c>
      <c r="K51" s="20">
        <f>IFERROR(VALUE(Table7[[#This Row],[NumberOfMajorSurgeries]]),0)</f>
        <v>2</v>
      </c>
      <c r="L51" s="20" t="str">
        <f t="shared" si="0"/>
        <v>Obesity</v>
      </c>
      <c r="M51" s="20" t="str">
        <f t="shared" si="1"/>
        <v>Normal</v>
      </c>
    </row>
    <row r="52" spans="1:13" x14ac:dyDescent="0.25">
      <c r="A52" s="13" t="s">
        <v>102</v>
      </c>
      <c r="B52" s="13">
        <v>41.895000000000003</v>
      </c>
      <c r="C52" s="13">
        <v>10.87</v>
      </c>
      <c r="D52" s="13" t="s">
        <v>8336</v>
      </c>
      <c r="E52" s="13" t="s">
        <v>8335</v>
      </c>
      <c r="F52" s="13" t="s">
        <v>8335</v>
      </c>
      <c r="G52" s="13">
        <v>1</v>
      </c>
      <c r="H52" s="13" t="s">
        <v>8336</v>
      </c>
      <c r="J52" s="20" t="str">
        <f>IF(Table7[[#This Row],[smoker]]="?","No",Table7[[#This Row],[smoker]])</f>
        <v>yes</v>
      </c>
      <c r="K52" s="20">
        <f>IFERROR(VALUE(Table7[[#This Row],[NumberOfMajorSurgeries]]),0)</f>
        <v>1</v>
      </c>
      <c r="L52" s="22" t="str">
        <f t="shared" si="0"/>
        <v>Obesity</v>
      </c>
      <c r="M52" s="22" t="str">
        <f t="shared" si="1"/>
        <v>Diabetes</v>
      </c>
    </row>
    <row r="53" spans="1:13" x14ac:dyDescent="0.25">
      <c r="A53" s="13" t="s">
        <v>104</v>
      </c>
      <c r="B53" s="13">
        <v>31.16</v>
      </c>
      <c r="C53" s="13">
        <v>9.34</v>
      </c>
      <c r="D53" s="13" t="s">
        <v>8335</v>
      </c>
      <c r="E53" s="13" t="s">
        <v>8335</v>
      </c>
      <c r="F53" s="13" t="s">
        <v>8335</v>
      </c>
      <c r="G53" s="13" t="s">
        <v>8339</v>
      </c>
      <c r="H53" s="13" t="s">
        <v>8336</v>
      </c>
      <c r="J53" s="20" t="str">
        <f>IF(Table7[[#This Row],[smoker]]="?","No",Table7[[#This Row],[smoker]])</f>
        <v>yes</v>
      </c>
      <c r="K53" s="20">
        <f>IFERROR(VALUE(Table7[[#This Row],[NumberOfMajorSurgeries]]),0)</f>
        <v>0</v>
      </c>
      <c r="L53" s="20" t="str">
        <f t="shared" si="0"/>
        <v>Obesity</v>
      </c>
      <c r="M53" s="20" t="str">
        <f t="shared" si="1"/>
        <v>Diabetes</v>
      </c>
    </row>
    <row r="54" spans="1:13" x14ac:dyDescent="0.25">
      <c r="A54" s="13" t="s">
        <v>106</v>
      </c>
      <c r="B54" s="13">
        <v>34.104999999999997</v>
      </c>
      <c r="C54" s="13">
        <v>5.03</v>
      </c>
      <c r="D54" s="13" t="s">
        <v>8336</v>
      </c>
      <c r="E54" s="13" t="s">
        <v>8335</v>
      </c>
      <c r="F54" s="13" t="s">
        <v>8337</v>
      </c>
      <c r="G54" s="13">
        <v>1</v>
      </c>
      <c r="H54" s="13" t="s">
        <v>8336</v>
      </c>
      <c r="J54" s="20" t="str">
        <f>IF(Table7[[#This Row],[smoker]]="?","No",Table7[[#This Row],[smoker]])</f>
        <v>yes</v>
      </c>
      <c r="K54" s="20">
        <f>IFERROR(VALUE(Table7[[#This Row],[NumberOfMajorSurgeries]]),0)</f>
        <v>1</v>
      </c>
      <c r="L54" s="22" t="str">
        <f t="shared" si="0"/>
        <v>Obesity</v>
      </c>
      <c r="M54" s="22" t="str">
        <f t="shared" si="1"/>
        <v>Normal</v>
      </c>
    </row>
    <row r="55" spans="1:13" x14ac:dyDescent="0.25">
      <c r="A55" s="13" t="s">
        <v>108</v>
      </c>
      <c r="B55" s="13">
        <v>51.93</v>
      </c>
      <c r="C55" s="13">
        <v>11.05</v>
      </c>
      <c r="D55" s="13" t="s">
        <v>8335</v>
      </c>
      <c r="E55" s="13" t="s">
        <v>8335</v>
      </c>
      <c r="F55" s="13" t="s">
        <v>8335</v>
      </c>
      <c r="G55" s="13" t="s">
        <v>8339</v>
      </c>
      <c r="H55" s="13" t="s">
        <v>8336</v>
      </c>
      <c r="J55" s="20" t="str">
        <f>IF(Table7[[#This Row],[smoker]]="?","No",Table7[[#This Row],[smoker]])</f>
        <v>yes</v>
      </c>
      <c r="K55" s="20">
        <f>IFERROR(VALUE(Table7[[#This Row],[NumberOfMajorSurgeries]]),0)</f>
        <v>0</v>
      </c>
      <c r="L55" s="20" t="str">
        <f t="shared" si="0"/>
        <v>Obesity</v>
      </c>
      <c r="M55" s="20" t="str">
        <f t="shared" si="1"/>
        <v>Diabetes</v>
      </c>
    </row>
    <row r="56" spans="1:13" x14ac:dyDescent="0.25">
      <c r="A56" s="13" t="s">
        <v>110</v>
      </c>
      <c r="B56" s="13">
        <v>38.950000000000003</v>
      </c>
      <c r="C56" s="13">
        <v>11.95</v>
      </c>
      <c r="D56" s="13" t="s">
        <v>8335</v>
      </c>
      <c r="E56" s="13" t="s">
        <v>8335</v>
      </c>
      <c r="F56" s="13" t="s">
        <v>8335</v>
      </c>
      <c r="G56" s="13" t="s">
        <v>8339</v>
      </c>
      <c r="H56" s="13" t="s">
        <v>8336</v>
      </c>
      <c r="J56" s="20" t="str">
        <f>IF(Table7[[#This Row],[smoker]]="?","No",Table7[[#This Row],[smoker]])</f>
        <v>yes</v>
      </c>
      <c r="K56" s="20">
        <f>IFERROR(VALUE(Table7[[#This Row],[NumberOfMajorSurgeries]]),0)</f>
        <v>0</v>
      </c>
      <c r="L56" s="22" t="str">
        <f t="shared" si="0"/>
        <v>Obesity</v>
      </c>
      <c r="M56" s="22" t="str">
        <f t="shared" si="1"/>
        <v>Diabetes</v>
      </c>
    </row>
    <row r="57" spans="1:13" x14ac:dyDescent="0.25">
      <c r="A57" s="13" t="s">
        <v>112</v>
      </c>
      <c r="B57" s="13">
        <v>36.630000000000003</v>
      </c>
      <c r="C57" s="13">
        <v>7.72</v>
      </c>
      <c r="D57" s="13" t="s">
        <v>8336</v>
      </c>
      <c r="E57" s="13" t="s">
        <v>8335</v>
      </c>
      <c r="F57" s="13" t="s">
        <v>8335</v>
      </c>
      <c r="G57" s="13">
        <v>1</v>
      </c>
      <c r="H57" s="13" t="s">
        <v>8336</v>
      </c>
      <c r="J57" s="20" t="str">
        <f>IF(Table7[[#This Row],[smoker]]="?","No",Table7[[#This Row],[smoker]])</f>
        <v>yes</v>
      </c>
      <c r="K57" s="20">
        <f>IFERROR(VALUE(Table7[[#This Row],[NumberOfMajorSurgeries]]),0)</f>
        <v>1</v>
      </c>
      <c r="L57" s="20" t="str">
        <f t="shared" si="0"/>
        <v>Obesity</v>
      </c>
      <c r="M57" s="20" t="str">
        <f t="shared" si="1"/>
        <v>Diabetes</v>
      </c>
    </row>
    <row r="58" spans="1:13" x14ac:dyDescent="0.25">
      <c r="A58" s="13" t="s">
        <v>114</v>
      </c>
      <c r="B58" s="13">
        <v>34.200000000000003</v>
      </c>
      <c r="C58" s="13">
        <v>5.75</v>
      </c>
      <c r="D58" s="13" t="s">
        <v>8335</v>
      </c>
      <c r="E58" s="13" t="s">
        <v>8335</v>
      </c>
      <c r="F58" s="13" t="s">
        <v>8335</v>
      </c>
      <c r="G58" s="13">
        <v>2</v>
      </c>
      <c r="H58" s="13" t="s">
        <v>8336</v>
      </c>
      <c r="J58" s="20" t="str">
        <f>IF(Table7[[#This Row],[smoker]]="?","No",Table7[[#This Row],[smoker]])</f>
        <v>yes</v>
      </c>
      <c r="K58" s="20">
        <f>IFERROR(VALUE(Table7[[#This Row],[NumberOfMajorSurgeries]]),0)</f>
        <v>2</v>
      </c>
      <c r="L58" s="22" t="str">
        <f t="shared" si="0"/>
        <v>Obesity</v>
      </c>
      <c r="M58" s="22" t="str">
        <f t="shared" si="1"/>
        <v>Prediabetes</v>
      </c>
    </row>
    <row r="59" spans="1:13" x14ac:dyDescent="0.25">
      <c r="A59" s="13" t="s">
        <v>116</v>
      </c>
      <c r="B59" s="13">
        <v>50.63</v>
      </c>
      <c r="C59" s="13">
        <v>11.89</v>
      </c>
      <c r="D59" s="13" t="s">
        <v>8335</v>
      </c>
      <c r="E59" s="13" t="s">
        <v>8335</v>
      </c>
      <c r="F59" s="13" t="s">
        <v>8335</v>
      </c>
      <c r="G59" s="13" t="s">
        <v>8339</v>
      </c>
      <c r="H59" s="13" t="s">
        <v>8336</v>
      </c>
      <c r="J59" s="20" t="str">
        <f>IF(Table7[[#This Row],[smoker]]="?","No",Table7[[#This Row],[smoker]])</f>
        <v>yes</v>
      </c>
      <c r="K59" s="20">
        <f>IFERROR(VALUE(Table7[[#This Row],[NumberOfMajorSurgeries]]),0)</f>
        <v>0</v>
      </c>
      <c r="L59" s="20" t="str">
        <f t="shared" si="0"/>
        <v>Obesity</v>
      </c>
      <c r="M59" s="20" t="str">
        <f t="shared" si="1"/>
        <v>Diabetes</v>
      </c>
    </row>
    <row r="60" spans="1:13" x14ac:dyDescent="0.25">
      <c r="A60" s="13" t="s">
        <v>118</v>
      </c>
      <c r="B60" s="13">
        <v>36.479999999999997</v>
      </c>
      <c r="C60" s="13">
        <v>6.2</v>
      </c>
      <c r="D60" s="13" t="s">
        <v>8335</v>
      </c>
      <c r="E60" s="13" t="s">
        <v>8335</v>
      </c>
      <c r="F60" s="13" t="s">
        <v>8335</v>
      </c>
      <c r="G60" s="13" t="s">
        <v>8339</v>
      </c>
      <c r="H60" s="13" t="s">
        <v>8336</v>
      </c>
      <c r="J60" s="20" t="str">
        <f>IF(Table7[[#This Row],[smoker]]="?","No",Table7[[#This Row],[smoker]])</f>
        <v>yes</v>
      </c>
      <c r="K60" s="20">
        <f>IFERROR(VALUE(Table7[[#This Row],[NumberOfMajorSurgeries]]),0)</f>
        <v>0</v>
      </c>
      <c r="L60" s="22" t="str">
        <f t="shared" si="0"/>
        <v>Obesity</v>
      </c>
      <c r="M60" s="22" t="str">
        <f t="shared" si="1"/>
        <v>Prediabetes</v>
      </c>
    </row>
    <row r="61" spans="1:13" x14ac:dyDescent="0.25">
      <c r="A61" s="13" t="s">
        <v>120</v>
      </c>
      <c r="B61" s="13">
        <v>54.82</v>
      </c>
      <c r="C61" s="13">
        <v>10.61</v>
      </c>
      <c r="D61" s="13" t="s">
        <v>8335</v>
      </c>
      <c r="E61" s="13" t="s">
        <v>8335</v>
      </c>
      <c r="F61" s="13" t="s">
        <v>8335</v>
      </c>
      <c r="G61" s="13" t="s">
        <v>8339</v>
      </c>
      <c r="H61" s="13" t="s">
        <v>8336</v>
      </c>
      <c r="J61" s="20" t="str">
        <f>IF(Table7[[#This Row],[smoker]]="?","No",Table7[[#This Row],[smoker]])</f>
        <v>yes</v>
      </c>
      <c r="K61" s="20">
        <f>IFERROR(VALUE(Table7[[#This Row],[NumberOfMajorSurgeries]]),0)</f>
        <v>0</v>
      </c>
      <c r="L61" s="20" t="str">
        <f t="shared" si="0"/>
        <v>Obesity</v>
      </c>
      <c r="M61" s="20" t="str">
        <f t="shared" si="1"/>
        <v>Diabetes</v>
      </c>
    </row>
    <row r="62" spans="1:13" x14ac:dyDescent="0.25">
      <c r="A62" s="13" t="s">
        <v>122</v>
      </c>
      <c r="B62" s="13">
        <v>38.06</v>
      </c>
      <c r="C62" s="13">
        <v>6.04</v>
      </c>
      <c r="D62" s="13" t="s">
        <v>8335</v>
      </c>
      <c r="E62" s="13" t="s">
        <v>8335</v>
      </c>
      <c r="F62" s="13" t="s">
        <v>8337</v>
      </c>
      <c r="G62" s="13">
        <v>1</v>
      </c>
      <c r="H62" s="13" t="s">
        <v>8336</v>
      </c>
      <c r="J62" s="20" t="str">
        <f>IF(Table7[[#This Row],[smoker]]="?","No",Table7[[#This Row],[smoker]])</f>
        <v>yes</v>
      </c>
      <c r="K62" s="20">
        <f>IFERROR(VALUE(Table7[[#This Row],[NumberOfMajorSurgeries]]),0)</f>
        <v>1</v>
      </c>
      <c r="L62" s="22" t="str">
        <f t="shared" si="0"/>
        <v>Obesity</v>
      </c>
      <c r="M62" s="22" t="str">
        <f t="shared" si="1"/>
        <v>Prediabetes</v>
      </c>
    </row>
    <row r="63" spans="1:13" x14ac:dyDescent="0.25">
      <c r="A63" s="13" t="s">
        <v>124</v>
      </c>
      <c r="B63" s="13">
        <v>51.48</v>
      </c>
      <c r="C63" s="13">
        <v>9.33</v>
      </c>
      <c r="D63" s="13" t="s">
        <v>8336</v>
      </c>
      <c r="E63" s="13" t="s">
        <v>8335</v>
      </c>
      <c r="F63" s="13" t="s">
        <v>8335</v>
      </c>
      <c r="G63" s="13" t="s">
        <v>8339</v>
      </c>
      <c r="H63" s="13" t="s">
        <v>8336</v>
      </c>
      <c r="J63" s="20" t="str">
        <f>IF(Table7[[#This Row],[smoker]]="?","No",Table7[[#This Row],[smoker]])</f>
        <v>yes</v>
      </c>
      <c r="K63" s="20">
        <f>IFERROR(VALUE(Table7[[#This Row],[NumberOfMajorSurgeries]]),0)</f>
        <v>0</v>
      </c>
      <c r="L63" s="20" t="str">
        <f t="shared" si="0"/>
        <v>Obesity</v>
      </c>
      <c r="M63" s="20" t="str">
        <f t="shared" si="1"/>
        <v>Diabetes</v>
      </c>
    </row>
    <row r="64" spans="1:13" x14ac:dyDescent="0.25">
      <c r="A64" s="13" t="s">
        <v>126</v>
      </c>
      <c r="B64" s="13">
        <v>52.06</v>
      </c>
      <c r="C64" s="13">
        <v>11.47</v>
      </c>
      <c r="D64" s="13" t="s">
        <v>8335</v>
      </c>
      <c r="E64" s="13" t="s">
        <v>8335</v>
      </c>
      <c r="F64" s="13" t="s">
        <v>8335</v>
      </c>
      <c r="G64" s="13" t="s">
        <v>8339</v>
      </c>
      <c r="H64" s="13" t="s">
        <v>8336</v>
      </c>
      <c r="J64" s="20" t="str">
        <f>IF(Table7[[#This Row],[smoker]]="?","No",Table7[[#This Row],[smoker]])</f>
        <v>yes</v>
      </c>
      <c r="K64" s="20">
        <f>IFERROR(VALUE(Table7[[#This Row],[NumberOfMajorSurgeries]]),0)</f>
        <v>0</v>
      </c>
      <c r="L64" s="22" t="str">
        <f t="shared" si="0"/>
        <v>Obesity</v>
      </c>
      <c r="M64" s="22" t="str">
        <f t="shared" si="1"/>
        <v>Diabetes</v>
      </c>
    </row>
    <row r="65" spans="1:13" x14ac:dyDescent="0.25">
      <c r="A65" s="13" t="s">
        <v>128</v>
      </c>
      <c r="B65" s="13">
        <v>30.684999999999999</v>
      </c>
      <c r="C65" s="13">
        <v>7.02</v>
      </c>
      <c r="D65" s="13" t="s">
        <v>8336</v>
      </c>
      <c r="E65" s="13" t="s">
        <v>8335</v>
      </c>
      <c r="F65" s="13" t="s">
        <v>8335</v>
      </c>
      <c r="G65" s="13" t="s">
        <v>8339</v>
      </c>
      <c r="H65" s="13" t="s">
        <v>8336</v>
      </c>
      <c r="J65" s="20" t="str">
        <f>IF(Table7[[#This Row],[smoker]]="?","No",Table7[[#This Row],[smoker]])</f>
        <v>yes</v>
      </c>
      <c r="K65" s="20">
        <f>IFERROR(VALUE(Table7[[#This Row],[NumberOfMajorSurgeries]]),0)</f>
        <v>0</v>
      </c>
      <c r="L65" s="20" t="str">
        <f t="shared" si="0"/>
        <v>Obesity</v>
      </c>
      <c r="M65" s="20" t="str">
        <f t="shared" si="1"/>
        <v>Diabetes</v>
      </c>
    </row>
    <row r="66" spans="1:13" x14ac:dyDescent="0.25">
      <c r="A66" s="13" t="s">
        <v>130</v>
      </c>
      <c r="B66" s="13">
        <v>36.08</v>
      </c>
      <c r="C66" s="13">
        <v>8.8000000000000007</v>
      </c>
      <c r="D66" s="13" t="s">
        <v>8336</v>
      </c>
      <c r="E66" s="13" t="s">
        <v>8335</v>
      </c>
      <c r="F66" s="13" t="s">
        <v>8335</v>
      </c>
      <c r="G66" s="13">
        <v>1</v>
      </c>
      <c r="H66" s="13" t="s">
        <v>8336</v>
      </c>
      <c r="J66" s="20" t="str">
        <f>IF(Table7[[#This Row],[smoker]]="?","No",Table7[[#This Row],[smoker]])</f>
        <v>yes</v>
      </c>
      <c r="K66" s="20">
        <f>IFERROR(VALUE(Table7[[#This Row],[NumberOfMajorSurgeries]]),0)</f>
        <v>1</v>
      </c>
      <c r="L66" s="22" t="str">
        <f t="shared" ref="L66:L129" si="2">IF(B66 &lt; 18.5, "Underweight", IF(B66 &lt; 25, "Normal Weight", IF(B66 &lt; 30, "Overweight", "Obesity")))</f>
        <v>Obesity</v>
      </c>
      <c r="M66" s="22" t="str">
        <f t="shared" ref="M66:M129" si="3">IF(C66&lt;5.7,"Normal",
IF(C66&lt;6.5,"Prediabetes",
IF(C66&lt;7,"Diabetes",
"Diabetes")))</f>
        <v>Diabetes</v>
      </c>
    </row>
    <row r="67" spans="1:13" x14ac:dyDescent="0.25">
      <c r="A67" s="13" t="s">
        <v>132</v>
      </c>
      <c r="B67" s="13">
        <v>54.99</v>
      </c>
      <c r="C67" s="13">
        <v>8.68</v>
      </c>
      <c r="D67" s="13" t="s">
        <v>8335</v>
      </c>
      <c r="E67" s="13" t="s">
        <v>8335</v>
      </c>
      <c r="F67" s="13" t="s">
        <v>8335</v>
      </c>
      <c r="G67" s="13">
        <v>2</v>
      </c>
      <c r="H67" s="13" t="s">
        <v>8336</v>
      </c>
      <c r="J67" s="20" t="str">
        <f>IF(Table7[[#This Row],[smoker]]="?","No",Table7[[#This Row],[smoker]])</f>
        <v>yes</v>
      </c>
      <c r="K67" s="20">
        <f>IFERROR(VALUE(Table7[[#This Row],[NumberOfMajorSurgeries]]),0)</f>
        <v>2</v>
      </c>
      <c r="L67" s="20" t="str">
        <f t="shared" si="2"/>
        <v>Obesity</v>
      </c>
      <c r="M67" s="20" t="str">
        <f t="shared" si="3"/>
        <v>Diabetes</v>
      </c>
    </row>
    <row r="68" spans="1:13" x14ac:dyDescent="0.25">
      <c r="A68" s="13" t="s">
        <v>134</v>
      </c>
      <c r="B68" s="13">
        <v>35.97</v>
      </c>
      <c r="C68" s="13">
        <v>6.12</v>
      </c>
      <c r="D68" s="13" t="s">
        <v>8335</v>
      </c>
      <c r="E68" s="13" t="s">
        <v>8335</v>
      </c>
      <c r="F68" s="13" t="s">
        <v>8337</v>
      </c>
      <c r="G68" s="13">
        <v>1</v>
      </c>
      <c r="H68" s="13" t="s">
        <v>8336</v>
      </c>
      <c r="J68" s="20" t="str">
        <f>IF(Table7[[#This Row],[smoker]]="?","No",Table7[[#This Row],[smoker]])</f>
        <v>yes</v>
      </c>
      <c r="K68" s="20">
        <f>IFERROR(VALUE(Table7[[#This Row],[NumberOfMajorSurgeries]]),0)</f>
        <v>1</v>
      </c>
      <c r="L68" s="22" t="str">
        <f t="shared" si="2"/>
        <v>Obesity</v>
      </c>
      <c r="M68" s="22" t="str">
        <f t="shared" si="3"/>
        <v>Prediabetes</v>
      </c>
    </row>
    <row r="69" spans="1:13" x14ac:dyDescent="0.25">
      <c r="A69" s="13" t="s">
        <v>136</v>
      </c>
      <c r="B69" s="13">
        <v>45.54</v>
      </c>
      <c r="C69" s="13">
        <v>5.4</v>
      </c>
      <c r="D69" s="13" t="s">
        <v>8336</v>
      </c>
      <c r="E69" s="13" t="s">
        <v>8335</v>
      </c>
      <c r="F69" s="13" t="s">
        <v>8337</v>
      </c>
      <c r="G69" s="13">
        <v>1</v>
      </c>
      <c r="H69" s="13" t="s">
        <v>8336</v>
      </c>
      <c r="J69" s="20" t="str">
        <f>IF(Table7[[#This Row],[smoker]]="?","No",Table7[[#This Row],[smoker]])</f>
        <v>yes</v>
      </c>
      <c r="K69" s="20">
        <f>IFERROR(VALUE(Table7[[#This Row],[NumberOfMajorSurgeries]]),0)</f>
        <v>1</v>
      </c>
      <c r="L69" s="20" t="str">
        <f t="shared" si="2"/>
        <v>Obesity</v>
      </c>
      <c r="M69" s="20" t="str">
        <f t="shared" si="3"/>
        <v>Normal</v>
      </c>
    </row>
    <row r="70" spans="1:13" x14ac:dyDescent="0.25">
      <c r="A70" s="13" t="s">
        <v>138</v>
      </c>
      <c r="B70" s="13">
        <v>35.53</v>
      </c>
      <c r="C70" s="13">
        <v>4.3600000000000003</v>
      </c>
      <c r="D70" s="13" t="s">
        <v>8336</v>
      </c>
      <c r="E70" s="13" t="s">
        <v>8335</v>
      </c>
      <c r="F70" s="13" t="s">
        <v>8335</v>
      </c>
      <c r="G70" s="13" t="s">
        <v>8339</v>
      </c>
      <c r="H70" s="13" t="s">
        <v>8336</v>
      </c>
      <c r="J70" s="20" t="str">
        <f>IF(Table7[[#This Row],[smoker]]="?","No",Table7[[#This Row],[smoker]])</f>
        <v>yes</v>
      </c>
      <c r="K70" s="20">
        <f>IFERROR(VALUE(Table7[[#This Row],[NumberOfMajorSurgeries]]),0)</f>
        <v>0</v>
      </c>
      <c r="L70" s="22" t="str">
        <f t="shared" si="2"/>
        <v>Obesity</v>
      </c>
      <c r="M70" s="22" t="str">
        <f t="shared" si="3"/>
        <v>Normal</v>
      </c>
    </row>
    <row r="71" spans="1:13" x14ac:dyDescent="0.25">
      <c r="A71" s="13" t="s">
        <v>140</v>
      </c>
      <c r="B71" s="13">
        <v>30.8</v>
      </c>
      <c r="C71" s="13">
        <v>9.77</v>
      </c>
      <c r="D71" s="13" t="s">
        <v>8335</v>
      </c>
      <c r="E71" s="13" t="s">
        <v>8335</v>
      </c>
      <c r="F71" s="13" t="s">
        <v>8335</v>
      </c>
      <c r="G71" s="13" t="s">
        <v>8339</v>
      </c>
      <c r="H71" s="13" t="s">
        <v>8336</v>
      </c>
      <c r="J71" s="20" t="str">
        <f>IF(Table7[[#This Row],[smoker]]="?","No",Table7[[#This Row],[smoker]])</f>
        <v>yes</v>
      </c>
      <c r="K71" s="20">
        <f>IFERROR(VALUE(Table7[[#This Row],[NumberOfMajorSurgeries]]),0)</f>
        <v>0</v>
      </c>
      <c r="L71" s="20" t="str">
        <f t="shared" si="2"/>
        <v>Obesity</v>
      </c>
      <c r="M71" s="20" t="str">
        <f t="shared" si="3"/>
        <v>Diabetes</v>
      </c>
    </row>
    <row r="72" spans="1:13" x14ac:dyDescent="0.25">
      <c r="A72" s="13" t="s">
        <v>142</v>
      </c>
      <c r="B72" s="13">
        <v>38.39</v>
      </c>
      <c r="C72" s="13">
        <v>4.25</v>
      </c>
      <c r="D72" s="13" t="s">
        <v>8335</v>
      </c>
      <c r="E72" s="13" t="s">
        <v>8335</v>
      </c>
      <c r="F72" s="13" t="s">
        <v>8335</v>
      </c>
      <c r="G72" s="13">
        <v>1</v>
      </c>
      <c r="H72" s="13" t="s">
        <v>8336</v>
      </c>
      <c r="J72" s="20" t="str">
        <f>IF(Table7[[#This Row],[smoker]]="?","No",Table7[[#This Row],[smoker]])</f>
        <v>yes</v>
      </c>
      <c r="K72" s="20">
        <f>IFERROR(VALUE(Table7[[#This Row],[NumberOfMajorSurgeries]]),0)</f>
        <v>1</v>
      </c>
      <c r="L72" s="22" t="str">
        <f t="shared" si="2"/>
        <v>Obesity</v>
      </c>
      <c r="M72" s="22" t="str">
        <f t="shared" si="3"/>
        <v>Normal</v>
      </c>
    </row>
    <row r="73" spans="1:13" x14ac:dyDescent="0.25">
      <c r="A73" s="13" t="s">
        <v>144</v>
      </c>
      <c r="B73" s="13">
        <v>32.299999999999997</v>
      </c>
      <c r="C73" s="13">
        <v>4.76</v>
      </c>
      <c r="D73" s="13" t="s">
        <v>8335</v>
      </c>
      <c r="E73" s="13" t="s">
        <v>8335</v>
      </c>
      <c r="F73" s="13" t="s">
        <v>8335</v>
      </c>
      <c r="G73" s="13">
        <v>2</v>
      </c>
      <c r="H73" s="13" t="s">
        <v>8336</v>
      </c>
      <c r="J73" s="20" t="str">
        <f>IF(Table7[[#This Row],[smoker]]="?","No",Table7[[#This Row],[smoker]])</f>
        <v>yes</v>
      </c>
      <c r="K73" s="20">
        <f>IFERROR(VALUE(Table7[[#This Row],[NumberOfMajorSurgeries]]),0)</f>
        <v>2</v>
      </c>
      <c r="L73" s="20" t="str">
        <f t="shared" si="2"/>
        <v>Obesity</v>
      </c>
      <c r="M73" s="20" t="str">
        <f t="shared" si="3"/>
        <v>Normal</v>
      </c>
    </row>
    <row r="74" spans="1:13" x14ac:dyDescent="0.25">
      <c r="A74" s="13" t="s">
        <v>146</v>
      </c>
      <c r="B74" s="13">
        <v>48.8</v>
      </c>
      <c r="C74" s="13">
        <v>6.22</v>
      </c>
      <c r="D74" s="13" t="s">
        <v>8336</v>
      </c>
      <c r="E74" s="13" t="s">
        <v>8335</v>
      </c>
      <c r="F74" s="13" t="s">
        <v>8335</v>
      </c>
      <c r="G74" s="13">
        <v>2</v>
      </c>
      <c r="H74" s="13" t="s">
        <v>8336</v>
      </c>
      <c r="J74" s="20" t="str">
        <f>IF(Table7[[#This Row],[smoker]]="?","No",Table7[[#This Row],[smoker]])</f>
        <v>yes</v>
      </c>
      <c r="K74" s="20">
        <f>IFERROR(VALUE(Table7[[#This Row],[NumberOfMajorSurgeries]]),0)</f>
        <v>2</v>
      </c>
      <c r="L74" s="22" t="str">
        <f t="shared" si="2"/>
        <v>Obesity</v>
      </c>
      <c r="M74" s="22" t="str">
        <f t="shared" si="3"/>
        <v>Prediabetes</v>
      </c>
    </row>
    <row r="75" spans="1:13" x14ac:dyDescent="0.25">
      <c r="A75" s="13" t="s">
        <v>148</v>
      </c>
      <c r="B75" s="13">
        <v>45.5</v>
      </c>
      <c r="C75" s="13">
        <v>7.96</v>
      </c>
      <c r="D75" s="13" t="s">
        <v>8335</v>
      </c>
      <c r="E75" s="13" t="s">
        <v>8335</v>
      </c>
      <c r="F75" s="13" t="s">
        <v>8335</v>
      </c>
      <c r="G75" s="13" t="s">
        <v>8339</v>
      </c>
      <c r="H75" s="13" t="s">
        <v>8336</v>
      </c>
      <c r="J75" s="20" t="str">
        <f>IF(Table7[[#This Row],[smoker]]="?","No",Table7[[#This Row],[smoker]])</f>
        <v>yes</v>
      </c>
      <c r="K75" s="20">
        <f>IFERROR(VALUE(Table7[[#This Row],[NumberOfMajorSurgeries]]),0)</f>
        <v>0</v>
      </c>
      <c r="L75" s="20" t="str">
        <f t="shared" si="2"/>
        <v>Obesity</v>
      </c>
      <c r="M75" s="20" t="str">
        <f t="shared" si="3"/>
        <v>Diabetes</v>
      </c>
    </row>
    <row r="76" spans="1:13" x14ac:dyDescent="0.25">
      <c r="A76" s="13" t="s">
        <v>150</v>
      </c>
      <c r="B76" s="13">
        <v>53.61</v>
      </c>
      <c r="C76" s="13">
        <v>10.92</v>
      </c>
      <c r="D76" s="13" t="s">
        <v>8336</v>
      </c>
      <c r="E76" s="13" t="s">
        <v>8335</v>
      </c>
      <c r="F76" s="13" t="s">
        <v>8335</v>
      </c>
      <c r="G76" s="13">
        <v>1</v>
      </c>
      <c r="H76" s="13" t="s">
        <v>8336</v>
      </c>
      <c r="J76" s="20" t="str">
        <f>IF(Table7[[#This Row],[smoker]]="?","No",Table7[[#This Row],[smoker]])</f>
        <v>yes</v>
      </c>
      <c r="K76" s="20">
        <f>IFERROR(VALUE(Table7[[#This Row],[NumberOfMajorSurgeries]]),0)</f>
        <v>1</v>
      </c>
      <c r="L76" s="22" t="str">
        <f t="shared" si="2"/>
        <v>Obesity</v>
      </c>
      <c r="M76" s="22" t="str">
        <f t="shared" si="3"/>
        <v>Diabetes</v>
      </c>
    </row>
    <row r="77" spans="1:13" x14ac:dyDescent="0.25">
      <c r="A77" s="13" t="s">
        <v>152</v>
      </c>
      <c r="B77" s="13">
        <v>36.19</v>
      </c>
      <c r="C77" s="13">
        <v>11.51</v>
      </c>
      <c r="D77" s="13" t="s">
        <v>8336</v>
      </c>
      <c r="E77" s="13" t="s">
        <v>8335</v>
      </c>
      <c r="F77" s="13" t="s">
        <v>8335</v>
      </c>
      <c r="G77" s="13">
        <v>1</v>
      </c>
      <c r="H77" s="13" t="s">
        <v>8336</v>
      </c>
      <c r="J77" s="20" t="str">
        <f>IF(Table7[[#This Row],[smoker]]="?","No",Table7[[#This Row],[smoker]])</f>
        <v>yes</v>
      </c>
      <c r="K77" s="20">
        <f>IFERROR(VALUE(Table7[[#This Row],[NumberOfMajorSurgeries]]),0)</f>
        <v>1</v>
      </c>
      <c r="L77" s="20" t="str">
        <f t="shared" si="2"/>
        <v>Obesity</v>
      </c>
      <c r="M77" s="20" t="str">
        <f t="shared" si="3"/>
        <v>Diabetes</v>
      </c>
    </row>
    <row r="78" spans="1:13" x14ac:dyDescent="0.25">
      <c r="A78" s="13" t="s">
        <v>154</v>
      </c>
      <c r="B78" s="13">
        <v>34.6</v>
      </c>
      <c r="C78" s="13">
        <v>5.99</v>
      </c>
      <c r="D78" s="13" t="s">
        <v>8336</v>
      </c>
      <c r="E78" s="13" t="s">
        <v>8335</v>
      </c>
      <c r="F78" s="13" t="s">
        <v>8335</v>
      </c>
      <c r="G78" s="13" t="s">
        <v>8339</v>
      </c>
      <c r="H78" s="13" t="s">
        <v>8336</v>
      </c>
      <c r="J78" s="20" t="str">
        <f>IF(Table7[[#This Row],[smoker]]="?","No",Table7[[#This Row],[smoker]])</f>
        <v>yes</v>
      </c>
      <c r="K78" s="20">
        <f>IFERROR(VALUE(Table7[[#This Row],[NumberOfMajorSurgeries]]),0)</f>
        <v>0</v>
      </c>
      <c r="L78" s="22" t="str">
        <f t="shared" si="2"/>
        <v>Obesity</v>
      </c>
      <c r="M78" s="22" t="str">
        <f t="shared" si="3"/>
        <v>Prediabetes</v>
      </c>
    </row>
    <row r="79" spans="1:13" x14ac:dyDescent="0.25">
      <c r="A79" s="13" t="s">
        <v>156</v>
      </c>
      <c r="B79" s="13">
        <v>54.12</v>
      </c>
      <c r="C79" s="13">
        <v>11.57</v>
      </c>
      <c r="D79" s="13" t="s">
        <v>8335</v>
      </c>
      <c r="E79" s="13" t="s">
        <v>8335</v>
      </c>
      <c r="F79" s="13" t="s">
        <v>8335</v>
      </c>
      <c r="G79" s="13" t="s">
        <v>8339</v>
      </c>
      <c r="H79" s="13" t="s">
        <v>8336</v>
      </c>
      <c r="J79" s="20" t="str">
        <f>IF(Table7[[#This Row],[smoker]]="?","No",Table7[[#This Row],[smoker]])</f>
        <v>yes</v>
      </c>
      <c r="K79" s="20">
        <f>IFERROR(VALUE(Table7[[#This Row],[NumberOfMajorSurgeries]]),0)</f>
        <v>0</v>
      </c>
      <c r="L79" s="20" t="str">
        <f t="shared" si="2"/>
        <v>Obesity</v>
      </c>
      <c r="M79" s="20" t="str">
        <f t="shared" si="3"/>
        <v>Diabetes</v>
      </c>
    </row>
    <row r="80" spans="1:13" x14ac:dyDescent="0.25">
      <c r="A80" s="13" t="s">
        <v>158</v>
      </c>
      <c r="B80" s="13">
        <v>48.82</v>
      </c>
      <c r="C80" s="13">
        <v>6.67</v>
      </c>
      <c r="D80" s="13" t="s">
        <v>8336</v>
      </c>
      <c r="E80" s="13" t="s">
        <v>8335</v>
      </c>
      <c r="F80" s="13" t="s">
        <v>8335</v>
      </c>
      <c r="G80" s="13" t="s">
        <v>8339</v>
      </c>
      <c r="H80" s="13" t="s">
        <v>8336</v>
      </c>
      <c r="J80" s="20" t="str">
        <f>IF(Table7[[#This Row],[smoker]]="?","No",Table7[[#This Row],[smoker]])</f>
        <v>yes</v>
      </c>
      <c r="K80" s="20">
        <f>IFERROR(VALUE(Table7[[#This Row],[NumberOfMajorSurgeries]]),0)</f>
        <v>0</v>
      </c>
      <c r="L80" s="22" t="str">
        <f t="shared" si="2"/>
        <v>Obesity</v>
      </c>
      <c r="M80" s="22" t="str">
        <f t="shared" si="3"/>
        <v>Diabetes</v>
      </c>
    </row>
    <row r="81" spans="1:13" x14ac:dyDescent="0.25">
      <c r="A81" s="13" t="s">
        <v>160</v>
      </c>
      <c r="B81" s="13">
        <v>51.01</v>
      </c>
      <c r="C81" s="13">
        <v>9.1999999999999993</v>
      </c>
      <c r="D81" s="13" t="s">
        <v>8335</v>
      </c>
      <c r="E81" s="13" t="s">
        <v>8335</v>
      </c>
      <c r="F81" s="13" t="s">
        <v>8335</v>
      </c>
      <c r="G81" s="13" t="s">
        <v>8339</v>
      </c>
      <c r="H81" s="13" t="s">
        <v>8336</v>
      </c>
      <c r="J81" s="20" t="str">
        <f>IF(Table7[[#This Row],[smoker]]="?","No",Table7[[#This Row],[smoker]])</f>
        <v>yes</v>
      </c>
      <c r="K81" s="20">
        <f>IFERROR(VALUE(Table7[[#This Row],[NumberOfMajorSurgeries]]),0)</f>
        <v>0</v>
      </c>
      <c r="L81" s="20" t="str">
        <f t="shared" si="2"/>
        <v>Obesity</v>
      </c>
      <c r="M81" s="20" t="str">
        <f t="shared" si="3"/>
        <v>Diabetes</v>
      </c>
    </row>
    <row r="82" spans="1:13" x14ac:dyDescent="0.25">
      <c r="A82" s="13" t="s">
        <v>162</v>
      </c>
      <c r="B82" s="13">
        <v>45.65</v>
      </c>
      <c r="C82" s="13">
        <v>5.1100000000000003</v>
      </c>
      <c r="D82" s="13" t="s">
        <v>8336</v>
      </c>
      <c r="E82" s="13" t="s">
        <v>8335</v>
      </c>
      <c r="F82" s="13" t="s">
        <v>8335</v>
      </c>
      <c r="G82" s="13">
        <v>1</v>
      </c>
      <c r="H82" s="13" t="s">
        <v>8336</v>
      </c>
      <c r="J82" s="20" t="str">
        <f>IF(Table7[[#This Row],[smoker]]="?","No",Table7[[#This Row],[smoker]])</f>
        <v>yes</v>
      </c>
      <c r="K82" s="20">
        <f>IFERROR(VALUE(Table7[[#This Row],[NumberOfMajorSurgeries]]),0)</f>
        <v>1</v>
      </c>
      <c r="L82" s="22" t="str">
        <f t="shared" si="2"/>
        <v>Obesity</v>
      </c>
      <c r="M82" s="22" t="str">
        <f t="shared" si="3"/>
        <v>Normal</v>
      </c>
    </row>
    <row r="83" spans="1:13" x14ac:dyDescent="0.25">
      <c r="A83" s="13" t="s">
        <v>164</v>
      </c>
      <c r="B83" s="13">
        <v>52.9</v>
      </c>
      <c r="C83" s="13">
        <v>5.34</v>
      </c>
      <c r="D83" s="13" t="s">
        <v>8335</v>
      </c>
      <c r="E83" s="13" t="s">
        <v>8335</v>
      </c>
      <c r="F83" s="13" t="s">
        <v>8335</v>
      </c>
      <c r="G83" s="13" t="s">
        <v>8339</v>
      </c>
      <c r="H83" s="13" t="s">
        <v>8336</v>
      </c>
      <c r="J83" s="20" t="str">
        <f>IF(Table7[[#This Row],[smoker]]="?","No",Table7[[#This Row],[smoker]])</f>
        <v>yes</v>
      </c>
      <c r="K83" s="20">
        <f>IFERROR(VALUE(Table7[[#This Row],[NumberOfMajorSurgeries]]),0)</f>
        <v>0</v>
      </c>
      <c r="L83" s="20" t="str">
        <f t="shared" si="2"/>
        <v>Obesity</v>
      </c>
      <c r="M83" s="20" t="str">
        <f t="shared" si="3"/>
        <v>Normal</v>
      </c>
    </row>
    <row r="84" spans="1:13" x14ac:dyDescent="0.25">
      <c r="A84" s="13" t="s">
        <v>166</v>
      </c>
      <c r="B84" s="13">
        <v>45.41</v>
      </c>
      <c r="C84" s="13">
        <v>4.03</v>
      </c>
      <c r="D84" s="13" t="s">
        <v>8336</v>
      </c>
      <c r="E84" s="13" t="s">
        <v>8335</v>
      </c>
      <c r="F84" s="13" t="s">
        <v>8335</v>
      </c>
      <c r="G84" s="13">
        <v>1</v>
      </c>
      <c r="H84" s="13" t="s">
        <v>8336</v>
      </c>
      <c r="J84" s="20" t="str">
        <f>IF(Table7[[#This Row],[smoker]]="?","No",Table7[[#This Row],[smoker]])</f>
        <v>yes</v>
      </c>
      <c r="K84" s="20">
        <f>IFERROR(VALUE(Table7[[#This Row],[NumberOfMajorSurgeries]]),0)</f>
        <v>1</v>
      </c>
      <c r="L84" s="22" t="str">
        <f t="shared" si="2"/>
        <v>Obesity</v>
      </c>
      <c r="M84" s="22" t="str">
        <f t="shared" si="3"/>
        <v>Normal</v>
      </c>
    </row>
    <row r="85" spans="1:13" x14ac:dyDescent="0.25">
      <c r="A85" s="13" t="s">
        <v>168</v>
      </c>
      <c r="B85" s="13">
        <v>49.41</v>
      </c>
      <c r="C85" s="13">
        <v>4.2300000000000004</v>
      </c>
      <c r="D85" s="13" t="s">
        <v>8336</v>
      </c>
      <c r="E85" s="13" t="s">
        <v>8335</v>
      </c>
      <c r="F85" s="13" t="s">
        <v>8337</v>
      </c>
      <c r="G85" s="13">
        <v>1</v>
      </c>
      <c r="H85" s="13" t="s">
        <v>8336</v>
      </c>
      <c r="J85" s="20" t="str">
        <f>IF(Table7[[#This Row],[smoker]]="?","No",Table7[[#This Row],[smoker]])</f>
        <v>yes</v>
      </c>
      <c r="K85" s="20">
        <f>IFERROR(VALUE(Table7[[#This Row],[NumberOfMajorSurgeries]]),0)</f>
        <v>1</v>
      </c>
      <c r="L85" s="20" t="str">
        <f t="shared" si="2"/>
        <v>Obesity</v>
      </c>
      <c r="M85" s="20" t="str">
        <f t="shared" si="3"/>
        <v>Normal</v>
      </c>
    </row>
    <row r="86" spans="1:13" x14ac:dyDescent="0.25">
      <c r="A86" s="13" t="s">
        <v>170</v>
      </c>
      <c r="B86" s="13">
        <v>31.824999999999999</v>
      </c>
      <c r="C86" s="13">
        <v>4.0599999999999996</v>
      </c>
      <c r="D86" s="13" t="s">
        <v>8335</v>
      </c>
      <c r="E86" s="13" t="s">
        <v>8335</v>
      </c>
      <c r="F86" s="13" t="s">
        <v>8335</v>
      </c>
      <c r="G86" s="13">
        <v>2</v>
      </c>
      <c r="H86" s="13" t="s">
        <v>8336</v>
      </c>
      <c r="J86" s="20" t="str">
        <f>IF(Table7[[#This Row],[smoker]]="?","No",Table7[[#This Row],[smoker]])</f>
        <v>yes</v>
      </c>
      <c r="K86" s="20">
        <f>IFERROR(VALUE(Table7[[#This Row],[NumberOfMajorSurgeries]]),0)</f>
        <v>2</v>
      </c>
      <c r="L86" s="22" t="str">
        <f t="shared" si="2"/>
        <v>Obesity</v>
      </c>
      <c r="M86" s="22" t="str">
        <f t="shared" si="3"/>
        <v>Normal</v>
      </c>
    </row>
    <row r="87" spans="1:13" x14ac:dyDescent="0.25">
      <c r="A87" s="13" t="s">
        <v>172</v>
      </c>
      <c r="B87" s="13">
        <v>51.28</v>
      </c>
      <c r="C87" s="13">
        <v>4.68</v>
      </c>
      <c r="D87" s="13" t="s">
        <v>8335</v>
      </c>
      <c r="E87" s="13" t="s">
        <v>8335</v>
      </c>
      <c r="F87" s="13" t="s">
        <v>8335</v>
      </c>
      <c r="G87" s="13">
        <v>2</v>
      </c>
      <c r="H87" s="13" t="s">
        <v>8336</v>
      </c>
      <c r="J87" s="20" t="str">
        <f>IF(Table7[[#This Row],[smoker]]="?","No",Table7[[#This Row],[smoker]])</f>
        <v>yes</v>
      </c>
      <c r="K87" s="20">
        <f>IFERROR(VALUE(Table7[[#This Row],[NumberOfMajorSurgeries]]),0)</f>
        <v>2</v>
      </c>
      <c r="L87" s="20" t="str">
        <f t="shared" si="2"/>
        <v>Obesity</v>
      </c>
      <c r="M87" s="20" t="str">
        <f t="shared" si="3"/>
        <v>Normal</v>
      </c>
    </row>
    <row r="88" spans="1:13" x14ac:dyDescent="0.25">
      <c r="A88" s="13" t="s">
        <v>174</v>
      </c>
      <c r="B88" s="13">
        <v>34.96</v>
      </c>
      <c r="C88" s="13">
        <v>4.34</v>
      </c>
      <c r="D88" s="13" t="s">
        <v>8335</v>
      </c>
      <c r="E88" s="13" t="s">
        <v>8335</v>
      </c>
      <c r="F88" s="13" t="s">
        <v>8337</v>
      </c>
      <c r="G88" s="13">
        <v>1</v>
      </c>
      <c r="H88" s="13" t="s">
        <v>8336</v>
      </c>
      <c r="J88" s="20" t="str">
        <f>IF(Table7[[#This Row],[smoker]]="?","No",Table7[[#This Row],[smoker]])</f>
        <v>yes</v>
      </c>
      <c r="K88" s="20">
        <f>IFERROR(VALUE(Table7[[#This Row],[NumberOfMajorSurgeries]]),0)</f>
        <v>1</v>
      </c>
      <c r="L88" s="22" t="str">
        <f t="shared" si="2"/>
        <v>Obesity</v>
      </c>
      <c r="M88" s="22" t="str">
        <f t="shared" si="3"/>
        <v>Normal</v>
      </c>
    </row>
    <row r="89" spans="1:13" x14ac:dyDescent="0.25">
      <c r="A89" s="13" t="s">
        <v>176</v>
      </c>
      <c r="B89" s="13">
        <v>33.11</v>
      </c>
      <c r="C89" s="13">
        <v>10.51</v>
      </c>
      <c r="D89" s="13" t="s">
        <v>8335</v>
      </c>
      <c r="E89" s="13" t="s">
        <v>8335</v>
      </c>
      <c r="F89" s="13" t="s">
        <v>8335</v>
      </c>
      <c r="G89" s="13" t="s">
        <v>8339</v>
      </c>
      <c r="H89" s="13" t="s">
        <v>8336</v>
      </c>
      <c r="J89" s="20" t="str">
        <f>IF(Table7[[#This Row],[smoker]]="?","No",Table7[[#This Row],[smoker]])</f>
        <v>yes</v>
      </c>
      <c r="K89" s="20">
        <f>IFERROR(VALUE(Table7[[#This Row],[NumberOfMajorSurgeries]]),0)</f>
        <v>0</v>
      </c>
      <c r="L89" s="20" t="str">
        <f t="shared" si="2"/>
        <v>Obesity</v>
      </c>
      <c r="M89" s="20" t="str">
        <f t="shared" si="3"/>
        <v>Diabetes</v>
      </c>
    </row>
    <row r="90" spans="1:13" x14ac:dyDescent="0.25">
      <c r="A90" s="13" t="s">
        <v>178</v>
      </c>
      <c r="B90" s="13">
        <v>54.74</v>
      </c>
      <c r="C90" s="13">
        <v>5.84</v>
      </c>
      <c r="D90" s="13" t="s">
        <v>8336</v>
      </c>
      <c r="E90" s="13" t="s">
        <v>8335</v>
      </c>
      <c r="F90" s="13" t="s">
        <v>8337</v>
      </c>
      <c r="G90" s="13">
        <v>1</v>
      </c>
      <c r="H90" s="13" t="s">
        <v>8336</v>
      </c>
      <c r="J90" s="20" t="str">
        <f>IF(Table7[[#This Row],[smoker]]="?","No",Table7[[#This Row],[smoker]])</f>
        <v>yes</v>
      </c>
      <c r="K90" s="20">
        <f>IFERROR(VALUE(Table7[[#This Row],[NumberOfMajorSurgeries]]),0)</f>
        <v>1</v>
      </c>
      <c r="L90" s="22" t="str">
        <f t="shared" si="2"/>
        <v>Obesity</v>
      </c>
      <c r="M90" s="22" t="str">
        <f t="shared" si="3"/>
        <v>Prediabetes</v>
      </c>
    </row>
    <row r="91" spans="1:13" x14ac:dyDescent="0.25">
      <c r="A91" s="13" t="s">
        <v>180</v>
      </c>
      <c r="B91" s="13">
        <v>32.56</v>
      </c>
      <c r="C91" s="13">
        <v>5.41</v>
      </c>
      <c r="D91" s="13" t="s">
        <v>8335</v>
      </c>
      <c r="E91" s="13" t="s">
        <v>8335</v>
      </c>
      <c r="F91" s="13" t="s">
        <v>8337</v>
      </c>
      <c r="G91" s="13">
        <v>1</v>
      </c>
      <c r="H91" s="13" t="s">
        <v>8336</v>
      </c>
      <c r="J91" s="20" t="str">
        <f>IF(Table7[[#This Row],[smoker]]="?","No",Table7[[#This Row],[smoker]])</f>
        <v>yes</v>
      </c>
      <c r="K91" s="20">
        <f>IFERROR(VALUE(Table7[[#This Row],[NumberOfMajorSurgeries]]),0)</f>
        <v>1</v>
      </c>
      <c r="L91" s="20" t="str">
        <f t="shared" si="2"/>
        <v>Obesity</v>
      </c>
      <c r="M91" s="20" t="str">
        <f t="shared" si="3"/>
        <v>Normal</v>
      </c>
    </row>
    <row r="92" spans="1:13" x14ac:dyDescent="0.25">
      <c r="A92" s="13" t="s">
        <v>182</v>
      </c>
      <c r="B92" s="13">
        <v>39.049999999999997</v>
      </c>
      <c r="C92" s="13">
        <v>6.06</v>
      </c>
      <c r="D92" s="13" t="s">
        <v>8335</v>
      </c>
      <c r="E92" s="13" t="s">
        <v>8335</v>
      </c>
      <c r="F92" s="13" t="s">
        <v>8335</v>
      </c>
      <c r="G92" s="13">
        <v>1</v>
      </c>
      <c r="H92" s="13" t="s">
        <v>8336</v>
      </c>
      <c r="J92" s="20" t="str">
        <f>IF(Table7[[#This Row],[smoker]]="?","No",Table7[[#This Row],[smoker]])</f>
        <v>yes</v>
      </c>
      <c r="K92" s="20">
        <f>IFERROR(VALUE(Table7[[#This Row],[NumberOfMajorSurgeries]]),0)</f>
        <v>1</v>
      </c>
      <c r="L92" s="22" t="str">
        <f t="shared" si="2"/>
        <v>Obesity</v>
      </c>
      <c r="M92" s="22" t="str">
        <f t="shared" si="3"/>
        <v>Prediabetes</v>
      </c>
    </row>
    <row r="93" spans="1:13" x14ac:dyDescent="0.25">
      <c r="A93" s="13" t="s">
        <v>184</v>
      </c>
      <c r="B93" s="13">
        <v>42.75</v>
      </c>
      <c r="C93" s="13">
        <v>4.22</v>
      </c>
      <c r="D93" s="13" t="s">
        <v>8335</v>
      </c>
      <c r="E93" s="13" t="s">
        <v>8335</v>
      </c>
      <c r="F93" s="13" t="s">
        <v>8335</v>
      </c>
      <c r="G93" s="13" t="s">
        <v>8339</v>
      </c>
      <c r="H93" s="13" t="s">
        <v>8336</v>
      </c>
      <c r="J93" s="20" t="str">
        <f>IF(Table7[[#This Row],[smoker]]="?","No",Table7[[#This Row],[smoker]])</f>
        <v>yes</v>
      </c>
      <c r="K93" s="20">
        <f>IFERROR(VALUE(Table7[[#This Row],[NumberOfMajorSurgeries]]),0)</f>
        <v>0</v>
      </c>
      <c r="L93" s="20" t="str">
        <f t="shared" si="2"/>
        <v>Obesity</v>
      </c>
      <c r="M93" s="20" t="str">
        <f t="shared" si="3"/>
        <v>Normal</v>
      </c>
    </row>
    <row r="94" spans="1:13" x14ac:dyDescent="0.25">
      <c r="A94" s="13" t="s">
        <v>186</v>
      </c>
      <c r="B94" s="13">
        <v>50.58</v>
      </c>
      <c r="C94" s="13">
        <v>5.12</v>
      </c>
      <c r="D94" s="13" t="s">
        <v>8335</v>
      </c>
      <c r="E94" s="13" t="s">
        <v>8335</v>
      </c>
      <c r="F94" s="13" t="s">
        <v>8335</v>
      </c>
      <c r="G94" s="13">
        <v>2</v>
      </c>
      <c r="H94" s="13" t="s">
        <v>8336</v>
      </c>
      <c r="J94" s="20" t="str">
        <f>IF(Table7[[#This Row],[smoker]]="?","No",Table7[[#This Row],[smoker]])</f>
        <v>yes</v>
      </c>
      <c r="K94" s="20">
        <f>IFERROR(VALUE(Table7[[#This Row],[NumberOfMajorSurgeries]]),0)</f>
        <v>2</v>
      </c>
      <c r="L94" s="22" t="str">
        <f t="shared" si="2"/>
        <v>Obesity</v>
      </c>
      <c r="M94" s="22" t="str">
        <f t="shared" si="3"/>
        <v>Normal</v>
      </c>
    </row>
    <row r="95" spans="1:13" x14ac:dyDescent="0.25">
      <c r="A95" s="13" t="s">
        <v>188</v>
      </c>
      <c r="B95" s="13">
        <v>30.495000000000001</v>
      </c>
      <c r="C95" s="13">
        <v>4.57</v>
      </c>
      <c r="D95" s="13" t="s">
        <v>8336</v>
      </c>
      <c r="E95" s="13" t="s">
        <v>8335</v>
      </c>
      <c r="F95" s="13" t="s">
        <v>8335</v>
      </c>
      <c r="G95" s="13" t="s">
        <v>8339</v>
      </c>
      <c r="H95" s="13" t="s">
        <v>8336</v>
      </c>
      <c r="J95" s="20" t="str">
        <f>IF(Table7[[#This Row],[smoker]]="?","No",Table7[[#This Row],[smoker]])</f>
        <v>yes</v>
      </c>
      <c r="K95" s="20">
        <f>IFERROR(VALUE(Table7[[#This Row],[NumberOfMajorSurgeries]]),0)</f>
        <v>0</v>
      </c>
      <c r="L95" s="20" t="str">
        <f t="shared" si="2"/>
        <v>Obesity</v>
      </c>
      <c r="M95" s="20" t="str">
        <f t="shared" si="3"/>
        <v>Normal</v>
      </c>
    </row>
    <row r="96" spans="1:13" x14ac:dyDescent="0.25">
      <c r="A96" s="13" t="s">
        <v>190</v>
      </c>
      <c r="B96" s="13">
        <v>48.31</v>
      </c>
      <c r="C96" s="13">
        <v>9.58</v>
      </c>
      <c r="D96" s="13" t="s">
        <v>8336</v>
      </c>
      <c r="E96" s="13" t="s">
        <v>8335</v>
      </c>
      <c r="F96" s="13" t="s">
        <v>8335</v>
      </c>
      <c r="G96" s="13">
        <v>2</v>
      </c>
      <c r="H96" s="13" t="s">
        <v>8336</v>
      </c>
      <c r="J96" s="20" t="str">
        <f>IF(Table7[[#This Row],[smoker]]="?","No",Table7[[#This Row],[smoker]])</f>
        <v>yes</v>
      </c>
      <c r="K96" s="20">
        <f>IFERROR(VALUE(Table7[[#This Row],[NumberOfMajorSurgeries]]),0)</f>
        <v>2</v>
      </c>
      <c r="L96" s="22" t="str">
        <f t="shared" si="2"/>
        <v>Obesity</v>
      </c>
      <c r="M96" s="22" t="str">
        <f t="shared" si="3"/>
        <v>Diabetes</v>
      </c>
    </row>
    <row r="97" spans="1:13" x14ac:dyDescent="0.25">
      <c r="A97" s="13" t="s">
        <v>192</v>
      </c>
      <c r="B97" s="13">
        <v>48.99</v>
      </c>
      <c r="C97" s="13">
        <v>9.7799999999999994</v>
      </c>
      <c r="D97" s="13" t="s">
        <v>8336</v>
      </c>
      <c r="E97" s="13" t="s">
        <v>8335</v>
      </c>
      <c r="F97" s="13" t="s">
        <v>8335</v>
      </c>
      <c r="G97" s="13">
        <v>1</v>
      </c>
      <c r="H97" s="13" t="s">
        <v>8336</v>
      </c>
      <c r="J97" s="20" t="str">
        <f>IF(Table7[[#This Row],[smoker]]="?","No",Table7[[#This Row],[smoker]])</f>
        <v>yes</v>
      </c>
      <c r="K97" s="20">
        <f>IFERROR(VALUE(Table7[[#This Row],[NumberOfMajorSurgeries]]),0)</f>
        <v>1</v>
      </c>
      <c r="L97" s="20" t="str">
        <f t="shared" si="2"/>
        <v>Obesity</v>
      </c>
      <c r="M97" s="20" t="str">
        <f t="shared" si="3"/>
        <v>Diabetes</v>
      </c>
    </row>
    <row r="98" spans="1:13" x14ac:dyDescent="0.25">
      <c r="A98" s="13" t="s">
        <v>194</v>
      </c>
      <c r="B98" s="13">
        <v>38.39</v>
      </c>
      <c r="C98" s="13">
        <v>4.1100000000000003</v>
      </c>
      <c r="D98" s="13" t="s">
        <v>8336</v>
      </c>
      <c r="E98" s="13" t="s">
        <v>8335</v>
      </c>
      <c r="F98" s="13" t="s">
        <v>8335</v>
      </c>
      <c r="G98" s="13" t="s">
        <v>8339</v>
      </c>
      <c r="H98" s="13" t="s">
        <v>8336</v>
      </c>
      <c r="J98" s="20" t="str">
        <f>IF(Table7[[#This Row],[smoker]]="?","No",Table7[[#This Row],[smoker]])</f>
        <v>yes</v>
      </c>
      <c r="K98" s="20">
        <f>IFERROR(VALUE(Table7[[#This Row],[NumberOfMajorSurgeries]]),0)</f>
        <v>0</v>
      </c>
      <c r="L98" s="22" t="str">
        <f t="shared" si="2"/>
        <v>Obesity</v>
      </c>
      <c r="M98" s="22" t="str">
        <f t="shared" si="3"/>
        <v>Normal</v>
      </c>
    </row>
    <row r="99" spans="1:13" x14ac:dyDescent="0.25">
      <c r="A99" s="13" t="s">
        <v>196</v>
      </c>
      <c r="B99" s="13">
        <v>44.34</v>
      </c>
      <c r="C99" s="13">
        <v>4.0199999999999996</v>
      </c>
      <c r="D99" s="13" t="s">
        <v>8336</v>
      </c>
      <c r="E99" s="13" t="s">
        <v>8335</v>
      </c>
      <c r="F99" s="13" t="s">
        <v>8335</v>
      </c>
      <c r="G99" s="13">
        <v>2</v>
      </c>
      <c r="H99" s="13" t="s">
        <v>8336</v>
      </c>
      <c r="J99" s="20" t="str">
        <f>IF(Table7[[#This Row],[smoker]]="?","No",Table7[[#This Row],[smoker]])</f>
        <v>yes</v>
      </c>
      <c r="K99" s="20">
        <f>IFERROR(VALUE(Table7[[#This Row],[NumberOfMajorSurgeries]]),0)</f>
        <v>2</v>
      </c>
      <c r="L99" s="20" t="str">
        <f t="shared" si="2"/>
        <v>Obesity</v>
      </c>
      <c r="M99" s="20" t="str">
        <f t="shared" si="3"/>
        <v>Normal</v>
      </c>
    </row>
    <row r="100" spans="1:13" x14ac:dyDescent="0.25">
      <c r="A100" s="13" t="s">
        <v>198</v>
      </c>
      <c r="B100" s="13">
        <v>41.51</v>
      </c>
      <c r="C100" s="13">
        <v>6.92</v>
      </c>
      <c r="D100" s="13" t="s">
        <v>8335</v>
      </c>
      <c r="E100" s="13" t="s">
        <v>8335</v>
      </c>
      <c r="F100" s="13" t="s">
        <v>8335</v>
      </c>
      <c r="G100" s="13" t="s">
        <v>8339</v>
      </c>
      <c r="H100" s="13" t="s">
        <v>8336</v>
      </c>
      <c r="J100" s="20" t="str">
        <f>IF(Table7[[#This Row],[smoker]]="?","No",Table7[[#This Row],[smoker]])</f>
        <v>yes</v>
      </c>
      <c r="K100" s="20">
        <f>IFERROR(VALUE(Table7[[#This Row],[NumberOfMajorSurgeries]]),0)</f>
        <v>0</v>
      </c>
      <c r="L100" s="22" t="str">
        <f t="shared" si="2"/>
        <v>Obesity</v>
      </c>
      <c r="M100" s="22" t="str">
        <f t="shared" si="3"/>
        <v>Diabetes</v>
      </c>
    </row>
    <row r="101" spans="1:13" x14ac:dyDescent="0.25">
      <c r="A101" s="13" t="s">
        <v>200</v>
      </c>
      <c r="B101" s="13">
        <v>48.2</v>
      </c>
      <c r="C101" s="13">
        <v>4.84</v>
      </c>
      <c r="D101" s="13" t="s">
        <v>8335</v>
      </c>
      <c r="E101" s="13" t="s">
        <v>8335</v>
      </c>
      <c r="F101" s="13" t="s">
        <v>8335</v>
      </c>
      <c r="G101" s="13" t="s">
        <v>8339</v>
      </c>
      <c r="H101" s="13" t="s">
        <v>8336</v>
      </c>
      <c r="J101" s="20" t="str">
        <f>IF(Table7[[#This Row],[smoker]]="?","No",Table7[[#This Row],[smoker]])</f>
        <v>yes</v>
      </c>
      <c r="K101" s="20">
        <f>IFERROR(VALUE(Table7[[#This Row],[NumberOfMajorSurgeries]]),0)</f>
        <v>0</v>
      </c>
      <c r="L101" s="20" t="str">
        <f t="shared" si="2"/>
        <v>Obesity</v>
      </c>
      <c r="M101" s="20" t="str">
        <f t="shared" si="3"/>
        <v>Normal</v>
      </c>
    </row>
    <row r="102" spans="1:13" x14ac:dyDescent="0.25">
      <c r="A102" s="13" t="s">
        <v>202</v>
      </c>
      <c r="B102" s="13">
        <v>35.75</v>
      </c>
      <c r="C102" s="13">
        <v>8</v>
      </c>
      <c r="D102" s="13" t="s">
        <v>8336</v>
      </c>
      <c r="E102" s="13" t="s">
        <v>8335</v>
      </c>
      <c r="F102" s="13" t="s">
        <v>8335</v>
      </c>
      <c r="G102" s="13" t="s">
        <v>8339</v>
      </c>
      <c r="H102" s="13" t="s">
        <v>8336</v>
      </c>
      <c r="J102" s="20" t="str">
        <f>IF(Table7[[#This Row],[smoker]]="?","No",Table7[[#This Row],[smoker]])</f>
        <v>yes</v>
      </c>
      <c r="K102" s="20">
        <f>IFERROR(VALUE(Table7[[#This Row],[NumberOfMajorSurgeries]]),0)</f>
        <v>0</v>
      </c>
      <c r="L102" s="22" t="str">
        <f t="shared" si="2"/>
        <v>Obesity</v>
      </c>
      <c r="M102" s="22" t="str">
        <f t="shared" si="3"/>
        <v>Diabetes</v>
      </c>
    </row>
    <row r="103" spans="1:13" x14ac:dyDescent="0.25">
      <c r="A103" s="13" t="s">
        <v>204</v>
      </c>
      <c r="B103" s="13">
        <v>53.81</v>
      </c>
      <c r="C103" s="13">
        <v>8.77</v>
      </c>
      <c r="D103" s="13" t="s">
        <v>8336</v>
      </c>
      <c r="E103" s="13" t="s">
        <v>8335</v>
      </c>
      <c r="F103" s="13" t="s">
        <v>8335</v>
      </c>
      <c r="G103" s="13" t="s">
        <v>8339</v>
      </c>
      <c r="H103" s="13" t="s">
        <v>8336</v>
      </c>
      <c r="J103" s="20" t="str">
        <f>IF(Table7[[#This Row],[smoker]]="?","No",Table7[[#This Row],[smoker]])</f>
        <v>yes</v>
      </c>
      <c r="K103" s="20">
        <f>IFERROR(VALUE(Table7[[#This Row],[NumberOfMajorSurgeries]]),0)</f>
        <v>0</v>
      </c>
      <c r="L103" s="20" t="str">
        <f t="shared" si="2"/>
        <v>Obesity</v>
      </c>
      <c r="M103" s="20" t="str">
        <f t="shared" si="3"/>
        <v>Diabetes</v>
      </c>
    </row>
    <row r="104" spans="1:13" x14ac:dyDescent="0.25">
      <c r="A104" s="13" t="s">
        <v>206</v>
      </c>
      <c r="B104" s="13">
        <v>49.48</v>
      </c>
      <c r="C104" s="13">
        <v>4.96</v>
      </c>
      <c r="D104" s="13" t="s">
        <v>8335</v>
      </c>
      <c r="E104" s="13" t="s">
        <v>8335</v>
      </c>
      <c r="F104" s="13" t="s">
        <v>8337</v>
      </c>
      <c r="G104" s="13">
        <v>1</v>
      </c>
      <c r="H104" s="13" t="s">
        <v>8336</v>
      </c>
      <c r="J104" s="20" t="str">
        <f>IF(Table7[[#This Row],[smoker]]="?","No",Table7[[#This Row],[smoker]])</f>
        <v>yes</v>
      </c>
      <c r="K104" s="20">
        <f>IFERROR(VALUE(Table7[[#This Row],[NumberOfMajorSurgeries]]),0)</f>
        <v>1</v>
      </c>
      <c r="L104" s="22" t="str">
        <f t="shared" si="2"/>
        <v>Obesity</v>
      </c>
      <c r="M104" s="22" t="str">
        <f t="shared" si="3"/>
        <v>Normal</v>
      </c>
    </row>
    <row r="105" spans="1:13" x14ac:dyDescent="0.25">
      <c r="A105" s="13" t="s">
        <v>208</v>
      </c>
      <c r="B105" s="13">
        <v>34.1</v>
      </c>
      <c r="C105" s="13">
        <v>4.43</v>
      </c>
      <c r="D105" s="13" t="s">
        <v>8336</v>
      </c>
      <c r="E105" s="13" t="s">
        <v>8335</v>
      </c>
      <c r="F105" s="13" t="s">
        <v>8335</v>
      </c>
      <c r="G105" s="13" t="s">
        <v>8339</v>
      </c>
      <c r="H105" s="13" t="s">
        <v>8336</v>
      </c>
      <c r="J105" s="20" t="str">
        <f>IF(Table7[[#This Row],[smoker]]="?","No",Table7[[#This Row],[smoker]])</f>
        <v>yes</v>
      </c>
      <c r="K105" s="20">
        <f>IFERROR(VALUE(Table7[[#This Row],[NumberOfMajorSurgeries]]),0)</f>
        <v>0</v>
      </c>
      <c r="L105" s="20" t="str">
        <f t="shared" si="2"/>
        <v>Obesity</v>
      </c>
      <c r="M105" s="20" t="str">
        <f t="shared" si="3"/>
        <v>Normal</v>
      </c>
    </row>
    <row r="106" spans="1:13" x14ac:dyDescent="0.25">
      <c r="A106" s="13" t="s">
        <v>210</v>
      </c>
      <c r="B106" s="13">
        <v>35.299999999999997</v>
      </c>
      <c r="C106" s="13">
        <v>5.82</v>
      </c>
      <c r="D106" s="13" t="s">
        <v>8336</v>
      </c>
      <c r="E106" s="13" t="s">
        <v>8335</v>
      </c>
      <c r="F106" s="13" t="s">
        <v>8337</v>
      </c>
      <c r="G106" s="13">
        <v>1</v>
      </c>
      <c r="H106" s="13" t="s">
        <v>8336</v>
      </c>
      <c r="J106" s="20" t="str">
        <f>IF(Table7[[#This Row],[smoker]]="?","No",Table7[[#This Row],[smoker]])</f>
        <v>yes</v>
      </c>
      <c r="K106" s="20">
        <f>IFERROR(VALUE(Table7[[#This Row],[NumberOfMajorSurgeries]]),0)</f>
        <v>1</v>
      </c>
      <c r="L106" s="22" t="str">
        <f t="shared" si="2"/>
        <v>Obesity</v>
      </c>
      <c r="M106" s="22" t="str">
        <f t="shared" si="3"/>
        <v>Prediabetes</v>
      </c>
    </row>
    <row r="107" spans="1:13" x14ac:dyDescent="0.25">
      <c r="A107" s="13" t="s">
        <v>212</v>
      </c>
      <c r="B107" s="13">
        <v>43.83</v>
      </c>
      <c r="C107" s="13">
        <v>6.03</v>
      </c>
      <c r="D107" s="13" t="s">
        <v>8336</v>
      </c>
      <c r="E107" s="13" t="s">
        <v>8335</v>
      </c>
      <c r="F107" s="13" t="s">
        <v>8335</v>
      </c>
      <c r="G107" s="13">
        <v>2</v>
      </c>
      <c r="H107" s="13" t="s">
        <v>8336</v>
      </c>
      <c r="J107" s="20" t="str">
        <f>IF(Table7[[#This Row],[smoker]]="?","No",Table7[[#This Row],[smoker]])</f>
        <v>yes</v>
      </c>
      <c r="K107" s="20">
        <f>IFERROR(VALUE(Table7[[#This Row],[NumberOfMajorSurgeries]]),0)</f>
        <v>2</v>
      </c>
      <c r="L107" s="20" t="str">
        <f t="shared" si="2"/>
        <v>Obesity</v>
      </c>
      <c r="M107" s="20" t="str">
        <f t="shared" si="3"/>
        <v>Prediabetes</v>
      </c>
    </row>
    <row r="108" spans="1:13" x14ac:dyDescent="0.25">
      <c r="A108" s="13" t="s">
        <v>214</v>
      </c>
      <c r="B108" s="13">
        <v>50.07</v>
      </c>
      <c r="C108" s="13">
        <v>9.27</v>
      </c>
      <c r="D108" s="13" t="s">
        <v>8335</v>
      </c>
      <c r="E108" s="13" t="s">
        <v>8335</v>
      </c>
      <c r="F108" s="13" t="s">
        <v>8335</v>
      </c>
      <c r="G108" s="13" t="s">
        <v>8339</v>
      </c>
      <c r="H108" s="13" t="s">
        <v>8336</v>
      </c>
      <c r="J108" s="20" t="str">
        <f>IF(Table7[[#This Row],[smoker]]="?","No",Table7[[#This Row],[smoker]])</f>
        <v>yes</v>
      </c>
      <c r="K108" s="20">
        <f>IFERROR(VALUE(Table7[[#This Row],[NumberOfMajorSurgeries]]),0)</f>
        <v>0</v>
      </c>
      <c r="L108" s="22" t="str">
        <f t="shared" si="2"/>
        <v>Obesity</v>
      </c>
      <c r="M108" s="22" t="str">
        <f t="shared" si="3"/>
        <v>Diabetes</v>
      </c>
    </row>
    <row r="109" spans="1:13" x14ac:dyDescent="0.25">
      <c r="A109" s="13" t="s">
        <v>216</v>
      </c>
      <c r="B109" s="13">
        <v>32.774999999999999</v>
      </c>
      <c r="C109" s="13">
        <v>5.53</v>
      </c>
      <c r="D109" s="13" t="s">
        <v>8335</v>
      </c>
      <c r="E109" s="13" t="s">
        <v>8335</v>
      </c>
      <c r="F109" s="13" t="s">
        <v>8335</v>
      </c>
      <c r="G109" s="13" t="s">
        <v>8339</v>
      </c>
      <c r="H109" s="13" t="s">
        <v>8336</v>
      </c>
      <c r="J109" s="20" t="str">
        <f>IF(Table7[[#This Row],[smoker]]="?","No",Table7[[#This Row],[smoker]])</f>
        <v>yes</v>
      </c>
      <c r="K109" s="20">
        <f>IFERROR(VALUE(Table7[[#This Row],[NumberOfMajorSurgeries]]),0)</f>
        <v>0</v>
      </c>
      <c r="L109" s="20" t="str">
        <f t="shared" si="2"/>
        <v>Obesity</v>
      </c>
      <c r="M109" s="20" t="str">
        <f t="shared" si="3"/>
        <v>Normal</v>
      </c>
    </row>
    <row r="110" spans="1:13" x14ac:dyDescent="0.25">
      <c r="A110" s="13" t="s">
        <v>218</v>
      </c>
      <c r="B110" s="13">
        <v>34.104999999999997</v>
      </c>
      <c r="C110" s="13">
        <v>5.07</v>
      </c>
      <c r="D110" s="13" t="s">
        <v>8335</v>
      </c>
      <c r="E110" s="13" t="s">
        <v>8335</v>
      </c>
      <c r="F110" s="13" t="s">
        <v>8335</v>
      </c>
      <c r="G110" s="13">
        <v>1</v>
      </c>
      <c r="H110" s="13" t="s">
        <v>8336</v>
      </c>
      <c r="J110" s="20" t="str">
        <f>IF(Table7[[#This Row],[smoker]]="?","No",Table7[[#This Row],[smoker]])</f>
        <v>yes</v>
      </c>
      <c r="K110" s="20">
        <f>IFERROR(VALUE(Table7[[#This Row],[NumberOfMajorSurgeries]]),0)</f>
        <v>1</v>
      </c>
      <c r="L110" s="22" t="str">
        <f t="shared" si="2"/>
        <v>Obesity</v>
      </c>
      <c r="M110" s="22" t="str">
        <f t="shared" si="3"/>
        <v>Normal</v>
      </c>
    </row>
    <row r="111" spans="1:13" x14ac:dyDescent="0.25">
      <c r="A111" s="13" t="s">
        <v>220</v>
      </c>
      <c r="B111" s="13">
        <v>48.93</v>
      </c>
      <c r="C111" s="13">
        <v>11.17</v>
      </c>
      <c r="D111" s="13" t="s">
        <v>8336</v>
      </c>
      <c r="E111" s="13" t="s">
        <v>8335</v>
      </c>
      <c r="F111" s="13" t="s">
        <v>8335</v>
      </c>
      <c r="G111" s="13">
        <v>1</v>
      </c>
      <c r="H111" s="13" t="s">
        <v>8336</v>
      </c>
      <c r="J111" s="20" t="str">
        <f>IF(Table7[[#This Row],[smoker]]="?","No",Table7[[#This Row],[smoker]])</f>
        <v>yes</v>
      </c>
      <c r="K111" s="20">
        <f>IFERROR(VALUE(Table7[[#This Row],[NumberOfMajorSurgeries]]),0)</f>
        <v>1</v>
      </c>
      <c r="L111" s="20" t="str">
        <f t="shared" si="2"/>
        <v>Obesity</v>
      </c>
      <c r="M111" s="20" t="str">
        <f t="shared" si="3"/>
        <v>Diabetes</v>
      </c>
    </row>
    <row r="112" spans="1:13" x14ac:dyDescent="0.25">
      <c r="A112" s="13" t="s">
        <v>222</v>
      </c>
      <c r="B112" s="13">
        <v>37.07</v>
      </c>
      <c r="C112" s="13">
        <v>6.14</v>
      </c>
      <c r="D112" s="13" t="s">
        <v>8336</v>
      </c>
      <c r="E112" s="13" t="s">
        <v>8335</v>
      </c>
      <c r="F112" s="13" t="s">
        <v>8335</v>
      </c>
      <c r="G112" s="13" t="s">
        <v>8339</v>
      </c>
      <c r="H112" s="13" t="s">
        <v>8336</v>
      </c>
      <c r="J112" s="20" t="str">
        <f>IF(Table7[[#This Row],[smoker]]="?","No",Table7[[#This Row],[smoker]])</f>
        <v>yes</v>
      </c>
      <c r="K112" s="20">
        <f>IFERROR(VALUE(Table7[[#This Row],[NumberOfMajorSurgeries]]),0)</f>
        <v>0</v>
      </c>
      <c r="L112" s="22" t="str">
        <f t="shared" si="2"/>
        <v>Obesity</v>
      </c>
      <c r="M112" s="22" t="str">
        <f t="shared" si="3"/>
        <v>Prediabetes</v>
      </c>
    </row>
    <row r="113" spans="1:13" x14ac:dyDescent="0.25">
      <c r="A113" s="13" t="s">
        <v>224</v>
      </c>
      <c r="B113" s="13">
        <v>51.51</v>
      </c>
      <c r="C113" s="13">
        <v>6.26</v>
      </c>
      <c r="D113" s="13" t="s">
        <v>8336</v>
      </c>
      <c r="E113" s="13" t="s">
        <v>8335</v>
      </c>
      <c r="F113" s="13" t="s">
        <v>8337</v>
      </c>
      <c r="G113" s="13">
        <v>1</v>
      </c>
      <c r="H113" s="13" t="s">
        <v>8336</v>
      </c>
      <c r="J113" s="20" t="str">
        <f>IF(Table7[[#This Row],[smoker]]="?","No",Table7[[#This Row],[smoker]])</f>
        <v>yes</v>
      </c>
      <c r="K113" s="20">
        <f>IFERROR(VALUE(Table7[[#This Row],[NumberOfMajorSurgeries]]),0)</f>
        <v>1</v>
      </c>
      <c r="L113" s="20" t="str">
        <f t="shared" si="2"/>
        <v>Obesity</v>
      </c>
      <c r="M113" s="20" t="str">
        <f t="shared" si="3"/>
        <v>Prediabetes</v>
      </c>
    </row>
    <row r="114" spans="1:13" x14ac:dyDescent="0.25">
      <c r="A114" s="13" t="s">
        <v>226</v>
      </c>
      <c r="B114" s="13">
        <v>34.799999999999997</v>
      </c>
      <c r="C114" s="13">
        <v>4.72</v>
      </c>
      <c r="D114" s="13" t="s">
        <v>8336</v>
      </c>
      <c r="E114" s="13" t="s">
        <v>8335</v>
      </c>
      <c r="F114" s="13" t="s">
        <v>8335</v>
      </c>
      <c r="G114" s="13" t="s">
        <v>8339</v>
      </c>
      <c r="H114" s="13" t="s">
        <v>8336</v>
      </c>
      <c r="J114" s="20" t="str">
        <f>IF(Table7[[#This Row],[smoker]]="?","No",Table7[[#This Row],[smoker]])</f>
        <v>yes</v>
      </c>
      <c r="K114" s="20">
        <f>IFERROR(VALUE(Table7[[#This Row],[NumberOfMajorSurgeries]]),0)</f>
        <v>0</v>
      </c>
      <c r="L114" s="22" t="str">
        <f t="shared" si="2"/>
        <v>Obesity</v>
      </c>
      <c r="M114" s="22" t="str">
        <f t="shared" si="3"/>
        <v>Normal</v>
      </c>
    </row>
    <row r="115" spans="1:13" x14ac:dyDescent="0.25">
      <c r="A115" s="13" t="s">
        <v>228</v>
      </c>
      <c r="B115" s="13">
        <v>36.67</v>
      </c>
      <c r="C115" s="13">
        <v>5.18</v>
      </c>
      <c r="D115" s="13" t="s">
        <v>8335</v>
      </c>
      <c r="E115" s="13" t="s">
        <v>8335</v>
      </c>
      <c r="F115" s="13" t="s">
        <v>8335</v>
      </c>
      <c r="G115" s="13">
        <v>1</v>
      </c>
      <c r="H115" s="13" t="s">
        <v>8336</v>
      </c>
      <c r="J115" s="20" t="str">
        <f>IF(Table7[[#This Row],[smoker]]="?","No",Table7[[#This Row],[smoker]])</f>
        <v>yes</v>
      </c>
      <c r="K115" s="20">
        <f>IFERROR(VALUE(Table7[[#This Row],[NumberOfMajorSurgeries]]),0)</f>
        <v>1</v>
      </c>
      <c r="L115" s="20" t="str">
        <f t="shared" si="2"/>
        <v>Obesity</v>
      </c>
      <c r="M115" s="20" t="str">
        <f t="shared" si="3"/>
        <v>Normal</v>
      </c>
    </row>
    <row r="116" spans="1:13" x14ac:dyDescent="0.25">
      <c r="A116" s="13" t="s">
        <v>230</v>
      </c>
      <c r="B116" s="13">
        <v>30.9</v>
      </c>
      <c r="C116" s="13">
        <v>9.4</v>
      </c>
      <c r="D116" s="13" t="s">
        <v>8335</v>
      </c>
      <c r="E116" s="13" t="s">
        <v>8335</v>
      </c>
      <c r="F116" s="13" t="s">
        <v>8335</v>
      </c>
      <c r="G116" s="13">
        <v>2</v>
      </c>
      <c r="H116" s="13" t="s">
        <v>8336</v>
      </c>
      <c r="J116" s="20" t="str">
        <f>IF(Table7[[#This Row],[smoker]]="?","No",Table7[[#This Row],[smoker]])</f>
        <v>yes</v>
      </c>
      <c r="K116" s="20">
        <f>IFERROR(VALUE(Table7[[#This Row],[NumberOfMajorSurgeries]]),0)</f>
        <v>2</v>
      </c>
      <c r="L116" s="22" t="str">
        <f t="shared" si="2"/>
        <v>Obesity</v>
      </c>
      <c r="M116" s="22" t="str">
        <f t="shared" si="3"/>
        <v>Diabetes</v>
      </c>
    </row>
    <row r="117" spans="1:13" x14ac:dyDescent="0.25">
      <c r="A117" s="13" t="s">
        <v>232</v>
      </c>
      <c r="B117" s="13">
        <v>30.495000000000001</v>
      </c>
      <c r="C117" s="13">
        <v>6.29</v>
      </c>
      <c r="D117" s="13" t="s">
        <v>8335</v>
      </c>
      <c r="E117" s="13" t="s">
        <v>8335</v>
      </c>
      <c r="F117" s="13" t="s">
        <v>8335</v>
      </c>
      <c r="G117" s="13" t="s">
        <v>8339</v>
      </c>
      <c r="H117" s="13" t="s">
        <v>8336</v>
      </c>
      <c r="J117" s="20" t="str">
        <f>IF(Table7[[#This Row],[smoker]]="?","No",Table7[[#This Row],[smoker]])</f>
        <v>yes</v>
      </c>
      <c r="K117" s="20">
        <f>IFERROR(VALUE(Table7[[#This Row],[NumberOfMajorSurgeries]]),0)</f>
        <v>0</v>
      </c>
      <c r="L117" s="20" t="str">
        <f t="shared" si="2"/>
        <v>Obesity</v>
      </c>
      <c r="M117" s="20" t="str">
        <f t="shared" si="3"/>
        <v>Prediabetes</v>
      </c>
    </row>
    <row r="118" spans="1:13" x14ac:dyDescent="0.25">
      <c r="A118" s="13" t="s">
        <v>234</v>
      </c>
      <c r="B118" s="13">
        <v>44.88</v>
      </c>
      <c r="C118" s="13">
        <v>6.04</v>
      </c>
      <c r="D118" s="13" t="s">
        <v>8335</v>
      </c>
      <c r="E118" s="13" t="s">
        <v>8335</v>
      </c>
      <c r="F118" s="13" t="s">
        <v>8337</v>
      </c>
      <c r="G118" s="13">
        <v>1</v>
      </c>
      <c r="H118" s="13" t="s">
        <v>8336</v>
      </c>
      <c r="J118" s="20" t="str">
        <f>IF(Table7[[#This Row],[smoker]]="?","No",Table7[[#This Row],[smoker]])</f>
        <v>yes</v>
      </c>
      <c r="K118" s="20">
        <f>IFERROR(VALUE(Table7[[#This Row],[NumberOfMajorSurgeries]]),0)</f>
        <v>1</v>
      </c>
      <c r="L118" s="22" t="str">
        <f t="shared" si="2"/>
        <v>Obesity</v>
      </c>
      <c r="M118" s="22" t="str">
        <f t="shared" si="3"/>
        <v>Prediabetes</v>
      </c>
    </row>
    <row r="119" spans="1:13" x14ac:dyDescent="0.25">
      <c r="A119" s="13" t="s">
        <v>236</v>
      </c>
      <c r="B119" s="13">
        <v>44.32</v>
      </c>
      <c r="C119" s="13">
        <v>10.55</v>
      </c>
      <c r="D119" s="13" t="s">
        <v>8335</v>
      </c>
      <c r="E119" s="13" t="s">
        <v>8335</v>
      </c>
      <c r="F119" s="13" t="s">
        <v>8335</v>
      </c>
      <c r="G119" s="13" t="s">
        <v>8339</v>
      </c>
      <c r="H119" s="13" t="s">
        <v>8336</v>
      </c>
      <c r="J119" s="20" t="str">
        <f>IF(Table7[[#This Row],[smoker]]="?","No",Table7[[#This Row],[smoker]])</f>
        <v>yes</v>
      </c>
      <c r="K119" s="20">
        <f>IFERROR(VALUE(Table7[[#This Row],[NumberOfMajorSurgeries]]),0)</f>
        <v>0</v>
      </c>
      <c r="L119" s="20" t="str">
        <f t="shared" si="2"/>
        <v>Obesity</v>
      </c>
      <c r="M119" s="20" t="str">
        <f t="shared" si="3"/>
        <v>Diabetes</v>
      </c>
    </row>
    <row r="120" spans="1:13" x14ac:dyDescent="0.25">
      <c r="A120" s="13" t="s">
        <v>238</v>
      </c>
      <c r="B120" s="13">
        <v>46.39</v>
      </c>
      <c r="C120" s="13">
        <v>5.09</v>
      </c>
      <c r="D120" s="13" t="s">
        <v>8335</v>
      </c>
      <c r="E120" s="13" t="s">
        <v>8335</v>
      </c>
      <c r="F120" s="13" t="s">
        <v>8335</v>
      </c>
      <c r="G120" s="13" t="s">
        <v>8339</v>
      </c>
      <c r="H120" s="13" t="s">
        <v>8336</v>
      </c>
      <c r="J120" s="20" t="str">
        <f>IF(Table7[[#This Row],[smoker]]="?","No",Table7[[#This Row],[smoker]])</f>
        <v>yes</v>
      </c>
      <c r="K120" s="20">
        <f>IFERROR(VALUE(Table7[[#This Row],[NumberOfMajorSurgeries]]),0)</f>
        <v>0</v>
      </c>
      <c r="L120" s="22" t="str">
        <f t="shared" si="2"/>
        <v>Obesity</v>
      </c>
      <c r="M120" s="22" t="str">
        <f t="shared" si="3"/>
        <v>Normal</v>
      </c>
    </row>
    <row r="121" spans="1:13" x14ac:dyDescent="0.25">
      <c r="A121" s="13" t="s">
        <v>240</v>
      </c>
      <c r="B121" s="13">
        <v>42.13</v>
      </c>
      <c r="C121" s="13">
        <v>5.2</v>
      </c>
      <c r="D121" s="13" t="s">
        <v>8336</v>
      </c>
      <c r="E121" s="13" t="s">
        <v>8335</v>
      </c>
      <c r="F121" s="13" t="s">
        <v>8335</v>
      </c>
      <c r="G121" s="13">
        <v>1</v>
      </c>
      <c r="H121" s="13" t="s">
        <v>8336</v>
      </c>
      <c r="J121" s="20" t="str">
        <f>IF(Table7[[#This Row],[smoker]]="?","No",Table7[[#This Row],[smoker]])</f>
        <v>yes</v>
      </c>
      <c r="K121" s="20">
        <f>IFERROR(VALUE(Table7[[#This Row],[NumberOfMajorSurgeries]]),0)</f>
        <v>1</v>
      </c>
      <c r="L121" s="20" t="str">
        <f t="shared" si="2"/>
        <v>Obesity</v>
      </c>
      <c r="M121" s="20" t="str">
        <f t="shared" si="3"/>
        <v>Normal</v>
      </c>
    </row>
    <row r="122" spans="1:13" x14ac:dyDescent="0.25">
      <c r="A122" s="13" t="s">
        <v>242</v>
      </c>
      <c r="B122" s="13">
        <v>30.78</v>
      </c>
      <c r="C122" s="13">
        <v>8.4499999999999993</v>
      </c>
      <c r="D122" s="13" t="s">
        <v>8336</v>
      </c>
      <c r="E122" s="13" t="s">
        <v>8335</v>
      </c>
      <c r="F122" s="13" t="s">
        <v>8335</v>
      </c>
      <c r="G122" s="13" t="s">
        <v>8339</v>
      </c>
      <c r="H122" s="13" t="s">
        <v>8336</v>
      </c>
      <c r="J122" s="20" t="str">
        <f>IF(Table7[[#This Row],[smoker]]="?","No",Table7[[#This Row],[smoker]])</f>
        <v>yes</v>
      </c>
      <c r="K122" s="20">
        <f>IFERROR(VALUE(Table7[[#This Row],[NumberOfMajorSurgeries]]),0)</f>
        <v>0</v>
      </c>
      <c r="L122" s="22" t="str">
        <f t="shared" si="2"/>
        <v>Obesity</v>
      </c>
      <c r="M122" s="22" t="str">
        <f t="shared" si="3"/>
        <v>Diabetes</v>
      </c>
    </row>
    <row r="123" spans="1:13" x14ac:dyDescent="0.25">
      <c r="A123" s="13" t="s">
        <v>244</v>
      </c>
      <c r="B123" s="13">
        <v>31.35</v>
      </c>
      <c r="C123" s="13">
        <v>9.5399999999999991</v>
      </c>
      <c r="D123" s="13" t="s">
        <v>8335</v>
      </c>
      <c r="E123" s="13" t="s">
        <v>8335</v>
      </c>
      <c r="F123" s="13" t="s">
        <v>8335</v>
      </c>
      <c r="G123" s="13" t="s">
        <v>8339</v>
      </c>
      <c r="H123" s="13" t="s">
        <v>8336</v>
      </c>
      <c r="J123" s="20" t="str">
        <f>IF(Table7[[#This Row],[smoker]]="?","No",Table7[[#This Row],[smoker]])</f>
        <v>yes</v>
      </c>
      <c r="K123" s="20">
        <f>IFERROR(VALUE(Table7[[#This Row],[NumberOfMajorSurgeries]]),0)</f>
        <v>0</v>
      </c>
      <c r="L123" s="20" t="str">
        <f t="shared" si="2"/>
        <v>Obesity</v>
      </c>
      <c r="M123" s="20" t="str">
        <f t="shared" si="3"/>
        <v>Diabetes</v>
      </c>
    </row>
    <row r="124" spans="1:13" x14ac:dyDescent="0.25">
      <c r="A124" s="13" t="s">
        <v>246</v>
      </c>
      <c r="B124" s="13">
        <v>41.46</v>
      </c>
      <c r="C124" s="13">
        <v>4.99</v>
      </c>
      <c r="D124" s="13" t="s">
        <v>8336</v>
      </c>
      <c r="E124" s="13" t="s">
        <v>8335</v>
      </c>
      <c r="F124" s="13" t="s">
        <v>8335</v>
      </c>
      <c r="G124" s="13">
        <v>2</v>
      </c>
      <c r="H124" s="13" t="s">
        <v>8336</v>
      </c>
      <c r="J124" s="20" t="str">
        <f>IF(Table7[[#This Row],[smoker]]="?","No",Table7[[#This Row],[smoker]])</f>
        <v>yes</v>
      </c>
      <c r="K124" s="20">
        <f>IFERROR(VALUE(Table7[[#This Row],[NumberOfMajorSurgeries]]),0)</f>
        <v>2</v>
      </c>
      <c r="L124" s="22" t="str">
        <f t="shared" si="2"/>
        <v>Obesity</v>
      </c>
      <c r="M124" s="22" t="str">
        <f t="shared" si="3"/>
        <v>Normal</v>
      </c>
    </row>
    <row r="125" spans="1:13" x14ac:dyDescent="0.25">
      <c r="A125" s="13" t="s">
        <v>248</v>
      </c>
      <c r="B125" s="13">
        <v>48</v>
      </c>
      <c r="C125" s="13">
        <v>10.54</v>
      </c>
      <c r="D125" s="13" t="s">
        <v>8335</v>
      </c>
      <c r="E125" s="13" t="s">
        <v>8335</v>
      </c>
      <c r="F125" s="13" t="s">
        <v>8335</v>
      </c>
      <c r="G125" s="13" t="s">
        <v>8339</v>
      </c>
      <c r="H125" s="13" t="s">
        <v>8336</v>
      </c>
      <c r="J125" s="20" t="str">
        <f>IF(Table7[[#This Row],[smoker]]="?","No",Table7[[#This Row],[smoker]])</f>
        <v>yes</v>
      </c>
      <c r="K125" s="20">
        <f>IFERROR(VALUE(Table7[[#This Row],[NumberOfMajorSurgeries]]),0)</f>
        <v>0</v>
      </c>
      <c r="L125" s="20" t="str">
        <f t="shared" si="2"/>
        <v>Obesity</v>
      </c>
      <c r="M125" s="20" t="str">
        <f t="shared" si="3"/>
        <v>Diabetes</v>
      </c>
    </row>
    <row r="126" spans="1:13" x14ac:dyDescent="0.25">
      <c r="A126" s="13" t="s">
        <v>250</v>
      </c>
      <c r="B126" s="13">
        <v>49.13</v>
      </c>
      <c r="C126" s="13">
        <v>4.54</v>
      </c>
      <c r="D126" s="13" t="s">
        <v>8335</v>
      </c>
      <c r="E126" s="13" t="s">
        <v>8335</v>
      </c>
      <c r="F126" s="13" t="s">
        <v>8335</v>
      </c>
      <c r="G126" s="13" t="s">
        <v>8339</v>
      </c>
      <c r="H126" s="13" t="s">
        <v>8336</v>
      </c>
      <c r="J126" s="20" t="str">
        <f>IF(Table7[[#This Row],[smoker]]="?","No",Table7[[#This Row],[smoker]])</f>
        <v>yes</v>
      </c>
      <c r="K126" s="20">
        <f>IFERROR(VALUE(Table7[[#This Row],[NumberOfMajorSurgeries]]),0)</f>
        <v>0</v>
      </c>
      <c r="L126" s="22" t="str">
        <f t="shared" si="2"/>
        <v>Obesity</v>
      </c>
      <c r="M126" s="22" t="str">
        <f t="shared" si="3"/>
        <v>Normal</v>
      </c>
    </row>
    <row r="127" spans="1:13" x14ac:dyDescent="0.25">
      <c r="A127" s="13" t="s">
        <v>252</v>
      </c>
      <c r="B127" s="13">
        <v>37.799999999999997</v>
      </c>
      <c r="C127" s="13">
        <v>6.29</v>
      </c>
      <c r="D127" s="13" t="s">
        <v>8335</v>
      </c>
      <c r="E127" s="13" t="s">
        <v>8335</v>
      </c>
      <c r="F127" s="13" t="s">
        <v>8335</v>
      </c>
      <c r="G127" s="13">
        <v>1</v>
      </c>
      <c r="H127" s="13" t="s">
        <v>8336</v>
      </c>
      <c r="J127" s="20" t="str">
        <f>IF(Table7[[#This Row],[smoker]]="?","No",Table7[[#This Row],[smoker]])</f>
        <v>yes</v>
      </c>
      <c r="K127" s="20">
        <f>IFERROR(VALUE(Table7[[#This Row],[NumberOfMajorSurgeries]]),0)</f>
        <v>1</v>
      </c>
      <c r="L127" s="20" t="str">
        <f t="shared" si="2"/>
        <v>Obesity</v>
      </c>
      <c r="M127" s="20" t="str">
        <f t="shared" si="3"/>
        <v>Prediabetes</v>
      </c>
    </row>
    <row r="128" spans="1:13" x14ac:dyDescent="0.25">
      <c r="A128" s="13" t="s">
        <v>254</v>
      </c>
      <c r="B128" s="13">
        <v>38.299999999999997</v>
      </c>
      <c r="C128" s="13">
        <v>9.51</v>
      </c>
      <c r="D128" s="13" t="s">
        <v>8335</v>
      </c>
      <c r="E128" s="13" t="s">
        <v>8335</v>
      </c>
      <c r="F128" s="13" t="s">
        <v>8335</v>
      </c>
      <c r="G128" s="13" t="s">
        <v>8339</v>
      </c>
      <c r="H128" s="13" t="s">
        <v>8336</v>
      </c>
      <c r="J128" s="20" t="str">
        <f>IF(Table7[[#This Row],[smoker]]="?","No",Table7[[#This Row],[smoker]])</f>
        <v>yes</v>
      </c>
      <c r="K128" s="20">
        <f>IFERROR(VALUE(Table7[[#This Row],[NumberOfMajorSurgeries]]),0)</f>
        <v>0</v>
      </c>
      <c r="L128" s="22" t="str">
        <f t="shared" si="2"/>
        <v>Obesity</v>
      </c>
      <c r="M128" s="22" t="str">
        <f t="shared" si="3"/>
        <v>Diabetes</v>
      </c>
    </row>
    <row r="129" spans="1:13" x14ac:dyDescent="0.25">
      <c r="A129" s="13" t="s">
        <v>256</v>
      </c>
      <c r="B129" s="13">
        <v>32.774999999999999</v>
      </c>
      <c r="C129" s="13">
        <v>4.72</v>
      </c>
      <c r="D129" s="13" t="s">
        <v>8335</v>
      </c>
      <c r="E129" s="13" t="s">
        <v>8335</v>
      </c>
      <c r="F129" s="13" t="s">
        <v>8335</v>
      </c>
      <c r="G129" s="13" t="s">
        <v>8339</v>
      </c>
      <c r="H129" s="13" t="s">
        <v>8336</v>
      </c>
      <c r="J129" s="20" t="str">
        <f>IF(Table7[[#This Row],[smoker]]="?","No",Table7[[#This Row],[smoker]])</f>
        <v>yes</v>
      </c>
      <c r="K129" s="20">
        <f>IFERROR(VALUE(Table7[[#This Row],[NumberOfMajorSurgeries]]),0)</f>
        <v>0</v>
      </c>
      <c r="L129" s="20" t="str">
        <f t="shared" si="2"/>
        <v>Obesity</v>
      </c>
      <c r="M129" s="20" t="str">
        <f t="shared" si="3"/>
        <v>Normal</v>
      </c>
    </row>
    <row r="130" spans="1:13" x14ac:dyDescent="0.25">
      <c r="A130" s="13" t="s">
        <v>258</v>
      </c>
      <c r="B130" s="13">
        <v>34.200000000000003</v>
      </c>
      <c r="C130" s="13">
        <v>5.91</v>
      </c>
      <c r="D130" s="13" t="s">
        <v>8336</v>
      </c>
      <c r="E130" s="13" t="s">
        <v>8335</v>
      </c>
      <c r="F130" s="13" t="s">
        <v>8335</v>
      </c>
      <c r="G130" s="13" t="s">
        <v>8339</v>
      </c>
      <c r="H130" s="13" t="s">
        <v>8336</v>
      </c>
      <c r="J130" s="20" t="str">
        <f>IF(Table7[[#This Row],[smoker]]="?","No",Table7[[#This Row],[smoker]])</f>
        <v>yes</v>
      </c>
      <c r="K130" s="20">
        <f>IFERROR(VALUE(Table7[[#This Row],[NumberOfMajorSurgeries]]),0)</f>
        <v>0</v>
      </c>
      <c r="L130" s="22" t="str">
        <f t="shared" ref="L130:L193" si="4">IF(B130 &lt; 18.5, "Underweight", IF(B130 &lt; 25, "Normal Weight", IF(B130 &lt; 30, "Overweight", "Obesity")))</f>
        <v>Obesity</v>
      </c>
      <c r="M130" s="22" t="str">
        <f t="shared" ref="M130:M193" si="5">IF(C130&lt;5.7,"Normal",
IF(C130&lt;6.5,"Prediabetes",
IF(C130&lt;7,"Diabetes",
"Diabetes")))</f>
        <v>Prediabetes</v>
      </c>
    </row>
    <row r="131" spans="1:13" x14ac:dyDescent="0.25">
      <c r="A131" s="13" t="s">
        <v>260</v>
      </c>
      <c r="B131" s="13">
        <v>30.2</v>
      </c>
      <c r="C131" s="13">
        <v>9.58</v>
      </c>
      <c r="D131" s="13" t="s">
        <v>8335</v>
      </c>
      <c r="E131" s="13" t="s">
        <v>8335</v>
      </c>
      <c r="F131" s="13" t="s">
        <v>8335</v>
      </c>
      <c r="G131" s="13" t="s">
        <v>8339</v>
      </c>
      <c r="H131" s="13" t="s">
        <v>8336</v>
      </c>
      <c r="J131" s="20" t="str">
        <f>IF(Table7[[#This Row],[smoker]]="?","No",Table7[[#This Row],[smoker]])</f>
        <v>yes</v>
      </c>
      <c r="K131" s="20">
        <f>IFERROR(VALUE(Table7[[#This Row],[NumberOfMajorSurgeries]]),0)</f>
        <v>0</v>
      </c>
      <c r="L131" s="20" t="str">
        <f t="shared" si="4"/>
        <v>Obesity</v>
      </c>
      <c r="M131" s="20" t="str">
        <f t="shared" si="5"/>
        <v>Diabetes</v>
      </c>
    </row>
    <row r="132" spans="1:13" x14ac:dyDescent="0.25">
      <c r="A132" s="13" t="s">
        <v>262</v>
      </c>
      <c r="B132" s="13">
        <v>48.32</v>
      </c>
      <c r="C132" s="13">
        <v>5.77</v>
      </c>
      <c r="D132" s="13" t="s">
        <v>8335</v>
      </c>
      <c r="E132" s="13" t="s">
        <v>8335</v>
      </c>
      <c r="F132" s="13" t="s">
        <v>8335</v>
      </c>
      <c r="G132" s="13" t="s">
        <v>8339</v>
      </c>
      <c r="H132" s="13" t="s">
        <v>8336</v>
      </c>
      <c r="J132" s="20" t="str">
        <f>IF(Table7[[#This Row],[smoker]]="?","No",Table7[[#This Row],[smoker]])</f>
        <v>yes</v>
      </c>
      <c r="K132" s="20">
        <f>IFERROR(VALUE(Table7[[#This Row],[NumberOfMajorSurgeries]]),0)</f>
        <v>0</v>
      </c>
      <c r="L132" s="22" t="str">
        <f t="shared" si="4"/>
        <v>Obesity</v>
      </c>
      <c r="M132" s="22" t="str">
        <f t="shared" si="5"/>
        <v>Prediabetes</v>
      </c>
    </row>
    <row r="133" spans="1:13" x14ac:dyDescent="0.25">
      <c r="A133" s="13" t="s">
        <v>264</v>
      </c>
      <c r="B133" s="13">
        <v>44.86</v>
      </c>
      <c r="C133" s="13">
        <v>4.38</v>
      </c>
      <c r="D133" s="13" t="s">
        <v>8336</v>
      </c>
      <c r="E133" s="13" t="s">
        <v>8335</v>
      </c>
      <c r="F133" s="13" t="s">
        <v>8335</v>
      </c>
      <c r="G133" s="13" t="s">
        <v>8339</v>
      </c>
      <c r="H133" s="13" t="s">
        <v>8336</v>
      </c>
      <c r="J133" s="20" t="str">
        <f>IF(Table7[[#This Row],[smoker]]="?","No",Table7[[#This Row],[smoker]])</f>
        <v>yes</v>
      </c>
      <c r="K133" s="20">
        <f>IFERROR(VALUE(Table7[[#This Row],[NumberOfMajorSurgeries]]),0)</f>
        <v>0</v>
      </c>
      <c r="L133" s="20" t="str">
        <f t="shared" si="4"/>
        <v>Obesity</v>
      </c>
      <c r="M133" s="20" t="str">
        <f t="shared" si="5"/>
        <v>Normal</v>
      </c>
    </row>
    <row r="134" spans="1:13" x14ac:dyDescent="0.25">
      <c r="A134" s="13" t="s">
        <v>266</v>
      </c>
      <c r="B134" s="13">
        <v>52.15</v>
      </c>
      <c r="C134" s="13">
        <v>5.65</v>
      </c>
      <c r="D134" s="13" t="s">
        <v>8335</v>
      </c>
      <c r="E134" s="13" t="s">
        <v>8335</v>
      </c>
      <c r="F134" s="13" t="s">
        <v>8335</v>
      </c>
      <c r="G134" s="13">
        <v>1</v>
      </c>
      <c r="H134" s="13" t="s">
        <v>8336</v>
      </c>
      <c r="J134" s="20" t="str">
        <f>IF(Table7[[#This Row],[smoker]]="?","No",Table7[[#This Row],[smoker]])</f>
        <v>yes</v>
      </c>
      <c r="K134" s="20">
        <f>IFERROR(VALUE(Table7[[#This Row],[NumberOfMajorSurgeries]]),0)</f>
        <v>1</v>
      </c>
      <c r="L134" s="22" t="str">
        <f t="shared" si="4"/>
        <v>Obesity</v>
      </c>
      <c r="M134" s="22" t="str">
        <f t="shared" si="5"/>
        <v>Normal</v>
      </c>
    </row>
    <row r="135" spans="1:13" x14ac:dyDescent="0.25">
      <c r="A135" s="13" t="s">
        <v>268</v>
      </c>
      <c r="B135" s="13">
        <v>41.12</v>
      </c>
      <c r="C135" s="13">
        <v>7.54</v>
      </c>
      <c r="D135" s="13" t="s">
        <v>8336</v>
      </c>
      <c r="E135" s="13" t="s">
        <v>8335</v>
      </c>
      <c r="F135" s="13" t="s">
        <v>8335</v>
      </c>
      <c r="G135" s="13" t="s">
        <v>8339</v>
      </c>
      <c r="H135" s="13" t="s">
        <v>8336</v>
      </c>
      <c r="J135" s="20" t="str">
        <f>IF(Table7[[#This Row],[smoker]]="?","No",Table7[[#This Row],[smoker]])</f>
        <v>yes</v>
      </c>
      <c r="K135" s="20">
        <f>IFERROR(VALUE(Table7[[#This Row],[NumberOfMajorSurgeries]]),0)</f>
        <v>0</v>
      </c>
      <c r="L135" s="20" t="str">
        <f t="shared" si="4"/>
        <v>Obesity</v>
      </c>
      <c r="M135" s="20" t="str">
        <f t="shared" si="5"/>
        <v>Diabetes</v>
      </c>
    </row>
    <row r="136" spans="1:13" x14ac:dyDescent="0.25">
      <c r="A136" s="13" t="s">
        <v>270</v>
      </c>
      <c r="B136" s="13">
        <v>38.39</v>
      </c>
      <c r="C136" s="13">
        <v>5.1100000000000003</v>
      </c>
      <c r="D136" s="13" t="s">
        <v>8336</v>
      </c>
      <c r="E136" s="13" t="s">
        <v>8335</v>
      </c>
      <c r="F136" s="13" t="s">
        <v>8335</v>
      </c>
      <c r="G136" s="13">
        <v>1</v>
      </c>
      <c r="H136" s="13" t="s">
        <v>8336</v>
      </c>
      <c r="J136" s="20" t="str">
        <f>IF(Table7[[#This Row],[smoker]]="?","No",Table7[[#This Row],[smoker]])</f>
        <v>yes</v>
      </c>
      <c r="K136" s="20">
        <f>IFERROR(VALUE(Table7[[#This Row],[NumberOfMajorSurgeries]]),0)</f>
        <v>1</v>
      </c>
      <c r="L136" s="22" t="str">
        <f t="shared" si="4"/>
        <v>Obesity</v>
      </c>
      <c r="M136" s="22" t="str">
        <f t="shared" si="5"/>
        <v>Normal</v>
      </c>
    </row>
    <row r="137" spans="1:13" x14ac:dyDescent="0.25">
      <c r="A137" s="13" t="s">
        <v>272</v>
      </c>
      <c r="B137" s="13">
        <v>46.85</v>
      </c>
      <c r="C137" s="13">
        <v>4.25</v>
      </c>
      <c r="D137" s="13" t="s">
        <v>8335</v>
      </c>
      <c r="E137" s="13" t="s">
        <v>8335</v>
      </c>
      <c r="F137" s="13" t="s">
        <v>8337</v>
      </c>
      <c r="G137" s="13">
        <v>1</v>
      </c>
      <c r="H137" s="13" t="s">
        <v>8336</v>
      </c>
      <c r="J137" s="20" t="str">
        <f>IF(Table7[[#This Row],[smoker]]="?","No",Table7[[#This Row],[smoker]])</f>
        <v>yes</v>
      </c>
      <c r="K137" s="20">
        <f>IFERROR(VALUE(Table7[[#This Row],[NumberOfMajorSurgeries]]),0)</f>
        <v>1</v>
      </c>
      <c r="L137" s="20" t="str">
        <f t="shared" si="4"/>
        <v>Obesity</v>
      </c>
      <c r="M137" s="20" t="str">
        <f t="shared" si="5"/>
        <v>Normal</v>
      </c>
    </row>
    <row r="138" spans="1:13" x14ac:dyDescent="0.25">
      <c r="A138" s="13" t="s">
        <v>274</v>
      </c>
      <c r="B138" s="13">
        <v>42.24</v>
      </c>
      <c r="C138" s="13">
        <v>5.55</v>
      </c>
      <c r="D138" s="13" t="s">
        <v>8335</v>
      </c>
      <c r="E138" s="13" t="s">
        <v>8336</v>
      </c>
      <c r="F138" s="13" t="s">
        <v>8335</v>
      </c>
      <c r="G138" s="13">
        <v>1</v>
      </c>
      <c r="H138" s="13" t="s">
        <v>8336</v>
      </c>
      <c r="J138" s="20" t="str">
        <f>IF(Table7[[#This Row],[smoker]]="?","No",Table7[[#This Row],[smoker]])</f>
        <v>yes</v>
      </c>
      <c r="K138" s="20">
        <f>IFERROR(VALUE(Table7[[#This Row],[NumberOfMajorSurgeries]]),0)</f>
        <v>1</v>
      </c>
      <c r="L138" s="22" t="str">
        <f t="shared" si="4"/>
        <v>Obesity</v>
      </c>
      <c r="M138" s="22" t="str">
        <f t="shared" si="5"/>
        <v>Normal</v>
      </c>
    </row>
    <row r="139" spans="1:13" x14ac:dyDescent="0.25">
      <c r="A139" s="13" t="s">
        <v>276</v>
      </c>
      <c r="B139" s="13">
        <v>34.39</v>
      </c>
      <c r="C139" s="13">
        <v>5.78</v>
      </c>
      <c r="D139" s="13" t="s">
        <v>8335</v>
      </c>
      <c r="E139" s="13" t="s">
        <v>8335</v>
      </c>
      <c r="F139" s="13" t="s">
        <v>8335</v>
      </c>
      <c r="G139" s="13" t="s">
        <v>8339</v>
      </c>
      <c r="H139" s="13" t="s">
        <v>8336</v>
      </c>
      <c r="J139" s="20" t="str">
        <f>IF(Table7[[#This Row],[smoker]]="?","No",Table7[[#This Row],[smoker]])</f>
        <v>yes</v>
      </c>
      <c r="K139" s="20">
        <f>IFERROR(VALUE(Table7[[#This Row],[NumberOfMajorSurgeries]]),0)</f>
        <v>0</v>
      </c>
      <c r="L139" s="20" t="str">
        <f t="shared" si="4"/>
        <v>Obesity</v>
      </c>
      <c r="M139" s="20" t="str">
        <f t="shared" si="5"/>
        <v>Prediabetes</v>
      </c>
    </row>
    <row r="140" spans="1:13" x14ac:dyDescent="0.25">
      <c r="A140" s="13" t="s">
        <v>278</v>
      </c>
      <c r="B140" s="13">
        <v>42.89</v>
      </c>
      <c r="C140" s="13">
        <v>5.28</v>
      </c>
      <c r="D140" s="13" t="s">
        <v>8336</v>
      </c>
      <c r="E140" s="13" t="s">
        <v>8335</v>
      </c>
      <c r="F140" s="13" t="s">
        <v>8335</v>
      </c>
      <c r="G140" s="13" t="s">
        <v>8339</v>
      </c>
      <c r="H140" s="13" t="s">
        <v>8336</v>
      </c>
      <c r="J140" s="20" t="str">
        <f>IF(Table7[[#This Row],[smoker]]="?","No",Table7[[#This Row],[smoker]])</f>
        <v>yes</v>
      </c>
      <c r="K140" s="20">
        <f>IFERROR(VALUE(Table7[[#This Row],[NumberOfMajorSurgeries]]),0)</f>
        <v>0</v>
      </c>
      <c r="L140" s="22" t="str">
        <f t="shared" si="4"/>
        <v>Obesity</v>
      </c>
      <c r="M140" s="22" t="str">
        <f t="shared" si="5"/>
        <v>Normal</v>
      </c>
    </row>
    <row r="141" spans="1:13" x14ac:dyDescent="0.25">
      <c r="A141" s="13" t="s">
        <v>280</v>
      </c>
      <c r="B141" s="13">
        <v>36.299999999999997</v>
      </c>
      <c r="C141" s="13">
        <v>5.39</v>
      </c>
      <c r="D141" s="13" t="s">
        <v>8335</v>
      </c>
      <c r="E141" s="13" t="s">
        <v>8335</v>
      </c>
      <c r="F141" s="13" t="s">
        <v>8335</v>
      </c>
      <c r="G141" s="13" t="s">
        <v>8339</v>
      </c>
      <c r="H141" s="13" t="s">
        <v>8336</v>
      </c>
      <c r="J141" s="20" t="str">
        <f>IF(Table7[[#This Row],[smoker]]="?","No",Table7[[#This Row],[smoker]])</f>
        <v>yes</v>
      </c>
      <c r="K141" s="20">
        <f>IFERROR(VALUE(Table7[[#This Row],[NumberOfMajorSurgeries]]),0)</f>
        <v>0</v>
      </c>
      <c r="L141" s="20" t="str">
        <f t="shared" si="4"/>
        <v>Obesity</v>
      </c>
      <c r="M141" s="20" t="str">
        <f t="shared" si="5"/>
        <v>Normal</v>
      </c>
    </row>
    <row r="142" spans="1:13" x14ac:dyDescent="0.25">
      <c r="A142" s="13" t="s">
        <v>282</v>
      </c>
      <c r="B142" s="13">
        <v>35.200000000000003</v>
      </c>
      <c r="C142" s="13">
        <v>8.01</v>
      </c>
      <c r="D142" s="13" t="s">
        <v>8336</v>
      </c>
      <c r="E142" s="13" t="s">
        <v>8335</v>
      </c>
      <c r="F142" s="13" t="s">
        <v>8335</v>
      </c>
      <c r="G142" s="13">
        <v>1</v>
      </c>
      <c r="H142" s="13" t="s">
        <v>8336</v>
      </c>
      <c r="J142" s="20" t="str">
        <f>IF(Table7[[#This Row],[smoker]]="?","No",Table7[[#This Row],[smoker]])</f>
        <v>yes</v>
      </c>
      <c r="K142" s="20">
        <f>IFERROR(VALUE(Table7[[#This Row],[NumberOfMajorSurgeries]]),0)</f>
        <v>1</v>
      </c>
      <c r="L142" s="22" t="str">
        <f t="shared" si="4"/>
        <v>Obesity</v>
      </c>
      <c r="M142" s="22" t="str">
        <f t="shared" si="5"/>
        <v>Diabetes</v>
      </c>
    </row>
    <row r="143" spans="1:13" x14ac:dyDescent="0.25">
      <c r="A143" s="13" t="s">
        <v>284</v>
      </c>
      <c r="B143" s="13">
        <v>53.62</v>
      </c>
      <c r="C143" s="13">
        <v>5.21</v>
      </c>
      <c r="D143" s="13" t="s">
        <v>8335</v>
      </c>
      <c r="E143" s="13" t="s">
        <v>8335</v>
      </c>
      <c r="F143" s="13" t="s">
        <v>8335</v>
      </c>
      <c r="G143" s="13" t="s">
        <v>8339</v>
      </c>
      <c r="H143" s="13" t="s">
        <v>8336</v>
      </c>
      <c r="J143" s="20" t="str">
        <f>IF(Table7[[#This Row],[smoker]]="?","No",Table7[[#This Row],[smoker]])</f>
        <v>yes</v>
      </c>
      <c r="K143" s="20">
        <f>IFERROR(VALUE(Table7[[#This Row],[NumberOfMajorSurgeries]]),0)</f>
        <v>0</v>
      </c>
      <c r="L143" s="20" t="str">
        <f t="shared" si="4"/>
        <v>Obesity</v>
      </c>
      <c r="M143" s="20" t="str">
        <f t="shared" si="5"/>
        <v>Normal</v>
      </c>
    </row>
    <row r="144" spans="1:13" x14ac:dyDescent="0.25">
      <c r="A144" s="13" t="s">
        <v>286</v>
      </c>
      <c r="B144" s="13">
        <v>36.67</v>
      </c>
      <c r="C144" s="13">
        <v>6.27</v>
      </c>
      <c r="D144" s="13" t="s">
        <v>8335</v>
      </c>
      <c r="E144" s="13" t="s">
        <v>8335</v>
      </c>
      <c r="F144" s="13" t="s">
        <v>8335</v>
      </c>
      <c r="G144" s="13" t="s">
        <v>8339</v>
      </c>
      <c r="H144" s="13" t="s">
        <v>8336</v>
      </c>
      <c r="J144" s="20" t="str">
        <f>IF(Table7[[#This Row],[smoker]]="?","No",Table7[[#This Row],[smoker]])</f>
        <v>yes</v>
      </c>
      <c r="K144" s="20">
        <f>IFERROR(VALUE(Table7[[#This Row],[NumberOfMajorSurgeries]]),0)</f>
        <v>0</v>
      </c>
      <c r="L144" s="22" t="str">
        <f t="shared" si="4"/>
        <v>Obesity</v>
      </c>
      <c r="M144" s="22" t="str">
        <f t="shared" si="5"/>
        <v>Prediabetes</v>
      </c>
    </row>
    <row r="145" spans="1:13" x14ac:dyDescent="0.25">
      <c r="A145" s="13" t="s">
        <v>288</v>
      </c>
      <c r="B145" s="13">
        <v>33.4</v>
      </c>
      <c r="C145" s="13">
        <v>10.73</v>
      </c>
      <c r="D145" s="13" t="s">
        <v>8336</v>
      </c>
      <c r="E145" s="13" t="s">
        <v>8335</v>
      </c>
      <c r="F145" s="13" t="s">
        <v>8335</v>
      </c>
      <c r="G145" s="13">
        <v>1</v>
      </c>
      <c r="H145" s="13" t="s">
        <v>8336</v>
      </c>
      <c r="J145" s="20" t="str">
        <f>IF(Table7[[#This Row],[smoker]]="?","No",Table7[[#This Row],[smoker]])</f>
        <v>yes</v>
      </c>
      <c r="K145" s="20">
        <f>IFERROR(VALUE(Table7[[#This Row],[NumberOfMajorSurgeries]]),0)</f>
        <v>1</v>
      </c>
      <c r="L145" s="20" t="str">
        <f t="shared" si="4"/>
        <v>Obesity</v>
      </c>
      <c r="M145" s="20" t="str">
        <f t="shared" si="5"/>
        <v>Diabetes</v>
      </c>
    </row>
    <row r="146" spans="1:13" x14ac:dyDescent="0.25">
      <c r="A146" s="13" t="s">
        <v>290</v>
      </c>
      <c r="B146" s="13">
        <v>42.71</v>
      </c>
      <c r="C146" s="13">
        <v>10.52</v>
      </c>
      <c r="D146" s="13" t="s">
        <v>8335</v>
      </c>
      <c r="E146" s="13" t="s">
        <v>8335</v>
      </c>
      <c r="F146" s="13" t="s">
        <v>8335</v>
      </c>
      <c r="G146" s="13" t="s">
        <v>8339</v>
      </c>
      <c r="H146" s="13" t="s">
        <v>8336</v>
      </c>
      <c r="J146" s="20" t="str">
        <f>IF(Table7[[#This Row],[smoker]]="?","No",Table7[[#This Row],[smoker]])</f>
        <v>yes</v>
      </c>
      <c r="K146" s="20">
        <f>IFERROR(VALUE(Table7[[#This Row],[NumberOfMajorSurgeries]]),0)</f>
        <v>0</v>
      </c>
      <c r="L146" s="22" t="str">
        <f t="shared" si="4"/>
        <v>Obesity</v>
      </c>
      <c r="M146" s="22" t="str">
        <f t="shared" si="5"/>
        <v>Diabetes</v>
      </c>
    </row>
    <row r="147" spans="1:13" x14ac:dyDescent="0.25">
      <c r="A147" s="13" t="s">
        <v>292</v>
      </c>
      <c r="B147" s="13">
        <v>41.52</v>
      </c>
      <c r="C147" s="13">
        <v>11.82</v>
      </c>
      <c r="D147" s="13" t="s">
        <v>8336</v>
      </c>
      <c r="E147" s="13" t="s">
        <v>8335</v>
      </c>
      <c r="F147" s="13" t="s">
        <v>8335</v>
      </c>
      <c r="G147" s="13">
        <v>2</v>
      </c>
      <c r="H147" s="13" t="s">
        <v>8336</v>
      </c>
      <c r="J147" s="20" t="str">
        <f>IF(Table7[[#This Row],[smoker]]="?","No",Table7[[#This Row],[smoker]])</f>
        <v>yes</v>
      </c>
      <c r="K147" s="20">
        <f>IFERROR(VALUE(Table7[[#This Row],[NumberOfMajorSurgeries]]),0)</f>
        <v>2</v>
      </c>
      <c r="L147" s="20" t="str">
        <f t="shared" si="4"/>
        <v>Obesity</v>
      </c>
      <c r="M147" s="20" t="str">
        <f t="shared" si="5"/>
        <v>Diabetes</v>
      </c>
    </row>
    <row r="148" spans="1:13" x14ac:dyDescent="0.25">
      <c r="A148" s="13" t="s">
        <v>294</v>
      </c>
      <c r="B148" s="13">
        <v>39.4</v>
      </c>
      <c r="C148" s="13">
        <v>6.76</v>
      </c>
      <c r="D148" s="13" t="s">
        <v>8335</v>
      </c>
      <c r="E148" s="13" t="s">
        <v>8335</v>
      </c>
      <c r="F148" s="13" t="s">
        <v>8335</v>
      </c>
      <c r="G148" s="13" t="s">
        <v>8339</v>
      </c>
      <c r="H148" s="13" t="s">
        <v>8336</v>
      </c>
      <c r="J148" s="20" t="str">
        <f>IF(Table7[[#This Row],[smoker]]="?","No",Table7[[#This Row],[smoker]])</f>
        <v>yes</v>
      </c>
      <c r="K148" s="20">
        <f>IFERROR(VALUE(Table7[[#This Row],[NumberOfMajorSurgeries]]),0)</f>
        <v>0</v>
      </c>
      <c r="L148" s="22" t="str">
        <f t="shared" si="4"/>
        <v>Obesity</v>
      </c>
      <c r="M148" s="22" t="str">
        <f t="shared" si="5"/>
        <v>Diabetes</v>
      </c>
    </row>
    <row r="149" spans="1:13" x14ac:dyDescent="0.25">
      <c r="A149" s="13" t="s">
        <v>296</v>
      </c>
      <c r="B149" s="13">
        <v>46.45</v>
      </c>
      <c r="C149" s="13">
        <v>5.62</v>
      </c>
      <c r="D149" s="13" t="s">
        <v>8335</v>
      </c>
      <c r="E149" s="13" t="s">
        <v>8335</v>
      </c>
      <c r="F149" s="13" t="s">
        <v>8335</v>
      </c>
      <c r="G149" s="13" t="s">
        <v>8339</v>
      </c>
      <c r="H149" s="13" t="s">
        <v>8336</v>
      </c>
      <c r="J149" s="20" t="str">
        <f>IF(Table7[[#This Row],[smoker]]="?","No",Table7[[#This Row],[smoker]])</f>
        <v>yes</v>
      </c>
      <c r="K149" s="20">
        <f>IFERROR(VALUE(Table7[[#This Row],[NumberOfMajorSurgeries]]),0)</f>
        <v>0</v>
      </c>
      <c r="L149" s="20" t="str">
        <f t="shared" si="4"/>
        <v>Obesity</v>
      </c>
      <c r="M149" s="20" t="str">
        <f t="shared" si="5"/>
        <v>Normal</v>
      </c>
    </row>
    <row r="150" spans="1:13" x14ac:dyDescent="0.25">
      <c r="A150" s="13" t="s">
        <v>298</v>
      </c>
      <c r="B150" s="13">
        <v>35.75</v>
      </c>
      <c r="C150" s="13">
        <v>4.1900000000000004</v>
      </c>
      <c r="D150" s="13" t="s">
        <v>8335</v>
      </c>
      <c r="E150" s="13" t="s">
        <v>8335</v>
      </c>
      <c r="F150" s="13" t="s">
        <v>8335</v>
      </c>
      <c r="G150" s="13" t="s">
        <v>8339</v>
      </c>
      <c r="H150" s="13" t="s">
        <v>8336</v>
      </c>
      <c r="J150" s="20" t="str">
        <f>IF(Table7[[#This Row],[smoker]]="?","No",Table7[[#This Row],[smoker]])</f>
        <v>yes</v>
      </c>
      <c r="K150" s="20">
        <f>IFERROR(VALUE(Table7[[#This Row],[NumberOfMajorSurgeries]]),0)</f>
        <v>0</v>
      </c>
      <c r="L150" s="22" t="str">
        <f t="shared" si="4"/>
        <v>Obesity</v>
      </c>
      <c r="M150" s="22" t="str">
        <f t="shared" si="5"/>
        <v>Normal</v>
      </c>
    </row>
    <row r="151" spans="1:13" x14ac:dyDescent="0.25">
      <c r="A151" s="13" t="s">
        <v>300</v>
      </c>
      <c r="B151" s="13">
        <v>26.07</v>
      </c>
      <c r="C151" s="13">
        <v>5.32</v>
      </c>
      <c r="D151" s="13" t="s">
        <v>8335</v>
      </c>
      <c r="E151" s="13" t="s">
        <v>8335</v>
      </c>
      <c r="F151" s="13" t="s">
        <v>8335</v>
      </c>
      <c r="G151" s="13" t="s">
        <v>8339</v>
      </c>
      <c r="H151" s="13" t="s">
        <v>8336</v>
      </c>
      <c r="J151" s="20" t="str">
        <f>IF(Table7[[#This Row],[smoker]]="?","No",Table7[[#This Row],[smoker]])</f>
        <v>yes</v>
      </c>
      <c r="K151" s="20">
        <f>IFERROR(VALUE(Table7[[#This Row],[NumberOfMajorSurgeries]]),0)</f>
        <v>0</v>
      </c>
      <c r="L151" s="20" t="str">
        <f t="shared" si="4"/>
        <v>Overweight</v>
      </c>
      <c r="M151" s="20" t="str">
        <f t="shared" si="5"/>
        <v>Normal</v>
      </c>
    </row>
    <row r="152" spans="1:13" x14ac:dyDescent="0.25">
      <c r="A152" s="13" t="s">
        <v>302</v>
      </c>
      <c r="B152" s="13">
        <v>36.54</v>
      </c>
      <c r="C152" s="13">
        <v>4.46</v>
      </c>
      <c r="D152" s="13" t="s">
        <v>8336</v>
      </c>
      <c r="E152" s="13" t="s">
        <v>8335</v>
      </c>
      <c r="F152" s="13" t="s">
        <v>8335</v>
      </c>
      <c r="G152" s="13">
        <v>1</v>
      </c>
      <c r="H152" s="13" t="s">
        <v>8336</v>
      </c>
      <c r="J152" s="20" t="str">
        <f>IF(Table7[[#This Row],[smoker]]="?","No",Table7[[#This Row],[smoker]])</f>
        <v>yes</v>
      </c>
      <c r="K152" s="20">
        <f>IFERROR(VALUE(Table7[[#This Row],[NumberOfMajorSurgeries]]),0)</f>
        <v>1</v>
      </c>
      <c r="L152" s="22" t="str">
        <f t="shared" si="4"/>
        <v>Obesity</v>
      </c>
      <c r="M152" s="22" t="str">
        <f t="shared" si="5"/>
        <v>Normal</v>
      </c>
    </row>
    <row r="153" spans="1:13" x14ac:dyDescent="0.25">
      <c r="A153" s="13" t="s">
        <v>304</v>
      </c>
      <c r="B153" s="13">
        <v>51.64</v>
      </c>
      <c r="C153" s="13">
        <v>5.65</v>
      </c>
      <c r="D153" s="13" t="s">
        <v>8335</v>
      </c>
      <c r="E153" s="13" t="s">
        <v>8335</v>
      </c>
      <c r="F153" s="13" t="s">
        <v>8335</v>
      </c>
      <c r="G153" s="13" t="s">
        <v>8339</v>
      </c>
      <c r="H153" s="13" t="s">
        <v>8336</v>
      </c>
      <c r="J153" s="20" t="str">
        <f>IF(Table7[[#This Row],[smoker]]="?","No",Table7[[#This Row],[smoker]])</f>
        <v>yes</v>
      </c>
      <c r="K153" s="20">
        <f>IFERROR(VALUE(Table7[[#This Row],[NumberOfMajorSurgeries]]),0)</f>
        <v>0</v>
      </c>
      <c r="L153" s="20" t="str">
        <f t="shared" si="4"/>
        <v>Obesity</v>
      </c>
      <c r="M153" s="20" t="str">
        <f t="shared" si="5"/>
        <v>Normal</v>
      </c>
    </row>
    <row r="154" spans="1:13" x14ac:dyDescent="0.25">
      <c r="A154" s="13" t="s">
        <v>306</v>
      </c>
      <c r="B154" s="13">
        <v>42.83</v>
      </c>
      <c r="C154" s="13">
        <v>6.04</v>
      </c>
      <c r="D154" s="13" t="s">
        <v>8335</v>
      </c>
      <c r="E154" s="13" t="s">
        <v>8335</v>
      </c>
      <c r="F154" s="13" t="s">
        <v>8335</v>
      </c>
      <c r="G154" s="13">
        <v>2</v>
      </c>
      <c r="H154" s="13" t="s">
        <v>8336</v>
      </c>
      <c r="J154" s="20" t="str">
        <f>IF(Table7[[#This Row],[smoker]]="?","No",Table7[[#This Row],[smoker]])</f>
        <v>yes</v>
      </c>
      <c r="K154" s="20">
        <f>IFERROR(VALUE(Table7[[#This Row],[NumberOfMajorSurgeries]]),0)</f>
        <v>2</v>
      </c>
      <c r="L154" s="22" t="str">
        <f t="shared" si="4"/>
        <v>Obesity</v>
      </c>
      <c r="M154" s="22" t="str">
        <f t="shared" si="5"/>
        <v>Prediabetes</v>
      </c>
    </row>
    <row r="155" spans="1:13" x14ac:dyDescent="0.25">
      <c r="A155" s="13" t="s">
        <v>308</v>
      </c>
      <c r="B155" s="13">
        <v>40.15</v>
      </c>
      <c r="C155" s="13">
        <v>5.76</v>
      </c>
      <c r="D155" s="13" t="s">
        <v>8335</v>
      </c>
      <c r="E155" s="13" t="s">
        <v>8335</v>
      </c>
      <c r="F155" s="13" t="s">
        <v>8335</v>
      </c>
      <c r="G155" s="13">
        <v>1</v>
      </c>
      <c r="H155" s="13" t="s">
        <v>8336</v>
      </c>
      <c r="J155" s="20" t="str">
        <f>IF(Table7[[#This Row],[smoker]]="?","No",Table7[[#This Row],[smoker]])</f>
        <v>yes</v>
      </c>
      <c r="K155" s="20">
        <f>IFERROR(VALUE(Table7[[#This Row],[NumberOfMajorSurgeries]]),0)</f>
        <v>1</v>
      </c>
      <c r="L155" s="20" t="str">
        <f t="shared" si="4"/>
        <v>Obesity</v>
      </c>
      <c r="M155" s="20" t="str">
        <f t="shared" si="5"/>
        <v>Prediabetes</v>
      </c>
    </row>
    <row r="156" spans="1:13" x14ac:dyDescent="0.25">
      <c r="A156" s="13" t="s">
        <v>310</v>
      </c>
      <c r="B156" s="13">
        <v>27.8</v>
      </c>
      <c r="C156" s="13">
        <v>4.3600000000000003</v>
      </c>
      <c r="D156" s="13" t="s">
        <v>8335</v>
      </c>
      <c r="E156" s="13" t="s">
        <v>8335</v>
      </c>
      <c r="F156" s="13" t="s">
        <v>8337</v>
      </c>
      <c r="G156" s="13">
        <v>1</v>
      </c>
      <c r="H156" s="13" t="s">
        <v>8336</v>
      </c>
      <c r="J156" s="20" t="str">
        <f>IF(Table7[[#This Row],[smoker]]="?","No",Table7[[#This Row],[smoker]])</f>
        <v>yes</v>
      </c>
      <c r="K156" s="20">
        <f>IFERROR(VALUE(Table7[[#This Row],[NumberOfMajorSurgeries]]),0)</f>
        <v>1</v>
      </c>
      <c r="L156" s="22" t="str">
        <f t="shared" si="4"/>
        <v>Overweight</v>
      </c>
      <c r="M156" s="22" t="str">
        <f t="shared" si="5"/>
        <v>Normal</v>
      </c>
    </row>
    <row r="157" spans="1:13" x14ac:dyDescent="0.25">
      <c r="A157" s="13" t="s">
        <v>312</v>
      </c>
      <c r="B157" s="13">
        <v>45.81</v>
      </c>
      <c r="C157" s="13">
        <v>4.76</v>
      </c>
      <c r="D157" s="13" t="s">
        <v>8336</v>
      </c>
      <c r="E157" s="13" t="s">
        <v>8335</v>
      </c>
      <c r="F157" s="13" t="s">
        <v>8337</v>
      </c>
      <c r="G157" s="13">
        <v>1</v>
      </c>
      <c r="H157" s="13" t="s">
        <v>8336</v>
      </c>
      <c r="J157" s="20" t="str">
        <f>IF(Table7[[#This Row],[smoker]]="?","No",Table7[[#This Row],[smoker]])</f>
        <v>yes</v>
      </c>
      <c r="K157" s="20">
        <f>IFERROR(VALUE(Table7[[#This Row],[NumberOfMajorSurgeries]]),0)</f>
        <v>1</v>
      </c>
      <c r="L157" s="20" t="str">
        <f t="shared" si="4"/>
        <v>Obesity</v>
      </c>
      <c r="M157" s="20" t="str">
        <f t="shared" si="5"/>
        <v>Normal</v>
      </c>
    </row>
    <row r="158" spans="1:13" x14ac:dyDescent="0.25">
      <c r="A158" s="13" t="s">
        <v>314</v>
      </c>
      <c r="B158" s="13">
        <v>34.43</v>
      </c>
      <c r="C158" s="13">
        <v>10.82</v>
      </c>
      <c r="D158" s="13" t="s">
        <v>8336</v>
      </c>
      <c r="E158" s="13" t="s">
        <v>8335</v>
      </c>
      <c r="F158" s="13" t="s">
        <v>8335</v>
      </c>
      <c r="G158" s="13">
        <v>1</v>
      </c>
      <c r="H158" s="13" t="s">
        <v>8336</v>
      </c>
      <c r="J158" s="20" t="str">
        <f>IF(Table7[[#This Row],[smoker]]="?","No",Table7[[#This Row],[smoker]])</f>
        <v>yes</v>
      </c>
      <c r="K158" s="20">
        <f>IFERROR(VALUE(Table7[[#This Row],[NumberOfMajorSurgeries]]),0)</f>
        <v>1</v>
      </c>
      <c r="L158" s="22" t="str">
        <f t="shared" si="4"/>
        <v>Obesity</v>
      </c>
      <c r="M158" s="22" t="str">
        <f t="shared" si="5"/>
        <v>Diabetes</v>
      </c>
    </row>
    <row r="159" spans="1:13" x14ac:dyDescent="0.25">
      <c r="A159" s="13" t="s">
        <v>316</v>
      </c>
      <c r="B159" s="13">
        <v>41.33</v>
      </c>
      <c r="C159" s="13">
        <v>4.01</v>
      </c>
      <c r="D159" s="13" t="s">
        <v>8336</v>
      </c>
      <c r="E159" s="13" t="s">
        <v>8335</v>
      </c>
      <c r="F159" s="13" t="s">
        <v>8335</v>
      </c>
      <c r="G159" s="13" t="s">
        <v>8339</v>
      </c>
      <c r="H159" s="13" t="s">
        <v>8336</v>
      </c>
      <c r="J159" s="20" t="str">
        <f>IF(Table7[[#This Row],[smoker]]="?","No",Table7[[#This Row],[smoker]])</f>
        <v>yes</v>
      </c>
      <c r="K159" s="20">
        <f>IFERROR(VALUE(Table7[[#This Row],[NumberOfMajorSurgeries]]),0)</f>
        <v>0</v>
      </c>
      <c r="L159" s="20" t="str">
        <f t="shared" si="4"/>
        <v>Obesity</v>
      </c>
      <c r="M159" s="20" t="str">
        <f t="shared" si="5"/>
        <v>Normal</v>
      </c>
    </row>
    <row r="160" spans="1:13" x14ac:dyDescent="0.25">
      <c r="A160" s="13" t="s">
        <v>318</v>
      </c>
      <c r="B160" s="13">
        <v>31.92</v>
      </c>
      <c r="C160" s="13">
        <v>5.12</v>
      </c>
      <c r="D160" s="13" t="s">
        <v>8336</v>
      </c>
      <c r="E160" s="13" t="s">
        <v>8335</v>
      </c>
      <c r="F160" s="13" t="s">
        <v>8335</v>
      </c>
      <c r="G160" s="13">
        <v>1</v>
      </c>
      <c r="H160" s="13" t="s">
        <v>8336</v>
      </c>
      <c r="J160" s="20" t="str">
        <f>IF(Table7[[#This Row],[smoker]]="?","No",Table7[[#This Row],[smoker]])</f>
        <v>yes</v>
      </c>
      <c r="K160" s="20">
        <f>IFERROR(VALUE(Table7[[#This Row],[NumberOfMajorSurgeries]]),0)</f>
        <v>1</v>
      </c>
      <c r="L160" s="22" t="str">
        <f t="shared" si="4"/>
        <v>Obesity</v>
      </c>
      <c r="M160" s="22" t="str">
        <f t="shared" si="5"/>
        <v>Normal</v>
      </c>
    </row>
    <row r="161" spans="1:13" x14ac:dyDescent="0.25">
      <c r="A161" s="13" t="s">
        <v>320</v>
      </c>
      <c r="B161" s="13">
        <v>39.799999999999997</v>
      </c>
      <c r="C161" s="13">
        <v>10.54</v>
      </c>
      <c r="D161" s="13" t="s">
        <v>8336</v>
      </c>
      <c r="E161" s="13" t="s">
        <v>8335</v>
      </c>
      <c r="F161" s="13" t="s">
        <v>8335</v>
      </c>
      <c r="G161" s="13">
        <v>2</v>
      </c>
      <c r="H161" s="13" t="s">
        <v>8336</v>
      </c>
      <c r="J161" s="20" t="str">
        <f>IF(Table7[[#This Row],[smoker]]="?","No",Table7[[#This Row],[smoker]])</f>
        <v>yes</v>
      </c>
      <c r="K161" s="20">
        <f>IFERROR(VALUE(Table7[[#This Row],[NumberOfMajorSurgeries]]),0)</f>
        <v>2</v>
      </c>
      <c r="L161" s="20" t="str">
        <f t="shared" si="4"/>
        <v>Obesity</v>
      </c>
      <c r="M161" s="20" t="str">
        <f t="shared" si="5"/>
        <v>Diabetes</v>
      </c>
    </row>
    <row r="162" spans="1:13" x14ac:dyDescent="0.25">
      <c r="A162" s="13" t="s">
        <v>322</v>
      </c>
      <c r="B162" s="13">
        <v>42.82</v>
      </c>
      <c r="C162" s="13">
        <v>4.21</v>
      </c>
      <c r="D162" s="13" t="s">
        <v>8335</v>
      </c>
      <c r="E162" s="13" t="s">
        <v>8335</v>
      </c>
      <c r="F162" s="13" t="s">
        <v>8335</v>
      </c>
      <c r="G162" s="13" t="s">
        <v>8339</v>
      </c>
      <c r="H162" s="13" t="s">
        <v>8336</v>
      </c>
      <c r="J162" s="20" t="str">
        <f>IF(Table7[[#This Row],[smoker]]="?","No",Table7[[#This Row],[smoker]])</f>
        <v>yes</v>
      </c>
      <c r="K162" s="20">
        <f>IFERROR(VALUE(Table7[[#This Row],[NumberOfMajorSurgeries]]),0)</f>
        <v>0</v>
      </c>
      <c r="L162" s="22" t="str">
        <f t="shared" si="4"/>
        <v>Obesity</v>
      </c>
      <c r="M162" s="22" t="str">
        <f t="shared" si="5"/>
        <v>Normal</v>
      </c>
    </row>
    <row r="163" spans="1:13" x14ac:dyDescent="0.25">
      <c r="A163" s="13" t="s">
        <v>324</v>
      </c>
      <c r="B163" s="13">
        <v>33.630000000000003</v>
      </c>
      <c r="C163" s="13">
        <v>5.42</v>
      </c>
      <c r="D163" s="13" t="s">
        <v>8335</v>
      </c>
      <c r="E163" s="13" t="s">
        <v>8335</v>
      </c>
      <c r="F163" s="13" t="s">
        <v>8335</v>
      </c>
      <c r="G163" s="13" t="s">
        <v>8339</v>
      </c>
      <c r="H163" s="13" t="s">
        <v>8336</v>
      </c>
      <c r="J163" s="20" t="str">
        <f>IF(Table7[[#This Row],[smoker]]="?","No",Table7[[#This Row],[smoker]])</f>
        <v>yes</v>
      </c>
      <c r="K163" s="20">
        <f>IFERROR(VALUE(Table7[[#This Row],[NumberOfMajorSurgeries]]),0)</f>
        <v>0</v>
      </c>
      <c r="L163" s="20" t="str">
        <f t="shared" si="4"/>
        <v>Obesity</v>
      </c>
      <c r="M163" s="20" t="str">
        <f t="shared" si="5"/>
        <v>Normal</v>
      </c>
    </row>
    <row r="164" spans="1:13" x14ac:dyDescent="0.25">
      <c r="A164" s="13" t="s">
        <v>326</v>
      </c>
      <c r="B164" s="13">
        <v>37.07</v>
      </c>
      <c r="C164" s="13">
        <v>4.28</v>
      </c>
      <c r="D164" s="13" t="s">
        <v>8335</v>
      </c>
      <c r="E164" s="13" t="s">
        <v>8336</v>
      </c>
      <c r="F164" s="13" t="s">
        <v>8335</v>
      </c>
      <c r="G164" s="13">
        <v>1</v>
      </c>
      <c r="H164" s="13" t="s">
        <v>8336</v>
      </c>
      <c r="J164" s="20" t="str">
        <f>IF(Table7[[#This Row],[smoker]]="?","No",Table7[[#This Row],[smoker]])</f>
        <v>yes</v>
      </c>
      <c r="K164" s="20">
        <f>IFERROR(VALUE(Table7[[#This Row],[NumberOfMajorSurgeries]]),0)</f>
        <v>1</v>
      </c>
      <c r="L164" s="22" t="str">
        <f t="shared" si="4"/>
        <v>Obesity</v>
      </c>
      <c r="M164" s="22" t="str">
        <f t="shared" si="5"/>
        <v>Normal</v>
      </c>
    </row>
    <row r="165" spans="1:13" x14ac:dyDescent="0.25">
      <c r="A165" s="13" t="s">
        <v>328</v>
      </c>
      <c r="B165" s="13">
        <v>35.625</v>
      </c>
      <c r="C165" s="13">
        <v>8.9</v>
      </c>
      <c r="D165" s="13" t="s">
        <v>8335</v>
      </c>
      <c r="E165" s="13" t="s">
        <v>8335</v>
      </c>
      <c r="F165" s="13" t="s">
        <v>8335</v>
      </c>
      <c r="G165" s="13" t="s">
        <v>8339</v>
      </c>
      <c r="H165" s="13" t="s">
        <v>8336</v>
      </c>
      <c r="J165" s="20" t="str">
        <f>IF(Table7[[#This Row],[smoker]]="?","No",Table7[[#This Row],[smoker]])</f>
        <v>yes</v>
      </c>
      <c r="K165" s="20">
        <f>IFERROR(VALUE(Table7[[#This Row],[NumberOfMajorSurgeries]]),0)</f>
        <v>0</v>
      </c>
      <c r="L165" s="20" t="str">
        <f t="shared" si="4"/>
        <v>Obesity</v>
      </c>
      <c r="M165" s="20" t="str">
        <f t="shared" si="5"/>
        <v>Diabetes</v>
      </c>
    </row>
    <row r="166" spans="1:13" x14ac:dyDescent="0.25">
      <c r="A166" s="13" t="s">
        <v>330</v>
      </c>
      <c r="B166" s="13">
        <v>42.69</v>
      </c>
      <c r="C166" s="13">
        <v>4.8899999999999997</v>
      </c>
      <c r="D166" s="13" t="s">
        <v>8335</v>
      </c>
      <c r="E166" s="13" t="s">
        <v>8335</v>
      </c>
      <c r="F166" s="13" t="s">
        <v>8337</v>
      </c>
      <c r="G166" s="13">
        <v>1</v>
      </c>
      <c r="H166" s="13" t="s">
        <v>8336</v>
      </c>
      <c r="J166" s="20" t="str">
        <f>IF(Table7[[#This Row],[smoker]]="?","No",Table7[[#This Row],[smoker]])</f>
        <v>yes</v>
      </c>
      <c r="K166" s="20">
        <f>IFERROR(VALUE(Table7[[#This Row],[NumberOfMajorSurgeries]]),0)</f>
        <v>1</v>
      </c>
      <c r="L166" s="22" t="str">
        <f t="shared" si="4"/>
        <v>Obesity</v>
      </c>
      <c r="M166" s="22" t="str">
        <f t="shared" si="5"/>
        <v>Normal</v>
      </c>
    </row>
    <row r="167" spans="1:13" x14ac:dyDescent="0.25">
      <c r="A167" s="13" t="s">
        <v>332</v>
      </c>
      <c r="B167" s="13">
        <v>37.869999999999997</v>
      </c>
      <c r="C167" s="13">
        <v>4.29</v>
      </c>
      <c r="D167" s="13" t="s">
        <v>8336</v>
      </c>
      <c r="E167" s="13" t="s">
        <v>8335</v>
      </c>
      <c r="F167" s="13" t="s">
        <v>8337</v>
      </c>
      <c r="G167" s="13">
        <v>1</v>
      </c>
      <c r="H167" s="13" t="s">
        <v>8336</v>
      </c>
      <c r="J167" s="20" t="str">
        <f>IF(Table7[[#This Row],[smoker]]="?","No",Table7[[#This Row],[smoker]])</f>
        <v>yes</v>
      </c>
      <c r="K167" s="20">
        <f>IFERROR(VALUE(Table7[[#This Row],[NumberOfMajorSurgeries]]),0)</f>
        <v>1</v>
      </c>
      <c r="L167" s="20" t="str">
        <f t="shared" si="4"/>
        <v>Obesity</v>
      </c>
      <c r="M167" s="20" t="str">
        <f t="shared" si="5"/>
        <v>Normal</v>
      </c>
    </row>
    <row r="168" spans="1:13" x14ac:dyDescent="0.25">
      <c r="A168" s="13" t="s">
        <v>334</v>
      </c>
      <c r="B168" s="13">
        <v>40.61</v>
      </c>
      <c r="C168" s="13">
        <v>8</v>
      </c>
      <c r="D168" s="13" t="s">
        <v>8336</v>
      </c>
      <c r="E168" s="13" t="s">
        <v>8335</v>
      </c>
      <c r="F168" s="13" t="s">
        <v>8335</v>
      </c>
      <c r="G168" s="13">
        <v>1</v>
      </c>
      <c r="H168" s="13" t="s">
        <v>8336</v>
      </c>
      <c r="J168" s="20" t="str">
        <f>IF(Table7[[#This Row],[smoker]]="?","No",Table7[[#This Row],[smoker]])</f>
        <v>yes</v>
      </c>
      <c r="K168" s="20">
        <f>IFERROR(VALUE(Table7[[#This Row],[NumberOfMajorSurgeries]]),0)</f>
        <v>1</v>
      </c>
      <c r="L168" s="22" t="str">
        <f t="shared" si="4"/>
        <v>Obesity</v>
      </c>
      <c r="M168" s="22" t="str">
        <f t="shared" si="5"/>
        <v>Diabetes</v>
      </c>
    </row>
    <row r="169" spans="1:13" x14ac:dyDescent="0.25">
      <c r="A169" s="13" t="s">
        <v>336</v>
      </c>
      <c r="B169" s="13">
        <v>30.78</v>
      </c>
      <c r="C169" s="13">
        <v>4.67</v>
      </c>
      <c r="D169" s="13" t="s">
        <v>8336</v>
      </c>
      <c r="E169" s="13" t="s">
        <v>8335</v>
      </c>
      <c r="F169" s="13" t="s">
        <v>8335</v>
      </c>
      <c r="G169" s="13" t="s">
        <v>8339</v>
      </c>
      <c r="H169" s="13" t="s">
        <v>8336</v>
      </c>
      <c r="J169" s="20" t="str">
        <f>IF(Table7[[#This Row],[smoker]]="?","No",Table7[[#This Row],[smoker]])</f>
        <v>yes</v>
      </c>
      <c r="K169" s="20">
        <f>IFERROR(VALUE(Table7[[#This Row],[NumberOfMajorSurgeries]]),0)</f>
        <v>0</v>
      </c>
      <c r="L169" s="20" t="str">
        <f t="shared" si="4"/>
        <v>Obesity</v>
      </c>
      <c r="M169" s="20" t="str">
        <f t="shared" si="5"/>
        <v>Normal</v>
      </c>
    </row>
    <row r="170" spans="1:13" x14ac:dyDescent="0.25">
      <c r="A170" s="13" t="s">
        <v>338</v>
      </c>
      <c r="B170" s="13">
        <v>49.49</v>
      </c>
      <c r="C170" s="13">
        <v>4.5</v>
      </c>
      <c r="D170" s="13" t="s">
        <v>8335</v>
      </c>
      <c r="E170" s="13" t="s">
        <v>8335</v>
      </c>
      <c r="F170" s="13" t="s">
        <v>8335</v>
      </c>
      <c r="G170" s="13" t="s">
        <v>8339</v>
      </c>
      <c r="H170" s="13" t="s">
        <v>8336</v>
      </c>
      <c r="J170" s="20" t="str">
        <f>IF(Table7[[#This Row],[smoker]]="?","No",Table7[[#This Row],[smoker]])</f>
        <v>yes</v>
      </c>
      <c r="K170" s="20">
        <f>IFERROR(VALUE(Table7[[#This Row],[NumberOfMajorSurgeries]]),0)</f>
        <v>0</v>
      </c>
      <c r="L170" s="22" t="str">
        <f t="shared" si="4"/>
        <v>Obesity</v>
      </c>
      <c r="M170" s="22" t="str">
        <f t="shared" si="5"/>
        <v>Normal</v>
      </c>
    </row>
    <row r="171" spans="1:13" x14ac:dyDescent="0.25">
      <c r="A171" s="13" t="s">
        <v>340</v>
      </c>
      <c r="B171" s="13">
        <v>37.619999999999997</v>
      </c>
      <c r="C171" s="13">
        <v>6.32</v>
      </c>
      <c r="D171" s="13" t="s">
        <v>8336</v>
      </c>
      <c r="E171" s="13" t="s">
        <v>8336</v>
      </c>
      <c r="F171" s="13" t="s">
        <v>8335</v>
      </c>
      <c r="G171" s="13">
        <v>2</v>
      </c>
      <c r="H171" s="13" t="s">
        <v>8336</v>
      </c>
      <c r="J171" s="20" t="str">
        <f>IF(Table7[[#This Row],[smoker]]="?","No",Table7[[#This Row],[smoker]])</f>
        <v>yes</v>
      </c>
      <c r="K171" s="20">
        <f>IFERROR(VALUE(Table7[[#This Row],[NumberOfMajorSurgeries]]),0)</f>
        <v>2</v>
      </c>
      <c r="L171" s="20" t="str">
        <f t="shared" si="4"/>
        <v>Obesity</v>
      </c>
      <c r="M171" s="20" t="str">
        <f t="shared" si="5"/>
        <v>Prediabetes</v>
      </c>
    </row>
    <row r="172" spans="1:13" x14ac:dyDescent="0.25">
      <c r="A172" s="13" t="s">
        <v>342</v>
      </c>
      <c r="B172" s="13">
        <v>36.08</v>
      </c>
      <c r="C172" s="13">
        <v>6.1</v>
      </c>
      <c r="D172" s="13" t="s">
        <v>8336</v>
      </c>
      <c r="E172" s="13" t="s">
        <v>8335</v>
      </c>
      <c r="F172" s="13" t="s">
        <v>8335</v>
      </c>
      <c r="G172" s="13">
        <v>1</v>
      </c>
      <c r="H172" s="13" t="s">
        <v>8336</v>
      </c>
      <c r="J172" s="20" t="str">
        <f>IF(Table7[[#This Row],[smoker]]="?","No",Table7[[#This Row],[smoker]])</f>
        <v>yes</v>
      </c>
      <c r="K172" s="20">
        <f>IFERROR(VALUE(Table7[[#This Row],[NumberOfMajorSurgeries]]),0)</f>
        <v>1</v>
      </c>
      <c r="L172" s="22" t="str">
        <f t="shared" si="4"/>
        <v>Obesity</v>
      </c>
      <c r="M172" s="22" t="str">
        <f t="shared" si="5"/>
        <v>Prediabetes</v>
      </c>
    </row>
    <row r="173" spans="1:13" x14ac:dyDescent="0.25">
      <c r="A173" s="13" t="s">
        <v>344</v>
      </c>
      <c r="B173" s="13">
        <v>33.5</v>
      </c>
      <c r="C173" s="13">
        <v>5.4</v>
      </c>
      <c r="D173" s="13" t="s">
        <v>8335</v>
      </c>
      <c r="E173" s="13" t="s">
        <v>8335</v>
      </c>
      <c r="F173" s="13" t="s">
        <v>8335</v>
      </c>
      <c r="G173" s="13" t="s">
        <v>8339</v>
      </c>
      <c r="H173" s="13" t="s">
        <v>8336</v>
      </c>
      <c r="J173" s="20" t="str">
        <f>IF(Table7[[#This Row],[smoker]]="?","No",Table7[[#This Row],[smoker]])</f>
        <v>yes</v>
      </c>
      <c r="K173" s="20">
        <f>IFERROR(VALUE(Table7[[#This Row],[NumberOfMajorSurgeries]]),0)</f>
        <v>0</v>
      </c>
      <c r="L173" s="20" t="str">
        <f t="shared" si="4"/>
        <v>Obesity</v>
      </c>
      <c r="M173" s="20" t="str">
        <f t="shared" si="5"/>
        <v>Normal</v>
      </c>
    </row>
    <row r="174" spans="1:13" x14ac:dyDescent="0.25">
      <c r="A174" s="13" t="s">
        <v>346</v>
      </c>
      <c r="B174" s="13">
        <v>47.46</v>
      </c>
      <c r="C174" s="13">
        <v>6.24</v>
      </c>
      <c r="D174" s="13" t="s">
        <v>8336</v>
      </c>
      <c r="E174" s="13" t="s">
        <v>8335</v>
      </c>
      <c r="F174" s="13" t="s">
        <v>8335</v>
      </c>
      <c r="G174" s="13">
        <v>1</v>
      </c>
      <c r="H174" s="13" t="s">
        <v>8336</v>
      </c>
      <c r="J174" s="20" t="str">
        <f>IF(Table7[[#This Row],[smoker]]="?","No",Table7[[#This Row],[smoker]])</f>
        <v>yes</v>
      </c>
      <c r="K174" s="20">
        <f>IFERROR(VALUE(Table7[[#This Row],[NumberOfMajorSurgeries]]),0)</f>
        <v>1</v>
      </c>
      <c r="L174" s="22" t="str">
        <f t="shared" si="4"/>
        <v>Obesity</v>
      </c>
      <c r="M174" s="22" t="str">
        <f t="shared" si="5"/>
        <v>Prediabetes</v>
      </c>
    </row>
    <row r="175" spans="1:13" x14ac:dyDescent="0.25">
      <c r="A175" s="13" t="s">
        <v>348</v>
      </c>
      <c r="B175" s="13">
        <v>49.24</v>
      </c>
      <c r="C175" s="13">
        <v>4.45</v>
      </c>
      <c r="D175" s="13" t="s">
        <v>8335</v>
      </c>
      <c r="E175" s="13" t="s">
        <v>8335</v>
      </c>
      <c r="F175" s="13" t="s">
        <v>8335</v>
      </c>
      <c r="G175" s="13" t="s">
        <v>8339</v>
      </c>
      <c r="H175" s="13" t="s">
        <v>8336</v>
      </c>
      <c r="J175" s="20" t="str">
        <f>IF(Table7[[#This Row],[smoker]]="?","No",Table7[[#This Row],[smoker]])</f>
        <v>yes</v>
      </c>
      <c r="K175" s="20">
        <f>IFERROR(VALUE(Table7[[#This Row],[NumberOfMajorSurgeries]]),0)</f>
        <v>0</v>
      </c>
      <c r="L175" s="20" t="str">
        <f t="shared" si="4"/>
        <v>Obesity</v>
      </c>
      <c r="M175" s="20" t="str">
        <f t="shared" si="5"/>
        <v>Normal</v>
      </c>
    </row>
    <row r="176" spans="1:13" x14ac:dyDescent="0.25">
      <c r="A176" s="13" t="s">
        <v>350</v>
      </c>
      <c r="B176" s="13">
        <v>54.4</v>
      </c>
      <c r="C176" s="13">
        <v>5.22</v>
      </c>
      <c r="D176" s="13" t="s">
        <v>8335</v>
      </c>
      <c r="E176" s="13" t="s">
        <v>8335</v>
      </c>
      <c r="F176" s="13" t="s">
        <v>8335</v>
      </c>
      <c r="G176" s="13">
        <v>1</v>
      </c>
      <c r="H176" s="13" t="s">
        <v>8336</v>
      </c>
      <c r="J176" s="20" t="str">
        <f>IF(Table7[[#This Row],[smoker]]="?","No",Table7[[#This Row],[smoker]])</f>
        <v>yes</v>
      </c>
      <c r="K176" s="20">
        <f>IFERROR(VALUE(Table7[[#This Row],[NumberOfMajorSurgeries]]),0)</f>
        <v>1</v>
      </c>
      <c r="L176" s="22" t="str">
        <f t="shared" si="4"/>
        <v>Obesity</v>
      </c>
      <c r="M176" s="22" t="str">
        <f t="shared" si="5"/>
        <v>Normal</v>
      </c>
    </row>
    <row r="177" spans="1:13" x14ac:dyDescent="0.25">
      <c r="A177" s="13" t="s">
        <v>352</v>
      </c>
      <c r="B177" s="13">
        <v>35.53</v>
      </c>
      <c r="C177" s="13">
        <v>4.6100000000000003</v>
      </c>
      <c r="D177" s="13" t="s">
        <v>8335</v>
      </c>
      <c r="E177" s="13" t="s">
        <v>8335</v>
      </c>
      <c r="F177" s="13" t="s">
        <v>8335</v>
      </c>
      <c r="G177" s="13">
        <v>1</v>
      </c>
      <c r="H177" s="13" t="s">
        <v>8336</v>
      </c>
      <c r="J177" s="20" t="str">
        <f>IF(Table7[[#This Row],[smoker]]="?","No",Table7[[#This Row],[smoker]])</f>
        <v>yes</v>
      </c>
      <c r="K177" s="20">
        <f>IFERROR(VALUE(Table7[[#This Row],[NumberOfMajorSurgeries]]),0)</f>
        <v>1</v>
      </c>
      <c r="L177" s="20" t="str">
        <f t="shared" si="4"/>
        <v>Obesity</v>
      </c>
      <c r="M177" s="20" t="str">
        <f t="shared" si="5"/>
        <v>Normal</v>
      </c>
    </row>
    <row r="178" spans="1:13" x14ac:dyDescent="0.25">
      <c r="A178" s="13" t="s">
        <v>354</v>
      </c>
      <c r="B178" s="13">
        <v>39.729999999999997</v>
      </c>
      <c r="C178" s="13">
        <v>6.24</v>
      </c>
      <c r="D178" s="13" t="s">
        <v>8335</v>
      </c>
      <c r="E178" s="13" t="s">
        <v>8335</v>
      </c>
      <c r="F178" s="13" t="s">
        <v>8335</v>
      </c>
      <c r="G178" s="13" t="s">
        <v>8339</v>
      </c>
      <c r="H178" s="13" t="s">
        <v>8336</v>
      </c>
      <c r="J178" s="20" t="str">
        <f>IF(Table7[[#This Row],[smoker]]="?","No",Table7[[#This Row],[smoker]])</f>
        <v>yes</v>
      </c>
      <c r="K178" s="20">
        <f>IFERROR(VALUE(Table7[[#This Row],[NumberOfMajorSurgeries]]),0)</f>
        <v>0</v>
      </c>
      <c r="L178" s="22" t="str">
        <f t="shared" si="4"/>
        <v>Obesity</v>
      </c>
      <c r="M178" s="22" t="str">
        <f t="shared" si="5"/>
        <v>Prediabetes</v>
      </c>
    </row>
    <row r="179" spans="1:13" x14ac:dyDescent="0.25">
      <c r="A179" s="13" t="s">
        <v>356</v>
      </c>
      <c r="B179" s="13">
        <v>35.68</v>
      </c>
      <c r="C179" s="13">
        <v>10.039999999999999</v>
      </c>
      <c r="D179" s="13" t="s">
        <v>8335</v>
      </c>
      <c r="E179" s="13" t="s">
        <v>8335</v>
      </c>
      <c r="F179" s="13" t="s">
        <v>8335</v>
      </c>
      <c r="G179" s="13" t="s">
        <v>8339</v>
      </c>
      <c r="H179" s="13" t="s">
        <v>8336</v>
      </c>
      <c r="J179" s="20" t="str">
        <f>IF(Table7[[#This Row],[smoker]]="?","No",Table7[[#This Row],[smoker]])</f>
        <v>yes</v>
      </c>
      <c r="K179" s="20">
        <f>IFERROR(VALUE(Table7[[#This Row],[NumberOfMajorSurgeries]]),0)</f>
        <v>0</v>
      </c>
      <c r="L179" s="20" t="str">
        <f t="shared" si="4"/>
        <v>Obesity</v>
      </c>
      <c r="M179" s="20" t="str">
        <f t="shared" si="5"/>
        <v>Diabetes</v>
      </c>
    </row>
    <row r="180" spans="1:13" x14ac:dyDescent="0.25">
      <c r="A180" s="13" t="s">
        <v>358</v>
      </c>
      <c r="B180" s="13">
        <v>48.86</v>
      </c>
      <c r="C180" s="13">
        <v>6.09</v>
      </c>
      <c r="D180" s="13" t="s">
        <v>8335</v>
      </c>
      <c r="E180" s="13" t="s">
        <v>8335</v>
      </c>
      <c r="F180" s="13" t="s">
        <v>8335</v>
      </c>
      <c r="G180" s="13" t="s">
        <v>8339</v>
      </c>
      <c r="H180" s="13" t="s">
        <v>8336</v>
      </c>
      <c r="J180" s="20" t="str">
        <f>IF(Table7[[#This Row],[smoker]]="?","No",Table7[[#This Row],[smoker]])</f>
        <v>yes</v>
      </c>
      <c r="K180" s="20">
        <f>IFERROR(VALUE(Table7[[#This Row],[NumberOfMajorSurgeries]]),0)</f>
        <v>0</v>
      </c>
      <c r="L180" s="22" t="str">
        <f t="shared" si="4"/>
        <v>Obesity</v>
      </c>
      <c r="M180" s="22" t="str">
        <f t="shared" si="5"/>
        <v>Prediabetes</v>
      </c>
    </row>
    <row r="181" spans="1:13" x14ac:dyDescent="0.25">
      <c r="A181" s="13" t="s">
        <v>360</v>
      </c>
      <c r="B181" s="13">
        <v>34.799999999999997</v>
      </c>
      <c r="C181" s="13">
        <v>11.4</v>
      </c>
      <c r="D181" s="13" t="s">
        <v>8336</v>
      </c>
      <c r="E181" s="13" t="s">
        <v>8335</v>
      </c>
      <c r="F181" s="13" t="s">
        <v>8337</v>
      </c>
      <c r="G181" s="13">
        <v>1</v>
      </c>
      <c r="H181" s="13" t="s">
        <v>8335</v>
      </c>
      <c r="J181" s="20" t="str">
        <f>IF(Table7[[#This Row],[smoker]]="?","No",Table7[[#This Row],[smoker]])</f>
        <v>No</v>
      </c>
      <c r="K181" s="20">
        <f>IFERROR(VALUE(Table7[[#This Row],[NumberOfMajorSurgeries]]),0)</f>
        <v>1</v>
      </c>
      <c r="L181" s="20" t="str">
        <f t="shared" si="4"/>
        <v>Obesity</v>
      </c>
      <c r="M181" s="20" t="str">
        <f t="shared" si="5"/>
        <v>Diabetes</v>
      </c>
    </row>
    <row r="182" spans="1:13" x14ac:dyDescent="0.25">
      <c r="A182" s="13" t="s">
        <v>362</v>
      </c>
      <c r="B182" s="13">
        <v>32.49</v>
      </c>
      <c r="C182" s="13">
        <v>4.29</v>
      </c>
      <c r="D182" s="13" t="s">
        <v>8335</v>
      </c>
      <c r="E182" s="13" t="s">
        <v>8335</v>
      </c>
      <c r="F182" s="13" t="s">
        <v>8337</v>
      </c>
      <c r="G182" s="13">
        <v>1</v>
      </c>
      <c r="H182" s="13" t="s">
        <v>8336</v>
      </c>
      <c r="J182" s="20" t="str">
        <f>IF(Table7[[#This Row],[smoker]]="?","No",Table7[[#This Row],[smoker]])</f>
        <v>yes</v>
      </c>
      <c r="K182" s="20">
        <f>IFERROR(VALUE(Table7[[#This Row],[NumberOfMajorSurgeries]]),0)</f>
        <v>1</v>
      </c>
      <c r="L182" s="22" t="str">
        <f t="shared" si="4"/>
        <v>Obesity</v>
      </c>
      <c r="M182" s="22" t="str">
        <f t="shared" si="5"/>
        <v>Normal</v>
      </c>
    </row>
    <row r="183" spans="1:13" x14ac:dyDescent="0.25">
      <c r="A183" s="13" t="s">
        <v>364</v>
      </c>
      <c r="B183" s="13">
        <v>39</v>
      </c>
      <c r="C183" s="13">
        <v>5.7</v>
      </c>
      <c r="D183" s="13" t="s">
        <v>8335</v>
      </c>
      <c r="E183" s="13" t="s">
        <v>8335</v>
      </c>
      <c r="F183" s="13" t="s">
        <v>8335</v>
      </c>
      <c r="G183" s="13">
        <v>2</v>
      </c>
      <c r="H183" s="13" t="s">
        <v>8336</v>
      </c>
      <c r="J183" s="20" t="str">
        <f>IF(Table7[[#This Row],[smoker]]="?","No",Table7[[#This Row],[smoker]])</f>
        <v>yes</v>
      </c>
      <c r="K183" s="20">
        <f>IFERROR(VALUE(Table7[[#This Row],[NumberOfMajorSurgeries]]),0)</f>
        <v>2</v>
      </c>
      <c r="L183" s="20" t="str">
        <f t="shared" si="4"/>
        <v>Obesity</v>
      </c>
      <c r="M183" s="20" t="str">
        <f t="shared" si="5"/>
        <v>Prediabetes</v>
      </c>
    </row>
    <row r="184" spans="1:13" x14ac:dyDescent="0.25">
      <c r="A184" s="13" t="s">
        <v>366</v>
      </c>
      <c r="B184" s="13">
        <v>35.299999999999997</v>
      </c>
      <c r="C184" s="13">
        <v>6.09</v>
      </c>
      <c r="D184" s="13" t="s">
        <v>8335</v>
      </c>
      <c r="E184" s="13" t="s">
        <v>8335</v>
      </c>
      <c r="F184" s="13" t="s">
        <v>8335</v>
      </c>
      <c r="G184" s="13">
        <v>1</v>
      </c>
      <c r="H184" s="13" t="s">
        <v>8336</v>
      </c>
      <c r="J184" s="20" t="str">
        <f>IF(Table7[[#This Row],[smoker]]="?","No",Table7[[#This Row],[smoker]])</f>
        <v>yes</v>
      </c>
      <c r="K184" s="20">
        <f>IFERROR(VALUE(Table7[[#This Row],[NumberOfMajorSurgeries]]),0)</f>
        <v>1</v>
      </c>
      <c r="L184" s="22" t="str">
        <f t="shared" si="4"/>
        <v>Obesity</v>
      </c>
      <c r="M184" s="22" t="str">
        <f t="shared" si="5"/>
        <v>Prediabetes</v>
      </c>
    </row>
    <row r="185" spans="1:13" x14ac:dyDescent="0.25">
      <c r="A185" s="13" t="s">
        <v>368</v>
      </c>
      <c r="B185" s="13">
        <v>33.42</v>
      </c>
      <c r="C185" s="13">
        <v>10.67</v>
      </c>
      <c r="D185" s="13" t="s">
        <v>8335</v>
      </c>
      <c r="E185" s="13" t="s">
        <v>8335</v>
      </c>
      <c r="F185" s="13" t="s">
        <v>8335</v>
      </c>
      <c r="G185" s="13" t="s">
        <v>8339</v>
      </c>
      <c r="H185" s="13" t="s">
        <v>8336</v>
      </c>
      <c r="J185" s="20" t="str">
        <f>IF(Table7[[#This Row],[smoker]]="?","No",Table7[[#This Row],[smoker]])</f>
        <v>yes</v>
      </c>
      <c r="K185" s="20">
        <f>IFERROR(VALUE(Table7[[#This Row],[NumberOfMajorSurgeries]]),0)</f>
        <v>0</v>
      </c>
      <c r="L185" s="20" t="str">
        <f t="shared" si="4"/>
        <v>Obesity</v>
      </c>
      <c r="M185" s="20" t="str">
        <f t="shared" si="5"/>
        <v>Diabetes</v>
      </c>
    </row>
    <row r="186" spans="1:13" x14ac:dyDescent="0.25">
      <c r="A186" s="13" t="s">
        <v>370</v>
      </c>
      <c r="B186" s="13">
        <v>37.18</v>
      </c>
      <c r="C186" s="13">
        <v>6.75</v>
      </c>
      <c r="D186" s="13" t="s">
        <v>8336</v>
      </c>
      <c r="E186" s="13" t="s">
        <v>8335</v>
      </c>
      <c r="F186" s="13" t="s">
        <v>8335</v>
      </c>
      <c r="G186" s="13">
        <v>2</v>
      </c>
      <c r="H186" s="13" t="s">
        <v>8336</v>
      </c>
      <c r="J186" s="20" t="str">
        <f>IF(Table7[[#This Row],[smoker]]="?","No",Table7[[#This Row],[smoker]])</f>
        <v>yes</v>
      </c>
      <c r="K186" s="20">
        <f>IFERROR(VALUE(Table7[[#This Row],[NumberOfMajorSurgeries]]),0)</f>
        <v>2</v>
      </c>
      <c r="L186" s="22" t="str">
        <f t="shared" si="4"/>
        <v>Obesity</v>
      </c>
      <c r="M186" s="22" t="str">
        <f t="shared" si="5"/>
        <v>Diabetes</v>
      </c>
    </row>
    <row r="187" spans="1:13" x14ac:dyDescent="0.25">
      <c r="A187" s="13" t="s">
        <v>372</v>
      </c>
      <c r="B187" s="13">
        <v>33.33</v>
      </c>
      <c r="C187" s="13">
        <v>9.26</v>
      </c>
      <c r="D187" s="13" t="s">
        <v>8336</v>
      </c>
      <c r="E187" s="13" t="s">
        <v>8335</v>
      </c>
      <c r="F187" s="13" t="s">
        <v>8335</v>
      </c>
      <c r="G187" s="13">
        <v>2</v>
      </c>
      <c r="H187" s="13" t="s">
        <v>8335</v>
      </c>
      <c r="J187" s="20" t="str">
        <f>IF(Table7[[#This Row],[smoker]]="?","No",Table7[[#This Row],[smoker]])</f>
        <v>No</v>
      </c>
      <c r="K187" s="20">
        <f>IFERROR(VALUE(Table7[[#This Row],[NumberOfMajorSurgeries]]),0)</f>
        <v>2</v>
      </c>
      <c r="L187" s="20" t="str">
        <f t="shared" si="4"/>
        <v>Obesity</v>
      </c>
      <c r="M187" s="20" t="str">
        <f t="shared" si="5"/>
        <v>Diabetes</v>
      </c>
    </row>
    <row r="188" spans="1:13" x14ac:dyDescent="0.25">
      <c r="A188" s="13" t="s">
        <v>374</v>
      </c>
      <c r="B188" s="13">
        <v>53.21</v>
      </c>
      <c r="C188" s="13">
        <v>4.2699999999999996</v>
      </c>
      <c r="D188" s="13" t="s">
        <v>8335</v>
      </c>
      <c r="E188" s="13" t="s">
        <v>8335</v>
      </c>
      <c r="F188" s="13" t="s">
        <v>8335</v>
      </c>
      <c r="G188" s="13">
        <v>1</v>
      </c>
      <c r="H188" s="13" t="s">
        <v>8336</v>
      </c>
      <c r="J188" s="20" t="str">
        <f>IF(Table7[[#This Row],[smoker]]="?","No",Table7[[#This Row],[smoker]])</f>
        <v>yes</v>
      </c>
      <c r="K188" s="20">
        <f>IFERROR(VALUE(Table7[[#This Row],[NumberOfMajorSurgeries]]),0)</f>
        <v>1</v>
      </c>
      <c r="L188" s="22" t="str">
        <f t="shared" si="4"/>
        <v>Obesity</v>
      </c>
      <c r="M188" s="22" t="str">
        <f t="shared" si="5"/>
        <v>Normal</v>
      </c>
    </row>
    <row r="189" spans="1:13" x14ac:dyDescent="0.25">
      <c r="A189" s="13" t="s">
        <v>376</v>
      </c>
      <c r="B189" s="13">
        <v>38.729999999999997</v>
      </c>
      <c r="C189" s="13">
        <v>11.51</v>
      </c>
      <c r="D189" s="13" t="s">
        <v>8335</v>
      </c>
      <c r="E189" s="13" t="s">
        <v>8335</v>
      </c>
      <c r="F189" s="13" t="s">
        <v>8335</v>
      </c>
      <c r="G189" s="13">
        <v>2</v>
      </c>
      <c r="H189" s="13" t="s">
        <v>8336</v>
      </c>
      <c r="J189" s="20" t="str">
        <f>IF(Table7[[#This Row],[smoker]]="?","No",Table7[[#This Row],[smoker]])</f>
        <v>yes</v>
      </c>
      <c r="K189" s="20">
        <f>IFERROR(VALUE(Table7[[#This Row],[NumberOfMajorSurgeries]]),0)</f>
        <v>2</v>
      </c>
      <c r="L189" s="20" t="str">
        <f t="shared" si="4"/>
        <v>Obesity</v>
      </c>
      <c r="M189" s="20" t="str">
        <f t="shared" si="5"/>
        <v>Diabetes</v>
      </c>
    </row>
    <row r="190" spans="1:13" x14ac:dyDescent="0.25">
      <c r="A190" s="13" t="s">
        <v>378</v>
      </c>
      <c r="B190" s="13">
        <v>29.73</v>
      </c>
      <c r="C190" s="13">
        <v>7.22</v>
      </c>
      <c r="D190" s="13" t="s">
        <v>8335</v>
      </c>
      <c r="E190" s="13" t="s">
        <v>8335</v>
      </c>
      <c r="F190" s="13" t="s">
        <v>8335</v>
      </c>
      <c r="G190" s="13" t="s">
        <v>8339</v>
      </c>
      <c r="H190" s="13" t="s">
        <v>8336</v>
      </c>
      <c r="J190" s="20" t="str">
        <f>IF(Table7[[#This Row],[smoker]]="?","No",Table7[[#This Row],[smoker]])</f>
        <v>yes</v>
      </c>
      <c r="K190" s="20">
        <f>IFERROR(VALUE(Table7[[#This Row],[NumberOfMajorSurgeries]]),0)</f>
        <v>0</v>
      </c>
      <c r="L190" s="22" t="str">
        <f t="shared" si="4"/>
        <v>Overweight</v>
      </c>
      <c r="M190" s="22" t="str">
        <f t="shared" si="5"/>
        <v>Diabetes</v>
      </c>
    </row>
    <row r="191" spans="1:13" x14ac:dyDescent="0.25">
      <c r="A191" s="13" t="s">
        <v>380</v>
      </c>
      <c r="B191" s="13">
        <v>34.700000000000003</v>
      </c>
      <c r="C191" s="13">
        <v>4.37</v>
      </c>
      <c r="D191" s="13" t="s">
        <v>8335</v>
      </c>
      <c r="E191" s="13" t="s">
        <v>8335</v>
      </c>
      <c r="F191" s="13" t="s">
        <v>8337</v>
      </c>
      <c r="G191" s="13">
        <v>1</v>
      </c>
      <c r="H191" s="13" t="s">
        <v>8336</v>
      </c>
      <c r="J191" s="20" t="str">
        <f>IF(Table7[[#This Row],[smoker]]="?","No",Table7[[#This Row],[smoker]])</f>
        <v>yes</v>
      </c>
      <c r="K191" s="20">
        <f>IFERROR(VALUE(Table7[[#This Row],[NumberOfMajorSurgeries]]),0)</f>
        <v>1</v>
      </c>
      <c r="L191" s="20" t="str">
        <f t="shared" si="4"/>
        <v>Obesity</v>
      </c>
      <c r="M191" s="20" t="str">
        <f t="shared" si="5"/>
        <v>Normal</v>
      </c>
    </row>
    <row r="192" spans="1:13" x14ac:dyDescent="0.25">
      <c r="A192" s="13" t="s">
        <v>382</v>
      </c>
      <c r="B192" s="13">
        <v>38.28</v>
      </c>
      <c r="C192" s="13">
        <v>11.56</v>
      </c>
      <c r="D192" s="13" t="s">
        <v>8336</v>
      </c>
      <c r="E192" s="13" t="s">
        <v>8335</v>
      </c>
      <c r="F192" s="13" t="s">
        <v>8335</v>
      </c>
      <c r="G192" s="13">
        <v>1</v>
      </c>
      <c r="H192" s="13" t="s">
        <v>8336</v>
      </c>
      <c r="J192" s="20" t="str">
        <f>IF(Table7[[#This Row],[smoker]]="?","No",Table7[[#This Row],[smoker]])</f>
        <v>yes</v>
      </c>
      <c r="K192" s="20">
        <f>IFERROR(VALUE(Table7[[#This Row],[NumberOfMajorSurgeries]]),0)</f>
        <v>1</v>
      </c>
      <c r="L192" s="22" t="str">
        <f t="shared" si="4"/>
        <v>Obesity</v>
      </c>
      <c r="M192" s="22" t="str">
        <f t="shared" si="5"/>
        <v>Diabetes</v>
      </c>
    </row>
    <row r="193" spans="1:13" x14ac:dyDescent="0.25">
      <c r="A193" s="13" t="s">
        <v>384</v>
      </c>
      <c r="B193" s="13">
        <v>33.57</v>
      </c>
      <c r="C193" s="13">
        <v>8.82</v>
      </c>
      <c r="D193" s="13" t="s">
        <v>8336</v>
      </c>
      <c r="E193" s="13" t="s">
        <v>8335</v>
      </c>
      <c r="F193" s="13" t="s">
        <v>8335</v>
      </c>
      <c r="G193" s="13" t="s">
        <v>8339</v>
      </c>
      <c r="H193" s="13" t="s">
        <v>8336</v>
      </c>
      <c r="J193" s="20" t="str">
        <f>IF(Table7[[#This Row],[smoker]]="?","No",Table7[[#This Row],[smoker]])</f>
        <v>yes</v>
      </c>
      <c r="K193" s="20">
        <f>IFERROR(VALUE(Table7[[#This Row],[NumberOfMajorSurgeries]]),0)</f>
        <v>0</v>
      </c>
      <c r="L193" s="20" t="str">
        <f t="shared" si="4"/>
        <v>Obesity</v>
      </c>
      <c r="M193" s="20" t="str">
        <f t="shared" si="5"/>
        <v>Diabetes</v>
      </c>
    </row>
    <row r="194" spans="1:13" x14ac:dyDescent="0.25">
      <c r="A194" s="13" t="s">
        <v>386</v>
      </c>
      <c r="B194" s="13">
        <v>52.06</v>
      </c>
      <c r="C194" s="13">
        <v>4.6900000000000004</v>
      </c>
      <c r="D194" s="13" t="s">
        <v>8335</v>
      </c>
      <c r="E194" s="13" t="s">
        <v>8335</v>
      </c>
      <c r="F194" s="13" t="s">
        <v>8335</v>
      </c>
      <c r="G194" s="13">
        <v>1</v>
      </c>
      <c r="H194" s="13" t="s">
        <v>8336</v>
      </c>
      <c r="J194" s="20" t="str">
        <f>IF(Table7[[#This Row],[smoker]]="?","No",Table7[[#This Row],[smoker]])</f>
        <v>yes</v>
      </c>
      <c r="K194" s="20">
        <f>IFERROR(VALUE(Table7[[#This Row],[NumberOfMajorSurgeries]]),0)</f>
        <v>1</v>
      </c>
      <c r="L194" s="22" t="str">
        <f t="shared" ref="L194:L257" si="6">IF(B194 &lt; 18.5, "Underweight", IF(B194 &lt; 25, "Normal Weight", IF(B194 &lt; 30, "Overweight", "Obesity")))</f>
        <v>Obesity</v>
      </c>
      <c r="M194" s="22" t="str">
        <f t="shared" ref="M194:M257" si="7">IF(C194&lt;5.7,"Normal",
IF(C194&lt;6.5,"Prediabetes",
IF(C194&lt;7,"Diabetes",
"Diabetes")))</f>
        <v>Normal</v>
      </c>
    </row>
    <row r="195" spans="1:13" x14ac:dyDescent="0.25">
      <c r="A195" s="13" t="s">
        <v>388</v>
      </c>
      <c r="B195" s="13">
        <v>38.17</v>
      </c>
      <c r="C195" s="13">
        <v>4.53</v>
      </c>
      <c r="D195" s="13" t="s">
        <v>8335</v>
      </c>
      <c r="E195" s="13" t="s">
        <v>8336</v>
      </c>
      <c r="F195" s="13" t="s">
        <v>8335</v>
      </c>
      <c r="G195" s="13">
        <v>1</v>
      </c>
      <c r="H195" s="13" t="s">
        <v>8336</v>
      </c>
      <c r="J195" s="20" t="str">
        <f>IF(Table7[[#This Row],[smoker]]="?","No",Table7[[#This Row],[smoker]])</f>
        <v>yes</v>
      </c>
      <c r="K195" s="20">
        <f>IFERROR(VALUE(Table7[[#This Row],[NumberOfMajorSurgeries]]),0)</f>
        <v>1</v>
      </c>
      <c r="L195" s="20" t="str">
        <f t="shared" si="6"/>
        <v>Obesity</v>
      </c>
      <c r="M195" s="20" t="str">
        <f t="shared" si="7"/>
        <v>Normal</v>
      </c>
    </row>
    <row r="196" spans="1:13" x14ac:dyDescent="0.25">
      <c r="A196" s="13" t="s">
        <v>390</v>
      </c>
      <c r="B196" s="13">
        <v>36.954999999999998</v>
      </c>
      <c r="C196" s="13">
        <v>5.84</v>
      </c>
      <c r="D196" s="13" t="s">
        <v>8335</v>
      </c>
      <c r="E196" s="13" t="s">
        <v>8335</v>
      </c>
      <c r="F196" s="13" t="s">
        <v>8337</v>
      </c>
      <c r="G196" s="13">
        <v>1</v>
      </c>
      <c r="H196" s="13" t="s">
        <v>8336</v>
      </c>
      <c r="J196" s="20" t="str">
        <f>IF(Table7[[#This Row],[smoker]]="?","No",Table7[[#This Row],[smoker]])</f>
        <v>yes</v>
      </c>
      <c r="K196" s="20">
        <f>IFERROR(VALUE(Table7[[#This Row],[NumberOfMajorSurgeries]]),0)</f>
        <v>1</v>
      </c>
      <c r="L196" s="22" t="str">
        <f t="shared" si="6"/>
        <v>Obesity</v>
      </c>
      <c r="M196" s="22" t="str">
        <f t="shared" si="7"/>
        <v>Prediabetes</v>
      </c>
    </row>
    <row r="197" spans="1:13" x14ac:dyDescent="0.25">
      <c r="A197" s="13" t="s">
        <v>392</v>
      </c>
      <c r="B197" s="13">
        <v>34.4</v>
      </c>
      <c r="C197" s="13">
        <v>4.9000000000000004</v>
      </c>
      <c r="D197" s="13" t="s">
        <v>8335</v>
      </c>
      <c r="E197" s="13" t="s">
        <v>8335</v>
      </c>
      <c r="F197" s="13" t="s">
        <v>8337</v>
      </c>
      <c r="G197" s="13">
        <v>1</v>
      </c>
      <c r="H197" s="13" t="s">
        <v>8336</v>
      </c>
      <c r="J197" s="20" t="str">
        <f>IF(Table7[[#This Row],[smoker]]="?","No",Table7[[#This Row],[smoker]])</f>
        <v>yes</v>
      </c>
      <c r="K197" s="20">
        <f>IFERROR(VALUE(Table7[[#This Row],[NumberOfMajorSurgeries]]),0)</f>
        <v>1</v>
      </c>
      <c r="L197" s="20" t="str">
        <f t="shared" si="6"/>
        <v>Obesity</v>
      </c>
      <c r="M197" s="20" t="str">
        <f t="shared" si="7"/>
        <v>Normal</v>
      </c>
    </row>
    <row r="198" spans="1:13" x14ac:dyDescent="0.25">
      <c r="A198" s="13" t="s">
        <v>394</v>
      </c>
      <c r="B198" s="13">
        <v>31.73</v>
      </c>
      <c r="C198" s="13">
        <v>4.3</v>
      </c>
      <c r="D198" s="13" t="s">
        <v>8335</v>
      </c>
      <c r="E198" s="13" t="s">
        <v>8335</v>
      </c>
      <c r="F198" s="13" t="s">
        <v>8335</v>
      </c>
      <c r="G198" s="13" t="s">
        <v>8339</v>
      </c>
      <c r="H198" s="13" t="s">
        <v>8336</v>
      </c>
      <c r="J198" s="20" t="str">
        <f>IF(Table7[[#This Row],[smoker]]="?","No",Table7[[#This Row],[smoker]])</f>
        <v>yes</v>
      </c>
      <c r="K198" s="20">
        <f>IFERROR(VALUE(Table7[[#This Row],[NumberOfMajorSurgeries]]),0)</f>
        <v>0</v>
      </c>
      <c r="L198" s="22" t="str">
        <f t="shared" si="6"/>
        <v>Obesity</v>
      </c>
      <c r="M198" s="22" t="str">
        <f t="shared" si="7"/>
        <v>Normal</v>
      </c>
    </row>
    <row r="199" spans="1:13" x14ac:dyDescent="0.25">
      <c r="A199" s="13" t="s">
        <v>396</v>
      </c>
      <c r="B199" s="13">
        <v>36.64</v>
      </c>
      <c r="C199" s="13">
        <v>11.34</v>
      </c>
      <c r="D199" s="13" t="s">
        <v>8335</v>
      </c>
      <c r="E199" s="13" t="s">
        <v>8335</v>
      </c>
      <c r="F199" s="13" t="s">
        <v>8335</v>
      </c>
      <c r="G199" s="13" t="s">
        <v>8339</v>
      </c>
      <c r="H199" s="13" t="s">
        <v>8336</v>
      </c>
      <c r="J199" s="20" t="str">
        <f>IF(Table7[[#This Row],[smoker]]="?","No",Table7[[#This Row],[smoker]])</f>
        <v>yes</v>
      </c>
      <c r="K199" s="20">
        <f>IFERROR(VALUE(Table7[[#This Row],[NumberOfMajorSurgeries]]),0)</f>
        <v>0</v>
      </c>
      <c r="L199" s="20" t="str">
        <f t="shared" si="6"/>
        <v>Obesity</v>
      </c>
      <c r="M199" s="20" t="str">
        <f t="shared" si="7"/>
        <v>Diabetes</v>
      </c>
    </row>
    <row r="200" spans="1:13" x14ac:dyDescent="0.25">
      <c r="A200" s="13" t="s">
        <v>398</v>
      </c>
      <c r="B200" s="13">
        <v>36.85</v>
      </c>
      <c r="C200" s="13">
        <v>5.88</v>
      </c>
      <c r="D200" s="13" t="s">
        <v>8335</v>
      </c>
      <c r="E200" s="13" t="s">
        <v>8336</v>
      </c>
      <c r="F200" s="13" t="s">
        <v>8335</v>
      </c>
      <c r="G200" s="13">
        <v>1</v>
      </c>
      <c r="H200" s="13" t="s">
        <v>8336</v>
      </c>
      <c r="J200" s="20" t="str">
        <f>IF(Table7[[#This Row],[smoker]]="?","No",Table7[[#This Row],[smoker]])</f>
        <v>yes</v>
      </c>
      <c r="K200" s="20">
        <f>IFERROR(VALUE(Table7[[#This Row],[NumberOfMajorSurgeries]]),0)</f>
        <v>1</v>
      </c>
      <c r="L200" s="22" t="str">
        <f t="shared" si="6"/>
        <v>Obesity</v>
      </c>
      <c r="M200" s="22" t="str">
        <f t="shared" si="7"/>
        <v>Prediabetes</v>
      </c>
    </row>
    <row r="201" spans="1:13" x14ac:dyDescent="0.25">
      <c r="A201" s="13" t="s">
        <v>400</v>
      </c>
      <c r="B201" s="13">
        <v>33.33</v>
      </c>
      <c r="C201" s="13">
        <v>5.01</v>
      </c>
      <c r="D201" s="13" t="s">
        <v>8336</v>
      </c>
      <c r="E201" s="13" t="s">
        <v>8335</v>
      </c>
      <c r="F201" s="13" t="s">
        <v>8337</v>
      </c>
      <c r="G201" s="13">
        <v>1</v>
      </c>
      <c r="H201" s="13" t="s">
        <v>8336</v>
      </c>
      <c r="J201" s="20" t="str">
        <f>IF(Table7[[#This Row],[smoker]]="?","No",Table7[[#This Row],[smoker]])</f>
        <v>yes</v>
      </c>
      <c r="K201" s="20">
        <f>IFERROR(VALUE(Table7[[#This Row],[NumberOfMajorSurgeries]]),0)</f>
        <v>1</v>
      </c>
      <c r="L201" s="20" t="str">
        <f t="shared" si="6"/>
        <v>Obesity</v>
      </c>
      <c r="M201" s="20" t="str">
        <f t="shared" si="7"/>
        <v>Normal</v>
      </c>
    </row>
    <row r="202" spans="1:13" x14ac:dyDescent="0.25">
      <c r="A202" s="13" t="s">
        <v>402</v>
      </c>
      <c r="B202" s="13">
        <v>39.14</v>
      </c>
      <c r="C202" s="13">
        <v>4.4000000000000004</v>
      </c>
      <c r="D202" s="13" t="s">
        <v>8335</v>
      </c>
      <c r="E202" s="13" t="s">
        <v>8335</v>
      </c>
      <c r="F202" s="13" t="s">
        <v>8337</v>
      </c>
      <c r="G202" s="13">
        <v>1</v>
      </c>
      <c r="H202" s="13" t="s">
        <v>8336</v>
      </c>
      <c r="J202" s="20" t="str">
        <f>IF(Table7[[#This Row],[smoker]]="?","No",Table7[[#This Row],[smoker]])</f>
        <v>yes</v>
      </c>
      <c r="K202" s="20">
        <f>IFERROR(VALUE(Table7[[#This Row],[NumberOfMajorSurgeries]]),0)</f>
        <v>1</v>
      </c>
      <c r="L202" s="22" t="str">
        <f t="shared" si="6"/>
        <v>Obesity</v>
      </c>
      <c r="M202" s="22" t="str">
        <f t="shared" si="7"/>
        <v>Normal</v>
      </c>
    </row>
    <row r="203" spans="1:13" x14ac:dyDescent="0.25">
      <c r="A203" s="13" t="s">
        <v>404</v>
      </c>
      <c r="B203" s="13">
        <v>32.9</v>
      </c>
      <c r="C203" s="13">
        <v>6.26</v>
      </c>
      <c r="D203" s="13" t="s">
        <v>8336</v>
      </c>
      <c r="E203" s="13" t="s">
        <v>8335</v>
      </c>
      <c r="F203" s="13" t="s">
        <v>8335</v>
      </c>
      <c r="G203" s="13" t="s">
        <v>8339</v>
      </c>
      <c r="H203" s="13" t="s">
        <v>8336</v>
      </c>
      <c r="J203" s="20" t="str">
        <f>IF(Table7[[#This Row],[smoker]]="?","No",Table7[[#This Row],[smoker]])</f>
        <v>yes</v>
      </c>
      <c r="K203" s="20">
        <f>IFERROR(VALUE(Table7[[#This Row],[NumberOfMajorSurgeries]]),0)</f>
        <v>0</v>
      </c>
      <c r="L203" s="20" t="str">
        <f t="shared" si="6"/>
        <v>Obesity</v>
      </c>
      <c r="M203" s="20" t="str">
        <f t="shared" si="7"/>
        <v>Prediabetes</v>
      </c>
    </row>
    <row r="204" spans="1:13" x14ac:dyDescent="0.25">
      <c r="A204" s="13" t="s">
        <v>406</v>
      </c>
      <c r="B204" s="13">
        <v>29.78</v>
      </c>
      <c r="C204" s="13">
        <v>10.27</v>
      </c>
      <c r="D204" s="13" t="s">
        <v>8336</v>
      </c>
      <c r="E204" s="13" t="s">
        <v>8335</v>
      </c>
      <c r="F204" s="13" t="s">
        <v>8337</v>
      </c>
      <c r="G204" s="13">
        <v>1</v>
      </c>
      <c r="H204" s="13" t="s">
        <v>8336</v>
      </c>
      <c r="J204" s="20" t="str">
        <f>IF(Table7[[#This Row],[smoker]]="?","No",Table7[[#This Row],[smoker]])</f>
        <v>yes</v>
      </c>
      <c r="K204" s="20">
        <f>IFERROR(VALUE(Table7[[#This Row],[NumberOfMajorSurgeries]]),0)</f>
        <v>1</v>
      </c>
      <c r="L204" s="22" t="str">
        <f t="shared" si="6"/>
        <v>Overweight</v>
      </c>
      <c r="M204" s="22" t="str">
        <f t="shared" si="7"/>
        <v>Diabetes</v>
      </c>
    </row>
    <row r="205" spans="1:13" x14ac:dyDescent="0.25">
      <c r="A205" s="13" t="s">
        <v>408</v>
      </c>
      <c r="B205" s="13">
        <v>32.78</v>
      </c>
      <c r="C205" s="13">
        <v>5.27</v>
      </c>
      <c r="D205" s="13" t="s">
        <v>8335</v>
      </c>
      <c r="E205" s="13" t="s">
        <v>8335</v>
      </c>
      <c r="F205" s="13" t="s">
        <v>8335</v>
      </c>
      <c r="G205" s="13" t="s">
        <v>8339</v>
      </c>
      <c r="H205" s="13" t="s">
        <v>8336</v>
      </c>
      <c r="J205" s="20" t="str">
        <f>IF(Table7[[#This Row],[smoker]]="?","No",Table7[[#This Row],[smoker]])</f>
        <v>yes</v>
      </c>
      <c r="K205" s="20">
        <f>IFERROR(VALUE(Table7[[#This Row],[NumberOfMajorSurgeries]]),0)</f>
        <v>0</v>
      </c>
      <c r="L205" s="20" t="str">
        <f t="shared" si="6"/>
        <v>Obesity</v>
      </c>
      <c r="M205" s="20" t="str">
        <f t="shared" si="7"/>
        <v>Normal</v>
      </c>
    </row>
    <row r="206" spans="1:13" x14ac:dyDescent="0.25">
      <c r="A206" s="13" t="s">
        <v>410</v>
      </c>
      <c r="B206" s="13">
        <v>41.65</v>
      </c>
      <c r="C206" s="13">
        <v>10.73</v>
      </c>
      <c r="D206" s="13" t="s">
        <v>8336</v>
      </c>
      <c r="E206" s="13" t="s">
        <v>8335</v>
      </c>
      <c r="F206" s="13" t="s">
        <v>8335</v>
      </c>
      <c r="G206" s="13" t="s">
        <v>8339</v>
      </c>
      <c r="H206" s="13" t="s">
        <v>8336</v>
      </c>
      <c r="J206" s="20" t="str">
        <f>IF(Table7[[#This Row],[smoker]]="?","No",Table7[[#This Row],[smoker]])</f>
        <v>yes</v>
      </c>
      <c r="K206" s="20">
        <f>IFERROR(VALUE(Table7[[#This Row],[NumberOfMajorSurgeries]]),0)</f>
        <v>0</v>
      </c>
      <c r="L206" s="22" t="str">
        <f t="shared" si="6"/>
        <v>Obesity</v>
      </c>
      <c r="M206" s="22" t="str">
        <f t="shared" si="7"/>
        <v>Diabetes</v>
      </c>
    </row>
    <row r="207" spans="1:13" x14ac:dyDescent="0.25">
      <c r="A207" s="13" t="s">
        <v>412</v>
      </c>
      <c r="B207" s="13">
        <v>50.79</v>
      </c>
      <c r="C207" s="13">
        <v>4.45</v>
      </c>
      <c r="D207" s="13" t="s">
        <v>8335</v>
      </c>
      <c r="E207" s="13" t="s">
        <v>8335</v>
      </c>
      <c r="F207" s="13" t="s">
        <v>8335</v>
      </c>
      <c r="G207" s="13">
        <v>1</v>
      </c>
      <c r="H207" s="13" t="s">
        <v>8336</v>
      </c>
      <c r="J207" s="20" t="str">
        <f>IF(Table7[[#This Row],[smoker]]="?","No",Table7[[#This Row],[smoker]])</f>
        <v>yes</v>
      </c>
      <c r="K207" s="20">
        <f>IFERROR(VALUE(Table7[[#This Row],[NumberOfMajorSurgeries]]),0)</f>
        <v>1</v>
      </c>
      <c r="L207" s="20" t="str">
        <f t="shared" si="6"/>
        <v>Obesity</v>
      </c>
      <c r="M207" s="20" t="str">
        <f t="shared" si="7"/>
        <v>Normal</v>
      </c>
    </row>
    <row r="208" spans="1:13" x14ac:dyDescent="0.25">
      <c r="A208" s="13" t="s">
        <v>414</v>
      </c>
      <c r="B208" s="13">
        <v>35.43</v>
      </c>
      <c r="C208" s="13">
        <v>5.25</v>
      </c>
      <c r="D208" s="13" t="s">
        <v>8336</v>
      </c>
      <c r="E208" s="13" t="s">
        <v>8335</v>
      </c>
      <c r="F208" s="13" t="s">
        <v>8335</v>
      </c>
      <c r="G208" s="13" t="s">
        <v>8339</v>
      </c>
      <c r="H208" s="13" t="s">
        <v>8336</v>
      </c>
      <c r="J208" s="20" t="str">
        <f>IF(Table7[[#This Row],[smoker]]="?","No",Table7[[#This Row],[smoker]])</f>
        <v>yes</v>
      </c>
      <c r="K208" s="20">
        <f>IFERROR(VALUE(Table7[[#This Row],[NumberOfMajorSurgeries]]),0)</f>
        <v>0</v>
      </c>
      <c r="L208" s="22" t="str">
        <f t="shared" si="6"/>
        <v>Obesity</v>
      </c>
      <c r="M208" s="22" t="str">
        <f t="shared" si="7"/>
        <v>Normal</v>
      </c>
    </row>
    <row r="209" spans="1:13" x14ac:dyDescent="0.25">
      <c r="A209" s="13" t="s">
        <v>416</v>
      </c>
      <c r="B209" s="13">
        <v>35.25</v>
      </c>
      <c r="C209" s="13">
        <v>9.51</v>
      </c>
      <c r="D209" s="13" t="s">
        <v>8335</v>
      </c>
      <c r="E209" s="13" t="s">
        <v>8335</v>
      </c>
      <c r="F209" s="13" t="s">
        <v>8335</v>
      </c>
      <c r="G209" s="13" t="s">
        <v>8339</v>
      </c>
      <c r="H209" s="13" t="s">
        <v>8336</v>
      </c>
      <c r="J209" s="20" t="str">
        <f>IF(Table7[[#This Row],[smoker]]="?","No",Table7[[#This Row],[smoker]])</f>
        <v>yes</v>
      </c>
      <c r="K209" s="20">
        <f>IFERROR(VALUE(Table7[[#This Row],[NumberOfMajorSurgeries]]),0)</f>
        <v>0</v>
      </c>
      <c r="L209" s="20" t="str">
        <f t="shared" si="6"/>
        <v>Obesity</v>
      </c>
      <c r="M209" s="20" t="str">
        <f t="shared" si="7"/>
        <v>Diabetes</v>
      </c>
    </row>
    <row r="210" spans="1:13" x14ac:dyDescent="0.25">
      <c r="A210" s="13" t="s">
        <v>418</v>
      </c>
      <c r="B210" s="13">
        <v>36.85</v>
      </c>
      <c r="C210" s="13">
        <v>11.12</v>
      </c>
      <c r="D210" s="13" t="s">
        <v>8335</v>
      </c>
      <c r="E210" s="13" t="s">
        <v>8335</v>
      </c>
      <c r="F210" s="13" t="s">
        <v>8335</v>
      </c>
      <c r="G210" s="13" t="s">
        <v>8339</v>
      </c>
      <c r="H210" s="13" t="s">
        <v>8336</v>
      </c>
      <c r="J210" s="20" t="str">
        <f>IF(Table7[[#This Row],[smoker]]="?","No",Table7[[#This Row],[smoker]])</f>
        <v>yes</v>
      </c>
      <c r="K210" s="20">
        <f>IFERROR(VALUE(Table7[[#This Row],[NumberOfMajorSurgeries]]),0)</f>
        <v>0</v>
      </c>
      <c r="L210" s="22" t="str">
        <f t="shared" si="6"/>
        <v>Obesity</v>
      </c>
      <c r="M210" s="22" t="str">
        <f t="shared" si="7"/>
        <v>Diabetes</v>
      </c>
    </row>
    <row r="211" spans="1:13" x14ac:dyDescent="0.25">
      <c r="A211" s="13" t="s">
        <v>420</v>
      </c>
      <c r="B211" s="13">
        <v>31.02</v>
      </c>
      <c r="C211" s="13">
        <v>4.5599999999999996</v>
      </c>
      <c r="D211" s="13" t="s">
        <v>8335</v>
      </c>
      <c r="E211" s="13" t="s">
        <v>8336</v>
      </c>
      <c r="F211" s="13" t="s">
        <v>8335</v>
      </c>
      <c r="G211" s="13">
        <v>1</v>
      </c>
      <c r="H211" s="13" t="s">
        <v>8336</v>
      </c>
      <c r="J211" s="20" t="str">
        <f>IF(Table7[[#This Row],[smoker]]="?","No",Table7[[#This Row],[smoker]])</f>
        <v>yes</v>
      </c>
      <c r="K211" s="20">
        <f>IFERROR(VALUE(Table7[[#This Row],[NumberOfMajorSurgeries]]),0)</f>
        <v>1</v>
      </c>
      <c r="L211" s="20" t="str">
        <f t="shared" si="6"/>
        <v>Obesity</v>
      </c>
      <c r="M211" s="20" t="str">
        <f t="shared" si="7"/>
        <v>Normal</v>
      </c>
    </row>
    <row r="212" spans="1:13" x14ac:dyDescent="0.25">
      <c r="A212" s="13" t="s">
        <v>422</v>
      </c>
      <c r="B212" s="13">
        <v>35.6</v>
      </c>
      <c r="C212" s="13">
        <v>4.0199999999999996</v>
      </c>
      <c r="D212" s="13" t="s">
        <v>8336</v>
      </c>
      <c r="E212" s="13" t="s">
        <v>8336</v>
      </c>
      <c r="F212" s="13" t="s">
        <v>8335</v>
      </c>
      <c r="G212" s="13">
        <v>2</v>
      </c>
      <c r="H212" s="13" t="s">
        <v>8336</v>
      </c>
      <c r="J212" s="20" t="str">
        <f>IF(Table7[[#This Row],[smoker]]="?","No",Table7[[#This Row],[smoker]])</f>
        <v>yes</v>
      </c>
      <c r="K212" s="20">
        <f>IFERROR(VALUE(Table7[[#This Row],[NumberOfMajorSurgeries]]),0)</f>
        <v>2</v>
      </c>
      <c r="L212" s="22" t="str">
        <f t="shared" si="6"/>
        <v>Obesity</v>
      </c>
      <c r="M212" s="22" t="str">
        <f t="shared" si="7"/>
        <v>Normal</v>
      </c>
    </row>
    <row r="213" spans="1:13" x14ac:dyDescent="0.25">
      <c r="A213" s="13" t="s">
        <v>424</v>
      </c>
      <c r="B213" s="13">
        <v>34.39</v>
      </c>
      <c r="C213" s="13">
        <v>8.7200000000000006</v>
      </c>
      <c r="D213" s="13" t="s">
        <v>8335</v>
      </c>
      <c r="E213" s="13" t="s">
        <v>8335</v>
      </c>
      <c r="F213" s="13" t="s">
        <v>8335</v>
      </c>
      <c r="G213" s="13" t="s">
        <v>8339</v>
      </c>
      <c r="H213" s="13" t="s">
        <v>8336</v>
      </c>
      <c r="J213" s="20" t="str">
        <f>IF(Table7[[#This Row],[smoker]]="?","No",Table7[[#This Row],[smoker]])</f>
        <v>yes</v>
      </c>
      <c r="K213" s="20">
        <f>IFERROR(VALUE(Table7[[#This Row],[NumberOfMajorSurgeries]]),0)</f>
        <v>0</v>
      </c>
      <c r="L213" s="20" t="str">
        <f t="shared" si="6"/>
        <v>Obesity</v>
      </c>
      <c r="M213" s="20" t="str">
        <f t="shared" si="7"/>
        <v>Diabetes</v>
      </c>
    </row>
    <row r="214" spans="1:13" x14ac:dyDescent="0.25">
      <c r="A214" s="13" t="s">
        <v>426</v>
      </c>
      <c r="B214" s="13">
        <v>29.06</v>
      </c>
      <c r="C214" s="13">
        <v>6.25</v>
      </c>
      <c r="D214" s="13" t="s">
        <v>8336</v>
      </c>
      <c r="E214" s="13" t="s">
        <v>8335</v>
      </c>
      <c r="F214" s="13" t="s">
        <v>8335</v>
      </c>
      <c r="G214" s="13">
        <v>1</v>
      </c>
      <c r="H214" s="13" t="s">
        <v>8336</v>
      </c>
      <c r="J214" s="20" t="str">
        <f>IF(Table7[[#This Row],[smoker]]="?","No",Table7[[#This Row],[smoker]])</f>
        <v>yes</v>
      </c>
      <c r="K214" s="20">
        <f>IFERROR(VALUE(Table7[[#This Row],[NumberOfMajorSurgeries]]),0)</f>
        <v>1</v>
      </c>
      <c r="L214" s="22" t="str">
        <f t="shared" si="6"/>
        <v>Overweight</v>
      </c>
      <c r="M214" s="22" t="str">
        <f t="shared" si="7"/>
        <v>Prediabetes</v>
      </c>
    </row>
    <row r="215" spans="1:13" x14ac:dyDescent="0.25">
      <c r="A215" s="13" t="s">
        <v>428</v>
      </c>
      <c r="B215" s="13">
        <v>35.799999999999997</v>
      </c>
      <c r="C215" s="13">
        <v>7.32</v>
      </c>
      <c r="D215" s="13" t="s">
        <v>8335</v>
      </c>
      <c r="E215" s="13" t="s">
        <v>8335</v>
      </c>
      <c r="F215" s="13" t="s">
        <v>8335</v>
      </c>
      <c r="G215" s="13">
        <v>2</v>
      </c>
      <c r="H215" s="13" t="s">
        <v>8336</v>
      </c>
      <c r="J215" s="20" t="str">
        <f>IF(Table7[[#This Row],[smoker]]="?","No",Table7[[#This Row],[smoker]])</f>
        <v>yes</v>
      </c>
      <c r="K215" s="20">
        <f>IFERROR(VALUE(Table7[[#This Row],[NumberOfMajorSurgeries]]),0)</f>
        <v>2</v>
      </c>
      <c r="L215" s="20" t="str">
        <f t="shared" si="6"/>
        <v>Obesity</v>
      </c>
      <c r="M215" s="20" t="str">
        <f t="shared" si="7"/>
        <v>Diabetes</v>
      </c>
    </row>
    <row r="216" spans="1:13" x14ac:dyDescent="0.25">
      <c r="A216" s="13" t="s">
        <v>430</v>
      </c>
      <c r="B216" s="13">
        <v>49.8</v>
      </c>
      <c r="C216" s="13">
        <v>4.24</v>
      </c>
      <c r="D216" s="13" t="s">
        <v>8335</v>
      </c>
      <c r="E216" s="13" t="s">
        <v>8335</v>
      </c>
      <c r="F216" s="13" t="s">
        <v>8335</v>
      </c>
      <c r="G216" s="13">
        <v>1</v>
      </c>
      <c r="H216" s="13" t="s">
        <v>8336</v>
      </c>
      <c r="J216" s="20" t="str">
        <f>IF(Table7[[#This Row],[smoker]]="?","No",Table7[[#This Row],[smoker]])</f>
        <v>yes</v>
      </c>
      <c r="K216" s="20">
        <f>IFERROR(VALUE(Table7[[#This Row],[NumberOfMajorSurgeries]]),0)</f>
        <v>1</v>
      </c>
      <c r="L216" s="22" t="str">
        <f t="shared" si="6"/>
        <v>Obesity</v>
      </c>
      <c r="M216" s="22" t="str">
        <f t="shared" si="7"/>
        <v>Normal</v>
      </c>
    </row>
    <row r="217" spans="1:13" x14ac:dyDescent="0.25">
      <c r="A217" s="13" t="s">
        <v>432</v>
      </c>
      <c r="B217" s="13">
        <v>35.71</v>
      </c>
      <c r="C217" s="13">
        <v>6.84</v>
      </c>
      <c r="D217" s="13" t="s">
        <v>8335</v>
      </c>
      <c r="E217" s="13" t="s">
        <v>8335</v>
      </c>
      <c r="F217" s="13" t="s">
        <v>8335</v>
      </c>
      <c r="G217" s="13">
        <v>2</v>
      </c>
      <c r="H217" s="13" t="s">
        <v>8336</v>
      </c>
      <c r="J217" s="20" t="str">
        <f>IF(Table7[[#This Row],[smoker]]="?","No",Table7[[#This Row],[smoker]])</f>
        <v>yes</v>
      </c>
      <c r="K217" s="20">
        <f>IFERROR(VALUE(Table7[[#This Row],[NumberOfMajorSurgeries]]),0)</f>
        <v>2</v>
      </c>
      <c r="L217" s="20" t="str">
        <f t="shared" si="6"/>
        <v>Obesity</v>
      </c>
      <c r="M217" s="20" t="str">
        <f t="shared" si="7"/>
        <v>Diabetes</v>
      </c>
    </row>
    <row r="218" spans="1:13" x14ac:dyDescent="0.25">
      <c r="A218" s="13" t="s">
        <v>434</v>
      </c>
      <c r="B218" s="13">
        <v>30.8</v>
      </c>
      <c r="C218" s="13">
        <v>5.23</v>
      </c>
      <c r="D218" s="13" t="s">
        <v>8336</v>
      </c>
      <c r="E218" s="13" t="s">
        <v>8335</v>
      </c>
      <c r="F218" s="13" t="s">
        <v>8335</v>
      </c>
      <c r="G218" s="13">
        <v>1</v>
      </c>
      <c r="H218" s="13" t="s">
        <v>8336</v>
      </c>
      <c r="J218" s="20" t="str">
        <f>IF(Table7[[#This Row],[smoker]]="?","No",Table7[[#This Row],[smoker]])</f>
        <v>yes</v>
      </c>
      <c r="K218" s="20">
        <f>IFERROR(VALUE(Table7[[#This Row],[NumberOfMajorSurgeries]]),0)</f>
        <v>1</v>
      </c>
      <c r="L218" s="22" t="str">
        <f t="shared" si="6"/>
        <v>Obesity</v>
      </c>
      <c r="M218" s="22" t="str">
        <f t="shared" si="7"/>
        <v>Normal</v>
      </c>
    </row>
    <row r="219" spans="1:13" x14ac:dyDescent="0.25">
      <c r="A219" s="13" t="s">
        <v>436</v>
      </c>
      <c r="B219" s="13">
        <v>33.69</v>
      </c>
      <c r="C219" s="13">
        <v>9.68</v>
      </c>
      <c r="D219" s="13" t="s">
        <v>8335</v>
      </c>
      <c r="E219" s="13" t="s">
        <v>8335</v>
      </c>
      <c r="F219" s="13" t="s">
        <v>8335</v>
      </c>
      <c r="G219" s="13" t="s">
        <v>8339</v>
      </c>
      <c r="H219" s="13" t="s">
        <v>8336</v>
      </c>
      <c r="J219" s="20" t="str">
        <f>IF(Table7[[#This Row],[smoker]]="?","No",Table7[[#This Row],[smoker]])</f>
        <v>yes</v>
      </c>
      <c r="K219" s="20">
        <f>IFERROR(VALUE(Table7[[#This Row],[NumberOfMajorSurgeries]]),0)</f>
        <v>0</v>
      </c>
      <c r="L219" s="20" t="str">
        <f t="shared" si="6"/>
        <v>Obesity</v>
      </c>
      <c r="M219" s="20" t="str">
        <f t="shared" si="7"/>
        <v>Diabetes</v>
      </c>
    </row>
    <row r="220" spans="1:13" x14ac:dyDescent="0.25">
      <c r="A220" s="13" t="s">
        <v>438</v>
      </c>
      <c r="B220" s="13">
        <v>42.27</v>
      </c>
      <c r="C220" s="13">
        <v>6.05</v>
      </c>
      <c r="D220" s="13" t="s">
        <v>8336</v>
      </c>
      <c r="E220" s="13" t="s">
        <v>8335</v>
      </c>
      <c r="F220" s="13" t="s">
        <v>8335</v>
      </c>
      <c r="G220" s="13">
        <v>1</v>
      </c>
      <c r="H220" s="13" t="s">
        <v>8336</v>
      </c>
      <c r="J220" s="20" t="str">
        <f>IF(Table7[[#This Row],[smoker]]="?","No",Table7[[#This Row],[smoker]])</f>
        <v>yes</v>
      </c>
      <c r="K220" s="20">
        <f>IFERROR(VALUE(Table7[[#This Row],[NumberOfMajorSurgeries]]),0)</f>
        <v>1</v>
      </c>
      <c r="L220" s="22" t="str">
        <f t="shared" si="6"/>
        <v>Obesity</v>
      </c>
      <c r="M220" s="22" t="str">
        <f t="shared" si="7"/>
        <v>Prediabetes</v>
      </c>
    </row>
    <row r="221" spans="1:13" x14ac:dyDescent="0.25">
      <c r="A221" s="13" t="s">
        <v>440</v>
      </c>
      <c r="B221" s="13">
        <v>53.25</v>
      </c>
      <c r="C221" s="13">
        <v>6.11</v>
      </c>
      <c r="D221" s="13" t="s">
        <v>8336</v>
      </c>
      <c r="E221" s="13" t="s">
        <v>8335</v>
      </c>
      <c r="F221" s="13" t="s">
        <v>8337</v>
      </c>
      <c r="G221" s="13">
        <v>1</v>
      </c>
      <c r="H221" s="13" t="s">
        <v>8336</v>
      </c>
      <c r="J221" s="20" t="str">
        <f>IF(Table7[[#This Row],[smoker]]="?","No",Table7[[#This Row],[smoker]])</f>
        <v>yes</v>
      </c>
      <c r="K221" s="20">
        <f>IFERROR(VALUE(Table7[[#This Row],[NumberOfMajorSurgeries]]),0)</f>
        <v>1</v>
      </c>
      <c r="L221" s="20" t="str">
        <f t="shared" si="6"/>
        <v>Obesity</v>
      </c>
      <c r="M221" s="20" t="str">
        <f t="shared" si="7"/>
        <v>Prediabetes</v>
      </c>
    </row>
    <row r="222" spans="1:13" x14ac:dyDescent="0.25">
      <c r="A222" s="13" t="s">
        <v>442</v>
      </c>
      <c r="B222" s="13">
        <v>26.8</v>
      </c>
      <c r="C222" s="13">
        <v>10.93</v>
      </c>
      <c r="D222" s="13" t="s">
        <v>8336</v>
      </c>
      <c r="E222" s="13" t="s">
        <v>8335</v>
      </c>
      <c r="F222" s="13" t="s">
        <v>8335</v>
      </c>
      <c r="G222" s="13" t="s">
        <v>8339</v>
      </c>
      <c r="H222" s="13" t="s">
        <v>8335</v>
      </c>
      <c r="J222" s="20" t="str">
        <f>IF(Table7[[#This Row],[smoker]]="?","No",Table7[[#This Row],[smoker]])</f>
        <v>No</v>
      </c>
      <c r="K222" s="20">
        <f>IFERROR(VALUE(Table7[[#This Row],[NumberOfMajorSurgeries]]),0)</f>
        <v>0</v>
      </c>
      <c r="L222" s="22" t="str">
        <f t="shared" si="6"/>
        <v>Overweight</v>
      </c>
      <c r="M222" s="22" t="str">
        <f t="shared" si="7"/>
        <v>Diabetes</v>
      </c>
    </row>
    <row r="223" spans="1:13" x14ac:dyDescent="0.25">
      <c r="A223" s="13" t="s">
        <v>444</v>
      </c>
      <c r="B223" s="13">
        <v>28.5</v>
      </c>
      <c r="C223" s="13">
        <v>5.12</v>
      </c>
      <c r="D223" s="13" t="s">
        <v>8335</v>
      </c>
      <c r="E223" s="13" t="s">
        <v>8335</v>
      </c>
      <c r="F223" s="13" t="s">
        <v>8335</v>
      </c>
      <c r="G223" s="13">
        <v>1</v>
      </c>
      <c r="H223" s="13" t="s">
        <v>8336</v>
      </c>
      <c r="J223" s="20" t="str">
        <f>IF(Table7[[#This Row],[smoker]]="?","No",Table7[[#This Row],[smoker]])</f>
        <v>yes</v>
      </c>
      <c r="K223" s="20">
        <f>IFERROR(VALUE(Table7[[#This Row],[NumberOfMajorSurgeries]]),0)</f>
        <v>1</v>
      </c>
      <c r="L223" s="20" t="str">
        <f t="shared" si="6"/>
        <v>Overweight</v>
      </c>
      <c r="M223" s="20" t="str">
        <f t="shared" si="7"/>
        <v>Normal</v>
      </c>
    </row>
    <row r="224" spans="1:13" x14ac:dyDescent="0.25">
      <c r="A224" s="13" t="s">
        <v>446</v>
      </c>
      <c r="B224" s="13">
        <v>22.895</v>
      </c>
      <c r="C224" s="13">
        <v>5.72</v>
      </c>
      <c r="D224" s="13" t="s">
        <v>8335</v>
      </c>
      <c r="E224" s="13" t="s">
        <v>8335</v>
      </c>
      <c r="F224" s="13" t="s">
        <v>8335</v>
      </c>
      <c r="G224" s="13" t="s">
        <v>8339</v>
      </c>
      <c r="H224" s="13" t="s">
        <v>8336</v>
      </c>
      <c r="J224" s="20" t="str">
        <f>IF(Table7[[#This Row],[smoker]]="?","No",Table7[[#This Row],[smoker]])</f>
        <v>yes</v>
      </c>
      <c r="K224" s="20">
        <f>IFERROR(VALUE(Table7[[#This Row],[NumberOfMajorSurgeries]]),0)</f>
        <v>0</v>
      </c>
      <c r="L224" s="22" t="str">
        <f t="shared" si="6"/>
        <v>Normal Weight</v>
      </c>
      <c r="M224" s="22" t="str">
        <f t="shared" si="7"/>
        <v>Prediabetes</v>
      </c>
    </row>
    <row r="225" spans="1:13" x14ac:dyDescent="0.25">
      <c r="A225" s="13" t="s">
        <v>448</v>
      </c>
      <c r="B225" s="13">
        <v>34.06</v>
      </c>
      <c r="C225" s="13">
        <v>11.83</v>
      </c>
      <c r="D225" s="13" t="s">
        <v>8336</v>
      </c>
      <c r="E225" s="13" t="s">
        <v>8335</v>
      </c>
      <c r="F225" s="13" t="s">
        <v>8335</v>
      </c>
      <c r="G225" s="13">
        <v>1</v>
      </c>
      <c r="H225" s="13" t="s">
        <v>8336</v>
      </c>
      <c r="J225" s="20" t="str">
        <f>IF(Table7[[#This Row],[smoker]]="?","No",Table7[[#This Row],[smoker]])</f>
        <v>yes</v>
      </c>
      <c r="K225" s="20">
        <f>IFERROR(VALUE(Table7[[#This Row],[NumberOfMajorSurgeries]]),0)</f>
        <v>1</v>
      </c>
      <c r="L225" s="20" t="str">
        <f t="shared" si="6"/>
        <v>Obesity</v>
      </c>
      <c r="M225" s="20" t="str">
        <f t="shared" si="7"/>
        <v>Diabetes</v>
      </c>
    </row>
    <row r="226" spans="1:13" x14ac:dyDescent="0.25">
      <c r="A226" s="13" t="s">
        <v>450</v>
      </c>
      <c r="B226" s="13">
        <v>36.409999999999997</v>
      </c>
      <c r="C226" s="13">
        <v>4.55</v>
      </c>
      <c r="D226" s="13" t="s">
        <v>8335</v>
      </c>
      <c r="E226" s="13" t="s">
        <v>8335</v>
      </c>
      <c r="F226" s="13" t="s">
        <v>8335</v>
      </c>
      <c r="G226" s="13" t="s">
        <v>8339</v>
      </c>
      <c r="H226" s="13" t="s">
        <v>8336</v>
      </c>
      <c r="J226" s="20" t="str">
        <f>IF(Table7[[#This Row],[smoker]]="?","No",Table7[[#This Row],[smoker]])</f>
        <v>yes</v>
      </c>
      <c r="K226" s="20">
        <f>IFERROR(VALUE(Table7[[#This Row],[NumberOfMajorSurgeries]]),0)</f>
        <v>0</v>
      </c>
      <c r="L226" s="22" t="str">
        <f t="shared" si="6"/>
        <v>Obesity</v>
      </c>
      <c r="M226" s="22" t="str">
        <f t="shared" si="7"/>
        <v>Normal</v>
      </c>
    </row>
    <row r="227" spans="1:13" x14ac:dyDescent="0.25">
      <c r="A227" s="13" t="s">
        <v>452</v>
      </c>
      <c r="B227" s="13">
        <v>52.3</v>
      </c>
      <c r="C227" s="13">
        <v>4.87</v>
      </c>
      <c r="D227" s="13" t="s">
        <v>8336</v>
      </c>
      <c r="E227" s="13" t="s">
        <v>8335</v>
      </c>
      <c r="F227" s="13" t="s">
        <v>8337</v>
      </c>
      <c r="G227" s="13">
        <v>1</v>
      </c>
      <c r="H227" s="13" t="s">
        <v>8336</v>
      </c>
      <c r="J227" s="20" t="str">
        <f>IF(Table7[[#This Row],[smoker]]="?","No",Table7[[#This Row],[smoker]])</f>
        <v>yes</v>
      </c>
      <c r="K227" s="20">
        <f>IFERROR(VALUE(Table7[[#This Row],[NumberOfMajorSurgeries]]),0)</f>
        <v>1</v>
      </c>
      <c r="L227" s="20" t="str">
        <f t="shared" si="6"/>
        <v>Obesity</v>
      </c>
      <c r="M227" s="20" t="str">
        <f t="shared" si="7"/>
        <v>Normal</v>
      </c>
    </row>
    <row r="228" spans="1:13" x14ac:dyDescent="0.25">
      <c r="A228" s="13" t="s">
        <v>454</v>
      </c>
      <c r="B228" s="13">
        <v>52.66</v>
      </c>
      <c r="C228" s="13">
        <v>4.45</v>
      </c>
      <c r="D228" s="13" t="s">
        <v>8335</v>
      </c>
      <c r="E228" s="13" t="s">
        <v>8335</v>
      </c>
      <c r="F228" s="13" t="s">
        <v>8335</v>
      </c>
      <c r="G228" s="13">
        <v>1</v>
      </c>
      <c r="H228" s="13" t="s">
        <v>8336</v>
      </c>
      <c r="J228" s="20" t="str">
        <f>IF(Table7[[#This Row],[smoker]]="?","No",Table7[[#This Row],[smoker]])</f>
        <v>yes</v>
      </c>
      <c r="K228" s="20">
        <f>IFERROR(VALUE(Table7[[#This Row],[NumberOfMajorSurgeries]]),0)</f>
        <v>1</v>
      </c>
      <c r="L228" s="22" t="str">
        <f t="shared" si="6"/>
        <v>Obesity</v>
      </c>
      <c r="M228" s="22" t="str">
        <f t="shared" si="7"/>
        <v>Normal</v>
      </c>
    </row>
    <row r="229" spans="1:13" x14ac:dyDescent="0.25">
      <c r="A229" s="13" t="s">
        <v>456</v>
      </c>
      <c r="B229" s="13">
        <v>29.57</v>
      </c>
      <c r="C229" s="13">
        <v>9.42</v>
      </c>
      <c r="D229" s="13" t="s">
        <v>8336</v>
      </c>
      <c r="E229" s="13" t="s">
        <v>8335</v>
      </c>
      <c r="F229" s="13" t="s">
        <v>8335</v>
      </c>
      <c r="G229" s="13" t="s">
        <v>8339</v>
      </c>
      <c r="H229" s="13" t="s">
        <v>8336</v>
      </c>
      <c r="J229" s="20" t="str">
        <f>IF(Table7[[#This Row],[smoker]]="?","No",Table7[[#This Row],[smoker]])</f>
        <v>yes</v>
      </c>
      <c r="K229" s="20">
        <f>IFERROR(VALUE(Table7[[#This Row],[NumberOfMajorSurgeries]]),0)</f>
        <v>0</v>
      </c>
      <c r="L229" s="20" t="str">
        <f t="shared" si="6"/>
        <v>Overweight</v>
      </c>
      <c r="M229" s="20" t="str">
        <f t="shared" si="7"/>
        <v>Diabetes</v>
      </c>
    </row>
    <row r="230" spans="1:13" x14ac:dyDescent="0.25">
      <c r="A230" s="13" t="s">
        <v>458</v>
      </c>
      <c r="B230" s="13">
        <v>36.99</v>
      </c>
      <c r="C230" s="13">
        <v>5.37</v>
      </c>
      <c r="D230" s="13" t="s">
        <v>8336</v>
      </c>
      <c r="E230" s="13" t="s">
        <v>8335</v>
      </c>
      <c r="F230" s="13" t="s">
        <v>8337</v>
      </c>
      <c r="G230" s="13">
        <v>1</v>
      </c>
      <c r="H230" s="13" t="s">
        <v>8336</v>
      </c>
      <c r="J230" s="20" t="str">
        <f>IF(Table7[[#This Row],[smoker]]="?","No",Table7[[#This Row],[smoker]])</f>
        <v>yes</v>
      </c>
      <c r="K230" s="20">
        <f>IFERROR(VALUE(Table7[[#This Row],[NumberOfMajorSurgeries]]),0)</f>
        <v>1</v>
      </c>
      <c r="L230" s="22" t="str">
        <f t="shared" si="6"/>
        <v>Obesity</v>
      </c>
      <c r="M230" s="22" t="str">
        <f t="shared" si="7"/>
        <v>Normal</v>
      </c>
    </row>
    <row r="231" spans="1:13" x14ac:dyDescent="0.25">
      <c r="A231" s="13" t="s">
        <v>460</v>
      </c>
      <c r="B231" s="13">
        <v>31.4</v>
      </c>
      <c r="C231" s="13">
        <v>4.5999999999999996</v>
      </c>
      <c r="D231" s="13" t="s">
        <v>8336</v>
      </c>
      <c r="E231" s="13" t="s">
        <v>8335</v>
      </c>
      <c r="F231" s="13" t="s">
        <v>8335</v>
      </c>
      <c r="G231" s="13">
        <v>1</v>
      </c>
      <c r="H231" s="13" t="s">
        <v>8336</v>
      </c>
      <c r="J231" s="20" t="str">
        <f>IF(Table7[[#This Row],[smoker]]="?","No",Table7[[#This Row],[smoker]])</f>
        <v>yes</v>
      </c>
      <c r="K231" s="20">
        <f>IFERROR(VALUE(Table7[[#This Row],[NumberOfMajorSurgeries]]),0)</f>
        <v>1</v>
      </c>
      <c r="L231" s="20" t="str">
        <f t="shared" si="6"/>
        <v>Obesity</v>
      </c>
      <c r="M231" s="20" t="str">
        <f t="shared" si="7"/>
        <v>Normal</v>
      </c>
    </row>
    <row r="232" spans="1:13" x14ac:dyDescent="0.25">
      <c r="A232" s="13" t="s">
        <v>462</v>
      </c>
      <c r="B232" s="13">
        <v>34.9</v>
      </c>
      <c r="C232" s="13">
        <v>6.22</v>
      </c>
      <c r="D232" s="13" t="s">
        <v>8335</v>
      </c>
      <c r="E232" s="13" t="s">
        <v>8335</v>
      </c>
      <c r="F232" s="13" t="s">
        <v>8337</v>
      </c>
      <c r="G232" s="13">
        <v>1</v>
      </c>
      <c r="H232" s="13" t="s">
        <v>8336</v>
      </c>
      <c r="J232" s="20" t="str">
        <f>IF(Table7[[#This Row],[smoker]]="?","No",Table7[[#This Row],[smoker]])</f>
        <v>yes</v>
      </c>
      <c r="K232" s="20">
        <f>IFERROR(VALUE(Table7[[#This Row],[NumberOfMajorSurgeries]]),0)</f>
        <v>1</v>
      </c>
      <c r="L232" s="22" t="str">
        <f t="shared" si="6"/>
        <v>Obesity</v>
      </c>
      <c r="M232" s="22" t="str">
        <f t="shared" si="7"/>
        <v>Prediabetes</v>
      </c>
    </row>
    <row r="233" spans="1:13" x14ac:dyDescent="0.25">
      <c r="A233" s="13" t="s">
        <v>464</v>
      </c>
      <c r="B233" s="13">
        <v>31.13</v>
      </c>
      <c r="C233" s="13">
        <v>4.5199999999999996</v>
      </c>
      <c r="D233" s="13" t="s">
        <v>8336</v>
      </c>
      <c r="E233" s="13" t="s">
        <v>8335</v>
      </c>
      <c r="F233" s="13" t="s">
        <v>8335</v>
      </c>
      <c r="G233" s="13">
        <v>1</v>
      </c>
      <c r="H233" s="13" t="s">
        <v>8336</v>
      </c>
      <c r="J233" s="20" t="str">
        <f>IF(Table7[[#This Row],[smoker]]="?","No",Table7[[#This Row],[smoker]])</f>
        <v>yes</v>
      </c>
      <c r="K233" s="20">
        <f>IFERROR(VALUE(Table7[[#This Row],[NumberOfMajorSurgeries]]),0)</f>
        <v>1</v>
      </c>
      <c r="L233" s="20" t="str">
        <f t="shared" si="6"/>
        <v>Obesity</v>
      </c>
      <c r="M233" s="20" t="str">
        <f t="shared" si="7"/>
        <v>Normal</v>
      </c>
    </row>
    <row r="234" spans="1:13" x14ac:dyDescent="0.25">
      <c r="A234" s="13" t="s">
        <v>466</v>
      </c>
      <c r="B234" s="13">
        <v>34.799999999999997</v>
      </c>
      <c r="C234" s="13">
        <v>6.18</v>
      </c>
      <c r="D234" s="13" t="s">
        <v>8335</v>
      </c>
      <c r="E234" s="13" t="s">
        <v>8335</v>
      </c>
      <c r="F234" s="13" t="s">
        <v>8337</v>
      </c>
      <c r="G234" s="13">
        <v>1</v>
      </c>
      <c r="H234" s="13" t="s">
        <v>8336</v>
      </c>
      <c r="J234" s="20" t="str">
        <f>IF(Table7[[#This Row],[smoker]]="?","No",Table7[[#This Row],[smoker]])</f>
        <v>yes</v>
      </c>
      <c r="K234" s="20">
        <f>IFERROR(VALUE(Table7[[#This Row],[NumberOfMajorSurgeries]]),0)</f>
        <v>1</v>
      </c>
      <c r="L234" s="22" t="str">
        <f t="shared" si="6"/>
        <v>Obesity</v>
      </c>
      <c r="M234" s="22" t="str">
        <f t="shared" si="7"/>
        <v>Prediabetes</v>
      </c>
    </row>
    <row r="235" spans="1:13" x14ac:dyDescent="0.25">
      <c r="A235" s="13" t="s">
        <v>468</v>
      </c>
      <c r="B235" s="13">
        <v>31.68</v>
      </c>
      <c r="C235" s="13">
        <v>4.4000000000000004</v>
      </c>
      <c r="D235" s="13" t="s">
        <v>8335</v>
      </c>
      <c r="E235" s="13" t="s">
        <v>8335</v>
      </c>
      <c r="F235" s="13" t="s">
        <v>8335</v>
      </c>
      <c r="G235" s="13" t="s">
        <v>8339</v>
      </c>
      <c r="H235" s="13" t="s">
        <v>8336</v>
      </c>
      <c r="J235" s="20" t="str">
        <f>IF(Table7[[#This Row],[smoker]]="?","No",Table7[[#This Row],[smoker]])</f>
        <v>yes</v>
      </c>
      <c r="K235" s="20">
        <f>IFERROR(VALUE(Table7[[#This Row],[NumberOfMajorSurgeries]]),0)</f>
        <v>0</v>
      </c>
      <c r="L235" s="20" t="str">
        <f t="shared" si="6"/>
        <v>Obesity</v>
      </c>
      <c r="M235" s="20" t="str">
        <f t="shared" si="7"/>
        <v>Normal</v>
      </c>
    </row>
    <row r="236" spans="1:13" x14ac:dyDescent="0.25">
      <c r="A236" s="13" t="s">
        <v>470</v>
      </c>
      <c r="B236" s="13">
        <v>33.534999999999997</v>
      </c>
      <c r="C236" s="13">
        <v>6.23</v>
      </c>
      <c r="D236" s="13" t="s">
        <v>8335</v>
      </c>
      <c r="E236" s="13" t="s">
        <v>8336</v>
      </c>
      <c r="F236" s="13" t="s">
        <v>8335</v>
      </c>
      <c r="G236" s="13">
        <v>1</v>
      </c>
      <c r="H236" s="13" t="s">
        <v>8336</v>
      </c>
      <c r="J236" s="20" t="str">
        <f>IF(Table7[[#This Row],[smoker]]="?","No",Table7[[#This Row],[smoker]])</f>
        <v>yes</v>
      </c>
      <c r="K236" s="20">
        <f>IFERROR(VALUE(Table7[[#This Row],[NumberOfMajorSurgeries]]),0)</f>
        <v>1</v>
      </c>
      <c r="L236" s="22" t="str">
        <f t="shared" si="6"/>
        <v>Obesity</v>
      </c>
      <c r="M236" s="22" t="str">
        <f t="shared" si="7"/>
        <v>Prediabetes</v>
      </c>
    </row>
    <row r="237" spans="1:13" x14ac:dyDescent="0.25">
      <c r="A237" s="13" t="s">
        <v>472</v>
      </c>
      <c r="B237" s="13">
        <v>31.92</v>
      </c>
      <c r="C237" s="13">
        <v>5.33</v>
      </c>
      <c r="D237" s="13" t="s">
        <v>8336</v>
      </c>
      <c r="E237" s="13" t="s">
        <v>8335</v>
      </c>
      <c r="F237" s="13" t="s">
        <v>8335</v>
      </c>
      <c r="G237" s="13" t="s">
        <v>8339</v>
      </c>
      <c r="H237" s="13" t="s">
        <v>8336</v>
      </c>
      <c r="J237" s="20" t="str">
        <f>IF(Table7[[#This Row],[smoker]]="?","No",Table7[[#This Row],[smoker]])</f>
        <v>yes</v>
      </c>
      <c r="K237" s="20">
        <f>IFERROR(VALUE(Table7[[#This Row],[NumberOfMajorSurgeries]]),0)</f>
        <v>0</v>
      </c>
      <c r="L237" s="20" t="str">
        <f t="shared" si="6"/>
        <v>Obesity</v>
      </c>
      <c r="M237" s="20" t="str">
        <f t="shared" si="7"/>
        <v>Normal</v>
      </c>
    </row>
    <row r="238" spans="1:13" x14ac:dyDescent="0.25">
      <c r="A238" s="13" t="s">
        <v>474</v>
      </c>
      <c r="B238" s="13">
        <v>32.700000000000003</v>
      </c>
      <c r="C238" s="13">
        <v>4.09</v>
      </c>
      <c r="D238" s="13" t="s">
        <v>8335</v>
      </c>
      <c r="E238" s="13" t="s">
        <v>8335</v>
      </c>
      <c r="F238" s="13" t="s">
        <v>8335</v>
      </c>
      <c r="G238" s="13">
        <v>1</v>
      </c>
      <c r="H238" s="13" t="s">
        <v>8336</v>
      </c>
      <c r="J238" s="20" t="str">
        <f>IF(Table7[[#This Row],[smoker]]="?","No",Table7[[#This Row],[smoker]])</f>
        <v>yes</v>
      </c>
      <c r="K238" s="20">
        <f>IFERROR(VALUE(Table7[[#This Row],[NumberOfMajorSurgeries]]),0)</f>
        <v>1</v>
      </c>
      <c r="L238" s="22" t="str">
        <f t="shared" si="6"/>
        <v>Obesity</v>
      </c>
      <c r="M238" s="22" t="str">
        <f t="shared" si="7"/>
        <v>Normal</v>
      </c>
    </row>
    <row r="239" spans="1:13" x14ac:dyDescent="0.25">
      <c r="A239" s="13" t="s">
        <v>476</v>
      </c>
      <c r="B239" s="13">
        <v>41.25</v>
      </c>
      <c r="C239" s="13">
        <v>5.19</v>
      </c>
      <c r="D239" s="13" t="s">
        <v>8335</v>
      </c>
      <c r="E239" s="13" t="s">
        <v>8335</v>
      </c>
      <c r="F239" s="13" t="s">
        <v>8335</v>
      </c>
      <c r="G239" s="13" t="s">
        <v>8339</v>
      </c>
      <c r="H239" s="13" t="s">
        <v>8336</v>
      </c>
      <c r="J239" s="20" t="str">
        <f>IF(Table7[[#This Row],[smoker]]="?","No",Table7[[#This Row],[smoker]])</f>
        <v>yes</v>
      </c>
      <c r="K239" s="20">
        <f>IFERROR(VALUE(Table7[[#This Row],[NumberOfMajorSurgeries]]),0)</f>
        <v>0</v>
      </c>
      <c r="L239" s="20" t="str">
        <f t="shared" si="6"/>
        <v>Obesity</v>
      </c>
      <c r="M239" s="20" t="str">
        <f t="shared" si="7"/>
        <v>Normal</v>
      </c>
    </row>
    <row r="240" spans="1:13" x14ac:dyDescent="0.25">
      <c r="A240" s="13" t="s">
        <v>478</v>
      </c>
      <c r="B240" s="13">
        <v>33.11</v>
      </c>
      <c r="C240" s="13">
        <v>4.12</v>
      </c>
      <c r="D240" s="13" t="s">
        <v>8335</v>
      </c>
      <c r="E240" s="13" t="s">
        <v>8335</v>
      </c>
      <c r="F240" s="13" t="s">
        <v>8337</v>
      </c>
      <c r="G240" s="13">
        <v>1</v>
      </c>
      <c r="H240" s="13" t="s">
        <v>8336</v>
      </c>
      <c r="J240" s="20" t="str">
        <f>IF(Table7[[#This Row],[smoker]]="?","No",Table7[[#This Row],[smoker]])</f>
        <v>yes</v>
      </c>
      <c r="K240" s="20">
        <f>IFERROR(VALUE(Table7[[#This Row],[NumberOfMajorSurgeries]]),0)</f>
        <v>1</v>
      </c>
      <c r="L240" s="22" t="str">
        <f t="shared" si="6"/>
        <v>Obesity</v>
      </c>
      <c r="M240" s="22" t="str">
        <f t="shared" si="7"/>
        <v>Normal</v>
      </c>
    </row>
    <row r="241" spans="1:13" x14ac:dyDescent="0.25">
      <c r="A241" s="13" t="s">
        <v>480</v>
      </c>
      <c r="B241" s="13">
        <v>36.159999999999997</v>
      </c>
      <c r="C241" s="13">
        <v>5.0999999999999996</v>
      </c>
      <c r="D241" s="13" t="s">
        <v>8335</v>
      </c>
      <c r="E241" s="13" t="s">
        <v>8335</v>
      </c>
      <c r="F241" s="13" t="s">
        <v>8335</v>
      </c>
      <c r="G241" s="13">
        <v>1</v>
      </c>
      <c r="H241" s="13" t="s">
        <v>8336</v>
      </c>
      <c r="J241" s="20" t="str">
        <f>IF(Table7[[#This Row],[smoker]]="?","No",Table7[[#This Row],[smoker]])</f>
        <v>yes</v>
      </c>
      <c r="K241" s="20">
        <f>IFERROR(VALUE(Table7[[#This Row],[NumberOfMajorSurgeries]]),0)</f>
        <v>1</v>
      </c>
      <c r="L241" s="20" t="str">
        <f t="shared" si="6"/>
        <v>Obesity</v>
      </c>
      <c r="M241" s="20" t="str">
        <f t="shared" si="7"/>
        <v>Normal</v>
      </c>
    </row>
    <row r="242" spans="1:13" x14ac:dyDescent="0.25">
      <c r="A242" s="13" t="s">
        <v>482</v>
      </c>
      <c r="B242" s="13">
        <v>33.72</v>
      </c>
      <c r="C242" s="13">
        <v>6.21</v>
      </c>
      <c r="D242" s="13" t="s">
        <v>8336</v>
      </c>
      <c r="E242" s="13" t="s">
        <v>8335</v>
      </c>
      <c r="F242" s="13" t="s">
        <v>8337</v>
      </c>
      <c r="G242" s="13">
        <v>1</v>
      </c>
      <c r="H242" s="13" t="s">
        <v>8336</v>
      </c>
      <c r="J242" s="20" t="str">
        <f>IF(Table7[[#This Row],[smoker]]="?","No",Table7[[#This Row],[smoker]])</f>
        <v>yes</v>
      </c>
      <c r="K242" s="20">
        <f>IFERROR(VALUE(Table7[[#This Row],[NumberOfMajorSurgeries]]),0)</f>
        <v>1</v>
      </c>
      <c r="L242" s="22" t="str">
        <f t="shared" si="6"/>
        <v>Obesity</v>
      </c>
      <c r="M242" s="22" t="str">
        <f t="shared" si="7"/>
        <v>Prediabetes</v>
      </c>
    </row>
    <row r="243" spans="1:13" x14ac:dyDescent="0.25">
      <c r="A243" s="13" t="s">
        <v>484</v>
      </c>
      <c r="B243" s="13">
        <v>37.74</v>
      </c>
      <c r="C243" s="13">
        <v>9.5299999999999994</v>
      </c>
      <c r="D243" s="13" t="s">
        <v>8336</v>
      </c>
      <c r="E243" s="13" t="s">
        <v>8335</v>
      </c>
      <c r="F243" s="13" t="s">
        <v>8335</v>
      </c>
      <c r="G243" s="13">
        <v>1</v>
      </c>
      <c r="H243" s="13" t="s">
        <v>8336</v>
      </c>
      <c r="J243" s="20" t="str">
        <f>IF(Table7[[#This Row],[smoker]]="?","No",Table7[[#This Row],[smoker]])</f>
        <v>yes</v>
      </c>
      <c r="K243" s="20">
        <f>IFERROR(VALUE(Table7[[#This Row],[NumberOfMajorSurgeries]]),0)</f>
        <v>1</v>
      </c>
      <c r="L243" s="20" t="str">
        <f t="shared" si="6"/>
        <v>Obesity</v>
      </c>
      <c r="M243" s="20" t="str">
        <f t="shared" si="7"/>
        <v>Diabetes</v>
      </c>
    </row>
    <row r="244" spans="1:13" x14ac:dyDescent="0.25">
      <c r="A244" s="13" t="s">
        <v>486</v>
      </c>
      <c r="B244" s="13">
        <v>48.75</v>
      </c>
      <c r="C244" s="13">
        <v>4.6399999999999997</v>
      </c>
      <c r="D244" s="13" t="s">
        <v>8336</v>
      </c>
      <c r="E244" s="13" t="s">
        <v>8335</v>
      </c>
      <c r="F244" s="13" t="s">
        <v>8335</v>
      </c>
      <c r="G244" s="13">
        <v>1</v>
      </c>
      <c r="H244" s="13" t="s">
        <v>8336</v>
      </c>
      <c r="J244" s="20" t="str">
        <f>IF(Table7[[#This Row],[smoker]]="?","No",Table7[[#This Row],[smoker]])</f>
        <v>yes</v>
      </c>
      <c r="K244" s="20">
        <f>IFERROR(VALUE(Table7[[#This Row],[NumberOfMajorSurgeries]]),0)</f>
        <v>1</v>
      </c>
      <c r="L244" s="22" t="str">
        <f t="shared" si="6"/>
        <v>Obesity</v>
      </c>
      <c r="M244" s="22" t="str">
        <f t="shared" si="7"/>
        <v>Normal</v>
      </c>
    </row>
    <row r="245" spans="1:13" x14ac:dyDescent="0.25">
      <c r="A245" s="13" t="s">
        <v>488</v>
      </c>
      <c r="B245" s="13">
        <v>31.065000000000001</v>
      </c>
      <c r="C245" s="13">
        <v>5.05</v>
      </c>
      <c r="D245" s="13" t="s">
        <v>8335</v>
      </c>
      <c r="E245" s="13" t="s">
        <v>8335</v>
      </c>
      <c r="F245" s="13" t="s">
        <v>8335</v>
      </c>
      <c r="G245" s="13">
        <v>1</v>
      </c>
      <c r="H245" s="13" t="s">
        <v>8336</v>
      </c>
      <c r="J245" s="20" t="str">
        <f>IF(Table7[[#This Row],[smoker]]="?","No",Table7[[#This Row],[smoker]])</f>
        <v>yes</v>
      </c>
      <c r="K245" s="20">
        <f>IFERROR(VALUE(Table7[[#This Row],[NumberOfMajorSurgeries]]),0)</f>
        <v>1</v>
      </c>
      <c r="L245" s="20" t="str">
        <f t="shared" si="6"/>
        <v>Obesity</v>
      </c>
      <c r="M245" s="20" t="str">
        <f t="shared" si="7"/>
        <v>Normal</v>
      </c>
    </row>
    <row r="246" spans="1:13" x14ac:dyDescent="0.25">
      <c r="A246" s="13" t="s">
        <v>490</v>
      </c>
      <c r="B246" s="13">
        <v>23.55</v>
      </c>
      <c r="C246" s="13">
        <v>10.38</v>
      </c>
      <c r="D246" s="13" t="s">
        <v>8335</v>
      </c>
      <c r="E246" s="13" t="s">
        <v>8335</v>
      </c>
      <c r="F246" s="13" t="s">
        <v>8335</v>
      </c>
      <c r="G246" s="13" t="s">
        <v>8339</v>
      </c>
      <c r="H246" s="13" t="s">
        <v>8336</v>
      </c>
      <c r="J246" s="20" t="str">
        <f>IF(Table7[[#This Row],[smoker]]="?","No",Table7[[#This Row],[smoker]])</f>
        <v>yes</v>
      </c>
      <c r="K246" s="20">
        <f>IFERROR(VALUE(Table7[[#This Row],[NumberOfMajorSurgeries]]),0)</f>
        <v>0</v>
      </c>
      <c r="L246" s="22" t="str">
        <f t="shared" si="6"/>
        <v>Normal Weight</v>
      </c>
      <c r="M246" s="22" t="str">
        <f t="shared" si="7"/>
        <v>Diabetes</v>
      </c>
    </row>
    <row r="247" spans="1:13" x14ac:dyDescent="0.25">
      <c r="A247" s="13" t="s">
        <v>492</v>
      </c>
      <c r="B247" s="13">
        <v>30.18</v>
      </c>
      <c r="C247" s="13">
        <v>8.31</v>
      </c>
      <c r="D247" s="13" t="s">
        <v>8336</v>
      </c>
      <c r="E247" s="13" t="s">
        <v>8335</v>
      </c>
      <c r="F247" s="13" t="s">
        <v>8335</v>
      </c>
      <c r="G247" s="13">
        <v>1</v>
      </c>
      <c r="H247" s="13" t="s">
        <v>8336</v>
      </c>
      <c r="J247" s="20" t="str">
        <f>IF(Table7[[#This Row],[smoker]]="?","No",Table7[[#This Row],[smoker]])</f>
        <v>yes</v>
      </c>
      <c r="K247" s="20">
        <f>IFERROR(VALUE(Table7[[#This Row],[NumberOfMajorSurgeries]]),0)</f>
        <v>1</v>
      </c>
      <c r="L247" s="20" t="str">
        <f t="shared" si="6"/>
        <v>Obesity</v>
      </c>
      <c r="M247" s="20" t="str">
        <f t="shared" si="7"/>
        <v>Diabetes</v>
      </c>
    </row>
    <row r="248" spans="1:13" x14ac:dyDescent="0.25">
      <c r="A248" s="13" t="s">
        <v>494</v>
      </c>
      <c r="B248" s="13">
        <v>29.94</v>
      </c>
      <c r="C248" s="13">
        <v>7.59</v>
      </c>
      <c r="D248" s="13" t="s">
        <v>8335</v>
      </c>
      <c r="E248" s="13" t="s">
        <v>8335</v>
      </c>
      <c r="F248" s="13" t="s">
        <v>8335</v>
      </c>
      <c r="G248" s="13" t="s">
        <v>8339</v>
      </c>
      <c r="H248" s="13" t="s">
        <v>8336</v>
      </c>
      <c r="J248" s="20" t="str">
        <f>IF(Table7[[#This Row],[smoker]]="?","No",Table7[[#This Row],[smoker]])</f>
        <v>yes</v>
      </c>
      <c r="K248" s="20">
        <f>IFERROR(VALUE(Table7[[#This Row],[NumberOfMajorSurgeries]]),0)</f>
        <v>0</v>
      </c>
      <c r="L248" s="22" t="str">
        <f t="shared" si="6"/>
        <v>Overweight</v>
      </c>
      <c r="M248" s="22" t="str">
        <f t="shared" si="7"/>
        <v>Diabetes</v>
      </c>
    </row>
    <row r="249" spans="1:13" x14ac:dyDescent="0.25">
      <c r="A249" s="13" t="s">
        <v>496</v>
      </c>
      <c r="B249" s="13">
        <v>31.4</v>
      </c>
      <c r="C249" s="13">
        <v>5.49</v>
      </c>
      <c r="D249" s="13" t="s">
        <v>8335</v>
      </c>
      <c r="E249" s="13" t="s">
        <v>8335</v>
      </c>
      <c r="F249" s="13" t="s">
        <v>8335</v>
      </c>
      <c r="G249" s="13" t="s">
        <v>8339</v>
      </c>
      <c r="H249" s="13" t="s">
        <v>8336</v>
      </c>
      <c r="J249" s="20" t="str">
        <f>IF(Table7[[#This Row],[smoker]]="?","No",Table7[[#This Row],[smoker]])</f>
        <v>yes</v>
      </c>
      <c r="K249" s="20">
        <f>IFERROR(VALUE(Table7[[#This Row],[NumberOfMajorSurgeries]]),0)</f>
        <v>0</v>
      </c>
      <c r="L249" s="20" t="str">
        <f t="shared" si="6"/>
        <v>Obesity</v>
      </c>
      <c r="M249" s="20" t="str">
        <f t="shared" si="7"/>
        <v>Normal</v>
      </c>
    </row>
    <row r="250" spans="1:13" x14ac:dyDescent="0.25">
      <c r="A250" s="13" t="s">
        <v>498</v>
      </c>
      <c r="B250" s="13">
        <v>53.06</v>
      </c>
      <c r="C250" s="13">
        <v>11.68</v>
      </c>
      <c r="D250" s="13" t="s">
        <v>8335</v>
      </c>
      <c r="E250" s="13" t="s">
        <v>8335</v>
      </c>
      <c r="F250" s="13" t="s">
        <v>8335</v>
      </c>
      <c r="G250" s="13" t="s">
        <v>8339</v>
      </c>
      <c r="H250" s="13" t="s">
        <v>8336</v>
      </c>
      <c r="J250" s="20" t="str">
        <f>IF(Table7[[#This Row],[smoker]]="?","No",Table7[[#This Row],[smoker]])</f>
        <v>yes</v>
      </c>
      <c r="K250" s="20">
        <f>IFERROR(VALUE(Table7[[#This Row],[NumberOfMajorSurgeries]]),0)</f>
        <v>0</v>
      </c>
      <c r="L250" s="22" t="str">
        <f t="shared" si="6"/>
        <v>Obesity</v>
      </c>
      <c r="M250" s="22" t="str">
        <f t="shared" si="7"/>
        <v>Diabetes</v>
      </c>
    </row>
    <row r="251" spans="1:13" x14ac:dyDescent="0.25">
      <c r="A251" s="13" t="s">
        <v>500</v>
      </c>
      <c r="B251" s="13">
        <v>30.25</v>
      </c>
      <c r="C251" s="13">
        <v>4.1900000000000004</v>
      </c>
      <c r="D251" s="13" t="s">
        <v>8335</v>
      </c>
      <c r="E251" s="13" t="s">
        <v>8335</v>
      </c>
      <c r="F251" s="13" t="s">
        <v>8335</v>
      </c>
      <c r="G251" s="13">
        <v>2</v>
      </c>
      <c r="H251" s="13" t="s">
        <v>8336</v>
      </c>
      <c r="J251" s="20" t="str">
        <f>IF(Table7[[#This Row],[smoker]]="?","No",Table7[[#This Row],[smoker]])</f>
        <v>yes</v>
      </c>
      <c r="K251" s="20">
        <f>IFERROR(VALUE(Table7[[#This Row],[NumberOfMajorSurgeries]]),0)</f>
        <v>2</v>
      </c>
      <c r="L251" s="20" t="str">
        <f t="shared" si="6"/>
        <v>Obesity</v>
      </c>
      <c r="M251" s="20" t="str">
        <f t="shared" si="7"/>
        <v>Normal</v>
      </c>
    </row>
    <row r="252" spans="1:13" x14ac:dyDescent="0.25">
      <c r="A252" s="13" t="s">
        <v>502</v>
      </c>
      <c r="B252" s="13">
        <v>46.68</v>
      </c>
      <c r="C252" s="13">
        <v>4.01</v>
      </c>
      <c r="D252" s="13" t="s">
        <v>8335</v>
      </c>
      <c r="E252" s="13" t="s">
        <v>8335</v>
      </c>
      <c r="F252" s="13" t="s">
        <v>8335</v>
      </c>
      <c r="G252" s="13" t="s">
        <v>8339</v>
      </c>
      <c r="H252" s="13" t="s">
        <v>8336</v>
      </c>
      <c r="J252" s="20" t="str">
        <f>IF(Table7[[#This Row],[smoker]]="?","No",Table7[[#This Row],[smoker]])</f>
        <v>yes</v>
      </c>
      <c r="K252" s="20">
        <f>IFERROR(VALUE(Table7[[#This Row],[NumberOfMajorSurgeries]]),0)</f>
        <v>0</v>
      </c>
      <c r="L252" s="22" t="str">
        <f t="shared" si="6"/>
        <v>Obesity</v>
      </c>
      <c r="M252" s="22" t="str">
        <f t="shared" si="7"/>
        <v>Normal</v>
      </c>
    </row>
    <row r="253" spans="1:13" x14ac:dyDescent="0.25">
      <c r="A253" s="13" t="s">
        <v>504</v>
      </c>
      <c r="B253" s="13">
        <v>30.4</v>
      </c>
      <c r="C253" s="13">
        <v>5.91</v>
      </c>
      <c r="D253" s="13" t="s">
        <v>8335</v>
      </c>
      <c r="E253" s="13" t="s">
        <v>8336</v>
      </c>
      <c r="F253" s="13" t="s">
        <v>8335</v>
      </c>
      <c r="G253" s="13">
        <v>2</v>
      </c>
      <c r="H253" s="13" t="s">
        <v>8336</v>
      </c>
      <c r="J253" s="20" t="str">
        <f>IF(Table7[[#This Row],[smoker]]="?","No",Table7[[#This Row],[smoker]])</f>
        <v>yes</v>
      </c>
      <c r="K253" s="20">
        <f>IFERROR(VALUE(Table7[[#This Row],[NumberOfMajorSurgeries]]),0)</f>
        <v>2</v>
      </c>
      <c r="L253" s="20" t="str">
        <f t="shared" si="6"/>
        <v>Obesity</v>
      </c>
      <c r="M253" s="20" t="str">
        <f t="shared" si="7"/>
        <v>Prediabetes</v>
      </c>
    </row>
    <row r="254" spans="1:13" x14ac:dyDescent="0.25">
      <c r="A254" s="13" t="s">
        <v>506</v>
      </c>
      <c r="B254" s="13">
        <v>30.2</v>
      </c>
      <c r="C254" s="13">
        <v>4.47</v>
      </c>
      <c r="D254" s="13" t="s">
        <v>8336</v>
      </c>
      <c r="E254" s="13" t="s">
        <v>8335</v>
      </c>
      <c r="F254" s="13" t="s">
        <v>8337</v>
      </c>
      <c r="G254" s="13">
        <v>1</v>
      </c>
      <c r="H254" s="13" t="s">
        <v>8336</v>
      </c>
      <c r="J254" s="20" t="str">
        <f>IF(Table7[[#This Row],[smoker]]="?","No",Table7[[#This Row],[smoker]])</f>
        <v>yes</v>
      </c>
      <c r="K254" s="20">
        <f>IFERROR(VALUE(Table7[[#This Row],[NumberOfMajorSurgeries]]),0)</f>
        <v>1</v>
      </c>
      <c r="L254" s="22" t="str">
        <f t="shared" si="6"/>
        <v>Obesity</v>
      </c>
      <c r="M254" s="22" t="str">
        <f t="shared" si="7"/>
        <v>Normal</v>
      </c>
    </row>
    <row r="255" spans="1:13" x14ac:dyDescent="0.25">
      <c r="A255" s="13" t="s">
        <v>508</v>
      </c>
      <c r="B255" s="13">
        <v>51.18</v>
      </c>
      <c r="C255" s="13">
        <v>4.5599999999999996</v>
      </c>
      <c r="D255" s="13" t="s">
        <v>8336</v>
      </c>
      <c r="E255" s="13" t="s">
        <v>8336</v>
      </c>
      <c r="F255" s="13" t="s">
        <v>8335</v>
      </c>
      <c r="G255" s="13">
        <v>2</v>
      </c>
      <c r="H255" s="13" t="s">
        <v>8336</v>
      </c>
      <c r="J255" s="20" t="str">
        <f>IF(Table7[[#This Row],[smoker]]="?","No",Table7[[#This Row],[smoker]])</f>
        <v>yes</v>
      </c>
      <c r="K255" s="20">
        <f>IFERROR(VALUE(Table7[[#This Row],[NumberOfMajorSurgeries]]),0)</f>
        <v>2</v>
      </c>
      <c r="L255" s="20" t="str">
        <f t="shared" si="6"/>
        <v>Obesity</v>
      </c>
      <c r="M255" s="20" t="str">
        <f t="shared" si="7"/>
        <v>Normal</v>
      </c>
    </row>
    <row r="256" spans="1:13" x14ac:dyDescent="0.25">
      <c r="A256" s="13" t="s">
        <v>510</v>
      </c>
      <c r="B256" s="13">
        <v>22.18</v>
      </c>
      <c r="C256" s="13">
        <v>9.9</v>
      </c>
      <c r="D256" s="13" t="s">
        <v>8335</v>
      </c>
      <c r="E256" s="13" t="s">
        <v>8335</v>
      </c>
      <c r="F256" s="13" t="s">
        <v>8335</v>
      </c>
      <c r="G256" s="13" t="s">
        <v>8339</v>
      </c>
      <c r="H256" s="13" t="s">
        <v>8336</v>
      </c>
      <c r="J256" s="20" t="str">
        <f>IF(Table7[[#This Row],[smoker]]="?","No",Table7[[#This Row],[smoker]])</f>
        <v>yes</v>
      </c>
      <c r="K256" s="20">
        <f>IFERROR(VALUE(Table7[[#This Row],[NumberOfMajorSurgeries]]),0)</f>
        <v>0</v>
      </c>
      <c r="L256" s="22" t="str">
        <f t="shared" si="6"/>
        <v>Normal Weight</v>
      </c>
      <c r="M256" s="22" t="str">
        <f t="shared" si="7"/>
        <v>Diabetes</v>
      </c>
    </row>
    <row r="257" spans="1:13" x14ac:dyDescent="0.25">
      <c r="A257" s="13" t="s">
        <v>512</v>
      </c>
      <c r="B257" s="13">
        <v>31.92</v>
      </c>
      <c r="C257" s="13">
        <v>5.1100000000000003</v>
      </c>
      <c r="D257" s="13" t="s">
        <v>8335</v>
      </c>
      <c r="E257" s="13" t="s">
        <v>8335</v>
      </c>
      <c r="F257" s="13" t="s">
        <v>8337</v>
      </c>
      <c r="G257" s="13">
        <v>1</v>
      </c>
      <c r="H257" s="13" t="s">
        <v>8336</v>
      </c>
      <c r="J257" s="20" t="str">
        <f>IF(Table7[[#This Row],[smoker]]="?","No",Table7[[#This Row],[smoker]])</f>
        <v>yes</v>
      </c>
      <c r="K257" s="20">
        <f>IFERROR(VALUE(Table7[[#This Row],[NumberOfMajorSurgeries]]),0)</f>
        <v>1</v>
      </c>
      <c r="L257" s="20" t="str">
        <f t="shared" si="6"/>
        <v>Obesity</v>
      </c>
      <c r="M257" s="20" t="str">
        <f t="shared" si="7"/>
        <v>Normal</v>
      </c>
    </row>
    <row r="258" spans="1:13" x14ac:dyDescent="0.25">
      <c r="A258" s="13" t="s">
        <v>514</v>
      </c>
      <c r="B258" s="13">
        <v>31.73</v>
      </c>
      <c r="C258" s="13">
        <v>5.73</v>
      </c>
      <c r="D258" s="13" t="s">
        <v>8335</v>
      </c>
      <c r="E258" s="13" t="s">
        <v>8336</v>
      </c>
      <c r="F258" s="13" t="s">
        <v>8335</v>
      </c>
      <c r="G258" s="13">
        <v>1</v>
      </c>
      <c r="H258" s="13" t="s">
        <v>8336</v>
      </c>
      <c r="J258" s="20" t="str">
        <f>IF(Table7[[#This Row],[smoker]]="?","No",Table7[[#This Row],[smoker]])</f>
        <v>yes</v>
      </c>
      <c r="K258" s="20">
        <f>IFERROR(VALUE(Table7[[#This Row],[NumberOfMajorSurgeries]]),0)</f>
        <v>1</v>
      </c>
      <c r="L258" s="22" t="str">
        <f t="shared" ref="L258:L321" si="8">IF(B258 &lt; 18.5, "Underweight", IF(B258 &lt; 25, "Normal Weight", IF(B258 &lt; 30, "Overweight", "Obesity")))</f>
        <v>Obesity</v>
      </c>
      <c r="M258" s="22" t="str">
        <f t="shared" ref="M258:M321" si="9">IF(C258&lt;5.7,"Normal",
IF(C258&lt;6.5,"Prediabetes",
IF(C258&lt;7,"Diabetes",
"Diabetes")))</f>
        <v>Prediabetes</v>
      </c>
    </row>
    <row r="259" spans="1:13" x14ac:dyDescent="0.25">
      <c r="A259" s="13" t="s">
        <v>516</v>
      </c>
      <c r="B259" s="13">
        <v>45.52</v>
      </c>
      <c r="C259" s="13">
        <v>6.04</v>
      </c>
      <c r="D259" s="13" t="s">
        <v>8335</v>
      </c>
      <c r="E259" s="13" t="s">
        <v>8335</v>
      </c>
      <c r="F259" s="13" t="s">
        <v>8337</v>
      </c>
      <c r="G259" s="13">
        <v>1</v>
      </c>
      <c r="H259" s="13" t="s">
        <v>8336</v>
      </c>
      <c r="J259" s="20" t="str">
        <f>IF(Table7[[#This Row],[smoker]]="?","No",Table7[[#This Row],[smoker]])</f>
        <v>yes</v>
      </c>
      <c r="K259" s="20">
        <f>IFERROR(VALUE(Table7[[#This Row],[NumberOfMajorSurgeries]]),0)</f>
        <v>1</v>
      </c>
      <c r="L259" s="20" t="str">
        <f t="shared" si="8"/>
        <v>Obesity</v>
      </c>
      <c r="M259" s="20" t="str">
        <f t="shared" si="9"/>
        <v>Prediabetes</v>
      </c>
    </row>
    <row r="260" spans="1:13" x14ac:dyDescent="0.25">
      <c r="A260" s="13" t="s">
        <v>518</v>
      </c>
      <c r="B260" s="13">
        <v>52.81</v>
      </c>
      <c r="C260" s="13">
        <v>5.19</v>
      </c>
      <c r="D260" s="13" t="s">
        <v>8335</v>
      </c>
      <c r="E260" s="13" t="s">
        <v>8335</v>
      </c>
      <c r="F260" s="13" t="s">
        <v>8337</v>
      </c>
      <c r="G260" s="13">
        <v>1</v>
      </c>
      <c r="H260" s="13" t="s">
        <v>8336</v>
      </c>
      <c r="J260" s="20" t="str">
        <f>IF(Table7[[#This Row],[smoker]]="?","No",Table7[[#This Row],[smoker]])</f>
        <v>yes</v>
      </c>
      <c r="K260" s="20">
        <f>IFERROR(VALUE(Table7[[#This Row],[NumberOfMajorSurgeries]]),0)</f>
        <v>1</v>
      </c>
      <c r="L260" s="22" t="str">
        <f t="shared" si="8"/>
        <v>Obesity</v>
      </c>
      <c r="M260" s="22" t="str">
        <f t="shared" si="9"/>
        <v>Normal</v>
      </c>
    </row>
    <row r="261" spans="1:13" x14ac:dyDescent="0.25">
      <c r="A261" s="13" t="s">
        <v>520</v>
      </c>
      <c r="B261" s="13">
        <v>33.58</v>
      </c>
      <c r="C261" s="13">
        <v>5.56</v>
      </c>
      <c r="D261" s="13" t="s">
        <v>8335</v>
      </c>
      <c r="E261" s="13" t="s">
        <v>8335</v>
      </c>
      <c r="F261" s="13" t="s">
        <v>8335</v>
      </c>
      <c r="G261" s="13">
        <v>1</v>
      </c>
      <c r="H261" s="13" t="s">
        <v>8336</v>
      </c>
      <c r="J261" s="20" t="str">
        <f>IF(Table7[[#This Row],[smoker]]="?","No",Table7[[#This Row],[smoker]])</f>
        <v>yes</v>
      </c>
      <c r="K261" s="20">
        <f>IFERROR(VALUE(Table7[[#This Row],[NumberOfMajorSurgeries]]),0)</f>
        <v>1</v>
      </c>
      <c r="L261" s="20" t="str">
        <f t="shared" si="8"/>
        <v>Obesity</v>
      </c>
      <c r="M261" s="20" t="str">
        <f t="shared" si="9"/>
        <v>Normal</v>
      </c>
    </row>
    <row r="262" spans="1:13" x14ac:dyDescent="0.25">
      <c r="A262" s="13" t="s">
        <v>522</v>
      </c>
      <c r="B262" s="13">
        <v>30.684999999999999</v>
      </c>
      <c r="C262" s="13">
        <v>8.23</v>
      </c>
      <c r="D262" s="13" t="s">
        <v>8335</v>
      </c>
      <c r="E262" s="13" t="s">
        <v>8335</v>
      </c>
      <c r="F262" s="13" t="s">
        <v>8335</v>
      </c>
      <c r="G262" s="13" t="s">
        <v>8339</v>
      </c>
      <c r="H262" s="13" t="s">
        <v>8336</v>
      </c>
      <c r="J262" s="20" t="str">
        <f>IF(Table7[[#This Row],[smoker]]="?","No",Table7[[#This Row],[smoker]])</f>
        <v>yes</v>
      </c>
      <c r="K262" s="20">
        <f>IFERROR(VALUE(Table7[[#This Row],[NumberOfMajorSurgeries]]),0)</f>
        <v>0</v>
      </c>
      <c r="L262" s="22" t="str">
        <f t="shared" si="8"/>
        <v>Obesity</v>
      </c>
      <c r="M262" s="22" t="str">
        <f t="shared" si="9"/>
        <v>Diabetes</v>
      </c>
    </row>
    <row r="263" spans="1:13" x14ac:dyDescent="0.25">
      <c r="A263" s="13" t="s">
        <v>524</v>
      </c>
      <c r="B263" s="13">
        <v>37.524999999999999</v>
      </c>
      <c r="C263" s="13">
        <v>9.0299999999999994</v>
      </c>
      <c r="D263" s="13" t="s">
        <v>8336</v>
      </c>
      <c r="E263" s="13" t="s">
        <v>8335</v>
      </c>
      <c r="F263" s="13" t="s">
        <v>8335</v>
      </c>
      <c r="G263" s="13">
        <v>2</v>
      </c>
      <c r="H263" s="13" t="s">
        <v>8335</v>
      </c>
      <c r="J263" s="20" t="str">
        <f>IF(Table7[[#This Row],[smoker]]="?","No",Table7[[#This Row],[smoker]])</f>
        <v>No</v>
      </c>
      <c r="K263" s="20">
        <f>IFERROR(VALUE(Table7[[#This Row],[NumberOfMajorSurgeries]]),0)</f>
        <v>2</v>
      </c>
      <c r="L263" s="20" t="str">
        <f t="shared" si="8"/>
        <v>Obesity</v>
      </c>
      <c r="M263" s="20" t="str">
        <f t="shared" si="9"/>
        <v>Diabetes</v>
      </c>
    </row>
    <row r="264" spans="1:13" x14ac:dyDescent="0.25">
      <c r="A264" s="13" t="s">
        <v>526</v>
      </c>
      <c r="B264" s="13">
        <v>34.5</v>
      </c>
      <c r="C264" s="13">
        <v>4.07</v>
      </c>
      <c r="D264" s="13" t="s">
        <v>8336</v>
      </c>
      <c r="E264" s="13" t="s">
        <v>8335</v>
      </c>
      <c r="F264" s="13" t="s">
        <v>8335</v>
      </c>
      <c r="G264" s="13" t="s">
        <v>8339</v>
      </c>
      <c r="H264" s="13" t="s">
        <v>8336</v>
      </c>
      <c r="J264" s="20" t="str">
        <f>IF(Table7[[#This Row],[smoker]]="?","No",Table7[[#This Row],[smoker]])</f>
        <v>yes</v>
      </c>
      <c r="K264" s="20">
        <f>IFERROR(VALUE(Table7[[#This Row],[NumberOfMajorSurgeries]]),0)</f>
        <v>0</v>
      </c>
      <c r="L264" s="22" t="str">
        <f t="shared" si="8"/>
        <v>Obesity</v>
      </c>
      <c r="M264" s="22" t="str">
        <f t="shared" si="9"/>
        <v>Normal</v>
      </c>
    </row>
    <row r="265" spans="1:13" x14ac:dyDescent="0.25">
      <c r="A265" s="13" t="s">
        <v>528</v>
      </c>
      <c r="B265" s="13">
        <v>28.16</v>
      </c>
      <c r="C265" s="13">
        <v>5.77</v>
      </c>
      <c r="D265" s="13" t="s">
        <v>8335</v>
      </c>
      <c r="E265" s="13" t="s">
        <v>8335</v>
      </c>
      <c r="F265" s="13" t="s">
        <v>8335</v>
      </c>
      <c r="G265" s="13">
        <v>2</v>
      </c>
      <c r="H265" s="13" t="s">
        <v>8336</v>
      </c>
      <c r="J265" s="20" t="str">
        <f>IF(Table7[[#This Row],[smoker]]="?","No",Table7[[#This Row],[smoker]])</f>
        <v>yes</v>
      </c>
      <c r="K265" s="20">
        <f>IFERROR(VALUE(Table7[[#This Row],[NumberOfMajorSurgeries]]),0)</f>
        <v>2</v>
      </c>
      <c r="L265" s="20" t="str">
        <f t="shared" si="8"/>
        <v>Overweight</v>
      </c>
      <c r="M265" s="20" t="str">
        <f t="shared" si="9"/>
        <v>Prediabetes</v>
      </c>
    </row>
    <row r="266" spans="1:13" x14ac:dyDescent="0.25">
      <c r="A266" s="13" t="s">
        <v>530</v>
      </c>
      <c r="B266" s="13">
        <v>30.02</v>
      </c>
      <c r="C266" s="13">
        <v>5.98</v>
      </c>
      <c r="D266" s="13" t="s">
        <v>8335</v>
      </c>
      <c r="E266" s="13" t="s">
        <v>8335</v>
      </c>
      <c r="F266" s="13" t="s">
        <v>8337</v>
      </c>
      <c r="G266" s="13">
        <v>1</v>
      </c>
      <c r="H266" s="13" t="s">
        <v>8336</v>
      </c>
      <c r="J266" s="20" t="str">
        <f>IF(Table7[[#This Row],[smoker]]="?","No",Table7[[#This Row],[smoker]])</f>
        <v>yes</v>
      </c>
      <c r="K266" s="20">
        <f>IFERROR(VALUE(Table7[[#This Row],[NumberOfMajorSurgeries]]),0)</f>
        <v>1</v>
      </c>
      <c r="L266" s="22" t="str">
        <f t="shared" si="8"/>
        <v>Obesity</v>
      </c>
      <c r="M266" s="22" t="str">
        <f t="shared" si="9"/>
        <v>Prediabetes</v>
      </c>
    </row>
    <row r="267" spans="1:13" x14ac:dyDescent="0.25">
      <c r="A267" s="13" t="s">
        <v>532</v>
      </c>
      <c r="B267" s="13">
        <v>37.82</v>
      </c>
      <c r="C267" s="13">
        <v>6.01</v>
      </c>
      <c r="D267" s="13" t="s">
        <v>8335</v>
      </c>
      <c r="E267" s="13" t="s">
        <v>8335</v>
      </c>
      <c r="F267" s="13" t="s">
        <v>8335</v>
      </c>
      <c r="G267" s="13" t="s">
        <v>8339</v>
      </c>
      <c r="H267" s="13" t="s">
        <v>8336</v>
      </c>
      <c r="J267" s="20" t="str">
        <f>IF(Table7[[#This Row],[smoker]]="?","No",Table7[[#This Row],[smoker]])</f>
        <v>yes</v>
      </c>
      <c r="K267" s="20">
        <f>IFERROR(VALUE(Table7[[#This Row],[NumberOfMajorSurgeries]]),0)</f>
        <v>0</v>
      </c>
      <c r="L267" s="20" t="str">
        <f t="shared" si="8"/>
        <v>Obesity</v>
      </c>
      <c r="M267" s="20" t="str">
        <f t="shared" si="9"/>
        <v>Prediabetes</v>
      </c>
    </row>
    <row r="268" spans="1:13" x14ac:dyDescent="0.25">
      <c r="A268" s="13" t="s">
        <v>534</v>
      </c>
      <c r="B268" s="13">
        <v>33.14</v>
      </c>
      <c r="C268" s="13">
        <v>5.67</v>
      </c>
      <c r="D268" s="13" t="s">
        <v>8336</v>
      </c>
      <c r="E268" s="13" t="s">
        <v>8335</v>
      </c>
      <c r="F268" s="13" t="s">
        <v>8335</v>
      </c>
      <c r="G268" s="13" t="s">
        <v>8339</v>
      </c>
      <c r="H268" s="13" t="s">
        <v>8336</v>
      </c>
      <c r="J268" s="20" t="str">
        <f>IF(Table7[[#This Row],[smoker]]="?","No",Table7[[#This Row],[smoker]])</f>
        <v>yes</v>
      </c>
      <c r="K268" s="20">
        <f>IFERROR(VALUE(Table7[[#This Row],[NumberOfMajorSurgeries]]),0)</f>
        <v>0</v>
      </c>
      <c r="L268" s="22" t="str">
        <f t="shared" si="8"/>
        <v>Obesity</v>
      </c>
      <c r="M268" s="22" t="str">
        <f t="shared" si="9"/>
        <v>Normal</v>
      </c>
    </row>
    <row r="269" spans="1:13" x14ac:dyDescent="0.25">
      <c r="A269" s="13" t="s">
        <v>536</v>
      </c>
      <c r="B269" s="13">
        <v>25.14</v>
      </c>
      <c r="C269" s="13">
        <v>6.02</v>
      </c>
      <c r="D269" s="13" t="s">
        <v>8336</v>
      </c>
      <c r="E269" s="13" t="s">
        <v>8335</v>
      </c>
      <c r="F269" s="13" t="s">
        <v>8337</v>
      </c>
      <c r="G269" s="13">
        <v>1</v>
      </c>
      <c r="H269" s="13" t="s">
        <v>8336</v>
      </c>
      <c r="J269" s="20" t="str">
        <f>IF(Table7[[#This Row],[smoker]]="?","No",Table7[[#This Row],[smoker]])</f>
        <v>yes</v>
      </c>
      <c r="K269" s="20">
        <f>IFERROR(VALUE(Table7[[#This Row],[NumberOfMajorSurgeries]]),0)</f>
        <v>1</v>
      </c>
      <c r="L269" s="20" t="str">
        <f t="shared" si="8"/>
        <v>Overweight</v>
      </c>
      <c r="M269" s="20" t="str">
        <f t="shared" si="9"/>
        <v>Prediabetes</v>
      </c>
    </row>
    <row r="270" spans="1:13" x14ac:dyDescent="0.25">
      <c r="A270" s="13" t="s">
        <v>538</v>
      </c>
      <c r="B270" s="13">
        <v>20.18</v>
      </c>
      <c r="C270" s="13">
        <v>11.19</v>
      </c>
      <c r="D270" s="13" t="s">
        <v>8335</v>
      </c>
      <c r="E270" s="13" t="s">
        <v>8335</v>
      </c>
      <c r="F270" s="13" t="s">
        <v>8335</v>
      </c>
      <c r="G270" s="13" t="s">
        <v>8339</v>
      </c>
      <c r="H270" s="13" t="s">
        <v>8336</v>
      </c>
      <c r="J270" s="20" t="str">
        <f>IF(Table7[[#This Row],[smoker]]="?","No",Table7[[#This Row],[smoker]])</f>
        <v>yes</v>
      </c>
      <c r="K270" s="20">
        <f>IFERROR(VALUE(Table7[[#This Row],[NumberOfMajorSurgeries]]),0)</f>
        <v>0</v>
      </c>
      <c r="L270" s="22" t="str">
        <f t="shared" si="8"/>
        <v>Normal Weight</v>
      </c>
      <c r="M270" s="22" t="str">
        <f t="shared" si="9"/>
        <v>Diabetes</v>
      </c>
    </row>
    <row r="271" spans="1:13" x14ac:dyDescent="0.25">
      <c r="A271" s="13" t="s">
        <v>540</v>
      </c>
      <c r="B271" s="13">
        <v>44.36</v>
      </c>
      <c r="C271" s="13">
        <v>5.1100000000000003</v>
      </c>
      <c r="D271" s="13" t="s">
        <v>8335</v>
      </c>
      <c r="E271" s="13" t="s">
        <v>8335</v>
      </c>
      <c r="F271" s="13" t="s">
        <v>8335</v>
      </c>
      <c r="G271" s="13" t="s">
        <v>8339</v>
      </c>
      <c r="H271" s="13" t="s">
        <v>8336</v>
      </c>
      <c r="J271" s="20" t="str">
        <f>IF(Table7[[#This Row],[smoker]]="?","No",Table7[[#This Row],[smoker]])</f>
        <v>yes</v>
      </c>
      <c r="K271" s="20">
        <f>IFERROR(VALUE(Table7[[#This Row],[NumberOfMajorSurgeries]]),0)</f>
        <v>0</v>
      </c>
      <c r="L271" s="20" t="str">
        <f t="shared" si="8"/>
        <v>Obesity</v>
      </c>
      <c r="M271" s="20" t="str">
        <f t="shared" si="9"/>
        <v>Normal</v>
      </c>
    </row>
    <row r="272" spans="1:13" x14ac:dyDescent="0.25">
      <c r="A272" s="13" t="s">
        <v>542</v>
      </c>
      <c r="B272" s="13">
        <v>23.82</v>
      </c>
      <c r="C272" s="13">
        <v>10.85</v>
      </c>
      <c r="D272" s="13" t="s">
        <v>8336</v>
      </c>
      <c r="E272" s="13" t="s">
        <v>8335</v>
      </c>
      <c r="F272" s="13" t="s">
        <v>8335</v>
      </c>
      <c r="G272" s="13" t="s">
        <v>8339</v>
      </c>
      <c r="H272" s="13" t="s">
        <v>8336</v>
      </c>
      <c r="J272" s="20" t="str">
        <f>IF(Table7[[#This Row],[smoker]]="?","No",Table7[[#This Row],[smoker]])</f>
        <v>yes</v>
      </c>
      <c r="K272" s="20">
        <f>IFERROR(VALUE(Table7[[#This Row],[NumberOfMajorSurgeries]]),0)</f>
        <v>0</v>
      </c>
      <c r="L272" s="22" t="str">
        <f t="shared" si="8"/>
        <v>Normal Weight</v>
      </c>
      <c r="M272" s="22" t="str">
        <f t="shared" si="9"/>
        <v>Diabetes</v>
      </c>
    </row>
    <row r="273" spans="1:13" x14ac:dyDescent="0.25">
      <c r="A273" s="13" t="s">
        <v>544</v>
      </c>
      <c r="B273" s="13">
        <v>45</v>
      </c>
      <c r="C273" s="13">
        <v>5.24</v>
      </c>
      <c r="D273" s="13" t="s">
        <v>8336</v>
      </c>
      <c r="E273" s="13" t="s">
        <v>8335</v>
      </c>
      <c r="F273" s="13" t="s">
        <v>8335</v>
      </c>
      <c r="G273" s="13">
        <v>1</v>
      </c>
      <c r="H273" s="13" t="s">
        <v>8336</v>
      </c>
      <c r="J273" s="20" t="str">
        <f>IF(Table7[[#This Row],[smoker]]="?","No",Table7[[#This Row],[smoker]])</f>
        <v>yes</v>
      </c>
      <c r="K273" s="20">
        <f>IFERROR(VALUE(Table7[[#This Row],[NumberOfMajorSurgeries]]),0)</f>
        <v>1</v>
      </c>
      <c r="L273" s="20" t="str">
        <f t="shared" si="8"/>
        <v>Obesity</v>
      </c>
      <c r="M273" s="20" t="str">
        <f t="shared" si="9"/>
        <v>Normal</v>
      </c>
    </row>
    <row r="274" spans="1:13" x14ac:dyDescent="0.25">
      <c r="A274" s="13" t="s">
        <v>546</v>
      </c>
      <c r="B274" s="13">
        <v>26.62</v>
      </c>
      <c r="C274" s="13">
        <v>10.08</v>
      </c>
      <c r="D274" s="13" t="s">
        <v>8335</v>
      </c>
      <c r="E274" s="13" t="s">
        <v>8335</v>
      </c>
      <c r="F274" s="13" t="s">
        <v>8335</v>
      </c>
      <c r="G274" s="13" t="s">
        <v>8339</v>
      </c>
      <c r="H274" s="13" t="s">
        <v>8336</v>
      </c>
      <c r="J274" s="20" t="str">
        <f>IF(Table7[[#This Row],[smoker]]="?","No",Table7[[#This Row],[smoker]])</f>
        <v>yes</v>
      </c>
      <c r="K274" s="20">
        <f>IFERROR(VALUE(Table7[[#This Row],[NumberOfMajorSurgeries]]),0)</f>
        <v>0</v>
      </c>
      <c r="L274" s="22" t="str">
        <f t="shared" si="8"/>
        <v>Overweight</v>
      </c>
      <c r="M274" s="22" t="str">
        <f t="shared" si="9"/>
        <v>Diabetes</v>
      </c>
    </row>
    <row r="275" spans="1:13" x14ac:dyDescent="0.25">
      <c r="A275" s="13" t="s">
        <v>548</v>
      </c>
      <c r="B275" s="13">
        <v>32.67</v>
      </c>
      <c r="C275" s="13">
        <v>10.97</v>
      </c>
      <c r="D275" s="13" t="s">
        <v>8336</v>
      </c>
      <c r="E275" s="13" t="s">
        <v>8335</v>
      </c>
      <c r="F275" s="13" t="s">
        <v>8335</v>
      </c>
      <c r="G275" s="13" t="s">
        <v>8339</v>
      </c>
      <c r="H275" s="13" t="s">
        <v>8336</v>
      </c>
      <c r="J275" s="20" t="str">
        <f>IF(Table7[[#This Row],[smoker]]="?","No",Table7[[#This Row],[smoker]])</f>
        <v>yes</v>
      </c>
      <c r="K275" s="20">
        <f>IFERROR(VALUE(Table7[[#This Row],[NumberOfMajorSurgeries]]),0)</f>
        <v>0</v>
      </c>
      <c r="L275" s="20" t="str">
        <f t="shared" si="8"/>
        <v>Obesity</v>
      </c>
      <c r="M275" s="20" t="str">
        <f t="shared" si="9"/>
        <v>Diabetes</v>
      </c>
    </row>
    <row r="276" spans="1:13" x14ac:dyDescent="0.25">
      <c r="A276" s="13" t="s">
        <v>550</v>
      </c>
      <c r="B276" s="13">
        <v>44.44</v>
      </c>
      <c r="C276" s="13">
        <v>4.9000000000000004</v>
      </c>
      <c r="D276" s="13" t="s">
        <v>8336</v>
      </c>
      <c r="E276" s="13" t="s">
        <v>8335</v>
      </c>
      <c r="F276" s="13" t="s">
        <v>8335</v>
      </c>
      <c r="G276" s="13">
        <v>1</v>
      </c>
      <c r="H276" s="13" t="s">
        <v>8336</v>
      </c>
      <c r="J276" s="20" t="str">
        <f>IF(Table7[[#This Row],[smoker]]="?","No",Table7[[#This Row],[smoker]])</f>
        <v>yes</v>
      </c>
      <c r="K276" s="20">
        <f>IFERROR(VALUE(Table7[[#This Row],[NumberOfMajorSurgeries]]),0)</f>
        <v>1</v>
      </c>
      <c r="L276" s="22" t="str">
        <f t="shared" si="8"/>
        <v>Obesity</v>
      </c>
      <c r="M276" s="22" t="str">
        <f t="shared" si="9"/>
        <v>Normal</v>
      </c>
    </row>
    <row r="277" spans="1:13" x14ac:dyDescent="0.25">
      <c r="A277" s="13" t="s">
        <v>552</v>
      </c>
      <c r="B277" s="13">
        <v>28.31</v>
      </c>
      <c r="C277" s="13">
        <v>5.33</v>
      </c>
      <c r="D277" s="13" t="s">
        <v>8335</v>
      </c>
      <c r="E277" s="13" t="s">
        <v>8335</v>
      </c>
      <c r="F277" s="13" t="s">
        <v>8335</v>
      </c>
      <c r="G277" s="13" t="s">
        <v>8339</v>
      </c>
      <c r="H277" s="13" t="s">
        <v>8336</v>
      </c>
      <c r="J277" s="20" t="str">
        <f>IF(Table7[[#This Row],[smoker]]="?","No",Table7[[#This Row],[smoker]])</f>
        <v>yes</v>
      </c>
      <c r="K277" s="20">
        <f>IFERROR(VALUE(Table7[[#This Row],[NumberOfMajorSurgeries]]),0)</f>
        <v>0</v>
      </c>
      <c r="L277" s="20" t="str">
        <f t="shared" si="8"/>
        <v>Overweight</v>
      </c>
      <c r="M277" s="20" t="str">
        <f t="shared" si="9"/>
        <v>Normal</v>
      </c>
    </row>
    <row r="278" spans="1:13" x14ac:dyDescent="0.25">
      <c r="A278" s="13" t="s">
        <v>554</v>
      </c>
      <c r="B278" s="13">
        <v>25.05</v>
      </c>
      <c r="C278" s="13">
        <v>4.6100000000000003</v>
      </c>
      <c r="D278" s="13" t="s">
        <v>8335</v>
      </c>
      <c r="E278" s="13" t="s">
        <v>8335</v>
      </c>
      <c r="F278" s="13" t="s">
        <v>8335</v>
      </c>
      <c r="G278" s="13">
        <v>2</v>
      </c>
      <c r="H278" s="13" t="s">
        <v>8336</v>
      </c>
      <c r="J278" s="20" t="str">
        <f>IF(Table7[[#This Row],[smoker]]="?","No",Table7[[#This Row],[smoker]])</f>
        <v>yes</v>
      </c>
      <c r="K278" s="20">
        <f>IFERROR(VALUE(Table7[[#This Row],[NumberOfMajorSurgeries]]),0)</f>
        <v>2</v>
      </c>
      <c r="L278" s="22" t="str">
        <f t="shared" si="8"/>
        <v>Overweight</v>
      </c>
      <c r="M278" s="22" t="str">
        <f t="shared" si="9"/>
        <v>Normal</v>
      </c>
    </row>
    <row r="279" spans="1:13" x14ac:dyDescent="0.25">
      <c r="A279" s="13" t="s">
        <v>556</v>
      </c>
      <c r="B279" s="13">
        <v>28.34</v>
      </c>
      <c r="C279" s="13">
        <v>8.18</v>
      </c>
      <c r="D279" s="13" t="s">
        <v>8335</v>
      </c>
      <c r="E279" s="13" t="s">
        <v>8335</v>
      </c>
      <c r="F279" s="13" t="s">
        <v>8335</v>
      </c>
      <c r="G279" s="13" t="s">
        <v>8339</v>
      </c>
      <c r="H279" s="13" t="s">
        <v>8336</v>
      </c>
      <c r="J279" s="20" t="str">
        <f>IF(Table7[[#This Row],[smoker]]="?","No",Table7[[#This Row],[smoker]])</f>
        <v>yes</v>
      </c>
      <c r="K279" s="20">
        <f>IFERROR(VALUE(Table7[[#This Row],[NumberOfMajorSurgeries]]),0)</f>
        <v>0</v>
      </c>
      <c r="L279" s="20" t="str">
        <f t="shared" si="8"/>
        <v>Overweight</v>
      </c>
      <c r="M279" s="20" t="str">
        <f t="shared" si="9"/>
        <v>Diabetes</v>
      </c>
    </row>
    <row r="280" spans="1:13" x14ac:dyDescent="0.25">
      <c r="A280" s="13" t="s">
        <v>558</v>
      </c>
      <c r="B280" s="13">
        <v>17.765000000000001</v>
      </c>
      <c r="C280" s="13">
        <v>5.62</v>
      </c>
      <c r="D280" s="13" t="s">
        <v>8335</v>
      </c>
      <c r="E280" s="13" t="s">
        <v>8335</v>
      </c>
      <c r="F280" s="13" t="s">
        <v>8335</v>
      </c>
      <c r="G280" s="13" t="s">
        <v>8339</v>
      </c>
      <c r="H280" s="13" t="s">
        <v>8336</v>
      </c>
      <c r="J280" s="20" t="str">
        <f>IF(Table7[[#This Row],[smoker]]="?","No",Table7[[#This Row],[smoker]])</f>
        <v>yes</v>
      </c>
      <c r="K280" s="20">
        <f>IFERROR(VALUE(Table7[[#This Row],[NumberOfMajorSurgeries]]),0)</f>
        <v>0</v>
      </c>
      <c r="L280" s="22" t="str">
        <f t="shared" si="8"/>
        <v>Underweight</v>
      </c>
      <c r="M280" s="22" t="str">
        <f t="shared" si="9"/>
        <v>Normal</v>
      </c>
    </row>
    <row r="281" spans="1:13" x14ac:dyDescent="0.25">
      <c r="A281" s="13" t="s">
        <v>560</v>
      </c>
      <c r="B281" s="13">
        <v>36.119999999999997</v>
      </c>
      <c r="C281" s="13">
        <v>5.82</v>
      </c>
      <c r="D281" s="13" t="s">
        <v>8335</v>
      </c>
      <c r="E281" s="13" t="s">
        <v>8335</v>
      </c>
      <c r="F281" s="13" t="s">
        <v>8335</v>
      </c>
      <c r="G281" s="13" t="s">
        <v>8339</v>
      </c>
      <c r="H281" s="13" t="s">
        <v>8336</v>
      </c>
      <c r="J281" s="20" t="str">
        <f>IF(Table7[[#This Row],[smoker]]="?","No",Table7[[#This Row],[smoker]])</f>
        <v>yes</v>
      </c>
      <c r="K281" s="20">
        <f>IFERROR(VALUE(Table7[[#This Row],[NumberOfMajorSurgeries]]),0)</f>
        <v>0</v>
      </c>
      <c r="L281" s="20" t="str">
        <f t="shared" si="8"/>
        <v>Obesity</v>
      </c>
      <c r="M281" s="20" t="str">
        <f t="shared" si="9"/>
        <v>Prediabetes</v>
      </c>
    </row>
    <row r="282" spans="1:13" x14ac:dyDescent="0.25">
      <c r="A282" s="13" t="s">
        <v>562</v>
      </c>
      <c r="B282" s="13">
        <v>23.19</v>
      </c>
      <c r="C282" s="13">
        <v>7.66</v>
      </c>
      <c r="D282" s="13" t="s">
        <v>8335</v>
      </c>
      <c r="E282" s="13" t="s">
        <v>8335</v>
      </c>
      <c r="F282" s="13" t="s">
        <v>8335</v>
      </c>
      <c r="G282" s="13" t="s">
        <v>8339</v>
      </c>
      <c r="H282" s="13" t="s">
        <v>8336</v>
      </c>
      <c r="J282" s="20" t="str">
        <f>IF(Table7[[#This Row],[smoker]]="?","No",Table7[[#This Row],[smoker]])</f>
        <v>yes</v>
      </c>
      <c r="K282" s="20">
        <f>IFERROR(VALUE(Table7[[#This Row],[NumberOfMajorSurgeries]]),0)</f>
        <v>0</v>
      </c>
      <c r="L282" s="22" t="str">
        <f t="shared" si="8"/>
        <v>Normal Weight</v>
      </c>
      <c r="M282" s="22" t="str">
        <f t="shared" si="9"/>
        <v>Diabetes</v>
      </c>
    </row>
    <row r="283" spans="1:13" x14ac:dyDescent="0.25">
      <c r="A283" s="13" t="s">
        <v>564</v>
      </c>
      <c r="B283" s="13">
        <v>35.99</v>
      </c>
      <c r="C283" s="13">
        <v>4.2300000000000004</v>
      </c>
      <c r="D283" s="13" t="s">
        <v>8335</v>
      </c>
      <c r="E283" s="13" t="s">
        <v>8335</v>
      </c>
      <c r="F283" s="13" t="s">
        <v>8335</v>
      </c>
      <c r="G283" s="13" t="s">
        <v>8339</v>
      </c>
      <c r="H283" s="13" t="s">
        <v>8336</v>
      </c>
      <c r="J283" s="20" t="str">
        <f>IF(Table7[[#This Row],[smoker]]="?","No",Table7[[#This Row],[smoker]])</f>
        <v>yes</v>
      </c>
      <c r="K283" s="20">
        <f>IFERROR(VALUE(Table7[[#This Row],[NumberOfMajorSurgeries]]),0)</f>
        <v>0</v>
      </c>
      <c r="L283" s="20" t="str">
        <f t="shared" si="8"/>
        <v>Obesity</v>
      </c>
      <c r="M283" s="20" t="str">
        <f t="shared" si="9"/>
        <v>Normal</v>
      </c>
    </row>
    <row r="284" spans="1:13" x14ac:dyDescent="0.25">
      <c r="A284" s="13" t="s">
        <v>566</v>
      </c>
      <c r="B284" s="13">
        <v>30.25</v>
      </c>
      <c r="C284" s="13">
        <v>5.58</v>
      </c>
      <c r="D284" s="13" t="s">
        <v>8335</v>
      </c>
      <c r="E284" s="13" t="s">
        <v>8335</v>
      </c>
      <c r="F284" s="13" t="s">
        <v>8337</v>
      </c>
      <c r="G284" s="13">
        <v>1</v>
      </c>
      <c r="H284" s="13" t="s">
        <v>8336</v>
      </c>
      <c r="J284" s="20" t="str">
        <f>IF(Table7[[#This Row],[smoker]]="?","No",Table7[[#This Row],[smoker]])</f>
        <v>yes</v>
      </c>
      <c r="K284" s="20">
        <f>IFERROR(VALUE(Table7[[#This Row],[NumberOfMajorSurgeries]]),0)</f>
        <v>1</v>
      </c>
      <c r="L284" s="22" t="str">
        <f t="shared" si="8"/>
        <v>Obesity</v>
      </c>
      <c r="M284" s="22" t="str">
        <f t="shared" si="9"/>
        <v>Normal</v>
      </c>
    </row>
    <row r="285" spans="1:13" x14ac:dyDescent="0.25">
      <c r="A285" s="13" t="s">
        <v>568</v>
      </c>
      <c r="B285" s="13">
        <v>26.24</v>
      </c>
      <c r="C285" s="13">
        <v>6.26</v>
      </c>
      <c r="D285" s="13" t="s">
        <v>8336</v>
      </c>
      <c r="E285" s="13" t="s">
        <v>8335</v>
      </c>
      <c r="F285" s="13" t="s">
        <v>8335</v>
      </c>
      <c r="G285" s="13" t="s">
        <v>8339</v>
      </c>
      <c r="H285" s="13" t="s">
        <v>8336</v>
      </c>
      <c r="J285" s="20" t="str">
        <f>IF(Table7[[#This Row],[smoker]]="?","No",Table7[[#This Row],[smoker]])</f>
        <v>yes</v>
      </c>
      <c r="K285" s="20">
        <f>IFERROR(VALUE(Table7[[#This Row],[NumberOfMajorSurgeries]]),0)</f>
        <v>0</v>
      </c>
      <c r="L285" s="20" t="str">
        <f t="shared" si="8"/>
        <v>Overweight</v>
      </c>
      <c r="M285" s="20" t="str">
        <f t="shared" si="9"/>
        <v>Prediabetes</v>
      </c>
    </row>
    <row r="286" spans="1:13" x14ac:dyDescent="0.25">
      <c r="A286" s="13" t="s">
        <v>570</v>
      </c>
      <c r="B286" s="13">
        <v>31.36</v>
      </c>
      <c r="C286" s="13">
        <v>10.6</v>
      </c>
      <c r="D286" s="13" t="s">
        <v>8336</v>
      </c>
      <c r="E286" s="13" t="s">
        <v>8335</v>
      </c>
      <c r="F286" s="13" t="s">
        <v>8335</v>
      </c>
      <c r="G286" s="13" t="s">
        <v>8339</v>
      </c>
      <c r="H286" s="13" t="s">
        <v>8336</v>
      </c>
      <c r="J286" s="20" t="str">
        <f>IF(Table7[[#This Row],[smoker]]="?","No",Table7[[#This Row],[smoker]])</f>
        <v>yes</v>
      </c>
      <c r="K286" s="20">
        <f>IFERROR(VALUE(Table7[[#This Row],[NumberOfMajorSurgeries]]),0)</f>
        <v>0</v>
      </c>
      <c r="L286" s="22" t="str">
        <f t="shared" si="8"/>
        <v>Obesity</v>
      </c>
      <c r="M286" s="22" t="str">
        <f t="shared" si="9"/>
        <v>Diabetes</v>
      </c>
    </row>
    <row r="287" spans="1:13" x14ac:dyDescent="0.25">
      <c r="A287" s="13" t="s">
        <v>572</v>
      </c>
      <c r="B287" s="13">
        <v>25.69</v>
      </c>
      <c r="C287" s="13">
        <v>4.78</v>
      </c>
      <c r="D287" s="13" t="s">
        <v>8336</v>
      </c>
      <c r="E287" s="13" t="s">
        <v>8335</v>
      </c>
      <c r="F287" s="13" t="s">
        <v>8335</v>
      </c>
      <c r="G287" s="13" t="s">
        <v>8339</v>
      </c>
      <c r="H287" s="13" t="s">
        <v>8336</v>
      </c>
      <c r="J287" s="20" t="str">
        <f>IF(Table7[[#This Row],[smoker]]="?","No",Table7[[#This Row],[smoker]])</f>
        <v>yes</v>
      </c>
      <c r="K287" s="20">
        <f>IFERROR(VALUE(Table7[[#This Row],[NumberOfMajorSurgeries]]),0)</f>
        <v>0</v>
      </c>
      <c r="L287" s="20" t="str">
        <f t="shared" si="8"/>
        <v>Overweight</v>
      </c>
      <c r="M287" s="20" t="str">
        <f t="shared" si="9"/>
        <v>Normal</v>
      </c>
    </row>
    <row r="288" spans="1:13" x14ac:dyDescent="0.25">
      <c r="A288" s="13" t="s">
        <v>574</v>
      </c>
      <c r="B288" s="13">
        <v>25.46</v>
      </c>
      <c r="C288" s="13">
        <v>6.03</v>
      </c>
      <c r="D288" s="13" t="s">
        <v>8335</v>
      </c>
      <c r="E288" s="13" t="s">
        <v>8335</v>
      </c>
      <c r="F288" s="13" t="s">
        <v>8335</v>
      </c>
      <c r="G288" s="13">
        <v>2</v>
      </c>
      <c r="H288" s="13" t="s">
        <v>8336</v>
      </c>
      <c r="J288" s="20" t="str">
        <f>IF(Table7[[#This Row],[smoker]]="?","No",Table7[[#This Row],[smoker]])</f>
        <v>yes</v>
      </c>
      <c r="K288" s="20">
        <f>IFERROR(VALUE(Table7[[#This Row],[NumberOfMajorSurgeries]]),0)</f>
        <v>2</v>
      </c>
      <c r="L288" s="22" t="str">
        <f t="shared" si="8"/>
        <v>Overweight</v>
      </c>
      <c r="M288" s="22" t="str">
        <f t="shared" si="9"/>
        <v>Prediabetes</v>
      </c>
    </row>
    <row r="289" spans="1:13" x14ac:dyDescent="0.25">
      <c r="A289" s="13" t="s">
        <v>576</v>
      </c>
      <c r="B289" s="13">
        <v>31.83</v>
      </c>
      <c r="C289" s="13">
        <v>11.55</v>
      </c>
      <c r="D289" s="13" t="s">
        <v>8336</v>
      </c>
      <c r="E289" s="13" t="s">
        <v>8335</v>
      </c>
      <c r="F289" s="13" t="s">
        <v>8335</v>
      </c>
      <c r="G289" s="13">
        <v>1</v>
      </c>
      <c r="H289" s="13" t="s">
        <v>8336</v>
      </c>
      <c r="J289" s="20" t="str">
        <f>IF(Table7[[#This Row],[smoker]]="?","No",Table7[[#This Row],[smoker]])</f>
        <v>yes</v>
      </c>
      <c r="K289" s="20">
        <f>IFERROR(VALUE(Table7[[#This Row],[NumberOfMajorSurgeries]]),0)</f>
        <v>1</v>
      </c>
      <c r="L289" s="20" t="str">
        <f t="shared" si="8"/>
        <v>Obesity</v>
      </c>
      <c r="M289" s="20" t="str">
        <f t="shared" si="9"/>
        <v>Diabetes</v>
      </c>
    </row>
    <row r="290" spans="1:13" x14ac:dyDescent="0.25">
      <c r="A290" s="13" t="s">
        <v>578</v>
      </c>
      <c r="B290" s="13">
        <v>24.43</v>
      </c>
      <c r="C290" s="13">
        <v>7.59</v>
      </c>
      <c r="D290" s="13" t="s">
        <v>8336</v>
      </c>
      <c r="E290" s="13" t="s">
        <v>8335</v>
      </c>
      <c r="F290" s="13" t="s">
        <v>8335</v>
      </c>
      <c r="G290" s="13">
        <v>1</v>
      </c>
      <c r="H290" s="13" t="s">
        <v>8336</v>
      </c>
      <c r="J290" s="20" t="str">
        <f>IF(Table7[[#This Row],[smoker]]="?","No",Table7[[#This Row],[smoker]])</f>
        <v>yes</v>
      </c>
      <c r="K290" s="20">
        <f>IFERROR(VALUE(Table7[[#This Row],[NumberOfMajorSurgeries]]),0)</f>
        <v>1</v>
      </c>
      <c r="L290" s="22" t="str">
        <f t="shared" si="8"/>
        <v>Normal Weight</v>
      </c>
      <c r="M290" s="22" t="str">
        <f t="shared" si="9"/>
        <v>Diabetes</v>
      </c>
    </row>
    <row r="291" spans="1:13" x14ac:dyDescent="0.25">
      <c r="A291" s="13" t="s">
        <v>580</v>
      </c>
      <c r="B291" s="13">
        <v>41.9</v>
      </c>
      <c r="C291" s="13">
        <v>4.26</v>
      </c>
      <c r="D291" s="13" t="s">
        <v>8335</v>
      </c>
      <c r="E291" s="13" t="s">
        <v>8335</v>
      </c>
      <c r="F291" s="13" t="s">
        <v>8335</v>
      </c>
      <c r="G291" s="13" t="s">
        <v>8339</v>
      </c>
      <c r="H291" s="13" t="s">
        <v>8336</v>
      </c>
      <c r="J291" s="20" t="str">
        <f>IF(Table7[[#This Row],[smoker]]="?","No",Table7[[#This Row],[smoker]])</f>
        <v>yes</v>
      </c>
      <c r="K291" s="20">
        <f>IFERROR(VALUE(Table7[[#This Row],[NumberOfMajorSurgeries]]),0)</f>
        <v>0</v>
      </c>
      <c r="L291" s="20" t="str">
        <f t="shared" si="8"/>
        <v>Obesity</v>
      </c>
      <c r="M291" s="20" t="str">
        <f t="shared" si="9"/>
        <v>Normal</v>
      </c>
    </row>
    <row r="292" spans="1:13" x14ac:dyDescent="0.25">
      <c r="A292" s="13" t="s">
        <v>582</v>
      </c>
      <c r="B292" s="13">
        <v>22.88</v>
      </c>
      <c r="C292" s="13">
        <v>5.9</v>
      </c>
      <c r="D292" s="13" t="s">
        <v>8336</v>
      </c>
      <c r="E292" s="13" t="s">
        <v>8335</v>
      </c>
      <c r="F292" s="13" t="s">
        <v>8337</v>
      </c>
      <c r="G292" s="13">
        <v>1</v>
      </c>
      <c r="H292" s="13" t="s">
        <v>8336</v>
      </c>
      <c r="J292" s="20" t="str">
        <f>IF(Table7[[#This Row],[smoker]]="?","No",Table7[[#This Row],[smoker]])</f>
        <v>yes</v>
      </c>
      <c r="K292" s="20">
        <f>IFERROR(VALUE(Table7[[#This Row],[NumberOfMajorSurgeries]]),0)</f>
        <v>1</v>
      </c>
      <c r="L292" s="22" t="str">
        <f t="shared" si="8"/>
        <v>Normal Weight</v>
      </c>
      <c r="M292" s="22" t="str">
        <f t="shared" si="9"/>
        <v>Prediabetes</v>
      </c>
    </row>
    <row r="293" spans="1:13" x14ac:dyDescent="0.25">
      <c r="A293" s="13" t="s">
        <v>584</v>
      </c>
      <c r="B293" s="13">
        <v>29.734999999999999</v>
      </c>
      <c r="C293" s="13">
        <v>7.79</v>
      </c>
      <c r="D293" s="13" t="s">
        <v>8335</v>
      </c>
      <c r="E293" s="13" t="s">
        <v>8335</v>
      </c>
      <c r="F293" s="13" t="s">
        <v>8335</v>
      </c>
      <c r="G293" s="13" t="s">
        <v>8339</v>
      </c>
      <c r="H293" s="13" t="s">
        <v>8335</v>
      </c>
      <c r="J293" s="20" t="str">
        <f>IF(Table7[[#This Row],[smoker]]="?","No",Table7[[#This Row],[smoker]])</f>
        <v>No</v>
      </c>
      <c r="K293" s="20">
        <f>IFERROR(VALUE(Table7[[#This Row],[NumberOfMajorSurgeries]]),0)</f>
        <v>0</v>
      </c>
      <c r="L293" s="20" t="str">
        <f t="shared" si="8"/>
        <v>Overweight</v>
      </c>
      <c r="M293" s="20" t="str">
        <f t="shared" si="9"/>
        <v>Diabetes</v>
      </c>
    </row>
    <row r="294" spans="1:13" x14ac:dyDescent="0.25">
      <c r="A294" s="13" t="s">
        <v>586</v>
      </c>
      <c r="B294" s="13">
        <v>40.74</v>
      </c>
      <c r="C294" s="13">
        <v>5.28</v>
      </c>
      <c r="D294" s="13" t="s">
        <v>8335</v>
      </c>
      <c r="E294" s="13" t="s">
        <v>8335</v>
      </c>
      <c r="F294" s="13" t="s">
        <v>8337</v>
      </c>
      <c r="G294" s="13">
        <v>1</v>
      </c>
      <c r="H294" s="13" t="s">
        <v>8336</v>
      </c>
      <c r="J294" s="20" t="str">
        <f>IF(Table7[[#This Row],[smoker]]="?","No",Table7[[#This Row],[smoker]])</f>
        <v>yes</v>
      </c>
      <c r="K294" s="20">
        <f>IFERROR(VALUE(Table7[[#This Row],[NumberOfMajorSurgeries]]),0)</f>
        <v>1</v>
      </c>
      <c r="L294" s="22" t="str">
        <f t="shared" si="8"/>
        <v>Obesity</v>
      </c>
      <c r="M294" s="22" t="str">
        <f t="shared" si="9"/>
        <v>Normal</v>
      </c>
    </row>
    <row r="295" spans="1:13" x14ac:dyDescent="0.25">
      <c r="A295" s="13" t="s">
        <v>588</v>
      </c>
      <c r="B295" s="13">
        <v>24.14</v>
      </c>
      <c r="C295" s="13">
        <v>5.87</v>
      </c>
      <c r="D295" s="13" t="s">
        <v>8335</v>
      </c>
      <c r="E295" s="13" t="s">
        <v>8335</v>
      </c>
      <c r="F295" s="13" t="s">
        <v>8335</v>
      </c>
      <c r="G295" s="13">
        <v>2</v>
      </c>
      <c r="H295" s="13" t="s">
        <v>8336</v>
      </c>
      <c r="J295" s="20" t="str">
        <f>IF(Table7[[#This Row],[smoker]]="?","No",Table7[[#This Row],[smoker]])</f>
        <v>yes</v>
      </c>
      <c r="K295" s="20">
        <f>IFERROR(VALUE(Table7[[#This Row],[NumberOfMajorSurgeries]]),0)</f>
        <v>2</v>
      </c>
      <c r="L295" s="20" t="str">
        <f t="shared" si="8"/>
        <v>Normal Weight</v>
      </c>
      <c r="M295" s="20" t="str">
        <f t="shared" si="9"/>
        <v>Prediabetes</v>
      </c>
    </row>
    <row r="296" spans="1:13" x14ac:dyDescent="0.25">
      <c r="A296" s="13" t="s">
        <v>590</v>
      </c>
      <c r="B296" s="13">
        <v>25.15</v>
      </c>
      <c r="C296" s="13">
        <v>9.08</v>
      </c>
      <c r="D296" s="13" t="s">
        <v>8336</v>
      </c>
      <c r="E296" s="13" t="s">
        <v>8335</v>
      </c>
      <c r="F296" s="13" t="s">
        <v>8335</v>
      </c>
      <c r="G296" s="13">
        <v>1</v>
      </c>
      <c r="H296" s="13" t="s">
        <v>8336</v>
      </c>
      <c r="J296" s="20" t="str">
        <f>IF(Table7[[#This Row],[smoker]]="?","No",Table7[[#This Row],[smoker]])</f>
        <v>yes</v>
      </c>
      <c r="K296" s="20">
        <f>IFERROR(VALUE(Table7[[#This Row],[NumberOfMajorSurgeries]]),0)</f>
        <v>1</v>
      </c>
      <c r="L296" s="22" t="str">
        <f t="shared" si="8"/>
        <v>Overweight</v>
      </c>
      <c r="M296" s="22" t="str">
        <f t="shared" si="9"/>
        <v>Diabetes</v>
      </c>
    </row>
    <row r="297" spans="1:13" x14ac:dyDescent="0.25">
      <c r="A297" s="13" t="s">
        <v>592</v>
      </c>
      <c r="B297" s="13">
        <v>28.71</v>
      </c>
      <c r="C297" s="13">
        <v>5.2</v>
      </c>
      <c r="D297" s="13" t="s">
        <v>8335</v>
      </c>
      <c r="E297" s="13" t="s">
        <v>8335</v>
      </c>
      <c r="F297" s="13" t="s">
        <v>8335</v>
      </c>
      <c r="G297" s="13">
        <v>1</v>
      </c>
      <c r="H297" s="13" t="s">
        <v>8336</v>
      </c>
      <c r="J297" s="20" t="str">
        <f>IF(Table7[[#This Row],[smoker]]="?","No",Table7[[#This Row],[smoker]])</f>
        <v>yes</v>
      </c>
      <c r="K297" s="20">
        <f>IFERROR(VALUE(Table7[[#This Row],[NumberOfMajorSurgeries]]),0)</f>
        <v>1</v>
      </c>
      <c r="L297" s="20" t="str">
        <f t="shared" si="8"/>
        <v>Overweight</v>
      </c>
      <c r="M297" s="20" t="str">
        <f t="shared" si="9"/>
        <v>Normal</v>
      </c>
    </row>
    <row r="298" spans="1:13" x14ac:dyDescent="0.25">
      <c r="A298" s="13" t="s">
        <v>594</v>
      </c>
      <c r="B298" s="13">
        <v>23</v>
      </c>
      <c r="C298" s="13">
        <v>5.48</v>
      </c>
      <c r="D298" s="13" t="s">
        <v>8335</v>
      </c>
      <c r="E298" s="13" t="s">
        <v>8335</v>
      </c>
      <c r="F298" s="13" t="s">
        <v>8335</v>
      </c>
      <c r="G298" s="13" t="s">
        <v>8339</v>
      </c>
      <c r="H298" s="13" t="s">
        <v>8336</v>
      </c>
      <c r="J298" s="20" t="str">
        <f>IF(Table7[[#This Row],[smoker]]="?","No",Table7[[#This Row],[smoker]])</f>
        <v>yes</v>
      </c>
      <c r="K298" s="20">
        <f>IFERROR(VALUE(Table7[[#This Row],[NumberOfMajorSurgeries]]),0)</f>
        <v>0</v>
      </c>
      <c r="L298" s="22" t="str">
        <f t="shared" si="8"/>
        <v>Normal Weight</v>
      </c>
      <c r="M298" s="22" t="str">
        <f t="shared" si="9"/>
        <v>Normal</v>
      </c>
    </row>
    <row r="299" spans="1:13" x14ac:dyDescent="0.25">
      <c r="A299" s="13" t="s">
        <v>596</v>
      </c>
      <c r="B299" s="13">
        <v>36.86</v>
      </c>
      <c r="C299" s="13">
        <v>11.95</v>
      </c>
      <c r="D299" s="13" t="s">
        <v>8335</v>
      </c>
      <c r="E299" s="13" t="s">
        <v>8335</v>
      </c>
      <c r="F299" s="13" t="s">
        <v>8335</v>
      </c>
      <c r="G299" s="13" t="s">
        <v>8339</v>
      </c>
      <c r="H299" s="13" t="s">
        <v>8335</v>
      </c>
      <c r="J299" s="20" t="str">
        <f>IF(Table7[[#This Row],[smoker]]="?","No",Table7[[#This Row],[smoker]])</f>
        <v>No</v>
      </c>
      <c r="K299" s="20">
        <f>IFERROR(VALUE(Table7[[#This Row],[NumberOfMajorSurgeries]]),0)</f>
        <v>0</v>
      </c>
      <c r="L299" s="20" t="str">
        <f t="shared" si="8"/>
        <v>Obesity</v>
      </c>
      <c r="M299" s="20" t="str">
        <f t="shared" si="9"/>
        <v>Diabetes</v>
      </c>
    </row>
    <row r="300" spans="1:13" x14ac:dyDescent="0.25">
      <c r="A300" s="13" t="s">
        <v>598</v>
      </c>
      <c r="B300" s="13">
        <v>24.25</v>
      </c>
      <c r="C300" s="13">
        <v>8.6999999999999993</v>
      </c>
      <c r="D300" s="13" t="s">
        <v>8336</v>
      </c>
      <c r="E300" s="13" t="s">
        <v>8335</v>
      </c>
      <c r="F300" s="13" t="s">
        <v>8335</v>
      </c>
      <c r="G300" s="13">
        <v>1</v>
      </c>
      <c r="H300" s="13" t="s">
        <v>8336</v>
      </c>
      <c r="J300" s="20" t="str">
        <f>IF(Table7[[#This Row],[smoker]]="?","No",Table7[[#This Row],[smoker]])</f>
        <v>yes</v>
      </c>
      <c r="K300" s="20">
        <f>IFERROR(VALUE(Table7[[#This Row],[NumberOfMajorSurgeries]]),0)</f>
        <v>1</v>
      </c>
      <c r="L300" s="22" t="str">
        <f t="shared" si="8"/>
        <v>Normal Weight</v>
      </c>
      <c r="M300" s="22" t="str">
        <f t="shared" si="9"/>
        <v>Diabetes</v>
      </c>
    </row>
    <row r="301" spans="1:13" x14ac:dyDescent="0.25">
      <c r="A301" s="13" t="s">
        <v>600</v>
      </c>
      <c r="B301" s="13">
        <v>23.85</v>
      </c>
      <c r="C301" s="13">
        <v>7.84</v>
      </c>
      <c r="D301" s="13" t="s">
        <v>8335</v>
      </c>
      <c r="E301" s="13" t="s">
        <v>8335</v>
      </c>
      <c r="F301" s="13" t="s">
        <v>8335</v>
      </c>
      <c r="G301" s="13" t="s">
        <v>8339</v>
      </c>
      <c r="H301" s="13" t="s">
        <v>8336</v>
      </c>
      <c r="J301" s="20" t="str">
        <f>IF(Table7[[#This Row],[smoker]]="?","No",Table7[[#This Row],[smoker]])</f>
        <v>yes</v>
      </c>
      <c r="K301" s="20">
        <f>IFERROR(VALUE(Table7[[#This Row],[NumberOfMajorSurgeries]]),0)</f>
        <v>0</v>
      </c>
      <c r="L301" s="20" t="str">
        <f t="shared" si="8"/>
        <v>Normal Weight</v>
      </c>
      <c r="M301" s="20" t="str">
        <f t="shared" si="9"/>
        <v>Diabetes</v>
      </c>
    </row>
    <row r="302" spans="1:13" x14ac:dyDescent="0.25">
      <c r="A302" s="13" t="s">
        <v>602</v>
      </c>
      <c r="B302" s="13">
        <v>40.020000000000003</v>
      </c>
      <c r="C302" s="13">
        <v>5.19</v>
      </c>
      <c r="D302" s="13" t="s">
        <v>8336</v>
      </c>
      <c r="E302" s="13" t="s">
        <v>8335</v>
      </c>
      <c r="F302" s="13" t="s">
        <v>8335</v>
      </c>
      <c r="G302" s="13">
        <v>1</v>
      </c>
      <c r="H302" s="13" t="s">
        <v>8336</v>
      </c>
      <c r="J302" s="20" t="str">
        <f>IF(Table7[[#This Row],[smoker]]="?","No",Table7[[#This Row],[smoker]])</f>
        <v>yes</v>
      </c>
      <c r="K302" s="20">
        <f>IFERROR(VALUE(Table7[[#This Row],[NumberOfMajorSurgeries]]),0)</f>
        <v>1</v>
      </c>
      <c r="L302" s="22" t="str">
        <f t="shared" si="8"/>
        <v>Obesity</v>
      </c>
      <c r="M302" s="22" t="str">
        <f t="shared" si="9"/>
        <v>Normal</v>
      </c>
    </row>
    <row r="303" spans="1:13" x14ac:dyDescent="0.25">
      <c r="A303" s="13" t="s">
        <v>604</v>
      </c>
      <c r="B303" s="13">
        <v>19.170000000000002</v>
      </c>
      <c r="C303" s="13">
        <v>8.41</v>
      </c>
      <c r="D303" s="13" t="s">
        <v>8335</v>
      </c>
      <c r="E303" s="13" t="s">
        <v>8335</v>
      </c>
      <c r="F303" s="13" t="s">
        <v>8335</v>
      </c>
      <c r="G303" s="13" t="s">
        <v>8339</v>
      </c>
      <c r="H303" s="13" t="s">
        <v>8336</v>
      </c>
      <c r="J303" s="20" t="str">
        <f>IF(Table7[[#This Row],[smoker]]="?","No",Table7[[#This Row],[smoker]])</f>
        <v>yes</v>
      </c>
      <c r="K303" s="20">
        <f>IFERROR(VALUE(Table7[[#This Row],[NumberOfMajorSurgeries]]),0)</f>
        <v>0</v>
      </c>
      <c r="L303" s="20" t="str">
        <f t="shared" si="8"/>
        <v>Normal Weight</v>
      </c>
      <c r="M303" s="20" t="str">
        <f t="shared" si="9"/>
        <v>Diabetes</v>
      </c>
    </row>
    <row r="304" spans="1:13" x14ac:dyDescent="0.25">
      <c r="A304" s="13" t="s">
        <v>606</v>
      </c>
      <c r="B304" s="13">
        <v>43.53</v>
      </c>
      <c r="C304" s="13">
        <v>5.86</v>
      </c>
      <c r="D304" s="13" t="s">
        <v>8336</v>
      </c>
      <c r="E304" s="13" t="s">
        <v>8336</v>
      </c>
      <c r="F304" s="13" t="s">
        <v>8335</v>
      </c>
      <c r="G304" s="13">
        <v>2</v>
      </c>
      <c r="H304" s="13" t="s">
        <v>8336</v>
      </c>
      <c r="J304" s="20" t="str">
        <f>IF(Table7[[#This Row],[smoker]]="?","No",Table7[[#This Row],[smoker]])</f>
        <v>yes</v>
      </c>
      <c r="K304" s="20">
        <f>IFERROR(VALUE(Table7[[#This Row],[NumberOfMajorSurgeries]]),0)</f>
        <v>2</v>
      </c>
      <c r="L304" s="22" t="str">
        <f t="shared" si="8"/>
        <v>Obesity</v>
      </c>
      <c r="M304" s="22" t="str">
        <f t="shared" si="9"/>
        <v>Prediabetes</v>
      </c>
    </row>
    <row r="305" spans="1:13" x14ac:dyDescent="0.25">
      <c r="A305" s="13" t="s">
        <v>608</v>
      </c>
      <c r="B305" s="13">
        <v>46.06</v>
      </c>
      <c r="C305" s="13">
        <v>4.18</v>
      </c>
      <c r="D305" s="13" t="s">
        <v>8335</v>
      </c>
      <c r="E305" s="13" t="s">
        <v>8336</v>
      </c>
      <c r="F305" s="13" t="s">
        <v>8335</v>
      </c>
      <c r="G305" s="13">
        <v>1</v>
      </c>
      <c r="H305" s="13" t="s">
        <v>8336</v>
      </c>
      <c r="J305" s="20" t="str">
        <f>IF(Table7[[#This Row],[smoker]]="?","No",Table7[[#This Row],[smoker]])</f>
        <v>yes</v>
      </c>
      <c r="K305" s="20">
        <f>IFERROR(VALUE(Table7[[#This Row],[NumberOfMajorSurgeries]]),0)</f>
        <v>1</v>
      </c>
      <c r="L305" s="20" t="str">
        <f t="shared" si="8"/>
        <v>Obesity</v>
      </c>
      <c r="M305" s="20" t="str">
        <f t="shared" si="9"/>
        <v>Normal</v>
      </c>
    </row>
    <row r="306" spans="1:13" x14ac:dyDescent="0.25">
      <c r="A306" s="13" t="s">
        <v>610</v>
      </c>
      <c r="B306" s="13">
        <v>29.92</v>
      </c>
      <c r="C306" s="13">
        <v>11.99</v>
      </c>
      <c r="D306" s="13" t="s">
        <v>8336</v>
      </c>
      <c r="E306" s="13" t="s">
        <v>8335</v>
      </c>
      <c r="F306" s="13" t="s">
        <v>8335</v>
      </c>
      <c r="G306" s="13">
        <v>2</v>
      </c>
      <c r="H306" s="13" t="s">
        <v>8336</v>
      </c>
      <c r="J306" s="20" t="str">
        <f>IF(Table7[[#This Row],[smoker]]="?","No",Table7[[#This Row],[smoker]])</f>
        <v>yes</v>
      </c>
      <c r="K306" s="20">
        <f>IFERROR(VALUE(Table7[[#This Row],[NumberOfMajorSurgeries]]),0)</f>
        <v>2</v>
      </c>
      <c r="L306" s="22" t="str">
        <f t="shared" si="8"/>
        <v>Overweight</v>
      </c>
      <c r="M306" s="22" t="str">
        <f t="shared" si="9"/>
        <v>Diabetes</v>
      </c>
    </row>
    <row r="307" spans="1:13" x14ac:dyDescent="0.25">
      <c r="A307" s="13" t="s">
        <v>612</v>
      </c>
      <c r="B307" s="13">
        <v>28.46</v>
      </c>
      <c r="C307" s="13">
        <v>4.8499999999999996</v>
      </c>
      <c r="D307" s="13" t="s">
        <v>8336</v>
      </c>
      <c r="E307" s="13" t="s">
        <v>8335</v>
      </c>
      <c r="F307" s="13" t="s">
        <v>8335</v>
      </c>
      <c r="G307" s="13">
        <v>1</v>
      </c>
      <c r="H307" s="13" t="s">
        <v>8336</v>
      </c>
      <c r="J307" s="20" t="str">
        <f>IF(Table7[[#This Row],[smoker]]="?","No",Table7[[#This Row],[smoker]])</f>
        <v>yes</v>
      </c>
      <c r="K307" s="20">
        <f>IFERROR(VALUE(Table7[[#This Row],[NumberOfMajorSurgeries]]),0)</f>
        <v>1</v>
      </c>
      <c r="L307" s="20" t="str">
        <f t="shared" si="8"/>
        <v>Overweight</v>
      </c>
      <c r="M307" s="20" t="str">
        <f t="shared" si="9"/>
        <v>Normal</v>
      </c>
    </row>
    <row r="308" spans="1:13" x14ac:dyDescent="0.25">
      <c r="A308" s="13" t="s">
        <v>614</v>
      </c>
      <c r="B308" s="13">
        <v>24.56</v>
      </c>
      <c r="C308" s="13">
        <v>6.18</v>
      </c>
      <c r="D308" s="13" t="s">
        <v>8336</v>
      </c>
      <c r="E308" s="13" t="s">
        <v>8335</v>
      </c>
      <c r="F308" s="13" t="s">
        <v>8337</v>
      </c>
      <c r="G308" s="13">
        <v>1</v>
      </c>
      <c r="H308" s="13" t="s">
        <v>8336</v>
      </c>
      <c r="J308" s="20" t="str">
        <f>IF(Table7[[#This Row],[smoker]]="?","No",Table7[[#This Row],[smoker]])</f>
        <v>yes</v>
      </c>
      <c r="K308" s="20">
        <f>IFERROR(VALUE(Table7[[#This Row],[NumberOfMajorSurgeries]]),0)</f>
        <v>1</v>
      </c>
      <c r="L308" s="22" t="str">
        <f t="shared" si="8"/>
        <v>Normal Weight</v>
      </c>
      <c r="M308" s="22" t="str">
        <f t="shared" si="9"/>
        <v>Prediabetes</v>
      </c>
    </row>
    <row r="309" spans="1:13" x14ac:dyDescent="0.25">
      <c r="A309" s="13" t="s">
        <v>616</v>
      </c>
      <c r="B309" s="13">
        <v>41.19</v>
      </c>
      <c r="C309" s="13">
        <v>6.37</v>
      </c>
      <c r="D309" s="13" t="s">
        <v>8335</v>
      </c>
      <c r="E309" s="13" t="s">
        <v>8335</v>
      </c>
      <c r="F309" s="13" t="s">
        <v>8335</v>
      </c>
      <c r="G309" s="13" t="s">
        <v>8339</v>
      </c>
      <c r="H309" s="13" t="s">
        <v>8336</v>
      </c>
      <c r="J309" s="20" t="str">
        <f>IF(Table7[[#This Row],[smoker]]="?","No",Table7[[#This Row],[smoker]])</f>
        <v>yes</v>
      </c>
      <c r="K309" s="20">
        <f>IFERROR(VALUE(Table7[[#This Row],[NumberOfMajorSurgeries]]),0)</f>
        <v>0</v>
      </c>
      <c r="L309" s="20" t="str">
        <f t="shared" si="8"/>
        <v>Obesity</v>
      </c>
      <c r="M309" s="20" t="str">
        <f t="shared" si="9"/>
        <v>Prediabetes</v>
      </c>
    </row>
    <row r="310" spans="1:13" x14ac:dyDescent="0.25">
      <c r="A310" s="13" t="s">
        <v>618</v>
      </c>
      <c r="B310" s="13">
        <v>18.63</v>
      </c>
      <c r="C310" s="13">
        <v>9.81</v>
      </c>
      <c r="D310" s="13" t="s">
        <v>8336</v>
      </c>
      <c r="E310" s="13" t="s">
        <v>8335</v>
      </c>
      <c r="F310" s="13" t="s">
        <v>8335</v>
      </c>
      <c r="G310" s="13">
        <v>2</v>
      </c>
      <c r="H310" s="13" t="s">
        <v>8336</v>
      </c>
      <c r="J310" s="20" t="str">
        <f>IF(Table7[[#This Row],[smoker]]="?","No",Table7[[#This Row],[smoker]])</f>
        <v>yes</v>
      </c>
      <c r="K310" s="20">
        <f>IFERROR(VALUE(Table7[[#This Row],[NumberOfMajorSurgeries]]),0)</f>
        <v>2</v>
      </c>
      <c r="L310" s="22" t="str">
        <f t="shared" si="8"/>
        <v>Normal Weight</v>
      </c>
      <c r="M310" s="22" t="str">
        <f t="shared" si="9"/>
        <v>Diabetes</v>
      </c>
    </row>
    <row r="311" spans="1:13" x14ac:dyDescent="0.25">
      <c r="A311" s="13" t="s">
        <v>620</v>
      </c>
      <c r="B311" s="13">
        <v>26.26</v>
      </c>
      <c r="C311" s="13">
        <v>11.8</v>
      </c>
      <c r="D311" s="13" t="s">
        <v>8336</v>
      </c>
      <c r="E311" s="13" t="s">
        <v>8335</v>
      </c>
      <c r="F311" s="13" t="s">
        <v>8335</v>
      </c>
      <c r="G311" s="13">
        <v>1</v>
      </c>
      <c r="H311" s="13" t="s">
        <v>8336</v>
      </c>
      <c r="J311" s="20" t="str">
        <f>IF(Table7[[#This Row],[smoker]]="?","No",Table7[[#This Row],[smoker]])</f>
        <v>yes</v>
      </c>
      <c r="K311" s="20">
        <f>IFERROR(VALUE(Table7[[#This Row],[NumberOfMajorSurgeries]]),0)</f>
        <v>1</v>
      </c>
      <c r="L311" s="20" t="str">
        <f t="shared" si="8"/>
        <v>Overweight</v>
      </c>
      <c r="M311" s="20" t="str">
        <f t="shared" si="9"/>
        <v>Diabetes</v>
      </c>
    </row>
    <row r="312" spans="1:13" x14ac:dyDescent="0.25">
      <c r="A312" s="13" t="s">
        <v>622</v>
      </c>
      <c r="B312" s="13">
        <v>22.37</v>
      </c>
      <c r="C312" s="13">
        <v>5.86</v>
      </c>
      <c r="D312" s="13" t="s">
        <v>8336</v>
      </c>
      <c r="E312" s="13" t="s">
        <v>8335</v>
      </c>
      <c r="F312" s="13" t="s">
        <v>8337</v>
      </c>
      <c r="G312" s="13">
        <v>1</v>
      </c>
      <c r="H312" s="13" t="s">
        <v>8336</v>
      </c>
      <c r="J312" s="20" t="str">
        <f>IF(Table7[[#This Row],[smoker]]="?","No",Table7[[#This Row],[smoker]])</f>
        <v>yes</v>
      </c>
      <c r="K312" s="20">
        <f>IFERROR(VALUE(Table7[[#This Row],[NumberOfMajorSurgeries]]),0)</f>
        <v>1</v>
      </c>
      <c r="L312" s="22" t="str">
        <f t="shared" si="8"/>
        <v>Normal Weight</v>
      </c>
      <c r="M312" s="22" t="str">
        <f t="shared" si="9"/>
        <v>Prediabetes</v>
      </c>
    </row>
    <row r="313" spans="1:13" x14ac:dyDescent="0.25">
      <c r="A313" s="13" t="s">
        <v>624</v>
      </c>
      <c r="B313" s="13">
        <v>39.619999999999997</v>
      </c>
      <c r="C313" s="13">
        <v>4.28</v>
      </c>
      <c r="D313" s="13" t="s">
        <v>8335</v>
      </c>
      <c r="E313" s="13" t="s">
        <v>8335</v>
      </c>
      <c r="F313" s="13" t="s">
        <v>8335</v>
      </c>
      <c r="G313" s="13">
        <v>1</v>
      </c>
      <c r="H313" s="13" t="s">
        <v>8336</v>
      </c>
      <c r="J313" s="20" t="str">
        <f>IF(Table7[[#This Row],[smoker]]="?","No",Table7[[#This Row],[smoker]])</f>
        <v>yes</v>
      </c>
      <c r="K313" s="20">
        <f>IFERROR(VALUE(Table7[[#This Row],[NumberOfMajorSurgeries]]),0)</f>
        <v>1</v>
      </c>
      <c r="L313" s="20" t="str">
        <f t="shared" si="8"/>
        <v>Obesity</v>
      </c>
      <c r="M313" s="20" t="str">
        <f t="shared" si="9"/>
        <v>Normal</v>
      </c>
    </row>
    <row r="314" spans="1:13" x14ac:dyDescent="0.25">
      <c r="A314" s="13" t="s">
        <v>626</v>
      </c>
      <c r="B314" s="13">
        <v>18.329999999999998</v>
      </c>
      <c r="C314" s="13">
        <v>4.16</v>
      </c>
      <c r="D314" s="13" t="s">
        <v>8336</v>
      </c>
      <c r="E314" s="13" t="s">
        <v>8335</v>
      </c>
      <c r="F314" s="13" t="s">
        <v>8335</v>
      </c>
      <c r="G314" s="13" t="s">
        <v>8339</v>
      </c>
      <c r="H314" s="13" t="s">
        <v>8336</v>
      </c>
      <c r="J314" s="20" t="str">
        <f>IF(Table7[[#This Row],[smoker]]="?","No",Table7[[#This Row],[smoker]])</f>
        <v>yes</v>
      </c>
      <c r="K314" s="20">
        <f>IFERROR(VALUE(Table7[[#This Row],[NumberOfMajorSurgeries]]),0)</f>
        <v>0</v>
      </c>
      <c r="L314" s="22" t="str">
        <f t="shared" si="8"/>
        <v>Underweight</v>
      </c>
      <c r="M314" s="22" t="str">
        <f t="shared" si="9"/>
        <v>Normal</v>
      </c>
    </row>
    <row r="315" spans="1:13" x14ac:dyDescent="0.25">
      <c r="A315" s="13" t="s">
        <v>628</v>
      </c>
      <c r="B315" s="13">
        <v>17.11</v>
      </c>
      <c r="C315" s="13">
        <v>4.9800000000000004</v>
      </c>
      <c r="D315" s="13" t="s">
        <v>8336</v>
      </c>
      <c r="E315" s="13" t="s">
        <v>8335</v>
      </c>
      <c r="F315" s="13" t="s">
        <v>8337</v>
      </c>
      <c r="G315" s="13">
        <v>1</v>
      </c>
      <c r="H315" s="13" t="s">
        <v>8336</v>
      </c>
      <c r="J315" s="20" t="str">
        <f>IF(Table7[[#This Row],[smoker]]="?","No",Table7[[#This Row],[smoker]])</f>
        <v>yes</v>
      </c>
      <c r="K315" s="20">
        <f>IFERROR(VALUE(Table7[[#This Row],[NumberOfMajorSurgeries]]),0)</f>
        <v>1</v>
      </c>
      <c r="L315" s="20" t="str">
        <f t="shared" si="8"/>
        <v>Underweight</v>
      </c>
      <c r="M315" s="20" t="str">
        <f t="shared" si="9"/>
        <v>Normal</v>
      </c>
    </row>
    <row r="316" spans="1:13" x14ac:dyDescent="0.25">
      <c r="A316" s="13" t="s">
        <v>630</v>
      </c>
      <c r="B316" s="13">
        <v>43.5</v>
      </c>
      <c r="C316" s="13">
        <v>6.38</v>
      </c>
      <c r="D316" s="13" t="s">
        <v>8335</v>
      </c>
      <c r="E316" s="13" t="s">
        <v>8336</v>
      </c>
      <c r="F316" s="13" t="s">
        <v>8335</v>
      </c>
      <c r="G316" s="13">
        <v>1</v>
      </c>
      <c r="H316" s="13" t="s">
        <v>8336</v>
      </c>
      <c r="J316" s="20" t="str">
        <f>IF(Table7[[#This Row],[smoker]]="?","No",Table7[[#This Row],[smoker]])</f>
        <v>yes</v>
      </c>
      <c r="K316" s="20">
        <f>IFERROR(VALUE(Table7[[#This Row],[NumberOfMajorSurgeries]]),0)</f>
        <v>1</v>
      </c>
      <c r="L316" s="22" t="str">
        <f t="shared" si="8"/>
        <v>Obesity</v>
      </c>
      <c r="M316" s="22" t="str">
        <f t="shared" si="9"/>
        <v>Prediabetes</v>
      </c>
    </row>
    <row r="317" spans="1:13" x14ac:dyDescent="0.25">
      <c r="A317" s="13" t="s">
        <v>632</v>
      </c>
      <c r="B317" s="13">
        <v>25.364999999999998</v>
      </c>
      <c r="C317" s="13">
        <v>5.19</v>
      </c>
      <c r="D317" s="13" t="s">
        <v>8335</v>
      </c>
      <c r="E317" s="13" t="s">
        <v>8335</v>
      </c>
      <c r="F317" s="13" t="s">
        <v>8335</v>
      </c>
      <c r="G317" s="13">
        <v>2</v>
      </c>
      <c r="H317" s="13" t="s">
        <v>8335</v>
      </c>
      <c r="J317" s="20" t="str">
        <f>IF(Table7[[#This Row],[smoker]]="?","No",Table7[[#This Row],[smoker]])</f>
        <v>No</v>
      </c>
      <c r="K317" s="20">
        <f>IFERROR(VALUE(Table7[[#This Row],[NumberOfMajorSurgeries]]),0)</f>
        <v>2</v>
      </c>
      <c r="L317" s="20" t="str">
        <f t="shared" si="8"/>
        <v>Overweight</v>
      </c>
      <c r="M317" s="20" t="str">
        <f t="shared" si="9"/>
        <v>Normal</v>
      </c>
    </row>
    <row r="318" spans="1:13" x14ac:dyDescent="0.25">
      <c r="A318" s="13" t="s">
        <v>634</v>
      </c>
      <c r="B318" s="13">
        <v>28.594999999999999</v>
      </c>
      <c r="C318" s="13">
        <v>10.210000000000001</v>
      </c>
      <c r="D318" s="13" t="s">
        <v>8335</v>
      </c>
      <c r="E318" s="13" t="s">
        <v>8335</v>
      </c>
      <c r="F318" s="13" t="s">
        <v>8335</v>
      </c>
      <c r="G318" s="13" t="s">
        <v>8339</v>
      </c>
      <c r="H318" s="13" t="s">
        <v>8335</v>
      </c>
      <c r="J318" s="20" t="str">
        <f>IF(Table7[[#This Row],[smoker]]="?","No",Table7[[#This Row],[smoker]])</f>
        <v>No</v>
      </c>
      <c r="K318" s="20">
        <f>IFERROR(VALUE(Table7[[#This Row],[NumberOfMajorSurgeries]]),0)</f>
        <v>0</v>
      </c>
      <c r="L318" s="22" t="str">
        <f t="shared" si="8"/>
        <v>Overweight</v>
      </c>
      <c r="M318" s="22" t="str">
        <f t="shared" si="9"/>
        <v>Diabetes</v>
      </c>
    </row>
    <row r="319" spans="1:13" x14ac:dyDescent="0.25">
      <c r="A319" s="13" t="s">
        <v>636</v>
      </c>
      <c r="B319" s="13">
        <v>29.83</v>
      </c>
      <c r="C319" s="13">
        <v>9.6999999999999993</v>
      </c>
      <c r="D319" s="13" t="s">
        <v>8336</v>
      </c>
      <c r="E319" s="13" t="s">
        <v>8335</v>
      </c>
      <c r="F319" s="13" t="s">
        <v>8337</v>
      </c>
      <c r="G319" s="13">
        <v>1</v>
      </c>
      <c r="H319" s="13" t="s">
        <v>8336</v>
      </c>
      <c r="J319" s="20" t="str">
        <f>IF(Table7[[#This Row],[smoker]]="?","No",Table7[[#This Row],[smoker]])</f>
        <v>yes</v>
      </c>
      <c r="K319" s="20">
        <f>IFERROR(VALUE(Table7[[#This Row],[NumberOfMajorSurgeries]]),0)</f>
        <v>1</v>
      </c>
      <c r="L319" s="20" t="str">
        <f t="shared" si="8"/>
        <v>Overweight</v>
      </c>
      <c r="M319" s="20" t="str">
        <f t="shared" si="9"/>
        <v>Diabetes</v>
      </c>
    </row>
    <row r="320" spans="1:13" x14ac:dyDescent="0.25">
      <c r="A320" s="13" t="s">
        <v>638</v>
      </c>
      <c r="B320" s="13">
        <v>24.7</v>
      </c>
      <c r="C320" s="13">
        <v>10.25</v>
      </c>
      <c r="D320" s="13" t="s">
        <v>8335</v>
      </c>
      <c r="E320" s="13" t="s">
        <v>8335</v>
      </c>
      <c r="F320" s="13" t="s">
        <v>8335</v>
      </c>
      <c r="G320" s="13">
        <v>3</v>
      </c>
      <c r="H320" s="13" t="s">
        <v>8335</v>
      </c>
      <c r="J320" s="20" t="str">
        <f>IF(Table7[[#This Row],[smoker]]="?","No",Table7[[#This Row],[smoker]])</f>
        <v>No</v>
      </c>
      <c r="K320" s="20">
        <f>IFERROR(VALUE(Table7[[#This Row],[NumberOfMajorSurgeries]]),0)</f>
        <v>3</v>
      </c>
      <c r="L320" s="22" t="str">
        <f t="shared" si="8"/>
        <v>Normal Weight</v>
      </c>
      <c r="M320" s="22" t="str">
        <f t="shared" si="9"/>
        <v>Diabetes</v>
      </c>
    </row>
    <row r="321" spans="1:13" x14ac:dyDescent="0.25">
      <c r="A321" s="13" t="s">
        <v>640</v>
      </c>
      <c r="B321" s="13">
        <v>17.940000000000001</v>
      </c>
      <c r="C321" s="13">
        <v>9.77</v>
      </c>
      <c r="D321" s="13" t="s">
        <v>8335</v>
      </c>
      <c r="E321" s="13" t="s">
        <v>8335</v>
      </c>
      <c r="F321" s="13" t="s">
        <v>8335</v>
      </c>
      <c r="G321" s="13" t="s">
        <v>8339</v>
      </c>
      <c r="H321" s="13" t="s">
        <v>8336</v>
      </c>
      <c r="J321" s="20" t="str">
        <f>IF(Table7[[#This Row],[smoker]]="?","No",Table7[[#This Row],[smoker]])</f>
        <v>yes</v>
      </c>
      <c r="K321" s="20">
        <f>IFERROR(VALUE(Table7[[#This Row],[NumberOfMajorSurgeries]]),0)</f>
        <v>0</v>
      </c>
      <c r="L321" s="20" t="str">
        <f t="shared" si="8"/>
        <v>Underweight</v>
      </c>
      <c r="M321" s="20" t="str">
        <f t="shared" si="9"/>
        <v>Diabetes</v>
      </c>
    </row>
    <row r="322" spans="1:13" x14ac:dyDescent="0.25">
      <c r="A322" s="13" t="s">
        <v>642</v>
      </c>
      <c r="B322" s="13">
        <v>21.08</v>
      </c>
      <c r="C322" s="13">
        <v>4.83</v>
      </c>
      <c r="D322" s="13" t="s">
        <v>8335</v>
      </c>
      <c r="E322" s="13" t="s">
        <v>8335</v>
      </c>
      <c r="F322" s="13" t="s">
        <v>8337</v>
      </c>
      <c r="G322" s="13">
        <v>1</v>
      </c>
      <c r="H322" s="13" t="s">
        <v>8336</v>
      </c>
      <c r="J322" s="20" t="str">
        <f>IF(Table7[[#This Row],[smoker]]="?","No",Table7[[#This Row],[smoker]])</f>
        <v>yes</v>
      </c>
      <c r="K322" s="20">
        <f>IFERROR(VALUE(Table7[[#This Row],[NumberOfMajorSurgeries]]),0)</f>
        <v>1</v>
      </c>
      <c r="L322" s="22" t="str">
        <f t="shared" ref="L322:L385" si="10">IF(B322 &lt; 18.5, "Underweight", IF(B322 &lt; 25, "Normal Weight", IF(B322 &lt; 30, "Overweight", "Obesity")))</f>
        <v>Normal Weight</v>
      </c>
      <c r="M322" s="22" t="str">
        <f t="shared" ref="M322:M385" si="11">IF(C322&lt;5.7,"Normal",
IF(C322&lt;6.5,"Prediabetes",
IF(C322&lt;7,"Diabetes",
"Diabetes")))</f>
        <v>Normal</v>
      </c>
    </row>
    <row r="323" spans="1:13" x14ac:dyDescent="0.25">
      <c r="A323" s="13" t="s">
        <v>644</v>
      </c>
      <c r="B323" s="13">
        <v>37.715000000000003</v>
      </c>
      <c r="C323" s="13">
        <v>10.86</v>
      </c>
      <c r="D323" s="13" t="s">
        <v>8336</v>
      </c>
      <c r="E323" s="13" t="s">
        <v>8335</v>
      </c>
      <c r="F323" s="13" t="s">
        <v>8335</v>
      </c>
      <c r="G323" s="13" t="s">
        <v>8339</v>
      </c>
      <c r="H323" s="13" t="s">
        <v>8335</v>
      </c>
      <c r="J323" s="20" t="str">
        <f>IF(Table7[[#This Row],[smoker]]="?","No",Table7[[#This Row],[smoker]])</f>
        <v>No</v>
      </c>
      <c r="K323" s="20">
        <f>IFERROR(VALUE(Table7[[#This Row],[NumberOfMajorSurgeries]]),0)</f>
        <v>0</v>
      </c>
      <c r="L323" s="20" t="str">
        <f t="shared" si="10"/>
        <v>Obesity</v>
      </c>
      <c r="M323" s="20" t="str">
        <f t="shared" si="11"/>
        <v>Diabetes</v>
      </c>
    </row>
    <row r="324" spans="1:13" x14ac:dyDescent="0.25">
      <c r="A324" s="13" t="s">
        <v>646</v>
      </c>
      <c r="B324" s="13">
        <v>22.39</v>
      </c>
      <c r="C324" s="13">
        <v>9.5299999999999994</v>
      </c>
      <c r="D324" s="13" t="s">
        <v>8336</v>
      </c>
      <c r="E324" s="13" t="s">
        <v>8335</v>
      </c>
      <c r="F324" s="13" t="s">
        <v>8335</v>
      </c>
      <c r="G324" s="13" t="s">
        <v>8339</v>
      </c>
      <c r="H324" s="13" t="s">
        <v>8336</v>
      </c>
      <c r="J324" s="20" t="str">
        <f>IF(Table7[[#This Row],[smoker]]="?","No",Table7[[#This Row],[smoker]])</f>
        <v>yes</v>
      </c>
      <c r="K324" s="20">
        <f>IFERROR(VALUE(Table7[[#This Row],[NumberOfMajorSurgeries]]),0)</f>
        <v>0</v>
      </c>
      <c r="L324" s="22" t="str">
        <f t="shared" si="10"/>
        <v>Normal Weight</v>
      </c>
      <c r="M324" s="22" t="str">
        <f t="shared" si="11"/>
        <v>Diabetes</v>
      </c>
    </row>
    <row r="325" spans="1:13" x14ac:dyDescent="0.25">
      <c r="A325" s="13" t="s">
        <v>648</v>
      </c>
      <c r="B325" s="13">
        <v>28.78</v>
      </c>
      <c r="C325" s="13">
        <v>5.68</v>
      </c>
      <c r="D325" s="13" t="s">
        <v>8335</v>
      </c>
      <c r="E325" s="13" t="s">
        <v>8335</v>
      </c>
      <c r="F325" s="13" t="s">
        <v>8335</v>
      </c>
      <c r="G325" s="13" t="s">
        <v>8339</v>
      </c>
      <c r="H325" s="13" t="s">
        <v>8336</v>
      </c>
      <c r="J325" s="20" t="str">
        <f>IF(Table7[[#This Row],[smoker]]="?","No",Table7[[#This Row],[smoker]])</f>
        <v>yes</v>
      </c>
      <c r="K325" s="20">
        <f>IFERROR(VALUE(Table7[[#This Row],[NumberOfMajorSurgeries]]),0)</f>
        <v>0</v>
      </c>
      <c r="L325" s="20" t="str">
        <f t="shared" si="10"/>
        <v>Overweight</v>
      </c>
      <c r="M325" s="20" t="str">
        <f t="shared" si="11"/>
        <v>Normal</v>
      </c>
    </row>
    <row r="326" spans="1:13" x14ac:dyDescent="0.25">
      <c r="A326" s="13" t="s">
        <v>650</v>
      </c>
      <c r="B326" s="13">
        <v>18.329999999999998</v>
      </c>
      <c r="C326" s="13">
        <v>5.57</v>
      </c>
      <c r="D326" s="13" t="s">
        <v>8336</v>
      </c>
      <c r="E326" s="13" t="s">
        <v>8335</v>
      </c>
      <c r="F326" s="13" t="s">
        <v>8335</v>
      </c>
      <c r="G326" s="13" t="s">
        <v>8339</v>
      </c>
      <c r="H326" s="13" t="s">
        <v>8336</v>
      </c>
      <c r="J326" s="20" t="str">
        <f>IF(Table7[[#This Row],[smoker]]="?","No",Table7[[#This Row],[smoker]])</f>
        <v>yes</v>
      </c>
      <c r="K326" s="20">
        <f>IFERROR(VALUE(Table7[[#This Row],[NumberOfMajorSurgeries]]),0)</f>
        <v>0</v>
      </c>
      <c r="L326" s="22" t="str">
        <f t="shared" si="10"/>
        <v>Underweight</v>
      </c>
      <c r="M326" s="22" t="str">
        <f t="shared" si="11"/>
        <v>Normal</v>
      </c>
    </row>
    <row r="327" spans="1:13" x14ac:dyDescent="0.25">
      <c r="A327" s="13" t="s">
        <v>652</v>
      </c>
      <c r="B327" s="13">
        <v>26.39</v>
      </c>
      <c r="C327" s="13">
        <v>4.58</v>
      </c>
      <c r="D327" s="13" t="s">
        <v>8336</v>
      </c>
      <c r="E327" s="13" t="s">
        <v>8335</v>
      </c>
      <c r="F327" s="13" t="s">
        <v>8335</v>
      </c>
      <c r="G327" s="13">
        <v>1</v>
      </c>
      <c r="H327" s="13" t="s">
        <v>8336</v>
      </c>
      <c r="J327" s="20" t="str">
        <f>IF(Table7[[#This Row],[smoker]]="?","No",Table7[[#This Row],[smoker]])</f>
        <v>yes</v>
      </c>
      <c r="K327" s="20">
        <f>IFERROR(VALUE(Table7[[#This Row],[NumberOfMajorSurgeries]]),0)</f>
        <v>1</v>
      </c>
      <c r="L327" s="20" t="str">
        <f t="shared" si="10"/>
        <v>Overweight</v>
      </c>
      <c r="M327" s="20" t="str">
        <f t="shared" si="11"/>
        <v>Normal</v>
      </c>
    </row>
    <row r="328" spans="1:13" x14ac:dyDescent="0.25">
      <c r="A328" s="13" t="s">
        <v>654</v>
      </c>
      <c r="B328" s="13">
        <v>19.260000000000002</v>
      </c>
      <c r="C328" s="13">
        <v>8.9600000000000009</v>
      </c>
      <c r="D328" s="13" t="s">
        <v>8336</v>
      </c>
      <c r="E328" s="13" t="s">
        <v>8335</v>
      </c>
      <c r="F328" s="13" t="s">
        <v>8335</v>
      </c>
      <c r="G328" s="13">
        <v>1</v>
      </c>
      <c r="H328" s="13" t="s">
        <v>8336</v>
      </c>
      <c r="J328" s="20" t="str">
        <f>IF(Table7[[#This Row],[smoker]]="?","No",Table7[[#This Row],[smoker]])</f>
        <v>yes</v>
      </c>
      <c r="K328" s="20">
        <f>IFERROR(VALUE(Table7[[#This Row],[NumberOfMajorSurgeries]]),0)</f>
        <v>1</v>
      </c>
      <c r="L328" s="22" t="str">
        <f t="shared" si="10"/>
        <v>Normal Weight</v>
      </c>
      <c r="M328" s="22" t="str">
        <f t="shared" si="11"/>
        <v>Diabetes</v>
      </c>
    </row>
    <row r="329" spans="1:13" x14ac:dyDescent="0.25">
      <c r="A329" s="13" t="s">
        <v>656</v>
      </c>
      <c r="B329" s="13">
        <v>26.92</v>
      </c>
      <c r="C329" s="13">
        <v>6.09</v>
      </c>
      <c r="D329" s="13" t="s">
        <v>8335</v>
      </c>
      <c r="E329" s="13" t="s">
        <v>8335</v>
      </c>
      <c r="F329" s="13" t="s">
        <v>8335</v>
      </c>
      <c r="G329" s="13" t="s">
        <v>8339</v>
      </c>
      <c r="H329" s="13" t="s">
        <v>8336</v>
      </c>
      <c r="J329" s="20" t="str">
        <f>IF(Table7[[#This Row],[smoker]]="?","No",Table7[[#This Row],[smoker]])</f>
        <v>yes</v>
      </c>
      <c r="K329" s="20">
        <f>IFERROR(VALUE(Table7[[#This Row],[NumberOfMajorSurgeries]]),0)</f>
        <v>0</v>
      </c>
      <c r="L329" s="20" t="str">
        <f t="shared" si="10"/>
        <v>Overweight</v>
      </c>
      <c r="M329" s="20" t="str">
        <f t="shared" si="11"/>
        <v>Prediabetes</v>
      </c>
    </row>
    <row r="330" spans="1:13" x14ac:dyDescent="0.25">
      <c r="A330" s="13" t="s">
        <v>658</v>
      </c>
      <c r="B330" s="13">
        <v>19.73</v>
      </c>
      <c r="C330" s="13">
        <v>4.3600000000000003</v>
      </c>
      <c r="D330" s="13" t="s">
        <v>8335</v>
      </c>
      <c r="E330" s="13" t="s">
        <v>8335</v>
      </c>
      <c r="F330" s="13" t="s">
        <v>8335</v>
      </c>
      <c r="G330" s="13" t="s">
        <v>8339</v>
      </c>
      <c r="H330" s="13" t="s">
        <v>8336</v>
      </c>
      <c r="J330" s="20" t="str">
        <f>IF(Table7[[#This Row],[smoker]]="?","No",Table7[[#This Row],[smoker]])</f>
        <v>yes</v>
      </c>
      <c r="K330" s="20">
        <f>IFERROR(VALUE(Table7[[#This Row],[NumberOfMajorSurgeries]]),0)</f>
        <v>0</v>
      </c>
      <c r="L330" s="22" t="str">
        <f t="shared" si="10"/>
        <v>Normal Weight</v>
      </c>
      <c r="M330" s="22" t="str">
        <f t="shared" si="11"/>
        <v>Normal</v>
      </c>
    </row>
    <row r="331" spans="1:13" x14ac:dyDescent="0.25">
      <c r="A331" s="13" t="s">
        <v>660</v>
      </c>
      <c r="B331" s="13">
        <v>23.56</v>
      </c>
      <c r="C331" s="13">
        <v>11.74</v>
      </c>
      <c r="D331" s="13" t="s">
        <v>8336</v>
      </c>
      <c r="E331" s="13" t="s">
        <v>8335</v>
      </c>
      <c r="F331" s="13" t="s">
        <v>8335</v>
      </c>
      <c r="G331" s="13" t="s">
        <v>8339</v>
      </c>
      <c r="H331" s="13" t="s">
        <v>8336</v>
      </c>
      <c r="J331" s="20" t="str">
        <f>IF(Table7[[#This Row],[smoker]]="?","No",Table7[[#This Row],[smoker]])</f>
        <v>yes</v>
      </c>
      <c r="K331" s="20">
        <f>IFERROR(VALUE(Table7[[#This Row],[NumberOfMajorSurgeries]]),0)</f>
        <v>0</v>
      </c>
      <c r="L331" s="20" t="str">
        <f t="shared" si="10"/>
        <v>Normal Weight</v>
      </c>
      <c r="M331" s="20" t="str">
        <f t="shared" si="11"/>
        <v>Diabetes</v>
      </c>
    </row>
    <row r="332" spans="1:13" x14ac:dyDescent="0.25">
      <c r="A332" s="13" t="s">
        <v>662</v>
      </c>
      <c r="B332" s="13">
        <v>37.67</v>
      </c>
      <c r="C332" s="13">
        <v>5.89</v>
      </c>
      <c r="D332" s="13" t="s">
        <v>8335</v>
      </c>
      <c r="E332" s="13" t="s">
        <v>8335</v>
      </c>
      <c r="F332" s="13" t="s">
        <v>8335</v>
      </c>
      <c r="G332" s="13">
        <v>1</v>
      </c>
      <c r="H332" s="13" t="s">
        <v>8336</v>
      </c>
      <c r="J332" s="20" t="str">
        <f>IF(Table7[[#This Row],[smoker]]="?","No",Table7[[#This Row],[smoker]])</f>
        <v>yes</v>
      </c>
      <c r="K332" s="20">
        <f>IFERROR(VALUE(Table7[[#This Row],[NumberOfMajorSurgeries]]),0)</f>
        <v>1</v>
      </c>
      <c r="L332" s="22" t="str">
        <f t="shared" si="10"/>
        <v>Obesity</v>
      </c>
      <c r="M332" s="22" t="str">
        <f t="shared" si="11"/>
        <v>Prediabetes</v>
      </c>
    </row>
    <row r="333" spans="1:13" x14ac:dyDescent="0.25">
      <c r="A333" s="13" t="s">
        <v>664</v>
      </c>
      <c r="B333" s="13">
        <v>18.73</v>
      </c>
      <c r="C333" s="13">
        <v>10.64</v>
      </c>
      <c r="D333" s="13" t="s">
        <v>8335</v>
      </c>
      <c r="E333" s="13" t="s">
        <v>8335</v>
      </c>
      <c r="F333" s="13" t="s">
        <v>8335</v>
      </c>
      <c r="G333" s="13">
        <v>2</v>
      </c>
      <c r="H333" s="13" t="s">
        <v>8336</v>
      </c>
      <c r="J333" s="20" t="str">
        <f>IF(Table7[[#This Row],[smoker]]="?","No",Table7[[#This Row],[smoker]])</f>
        <v>yes</v>
      </c>
      <c r="K333" s="20">
        <f>IFERROR(VALUE(Table7[[#This Row],[NumberOfMajorSurgeries]]),0)</f>
        <v>2</v>
      </c>
      <c r="L333" s="20" t="str">
        <f t="shared" si="10"/>
        <v>Normal Weight</v>
      </c>
      <c r="M333" s="20" t="str">
        <f t="shared" si="11"/>
        <v>Diabetes</v>
      </c>
    </row>
    <row r="334" spans="1:13" x14ac:dyDescent="0.25">
      <c r="A334" s="13" t="s">
        <v>666</v>
      </c>
      <c r="B334" s="13">
        <v>33.090000000000003</v>
      </c>
      <c r="C334" s="13">
        <v>6.06</v>
      </c>
      <c r="D334" s="13" t="s">
        <v>8335</v>
      </c>
      <c r="E334" s="13" t="s">
        <v>8335</v>
      </c>
      <c r="F334" s="13" t="s">
        <v>8337</v>
      </c>
      <c r="G334" s="13">
        <v>1</v>
      </c>
      <c r="H334" s="13" t="s">
        <v>8336</v>
      </c>
      <c r="J334" s="20" t="str">
        <f>IF(Table7[[#This Row],[smoker]]="?","No",Table7[[#This Row],[smoker]])</f>
        <v>yes</v>
      </c>
      <c r="K334" s="20">
        <f>IFERROR(VALUE(Table7[[#This Row],[NumberOfMajorSurgeries]]),0)</f>
        <v>1</v>
      </c>
      <c r="L334" s="22" t="str">
        <f t="shared" si="10"/>
        <v>Obesity</v>
      </c>
      <c r="M334" s="22" t="str">
        <f t="shared" si="11"/>
        <v>Prediabetes</v>
      </c>
    </row>
    <row r="335" spans="1:13" x14ac:dyDescent="0.25">
      <c r="A335" s="13" t="s">
        <v>668</v>
      </c>
      <c r="B335" s="13">
        <v>18.329999999999998</v>
      </c>
      <c r="C335" s="13">
        <v>7.46</v>
      </c>
      <c r="D335" s="13" t="s">
        <v>8336</v>
      </c>
      <c r="E335" s="13" t="s">
        <v>8335</v>
      </c>
      <c r="F335" s="13" t="s">
        <v>8335</v>
      </c>
      <c r="G335" s="13">
        <v>1</v>
      </c>
      <c r="H335" s="13" t="s">
        <v>8336</v>
      </c>
      <c r="J335" s="20" t="str">
        <f>IF(Table7[[#This Row],[smoker]]="?","No",Table7[[#This Row],[smoker]])</f>
        <v>yes</v>
      </c>
      <c r="K335" s="20">
        <f>IFERROR(VALUE(Table7[[#This Row],[NumberOfMajorSurgeries]]),0)</f>
        <v>1</v>
      </c>
      <c r="L335" s="20" t="str">
        <f t="shared" si="10"/>
        <v>Underweight</v>
      </c>
      <c r="M335" s="20" t="str">
        <f t="shared" si="11"/>
        <v>Diabetes</v>
      </c>
    </row>
    <row r="336" spans="1:13" x14ac:dyDescent="0.25">
      <c r="A336" s="13" t="s">
        <v>670</v>
      </c>
      <c r="B336" s="13">
        <v>27.74</v>
      </c>
      <c r="C336" s="13">
        <v>4.68</v>
      </c>
      <c r="D336" s="13" t="s">
        <v>8336</v>
      </c>
      <c r="E336" s="13" t="s">
        <v>8335</v>
      </c>
      <c r="F336" s="13" t="s">
        <v>8335</v>
      </c>
      <c r="G336" s="13">
        <v>2</v>
      </c>
      <c r="H336" s="13" t="s">
        <v>8336</v>
      </c>
      <c r="J336" s="20" t="str">
        <f>IF(Table7[[#This Row],[smoker]]="?","No",Table7[[#This Row],[smoker]])</f>
        <v>yes</v>
      </c>
      <c r="K336" s="20">
        <f>IFERROR(VALUE(Table7[[#This Row],[NumberOfMajorSurgeries]]),0)</f>
        <v>2</v>
      </c>
      <c r="L336" s="22" t="str">
        <f t="shared" si="10"/>
        <v>Overweight</v>
      </c>
      <c r="M336" s="22" t="str">
        <f t="shared" si="11"/>
        <v>Normal</v>
      </c>
    </row>
    <row r="337" spans="1:13" x14ac:dyDescent="0.25">
      <c r="A337" s="13" t="s">
        <v>672</v>
      </c>
      <c r="B337" s="13">
        <v>24.2</v>
      </c>
      <c r="C337" s="13">
        <v>6.15</v>
      </c>
      <c r="D337" s="13" t="s">
        <v>8335</v>
      </c>
      <c r="E337" s="13" t="s">
        <v>8335</v>
      </c>
      <c r="F337" s="13" t="s">
        <v>8335</v>
      </c>
      <c r="G337" s="13">
        <v>1</v>
      </c>
      <c r="H337" s="13" t="s">
        <v>8336</v>
      </c>
      <c r="J337" s="20" t="str">
        <f>IF(Table7[[#This Row],[smoker]]="?","No",Table7[[#This Row],[smoker]])</f>
        <v>yes</v>
      </c>
      <c r="K337" s="20">
        <f>IFERROR(VALUE(Table7[[#This Row],[NumberOfMajorSurgeries]]),0)</f>
        <v>1</v>
      </c>
      <c r="L337" s="20" t="str">
        <f t="shared" si="10"/>
        <v>Normal Weight</v>
      </c>
      <c r="M337" s="20" t="str">
        <f t="shared" si="11"/>
        <v>Prediabetes</v>
      </c>
    </row>
    <row r="338" spans="1:13" x14ac:dyDescent="0.25">
      <c r="A338" s="13" t="s">
        <v>674</v>
      </c>
      <c r="B338" s="13">
        <v>22.03</v>
      </c>
      <c r="C338" s="13">
        <v>4.28</v>
      </c>
      <c r="D338" s="13" t="s">
        <v>8336</v>
      </c>
      <c r="E338" s="13" t="s">
        <v>8335</v>
      </c>
      <c r="F338" s="13" t="s">
        <v>8335</v>
      </c>
      <c r="G338" s="13" t="s">
        <v>8339</v>
      </c>
      <c r="H338" s="13" t="s">
        <v>8336</v>
      </c>
      <c r="J338" s="20" t="str">
        <f>IF(Table7[[#This Row],[smoker]]="?","No",Table7[[#This Row],[smoker]])</f>
        <v>yes</v>
      </c>
      <c r="K338" s="20">
        <f>IFERROR(VALUE(Table7[[#This Row],[NumberOfMajorSurgeries]]),0)</f>
        <v>0</v>
      </c>
      <c r="L338" s="22" t="str">
        <f t="shared" si="10"/>
        <v>Normal Weight</v>
      </c>
      <c r="M338" s="22" t="str">
        <f t="shared" si="11"/>
        <v>Normal</v>
      </c>
    </row>
    <row r="339" spans="1:13" x14ac:dyDescent="0.25">
      <c r="A339" s="13" t="s">
        <v>676</v>
      </c>
      <c r="B339" s="13">
        <v>26.885000000000002</v>
      </c>
      <c r="C339" s="13">
        <v>9.86</v>
      </c>
      <c r="D339" s="13" t="s">
        <v>8335</v>
      </c>
      <c r="E339" s="13" t="s">
        <v>8335</v>
      </c>
      <c r="F339" s="13" t="s">
        <v>8335</v>
      </c>
      <c r="G339" s="13">
        <v>3</v>
      </c>
      <c r="H339" s="13" t="s">
        <v>8336</v>
      </c>
      <c r="J339" s="20" t="str">
        <f>IF(Table7[[#This Row],[smoker]]="?","No",Table7[[#This Row],[smoker]])</f>
        <v>yes</v>
      </c>
      <c r="K339" s="20">
        <f>IFERROR(VALUE(Table7[[#This Row],[NumberOfMajorSurgeries]]),0)</f>
        <v>3</v>
      </c>
      <c r="L339" s="20" t="str">
        <f t="shared" si="10"/>
        <v>Overweight</v>
      </c>
      <c r="M339" s="20" t="str">
        <f t="shared" si="11"/>
        <v>Diabetes</v>
      </c>
    </row>
    <row r="340" spans="1:13" x14ac:dyDescent="0.25">
      <c r="A340" s="13" t="s">
        <v>678</v>
      </c>
      <c r="B340" s="13">
        <v>16.36</v>
      </c>
      <c r="C340" s="13">
        <v>11.19</v>
      </c>
      <c r="D340" s="13" t="s">
        <v>8335</v>
      </c>
      <c r="E340" s="13" t="s">
        <v>8335</v>
      </c>
      <c r="F340" s="13" t="s">
        <v>8335</v>
      </c>
      <c r="G340" s="13" t="s">
        <v>8339</v>
      </c>
      <c r="H340" s="13" t="s">
        <v>8336</v>
      </c>
      <c r="J340" s="20" t="str">
        <f>IF(Table7[[#This Row],[smoker]]="?","No",Table7[[#This Row],[smoker]])</f>
        <v>yes</v>
      </c>
      <c r="K340" s="20">
        <f>IFERROR(VALUE(Table7[[#This Row],[NumberOfMajorSurgeries]]),0)</f>
        <v>0</v>
      </c>
      <c r="L340" s="22" t="str">
        <f t="shared" si="10"/>
        <v>Underweight</v>
      </c>
      <c r="M340" s="22" t="str">
        <f t="shared" si="11"/>
        <v>Diabetes</v>
      </c>
    </row>
    <row r="341" spans="1:13" x14ac:dyDescent="0.25">
      <c r="A341" s="13" t="s">
        <v>680</v>
      </c>
      <c r="B341" s="13">
        <v>32.299999999999997</v>
      </c>
      <c r="C341" s="13">
        <v>4.8899999999999997</v>
      </c>
      <c r="D341" s="13" t="s">
        <v>8336</v>
      </c>
      <c r="E341" s="13" t="s">
        <v>8335</v>
      </c>
      <c r="F341" s="13" t="s">
        <v>8337</v>
      </c>
      <c r="G341" s="13">
        <v>1</v>
      </c>
      <c r="H341" s="13" t="s">
        <v>8335</v>
      </c>
      <c r="J341" s="20" t="str">
        <f>IF(Table7[[#This Row],[smoker]]="?","No",Table7[[#This Row],[smoker]])</f>
        <v>No</v>
      </c>
      <c r="K341" s="20">
        <f>IFERROR(VALUE(Table7[[#This Row],[NumberOfMajorSurgeries]]),0)</f>
        <v>1</v>
      </c>
      <c r="L341" s="20" t="str">
        <f t="shared" si="10"/>
        <v>Obesity</v>
      </c>
      <c r="M341" s="20" t="str">
        <f t="shared" si="11"/>
        <v>Normal</v>
      </c>
    </row>
    <row r="342" spans="1:13" x14ac:dyDescent="0.25">
      <c r="A342" s="13" t="s">
        <v>682</v>
      </c>
      <c r="B342" s="13">
        <v>16.05</v>
      </c>
      <c r="C342" s="13">
        <v>4.3499999999999996</v>
      </c>
      <c r="D342" s="13" t="s">
        <v>8336</v>
      </c>
      <c r="E342" s="13" t="s">
        <v>8335</v>
      </c>
      <c r="F342" s="13" t="s">
        <v>8335</v>
      </c>
      <c r="G342" s="13" t="s">
        <v>8339</v>
      </c>
      <c r="H342" s="13" t="s">
        <v>8336</v>
      </c>
      <c r="J342" s="20" t="str">
        <f>IF(Table7[[#This Row],[smoker]]="?","No",Table7[[#This Row],[smoker]])</f>
        <v>yes</v>
      </c>
      <c r="K342" s="20">
        <f>IFERROR(VALUE(Table7[[#This Row],[NumberOfMajorSurgeries]]),0)</f>
        <v>0</v>
      </c>
      <c r="L342" s="22" t="str">
        <f t="shared" si="10"/>
        <v>Underweight</v>
      </c>
      <c r="M342" s="22" t="str">
        <f t="shared" si="11"/>
        <v>Normal</v>
      </c>
    </row>
    <row r="343" spans="1:13" x14ac:dyDescent="0.25">
      <c r="A343" s="13" t="s">
        <v>684</v>
      </c>
      <c r="B343" s="13">
        <v>29.07</v>
      </c>
      <c r="C343" s="13">
        <v>8.66</v>
      </c>
      <c r="D343" s="13" t="s">
        <v>8336</v>
      </c>
      <c r="E343" s="13" t="s">
        <v>8335</v>
      </c>
      <c r="F343" s="13" t="s">
        <v>8335</v>
      </c>
      <c r="G343" s="13">
        <v>2</v>
      </c>
      <c r="H343" s="13" t="s">
        <v>8336</v>
      </c>
      <c r="J343" s="20" t="str">
        <f>IF(Table7[[#This Row],[smoker]]="?","No",Table7[[#This Row],[smoker]])</f>
        <v>yes</v>
      </c>
      <c r="K343" s="20">
        <f>IFERROR(VALUE(Table7[[#This Row],[NumberOfMajorSurgeries]]),0)</f>
        <v>2</v>
      </c>
      <c r="L343" s="20" t="str">
        <f t="shared" si="10"/>
        <v>Overweight</v>
      </c>
      <c r="M343" s="20" t="str">
        <f t="shared" si="11"/>
        <v>Diabetes</v>
      </c>
    </row>
    <row r="344" spans="1:13" x14ac:dyDescent="0.25">
      <c r="A344" s="13" t="s">
        <v>686</v>
      </c>
      <c r="B344" s="13">
        <v>17.43</v>
      </c>
      <c r="C344" s="13">
        <v>8.64</v>
      </c>
      <c r="D344" s="13" t="s">
        <v>8335</v>
      </c>
      <c r="E344" s="13" t="s">
        <v>8335</v>
      </c>
      <c r="F344" s="13" t="s">
        <v>8335</v>
      </c>
      <c r="G344" s="13" t="s">
        <v>8339</v>
      </c>
      <c r="H344" s="13" t="s">
        <v>8336</v>
      </c>
      <c r="J344" s="20" t="str">
        <f>IF(Table7[[#This Row],[smoker]]="?","No",Table7[[#This Row],[smoker]])</f>
        <v>yes</v>
      </c>
      <c r="K344" s="20">
        <f>IFERROR(VALUE(Table7[[#This Row],[NumberOfMajorSurgeries]]),0)</f>
        <v>0</v>
      </c>
      <c r="L344" s="22" t="str">
        <f t="shared" si="10"/>
        <v>Underweight</v>
      </c>
      <c r="M344" s="22" t="str">
        <f t="shared" si="11"/>
        <v>Diabetes</v>
      </c>
    </row>
    <row r="345" spans="1:13" x14ac:dyDescent="0.25">
      <c r="A345" s="13" t="s">
        <v>688</v>
      </c>
      <c r="B345" s="13">
        <v>19.329999999999998</v>
      </c>
      <c r="C345" s="13">
        <v>4.2699999999999996</v>
      </c>
      <c r="D345" s="13" t="s">
        <v>8335</v>
      </c>
      <c r="E345" s="13" t="s">
        <v>8335</v>
      </c>
      <c r="F345" s="13" t="s">
        <v>8335</v>
      </c>
      <c r="G345" s="13" t="s">
        <v>8339</v>
      </c>
      <c r="H345" s="13" t="s">
        <v>8336</v>
      </c>
      <c r="J345" s="20" t="str">
        <f>IF(Table7[[#This Row],[smoker]]="?","No",Table7[[#This Row],[smoker]])</f>
        <v>yes</v>
      </c>
      <c r="K345" s="20">
        <f>IFERROR(VALUE(Table7[[#This Row],[NumberOfMajorSurgeries]]),0)</f>
        <v>0</v>
      </c>
      <c r="L345" s="20" t="str">
        <f t="shared" si="10"/>
        <v>Normal Weight</v>
      </c>
      <c r="M345" s="20" t="str">
        <f t="shared" si="11"/>
        <v>Normal</v>
      </c>
    </row>
    <row r="346" spans="1:13" x14ac:dyDescent="0.25">
      <c r="A346" s="13" t="s">
        <v>690</v>
      </c>
      <c r="B346" s="13">
        <v>30.52</v>
      </c>
      <c r="C346" s="13">
        <v>4.21</v>
      </c>
      <c r="D346" s="13" t="s">
        <v>8335</v>
      </c>
      <c r="E346" s="13" t="s">
        <v>8335</v>
      </c>
      <c r="F346" s="13" t="s">
        <v>8335</v>
      </c>
      <c r="G346" s="13">
        <v>1</v>
      </c>
      <c r="H346" s="13" t="s">
        <v>8336</v>
      </c>
      <c r="J346" s="20" t="str">
        <f>IF(Table7[[#This Row],[smoker]]="?","No",Table7[[#This Row],[smoker]])</f>
        <v>yes</v>
      </c>
      <c r="K346" s="20">
        <f>IFERROR(VALUE(Table7[[#This Row],[NumberOfMajorSurgeries]]),0)</f>
        <v>1</v>
      </c>
      <c r="L346" s="22" t="str">
        <f t="shared" si="10"/>
        <v>Obesity</v>
      </c>
      <c r="M346" s="22" t="str">
        <f t="shared" si="11"/>
        <v>Normal</v>
      </c>
    </row>
    <row r="347" spans="1:13" x14ac:dyDescent="0.25">
      <c r="A347" s="13" t="s">
        <v>692</v>
      </c>
      <c r="B347" s="13">
        <v>39.21</v>
      </c>
      <c r="C347" s="13">
        <v>5.04</v>
      </c>
      <c r="D347" s="13" t="s">
        <v>8335</v>
      </c>
      <c r="E347" s="13" t="s">
        <v>8335</v>
      </c>
      <c r="F347" s="13" t="s">
        <v>8337</v>
      </c>
      <c r="G347" s="13">
        <v>1</v>
      </c>
      <c r="H347" s="13" t="s">
        <v>8336</v>
      </c>
      <c r="J347" s="20" t="str">
        <f>IF(Table7[[#This Row],[smoker]]="?","No",Table7[[#This Row],[smoker]])</f>
        <v>yes</v>
      </c>
      <c r="K347" s="20">
        <f>IFERROR(VALUE(Table7[[#This Row],[NumberOfMajorSurgeries]]),0)</f>
        <v>1</v>
      </c>
      <c r="L347" s="20" t="str">
        <f t="shared" si="10"/>
        <v>Obesity</v>
      </c>
      <c r="M347" s="20" t="str">
        <f t="shared" si="11"/>
        <v>Normal</v>
      </c>
    </row>
    <row r="348" spans="1:13" x14ac:dyDescent="0.25">
      <c r="A348" s="13" t="s">
        <v>694</v>
      </c>
      <c r="B348" s="13">
        <v>26.98</v>
      </c>
      <c r="C348" s="13">
        <v>5.21</v>
      </c>
      <c r="D348" s="13" t="s">
        <v>8336</v>
      </c>
      <c r="E348" s="13" t="s">
        <v>8335</v>
      </c>
      <c r="F348" s="13" t="s">
        <v>8335</v>
      </c>
      <c r="G348" s="13">
        <v>2</v>
      </c>
      <c r="H348" s="13" t="s">
        <v>8336</v>
      </c>
      <c r="J348" s="20" t="str">
        <f>IF(Table7[[#This Row],[smoker]]="?","No",Table7[[#This Row],[smoker]])</f>
        <v>yes</v>
      </c>
      <c r="K348" s="20">
        <f>IFERROR(VALUE(Table7[[#This Row],[NumberOfMajorSurgeries]]),0)</f>
        <v>2</v>
      </c>
      <c r="L348" s="22" t="str">
        <f t="shared" si="10"/>
        <v>Overweight</v>
      </c>
      <c r="M348" s="22" t="str">
        <f t="shared" si="11"/>
        <v>Normal</v>
      </c>
    </row>
    <row r="349" spans="1:13" x14ac:dyDescent="0.25">
      <c r="A349" s="13" t="s">
        <v>696</v>
      </c>
      <c r="B349" s="13">
        <v>25.84</v>
      </c>
      <c r="C349" s="13">
        <v>8.83</v>
      </c>
      <c r="D349" s="13" t="s">
        <v>8335</v>
      </c>
      <c r="E349" s="13" t="s">
        <v>8335</v>
      </c>
      <c r="F349" s="13" t="s">
        <v>8335</v>
      </c>
      <c r="G349" s="13" t="s">
        <v>8339</v>
      </c>
      <c r="H349" s="13" t="s">
        <v>8335</v>
      </c>
      <c r="J349" s="20" t="str">
        <f>IF(Table7[[#This Row],[smoker]]="?","No",Table7[[#This Row],[smoker]])</f>
        <v>No</v>
      </c>
      <c r="K349" s="20">
        <f>IFERROR(VALUE(Table7[[#This Row],[NumberOfMajorSurgeries]]),0)</f>
        <v>0</v>
      </c>
      <c r="L349" s="20" t="str">
        <f t="shared" si="10"/>
        <v>Overweight</v>
      </c>
      <c r="M349" s="20" t="str">
        <f t="shared" si="11"/>
        <v>Diabetes</v>
      </c>
    </row>
    <row r="350" spans="1:13" x14ac:dyDescent="0.25">
      <c r="A350" s="13" t="s">
        <v>698</v>
      </c>
      <c r="B350" s="13">
        <v>28.31</v>
      </c>
      <c r="C350" s="13">
        <v>8.4700000000000006</v>
      </c>
      <c r="D350" s="13" t="s">
        <v>8336</v>
      </c>
      <c r="E350" s="13" t="s">
        <v>8335</v>
      </c>
      <c r="F350" s="13" t="s">
        <v>8335</v>
      </c>
      <c r="G350" s="13">
        <v>2</v>
      </c>
      <c r="H350" s="13" t="s">
        <v>8336</v>
      </c>
      <c r="J350" s="20" t="str">
        <f>IF(Table7[[#This Row],[smoker]]="?","No",Table7[[#This Row],[smoker]])</f>
        <v>yes</v>
      </c>
      <c r="K350" s="20">
        <f>IFERROR(VALUE(Table7[[#This Row],[NumberOfMajorSurgeries]]),0)</f>
        <v>2</v>
      </c>
      <c r="L350" s="22" t="str">
        <f t="shared" si="10"/>
        <v>Overweight</v>
      </c>
      <c r="M350" s="22" t="str">
        <f t="shared" si="11"/>
        <v>Diabetes</v>
      </c>
    </row>
    <row r="351" spans="1:13" x14ac:dyDescent="0.25">
      <c r="A351" s="13" t="s">
        <v>700</v>
      </c>
      <c r="B351" s="13">
        <v>23.94</v>
      </c>
      <c r="C351" s="13">
        <v>4.2</v>
      </c>
      <c r="D351" s="13" t="s">
        <v>8335</v>
      </c>
      <c r="E351" s="13" t="s">
        <v>8335</v>
      </c>
      <c r="F351" s="13" t="s">
        <v>8335</v>
      </c>
      <c r="G351" s="13" t="s">
        <v>8339</v>
      </c>
      <c r="H351" s="13" t="s">
        <v>8336</v>
      </c>
      <c r="J351" s="20" t="str">
        <f>IF(Table7[[#This Row],[smoker]]="?","No",Table7[[#This Row],[smoker]])</f>
        <v>yes</v>
      </c>
      <c r="K351" s="20">
        <f>IFERROR(VALUE(Table7[[#This Row],[NumberOfMajorSurgeries]]),0)</f>
        <v>0</v>
      </c>
      <c r="L351" s="20" t="str">
        <f t="shared" si="10"/>
        <v>Normal Weight</v>
      </c>
      <c r="M351" s="20" t="str">
        <f t="shared" si="11"/>
        <v>Normal</v>
      </c>
    </row>
    <row r="352" spans="1:13" x14ac:dyDescent="0.25">
      <c r="A352" s="13" t="s">
        <v>702</v>
      </c>
      <c r="B352" s="13">
        <v>20.03</v>
      </c>
      <c r="C352" s="13">
        <v>6.14</v>
      </c>
      <c r="D352" s="13" t="s">
        <v>8336</v>
      </c>
      <c r="E352" s="13" t="s">
        <v>8335</v>
      </c>
      <c r="F352" s="13" t="s">
        <v>8335</v>
      </c>
      <c r="G352" s="13" t="s">
        <v>8339</v>
      </c>
      <c r="H352" s="13" t="s">
        <v>8336</v>
      </c>
      <c r="J352" s="20" t="str">
        <f>IF(Table7[[#This Row],[smoker]]="?","No",Table7[[#This Row],[smoker]])</f>
        <v>yes</v>
      </c>
      <c r="K352" s="20">
        <f>IFERROR(VALUE(Table7[[#This Row],[NumberOfMajorSurgeries]]),0)</f>
        <v>0</v>
      </c>
      <c r="L352" s="22" t="str">
        <f t="shared" si="10"/>
        <v>Normal Weight</v>
      </c>
      <c r="M352" s="22" t="str">
        <f t="shared" si="11"/>
        <v>Prediabetes</v>
      </c>
    </row>
    <row r="353" spans="1:13" x14ac:dyDescent="0.25">
      <c r="A353" s="13" t="s">
        <v>704</v>
      </c>
      <c r="B353" s="13">
        <v>41.42</v>
      </c>
      <c r="C353" s="13">
        <v>6.07</v>
      </c>
      <c r="D353" s="13" t="s">
        <v>8335</v>
      </c>
      <c r="E353" s="13" t="s">
        <v>8335</v>
      </c>
      <c r="F353" s="13" t="s">
        <v>8335</v>
      </c>
      <c r="G353" s="13" t="s">
        <v>8339</v>
      </c>
      <c r="H353" s="13" t="s">
        <v>8335</v>
      </c>
      <c r="J353" s="20" t="str">
        <f>IF(Table7[[#This Row],[smoker]]="?","No",Table7[[#This Row],[smoker]])</f>
        <v>No</v>
      </c>
      <c r="K353" s="20">
        <f>IFERROR(VALUE(Table7[[#This Row],[NumberOfMajorSurgeries]]),0)</f>
        <v>0</v>
      </c>
      <c r="L353" s="20" t="str">
        <f t="shared" si="10"/>
        <v>Obesity</v>
      </c>
      <c r="M353" s="20" t="str">
        <f t="shared" si="11"/>
        <v>Prediabetes</v>
      </c>
    </row>
    <row r="354" spans="1:13" x14ac:dyDescent="0.25">
      <c r="A354" s="13" t="s">
        <v>706</v>
      </c>
      <c r="B354" s="13">
        <v>36.67</v>
      </c>
      <c r="C354" s="13">
        <v>10.210000000000001</v>
      </c>
      <c r="D354" s="13" t="s">
        <v>8335</v>
      </c>
      <c r="E354" s="13" t="s">
        <v>8335</v>
      </c>
      <c r="F354" s="13" t="s">
        <v>8335</v>
      </c>
      <c r="G354" s="13" t="s">
        <v>8339</v>
      </c>
      <c r="H354" s="13" t="s">
        <v>8335</v>
      </c>
      <c r="J354" s="20" t="str">
        <f>IF(Table7[[#This Row],[smoker]]="?","No",Table7[[#This Row],[smoker]])</f>
        <v>No</v>
      </c>
      <c r="K354" s="20">
        <f>IFERROR(VALUE(Table7[[#This Row],[NumberOfMajorSurgeries]]),0)</f>
        <v>0</v>
      </c>
      <c r="L354" s="22" t="str">
        <f t="shared" si="10"/>
        <v>Obesity</v>
      </c>
      <c r="M354" s="22" t="str">
        <f t="shared" si="11"/>
        <v>Diabetes</v>
      </c>
    </row>
    <row r="355" spans="1:13" x14ac:dyDescent="0.25">
      <c r="A355" s="13" t="s">
        <v>708</v>
      </c>
      <c r="B355" s="13">
        <v>27.645</v>
      </c>
      <c r="C355" s="13">
        <v>4.6900000000000004</v>
      </c>
      <c r="D355" s="13" t="s">
        <v>8335</v>
      </c>
      <c r="E355" s="13" t="s">
        <v>8335</v>
      </c>
      <c r="F355" s="13" t="s">
        <v>8335</v>
      </c>
      <c r="G355" s="13" t="s">
        <v>8339</v>
      </c>
      <c r="H355" s="13" t="s">
        <v>8335</v>
      </c>
      <c r="J355" s="20" t="str">
        <f>IF(Table7[[#This Row],[smoker]]="?","No",Table7[[#This Row],[smoker]])</f>
        <v>No</v>
      </c>
      <c r="K355" s="20">
        <f>IFERROR(VALUE(Table7[[#This Row],[NumberOfMajorSurgeries]]),0)</f>
        <v>0</v>
      </c>
      <c r="L355" s="20" t="str">
        <f t="shared" si="10"/>
        <v>Overweight</v>
      </c>
      <c r="M355" s="20" t="str">
        <f t="shared" si="11"/>
        <v>Normal</v>
      </c>
    </row>
    <row r="356" spans="1:13" x14ac:dyDescent="0.25">
      <c r="A356" s="13" t="s">
        <v>710</v>
      </c>
      <c r="B356" s="13">
        <v>22.72</v>
      </c>
      <c r="C356" s="13">
        <v>5.71</v>
      </c>
      <c r="D356" s="13" t="s">
        <v>8335</v>
      </c>
      <c r="E356" s="13" t="s">
        <v>8335</v>
      </c>
      <c r="F356" s="13" t="s">
        <v>8335</v>
      </c>
      <c r="G356" s="13" t="s">
        <v>8339</v>
      </c>
      <c r="H356" s="13" t="s">
        <v>8336</v>
      </c>
      <c r="J356" s="20" t="str">
        <f>IF(Table7[[#This Row],[smoker]]="?","No",Table7[[#This Row],[smoker]])</f>
        <v>yes</v>
      </c>
      <c r="K356" s="20">
        <f>IFERROR(VALUE(Table7[[#This Row],[NumberOfMajorSurgeries]]),0)</f>
        <v>0</v>
      </c>
      <c r="L356" s="22" t="str">
        <f t="shared" si="10"/>
        <v>Normal Weight</v>
      </c>
      <c r="M356" s="22" t="str">
        <f t="shared" si="11"/>
        <v>Prediabetes</v>
      </c>
    </row>
    <row r="357" spans="1:13" x14ac:dyDescent="0.25">
      <c r="A357" s="13" t="s">
        <v>712</v>
      </c>
      <c r="B357" s="13">
        <v>36.520000000000003</v>
      </c>
      <c r="C357" s="13">
        <v>9.07</v>
      </c>
      <c r="D357" s="13" t="s">
        <v>8336</v>
      </c>
      <c r="E357" s="13" t="s">
        <v>8335</v>
      </c>
      <c r="F357" s="13" t="s">
        <v>8337</v>
      </c>
      <c r="G357" s="13">
        <v>1</v>
      </c>
      <c r="H357" s="13" t="s">
        <v>8335</v>
      </c>
      <c r="J357" s="20" t="str">
        <f>IF(Table7[[#This Row],[smoker]]="?","No",Table7[[#This Row],[smoker]])</f>
        <v>No</v>
      </c>
      <c r="K357" s="20">
        <f>IFERROR(VALUE(Table7[[#This Row],[NumberOfMajorSurgeries]]),0)</f>
        <v>1</v>
      </c>
      <c r="L357" s="20" t="str">
        <f t="shared" si="10"/>
        <v>Obesity</v>
      </c>
      <c r="M357" s="20" t="str">
        <f t="shared" si="11"/>
        <v>Diabetes</v>
      </c>
    </row>
    <row r="358" spans="1:13" x14ac:dyDescent="0.25">
      <c r="A358" s="13" t="s">
        <v>714</v>
      </c>
      <c r="B358" s="13">
        <v>33.96</v>
      </c>
      <c r="C358" s="13">
        <v>4.99</v>
      </c>
      <c r="D358" s="13" t="s">
        <v>8335</v>
      </c>
      <c r="E358" s="13" t="s">
        <v>8335</v>
      </c>
      <c r="F358" s="13" t="s">
        <v>8335</v>
      </c>
      <c r="G358" s="13" t="s">
        <v>8339</v>
      </c>
      <c r="H358" s="13" t="s">
        <v>8336</v>
      </c>
      <c r="J358" s="20" t="str">
        <f>IF(Table7[[#This Row],[smoker]]="?","No",Table7[[#This Row],[smoker]])</f>
        <v>yes</v>
      </c>
      <c r="K358" s="20">
        <f>IFERROR(VALUE(Table7[[#This Row],[NumberOfMajorSurgeries]]),0)</f>
        <v>0</v>
      </c>
      <c r="L358" s="22" t="str">
        <f t="shared" si="10"/>
        <v>Obesity</v>
      </c>
      <c r="M358" s="22" t="str">
        <f t="shared" si="11"/>
        <v>Normal</v>
      </c>
    </row>
    <row r="359" spans="1:13" x14ac:dyDescent="0.25">
      <c r="A359" s="13" t="s">
        <v>716</v>
      </c>
      <c r="B359" s="13">
        <v>26.695</v>
      </c>
      <c r="C359" s="13">
        <v>8.31</v>
      </c>
      <c r="D359" s="13" t="s">
        <v>8335</v>
      </c>
      <c r="E359" s="13" t="s">
        <v>8335</v>
      </c>
      <c r="F359" s="13" t="s">
        <v>8335</v>
      </c>
      <c r="G359" s="13" t="s">
        <v>8339</v>
      </c>
      <c r="H359" s="13" t="s">
        <v>8336</v>
      </c>
      <c r="J359" s="20" t="str">
        <f>IF(Table7[[#This Row],[smoker]]="?","No",Table7[[#This Row],[smoker]])</f>
        <v>yes</v>
      </c>
      <c r="K359" s="20">
        <f>IFERROR(VALUE(Table7[[#This Row],[NumberOfMajorSurgeries]]),0)</f>
        <v>0</v>
      </c>
      <c r="L359" s="20" t="str">
        <f t="shared" si="10"/>
        <v>Overweight</v>
      </c>
      <c r="M359" s="20" t="str">
        <f t="shared" si="11"/>
        <v>Diabetes</v>
      </c>
    </row>
    <row r="360" spans="1:13" x14ac:dyDescent="0.25">
      <c r="A360" s="13" t="s">
        <v>718</v>
      </c>
      <c r="B360" s="13">
        <v>18.45</v>
      </c>
      <c r="C360" s="13">
        <v>5.07</v>
      </c>
      <c r="D360" s="13" t="s">
        <v>8336</v>
      </c>
      <c r="E360" s="13" t="s">
        <v>8335</v>
      </c>
      <c r="F360" s="13" t="s">
        <v>8335</v>
      </c>
      <c r="G360" s="13" t="s">
        <v>8339</v>
      </c>
      <c r="H360" s="13" t="s">
        <v>8336</v>
      </c>
      <c r="J360" s="20" t="str">
        <f>IF(Table7[[#This Row],[smoker]]="?","No",Table7[[#This Row],[smoker]])</f>
        <v>yes</v>
      </c>
      <c r="K360" s="20">
        <f>IFERROR(VALUE(Table7[[#This Row],[NumberOfMajorSurgeries]]),0)</f>
        <v>0</v>
      </c>
      <c r="L360" s="22" t="str">
        <f t="shared" si="10"/>
        <v>Underweight</v>
      </c>
      <c r="M360" s="22" t="str">
        <f t="shared" si="11"/>
        <v>Normal</v>
      </c>
    </row>
    <row r="361" spans="1:13" x14ac:dyDescent="0.25">
      <c r="A361" s="13" t="s">
        <v>720</v>
      </c>
      <c r="B361" s="13">
        <v>33.18</v>
      </c>
      <c r="C361" s="13">
        <v>4.79</v>
      </c>
      <c r="D361" s="13" t="s">
        <v>8335</v>
      </c>
      <c r="E361" s="13" t="s">
        <v>8335</v>
      </c>
      <c r="F361" s="13" t="s">
        <v>8335</v>
      </c>
      <c r="G361" s="13" t="s">
        <v>8339</v>
      </c>
      <c r="H361" s="13" t="s">
        <v>8336</v>
      </c>
      <c r="J361" s="20" t="str">
        <f>IF(Table7[[#This Row],[smoker]]="?","No",Table7[[#This Row],[smoker]])</f>
        <v>yes</v>
      </c>
      <c r="K361" s="20">
        <f>IFERROR(VALUE(Table7[[#This Row],[NumberOfMajorSurgeries]]),0)</f>
        <v>0</v>
      </c>
      <c r="L361" s="20" t="str">
        <f t="shared" si="10"/>
        <v>Obesity</v>
      </c>
      <c r="M361" s="20" t="str">
        <f t="shared" si="11"/>
        <v>Normal</v>
      </c>
    </row>
    <row r="362" spans="1:13" x14ac:dyDescent="0.25">
      <c r="A362" s="13" t="s">
        <v>722</v>
      </c>
      <c r="B362" s="13">
        <v>36.1</v>
      </c>
      <c r="C362" s="13">
        <v>11.39</v>
      </c>
      <c r="D362" s="13" t="s">
        <v>8336</v>
      </c>
      <c r="E362" s="13" t="s">
        <v>8335</v>
      </c>
      <c r="F362" s="13" t="s">
        <v>8335</v>
      </c>
      <c r="G362" s="13">
        <v>2</v>
      </c>
      <c r="H362" s="13" t="s">
        <v>8335</v>
      </c>
      <c r="J362" s="20" t="str">
        <f>IF(Table7[[#This Row],[smoker]]="?","No",Table7[[#This Row],[smoker]])</f>
        <v>No</v>
      </c>
      <c r="K362" s="20">
        <f>IFERROR(VALUE(Table7[[#This Row],[NumberOfMajorSurgeries]]),0)</f>
        <v>2</v>
      </c>
      <c r="L362" s="22" t="str">
        <f t="shared" si="10"/>
        <v>Obesity</v>
      </c>
      <c r="M362" s="22" t="str">
        <f t="shared" si="11"/>
        <v>Diabetes</v>
      </c>
    </row>
    <row r="363" spans="1:13" x14ac:dyDescent="0.25">
      <c r="A363" s="13" t="s">
        <v>724</v>
      </c>
      <c r="B363" s="13">
        <v>22.77</v>
      </c>
      <c r="C363" s="13">
        <v>6</v>
      </c>
      <c r="D363" s="13" t="s">
        <v>8335</v>
      </c>
      <c r="E363" s="13" t="s">
        <v>8335</v>
      </c>
      <c r="F363" s="13" t="s">
        <v>8335</v>
      </c>
      <c r="G363" s="13" t="s">
        <v>8339</v>
      </c>
      <c r="H363" s="13" t="s">
        <v>8336</v>
      </c>
      <c r="J363" s="20" t="str">
        <f>IF(Table7[[#This Row],[smoker]]="?","No",Table7[[#This Row],[smoker]])</f>
        <v>yes</v>
      </c>
      <c r="K363" s="20">
        <f>IFERROR(VALUE(Table7[[#This Row],[NumberOfMajorSurgeries]]),0)</f>
        <v>0</v>
      </c>
      <c r="L363" s="20" t="str">
        <f t="shared" si="10"/>
        <v>Normal Weight</v>
      </c>
      <c r="M363" s="20" t="str">
        <f t="shared" si="11"/>
        <v>Prediabetes</v>
      </c>
    </row>
    <row r="364" spans="1:13" x14ac:dyDescent="0.25">
      <c r="A364" s="13" t="s">
        <v>726</v>
      </c>
      <c r="B364" s="13">
        <v>21.24</v>
      </c>
      <c r="C364" s="13">
        <v>5.13</v>
      </c>
      <c r="D364" s="13" t="s">
        <v>8335</v>
      </c>
      <c r="E364" s="13" t="s">
        <v>8335</v>
      </c>
      <c r="F364" s="13" t="s">
        <v>8335</v>
      </c>
      <c r="G364" s="13" t="s">
        <v>8339</v>
      </c>
      <c r="H364" s="13" t="s">
        <v>8336</v>
      </c>
      <c r="J364" s="20" t="str">
        <f>IF(Table7[[#This Row],[smoker]]="?","No",Table7[[#This Row],[smoker]])</f>
        <v>yes</v>
      </c>
      <c r="K364" s="20">
        <f>IFERROR(VALUE(Table7[[#This Row],[NumberOfMajorSurgeries]]),0)</f>
        <v>0</v>
      </c>
      <c r="L364" s="22" t="str">
        <f t="shared" si="10"/>
        <v>Normal Weight</v>
      </c>
      <c r="M364" s="22" t="str">
        <f t="shared" si="11"/>
        <v>Normal</v>
      </c>
    </row>
    <row r="365" spans="1:13" x14ac:dyDescent="0.25">
      <c r="A365" s="13" t="s">
        <v>728</v>
      </c>
      <c r="B365" s="13">
        <v>17.600000000000001</v>
      </c>
      <c r="C365" s="13">
        <v>5.26</v>
      </c>
      <c r="D365" s="13" t="s">
        <v>8336</v>
      </c>
      <c r="E365" s="13" t="s">
        <v>8335</v>
      </c>
      <c r="F365" s="13" t="s">
        <v>8335</v>
      </c>
      <c r="G365" s="13" t="s">
        <v>8339</v>
      </c>
      <c r="H365" s="13" t="s">
        <v>8336</v>
      </c>
      <c r="J365" s="20" t="str">
        <f>IF(Table7[[#This Row],[smoker]]="?","No",Table7[[#This Row],[smoker]])</f>
        <v>yes</v>
      </c>
      <c r="K365" s="20">
        <f>IFERROR(VALUE(Table7[[#This Row],[NumberOfMajorSurgeries]]),0)</f>
        <v>0</v>
      </c>
      <c r="L365" s="20" t="str">
        <f t="shared" si="10"/>
        <v>Underweight</v>
      </c>
      <c r="M365" s="20" t="str">
        <f t="shared" si="11"/>
        <v>Normal</v>
      </c>
    </row>
    <row r="366" spans="1:13" x14ac:dyDescent="0.25">
      <c r="A366" s="13" t="s">
        <v>730</v>
      </c>
      <c r="B366" s="13">
        <v>26.29</v>
      </c>
      <c r="C366" s="13">
        <v>6.84</v>
      </c>
      <c r="D366" s="13" t="s">
        <v>8335</v>
      </c>
      <c r="E366" s="13" t="s">
        <v>8335</v>
      </c>
      <c r="F366" s="13" t="s">
        <v>8335</v>
      </c>
      <c r="G366" s="13" t="s">
        <v>8339</v>
      </c>
      <c r="H366" s="13" t="s">
        <v>8336</v>
      </c>
      <c r="J366" s="20" t="str">
        <f>IF(Table7[[#This Row],[smoker]]="?","No",Table7[[#This Row],[smoker]])</f>
        <v>yes</v>
      </c>
      <c r="K366" s="20">
        <f>IFERROR(VALUE(Table7[[#This Row],[NumberOfMajorSurgeries]]),0)</f>
        <v>0</v>
      </c>
      <c r="L366" s="22" t="str">
        <f t="shared" si="10"/>
        <v>Overweight</v>
      </c>
      <c r="M366" s="22" t="str">
        <f t="shared" si="11"/>
        <v>Diabetes</v>
      </c>
    </row>
    <row r="367" spans="1:13" x14ac:dyDescent="0.25">
      <c r="A367" s="13" t="s">
        <v>732</v>
      </c>
      <c r="B367" s="13">
        <v>35.31</v>
      </c>
      <c r="C367" s="13">
        <v>9.0399999999999991</v>
      </c>
      <c r="D367" s="13" t="s">
        <v>8335</v>
      </c>
      <c r="E367" s="13" t="s">
        <v>8335</v>
      </c>
      <c r="F367" s="13" t="s">
        <v>8335</v>
      </c>
      <c r="G367" s="13" t="s">
        <v>8339</v>
      </c>
      <c r="H367" s="13" t="s">
        <v>8335</v>
      </c>
      <c r="J367" s="20" t="str">
        <f>IF(Table7[[#This Row],[smoker]]="?","No",Table7[[#This Row],[smoker]])</f>
        <v>No</v>
      </c>
      <c r="K367" s="20">
        <f>IFERROR(VALUE(Table7[[#This Row],[NumberOfMajorSurgeries]]),0)</f>
        <v>0</v>
      </c>
      <c r="L367" s="20" t="str">
        <f t="shared" si="10"/>
        <v>Obesity</v>
      </c>
      <c r="M367" s="20" t="str">
        <f t="shared" si="11"/>
        <v>Diabetes</v>
      </c>
    </row>
    <row r="368" spans="1:13" x14ac:dyDescent="0.25">
      <c r="A368" s="13" t="s">
        <v>734</v>
      </c>
      <c r="B368" s="13">
        <v>27.04</v>
      </c>
      <c r="C368" s="13">
        <v>4.0999999999999996</v>
      </c>
      <c r="D368" s="13" t="s">
        <v>8335</v>
      </c>
      <c r="E368" s="13" t="s">
        <v>8335</v>
      </c>
      <c r="F368" s="13" t="s">
        <v>8335</v>
      </c>
      <c r="G368" s="13">
        <v>1</v>
      </c>
      <c r="H368" s="13" t="s">
        <v>8336</v>
      </c>
      <c r="J368" s="20" t="str">
        <f>IF(Table7[[#This Row],[smoker]]="?","No",Table7[[#This Row],[smoker]])</f>
        <v>yes</v>
      </c>
      <c r="K368" s="20">
        <f>IFERROR(VALUE(Table7[[#This Row],[NumberOfMajorSurgeries]]),0)</f>
        <v>1</v>
      </c>
      <c r="L368" s="22" t="str">
        <f t="shared" si="10"/>
        <v>Overweight</v>
      </c>
      <c r="M368" s="22" t="str">
        <f t="shared" si="11"/>
        <v>Normal</v>
      </c>
    </row>
    <row r="369" spans="1:13" x14ac:dyDescent="0.25">
      <c r="A369" s="13" t="s">
        <v>736</v>
      </c>
      <c r="B369" s="13">
        <v>30.23</v>
      </c>
      <c r="C369" s="13">
        <v>4.2300000000000004</v>
      </c>
      <c r="D369" s="13" t="s">
        <v>8336</v>
      </c>
      <c r="E369" s="13" t="s">
        <v>8335</v>
      </c>
      <c r="F369" s="13" t="s">
        <v>8337</v>
      </c>
      <c r="G369" s="13">
        <v>1</v>
      </c>
      <c r="H369" s="13" t="s">
        <v>8336</v>
      </c>
      <c r="J369" s="20" t="str">
        <f>IF(Table7[[#This Row],[smoker]]="?","No",Table7[[#This Row],[smoker]])</f>
        <v>yes</v>
      </c>
      <c r="K369" s="20">
        <f>IFERROR(VALUE(Table7[[#This Row],[NumberOfMajorSurgeries]]),0)</f>
        <v>1</v>
      </c>
      <c r="L369" s="20" t="str">
        <f t="shared" si="10"/>
        <v>Obesity</v>
      </c>
      <c r="M369" s="20" t="str">
        <f t="shared" si="11"/>
        <v>Normal</v>
      </c>
    </row>
    <row r="370" spans="1:13" x14ac:dyDescent="0.25">
      <c r="A370" s="13" t="s">
        <v>738</v>
      </c>
      <c r="B370" s="13">
        <v>30.6</v>
      </c>
      <c r="C370" s="13">
        <v>6.48</v>
      </c>
      <c r="D370" s="13" t="s">
        <v>8336</v>
      </c>
      <c r="E370" s="13" t="s">
        <v>8335</v>
      </c>
      <c r="F370" s="13" t="s">
        <v>8337</v>
      </c>
      <c r="G370" s="13">
        <v>1</v>
      </c>
      <c r="H370" s="13" t="s">
        <v>8336</v>
      </c>
      <c r="J370" s="20" t="str">
        <f>IF(Table7[[#This Row],[smoker]]="?","No",Table7[[#This Row],[smoker]])</f>
        <v>yes</v>
      </c>
      <c r="K370" s="20">
        <f>IFERROR(VALUE(Table7[[#This Row],[NumberOfMajorSurgeries]]),0)</f>
        <v>1</v>
      </c>
      <c r="L370" s="22" t="str">
        <f t="shared" si="10"/>
        <v>Obesity</v>
      </c>
      <c r="M370" s="22" t="str">
        <f t="shared" si="11"/>
        <v>Prediabetes</v>
      </c>
    </row>
    <row r="371" spans="1:13" x14ac:dyDescent="0.25">
      <c r="A371" s="13" t="s">
        <v>740</v>
      </c>
      <c r="B371" s="13">
        <v>26.8</v>
      </c>
      <c r="C371" s="13">
        <v>5.53</v>
      </c>
      <c r="D371" s="13" t="s">
        <v>8335</v>
      </c>
      <c r="E371" s="13" t="s">
        <v>8335</v>
      </c>
      <c r="F371" s="13" t="s">
        <v>8335</v>
      </c>
      <c r="G371" s="13">
        <v>1</v>
      </c>
      <c r="H371" s="13" t="s">
        <v>8336</v>
      </c>
      <c r="J371" s="20" t="str">
        <f>IF(Table7[[#This Row],[smoker]]="?","No",Table7[[#This Row],[smoker]])</f>
        <v>yes</v>
      </c>
      <c r="K371" s="20">
        <f>IFERROR(VALUE(Table7[[#This Row],[NumberOfMajorSurgeries]]),0)</f>
        <v>1</v>
      </c>
      <c r="L371" s="20" t="str">
        <f t="shared" si="10"/>
        <v>Overweight</v>
      </c>
      <c r="M371" s="20" t="str">
        <f t="shared" si="11"/>
        <v>Normal</v>
      </c>
    </row>
    <row r="372" spans="1:13" x14ac:dyDescent="0.25">
      <c r="A372" s="13" t="s">
        <v>742</v>
      </c>
      <c r="B372" s="13">
        <v>16.86</v>
      </c>
      <c r="C372" s="13">
        <v>4.07</v>
      </c>
      <c r="D372" s="13" t="s">
        <v>8336</v>
      </c>
      <c r="E372" s="13" t="s">
        <v>8335</v>
      </c>
      <c r="F372" s="13" t="s">
        <v>8335</v>
      </c>
      <c r="G372" s="13" t="s">
        <v>8339</v>
      </c>
      <c r="H372" s="13" t="s">
        <v>8336</v>
      </c>
      <c r="J372" s="20" t="str">
        <f>IF(Table7[[#This Row],[smoker]]="?","No",Table7[[#This Row],[smoker]])</f>
        <v>yes</v>
      </c>
      <c r="K372" s="20">
        <f>IFERROR(VALUE(Table7[[#This Row],[NumberOfMajorSurgeries]]),0)</f>
        <v>0</v>
      </c>
      <c r="L372" s="22" t="str">
        <f t="shared" si="10"/>
        <v>Underweight</v>
      </c>
      <c r="M372" s="22" t="str">
        <f t="shared" si="11"/>
        <v>Normal</v>
      </c>
    </row>
    <row r="373" spans="1:13" x14ac:dyDescent="0.25">
      <c r="A373" s="13" t="s">
        <v>744</v>
      </c>
      <c r="B373" s="13">
        <v>16.3</v>
      </c>
      <c r="C373" s="13">
        <v>5.51</v>
      </c>
      <c r="D373" s="13" t="s">
        <v>8335</v>
      </c>
      <c r="E373" s="13" t="s">
        <v>8335</v>
      </c>
      <c r="F373" s="13" t="s">
        <v>8335</v>
      </c>
      <c r="G373" s="13">
        <v>1</v>
      </c>
      <c r="H373" s="13" t="s">
        <v>8336</v>
      </c>
      <c r="J373" s="20" t="str">
        <f>IF(Table7[[#This Row],[smoker]]="?","No",Table7[[#This Row],[smoker]])</f>
        <v>yes</v>
      </c>
      <c r="K373" s="20">
        <f>IFERROR(VALUE(Table7[[#This Row],[NumberOfMajorSurgeries]]),0)</f>
        <v>1</v>
      </c>
      <c r="L373" s="20" t="str">
        <f t="shared" si="10"/>
        <v>Underweight</v>
      </c>
      <c r="M373" s="20" t="str">
        <f t="shared" si="11"/>
        <v>Normal</v>
      </c>
    </row>
    <row r="374" spans="1:13" x14ac:dyDescent="0.25">
      <c r="A374" s="13" t="s">
        <v>746</v>
      </c>
      <c r="B374" s="13">
        <v>29.81</v>
      </c>
      <c r="C374" s="13">
        <v>11.66</v>
      </c>
      <c r="D374" s="13" t="s">
        <v>8335</v>
      </c>
      <c r="E374" s="13" t="s">
        <v>8335</v>
      </c>
      <c r="F374" s="13" t="s">
        <v>8335</v>
      </c>
      <c r="G374" s="13" t="s">
        <v>8339</v>
      </c>
      <c r="H374" s="13" t="s">
        <v>8336</v>
      </c>
      <c r="J374" s="20" t="str">
        <f>IF(Table7[[#This Row],[smoker]]="?","No",Table7[[#This Row],[smoker]])</f>
        <v>yes</v>
      </c>
      <c r="K374" s="20">
        <f>IFERROR(VALUE(Table7[[#This Row],[NumberOfMajorSurgeries]]),0)</f>
        <v>0</v>
      </c>
      <c r="L374" s="22" t="str">
        <f t="shared" si="10"/>
        <v>Overweight</v>
      </c>
      <c r="M374" s="22" t="str">
        <f t="shared" si="11"/>
        <v>Diabetes</v>
      </c>
    </row>
    <row r="375" spans="1:13" x14ac:dyDescent="0.25">
      <c r="A375" s="13" t="s">
        <v>748</v>
      </c>
      <c r="B375" s="13">
        <v>16.329999999999998</v>
      </c>
      <c r="C375" s="13">
        <v>7.26</v>
      </c>
      <c r="D375" s="13" t="s">
        <v>8336</v>
      </c>
      <c r="E375" s="13" t="s">
        <v>8335</v>
      </c>
      <c r="F375" s="13" t="s">
        <v>8335</v>
      </c>
      <c r="G375" s="13" t="s">
        <v>8339</v>
      </c>
      <c r="H375" s="13" t="s">
        <v>8336</v>
      </c>
      <c r="J375" s="20" t="str">
        <f>IF(Table7[[#This Row],[smoker]]="?","No",Table7[[#This Row],[smoker]])</f>
        <v>yes</v>
      </c>
      <c r="K375" s="20">
        <f>IFERROR(VALUE(Table7[[#This Row],[NumberOfMajorSurgeries]]),0)</f>
        <v>0</v>
      </c>
      <c r="L375" s="20" t="str">
        <f t="shared" si="10"/>
        <v>Underweight</v>
      </c>
      <c r="M375" s="20" t="str">
        <f t="shared" si="11"/>
        <v>Diabetes</v>
      </c>
    </row>
    <row r="376" spans="1:13" x14ac:dyDescent="0.25">
      <c r="A376" s="13" t="s">
        <v>750</v>
      </c>
      <c r="B376" s="13">
        <v>16.37</v>
      </c>
      <c r="C376" s="13">
        <v>4.79</v>
      </c>
      <c r="D376" s="13" t="s">
        <v>8336</v>
      </c>
      <c r="E376" s="13" t="s">
        <v>8335</v>
      </c>
      <c r="F376" s="13" t="s">
        <v>8335</v>
      </c>
      <c r="G376" s="13" t="s">
        <v>8339</v>
      </c>
      <c r="H376" s="13" t="s">
        <v>8336</v>
      </c>
      <c r="J376" s="20" t="str">
        <f>IF(Table7[[#This Row],[smoker]]="?","No",Table7[[#This Row],[smoker]])</f>
        <v>yes</v>
      </c>
      <c r="K376" s="20">
        <f>IFERROR(VALUE(Table7[[#This Row],[NumberOfMajorSurgeries]]),0)</f>
        <v>0</v>
      </c>
      <c r="L376" s="22" t="str">
        <f t="shared" si="10"/>
        <v>Underweight</v>
      </c>
      <c r="M376" s="22" t="str">
        <f t="shared" si="11"/>
        <v>Normal</v>
      </c>
    </row>
    <row r="377" spans="1:13" x14ac:dyDescent="0.25">
      <c r="A377" s="13" t="s">
        <v>752</v>
      </c>
      <c r="B377" s="13">
        <v>22.42</v>
      </c>
      <c r="C377" s="13">
        <v>4.68</v>
      </c>
      <c r="D377" s="13" t="s">
        <v>8336</v>
      </c>
      <c r="E377" s="13" t="s">
        <v>8335</v>
      </c>
      <c r="F377" s="13" t="s">
        <v>8335</v>
      </c>
      <c r="G377" s="13">
        <v>1</v>
      </c>
      <c r="H377" s="13" t="s">
        <v>8335</v>
      </c>
      <c r="J377" s="20" t="str">
        <f>IF(Table7[[#This Row],[smoker]]="?","No",Table7[[#This Row],[smoker]])</f>
        <v>No</v>
      </c>
      <c r="K377" s="20">
        <f>IFERROR(VALUE(Table7[[#This Row],[NumberOfMajorSurgeries]]),0)</f>
        <v>1</v>
      </c>
      <c r="L377" s="20" t="str">
        <f t="shared" si="10"/>
        <v>Normal Weight</v>
      </c>
      <c r="M377" s="20" t="str">
        <f t="shared" si="11"/>
        <v>Normal</v>
      </c>
    </row>
    <row r="378" spans="1:13" x14ac:dyDescent="0.25">
      <c r="A378" s="13" t="s">
        <v>754</v>
      </c>
      <c r="B378" s="13">
        <v>31.35</v>
      </c>
      <c r="C378" s="13">
        <v>4.33</v>
      </c>
      <c r="D378" s="13" t="s">
        <v>8336</v>
      </c>
      <c r="E378" s="13" t="s">
        <v>8335</v>
      </c>
      <c r="F378" s="13" t="s">
        <v>8337</v>
      </c>
      <c r="G378" s="13">
        <v>1</v>
      </c>
      <c r="H378" s="13" t="s">
        <v>8335</v>
      </c>
      <c r="J378" s="20" t="str">
        <f>IF(Table7[[#This Row],[smoker]]="?","No",Table7[[#This Row],[smoker]])</f>
        <v>No</v>
      </c>
      <c r="K378" s="20">
        <f>IFERROR(VALUE(Table7[[#This Row],[NumberOfMajorSurgeries]]),0)</f>
        <v>1</v>
      </c>
      <c r="L378" s="22" t="str">
        <f t="shared" si="10"/>
        <v>Obesity</v>
      </c>
      <c r="M378" s="22" t="str">
        <f t="shared" si="11"/>
        <v>Normal</v>
      </c>
    </row>
    <row r="379" spans="1:13" x14ac:dyDescent="0.25">
      <c r="A379" s="13" t="s">
        <v>756</v>
      </c>
      <c r="B379" s="13">
        <v>31.9</v>
      </c>
      <c r="C379" s="13">
        <v>11.89</v>
      </c>
      <c r="D379" s="13" t="s">
        <v>8335</v>
      </c>
      <c r="E379" s="13" t="s">
        <v>8335</v>
      </c>
      <c r="F379" s="13" t="s">
        <v>8335</v>
      </c>
      <c r="G379" s="13" t="s">
        <v>8339</v>
      </c>
      <c r="H379" s="13" t="s">
        <v>8335</v>
      </c>
      <c r="J379" s="20" t="str">
        <f>IF(Table7[[#This Row],[smoker]]="?","No",Table7[[#This Row],[smoker]])</f>
        <v>No</v>
      </c>
      <c r="K379" s="20">
        <f>IFERROR(VALUE(Table7[[#This Row],[NumberOfMajorSurgeries]]),0)</f>
        <v>0</v>
      </c>
      <c r="L379" s="20" t="str">
        <f t="shared" si="10"/>
        <v>Obesity</v>
      </c>
      <c r="M379" s="20" t="str">
        <f t="shared" si="11"/>
        <v>Diabetes</v>
      </c>
    </row>
    <row r="380" spans="1:13" x14ac:dyDescent="0.25">
      <c r="A380" s="13" t="s">
        <v>758</v>
      </c>
      <c r="B380" s="13">
        <v>30.6</v>
      </c>
      <c r="C380" s="13">
        <v>5.24</v>
      </c>
      <c r="D380" s="13" t="s">
        <v>8335</v>
      </c>
      <c r="E380" s="13" t="s">
        <v>8335</v>
      </c>
      <c r="F380" s="13" t="s">
        <v>8335</v>
      </c>
      <c r="G380" s="13" t="s">
        <v>8339</v>
      </c>
      <c r="H380" s="13" t="s">
        <v>8336</v>
      </c>
      <c r="J380" s="20" t="str">
        <f>IF(Table7[[#This Row],[smoker]]="?","No",Table7[[#This Row],[smoker]])</f>
        <v>yes</v>
      </c>
      <c r="K380" s="20">
        <f>IFERROR(VALUE(Table7[[#This Row],[NumberOfMajorSurgeries]]),0)</f>
        <v>0</v>
      </c>
      <c r="L380" s="22" t="str">
        <f t="shared" si="10"/>
        <v>Obesity</v>
      </c>
      <c r="M380" s="22" t="str">
        <f t="shared" si="11"/>
        <v>Normal</v>
      </c>
    </row>
    <row r="381" spans="1:13" x14ac:dyDescent="0.25">
      <c r="A381" s="13" t="s">
        <v>760</v>
      </c>
      <c r="B381" s="13">
        <v>28.975000000000001</v>
      </c>
      <c r="C381" s="13">
        <v>7.63</v>
      </c>
      <c r="D381" s="13" t="s">
        <v>8335</v>
      </c>
      <c r="E381" s="13" t="s">
        <v>8335</v>
      </c>
      <c r="F381" s="13" t="s">
        <v>8335</v>
      </c>
      <c r="G381" s="13" t="s">
        <v>8339</v>
      </c>
      <c r="H381" s="13" t="s">
        <v>8336</v>
      </c>
      <c r="J381" s="20" t="str">
        <f>IF(Table7[[#This Row],[smoker]]="?","No",Table7[[#This Row],[smoker]])</f>
        <v>yes</v>
      </c>
      <c r="K381" s="20">
        <f>IFERROR(VALUE(Table7[[#This Row],[NumberOfMajorSurgeries]]),0)</f>
        <v>0</v>
      </c>
      <c r="L381" s="20" t="str">
        <f t="shared" si="10"/>
        <v>Overweight</v>
      </c>
      <c r="M381" s="20" t="str">
        <f t="shared" si="11"/>
        <v>Diabetes</v>
      </c>
    </row>
    <row r="382" spans="1:13" x14ac:dyDescent="0.25">
      <c r="A382" s="13" t="s">
        <v>762</v>
      </c>
      <c r="B382" s="13">
        <v>24.86</v>
      </c>
      <c r="C382" s="13">
        <v>8.92</v>
      </c>
      <c r="D382" s="13" t="s">
        <v>8336</v>
      </c>
      <c r="E382" s="13" t="s">
        <v>8335</v>
      </c>
      <c r="F382" s="13" t="s">
        <v>8335</v>
      </c>
      <c r="G382" s="13">
        <v>2</v>
      </c>
      <c r="H382" s="13" t="s">
        <v>8335</v>
      </c>
      <c r="J382" s="20" t="str">
        <f>IF(Table7[[#This Row],[smoker]]="?","No",Table7[[#This Row],[smoker]])</f>
        <v>No</v>
      </c>
      <c r="K382" s="20">
        <f>IFERROR(VALUE(Table7[[#This Row],[NumberOfMajorSurgeries]]),0)</f>
        <v>2</v>
      </c>
      <c r="L382" s="22" t="str">
        <f t="shared" si="10"/>
        <v>Normal Weight</v>
      </c>
      <c r="M382" s="22" t="str">
        <f t="shared" si="11"/>
        <v>Diabetes</v>
      </c>
    </row>
    <row r="383" spans="1:13" x14ac:dyDescent="0.25">
      <c r="A383" s="13" t="s">
        <v>764</v>
      </c>
      <c r="B383" s="13">
        <v>19.54</v>
      </c>
      <c r="C383" s="13">
        <v>5.37</v>
      </c>
      <c r="D383" s="13" t="s">
        <v>8335</v>
      </c>
      <c r="E383" s="13" t="s">
        <v>8335</v>
      </c>
      <c r="F383" s="13" t="s">
        <v>8335</v>
      </c>
      <c r="G383" s="13" t="s">
        <v>8339</v>
      </c>
      <c r="H383" s="13" t="s">
        <v>8336</v>
      </c>
      <c r="J383" s="20" t="str">
        <f>IF(Table7[[#This Row],[smoker]]="?","No",Table7[[#This Row],[smoker]])</f>
        <v>yes</v>
      </c>
      <c r="K383" s="20">
        <f>IFERROR(VALUE(Table7[[#This Row],[NumberOfMajorSurgeries]]),0)</f>
        <v>0</v>
      </c>
      <c r="L383" s="20" t="str">
        <f t="shared" si="10"/>
        <v>Normal Weight</v>
      </c>
      <c r="M383" s="20" t="str">
        <f t="shared" si="11"/>
        <v>Normal</v>
      </c>
    </row>
    <row r="384" spans="1:13" x14ac:dyDescent="0.25">
      <c r="A384" s="13" t="s">
        <v>766</v>
      </c>
      <c r="B384" s="13">
        <v>26.74</v>
      </c>
      <c r="C384" s="13">
        <v>4.3099999999999996</v>
      </c>
      <c r="D384" s="13" t="s">
        <v>8335</v>
      </c>
      <c r="E384" s="13" t="s">
        <v>8335</v>
      </c>
      <c r="F384" s="13" t="s">
        <v>8335</v>
      </c>
      <c r="G384" s="13" t="s">
        <v>8339</v>
      </c>
      <c r="H384" s="13" t="s">
        <v>8336</v>
      </c>
      <c r="J384" s="20" t="str">
        <f>IF(Table7[[#This Row],[smoker]]="?","No",Table7[[#This Row],[smoker]])</f>
        <v>yes</v>
      </c>
      <c r="K384" s="20">
        <f>IFERROR(VALUE(Table7[[#This Row],[NumberOfMajorSurgeries]]),0)</f>
        <v>0</v>
      </c>
      <c r="L384" s="22" t="str">
        <f t="shared" si="10"/>
        <v>Overweight</v>
      </c>
      <c r="M384" s="22" t="str">
        <f t="shared" si="11"/>
        <v>Normal</v>
      </c>
    </row>
    <row r="385" spans="1:13" x14ac:dyDescent="0.25">
      <c r="A385" s="13" t="s">
        <v>768</v>
      </c>
      <c r="B385" s="13">
        <v>22.99</v>
      </c>
      <c r="C385" s="13">
        <v>10.46</v>
      </c>
      <c r="D385" s="13" t="s">
        <v>8335</v>
      </c>
      <c r="E385" s="13" t="s">
        <v>8335</v>
      </c>
      <c r="F385" s="13" t="s">
        <v>8335</v>
      </c>
      <c r="G385" s="13">
        <v>3</v>
      </c>
      <c r="H385" s="13" t="s">
        <v>8336</v>
      </c>
      <c r="J385" s="20" t="str">
        <f>IF(Table7[[#This Row],[smoker]]="?","No",Table7[[#This Row],[smoker]])</f>
        <v>yes</v>
      </c>
      <c r="K385" s="20">
        <f>IFERROR(VALUE(Table7[[#This Row],[NumberOfMajorSurgeries]]),0)</f>
        <v>3</v>
      </c>
      <c r="L385" s="20" t="str">
        <f t="shared" si="10"/>
        <v>Normal Weight</v>
      </c>
      <c r="M385" s="20" t="str">
        <f t="shared" si="11"/>
        <v>Diabetes</v>
      </c>
    </row>
    <row r="386" spans="1:13" x14ac:dyDescent="0.25">
      <c r="A386" s="13" t="s">
        <v>770</v>
      </c>
      <c r="B386" s="13">
        <v>31.46</v>
      </c>
      <c r="C386" s="13">
        <v>7.39</v>
      </c>
      <c r="D386" s="13" t="s">
        <v>8335</v>
      </c>
      <c r="E386" s="13" t="s">
        <v>8335</v>
      </c>
      <c r="F386" s="13" t="s">
        <v>8335</v>
      </c>
      <c r="G386" s="13" t="s">
        <v>8339</v>
      </c>
      <c r="H386" s="13" t="s">
        <v>8335</v>
      </c>
      <c r="J386" s="20" t="str">
        <f>IF(Table7[[#This Row],[smoker]]="?","No",Table7[[#This Row],[smoker]])</f>
        <v>No</v>
      </c>
      <c r="K386" s="20">
        <f>IFERROR(VALUE(Table7[[#This Row],[NumberOfMajorSurgeries]]),0)</f>
        <v>0</v>
      </c>
      <c r="L386" s="22" t="str">
        <f t="shared" ref="L386:L449" si="12">IF(B386 &lt; 18.5, "Underweight", IF(B386 &lt; 25, "Normal Weight", IF(B386 &lt; 30, "Overweight", "Obesity")))</f>
        <v>Obesity</v>
      </c>
      <c r="M386" s="22" t="str">
        <f t="shared" ref="M386:M449" si="13">IF(C386&lt;5.7,"Normal",
IF(C386&lt;6.5,"Prediabetes",
IF(C386&lt;7,"Diabetes",
"Diabetes")))</f>
        <v>Diabetes</v>
      </c>
    </row>
    <row r="387" spans="1:13" x14ac:dyDescent="0.25">
      <c r="A387" s="13" t="s">
        <v>772</v>
      </c>
      <c r="B387" s="13">
        <v>30.86</v>
      </c>
      <c r="C387" s="13">
        <v>6.18</v>
      </c>
      <c r="D387" s="13" t="s">
        <v>8335</v>
      </c>
      <c r="E387" s="13" t="s">
        <v>8336</v>
      </c>
      <c r="F387" s="13" t="s">
        <v>8335</v>
      </c>
      <c r="G387" s="13">
        <v>2</v>
      </c>
      <c r="H387" s="13" t="s">
        <v>8336</v>
      </c>
      <c r="J387" s="20" t="str">
        <f>IF(Table7[[#This Row],[smoker]]="?","No",Table7[[#This Row],[smoker]])</f>
        <v>yes</v>
      </c>
      <c r="K387" s="20">
        <f>IFERROR(VALUE(Table7[[#This Row],[NumberOfMajorSurgeries]]),0)</f>
        <v>2</v>
      </c>
      <c r="L387" s="20" t="str">
        <f t="shared" si="12"/>
        <v>Obesity</v>
      </c>
      <c r="M387" s="20" t="str">
        <f t="shared" si="13"/>
        <v>Prediabetes</v>
      </c>
    </row>
    <row r="388" spans="1:13" x14ac:dyDescent="0.25">
      <c r="A388" s="13" t="s">
        <v>774</v>
      </c>
      <c r="B388" s="13">
        <v>31.96</v>
      </c>
      <c r="C388" s="13">
        <v>8.86</v>
      </c>
      <c r="D388" s="13" t="s">
        <v>8335</v>
      </c>
      <c r="E388" s="13" t="s">
        <v>8335</v>
      </c>
      <c r="F388" s="13" t="s">
        <v>8335</v>
      </c>
      <c r="G388" s="13" t="s">
        <v>8339</v>
      </c>
      <c r="H388" s="13" t="s">
        <v>8336</v>
      </c>
      <c r="J388" s="20" t="str">
        <f>IF(Table7[[#This Row],[smoker]]="?","No",Table7[[#This Row],[smoker]])</f>
        <v>yes</v>
      </c>
      <c r="K388" s="20">
        <f>IFERROR(VALUE(Table7[[#This Row],[NumberOfMajorSurgeries]]),0)</f>
        <v>0</v>
      </c>
      <c r="L388" s="22" t="str">
        <f t="shared" si="12"/>
        <v>Obesity</v>
      </c>
      <c r="M388" s="22" t="str">
        <f t="shared" si="13"/>
        <v>Diabetes</v>
      </c>
    </row>
    <row r="389" spans="1:13" x14ac:dyDescent="0.25">
      <c r="A389" s="13" t="s">
        <v>776</v>
      </c>
      <c r="B389" s="13">
        <v>23.76</v>
      </c>
      <c r="C389" s="13">
        <v>10.96</v>
      </c>
      <c r="D389" s="13" t="s">
        <v>8335</v>
      </c>
      <c r="E389" s="13" t="s">
        <v>8335</v>
      </c>
      <c r="F389" s="13" t="s">
        <v>8335</v>
      </c>
      <c r="G389" s="13">
        <v>3</v>
      </c>
      <c r="H389" s="13" t="s">
        <v>8336</v>
      </c>
      <c r="J389" s="20" t="str">
        <f>IF(Table7[[#This Row],[smoker]]="?","No",Table7[[#This Row],[smoker]])</f>
        <v>yes</v>
      </c>
      <c r="K389" s="20">
        <f>IFERROR(VALUE(Table7[[#This Row],[NumberOfMajorSurgeries]]),0)</f>
        <v>3</v>
      </c>
      <c r="L389" s="20" t="str">
        <f t="shared" si="12"/>
        <v>Normal Weight</v>
      </c>
      <c r="M389" s="20" t="str">
        <f t="shared" si="13"/>
        <v>Diabetes</v>
      </c>
    </row>
    <row r="390" spans="1:13" x14ac:dyDescent="0.25">
      <c r="A390" s="13" t="s">
        <v>778</v>
      </c>
      <c r="B390" s="13">
        <v>19.38</v>
      </c>
      <c r="C390" s="13">
        <v>6.28</v>
      </c>
      <c r="D390" s="13" t="s">
        <v>8335</v>
      </c>
      <c r="E390" s="13" t="s">
        <v>8335</v>
      </c>
      <c r="F390" s="13" t="s">
        <v>8335</v>
      </c>
      <c r="G390" s="13" t="s">
        <v>8339</v>
      </c>
      <c r="H390" s="13" t="s">
        <v>8336</v>
      </c>
      <c r="J390" s="20" t="str">
        <f>IF(Table7[[#This Row],[smoker]]="?","No",Table7[[#This Row],[smoker]])</f>
        <v>yes</v>
      </c>
      <c r="K390" s="20">
        <f>IFERROR(VALUE(Table7[[#This Row],[NumberOfMajorSurgeries]]),0)</f>
        <v>0</v>
      </c>
      <c r="L390" s="22" t="str">
        <f t="shared" si="12"/>
        <v>Normal Weight</v>
      </c>
      <c r="M390" s="22" t="str">
        <f t="shared" si="13"/>
        <v>Prediabetes</v>
      </c>
    </row>
    <row r="391" spans="1:13" x14ac:dyDescent="0.25">
      <c r="A391" s="13" t="s">
        <v>780</v>
      </c>
      <c r="B391" s="13">
        <v>16.21</v>
      </c>
      <c r="C391" s="13">
        <v>6.29</v>
      </c>
      <c r="D391" s="13" t="s">
        <v>8336</v>
      </c>
      <c r="E391" s="13" t="s">
        <v>8335</v>
      </c>
      <c r="F391" s="13" t="s">
        <v>8335</v>
      </c>
      <c r="G391" s="13">
        <v>1</v>
      </c>
      <c r="H391" s="13" t="s">
        <v>8336</v>
      </c>
      <c r="J391" s="20" t="str">
        <f>IF(Table7[[#This Row],[smoker]]="?","No",Table7[[#This Row],[smoker]])</f>
        <v>yes</v>
      </c>
      <c r="K391" s="20">
        <f>IFERROR(VALUE(Table7[[#This Row],[NumberOfMajorSurgeries]]),0)</f>
        <v>1</v>
      </c>
      <c r="L391" s="20" t="str">
        <f t="shared" si="12"/>
        <v>Underweight</v>
      </c>
      <c r="M391" s="20" t="str">
        <f t="shared" si="13"/>
        <v>Prediabetes</v>
      </c>
    </row>
    <row r="392" spans="1:13" x14ac:dyDescent="0.25">
      <c r="A392" s="13" t="s">
        <v>782</v>
      </c>
      <c r="B392" s="13">
        <v>32.54</v>
      </c>
      <c r="C392" s="13">
        <v>4.0199999999999996</v>
      </c>
      <c r="D392" s="13" t="s">
        <v>8335</v>
      </c>
      <c r="E392" s="13" t="s">
        <v>8336</v>
      </c>
      <c r="F392" s="13" t="s">
        <v>8335</v>
      </c>
      <c r="G392" s="13">
        <v>1</v>
      </c>
      <c r="H392" s="13" t="s">
        <v>8336</v>
      </c>
      <c r="J392" s="20" t="str">
        <f>IF(Table7[[#This Row],[smoker]]="?","No",Table7[[#This Row],[smoker]])</f>
        <v>yes</v>
      </c>
      <c r="K392" s="20">
        <f>IFERROR(VALUE(Table7[[#This Row],[NumberOfMajorSurgeries]]),0)</f>
        <v>1</v>
      </c>
      <c r="L392" s="22" t="str">
        <f t="shared" si="12"/>
        <v>Obesity</v>
      </c>
      <c r="M392" s="22" t="str">
        <f t="shared" si="13"/>
        <v>Normal</v>
      </c>
    </row>
    <row r="393" spans="1:13" x14ac:dyDescent="0.25">
      <c r="A393" s="13" t="s">
        <v>784</v>
      </c>
      <c r="B393" s="13">
        <v>36.765000000000001</v>
      </c>
      <c r="C393" s="13">
        <v>11.95</v>
      </c>
      <c r="D393" s="13" t="s">
        <v>8336</v>
      </c>
      <c r="E393" s="13" t="s">
        <v>8335</v>
      </c>
      <c r="F393" s="13" t="s">
        <v>8335</v>
      </c>
      <c r="G393" s="13">
        <v>2</v>
      </c>
      <c r="H393" s="13" t="s">
        <v>8335</v>
      </c>
      <c r="J393" s="20" t="str">
        <f>IF(Table7[[#This Row],[smoker]]="?","No",Table7[[#This Row],[smoker]])</f>
        <v>No</v>
      </c>
      <c r="K393" s="20">
        <f>IFERROR(VALUE(Table7[[#This Row],[NumberOfMajorSurgeries]]),0)</f>
        <v>2</v>
      </c>
      <c r="L393" s="20" t="str">
        <f t="shared" si="12"/>
        <v>Obesity</v>
      </c>
      <c r="M393" s="20" t="str">
        <f t="shared" si="13"/>
        <v>Diabetes</v>
      </c>
    </row>
    <row r="394" spans="1:13" x14ac:dyDescent="0.25">
      <c r="A394" s="13" t="s">
        <v>786</v>
      </c>
      <c r="B394" s="13">
        <v>35.909999999999997</v>
      </c>
      <c r="C394" s="13">
        <v>8.7100000000000009</v>
      </c>
      <c r="D394" s="13" t="s">
        <v>8335</v>
      </c>
      <c r="E394" s="13" t="s">
        <v>8335</v>
      </c>
      <c r="F394" s="13" t="s">
        <v>8335</v>
      </c>
      <c r="G394" s="13" t="s">
        <v>8339</v>
      </c>
      <c r="H394" s="13" t="s">
        <v>8335</v>
      </c>
      <c r="J394" s="20" t="str">
        <f>IF(Table7[[#This Row],[smoker]]="?","No",Table7[[#This Row],[smoker]])</f>
        <v>No</v>
      </c>
      <c r="K394" s="20">
        <f>IFERROR(VALUE(Table7[[#This Row],[NumberOfMajorSurgeries]]),0)</f>
        <v>0</v>
      </c>
      <c r="L394" s="22" t="str">
        <f t="shared" si="12"/>
        <v>Obesity</v>
      </c>
      <c r="M394" s="22" t="str">
        <f t="shared" si="13"/>
        <v>Diabetes</v>
      </c>
    </row>
    <row r="395" spans="1:13" x14ac:dyDescent="0.25">
      <c r="A395" s="13" t="s">
        <v>788</v>
      </c>
      <c r="B395" s="13">
        <v>32.06</v>
      </c>
      <c r="C395" s="13">
        <v>4.67</v>
      </c>
      <c r="D395" s="13" t="s">
        <v>8335</v>
      </c>
      <c r="E395" s="13" t="s">
        <v>8336</v>
      </c>
      <c r="F395" s="13" t="s">
        <v>8335</v>
      </c>
      <c r="G395" s="13">
        <v>1</v>
      </c>
      <c r="H395" s="13" t="s">
        <v>8336</v>
      </c>
      <c r="J395" s="20" t="str">
        <f>IF(Table7[[#This Row],[smoker]]="?","No",Table7[[#This Row],[smoker]])</f>
        <v>yes</v>
      </c>
      <c r="K395" s="20">
        <f>IFERROR(VALUE(Table7[[#This Row],[NumberOfMajorSurgeries]]),0)</f>
        <v>1</v>
      </c>
      <c r="L395" s="20" t="str">
        <f t="shared" si="12"/>
        <v>Obesity</v>
      </c>
      <c r="M395" s="20" t="str">
        <f t="shared" si="13"/>
        <v>Normal</v>
      </c>
    </row>
    <row r="396" spans="1:13" x14ac:dyDescent="0.25">
      <c r="A396" s="13" t="s">
        <v>790</v>
      </c>
      <c r="B396" s="13">
        <v>24.1</v>
      </c>
      <c r="C396" s="13">
        <v>11.14</v>
      </c>
      <c r="D396" s="13" t="s">
        <v>8336</v>
      </c>
      <c r="E396" s="13" t="s">
        <v>8335</v>
      </c>
      <c r="F396" s="13" t="s">
        <v>8335</v>
      </c>
      <c r="G396" s="13">
        <v>1</v>
      </c>
      <c r="H396" s="13" t="s">
        <v>8335</v>
      </c>
      <c r="J396" s="20" t="str">
        <f>IF(Table7[[#This Row],[smoker]]="?","No",Table7[[#This Row],[smoker]])</f>
        <v>No</v>
      </c>
      <c r="K396" s="20">
        <f>IFERROR(VALUE(Table7[[#This Row],[NumberOfMajorSurgeries]]),0)</f>
        <v>1</v>
      </c>
      <c r="L396" s="22" t="str">
        <f t="shared" si="12"/>
        <v>Normal Weight</v>
      </c>
      <c r="M396" s="22" t="str">
        <f t="shared" si="13"/>
        <v>Diabetes</v>
      </c>
    </row>
    <row r="397" spans="1:13" x14ac:dyDescent="0.25">
      <c r="A397" s="13" t="s">
        <v>792</v>
      </c>
      <c r="B397" s="13">
        <v>27.1</v>
      </c>
      <c r="C397" s="13">
        <v>9.0500000000000007</v>
      </c>
      <c r="D397" s="13" t="s">
        <v>8335</v>
      </c>
      <c r="E397" s="13" t="s">
        <v>8335</v>
      </c>
      <c r="F397" s="13" t="s">
        <v>8335</v>
      </c>
      <c r="G397" s="13">
        <v>2</v>
      </c>
      <c r="H397" s="13" t="s">
        <v>8335</v>
      </c>
      <c r="J397" s="20" t="str">
        <f>IF(Table7[[#This Row],[smoker]]="?","No",Table7[[#This Row],[smoker]])</f>
        <v>No</v>
      </c>
      <c r="K397" s="20">
        <f>IFERROR(VALUE(Table7[[#This Row],[NumberOfMajorSurgeries]]),0)</f>
        <v>2</v>
      </c>
      <c r="L397" s="20" t="str">
        <f t="shared" si="12"/>
        <v>Overweight</v>
      </c>
      <c r="M397" s="20" t="str">
        <f t="shared" si="13"/>
        <v>Diabetes</v>
      </c>
    </row>
    <row r="398" spans="1:13" x14ac:dyDescent="0.25">
      <c r="A398" s="13" t="s">
        <v>794</v>
      </c>
      <c r="B398" s="13">
        <v>24.42</v>
      </c>
      <c r="C398" s="13">
        <v>11.31</v>
      </c>
      <c r="D398" s="13" t="s">
        <v>8335</v>
      </c>
      <c r="E398" s="13" t="s">
        <v>8335</v>
      </c>
      <c r="F398" s="13" t="s">
        <v>8335</v>
      </c>
      <c r="G398" s="13" t="s">
        <v>8339</v>
      </c>
      <c r="H398" s="13" t="s">
        <v>8336</v>
      </c>
      <c r="J398" s="20" t="str">
        <f>IF(Table7[[#This Row],[smoker]]="?","No",Table7[[#This Row],[smoker]])</f>
        <v>yes</v>
      </c>
      <c r="K398" s="20">
        <f>IFERROR(VALUE(Table7[[#This Row],[NumberOfMajorSurgeries]]),0)</f>
        <v>0</v>
      </c>
      <c r="L398" s="22" t="str">
        <f t="shared" si="12"/>
        <v>Normal Weight</v>
      </c>
      <c r="M398" s="22" t="str">
        <f t="shared" si="13"/>
        <v>Diabetes</v>
      </c>
    </row>
    <row r="399" spans="1:13" x14ac:dyDescent="0.25">
      <c r="A399" s="13" t="s">
        <v>796</v>
      </c>
      <c r="B399" s="13">
        <v>26.695</v>
      </c>
      <c r="C399" s="13">
        <v>4.68</v>
      </c>
      <c r="D399" s="13" t="s">
        <v>8336</v>
      </c>
      <c r="E399" s="13" t="s">
        <v>8335</v>
      </c>
      <c r="F399" s="13" t="s">
        <v>8335</v>
      </c>
      <c r="G399" s="13">
        <v>2</v>
      </c>
      <c r="H399" s="13" t="s">
        <v>8336</v>
      </c>
      <c r="J399" s="20" t="str">
        <f>IF(Table7[[#This Row],[smoker]]="?","No",Table7[[#This Row],[smoker]])</f>
        <v>yes</v>
      </c>
      <c r="K399" s="20">
        <f>IFERROR(VALUE(Table7[[#This Row],[NumberOfMajorSurgeries]]),0)</f>
        <v>2</v>
      </c>
      <c r="L399" s="20" t="str">
        <f t="shared" si="12"/>
        <v>Overweight</v>
      </c>
      <c r="M399" s="20" t="str">
        <f t="shared" si="13"/>
        <v>Normal</v>
      </c>
    </row>
    <row r="400" spans="1:13" x14ac:dyDescent="0.25">
      <c r="A400" s="13" t="s">
        <v>798</v>
      </c>
      <c r="B400" s="13">
        <v>27.79</v>
      </c>
      <c r="C400" s="13">
        <v>6.05</v>
      </c>
      <c r="D400" s="13" t="s">
        <v>8336</v>
      </c>
      <c r="E400" s="13" t="s">
        <v>8336</v>
      </c>
      <c r="F400" s="13" t="s">
        <v>8335</v>
      </c>
      <c r="G400" s="13">
        <v>1</v>
      </c>
      <c r="H400" s="13" t="s">
        <v>8336</v>
      </c>
      <c r="J400" s="20" t="str">
        <f>IF(Table7[[#This Row],[smoker]]="?","No",Table7[[#This Row],[smoker]])</f>
        <v>yes</v>
      </c>
      <c r="K400" s="20">
        <f>IFERROR(VALUE(Table7[[#This Row],[NumberOfMajorSurgeries]]),0)</f>
        <v>1</v>
      </c>
      <c r="L400" s="22" t="str">
        <f t="shared" si="12"/>
        <v>Overweight</v>
      </c>
      <c r="M400" s="22" t="str">
        <f t="shared" si="13"/>
        <v>Prediabetes</v>
      </c>
    </row>
    <row r="401" spans="1:13" x14ac:dyDescent="0.25">
      <c r="A401" s="13" t="s">
        <v>800</v>
      </c>
      <c r="B401" s="13">
        <v>32.68</v>
      </c>
      <c r="C401" s="13">
        <v>4.68</v>
      </c>
      <c r="D401" s="13" t="s">
        <v>8336</v>
      </c>
      <c r="E401" s="13" t="s">
        <v>8335</v>
      </c>
      <c r="F401" s="13" t="s">
        <v>8335</v>
      </c>
      <c r="G401" s="13" t="s">
        <v>8339</v>
      </c>
      <c r="H401" s="13" t="s">
        <v>8335</v>
      </c>
      <c r="J401" s="20" t="str">
        <f>IF(Table7[[#This Row],[smoker]]="?","No",Table7[[#This Row],[smoker]])</f>
        <v>No</v>
      </c>
      <c r="K401" s="20">
        <f>IFERROR(VALUE(Table7[[#This Row],[NumberOfMajorSurgeries]]),0)</f>
        <v>0</v>
      </c>
      <c r="L401" s="20" t="str">
        <f t="shared" si="12"/>
        <v>Obesity</v>
      </c>
      <c r="M401" s="20" t="str">
        <f t="shared" si="13"/>
        <v>Normal</v>
      </c>
    </row>
    <row r="402" spans="1:13" x14ac:dyDescent="0.25">
      <c r="A402" s="13" t="s">
        <v>802</v>
      </c>
      <c r="B402" s="13">
        <v>26.4</v>
      </c>
      <c r="C402" s="13">
        <v>9.5</v>
      </c>
      <c r="D402" s="13" t="s">
        <v>8336</v>
      </c>
      <c r="E402" s="13" t="s">
        <v>8335</v>
      </c>
      <c r="F402" s="13" t="s">
        <v>8335</v>
      </c>
      <c r="G402" s="13">
        <v>2</v>
      </c>
      <c r="H402" s="13" t="s">
        <v>8335</v>
      </c>
      <c r="J402" s="20" t="str">
        <f>IF(Table7[[#This Row],[smoker]]="?","No",Table7[[#This Row],[smoker]])</f>
        <v>No</v>
      </c>
      <c r="K402" s="20">
        <f>IFERROR(VALUE(Table7[[#This Row],[NumberOfMajorSurgeries]]),0)</f>
        <v>2</v>
      </c>
      <c r="L402" s="22" t="str">
        <f t="shared" si="12"/>
        <v>Overweight</v>
      </c>
      <c r="M402" s="22" t="str">
        <f t="shared" si="13"/>
        <v>Diabetes</v>
      </c>
    </row>
    <row r="403" spans="1:13" x14ac:dyDescent="0.25">
      <c r="A403" s="13" t="s">
        <v>804</v>
      </c>
      <c r="B403" s="13">
        <v>23.655000000000001</v>
      </c>
      <c r="C403" s="13">
        <v>10.84</v>
      </c>
      <c r="D403" s="13" t="s">
        <v>8336</v>
      </c>
      <c r="E403" s="13" t="s">
        <v>8335</v>
      </c>
      <c r="F403" s="13" t="s">
        <v>8337</v>
      </c>
      <c r="G403" s="13">
        <v>1</v>
      </c>
      <c r="H403" s="13" t="s">
        <v>8336</v>
      </c>
      <c r="J403" s="20" t="str">
        <f>IF(Table7[[#This Row],[smoker]]="?","No",Table7[[#This Row],[smoker]])</f>
        <v>yes</v>
      </c>
      <c r="K403" s="20">
        <f>IFERROR(VALUE(Table7[[#This Row],[NumberOfMajorSurgeries]]),0)</f>
        <v>1</v>
      </c>
      <c r="L403" s="20" t="str">
        <f t="shared" si="12"/>
        <v>Normal Weight</v>
      </c>
      <c r="M403" s="20" t="str">
        <f t="shared" si="13"/>
        <v>Diabetes</v>
      </c>
    </row>
    <row r="404" spans="1:13" x14ac:dyDescent="0.25">
      <c r="A404" s="13" t="s">
        <v>806</v>
      </c>
      <c r="B404" s="13">
        <v>27.36</v>
      </c>
      <c r="C404" s="13">
        <v>5.88</v>
      </c>
      <c r="D404" s="13" t="s">
        <v>8335</v>
      </c>
      <c r="E404" s="13" t="s">
        <v>8335</v>
      </c>
      <c r="F404" s="13" t="s">
        <v>8335</v>
      </c>
      <c r="G404" s="13">
        <v>2</v>
      </c>
      <c r="H404" s="13" t="s">
        <v>8335</v>
      </c>
      <c r="J404" s="20" t="str">
        <f>IF(Table7[[#This Row],[smoker]]="?","No",Table7[[#This Row],[smoker]])</f>
        <v>No</v>
      </c>
      <c r="K404" s="20">
        <f>IFERROR(VALUE(Table7[[#This Row],[NumberOfMajorSurgeries]]),0)</f>
        <v>2</v>
      </c>
      <c r="L404" s="22" t="str">
        <f t="shared" si="12"/>
        <v>Overweight</v>
      </c>
      <c r="M404" s="22" t="str">
        <f t="shared" si="13"/>
        <v>Prediabetes</v>
      </c>
    </row>
    <row r="405" spans="1:13" x14ac:dyDescent="0.25">
      <c r="A405" s="13" t="s">
        <v>808</v>
      </c>
      <c r="B405" s="13">
        <v>27.82</v>
      </c>
      <c r="C405" s="13">
        <v>5.24</v>
      </c>
      <c r="D405" s="13" t="s">
        <v>8336</v>
      </c>
      <c r="E405" s="13" t="s">
        <v>8335</v>
      </c>
      <c r="F405" s="13" t="s">
        <v>8335</v>
      </c>
      <c r="G405" s="13" t="s">
        <v>8339</v>
      </c>
      <c r="H405" s="13" t="s">
        <v>8336</v>
      </c>
      <c r="J405" s="20" t="str">
        <f>IF(Table7[[#This Row],[smoker]]="?","No",Table7[[#This Row],[smoker]])</f>
        <v>yes</v>
      </c>
      <c r="K405" s="20">
        <f>IFERROR(VALUE(Table7[[#This Row],[NumberOfMajorSurgeries]]),0)</f>
        <v>0</v>
      </c>
      <c r="L405" s="20" t="str">
        <f t="shared" si="12"/>
        <v>Overweight</v>
      </c>
      <c r="M405" s="20" t="str">
        <f t="shared" si="13"/>
        <v>Normal</v>
      </c>
    </row>
    <row r="406" spans="1:13" x14ac:dyDescent="0.25">
      <c r="A406" s="13" t="s">
        <v>810</v>
      </c>
      <c r="B406" s="13">
        <v>25.46</v>
      </c>
      <c r="C406" s="13">
        <v>11.75</v>
      </c>
      <c r="D406" s="13" t="s">
        <v>8335</v>
      </c>
      <c r="E406" s="13" t="s">
        <v>8335</v>
      </c>
      <c r="F406" s="13" t="s">
        <v>8335</v>
      </c>
      <c r="G406" s="13" t="s">
        <v>8339</v>
      </c>
      <c r="H406" s="13" t="s">
        <v>8335</v>
      </c>
      <c r="J406" s="20" t="str">
        <f>IF(Table7[[#This Row],[smoker]]="?","No",Table7[[#This Row],[smoker]])</f>
        <v>No</v>
      </c>
      <c r="K406" s="20">
        <f>IFERROR(VALUE(Table7[[#This Row],[NumberOfMajorSurgeries]]),0)</f>
        <v>0</v>
      </c>
      <c r="L406" s="22" t="str">
        <f t="shared" si="12"/>
        <v>Overweight</v>
      </c>
      <c r="M406" s="22" t="str">
        <f t="shared" si="13"/>
        <v>Diabetes</v>
      </c>
    </row>
    <row r="407" spans="1:13" x14ac:dyDescent="0.25">
      <c r="A407" s="13" t="s">
        <v>812</v>
      </c>
      <c r="B407" s="13">
        <v>25.1</v>
      </c>
      <c r="C407" s="13">
        <v>6.97</v>
      </c>
      <c r="D407" s="13" t="s">
        <v>8335</v>
      </c>
      <c r="E407" s="13" t="s">
        <v>8335</v>
      </c>
      <c r="F407" s="13" t="s">
        <v>8335</v>
      </c>
      <c r="G407" s="13" t="s">
        <v>8339</v>
      </c>
      <c r="H407" s="13" t="s">
        <v>8336</v>
      </c>
      <c r="J407" s="20" t="str">
        <f>IF(Table7[[#This Row],[smoker]]="?","No",Table7[[#This Row],[smoker]])</f>
        <v>yes</v>
      </c>
      <c r="K407" s="20">
        <f>IFERROR(VALUE(Table7[[#This Row],[NumberOfMajorSurgeries]]),0)</f>
        <v>0</v>
      </c>
      <c r="L407" s="20" t="str">
        <f t="shared" si="12"/>
        <v>Overweight</v>
      </c>
      <c r="M407" s="20" t="str">
        <f t="shared" si="13"/>
        <v>Diabetes</v>
      </c>
    </row>
    <row r="408" spans="1:13" x14ac:dyDescent="0.25">
      <c r="A408" s="13" t="s">
        <v>814</v>
      </c>
      <c r="B408" s="13">
        <v>32.11</v>
      </c>
      <c r="C408" s="13">
        <v>4.76</v>
      </c>
      <c r="D408" s="13" t="s">
        <v>8335</v>
      </c>
      <c r="E408" s="13" t="s">
        <v>8335</v>
      </c>
      <c r="F408" s="13" t="s">
        <v>8335</v>
      </c>
      <c r="G408" s="13">
        <v>2</v>
      </c>
      <c r="H408" s="13" t="s">
        <v>8335</v>
      </c>
      <c r="J408" s="20" t="str">
        <f>IF(Table7[[#This Row],[smoker]]="?","No",Table7[[#This Row],[smoker]])</f>
        <v>No</v>
      </c>
      <c r="K408" s="20">
        <f>IFERROR(VALUE(Table7[[#This Row],[NumberOfMajorSurgeries]]),0)</f>
        <v>2</v>
      </c>
      <c r="L408" s="22" t="str">
        <f t="shared" si="12"/>
        <v>Obesity</v>
      </c>
      <c r="M408" s="22" t="str">
        <f t="shared" si="13"/>
        <v>Normal</v>
      </c>
    </row>
    <row r="409" spans="1:13" x14ac:dyDescent="0.25">
      <c r="A409" s="13" t="s">
        <v>816</v>
      </c>
      <c r="B409" s="13">
        <v>29.8</v>
      </c>
      <c r="C409" s="13">
        <v>8.24</v>
      </c>
      <c r="D409" s="13" t="s">
        <v>8336</v>
      </c>
      <c r="E409" s="13" t="s">
        <v>8335</v>
      </c>
      <c r="F409" s="13" t="s">
        <v>8335</v>
      </c>
      <c r="G409" s="13">
        <v>1</v>
      </c>
      <c r="H409" s="13" t="s">
        <v>8336</v>
      </c>
      <c r="J409" s="20" t="str">
        <f>IF(Table7[[#This Row],[smoker]]="?","No",Table7[[#This Row],[smoker]])</f>
        <v>yes</v>
      </c>
      <c r="K409" s="20">
        <f>IFERROR(VALUE(Table7[[#This Row],[NumberOfMajorSurgeries]]),0)</f>
        <v>1</v>
      </c>
      <c r="L409" s="20" t="str">
        <f t="shared" si="12"/>
        <v>Overweight</v>
      </c>
      <c r="M409" s="20" t="str">
        <f t="shared" si="13"/>
        <v>Diabetes</v>
      </c>
    </row>
    <row r="410" spans="1:13" x14ac:dyDescent="0.25">
      <c r="A410" s="13" t="s">
        <v>818</v>
      </c>
      <c r="B410" s="13">
        <v>24.01</v>
      </c>
      <c r="C410" s="13">
        <v>4.76</v>
      </c>
      <c r="D410" s="13" t="s">
        <v>8335</v>
      </c>
      <c r="E410" s="13" t="s">
        <v>8335</v>
      </c>
      <c r="F410" s="13" t="s">
        <v>8335</v>
      </c>
      <c r="G410" s="13">
        <v>1</v>
      </c>
      <c r="H410" s="13" t="s">
        <v>8336</v>
      </c>
      <c r="J410" s="20" t="str">
        <f>IF(Table7[[#This Row],[smoker]]="?","No",Table7[[#This Row],[smoker]])</f>
        <v>yes</v>
      </c>
      <c r="K410" s="20">
        <f>IFERROR(VALUE(Table7[[#This Row],[NumberOfMajorSurgeries]]),0)</f>
        <v>1</v>
      </c>
      <c r="L410" s="22" t="str">
        <f t="shared" si="12"/>
        <v>Normal Weight</v>
      </c>
      <c r="M410" s="22" t="str">
        <f t="shared" si="13"/>
        <v>Normal</v>
      </c>
    </row>
    <row r="411" spans="1:13" x14ac:dyDescent="0.25">
      <c r="A411" s="13" t="s">
        <v>820</v>
      </c>
      <c r="B411" s="13">
        <v>23.21</v>
      </c>
      <c r="C411" s="13">
        <v>6.03</v>
      </c>
      <c r="D411" s="13" t="s">
        <v>8335</v>
      </c>
      <c r="E411" s="13" t="s">
        <v>8335</v>
      </c>
      <c r="F411" s="13" t="s">
        <v>8335</v>
      </c>
      <c r="G411" s="13">
        <v>1</v>
      </c>
      <c r="H411" s="13" t="s">
        <v>8335</v>
      </c>
      <c r="J411" s="20" t="str">
        <f>IF(Table7[[#This Row],[smoker]]="?","No",Table7[[#This Row],[smoker]])</f>
        <v>No</v>
      </c>
      <c r="K411" s="20">
        <f>IFERROR(VALUE(Table7[[#This Row],[NumberOfMajorSurgeries]]),0)</f>
        <v>1</v>
      </c>
      <c r="L411" s="20" t="str">
        <f t="shared" si="12"/>
        <v>Normal Weight</v>
      </c>
      <c r="M411" s="20" t="str">
        <f t="shared" si="13"/>
        <v>Prediabetes</v>
      </c>
    </row>
    <row r="412" spans="1:13" x14ac:dyDescent="0.25">
      <c r="A412" s="13" t="s">
        <v>822</v>
      </c>
      <c r="B412" s="13">
        <v>21.2</v>
      </c>
      <c r="C412" s="13">
        <v>4.07</v>
      </c>
      <c r="D412" s="13" t="s">
        <v>8336</v>
      </c>
      <c r="E412" s="13" t="s">
        <v>8335</v>
      </c>
      <c r="F412" s="13" t="s">
        <v>8335</v>
      </c>
      <c r="G412" s="13">
        <v>1</v>
      </c>
      <c r="H412" s="13" t="s">
        <v>8336</v>
      </c>
      <c r="J412" s="20" t="str">
        <f>IF(Table7[[#This Row],[smoker]]="?","No",Table7[[#This Row],[smoker]])</f>
        <v>yes</v>
      </c>
      <c r="K412" s="20">
        <f>IFERROR(VALUE(Table7[[#This Row],[NumberOfMajorSurgeries]]),0)</f>
        <v>1</v>
      </c>
      <c r="L412" s="22" t="str">
        <f t="shared" si="12"/>
        <v>Normal Weight</v>
      </c>
      <c r="M412" s="22" t="str">
        <f t="shared" si="13"/>
        <v>Normal</v>
      </c>
    </row>
    <row r="413" spans="1:13" x14ac:dyDescent="0.25">
      <c r="A413" s="13" t="s">
        <v>824</v>
      </c>
      <c r="B413" s="13">
        <v>28.215</v>
      </c>
      <c r="C413" s="13">
        <v>8.26</v>
      </c>
      <c r="D413" s="13" t="s">
        <v>8336</v>
      </c>
      <c r="E413" s="13" t="s">
        <v>8335</v>
      </c>
      <c r="F413" s="13" t="s">
        <v>8335</v>
      </c>
      <c r="G413" s="13">
        <v>1</v>
      </c>
      <c r="H413" s="13" t="s">
        <v>8336</v>
      </c>
      <c r="J413" s="20" t="str">
        <f>IF(Table7[[#This Row],[smoker]]="?","No",Table7[[#This Row],[smoker]])</f>
        <v>yes</v>
      </c>
      <c r="K413" s="20">
        <f>IFERROR(VALUE(Table7[[#This Row],[NumberOfMajorSurgeries]]),0)</f>
        <v>1</v>
      </c>
      <c r="L413" s="20" t="str">
        <f t="shared" si="12"/>
        <v>Overweight</v>
      </c>
      <c r="M413" s="20" t="str">
        <f t="shared" si="13"/>
        <v>Diabetes</v>
      </c>
    </row>
    <row r="414" spans="1:13" x14ac:dyDescent="0.25">
      <c r="A414" s="13" t="s">
        <v>826</v>
      </c>
      <c r="B414" s="13">
        <v>38.094999999999999</v>
      </c>
      <c r="C414" s="13">
        <v>4.76</v>
      </c>
      <c r="D414" s="13" t="s">
        <v>8335</v>
      </c>
      <c r="E414" s="13" t="s">
        <v>8335</v>
      </c>
      <c r="F414" s="13" t="s">
        <v>8335</v>
      </c>
      <c r="G414" s="13">
        <v>1</v>
      </c>
      <c r="H414" s="13" t="s">
        <v>8335</v>
      </c>
      <c r="J414" s="20" t="str">
        <f>IF(Table7[[#This Row],[smoker]]="?","No",Table7[[#This Row],[smoker]])</f>
        <v>No</v>
      </c>
      <c r="K414" s="20">
        <f>IFERROR(VALUE(Table7[[#This Row],[NumberOfMajorSurgeries]]),0)</f>
        <v>1</v>
      </c>
      <c r="L414" s="22" t="str">
        <f t="shared" si="12"/>
        <v>Obesity</v>
      </c>
      <c r="M414" s="22" t="str">
        <f t="shared" si="13"/>
        <v>Normal</v>
      </c>
    </row>
    <row r="415" spans="1:13" x14ac:dyDescent="0.25">
      <c r="A415" s="13" t="s">
        <v>828</v>
      </c>
      <c r="B415" s="13">
        <v>22.61</v>
      </c>
      <c r="C415" s="13">
        <v>6.13</v>
      </c>
      <c r="D415" s="13" t="s">
        <v>8336</v>
      </c>
      <c r="E415" s="13" t="s">
        <v>8335</v>
      </c>
      <c r="F415" s="13" t="s">
        <v>8337</v>
      </c>
      <c r="G415" s="13">
        <v>1</v>
      </c>
      <c r="H415" s="13" t="s">
        <v>8336</v>
      </c>
      <c r="J415" s="20" t="str">
        <f>IF(Table7[[#This Row],[smoker]]="?","No",Table7[[#This Row],[smoker]])</f>
        <v>yes</v>
      </c>
      <c r="K415" s="20">
        <f>IFERROR(VALUE(Table7[[#This Row],[NumberOfMajorSurgeries]]),0)</f>
        <v>1</v>
      </c>
      <c r="L415" s="20" t="str">
        <f t="shared" si="12"/>
        <v>Normal Weight</v>
      </c>
      <c r="M415" s="20" t="str">
        <f t="shared" si="13"/>
        <v>Prediabetes</v>
      </c>
    </row>
    <row r="416" spans="1:13" x14ac:dyDescent="0.25">
      <c r="A416" s="13" t="s">
        <v>830</v>
      </c>
      <c r="B416" s="13">
        <v>24.32</v>
      </c>
      <c r="C416" s="13">
        <v>10.47</v>
      </c>
      <c r="D416" s="13" t="s">
        <v>8336</v>
      </c>
      <c r="E416" s="13" t="s">
        <v>8335</v>
      </c>
      <c r="F416" s="13" t="s">
        <v>8335</v>
      </c>
      <c r="G416" s="13">
        <v>2</v>
      </c>
      <c r="H416" s="13" t="s">
        <v>8336</v>
      </c>
      <c r="J416" s="20" t="str">
        <f>IF(Table7[[#This Row],[smoker]]="?","No",Table7[[#This Row],[smoker]])</f>
        <v>yes</v>
      </c>
      <c r="K416" s="20">
        <f>IFERROR(VALUE(Table7[[#This Row],[NumberOfMajorSurgeries]]),0)</f>
        <v>2</v>
      </c>
      <c r="L416" s="22" t="str">
        <f t="shared" si="12"/>
        <v>Normal Weight</v>
      </c>
      <c r="M416" s="22" t="str">
        <f t="shared" si="13"/>
        <v>Diabetes</v>
      </c>
    </row>
    <row r="417" spans="1:13" x14ac:dyDescent="0.25">
      <c r="A417" s="13" t="s">
        <v>832</v>
      </c>
      <c r="B417" s="13">
        <v>20.96</v>
      </c>
      <c r="C417" s="13">
        <v>4.04</v>
      </c>
      <c r="D417" s="13" t="s">
        <v>8336</v>
      </c>
      <c r="E417" s="13" t="s">
        <v>8335</v>
      </c>
      <c r="F417" s="13" t="s">
        <v>8335</v>
      </c>
      <c r="G417" s="13">
        <v>1</v>
      </c>
      <c r="H417" s="13" t="s">
        <v>8336</v>
      </c>
      <c r="J417" s="20" t="str">
        <f>IF(Table7[[#This Row],[smoker]]="?","No",Table7[[#This Row],[smoker]])</f>
        <v>yes</v>
      </c>
      <c r="K417" s="20">
        <f>IFERROR(VALUE(Table7[[#This Row],[NumberOfMajorSurgeries]]),0)</f>
        <v>1</v>
      </c>
      <c r="L417" s="20" t="str">
        <f t="shared" si="12"/>
        <v>Normal Weight</v>
      </c>
      <c r="M417" s="20" t="str">
        <f t="shared" si="13"/>
        <v>Normal</v>
      </c>
    </row>
    <row r="418" spans="1:13" x14ac:dyDescent="0.25">
      <c r="A418" s="13" t="s">
        <v>834</v>
      </c>
      <c r="B418" s="13">
        <v>19.68</v>
      </c>
      <c r="C418" s="13">
        <v>5.74</v>
      </c>
      <c r="D418" s="13" t="s">
        <v>8335</v>
      </c>
      <c r="E418" s="13" t="s">
        <v>8335</v>
      </c>
      <c r="F418" s="13" t="s">
        <v>8335</v>
      </c>
      <c r="G418" s="13" t="s">
        <v>8339</v>
      </c>
      <c r="H418" s="13" t="s">
        <v>8336</v>
      </c>
      <c r="J418" s="20" t="str">
        <f>IF(Table7[[#This Row],[smoker]]="?","No",Table7[[#This Row],[smoker]])</f>
        <v>yes</v>
      </c>
      <c r="K418" s="20">
        <f>IFERROR(VALUE(Table7[[#This Row],[NumberOfMajorSurgeries]]),0)</f>
        <v>0</v>
      </c>
      <c r="L418" s="22" t="str">
        <f t="shared" si="12"/>
        <v>Normal Weight</v>
      </c>
      <c r="M418" s="22" t="str">
        <f t="shared" si="13"/>
        <v>Prediabetes</v>
      </c>
    </row>
    <row r="419" spans="1:13" x14ac:dyDescent="0.25">
      <c r="A419" s="13" t="s">
        <v>836</v>
      </c>
      <c r="B419" s="13">
        <v>18.100000000000001</v>
      </c>
      <c r="C419" s="13">
        <v>6.33</v>
      </c>
      <c r="D419" s="13" t="s">
        <v>8335</v>
      </c>
      <c r="E419" s="13" t="s">
        <v>8335</v>
      </c>
      <c r="F419" s="13" t="s">
        <v>8335</v>
      </c>
      <c r="G419" s="13">
        <v>1</v>
      </c>
      <c r="H419" s="13" t="s">
        <v>8336</v>
      </c>
      <c r="J419" s="20" t="str">
        <f>IF(Table7[[#This Row],[smoker]]="?","No",Table7[[#This Row],[smoker]])</f>
        <v>yes</v>
      </c>
      <c r="K419" s="20">
        <f>IFERROR(VALUE(Table7[[#This Row],[NumberOfMajorSurgeries]]),0)</f>
        <v>1</v>
      </c>
      <c r="L419" s="20" t="str">
        <f t="shared" si="12"/>
        <v>Underweight</v>
      </c>
      <c r="M419" s="20" t="str">
        <f t="shared" si="13"/>
        <v>Prediabetes</v>
      </c>
    </row>
    <row r="420" spans="1:13" x14ac:dyDescent="0.25">
      <c r="A420" s="13" t="s">
        <v>838</v>
      </c>
      <c r="B420" s="13">
        <v>29.64</v>
      </c>
      <c r="C420" s="13">
        <v>4.28</v>
      </c>
      <c r="D420" s="13" t="s">
        <v>8336</v>
      </c>
      <c r="E420" s="13" t="s">
        <v>8335</v>
      </c>
      <c r="F420" s="13" t="s">
        <v>8335</v>
      </c>
      <c r="G420" s="13" t="s">
        <v>8339</v>
      </c>
      <c r="H420" s="13" t="s">
        <v>8335</v>
      </c>
      <c r="J420" s="20" t="str">
        <f>IF(Table7[[#This Row],[smoker]]="?","No",Table7[[#This Row],[smoker]])</f>
        <v>No</v>
      </c>
      <c r="K420" s="20">
        <f>IFERROR(VALUE(Table7[[#This Row],[NumberOfMajorSurgeries]]),0)</f>
        <v>0</v>
      </c>
      <c r="L420" s="22" t="str">
        <f t="shared" si="12"/>
        <v>Overweight</v>
      </c>
      <c r="M420" s="22" t="str">
        <f t="shared" si="13"/>
        <v>Normal</v>
      </c>
    </row>
    <row r="421" spans="1:13" x14ac:dyDescent="0.25">
      <c r="A421" s="13" t="s">
        <v>840</v>
      </c>
      <c r="B421" s="13">
        <v>25.3</v>
      </c>
      <c r="C421" s="13">
        <v>9.4700000000000006</v>
      </c>
      <c r="D421" s="13" t="s">
        <v>8336</v>
      </c>
      <c r="E421" s="13" t="s">
        <v>8335</v>
      </c>
      <c r="F421" s="13" t="s">
        <v>8335</v>
      </c>
      <c r="G421" s="13">
        <v>2</v>
      </c>
      <c r="H421" s="13" t="s">
        <v>8336</v>
      </c>
      <c r="J421" s="20" t="str">
        <f>IF(Table7[[#This Row],[smoker]]="?","No",Table7[[#This Row],[smoker]])</f>
        <v>yes</v>
      </c>
      <c r="K421" s="20">
        <f>IFERROR(VALUE(Table7[[#This Row],[NumberOfMajorSurgeries]]),0)</f>
        <v>2</v>
      </c>
      <c r="L421" s="20" t="str">
        <f t="shared" si="12"/>
        <v>Overweight</v>
      </c>
      <c r="M421" s="20" t="str">
        <f t="shared" si="13"/>
        <v>Diabetes</v>
      </c>
    </row>
    <row r="422" spans="1:13" x14ac:dyDescent="0.25">
      <c r="A422" s="13" t="s">
        <v>842</v>
      </c>
      <c r="B422" s="13">
        <v>27.6</v>
      </c>
      <c r="C422" s="13">
        <v>4.8499999999999996</v>
      </c>
      <c r="D422" s="13" t="s">
        <v>8336</v>
      </c>
      <c r="E422" s="13" t="s">
        <v>8335</v>
      </c>
      <c r="F422" s="13" t="s">
        <v>8335</v>
      </c>
      <c r="G422" s="13" t="s">
        <v>8339</v>
      </c>
      <c r="H422" s="13" t="s">
        <v>8335</v>
      </c>
      <c r="J422" s="20" t="str">
        <f>IF(Table7[[#This Row],[smoker]]="?","No",Table7[[#This Row],[smoker]])</f>
        <v>No</v>
      </c>
      <c r="K422" s="20">
        <f>IFERROR(VALUE(Table7[[#This Row],[NumberOfMajorSurgeries]]),0)</f>
        <v>0</v>
      </c>
      <c r="L422" s="22" t="str">
        <f t="shared" si="12"/>
        <v>Overweight</v>
      </c>
      <c r="M422" s="22" t="str">
        <f t="shared" si="13"/>
        <v>Normal</v>
      </c>
    </row>
    <row r="423" spans="1:13" x14ac:dyDescent="0.25">
      <c r="A423" s="13" t="s">
        <v>844</v>
      </c>
      <c r="B423" s="13">
        <v>27.645</v>
      </c>
      <c r="C423" s="13">
        <v>11.03</v>
      </c>
      <c r="D423" s="13" t="s">
        <v>8336</v>
      </c>
      <c r="E423" s="13" t="s">
        <v>8335</v>
      </c>
      <c r="F423" s="13" t="s">
        <v>8335</v>
      </c>
      <c r="G423" s="13">
        <v>1</v>
      </c>
      <c r="H423" s="13" t="s">
        <v>8336</v>
      </c>
      <c r="J423" s="20" t="str">
        <f>IF(Table7[[#This Row],[smoker]]="?","No",Table7[[#This Row],[smoker]])</f>
        <v>yes</v>
      </c>
      <c r="K423" s="20">
        <f>IFERROR(VALUE(Table7[[#This Row],[NumberOfMajorSurgeries]]),0)</f>
        <v>1</v>
      </c>
      <c r="L423" s="20" t="str">
        <f t="shared" si="12"/>
        <v>Overweight</v>
      </c>
      <c r="M423" s="20" t="str">
        <f t="shared" si="13"/>
        <v>Diabetes</v>
      </c>
    </row>
    <row r="424" spans="1:13" x14ac:dyDescent="0.25">
      <c r="A424" s="13" t="s">
        <v>846</v>
      </c>
      <c r="B424" s="13">
        <v>27.6</v>
      </c>
      <c r="C424" s="13">
        <v>5.22</v>
      </c>
      <c r="D424" s="13" t="s">
        <v>8335</v>
      </c>
      <c r="E424" s="13" t="s">
        <v>8335</v>
      </c>
      <c r="F424" s="13" t="s">
        <v>8335</v>
      </c>
      <c r="G424" s="13">
        <v>2</v>
      </c>
      <c r="H424" s="13" t="s">
        <v>8336</v>
      </c>
      <c r="J424" s="20" t="str">
        <f>IF(Table7[[#This Row],[smoker]]="?","No",Table7[[#This Row],[smoker]])</f>
        <v>yes</v>
      </c>
      <c r="K424" s="20">
        <f>IFERROR(VALUE(Table7[[#This Row],[NumberOfMajorSurgeries]]),0)</f>
        <v>2</v>
      </c>
      <c r="L424" s="22" t="str">
        <f t="shared" si="12"/>
        <v>Overweight</v>
      </c>
      <c r="M424" s="22" t="str">
        <f t="shared" si="13"/>
        <v>Normal</v>
      </c>
    </row>
    <row r="425" spans="1:13" x14ac:dyDescent="0.25">
      <c r="A425" s="13" t="s">
        <v>848</v>
      </c>
      <c r="B425" s="13">
        <v>25.08</v>
      </c>
      <c r="C425" s="13">
        <v>9.52</v>
      </c>
      <c r="D425" s="13" t="s">
        <v>8336</v>
      </c>
      <c r="E425" s="13" t="s">
        <v>8335</v>
      </c>
      <c r="F425" s="13" t="s">
        <v>8335</v>
      </c>
      <c r="G425" s="13">
        <v>2</v>
      </c>
      <c r="H425" s="13" t="s">
        <v>8335</v>
      </c>
      <c r="J425" s="20" t="str">
        <f>IF(Table7[[#This Row],[smoker]]="?","No",Table7[[#This Row],[smoker]])</f>
        <v>No</v>
      </c>
      <c r="K425" s="20">
        <f>IFERROR(VALUE(Table7[[#This Row],[NumberOfMajorSurgeries]]),0)</f>
        <v>2</v>
      </c>
      <c r="L425" s="20" t="str">
        <f t="shared" si="12"/>
        <v>Overweight</v>
      </c>
      <c r="M425" s="20" t="str">
        <f t="shared" si="13"/>
        <v>Diabetes</v>
      </c>
    </row>
    <row r="426" spans="1:13" x14ac:dyDescent="0.25">
      <c r="A426" s="13" t="s">
        <v>850</v>
      </c>
      <c r="B426" s="13">
        <v>30.02</v>
      </c>
      <c r="C426" s="13">
        <v>11.09</v>
      </c>
      <c r="D426" s="13" t="s">
        <v>8335</v>
      </c>
      <c r="E426" s="13" t="s">
        <v>8335</v>
      </c>
      <c r="F426" s="13" t="s">
        <v>8335</v>
      </c>
      <c r="G426" s="13" t="s">
        <v>8339</v>
      </c>
      <c r="H426" s="13" t="s">
        <v>8335</v>
      </c>
      <c r="J426" s="20" t="str">
        <f>IF(Table7[[#This Row],[smoker]]="?","No",Table7[[#This Row],[smoker]])</f>
        <v>No</v>
      </c>
      <c r="K426" s="20">
        <f>IFERROR(VALUE(Table7[[#This Row],[NumberOfMajorSurgeries]]),0)</f>
        <v>0</v>
      </c>
      <c r="L426" s="22" t="str">
        <f t="shared" si="12"/>
        <v>Obesity</v>
      </c>
      <c r="M426" s="22" t="str">
        <f t="shared" si="13"/>
        <v>Diabetes</v>
      </c>
    </row>
    <row r="427" spans="1:13" x14ac:dyDescent="0.25">
      <c r="A427" s="13" t="s">
        <v>852</v>
      </c>
      <c r="B427" s="13">
        <v>27.36</v>
      </c>
      <c r="C427" s="13">
        <v>9.4499999999999993</v>
      </c>
      <c r="D427" s="13" t="s">
        <v>8336</v>
      </c>
      <c r="E427" s="13" t="s">
        <v>8335</v>
      </c>
      <c r="F427" s="13" t="s">
        <v>8335</v>
      </c>
      <c r="G427" s="13">
        <v>2</v>
      </c>
      <c r="H427" s="13" t="s">
        <v>8336</v>
      </c>
      <c r="J427" s="20" t="str">
        <f>IF(Table7[[#This Row],[smoker]]="?","No",Table7[[#This Row],[smoker]])</f>
        <v>yes</v>
      </c>
      <c r="K427" s="20">
        <f>IFERROR(VALUE(Table7[[#This Row],[NumberOfMajorSurgeries]]),0)</f>
        <v>2</v>
      </c>
      <c r="L427" s="20" t="str">
        <f t="shared" si="12"/>
        <v>Overweight</v>
      </c>
      <c r="M427" s="20" t="str">
        <f t="shared" si="13"/>
        <v>Diabetes</v>
      </c>
    </row>
    <row r="428" spans="1:13" x14ac:dyDescent="0.25">
      <c r="A428" s="13" t="s">
        <v>854</v>
      </c>
      <c r="B428" s="13">
        <v>22.2</v>
      </c>
      <c r="C428" s="13">
        <v>5.51</v>
      </c>
      <c r="D428" s="13" t="s">
        <v>8335</v>
      </c>
      <c r="E428" s="13" t="s">
        <v>8335</v>
      </c>
      <c r="F428" s="13" t="s">
        <v>8335</v>
      </c>
      <c r="G428" s="13" t="s">
        <v>8339</v>
      </c>
      <c r="H428" s="13" t="s">
        <v>8336</v>
      </c>
      <c r="J428" s="20" t="str">
        <f>IF(Table7[[#This Row],[smoker]]="?","No",Table7[[#This Row],[smoker]])</f>
        <v>yes</v>
      </c>
      <c r="K428" s="20">
        <f>IFERROR(VALUE(Table7[[#This Row],[NumberOfMajorSurgeries]]),0)</f>
        <v>0</v>
      </c>
      <c r="L428" s="22" t="str">
        <f t="shared" si="12"/>
        <v>Normal Weight</v>
      </c>
      <c r="M428" s="22" t="str">
        <f t="shared" si="13"/>
        <v>Normal</v>
      </c>
    </row>
    <row r="429" spans="1:13" x14ac:dyDescent="0.25">
      <c r="A429" s="13" t="s">
        <v>856</v>
      </c>
      <c r="B429" s="13">
        <v>25.71</v>
      </c>
      <c r="C429" s="13">
        <v>4.18</v>
      </c>
      <c r="D429" s="13" t="s">
        <v>8335</v>
      </c>
      <c r="E429" s="13" t="s">
        <v>8336</v>
      </c>
      <c r="F429" s="13" t="s">
        <v>8335</v>
      </c>
      <c r="G429" s="13">
        <v>1</v>
      </c>
      <c r="H429" s="13" t="s">
        <v>8336</v>
      </c>
      <c r="J429" s="20" t="str">
        <f>IF(Table7[[#This Row],[smoker]]="?","No",Table7[[#This Row],[smoker]])</f>
        <v>yes</v>
      </c>
      <c r="K429" s="20">
        <f>IFERROR(VALUE(Table7[[#This Row],[NumberOfMajorSurgeries]]),0)</f>
        <v>1</v>
      </c>
      <c r="L429" s="20" t="str">
        <f t="shared" si="12"/>
        <v>Overweight</v>
      </c>
      <c r="M429" s="20" t="str">
        <f t="shared" si="13"/>
        <v>Normal</v>
      </c>
    </row>
    <row r="430" spans="1:13" x14ac:dyDescent="0.25">
      <c r="A430" s="13" t="s">
        <v>858</v>
      </c>
      <c r="B430" s="13">
        <v>41.91</v>
      </c>
      <c r="C430" s="13">
        <v>5.98</v>
      </c>
      <c r="D430" s="13" t="s">
        <v>8336</v>
      </c>
      <c r="E430" s="13" t="s">
        <v>8335</v>
      </c>
      <c r="F430" s="13" t="s">
        <v>8335</v>
      </c>
      <c r="G430" s="13">
        <v>1</v>
      </c>
      <c r="H430" s="13" t="s">
        <v>8335</v>
      </c>
      <c r="J430" s="20" t="str">
        <f>IF(Table7[[#This Row],[smoker]]="?","No",Table7[[#This Row],[smoker]])</f>
        <v>No</v>
      </c>
      <c r="K430" s="20">
        <f>IFERROR(VALUE(Table7[[#This Row],[NumberOfMajorSurgeries]]),0)</f>
        <v>1</v>
      </c>
      <c r="L430" s="22" t="str">
        <f t="shared" si="12"/>
        <v>Obesity</v>
      </c>
      <c r="M430" s="22" t="str">
        <f t="shared" si="13"/>
        <v>Prediabetes</v>
      </c>
    </row>
    <row r="431" spans="1:13" x14ac:dyDescent="0.25">
      <c r="A431" s="13" t="s">
        <v>860</v>
      </c>
      <c r="B431" s="13">
        <v>25.85</v>
      </c>
      <c r="C431" s="13">
        <v>10.16</v>
      </c>
      <c r="D431" s="13" t="s">
        <v>8335</v>
      </c>
      <c r="E431" s="13" t="s">
        <v>8335</v>
      </c>
      <c r="F431" s="13" t="s">
        <v>8335</v>
      </c>
      <c r="G431" s="13" t="s">
        <v>8339</v>
      </c>
      <c r="H431" s="13" t="s">
        <v>8336</v>
      </c>
      <c r="J431" s="20" t="str">
        <f>IF(Table7[[#This Row],[smoker]]="?","No",Table7[[#This Row],[smoker]])</f>
        <v>yes</v>
      </c>
      <c r="K431" s="20">
        <f>IFERROR(VALUE(Table7[[#This Row],[NumberOfMajorSurgeries]]),0)</f>
        <v>0</v>
      </c>
      <c r="L431" s="20" t="str">
        <f t="shared" si="12"/>
        <v>Overweight</v>
      </c>
      <c r="M431" s="20" t="str">
        <f t="shared" si="13"/>
        <v>Diabetes</v>
      </c>
    </row>
    <row r="432" spans="1:13" x14ac:dyDescent="0.25">
      <c r="A432" s="13" t="s">
        <v>862</v>
      </c>
      <c r="B432" s="13">
        <v>23.844999999999999</v>
      </c>
      <c r="C432" s="13">
        <v>11.71</v>
      </c>
      <c r="D432" s="13" t="s">
        <v>8335</v>
      </c>
      <c r="E432" s="13" t="s">
        <v>8335</v>
      </c>
      <c r="F432" s="13" t="s">
        <v>8335</v>
      </c>
      <c r="G432" s="13">
        <v>2</v>
      </c>
      <c r="H432" s="13" t="s">
        <v>8336</v>
      </c>
      <c r="J432" s="20" t="str">
        <f>IF(Table7[[#This Row],[smoker]]="?","No",Table7[[#This Row],[smoker]])</f>
        <v>yes</v>
      </c>
      <c r="K432" s="20">
        <f>IFERROR(VALUE(Table7[[#This Row],[NumberOfMajorSurgeries]]),0)</f>
        <v>2</v>
      </c>
      <c r="L432" s="22" t="str">
        <f t="shared" si="12"/>
        <v>Normal Weight</v>
      </c>
      <c r="M432" s="22" t="str">
        <f t="shared" si="13"/>
        <v>Diabetes</v>
      </c>
    </row>
    <row r="433" spans="1:13" x14ac:dyDescent="0.25">
      <c r="A433" s="13" t="s">
        <v>864</v>
      </c>
      <c r="B433" s="13">
        <v>30.59</v>
      </c>
      <c r="C433" s="13">
        <v>5.23</v>
      </c>
      <c r="D433" s="13" t="s">
        <v>8335</v>
      </c>
      <c r="E433" s="13" t="s">
        <v>8335</v>
      </c>
      <c r="F433" s="13" t="s">
        <v>8337</v>
      </c>
      <c r="G433" s="13">
        <v>1</v>
      </c>
      <c r="H433" s="13" t="s">
        <v>8335</v>
      </c>
      <c r="J433" s="20" t="str">
        <f>IF(Table7[[#This Row],[smoker]]="?","No",Table7[[#This Row],[smoker]])</f>
        <v>No</v>
      </c>
      <c r="K433" s="20">
        <f>IFERROR(VALUE(Table7[[#This Row],[NumberOfMajorSurgeries]]),0)</f>
        <v>1</v>
      </c>
      <c r="L433" s="20" t="str">
        <f t="shared" si="12"/>
        <v>Obesity</v>
      </c>
      <c r="M433" s="20" t="str">
        <f t="shared" si="13"/>
        <v>Normal</v>
      </c>
    </row>
    <row r="434" spans="1:13" x14ac:dyDescent="0.25">
      <c r="A434" s="13" t="s">
        <v>866</v>
      </c>
      <c r="B434" s="13">
        <v>24.795000000000002</v>
      </c>
      <c r="C434" s="13">
        <v>6.85</v>
      </c>
      <c r="D434" s="13" t="s">
        <v>8335</v>
      </c>
      <c r="E434" s="13" t="s">
        <v>8335</v>
      </c>
      <c r="F434" s="13" t="s">
        <v>8335</v>
      </c>
      <c r="G434" s="13" t="s">
        <v>8339</v>
      </c>
      <c r="H434" s="13" t="s">
        <v>8336</v>
      </c>
      <c r="J434" s="20" t="str">
        <f>IF(Table7[[#This Row],[smoker]]="?","No",Table7[[#This Row],[smoker]])</f>
        <v>yes</v>
      </c>
      <c r="K434" s="20">
        <f>IFERROR(VALUE(Table7[[#This Row],[NumberOfMajorSurgeries]]),0)</f>
        <v>0</v>
      </c>
      <c r="L434" s="22" t="str">
        <f t="shared" si="12"/>
        <v>Normal Weight</v>
      </c>
      <c r="M434" s="22" t="str">
        <f t="shared" si="13"/>
        <v>Diabetes</v>
      </c>
    </row>
    <row r="435" spans="1:13" x14ac:dyDescent="0.25">
      <c r="A435" s="13" t="s">
        <v>868</v>
      </c>
      <c r="B435" s="13">
        <v>24.13</v>
      </c>
      <c r="C435" s="13">
        <v>7.05</v>
      </c>
      <c r="D435" s="13" t="s">
        <v>8336</v>
      </c>
      <c r="E435" s="13" t="s">
        <v>8335</v>
      </c>
      <c r="F435" s="13" t="s">
        <v>8335</v>
      </c>
      <c r="G435" s="13">
        <v>2</v>
      </c>
      <c r="H435" s="13" t="s">
        <v>8336</v>
      </c>
      <c r="J435" s="20" t="str">
        <f>IF(Table7[[#This Row],[smoker]]="?","No",Table7[[#This Row],[smoker]])</f>
        <v>yes</v>
      </c>
      <c r="K435" s="20">
        <f>IFERROR(VALUE(Table7[[#This Row],[NumberOfMajorSurgeries]]),0)</f>
        <v>2</v>
      </c>
      <c r="L435" s="20" t="str">
        <f t="shared" si="12"/>
        <v>Normal Weight</v>
      </c>
      <c r="M435" s="20" t="str">
        <f t="shared" si="13"/>
        <v>Diabetes</v>
      </c>
    </row>
    <row r="436" spans="1:13" x14ac:dyDescent="0.25">
      <c r="A436" s="13" t="s">
        <v>870</v>
      </c>
      <c r="B436" s="13">
        <v>25.84</v>
      </c>
      <c r="C436" s="13">
        <v>11.64</v>
      </c>
      <c r="D436" s="13" t="s">
        <v>8335</v>
      </c>
      <c r="E436" s="13" t="s">
        <v>8335</v>
      </c>
      <c r="F436" s="13" t="s">
        <v>8335</v>
      </c>
      <c r="G436" s="13">
        <v>2</v>
      </c>
      <c r="H436" s="13" t="s">
        <v>8336</v>
      </c>
      <c r="J436" s="20" t="str">
        <f>IF(Table7[[#This Row],[smoker]]="?","No",Table7[[#This Row],[smoker]])</f>
        <v>yes</v>
      </c>
      <c r="K436" s="20">
        <f>IFERROR(VALUE(Table7[[#This Row],[NumberOfMajorSurgeries]]),0)</f>
        <v>2</v>
      </c>
      <c r="L436" s="22" t="str">
        <f t="shared" si="12"/>
        <v>Overweight</v>
      </c>
      <c r="M436" s="22" t="str">
        <f t="shared" si="13"/>
        <v>Diabetes</v>
      </c>
    </row>
    <row r="437" spans="1:13" x14ac:dyDescent="0.25">
      <c r="A437" s="13" t="s">
        <v>872</v>
      </c>
      <c r="B437" s="13">
        <v>28</v>
      </c>
      <c r="C437" s="13">
        <v>10.52</v>
      </c>
      <c r="D437" s="13" t="s">
        <v>8335</v>
      </c>
      <c r="E437" s="13" t="s">
        <v>8335</v>
      </c>
      <c r="F437" s="13" t="s">
        <v>8335</v>
      </c>
      <c r="G437" s="13" t="s">
        <v>8339</v>
      </c>
      <c r="H437" s="13" t="s">
        <v>8336</v>
      </c>
      <c r="J437" s="20" t="str">
        <f>IF(Table7[[#This Row],[smoker]]="?","No",Table7[[#This Row],[smoker]])</f>
        <v>yes</v>
      </c>
      <c r="K437" s="20">
        <f>IFERROR(VALUE(Table7[[#This Row],[NumberOfMajorSurgeries]]),0)</f>
        <v>0</v>
      </c>
      <c r="L437" s="20" t="str">
        <f t="shared" si="12"/>
        <v>Overweight</v>
      </c>
      <c r="M437" s="20" t="str">
        <f t="shared" si="13"/>
        <v>Diabetes</v>
      </c>
    </row>
    <row r="438" spans="1:13" x14ac:dyDescent="0.25">
      <c r="A438" s="13" t="s">
        <v>874</v>
      </c>
      <c r="B438" s="13">
        <v>34.1</v>
      </c>
      <c r="C438" s="13">
        <v>4.01</v>
      </c>
      <c r="D438" s="13" t="s">
        <v>8336</v>
      </c>
      <c r="E438" s="13" t="s">
        <v>8335</v>
      </c>
      <c r="F438" s="13" t="s">
        <v>8337</v>
      </c>
      <c r="G438" s="13">
        <v>1</v>
      </c>
      <c r="H438" s="13" t="s">
        <v>8335</v>
      </c>
      <c r="J438" s="20" t="str">
        <f>IF(Table7[[#This Row],[smoker]]="?","No",Table7[[#This Row],[smoker]])</f>
        <v>No</v>
      </c>
      <c r="K438" s="20">
        <f>IFERROR(VALUE(Table7[[#This Row],[NumberOfMajorSurgeries]]),0)</f>
        <v>1</v>
      </c>
      <c r="L438" s="22" t="str">
        <f t="shared" si="12"/>
        <v>Obesity</v>
      </c>
      <c r="M438" s="22" t="str">
        <f t="shared" si="13"/>
        <v>Normal</v>
      </c>
    </row>
    <row r="439" spans="1:13" x14ac:dyDescent="0.25">
      <c r="A439" s="13" t="s">
        <v>876</v>
      </c>
      <c r="B439" s="13">
        <v>26.125</v>
      </c>
      <c r="C439" s="13">
        <v>8.56</v>
      </c>
      <c r="D439" s="13" t="s">
        <v>8336</v>
      </c>
      <c r="E439" s="13" t="s">
        <v>8335</v>
      </c>
      <c r="F439" s="13" t="s">
        <v>8335</v>
      </c>
      <c r="G439" s="13">
        <v>1</v>
      </c>
      <c r="H439" s="13" t="s">
        <v>8336</v>
      </c>
      <c r="J439" s="20" t="str">
        <f>IF(Table7[[#This Row],[smoker]]="?","No",Table7[[#This Row],[smoker]])</f>
        <v>yes</v>
      </c>
      <c r="K439" s="20">
        <f>IFERROR(VALUE(Table7[[#This Row],[NumberOfMajorSurgeries]]),0)</f>
        <v>1</v>
      </c>
      <c r="L439" s="20" t="str">
        <f t="shared" si="12"/>
        <v>Overweight</v>
      </c>
      <c r="M439" s="20" t="str">
        <f t="shared" si="13"/>
        <v>Diabetes</v>
      </c>
    </row>
    <row r="440" spans="1:13" x14ac:dyDescent="0.25">
      <c r="A440" s="13" t="s">
        <v>878</v>
      </c>
      <c r="B440" s="13">
        <v>25.6</v>
      </c>
      <c r="C440" s="13">
        <v>10.5</v>
      </c>
      <c r="D440" s="13" t="s">
        <v>8335</v>
      </c>
      <c r="E440" s="13" t="s">
        <v>8335</v>
      </c>
      <c r="F440" s="13" t="s">
        <v>8335</v>
      </c>
      <c r="G440" s="13">
        <v>2</v>
      </c>
      <c r="H440" s="13" t="s">
        <v>8336</v>
      </c>
      <c r="J440" s="20" t="str">
        <f>IF(Table7[[#This Row],[smoker]]="?","No",Table7[[#This Row],[smoker]])</f>
        <v>yes</v>
      </c>
      <c r="K440" s="20">
        <f>IFERROR(VALUE(Table7[[#This Row],[NumberOfMajorSurgeries]]),0)</f>
        <v>2</v>
      </c>
      <c r="L440" s="22" t="str">
        <f t="shared" si="12"/>
        <v>Overweight</v>
      </c>
      <c r="M440" s="22" t="str">
        <f t="shared" si="13"/>
        <v>Diabetes</v>
      </c>
    </row>
    <row r="441" spans="1:13" x14ac:dyDescent="0.25">
      <c r="A441" s="13" t="s">
        <v>880</v>
      </c>
      <c r="B441" s="13">
        <v>24.32</v>
      </c>
      <c r="C441" s="13">
        <v>6.39</v>
      </c>
      <c r="D441" s="13" t="s">
        <v>8335</v>
      </c>
      <c r="E441" s="13" t="s">
        <v>8335</v>
      </c>
      <c r="F441" s="13" t="s">
        <v>8335</v>
      </c>
      <c r="G441" s="13" t="s">
        <v>8339</v>
      </c>
      <c r="H441" s="13" t="s">
        <v>8335</v>
      </c>
      <c r="J441" s="20" t="str">
        <f>IF(Table7[[#This Row],[smoker]]="?","No",Table7[[#This Row],[smoker]])</f>
        <v>No</v>
      </c>
      <c r="K441" s="20">
        <f>IFERROR(VALUE(Table7[[#This Row],[NumberOfMajorSurgeries]]),0)</f>
        <v>0</v>
      </c>
      <c r="L441" s="20" t="str">
        <f t="shared" si="12"/>
        <v>Normal Weight</v>
      </c>
      <c r="M441" s="20" t="str">
        <f t="shared" si="13"/>
        <v>Prediabetes</v>
      </c>
    </row>
    <row r="442" spans="1:13" x14ac:dyDescent="0.25">
      <c r="A442" s="13" t="s">
        <v>882</v>
      </c>
      <c r="B442" s="13">
        <v>22.88</v>
      </c>
      <c r="C442" s="13">
        <v>5.71</v>
      </c>
      <c r="D442" s="13" t="s">
        <v>8336</v>
      </c>
      <c r="E442" s="13" t="s">
        <v>8335</v>
      </c>
      <c r="F442" s="13" t="s">
        <v>8337</v>
      </c>
      <c r="G442" s="13">
        <v>1</v>
      </c>
      <c r="H442" s="13" t="s">
        <v>8336</v>
      </c>
      <c r="J442" s="20" t="str">
        <f>IF(Table7[[#This Row],[smoker]]="?","No",Table7[[#This Row],[smoker]])</f>
        <v>yes</v>
      </c>
      <c r="K442" s="20">
        <f>IFERROR(VALUE(Table7[[#This Row],[NumberOfMajorSurgeries]]),0)</f>
        <v>1</v>
      </c>
      <c r="L442" s="22" t="str">
        <f t="shared" si="12"/>
        <v>Normal Weight</v>
      </c>
      <c r="M442" s="22" t="str">
        <f t="shared" si="13"/>
        <v>Prediabetes</v>
      </c>
    </row>
    <row r="443" spans="1:13" x14ac:dyDescent="0.25">
      <c r="A443" s="13" t="s">
        <v>884</v>
      </c>
      <c r="B443" s="13">
        <v>24.984999999999999</v>
      </c>
      <c r="C443" s="13">
        <v>4.43</v>
      </c>
      <c r="D443" s="13" t="s">
        <v>8336</v>
      </c>
      <c r="E443" s="13" t="s">
        <v>8335</v>
      </c>
      <c r="F443" s="13" t="s">
        <v>8337</v>
      </c>
      <c r="G443" s="13">
        <v>1</v>
      </c>
      <c r="H443" s="13" t="s">
        <v>8335</v>
      </c>
      <c r="J443" s="20" t="str">
        <f>IF(Table7[[#This Row],[smoker]]="?","No",Table7[[#This Row],[smoker]])</f>
        <v>No</v>
      </c>
      <c r="K443" s="20">
        <f>IFERROR(VALUE(Table7[[#This Row],[NumberOfMajorSurgeries]]),0)</f>
        <v>1</v>
      </c>
      <c r="L443" s="20" t="str">
        <f t="shared" si="12"/>
        <v>Normal Weight</v>
      </c>
      <c r="M443" s="20" t="str">
        <f t="shared" si="13"/>
        <v>Normal</v>
      </c>
    </row>
    <row r="444" spans="1:13" x14ac:dyDescent="0.25">
      <c r="A444" s="13" t="s">
        <v>886</v>
      </c>
      <c r="B444" s="13">
        <v>33.1</v>
      </c>
      <c r="C444" s="13">
        <v>5.52</v>
      </c>
      <c r="D444" s="13" t="s">
        <v>8335</v>
      </c>
      <c r="E444" s="13" t="s">
        <v>8335</v>
      </c>
      <c r="F444" s="13" t="s">
        <v>8337</v>
      </c>
      <c r="G444" s="13">
        <v>1</v>
      </c>
      <c r="H444" s="13" t="s">
        <v>8335</v>
      </c>
      <c r="J444" s="20" t="str">
        <f>IF(Table7[[#This Row],[smoker]]="?","No",Table7[[#This Row],[smoker]])</f>
        <v>No</v>
      </c>
      <c r="K444" s="20">
        <f>IFERROR(VALUE(Table7[[#This Row],[NumberOfMajorSurgeries]]),0)</f>
        <v>1</v>
      </c>
      <c r="L444" s="22" t="str">
        <f t="shared" si="12"/>
        <v>Obesity</v>
      </c>
      <c r="M444" s="22" t="str">
        <f t="shared" si="13"/>
        <v>Normal</v>
      </c>
    </row>
    <row r="445" spans="1:13" x14ac:dyDescent="0.25">
      <c r="A445" s="13" t="s">
        <v>888</v>
      </c>
      <c r="B445" s="13">
        <v>27.83</v>
      </c>
      <c r="C445" s="13">
        <v>9.1999999999999993</v>
      </c>
      <c r="D445" s="13" t="s">
        <v>8336</v>
      </c>
      <c r="E445" s="13" t="s">
        <v>8335</v>
      </c>
      <c r="F445" s="13" t="s">
        <v>8335</v>
      </c>
      <c r="G445" s="13">
        <v>1</v>
      </c>
      <c r="H445" s="13" t="s">
        <v>8336</v>
      </c>
      <c r="J445" s="20" t="str">
        <f>IF(Table7[[#This Row],[smoker]]="?","No",Table7[[#This Row],[smoker]])</f>
        <v>yes</v>
      </c>
      <c r="K445" s="20">
        <f>IFERROR(VALUE(Table7[[#This Row],[NumberOfMajorSurgeries]]),0)</f>
        <v>1</v>
      </c>
      <c r="L445" s="20" t="str">
        <f t="shared" si="12"/>
        <v>Overweight</v>
      </c>
      <c r="M445" s="20" t="str">
        <f t="shared" si="13"/>
        <v>Diabetes</v>
      </c>
    </row>
    <row r="446" spans="1:13" x14ac:dyDescent="0.25">
      <c r="A446" s="13" t="s">
        <v>890</v>
      </c>
      <c r="B446" s="13">
        <v>30.875</v>
      </c>
      <c r="C446" s="13">
        <v>10.97</v>
      </c>
      <c r="D446" s="13" t="s">
        <v>8336</v>
      </c>
      <c r="E446" s="13" t="s">
        <v>8335</v>
      </c>
      <c r="F446" s="13" t="s">
        <v>8335</v>
      </c>
      <c r="G446" s="13">
        <v>2</v>
      </c>
      <c r="H446" s="13" t="s">
        <v>8335</v>
      </c>
      <c r="J446" s="20" t="str">
        <f>IF(Table7[[#This Row],[smoker]]="?","No",Table7[[#This Row],[smoker]])</f>
        <v>No</v>
      </c>
      <c r="K446" s="20">
        <f>IFERROR(VALUE(Table7[[#This Row],[NumberOfMajorSurgeries]]),0)</f>
        <v>2</v>
      </c>
      <c r="L446" s="22" t="str">
        <f t="shared" si="12"/>
        <v>Obesity</v>
      </c>
      <c r="M446" s="22" t="str">
        <f t="shared" si="13"/>
        <v>Diabetes</v>
      </c>
    </row>
    <row r="447" spans="1:13" x14ac:dyDescent="0.25">
      <c r="A447" s="13" t="s">
        <v>892</v>
      </c>
      <c r="B447" s="13">
        <v>27.265000000000001</v>
      </c>
      <c r="C447" s="13">
        <v>4.25</v>
      </c>
      <c r="D447" s="13" t="s">
        <v>8335</v>
      </c>
      <c r="E447" s="13" t="s">
        <v>8335</v>
      </c>
      <c r="F447" s="13" t="s">
        <v>8337</v>
      </c>
      <c r="G447" s="13">
        <v>1</v>
      </c>
      <c r="H447" s="13" t="s">
        <v>8335</v>
      </c>
      <c r="J447" s="20" t="str">
        <f>IF(Table7[[#This Row],[smoker]]="?","No",Table7[[#This Row],[smoker]])</f>
        <v>No</v>
      </c>
      <c r="K447" s="20">
        <f>IFERROR(VALUE(Table7[[#This Row],[NumberOfMajorSurgeries]]),0)</f>
        <v>1</v>
      </c>
      <c r="L447" s="20" t="str">
        <f t="shared" si="12"/>
        <v>Overweight</v>
      </c>
      <c r="M447" s="20" t="str">
        <f t="shared" si="13"/>
        <v>Normal</v>
      </c>
    </row>
    <row r="448" spans="1:13" x14ac:dyDescent="0.25">
      <c r="A448" s="13" t="s">
        <v>894</v>
      </c>
      <c r="B448" s="13">
        <v>26.7</v>
      </c>
      <c r="C448" s="13">
        <v>5.23</v>
      </c>
      <c r="D448" s="13" t="s">
        <v>8335</v>
      </c>
      <c r="E448" s="13" t="s">
        <v>8335</v>
      </c>
      <c r="F448" s="13" t="s">
        <v>8337</v>
      </c>
      <c r="G448" s="13">
        <v>1</v>
      </c>
      <c r="H448" s="13" t="s">
        <v>8336</v>
      </c>
      <c r="J448" s="20" t="str">
        <f>IF(Table7[[#This Row],[smoker]]="?","No",Table7[[#This Row],[smoker]])</f>
        <v>yes</v>
      </c>
      <c r="K448" s="20">
        <f>IFERROR(VALUE(Table7[[#This Row],[NumberOfMajorSurgeries]]),0)</f>
        <v>1</v>
      </c>
      <c r="L448" s="22" t="str">
        <f t="shared" si="12"/>
        <v>Overweight</v>
      </c>
      <c r="M448" s="22" t="str">
        <f t="shared" si="13"/>
        <v>Normal</v>
      </c>
    </row>
    <row r="449" spans="1:13" x14ac:dyDescent="0.25">
      <c r="A449" s="13" t="s">
        <v>896</v>
      </c>
      <c r="B449" s="13">
        <v>29.925000000000001</v>
      </c>
      <c r="C449" s="13">
        <v>5.96</v>
      </c>
      <c r="D449" s="13" t="s">
        <v>8336</v>
      </c>
      <c r="E449" s="13" t="s">
        <v>8335</v>
      </c>
      <c r="F449" s="13" t="s">
        <v>8337</v>
      </c>
      <c r="G449" s="13">
        <v>1</v>
      </c>
      <c r="H449" s="13" t="s">
        <v>8336</v>
      </c>
      <c r="J449" s="20" t="str">
        <f>IF(Table7[[#This Row],[smoker]]="?","No",Table7[[#This Row],[smoker]])</f>
        <v>yes</v>
      </c>
      <c r="K449" s="20">
        <f>IFERROR(VALUE(Table7[[#This Row],[NumberOfMajorSurgeries]]),0)</f>
        <v>1</v>
      </c>
      <c r="L449" s="20" t="str">
        <f t="shared" si="12"/>
        <v>Overweight</v>
      </c>
      <c r="M449" s="20" t="str">
        <f t="shared" si="13"/>
        <v>Prediabetes</v>
      </c>
    </row>
    <row r="450" spans="1:13" x14ac:dyDescent="0.25">
      <c r="A450" s="13" t="s">
        <v>898</v>
      </c>
      <c r="B450" s="13">
        <v>19.95</v>
      </c>
      <c r="C450" s="13">
        <v>4.29</v>
      </c>
      <c r="D450" s="13" t="s">
        <v>8336</v>
      </c>
      <c r="E450" s="13" t="s">
        <v>8335</v>
      </c>
      <c r="F450" s="13" t="s">
        <v>8335</v>
      </c>
      <c r="G450" s="13">
        <v>2</v>
      </c>
      <c r="H450" s="13" t="s">
        <v>8336</v>
      </c>
      <c r="J450" s="20" t="str">
        <f>IF(Table7[[#This Row],[smoker]]="?","No",Table7[[#This Row],[smoker]])</f>
        <v>yes</v>
      </c>
      <c r="K450" s="20">
        <f>IFERROR(VALUE(Table7[[#This Row],[NumberOfMajorSurgeries]]),0)</f>
        <v>2</v>
      </c>
      <c r="L450" s="22" t="str">
        <f t="shared" ref="L450:L513" si="14">IF(B450 &lt; 18.5, "Underweight", IF(B450 &lt; 25, "Normal Weight", IF(B450 &lt; 30, "Overweight", "Obesity")))</f>
        <v>Normal Weight</v>
      </c>
      <c r="M450" s="22" t="str">
        <f t="shared" ref="M450:M513" si="15">IF(C450&lt;5.7,"Normal",
IF(C450&lt;6.5,"Prediabetes",
IF(C450&lt;7,"Diabetes",
"Diabetes")))</f>
        <v>Normal</v>
      </c>
    </row>
    <row r="451" spans="1:13" x14ac:dyDescent="0.25">
      <c r="A451" s="13" t="s">
        <v>900</v>
      </c>
      <c r="B451" s="13">
        <v>24.225000000000001</v>
      </c>
      <c r="C451" s="13">
        <v>4.09</v>
      </c>
      <c r="D451" s="13" t="s">
        <v>8335</v>
      </c>
      <c r="E451" s="13" t="s">
        <v>8335</v>
      </c>
      <c r="F451" s="13" t="s">
        <v>8335</v>
      </c>
      <c r="G451" s="13" t="s">
        <v>8339</v>
      </c>
      <c r="H451" s="13" t="s">
        <v>8335</v>
      </c>
      <c r="J451" s="20" t="str">
        <f>IF(Table7[[#This Row],[smoker]]="?","No",Table7[[#This Row],[smoker]])</f>
        <v>No</v>
      </c>
      <c r="K451" s="20">
        <f>IFERROR(VALUE(Table7[[#This Row],[NumberOfMajorSurgeries]]),0)</f>
        <v>0</v>
      </c>
      <c r="L451" s="20" t="str">
        <f t="shared" si="14"/>
        <v>Normal Weight</v>
      </c>
      <c r="M451" s="20" t="str">
        <f t="shared" si="15"/>
        <v>Normal</v>
      </c>
    </row>
    <row r="452" spans="1:13" x14ac:dyDescent="0.25">
      <c r="A452" s="13" t="s">
        <v>902</v>
      </c>
      <c r="B452" s="13">
        <v>28.12</v>
      </c>
      <c r="C452" s="13">
        <v>4.88</v>
      </c>
      <c r="D452" s="13" t="s">
        <v>8335</v>
      </c>
      <c r="E452" s="13" t="s">
        <v>8335</v>
      </c>
      <c r="F452" s="13" t="s">
        <v>8335</v>
      </c>
      <c r="G452" s="13" t="s">
        <v>8339</v>
      </c>
      <c r="H452" s="13" t="s">
        <v>8336</v>
      </c>
      <c r="J452" s="20" t="str">
        <f>IF(Table7[[#This Row],[smoker]]="?","No",Table7[[#This Row],[smoker]])</f>
        <v>yes</v>
      </c>
      <c r="K452" s="20">
        <f>IFERROR(VALUE(Table7[[#This Row],[NumberOfMajorSurgeries]]),0)</f>
        <v>0</v>
      </c>
      <c r="L452" s="22" t="str">
        <f t="shared" si="14"/>
        <v>Overweight</v>
      </c>
      <c r="M452" s="22" t="str">
        <f t="shared" si="15"/>
        <v>Normal</v>
      </c>
    </row>
    <row r="453" spans="1:13" x14ac:dyDescent="0.25">
      <c r="A453" s="13" t="s">
        <v>904</v>
      </c>
      <c r="B453" s="13">
        <v>23.21</v>
      </c>
      <c r="C453" s="13">
        <v>6.76</v>
      </c>
      <c r="D453" s="13" t="s">
        <v>8335</v>
      </c>
      <c r="E453" s="13" t="s">
        <v>8335</v>
      </c>
      <c r="F453" s="13" t="s">
        <v>8335</v>
      </c>
      <c r="G453" s="13" t="s">
        <v>8339</v>
      </c>
      <c r="H453" s="13" t="s">
        <v>8336</v>
      </c>
      <c r="J453" s="20" t="str">
        <f>IF(Table7[[#This Row],[smoker]]="?","No",Table7[[#This Row],[smoker]])</f>
        <v>yes</v>
      </c>
      <c r="K453" s="20">
        <f>IFERROR(VALUE(Table7[[#This Row],[NumberOfMajorSurgeries]]),0)</f>
        <v>0</v>
      </c>
      <c r="L453" s="20" t="str">
        <f t="shared" si="14"/>
        <v>Normal Weight</v>
      </c>
      <c r="M453" s="20" t="str">
        <f t="shared" si="15"/>
        <v>Diabetes</v>
      </c>
    </row>
    <row r="454" spans="1:13" x14ac:dyDescent="0.25">
      <c r="A454" s="13" t="s">
        <v>906</v>
      </c>
      <c r="B454" s="13">
        <v>23.98</v>
      </c>
      <c r="C454" s="13">
        <v>10.67</v>
      </c>
      <c r="D454" s="13" t="s">
        <v>8335</v>
      </c>
      <c r="E454" s="13" t="s">
        <v>8335</v>
      </c>
      <c r="F454" s="13" t="s">
        <v>8335</v>
      </c>
      <c r="G454" s="13" t="s">
        <v>8339</v>
      </c>
      <c r="H454" s="13" t="s">
        <v>8335</v>
      </c>
      <c r="J454" s="20" t="str">
        <f>IF(Table7[[#This Row],[smoker]]="?","No",Table7[[#This Row],[smoker]])</f>
        <v>No</v>
      </c>
      <c r="K454" s="20">
        <f>IFERROR(VALUE(Table7[[#This Row],[NumberOfMajorSurgeries]]),0)</f>
        <v>0</v>
      </c>
      <c r="L454" s="22" t="str">
        <f t="shared" si="14"/>
        <v>Normal Weight</v>
      </c>
      <c r="M454" s="22" t="str">
        <f t="shared" si="15"/>
        <v>Diabetes</v>
      </c>
    </row>
    <row r="455" spans="1:13" x14ac:dyDescent="0.25">
      <c r="A455" s="13" t="s">
        <v>908</v>
      </c>
      <c r="B455" s="13">
        <v>30</v>
      </c>
      <c r="C455" s="13">
        <v>6.21</v>
      </c>
      <c r="D455" s="13" t="s">
        <v>8335</v>
      </c>
      <c r="E455" s="13" t="s">
        <v>8335</v>
      </c>
      <c r="F455" s="13" t="s">
        <v>8335</v>
      </c>
      <c r="G455" s="13" t="s">
        <v>8339</v>
      </c>
      <c r="H455" s="13" t="s">
        <v>8336</v>
      </c>
      <c r="J455" s="20" t="str">
        <f>IF(Table7[[#This Row],[smoker]]="?","No",Table7[[#This Row],[smoker]])</f>
        <v>yes</v>
      </c>
      <c r="K455" s="20">
        <f>IFERROR(VALUE(Table7[[#This Row],[NumberOfMajorSurgeries]]),0)</f>
        <v>0</v>
      </c>
      <c r="L455" s="20" t="str">
        <f t="shared" si="14"/>
        <v>Obesity</v>
      </c>
      <c r="M455" s="20" t="str">
        <f t="shared" si="15"/>
        <v>Prediabetes</v>
      </c>
    </row>
    <row r="456" spans="1:13" x14ac:dyDescent="0.25">
      <c r="A456" s="13" t="s">
        <v>910</v>
      </c>
      <c r="B456" s="13">
        <v>17.350000000000001</v>
      </c>
      <c r="C456" s="13">
        <v>5.03</v>
      </c>
      <c r="D456" s="13" t="s">
        <v>8336</v>
      </c>
      <c r="E456" s="13" t="s">
        <v>8335</v>
      </c>
      <c r="F456" s="13" t="s">
        <v>8335</v>
      </c>
      <c r="G456" s="13" t="s">
        <v>8339</v>
      </c>
      <c r="H456" s="13" t="s">
        <v>8336</v>
      </c>
      <c r="J456" s="20" t="str">
        <f>IF(Table7[[#This Row],[smoker]]="?","No",Table7[[#This Row],[smoker]])</f>
        <v>yes</v>
      </c>
      <c r="K456" s="20">
        <f>IFERROR(VALUE(Table7[[#This Row],[NumberOfMajorSurgeries]]),0)</f>
        <v>0</v>
      </c>
      <c r="L456" s="22" t="str">
        <f t="shared" si="14"/>
        <v>Underweight</v>
      </c>
      <c r="M456" s="22" t="str">
        <f t="shared" si="15"/>
        <v>Normal</v>
      </c>
    </row>
    <row r="457" spans="1:13" x14ac:dyDescent="0.25">
      <c r="A457" s="13" t="s">
        <v>912</v>
      </c>
      <c r="B457" s="13">
        <v>22.704999999999998</v>
      </c>
      <c r="C457" s="13">
        <v>5.27</v>
      </c>
      <c r="D457" s="13" t="s">
        <v>8335</v>
      </c>
      <c r="E457" s="13" t="s">
        <v>8335</v>
      </c>
      <c r="F457" s="13" t="s">
        <v>8335</v>
      </c>
      <c r="G457" s="13" t="s">
        <v>8339</v>
      </c>
      <c r="H457" s="13" t="s">
        <v>8335</v>
      </c>
      <c r="J457" s="20" t="str">
        <f>IF(Table7[[#This Row],[smoker]]="?","No",Table7[[#This Row],[smoker]])</f>
        <v>No</v>
      </c>
      <c r="K457" s="20">
        <f>IFERROR(VALUE(Table7[[#This Row],[NumberOfMajorSurgeries]]),0)</f>
        <v>0</v>
      </c>
      <c r="L457" s="20" t="str">
        <f t="shared" si="14"/>
        <v>Normal Weight</v>
      </c>
      <c r="M457" s="20" t="str">
        <f t="shared" si="15"/>
        <v>Normal</v>
      </c>
    </row>
    <row r="458" spans="1:13" x14ac:dyDescent="0.25">
      <c r="A458" s="13" t="s">
        <v>914</v>
      </c>
      <c r="B458" s="13">
        <v>25.41</v>
      </c>
      <c r="C458" s="13">
        <v>10.53</v>
      </c>
      <c r="D458" s="13" t="s">
        <v>8336</v>
      </c>
      <c r="E458" s="13" t="s">
        <v>8335</v>
      </c>
      <c r="F458" s="13" t="s">
        <v>8335</v>
      </c>
      <c r="G458" s="13">
        <v>1</v>
      </c>
      <c r="H458" s="13" t="s">
        <v>8336</v>
      </c>
      <c r="J458" s="20" t="str">
        <f>IF(Table7[[#This Row],[smoker]]="?","No",Table7[[#This Row],[smoker]])</f>
        <v>yes</v>
      </c>
      <c r="K458" s="20">
        <f>IFERROR(VALUE(Table7[[#This Row],[NumberOfMajorSurgeries]]),0)</f>
        <v>1</v>
      </c>
      <c r="L458" s="22" t="str">
        <f t="shared" si="14"/>
        <v>Overweight</v>
      </c>
      <c r="M458" s="22" t="str">
        <f t="shared" si="15"/>
        <v>Diabetes</v>
      </c>
    </row>
    <row r="459" spans="1:13" x14ac:dyDescent="0.25">
      <c r="A459" s="13" t="s">
        <v>916</v>
      </c>
      <c r="B459" s="13">
        <v>18.23</v>
      </c>
      <c r="C459" s="13">
        <v>5.78</v>
      </c>
      <c r="D459" s="13" t="s">
        <v>8335</v>
      </c>
      <c r="E459" s="13" t="s">
        <v>8335</v>
      </c>
      <c r="F459" s="13" t="s">
        <v>8337</v>
      </c>
      <c r="G459" s="13">
        <v>1</v>
      </c>
      <c r="H459" s="13" t="s">
        <v>8336</v>
      </c>
      <c r="J459" s="20" t="str">
        <f>IF(Table7[[#This Row],[smoker]]="?","No",Table7[[#This Row],[smoker]])</f>
        <v>yes</v>
      </c>
      <c r="K459" s="20">
        <f>IFERROR(VALUE(Table7[[#This Row],[NumberOfMajorSurgeries]]),0)</f>
        <v>1</v>
      </c>
      <c r="L459" s="20" t="str">
        <f t="shared" si="14"/>
        <v>Underweight</v>
      </c>
      <c r="M459" s="20" t="str">
        <f t="shared" si="15"/>
        <v>Prediabetes</v>
      </c>
    </row>
    <row r="460" spans="1:13" x14ac:dyDescent="0.25">
      <c r="A460" s="13" t="s">
        <v>918</v>
      </c>
      <c r="B460" s="13">
        <v>24.7</v>
      </c>
      <c r="C460" s="13">
        <v>4.3600000000000003</v>
      </c>
      <c r="D460" s="13" t="s">
        <v>8335</v>
      </c>
      <c r="E460" s="13" t="s">
        <v>8335</v>
      </c>
      <c r="F460" s="13" t="s">
        <v>8337</v>
      </c>
      <c r="G460" s="13">
        <v>1</v>
      </c>
      <c r="H460" s="13" t="s">
        <v>8336</v>
      </c>
      <c r="J460" s="20" t="str">
        <f>IF(Table7[[#This Row],[smoker]]="?","No",Table7[[#This Row],[smoker]])</f>
        <v>yes</v>
      </c>
      <c r="K460" s="20">
        <f>IFERROR(VALUE(Table7[[#This Row],[NumberOfMajorSurgeries]]),0)</f>
        <v>1</v>
      </c>
      <c r="L460" s="22" t="str">
        <f t="shared" si="14"/>
        <v>Normal Weight</v>
      </c>
      <c r="M460" s="22" t="str">
        <f t="shared" si="15"/>
        <v>Normal</v>
      </c>
    </row>
    <row r="461" spans="1:13" x14ac:dyDescent="0.25">
      <c r="A461" s="13" t="s">
        <v>920</v>
      </c>
      <c r="B461" s="13">
        <v>37.4</v>
      </c>
      <c r="C461" s="13">
        <v>9.7200000000000006</v>
      </c>
      <c r="D461" s="13" t="s">
        <v>8336</v>
      </c>
      <c r="E461" s="13" t="s">
        <v>8335</v>
      </c>
      <c r="F461" s="13" t="s">
        <v>8337</v>
      </c>
      <c r="G461" s="13">
        <v>1</v>
      </c>
      <c r="H461" s="13" t="s">
        <v>8335</v>
      </c>
      <c r="J461" s="20" t="str">
        <f>IF(Table7[[#This Row],[smoker]]="?","No",Table7[[#This Row],[smoker]])</f>
        <v>No</v>
      </c>
      <c r="K461" s="20">
        <f>IFERROR(VALUE(Table7[[#This Row],[NumberOfMajorSurgeries]]),0)</f>
        <v>1</v>
      </c>
      <c r="L461" s="20" t="str">
        <f t="shared" si="14"/>
        <v>Obesity</v>
      </c>
      <c r="M461" s="20" t="str">
        <f t="shared" si="15"/>
        <v>Diabetes</v>
      </c>
    </row>
    <row r="462" spans="1:13" x14ac:dyDescent="0.25">
      <c r="A462" s="13" t="s">
        <v>922</v>
      </c>
      <c r="B462" s="13">
        <v>26.885000000000002</v>
      </c>
      <c r="C462" s="13">
        <v>5.18</v>
      </c>
      <c r="D462" s="13" t="s">
        <v>8335</v>
      </c>
      <c r="E462" s="13" t="s">
        <v>8335</v>
      </c>
      <c r="F462" s="13" t="s">
        <v>8337</v>
      </c>
      <c r="G462" s="13">
        <v>1</v>
      </c>
      <c r="H462" s="13" t="s">
        <v>8336</v>
      </c>
      <c r="J462" s="20" t="str">
        <f>IF(Table7[[#This Row],[smoker]]="?","No",Table7[[#This Row],[smoker]])</f>
        <v>yes</v>
      </c>
      <c r="K462" s="20">
        <f>IFERROR(VALUE(Table7[[#This Row],[NumberOfMajorSurgeries]]),0)</f>
        <v>1</v>
      </c>
      <c r="L462" s="22" t="str">
        <f t="shared" si="14"/>
        <v>Overweight</v>
      </c>
      <c r="M462" s="22" t="str">
        <f t="shared" si="15"/>
        <v>Normal</v>
      </c>
    </row>
    <row r="463" spans="1:13" x14ac:dyDescent="0.25">
      <c r="A463" s="13" t="s">
        <v>924</v>
      </c>
      <c r="B463" s="13">
        <v>25.27</v>
      </c>
      <c r="C463" s="13">
        <v>5.29</v>
      </c>
      <c r="D463" s="13" t="s">
        <v>8335</v>
      </c>
      <c r="E463" s="13" t="s">
        <v>8335</v>
      </c>
      <c r="F463" s="13" t="s">
        <v>8337</v>
      </c>
      <c r="G463" s="13">
        <v>1</v>
      </c>
      <c r="H463" s="13" t="s">
        <v>8336</v>
      </c>
      <c r="J463" s="20" t="str">
        <f>IF(Table7[[#This Row],[smoker]]="?","No",Table7[[#This Row],[smoker]])</f>
        <v>yes</v>
      </c>
      <c r="K463" s="20">
        <f>IFERROR(VALUE(Table7[[#This Row],[NumberOfMajorSurgeries]]),0)</f>
        <v>1</v>
      </c>
      <c r="L463" s="20" t="str">
        <f t="shared" si="14"/>
        <v>Overweight</v>
      </c>
      <c r="M463" s="20" t="str">
        <f t="shared" si="15"/>
        <v>Normal</v>
      </c>
    </row>
    <row r="464" spans="1:13" x14ac:dyDescent="0.25">
      <c r="A464" s="13" t="s">
        <v>926</v>
      </c>
      <c r="B464" s="13">
        <v>23.655000000000001</v>
      </c>
      <c r="C464" s="13">
        <v>4.8600000000000003</v>
      </c>
      <c r="D464" s="13" t="s">
        <v>8336</v>
      </c>
      <c r="E464" s="13" t="s">
        <v>8335</v>
      </c>
      <c r="F464" s="13" t="s">
        <v>8335</v>
      </c>
      <c r="G464" s="13" t="s">
        <v>8339</v>
      </c>
      <c r="H464" s="13" t="s">
        <v>8336</v>
      </c>
      <c r="J464" s="20" t="str">
        <f>IF(Table7[[#This Row],[smoker]]="?","No",Table7[[#This Row],[smoker]])</f>
        <v>yes</v>
      </c>
      <c r="K464" s="20">
        <f>IFERROR(VALUE(Table7[[#This Row],[NumberOfMajorSurgeries]]),0)</f>
        <v>0</v>
      </c>
      <c r="L464" s="22" t="str">
        <f t="shared" si="14"/>
        <v>Normal Weight</v>
      </c>
      <c r="M464" s="22" t="str">
        <f t="shared" si="15"/>
        <v>Normal</v>
      </c>
    </row>
    <row r="465" spans="1:13" x14ac:dyDescent="0.25">
      <c r="A465" s="13" t="s">
        <v>928</v>
      </c>
      <c r="B465" s="13">
        <v>55.05</v>
      </c>
      <c r="C465" s="13">
        <v>7.66</v>
      </c>
      <c r="D465" s="13" t="s">
        <v>8335</v>
      </c>
      <c r="E465" s="13" t="s">
        <v>8335</v>
      </c>
      <c r="F465" s="13" t="s">
        <v>8335</v>
      </c>
      <c r="G465" s="13" t="s">
        <v>8339</v>
      </c>
      <c r="H465" s="13" t="s">
        <v>8335</v>
      </c>
      <c r="J465" s="20" t="str">
        <f>IF(Table7[[#This Row],[smoker]]="?","No",Table7[[#This Row],[smoker]])</f>
        <v>No</v>
      </c>
      <c r="K465" s="20">
        <f>IFERROR(VALUE(Table7[[#This Row],[NumberOfMajorSurgeries]]),0)</f>
        <v>0</v>
      </c>
      <c r="L465" s="20" t="str">
        <f t="shared" si="14"/>
        <v>Obesity</v>
      </c>
      <c r="M465" s="20" t="str">
        <f t="shared" si="15"/>
        <v>Diabetes</v>
      </c>
    </row>
    <row r="466" spans="1:13" x14ac:dyDescent="0.25">
      <c r="A466" s="13" t="s">
        <v>930</v>
      </c>
      <c r="B466" s="13">
        <v>24.89</v>
      </c>
      <c r="C466" s="13">
        <v>6.1</v>
      </c>
      <c r="D466" s="13" t="s">
        <v>8336</v>
      </c>
      <c r="E466" s="13" t="s">
        <v>8335</v>
      </c>
      <c r="F466" s="13" t="s">
        <v>8337</v>
      </c>
      <c r="G466" s="13">
        <v>1</v>
      </c>
      <c r="H466" s="13" t="s">
        <v>8336</v>
      </c>
      <c r="J466" s="20" t="str">
        <f>IF(Table7[[#This Row],[smoker]]="?","No",Table7[[#This Row],[smoker]])</f>
        <v>yes</v>
      </c>
      <c r="K466" s="20">
        <f>IFERROR(VALUE(Table7[[#This Row],[NumberOfMajorSurgeries]]),0)</f>
        <v>1</v>
      </c>
      <c r="L466" s="22" t="str">
        <f t="shared" si="14"/>
        <v>Normal Weight</v>
      </c>
      <c r="M466" s="22" t="str">
        <f t="shared" si="15"/>
        <v>Prediabetes</v>
      </c>
    </row>
    <row r="467" spans="1:13" x14ac:dyDescent="0.25">
      <c r="A467" s="13" t="s">
        <v>932</v>
      </c>
      <c r="B467" s="13">
        <v>18.715</v>
      </c>
      <c r="C467" s="13">
        <v>4.4400000000000004</v>
      </c>
      <c r="D467" s="13" t="s">
        <v>8335</v>
      </c>
      <c r="E467" s="13" t="s">
        <v>8335</v>
      </c>
      <c r="F467" s="13" t="s">
        <v>8335</v>
      </c>
      <c r="G467" s="13" t="s">
        <v>8339</v>
      </c>
      <c r="H467" s="13" t="s">
        <v>8335</v>
      </c>
      <c r="J467" s="20" t="str">
        <f>IF(Table7[[#This Row],[smoker]]="?","No",Table7[[#This Row],[smoker]])</f>
        <v>No</v>
      </c>
      <c r="K467" s="20">
        <f>IFERROR(VALUE(Table7[[#This Row],[NumberOfMajorSurgeries]]),0)</f>
        <v>0</v>
      </c>
      <c r="L467" s="20" t="str">
        <f t="shared" si="14"/>
        <v>Normal Weight</v>
      </c>
      <c r="M467" s="20" t="str">
        <f t="shared" si="15"/>
        <v>Normal</v>
      </c>
    </row>
    <row r="468" spans="1:13" x14ac:dyDescent="0.25">
      <c r="A468" s="13" t="s">
        <v>934</v>
      </c>
      <c r="B468" s="13">
        <v>28.12</v>
      </c>
      <c r="C468" s="13">
        <v>6.15</v>
      </c>
      <c r="D468" s="13" t="s">
        <v>8335</v>
      </c>
      <c r="E468" s="13" t="s">
        <v>8335</v>
      </c>
      <c r="F468" s="13" t="s">
        <v>8335</v>
      </c>
      <c r="G468" s="13" t="s">
        <v>8339</v>
      </c>
      <c r="H468" s="13" t="s">
        <v>8336</v>
      </c>
      <c r="J468" s="20" t="str">
        <f>IF(Table7[[#This Row],[smoker]]="?","No",Table7[[#This Row],[smoker]])</f>
        <v>yes</v>
      </c>
      <c r="K468" s="20">
        <f>IFERROR(VALUE(Table7[[#This Row],[NumberOfMajorSurgeries]]),0)</f>
        <v>0</v>
      </c>
      <c r="L468" s="22" t="str">
        <f t="shared" si="14"/>
        <v>Overweight</v>
      </c>
      <c r="M468" s="22" t="str">
        <f t="shared" si="15"/>
        <v>Prediabetes</v>
      </c>
    </row>
    <row r="469" spans="1:13" x14ac:dyDescent="0.25">
      <c r="A469" s="13" t="s">
        <v>936</v>
      </c>
      <c r="B469" s="13">
        <v>26.6</v>
      </c>
      <c r="C469" s="13">
        <v>4.53</v>
      </c>
      <c r="D469" s="13" t="s">
        <v>8335</v>
      </c>
      <c r="E469" s="13" t="s">
        <v>8335</v>
      </c>
      <c r="F469" s="13" t="s">
        <v>8335</v>
      </c>
      <c r="G469" s="13" t="s">
        <v>8339</v>
      </c>
      <c r="H469" s="13" t="s">
        <v>8336</v>
      </c>
      <c r="J469" s="20" t="str">
        <f>IF(Table7[[#This Row],[smoker]]="?","No",Table7[[#This Row],[smoker]])</f>
        <v>yes</v>
      </c>
      <c r="K469" s="20">
        <f>IFERROR(VALUE(Table7[[#This Row],[NumberOfMajorSurgeries]]),0)</f>
        <v>0</v>
      </c>
      <c r="L469" s="20" t="str">
        <f t="shared" si="14"/>
        <v>Overweight</v>
      </c>
      <c r="M469" s="20" t="str">
        <f t="shared" si="15"/>
        <v>Normal</v>
      </c>
    </row>
    <row r="470" spans="1:13" x14ac:dyDescent="0.25">
      <c r="A470" s="13" t="s">
        <v>938</v>
      </c>
      <c r="B470" s="13">
        <v>30.114999999999998</v>
      </c>
      <c r="C470" s="13">
        <v>5.48</v>
      </c>
      <c r="D470" s="13" t="s">
        <v>8335</v>
      </c>
      <c r="E470" s="13" t="s">
        <v>8336</v>
      </c>
      <c r="F470" s="13" t="s">
        <v>8335</v>
      </c>
      <c r="G470" s="13">
        <v>1</v>
      </c>
      <c r="H470" s="13" t="s">
        <v>8335</v>
      </c>
      <c r="J470" s="20" t="str">
        <f>IF(Table7[[#This Row],[smoker]]="?","No",Table7[[#This Row],[smoker]])</f>
        <v>No</v>
      </c>
      <c r="K470" s="20">
        <f>IFERROR(VALUE(Table7[[#This Row],[NumberOfMajorSurgeries]]),0)</f>
        <v>1</v>
      </c>
      <c r="L470" s="22" t="str">
        <f t="shared" si="14"/>
        <v>Obesity</v>
      </c>
      <c r="M470" s="22" t="str">
        <f t="shared" si="15"/>
        <v>Normal</v>
      </c>
    </row>
    <row r="471" spans="1:13" x14ac:dyDescent="0.25">
      <c r="A471" s="13" t="s">
        <v>940</v>
      </c>
      <c r="B471" s="13">
        <v>24.605</v>
      </c>
      <c r="C471" s="13">
        <v>5.48</v>
      </c>
      <c r="D471" s="13" t="s">
        <v>8335</v>
      </c>
      <c r="E471" s="13" t="s">
        <v>8335</v>
      </c>
      <c r="F471" s="13" t="s">
        <v>8335</v>
      </c>
      <c r="G471" s="13" t="s">
        <v>8339</v>
      </c>
      <c r="H471" s="13" t="s">
        <v>8336</v>
      </c>
      <c r="J471" s="20" t="str">
        <f>IF(Table7[[#This Row],[smoker]]="?","No",Table7[[#This Row],[smoker]])</f>
        <v>yes</v>
      </c>
      <c r="K471" s="20">
        <f>IFERROR(VALUE(Table7[[#This Row],[NumberOfMajorSurgeries]]),0)</f>
        <v>0</v>
      </c>
      <c r="L471" s="20" t="str">
        <f t="shared" si="14"/>
        <v>Normal Weight</v>
      </c>
      <c r="M471" s="20" t="str">
        <f t="shared" si="15"/>
        <v>Normal</v>
      </c>
    </row>
    <row r="472" spans="1:13" x14ac:dyDescent="0.25">
      <c r="A472" s="13" t="s">
        <v>942</v>
      </c>
      <c r="B472" s="13">
        <v>29.6</v>
      </c>
      <c r="C472" s="13">
        <v>8.1</v>
      </c>
      <c r="D472" s="13" t="s">
        <v>8335</v>
      </c>
      <c r="E472" s="13" t="s">
        <v>8335</v>
      </c>
      <c r="F472" s="13" t="s">
        <v>8335</v>
      </c>
      <c r="G472" s="13" t="s">
        <v>8339</v>
      </c>
      <c r="H472" s="13" t="s">
        <v>8335</v>
      </c>
      <c r="J472" s="20" t="str">
        <f>IF(Table7[[#This Row],[smoker]]="?","No",Table7[[#This Row],[smoker]])</f>
        <v>No</v>
      </c>
      <c r="K472" s="20">
        <f>IFERROR(VALUE(Table7[[#This Row],[NumberOfMajorSurgeries]]),0)</f>
        <v>0</v>
      </c>
      <c r="L472" s="22" t="str">
        <f t="shared" si="14"/>
        <v>Overweight</v>
      </c>
      <c r="M472" s="22" t="str">
        <f t="shared" si="15"/>
        <v>Diabetes</v>
      </c>
    </row>
    <row r="473" spans="1:13" x14ac:dyDescent="0.25">
      <c r="A473" s="13" t="s">
        <v>944</v>
      </c>
      <c r="B473" s="13">
        <v>24.42</v>
      </c>
      <c r="C473" s="13">
        <v>7.16</v>
      </c>
      <c r="D473" s="13" t="s">
        <v>8335</v>
      </c>
      <c r="E473" s="13" t="s">
        <v>8335</v>
      </c>
      <c r="F473" s="13" t="s">
        <v>8335</v>
      </c>
      <c r="G473" s="13" t="s">
        <v>8339</v>
      </c>
      <c r="H473" s="13" t="s">
        <v>8336</v>
      </c>
      <c r="J473" s="20" t="str">
        <f>IF(Table7[[#This Row],[smoker]]="?","No",Table7[[#This Row],[smoker]])</f>
        <v>yes</v>
      </c>
      <c r="K473" s="20">
        <f>IFERROR(VALUE(Table7[[#This Row],[NumberOfMajorSurgeries]]),0)</f>
        <v>0</v>
      </c>
      <c r="L473" s="20" t="str">
        <f t="shared" si="14"/>
        <v>Normal Weight</v>
      </c>
      <c r="M473" s="20" t="str">
        <f t="shared" si="15"/>
        <v>Diabetes</v>
      </c>
    </row>
    <row r="474" spans="1:13" x14ac:dyDescent="0.25">
      <c r="A474" s="13" t="s">
        <v>946</v>
      </c>
      <c r="B474" s="13">
        <v>20.9</v>
      </c>
      <c r="C474" s="13">
        <v>4.55</v>
      </c>
      <c r="D474" s="13" t="s">
        <v>8336</v>
      </c>
      <c r="E474" s="13" t="s">
        <v>8335</v>
      </c>
      <c r="F474" s="13" t="s">
        <v>8337</v>
      </c>
      <c r="G474" s="13">
        <v>1</v>
      </c>
      <c r="H474" s="13" t="s">
        <v>8336</v>
      </c>
      <c r="J474" s="20" t="str">
        <f>IF(Table7[[#This Row],[smoker]]="?","No",Table7[[#This Row],[smoker]])</f>
        <v>yes</v>
      </c>
      <c r="K474" s="20">
        <f>IFERROR(VALUE(Table7[[#This Row],[NumberOfMajorSurgeries]]),0)</f>
        <v>1</v>
      </c>
      <c r="L474" s="22" t="str">
        <f t="shared" si="14"/>
        <v>Normal Weight</v>
      </c>
      <c r="M474" s="22" t="str">
        <f t="shared" si="15"/>
        <v>Normal</v>
      </c>
    </row>
    <row r="475" spans="1:13" x14ac:dyDescent="0.25">
      <c r="A475" s="13" t="s">
        <v>948</v>
      </c>
      <c r="B475" s="13">
        <v>22.895</v>
      </c>
      <c r="C475" s="13">
        <v>6.03</v>
      </c>
      <c r="D475" s="13" t="s">
        <v>8335</v>
      </c>
      <c r="E475" s="13" t="s">
        <v>8335</v>
      </c>
      <c r="F475" s="13" t="s">
        <v>8335</v>
      </c>
      <c r="G475" s="13" t="s">
        <v>8339</v>
      </c>
      <c r="H475" s="13" t="s">
        <v>8336</v>
      </c>
      <c r="J475" s="20" t="str">
        <f>IF(Table7[[#This Row],[smoker]]="?","No",Table7[[#This Row],[smoker]])</f>
        <v>yes</v>
      </c>
      <c r="K475" s="20">
        <f>IFERROR(VALUE(Table7[[#This Row],[NumberOfMajorSurgeries]]),0)</f>
        <v>0</v>
      </c>
      <c r="L475" s="20" t="str">
        <f t="shared" si="14"/>
        <v>Normal Weight</v>
      </c>
      <c r="M475" s="20" t="str">
        <f t="shared" si="15"/>
        <v>Prediabetes</v>
      </c>
    </row>
    <row r="476" spans="1:13" x14ac:dyDescent="0.25">
      <c r="A476" s="13" t="s">
        <v>950</v>
      </c>
      <c r="B476" s="13">
        <v>28.3</v>
      </c>
      <c r="C476" s="13">
        <v>5.47</v>
      </c>
      <c r="D476" s="13" t="s">
        <v>8336</v>
      </c>
      <c r="E476" s="13" t="s">
        <v>8335</v>
      </c>
      <c r="F476" s="13" t="s">
        <v>8337</v>
      </c>
      <c r="G476" s="13">
        <v>1</v>
      </c>
      <c r="H476" s="13" t="s">
        <v>8336</v>
      </c>
      <c r="J476" s="20" t="str">
        <f>IF(Table7[[#This Row],[smoker]]="?","No",Table7[[#This Row],[smoker]])</f>
        <v>yes</v>
      </c>
      <c r="K476" s="20">
        <f>IFERROR(VALUE(Table7[[#This Row],[NumberOfMajorSurgeries]]),0)</f>
        <v>1</v>
      </c>
      <c r="L476" s="22" t="str">
        <f t="shared" si="14"/>
        <v>Overweight</v>
      </c>
      <c r="M476" s="22" t="str">
        <f t="shared" si="15"/>
        <v>Normal</v>
      </c>
    </row>
    <row r="477" spans="1:13" x14ac:dyDescent="0.25">
      <c r="A477" s="13" t="s">
        <v>952</v>
      </c>
      <c r="B477" s="13">
        <v>54.3</v>
      </c>
      <c r="C477" s="13">
        <v>4.1500000000000004</v>
      </c>
      <c r="D477" s="13" t="s">
        <v>8336</v>
      </c>
      <c r="E477" s="13" t="s">
        <v>8335</v>
      </c>
      <c r="F477" s="13" t="s">
        <v>8335</v>
      </c>
      <c r="G477" s="13">
        <v>1</v>
      </c>
      <c r="H477" s="13" t="s">
        <v>8335</v>
      </c>
      <c r="J477" s="20" t="str">
        <f>IF(Table7[[#This Row],[smoker]]="?","No",Table7[[#This Row],[smoker]])</f>
        <v>No</v>
      </c>
      <c r="K477" s="20">
        <f>IFERROR(VALUE(Table7[[#This Row],[NumberOfMajorSurgeries]]),0)</f>
        <v>1</v>
      </c>
      <c r="L477" s="20" t="str">
        <f t="shared" si="14"/>
        <v>Obesity</v>
      </c>
      <c r="M477" s="20" t="str">
        <f t="shared" si="15"/>
        <v>Normal</v>
      </c>
    </row>
    <row r="478" spans="1:13" x14ac:dyDescent="0.25">
      <c r="A478" s="13" t="s">
        <v>954</v>
      </c>
      <c r="B478" s="13">
        <v>33.344999999999999</v>
      </c>
      <c r="C478" s="13">
        <v>11.32</v>
      </c>
      <c r="D478" s="13" t="s">
        <v>8336</v>
      </c>
      <c r="E478" s="13" t="s">
        <v>8335</v>
      </c>
      <c r="F478" s="13" t="s">
        <v>8335</v>
      </c>
      <c r="G478" s="13">
        <v>1</v>
      </c>
      <c r="H478" s="13" t="s">
        <v>8335</v>
      </c>
      <c r="J478" s="20" t="str">
        <f>IF(Table7[[#This Row],[smoker]]="?","No",Table7[[#This Row],[smoker]])</f>
        <v>No</v>
      </c>
      <c r="K478" s="20">
        <f>IFERROR(VALUE(Table7[[#This Row],[NumberOfMajorSurgeries]]),0)</f>
        <v>1</v>
      </c>
      <c r="L478" s="22" t="str">
        <f t="shared" si="14"/>
        <v>Obesity</v>
      </c>
      <c r="M478" s="22" t="str">
        <f t="shared" si="15"/>
        <v>Diabetes</v>
      </c>
    </row>
    <row r="479" spans="1:13" x14ac:dyDescent="0.25">
      <c r="A479" s="13" t="s">
        <v>956</v>
      </c>
      <c r="B479" s="13">
        <v>33</v>
      </c>
      <c r="C479" s="13">
        <v>9.51</v>
      </c>
      <c r="D479" s="13" t="s">
        <v>8336</v>
      </c>
      <c r="E479" s="13" t="s">
        <v>8335</v>
      </c>
      <c r="F479" s="13" t="s">
        <v>8335</v>
      </c>
      <c r="G479" s="13" t="s">
        <v>8339</v>
      </c>
      <c r="H479" s="13" t="s">
        <v>8335</v>
      </c>
      <c r="J479" s="20" t="str">
        <f>IF(Table7[[#This Row],[smoker]]="?","No",Table7[[#This Row],[smoker]])</f>
        <v>No</v>
      </c>
      <c r="K479" s="20">
        <f>IFERROR(VALUE(Table7[[#This Row],[NumberOfMajorSurgeries]]),0)</f>
        <v>0</v>
      </c>
      <c r="L479" s="20" t="str">
        <f t="shared" si="14"/>
        <v>Obesity</v>
      </c>
      <c r="M479" s="20" t="str">
        <f t="shared" si="15"/>
        <v>Diabetes</v>
      </c>
    </row>
    <row r="480" spans="1:13" x14ac:dyDescent="0.25">
      <c r="A480" s="13" t="s">
        <v>958</v>
      </c>
      <c r="B480" s="13">
        <v>28.024999999999999</v>
      </c>
      <c r="C480" s="13">
        <v>7.67</v>
      </c>
      <c r="D480" s="13" t="s">
        <v>8336</v>
      </c>
      <c r="E480" s="13" t="s">
        <v>8335</v>
      </c>
      <c r="F480" s="13" t="s">
        <v>8335</v>
      </c>
      <c r="G480" s="13">
        <v>1</v>
      </c>
      <c r="H480" s="13" t="s">
        <v>8336</v>
      </c>
      <c r="J480" s="20" t="str">
        <f>IF(Table7[[#This Row],[smoker]]="?","No",Table7[[#This Row],[smoker]])</f>
        <v>yes</v>
      </c>
      <c r="K480" s="20">
        <f>IFERROR(VALUE(Table7[[#This Row],[NumberOfMajorSurgeries]]),0)</f>
        <v>1</v>
      </c>
      <c r="L480" s="22" t="str">
        <f t="shared" si="14"/>
        <v>Overweight</v>
      </c>
      <c r="M480" s="22" t="str">
        <f t="shared" si="15"/>
        <v>Diabetes</v>
      </c>
    </row>
    <row r="481" spans="1:13" x14ac:dyDescent="0.25">
      <c r="A481" s="13" t="s">
        <v>960</v>
      </c>
      <c r="B481" s="13">
        <v>28.69</v>
      </c>
      <c r="C481" s="13">
        <v>6.23</v>
      </c>
      <c r="D481" s="13" t="s">
        <v>8335</v>
      </c>
      <c r="E481" s="13" t="s">
        <v>8335</v>
      </c>
      <c r="F481" s="13" t="s">
        <v>8335</v>
      </c>
      <c r="G481" s="13">
        <v>1</v>
      </c>
      <c r="H481" s="13" t="s">
        <v>8336</v>
      </c>
      <c r="J481" s="20" t="str">
        <f>IF(Table7[[#This Row],[smoker]]="?","No",Table7[[#This Row],[smoker]])</f>
        <v>yes</v>
      </c>
      <c r="K481" s="20">
        <f>IFERROR(VALUE(Table7[[#This Row],[NumberOfMajorSurgeries]]),0)</f>
        <v>1</v>
      </c>
      <c r="L481" s="20" t="str">
        <f t="shared" si="14"/>
        <v>Overweight</v>
      </c>
      <c r="M481" s="20" t="str">
        <f t="shared" si="15"/>
        <v>Prediabetes</v>
      </c>
    </row>
    <row r="482" spans="1:13" x14ac:dyDescent="0.25">
      <c r="A482" s="13" t="s">
        <v>962</v>
      </c>
      <c r="B482" s="13">
        <v>40.28</v>
      </c>
      <c r="C482" s="13">
        <v>8.9</v>
      </c>
      <c r="D482" s="13" t="s">
        <v>8335</v>
      </c>
      <c r="E482" s="13" t="s">
        <v>8335</v>
      </c>
      <c r="F482" s="13" t="s">
        <v>8335</v>
      </c>
      <c r="G482" s="13" t="s">
        <v>8339</v>
      </c>
      <c r="H482" s="13" t="s">
        <v>8335</v>
      </c>
      <c r="J482" s="20" t="str">
        <f>IF(Table7[[#This Row],[smoker]]="?","No",Table7[[#This Row],[smoker]])</f>
        <v>No</v>
      </c>
      <c r="K482" s="20">
        <f>IFERROR(VALUE(Table7[[#This Row],[NumberOfMajorSurgeries]]),0)</f>
        <v>0</v>
      </c>
      <c r="L482" s="22" t="str">
        <f t="shared" si="14"/>
        <v>Obesity</v>
      </c>
      <c r="M482" s="22" t="str">
        <f t="shared" si="15"/>
        <v>Diabetes</v>
      </c>
    </row>
    <row r="483" spans="1:13" x14ac:dyDescent="0.25">
      <c r="A483" s="13" t="s">
        <v>964</v>
      </c>
      <c r="B483" s="13">
        <v>37.299999999999997</v>
      </c>
      <c r="C483" s="13">
        <v>7.79</v>
      </c>
      <c r="D483" s="13" t="s">
        <v>8336</v>
      </c>
      <c r="E483" s="13" t="s">
        <v>8335</v>
      </c>
      <c r="F483" s="13" t="s">
        <v>8335</v>
      </c>
      <c r="G483" s="13" t="s">
        <v>8339</v>
      </c>
      <c r="H483" s="13" t="s">
        <v>8335</v>
      </c>
      <c r="J483" s="20" t="str">
        <f>IF(Table7[[#This Row],[smoker]]="?","No",Table7[[#This Row],[smoker]])</f>
        <v>No</v>
      </c>
      <c r="K483" s="20">
        <f>IFERROR(VALUE(Table7[[#This Row],[NumberOfMajorSurgeries]]),0)</f>
        <v>0</v>
      </c>
      <c r="L483" s="20" t="str">
        <f t="shared" si="14"/>
        <v>Obesity</v>
      </c>
      <c r="M483" s="20" t="str">
        <f t="shared" si="15"/>
        <v>Diabetes</v>
      </c>
    </row>
    <row r="484" spans="1:13" x14ac:dyDescent="0.25">
      <c r="A484" s="13" t="s">
        <v>966</v>
      </c>
      <c r="B484" s="13">
        <v>54.47</v>
      </c>
      <c r="C484" s="13">
        <v>4.49</v>
      </c>
      <c r="D484" s="13" t="s">
        <v>8336</v>
      </c>
      <c r="E484" s="13" t="s">
        <v>8335</v>
      </c>
      <c r="F484" s="13" t="s">
        <v>8335</v>
      </c>
      <c r="G484" s="13">
        <v>2</v>
      </c>
      <c r="H484" s="13" t="s">
        <v>8335</v>
      </c>
      <c r="J484" s="20" t="str">
        <f>IF(Table7[[#This Row],[smoker]]="?","No",Table7[[#This Row],[smoker]])</f>
        <v>No</v>
      </c>
      <c r="K484" s="20">
        <f>IFERROR(VALUE(Table7[[#This Row],[NumberOfMajorSurgeries]]),0)</f>
        <v>2</v>
      </c>
      <c r="L484" s="22" t="str">
        <f t="shared" si="14"/>
        <v>Obesity</v>
      </c>
      <c r="M484" s="22" t="str">
        <f t="shared" si="15"/>
        <v>Normal</v>
      </c>
    </row>
    <row r="485" spans="1:13" x14ac:dyDescent="0.25">
      <c r="A485" s="13" t="s">
        <v>968</v>
      </c>
      <c r="B485" s="13">
        <v>38.06</v>
      </c>
      <c r="C485" s="13">
        <v>5.24</v>
      </c>
      <c r="D485" s="13" t="s">
        <v>8336</v>
      </c>
      <c r="E485" s="13" t="s">
        <v>8335</v>
      </c>
      <c r="F485" s="13" t="s">
        <v>8337</v>
      </c>
      <c r="G485" s="13">
        <v>1</v>
      </c>
      <c r="H485" s="13" t="s">
        <v>8335</v>
      </c>
      <c r="J485" s="20" t="str">
        <f>IF(Table7[[#This Row],[smoker]]="?","No",Table7[[#This Row],[smoker]])</f>
        <v>No</v>
      </c>
      <c r="K485" s="20">
        <f>IFERROR(VALUE(Table7[[#This Row],[NumberOfMajorSurgeries]]),0)</f>
        <v>1</v>
      </c>
      <c r="L485" s="20" t="str">
        <f t="shared" si="14"/>
        <v>Obesity</v>
      </c>
      <c r="M485" s="20" t="str">
        <f t="shared" si="15"/>
        <v>Normal</v>
      </c>
    </row>
    <row r="486" spans="1:13" x14ac:dyDescent="0.25">
      <c r="A486" s="13" t="s">
        <v>970</v>
      </c>
      <c r="B486" s="13">
        <v>51.47</v>
      </c>
      <c r="C486" s="13">
        <v>9.6</v>
      </c>
      <c r="D486" s="13" t="s">
        <v>8335</v>
      </c>
      <c r="E486" s="13" t="s">
        <v>8335</v>
      </c>
      <c r="F486" s="13" t="s">
        <v>8335</v>
      </c>
      <c r="G486" s="13" t="s">
        <v>8339</v>
      </c>
      <c r="H486" s="13" t="s">
        <v>8335</v>
      </c>
      <c r="J486" s="20" t="str">
        <f>IF(Table7[[#This Row],[smoker]]="?","No",Table7[[#This Row],[smoker]])</f>
        <v>No</v>
      </c>
      <c r="K486" s="20">
        <f>IFERROR(VALUE(Table7[[#This Row],[NumberOfMajorSurgeries]]),0)</f>
        <v>0</v>
      </c>
      <c r="L486" s="22" t="str">
        <f t="shared" si="14"/>
        <v>Obesity</v>
      </c>
      <c r="M486" s="22" t="str">
        <f t="shared" si="15"/>
        <v>Diabetes</v>
      </c>
    </row>
    <row r="487" spans="1:13" x14ac:dyDescent="0.25">
      <c r="A487" s="13" t="s">
        <v>972</v>
      </c>
      <c r="B487" s="13">
        <v>29.8</v>
      </c>
      <c r="C487" s="13">
        <v>5.78</v>
      </c>
      <c r="D487" s="13" t="s">
        <v>8336</v>
      </c>
      <c r="E487" s="13" t="s">
        <v>8335</v>
      </c>
      <c r="F487" s="13" t="s">
        <v>8335</v>
      </c>
      <c r="G487" s="13" t="s">
        <v>8339</v>
      </c>
      <c r="H487" s="13" t="s">
        <v>8335</v>
      </c>
      <c r="J487" s="20" t="str">
        <f>IF(Table7[[#This Row],[smoker]]="?","No",Table7[[#This Row],[smoker]])</f>
        <v>No</v>
      </c>
      <c r="K487" s="20">
        <f>IFERROR(VALUE(Table7[[#This Row],[NumberOfMajorSurgeries]]),0)</f>
        <v>0</v>
      </c>
      <c r="L487" s="20" t="str">
        <f t="shared" si="14"/>
        <v>Overweight</v>
      </c>
      <c r="M487" s="20" t="str">
        <f t="shared" si="15"/>
        <v>Prediabetes</v>
      </c>
    </row>
    <row r="488" spans="1:13" x14ac:dyDescent="0.25">
      <c r="A488" s="13" t="s">
        <v>974</v>
      </c>
      <c r="B488" s="13">
        <v>49.77</v>
      </c>
      <c r="C488" s="13">
        <v>7.02</v>
      </c>
      <c r="D488" s="13" t="s">
        <v>8335</v>
      </c>
      <c r="E488" s="13" t="s">
        <v>8335</v>
      </c>
      <c r="F488" s="13" t="s">
        <v>8335</v>
      </c>
      <c r="G488" s="13" t="s">
        <v>8339</v>
      </c>
      <c r="H488" s="13" t="s">
        <v>8335</v>
      </c>
      <c r="J488" s="20" t="str">
        <f>IF(Table7[[#This Row],[smoker]]="?","No",Table7[[#This Row],[smoker]])</f>
        <v>No</v>
      </c>
      <c r="K488" s="20">
        <f>IFERROR(VALUE(Table7[[#This Row],[NumberOfMajorSurgeries]]),0)</f>
        <v>0</v>
      </c>
      <c r="L488" s="22" t="str">
        <f t="shared" si="14"/>
        <v>Obesity</v>
      </c>
      <c r="M488" s="22" t="str">
        <f t="shared" si="15"/>
        <v>Diabetes</v>
      </c>
    </row>
    <row r="489" spans="1:13" x14ac:dyDescent="0.25">
      <c r="A489" s="13" t="s">
        <v>976</v>
      </c>
      <c r="B489" s="13">
        <v>25.555</v>
      </c>
      <c r="C489" s="13">
        <v>4.09</v>
      </c>
      <c r="D489" s="13" t="s">
        <v>8336</v>
      </c>
      <c r="E489" s="13" t="s">
        <v>8335</v>
      </c>
      <c r="F489" s="13" t="s">
        <v>8335</v>
      </c>
      <c r="G489" s="13" t="s">
        <v>8339</v>
      </c>
      <c r="H489" s="13" t="s">
        <v>8336</v>
      </c>
      <c r="J489" s="20" t="str">
        <f>IF(Table7[[#This Row],[smoker]]="?","No",Table7[[#This Row],[smoker]])</f>
        <v>yes</v>
      </c>
      <c r="K489" s="20">
        <f>IFERROR(VALUE(Table7[[#This Row],[NumberOfMajorSurgeries]]),0)</f>
        <v>0</v>
      </c>
      <c r="L489" s="20" t="str">
        <f t="shared" si="14"/>
        <v>Overweight</v>
      </c>
      <c r="M489" s="20" t="str">
        <f t="shared" si="15"/>
        <v>Normal</v>
      </c>
    </row>
    <row r="490" spans="1:13" x14ac:dyDescent="0.25">
      <c r="A490" s="13" t="s">
        <v>978</v>
      </c>
      <c r="B490" s="13">
        <v>29.64</v>
      </c>
      <c r="C490" s="13">
        <v>4.93</v>
      </c>
      <c r="D490" s="13" t="s">
        <v>8335</v>
      </c>
      <c r="E490" s="13" t="s">
        <v>8335</v>
      </c>
      <c r="F490" s="13" t="s">
        <v>8337</v>
      </c>
      <c r="G490" s="13">
        <v>1</v>
      </c>
      <c r="H490" s="13" t="s">
        <v>8335</v>
      </c>
      <c r="J490" s="20" t="str">
        <f>IF(Table7[[#This Row],[smoker]]="?","No",Table7[[#This Row],[smoker]])</f>
        <v>No</v>
      </c>
      <c r="K490" s="20">
        <f>IFERROR(VALUE(Table7[[#This Row],[NumberOfMajorSurgeries]]),0)</f>
        <v>1</v>
      </c>
      <c r="L490" s="22" t="str">
        <f t="shared" si="14"/>
        <v>Overweight</v>
      </c>
      <c r="M490" s="22" t="str">
        <f t="shared" si="15"/>
        <v>Normal</v>
      </c>
    </row>
    <row r="491" spans="1:13" x14ac:dyDescent="0.25">
      <c r="A491" s="13" t="s">
        <v>980</v>
      </c>
      <c r="B491" s="13">
        <v>53.93</v>
      </c>
      <c r="C491" s="13">
        <v>5.34</v>
      </c>
      <c r="D491" s="13" t="s">
        <v>8336</v>
      </c>
      <c r="E491" s="13" t="s">
        <v>8335</v>
      </c>
      <c r="F491" s="13" t="s">
        <v>8335</v>
      </c>
      <c r="G491" s="13">
        <v>2</v>
      </c>
      <c r="H491" s="13" t="s">
        <v>8335</v>
      </c>
      <c r="J491" s="20" t="str">
        <f>IF(Table7[[#This Row],[smoker]]="?","No",Table7[[#This Row],[smoker]])</f>
        <v>No</v>
      </c>
      <c r="K491" s="20">
        <f>IFERROR(VALUE(Table7[[#This Row],[NumberOfMajorSurgeries]]),0)</f>
        <v>2</v>
      </c>
      <c r="L491" s="20" t="str">
        <f t="shared" si="14"/>
        <v>Obesity</v>
      </c>
      <c r="M491" s="20" t="str">
        <f t="shared" si="15"/>
        <v>Normal</v>
      </c>
    </row>
    <row r="492" spans="1:13" x14ac:dyDescent="0.25">
      <c r="A492" s="13" t="s">
        <v>982</v>
      </c>
      <c r="B492" s="13">
        <v>28.024999999999999</v>
      </c>
      <c r="C492" s="13">
        <v>5.65</v>
      </c>
      <c r="D492" s="13" t="s">
        <v>8335</v>
      </c>
      <c r="E492" s="13" t="s">
        <v>8335</v>
      </c>
      <c r="F492" s="13" t="s">
        <v>8335</v>
      </c>
      <c r="G492" s="13">
        <v>1</v>
      </c>
      <c r="H492" s="13" t="s">
        <v>8336</v>
      </c>
      <c r="J492" s="20" t="str">
        <f>IF(Table7[[#This Row],[smoker]]="?","No",Table7[[#This Row],[smoker]])</f>
        <v>yes</v>
      </c>
      <c r="K492" s="20">
        <f>IFERROR(VALUE(Table7[[#This Row],[NumberOfMajorSurgeries]]),0)</f>
        <v>1</v>
      </c>
      <c r="L492" s="22" t="str">
        <f t="shared" si="14"/>
        <v>Overweight</v>
      </c>
      <c r="M492" s="22" t="str">
        <f t="shared" si="15"/>
        <v>Normal</v>
      </c>
    </row>
    <row r="493" spans="1:13" x14ac:dyDescent="0.25">
      <c r="A493" s="13" t="s">
        <v>984</v>
      </c>
      <c r="B493" s="13">
        <v>27.5</v>
      </c>
      <c r="C493" s="13">
        <v>4.49</v>
      </c>
      <c r="D493" s="13" t="s">
        <v>8335</v>
      </c>
      <c r="E493" s="13" t="s">
        <v>8335</v>
      </c>
      <c r="F493" s="13" t="s">
        <v>8335</v>
      </c>
      <c r="G493" s="13" t="s">
        <v>8339</v>
      </c>
      <c r="H493" s="13" t="s">
        <v>8335</v>
      </c>
      <c r="J493" s="20" t="str">
        <f>IF(Table7[[#This Row],[smoker]]="?","No",Table7[[#This Row],[smoker]])</f>
        <v>No</v>
      </c>
      <c r="K493" s="20">
        <f>IFERROR(VALUE(Table7[[#This Row],[NumberOfMajorSurgeries]]),0)</f>
        <v>0</v>
      </c>
      <c r="L493" s="20" t="str">
        <f t="shared" si="14"/>
        <v>Overweight</v>
      </c>
      <c r="M493" s="20" t="str">
        <f t="shared" si="15"/>
        <v>Normal</v>
      </c>
    </row>
    <row r="494" spans="1:13" x14ac:dyDescent="0.25">
      <c r="A494" s="13" t="s">
        <v>986</v>
      </c>
      <c r="B494" s="13">
        <v>21.8</v>
      </c>
      <c r="C494" s="13">
        <v>10.55</v>
      </c>
      <c r="D494" s="13" t="s">
        <v>8335</v>
      </c>
      <c r="E494" s="13" t="s">
        <v>8335</v>
      </c>
      <c r="F494" s="13" t="s">
        <v>8335</v>
      </c>
      <c r="G494" s="13" t="s">
        <v>8339</v>
      </c>
      <c r="H494" s="13" t="s">
        <v>8336</v>
      </c>
      <c r="J494" s="20" t="str">
        <f>IF(Table7[[#This Row],[smoker]]="?","No",Table7[[#This Row],[smoker]])</f>
        <v>yes</v>
      </c>
      <c r="K494" s="20">
        <f>IFERROR(VALUE(Table7[[#This Row],[NumberOfMajorSurgeries]]),0)</f>
        <v>0</v>
      </c>
      <c r="L494" s="22" t="str">
        <f t="shared" si="14"/>
        <v>Normal Weight</v>
      </c>
      <c r="M494" s="22" t="str">
        <f t="shared" si="15"/>
        <v>Diabetes</v>
      </c>
    </row>
    <row r="495" spans="1:13" x14ac:dyDescent="0.25">
      <c r="A495" s="13" t="s">
        <v>988</v>
      </c>
      <c r="B495" s="13">
        <v>26.41</v>
      </c>
      <c r="C495" s="13">
        <v>4.92</v>
      </c>
      <c r="D495" s="13" t="s">
        <v>8336</v>
      </c>
      <c r="E495" s="13" t="s">
        <v>8335</v>
      </c>
      <c r="F495" s="13" t="s">
        <v>8337</v>
      </c>
      <c r="G495" s="13">
        <v>1</v>
      </c>
      <c r="H495" s="13" t="s">
        <v>8336</v>
      </c>
      <c r="J495" s="20" t="str">
        <f>IF(Table7[[#This Row],[smoker]]="?","No",Table7[[#This Row],[smoker]])</f>
        <v>yes</v>
      </c>
      <c r="K495" s="20">
        <f>IFERROR(VALUE(Table7[[#This Row],[NumberOfMajorSurgeries]]),0)</f>
        <v>1</v>
      </c>
      <c r="L495" s="20" t="str">
        <f t="shared" si="14"/>
        <v>Overweight</v>
      </c>
      <c r="M495" s="20" t="str">
        <f t="shared" si="15"/>
        <v>Normal</v>
      </c>
    </row>
    <row r="496" spans="1:13" x14ac:dyDescent="0.25">
      <c r="A496" s="13" t="s">
        <v>990</v>
      </c>
      <c r="B496" s="13">
        <v>27.835000000000001</v>
      </c>
      <c r="C496" s="13">
        <v>5.9</v>
      </c>
      <c r="D496" s="13" t="s">
        <v>8336</v>
      </c>
      <c r="E496" s="13" t="s">
        <v>8335</v>
      </c>
      <c r="F496" s="13" t="s">
        <v>8335</v>
      </c>
      <c r="G496" s="13">
        <v>1</v>
      </c>
      <c r="H496" s="13" t="s">
        <v>8336</v>
      </c>
      <c r="J496" s="20" t="str">
        <f>IF(Table7[[#This Row],[smoker]]="?","No",Table7[[#This Row],[smoker]])</f>
        <v>yes</v>
      </c>
      <c r="K496" s="20">
        <f>IFERROR(VALUE(Table7[[#This Row],[NumberOfMajorSurgeries]]),0)</f>
        <v>1</v>
      </c>
      <c r="L496" s="22" t="str">
        <f t="shared" si="14"/>
        <v>Overweight</v>
      </c>
      <c r="M496" s="22" t="str">
        <f t="shared" si="15"/>
        <v>Prediabetes</v>
      </c>
    </row>
    <row r="497" spans="1:13" x14ac:dyDescent="0.25">
      <c r="A497" s="13" t="s">
        <v>992</v>
      </c>
      <c r="B497" s="13">
        <v>51.74</v>
      </c>
      <c r="C497" s="13">
        <v>4.9800000000000004</v>
      </c>
      <c r="D497" s="13" t="s">
        <v>8336</v>
      </c>
      <c r="E497" s="13" t="s">
        <v>8335</v>
      </c>
      <c r="F497" s="13" t="s">
        <v>8335</v>
      </c>
      <c r="G497" s="13">
        <v>2</v>
      </c>
      <c r="H497" s="13" t="s">
        <v>8335</v>
      </c>
      <c r="J497" s="20" t="str">
        <f>IF(Table7[[#This Row],[smoker]]="?","No",Table7[[#This Row],[smoker]])</f>
        <v>No</v>
      </c>
      <c r="K497" s="20">
        <f>IFERROR(VALUE(Table7[[#This Row],[NumberOfMajorSurgeries]]),0)</f>
        <v>2</v>
      </c>
      <c r="L497" s="20" t="str">
        <f t="shared" si="14"/>
        <v>Obesity</v>
      </c>
      <c r="M497" s="20" t="str">
        <f t="shared" si="15"/>
        <v>Normal</v>
      </c>
    </row>
    <row r="498" spans="1:13" x14ac:dyDescent="0.25">
      <c r="A498" s="13" t="s">
        <v>994</v>
      </c>
      <c r="B498" s="13">
        <v>23.37</v>
      </c>
      <c r="C498" s="13">
        <v>5.8</v>
      </c>
      <c r="D498" s="13" t="s">
        <v>8335</v>
      </c>
      <c r="E498" s="13" t="s">
        <v>8335</v>
      </c>
      <c r="F498" s="13" t="s">
        <v>8335</v>
      </c>
      <c r="G498" s="13" t="s">
        <v>8339</v>
      </c>
      <c r="H498" s="13" t="s">
        <v>8336</v>
      </c>
      <c r="J498" s="20" t="str">
        <f>IF(Table7[[#This Row],[smoker]]="?","No",Table7[[#This Row],[smoker]])</f>
        <v>yes</v>
      </c>
      <c r="K498" s="20">
        <f>IFERROR(VALUE(Table7[[#This Row],[NumberOfMajorSurgeries]]),0)</f>
        <v>0</v>
      </c>
      <c r="L498" s="22" t="str">
        <f t="shared" si="14"/>
        <v>Normal Weight</v>
      </c>
      <c r="M498" s="22" t="str">
        <f t="shared" si="15"/>
        <v>Prediabetes</v>
      </c>
    </row>
    <row r="499" spans="1:13" x14ac:dyDescent="0.25">
      <c r="A499" s="13" t="s">
        <v>996</v>
      </c>
      <c r="B499" s="13">
        <v>29.7</v>
      </c>
      <c r="C499" s="13">
        <v>6.21</v>
      </c>
      <c r="D499" s="13" t="s">
        <v>8336</v>
      </c>
      <c r="E499" s="13" t="s">
        <v>8335</v>
      </c>
      <c r="F499" s="13" t="s">
        <v>8337</v>
      </c>
      <c r="G499" s="13">
        <v>1</v>
      </c>
      <c r="H499" s="13" t="s">
        <v>8336</v>
      </c>
      <c r="J499" s="20" t="str">
        <f>IF(Table7[[#This Row],[smoker]]="?","No",Table7[[#This Row],[smoker]])</f>
        <v>yes</v>
      </c>
      <c r="K499" s="20">
        <f>IFERROR(VALUE(Table7[[#This Row],[NumberOfMajorSurgeries]]),0)</f>
        <v>1</v>
      </c>
      <c r="L499" s="20" t="str">
        <f t="shared" si="14"/>
        <v>Overweight</v>
      </c>
      <c r="M499" s="20" t="str">
        <f t="shared" si="15"/>
        <v>Prediabetes</v>
      </c>
    </row>
    <row r="500" spans="1:13" x14ac:dyDescent="0.25">
      <c r="A500" s="13" t="s">
        <v>998</v>
      </c>
      <c r="B500" s="13">
        <v>20.045000000000002</v>
      </c>
      <c r="C500" s="13">
        <v>6.17</v>
      </c>
      <c r="D500" s="13" t="s">
        <v>8335</v>
      </c>
      <c r="E500" s="13" t="s">
        <v>8335</v>
      </c>
      <c r="F500" s="13" t="s">
        <v>8337</v>
      </c>
      <c r="G500" s="13">
        <v>1</v>
      </c>
      <c r="H500" s="13" t="s">
        <v>8336</v>
      </c>
      <c r="J500" s="20" t="str">
        <f>IF(Table7[[#This Row],[smoker]]="?","No",Table7[[#This Row],[smoker]])</f>
        <v>yes</v>
      </c>
      <c r="K500" s="20">
        <f>IFERROR(VALUE(Table7[[#This Row],[NumberOfMajorSurgeries]]),0)</f>
        <v>1</v>
      </c>
      <c r="L500" s="22" t="str">
        <f t="shared" si="14"/>
        <v>Normal Weight</v>
      </c>
      <c r="M500" s="22" t="str">
        <f t="shared" si="15"/>
        <v>Prediabetes</v>
      </c>
    </row>
    <row r="501" spans="1:13" x14ac:dyDescent="0.25">
      <c r="A501" s="13" t="s">
        <v>1000</v>
      </c>
      <c r="B501" s="13">
        <v>27.83</v>
      </c>
      <c r="C501" s="13">
        <v>5.36</v>
      </c>
      <c r="D501" s="13" t="s">
        <v>8335</v>
      </c>
      <c r="E501" s="13" t="s">
        <v>8335</v>
      </c>
      <c r="F501" s="13" t="s">
        <v>8335</v>
      </c>
      <c r="G501" s="13">
        <v>2</v>
      </c>
      <c r="H501" s="13" t="s">
        <v>8335</v>
      </c>
      <c r="J501" s="20" t="str">
        <f>IF(Table7[[#This Row],[smoker]]="?","No",Table7[[#This Row],[smoker]])</f>
        <v>No</v>
      </c>
      <c r="K501" s="20">
        <f>IFERROR(VALUE(Table7[[#This Row],[NumberOfMajorSurgeries]]),0)</f>
        <v>2</v>
      </c>
      <c r="L501" s="20" t="str">
        <f t="shared" si="14"/>
        <v>Overweight</v>
      </c>
      <c r="M501" s="20" t="str">
        <f t="shared" si="15"/>
        <v>Normal</v>
      </c>
    </row>
    <row r="502" spans="1:13" x14ac:dyDescent="0.25">
      <c r="A502" s="13" t="s">
        <v>1002</v>
      </c>
      <c r="B502" s="13">
        <v>28.93</v>
      </c>
      <c r="C502" s="13">
        <v>5.2</v>
      </c>
      <c r="D502" s="13" t="s">
        <v>8335</v>
      </c>
      <c r="E502" s="13" t="s">
        <v>8335</v>
      </c>
      <c r="F502" s="13" t="s">
        <v>8335</v>
      </c>
      <c r="G502" s="13" t="s">
        <v>8339</v>
      </c>
      <c r="H502" s="13" t="s">
        <v>8336</v>
      </c>
      <c r="J502" s="20" t="str">
        <f>IF(Table7[[#This Row],[smoker]]="?","No",Table7[[#This Row],[smoker]])</f>
        <v>yes</v>
      </c>
      <c r="K502" s="20">
        <f>IFERROR(VALUE(Table7[[#This Row],[NumberOfMajorSurgeries]]),0)</f>
        <v>0</v>
      </c>
      <c r="L502" s="22" t="str">
        <f t="shared" si="14"/>
        <v>Overweight</v>
      </c>
      <c r="M502" s="22" t="str">
        <f t="shared" si="15"/>
        <v>Normal</v>
      </c>
    </row>
    <row r="503" spans="1:13" x14ac:dyDescent="0.25">
      <c r="A503" s="13" t="s">
        <v>1004</v>
      </c>
      <c r="B503" s="13">
        <v>33.82</v>
      </c>
      <c r="C503" s="13">
        <v>5.42</v>
      </c>
      <c r="D503" s="13" t="s">
        <v>8335</v>
      </c>
      <c r="E503" s="13" t="s">
        <v>8335</v>
      </c>
      <c r="F503" s="13" t="s">
        <v>8335</v>
      </c>
      <c r="G503" s="13" t="s">
        <v>8339</v>
      </c>
      <c r="H503" s="13" t="s">
        <v>8335</v>
      </c>
      <c r="J503" s="20" t="str">
        <f>IF(Table7[[#This Row],[smoker]]="?","No",Table7[[#This Row],[smoker]])</f>
        <v>No</v>
      </c>
      <c r="K503" s="20">
        <f>IFERROR(VALUE(Table7[[#This Row],[NumberOfMajorSurgeries]]),0)</f>
        <v>0</v>
      </c>
      <c r="L503" s="20" t="str">
        <f t="shared" si="14"/>
        <v>Obesity</v>
      </c>
      <c r="M503" s="20" t="str">
        <f t="shared" si="15"/>
        <v>Normal</v>
      </c>
    </row>
    <row r="504" spans="1:13" x14ac:dyDescent="0.25">
      <c r="A504" s="13" t="s">
        <v>1006</v>
      </c>
      <c r="B504" s="13">
        <v>20.234999999999999</v>
      </c>
      <c r="C504" s="13">
        <v>6.84</v>
      </c>
      <c r="D504" s="13" t="s">
        <v>8335</v>
      </c>
      <c r="E504" s="13" t="s">
        <v>8335</v>
      </c>
      <c r="F504" s="13" t="s">
        <v>8335</v>
      </c>
      <c r="G504" s="13" t="s">
        <v>8339</v>
      </c>
      <c r="H504" s="13" t="s">
        <v>8336</v>
      </c>
      <c r="J504" s="20" t="str">
        <f>IF(Table7[[#This Row],[smoker]]="?","No",Table7[[#This Row],[smoker]])</f>
        <v>yes</v>
      </c>
      <c r="K504" s="20">
        <f>IFERROR(VALUE(Table7[[#This Row],[NumberOfMajorSurgeries]]),0)</f>
        <v>0</v>
      </c>
      <c r="L504" s="22" t="str">
        <f t="shared" si="14"/>
        <v>Normal Weight</v>
      </c>
      <c r="M504" s="22" t="str">
        <f t="shared" si="15"/>
        <v>Diabetes</v>
      </c>
    </row>
    <row r="505" spans="1:13" x14ac:dyDescent="0.25">
      <c r="A505" s="13" t="s">
        <v>1008</v>
      </c>
      <c r="B505" s="13">
        <v>49.2</v>
      </c>
      <c r="C505" s="13">
        <v>10.9</v>
      </c>
      <c r="D505" s="13" t="s">
        <v>8336</v>
      </c>
      <c r="E505" s="13" t="s">
        <v>8335</v>
      </c>
      <c r="F505" s="13" t="s">
        <v>8337</v>
      </c>
      <c r="G505" s="13">
        <v>1</v>
      </c>
      <c r="H505" s="13" t="s">
        <v>8335</v>
      </c>
      <c r="J505" s="20" t="str">
        <f>IF(Table7[[#This Row],[smoker]]="?","No",Table7[[#This Row],[smoker]])</f>
        <v>No</v>
      </c>
      <c r="K505" s="20">
        <f>IFERROR(VALUE(Table7[[#This Row],[NumberOfMajorSurgeries]]),0)</f>
        <v>1</v>
      </c>
      <c r="L505" s="20" t="str">
        <f t="shared" si="14"/>
        <v>Obesity</v>
      </c>
      <c r="M505" s="20" t="str">
        <f t="shared" si="15"/>
        <v>Diabetes</v>
      </c>
    </row>
    <row r="506" spans="1:13" x14ac:dyDescent="0.25">
      <c r="A506" s="13" t="s">
        <v>1010</v>
      </c>
      <c r="B506" s="13">
        <v>26.4</v>
      </c>
      <c r="C506" s="13">
        <v>4.87</v>
      </c>
      <c r="D506" s="13" t="s">
        <v>8336</v>
      </c>
      <c r="E506" s="13" t="s">
        <v>8335</v>
      </c>
      <c r="F506" s="13" t="s">
        <v>8335</v>
      </c>
      <c r="G506" s="13" t="s">
        <v>8339</v>
      </c>
      <c r="H506" s="13" t="s">
        <v>8336</v>
      </c>
      <c r="J506" s="20" t="str">
        <f>IF(Table7[[#This Row],[smoker]]="?","No",Table7[[#This Row],[smoker]])</f>
        <v>yes</v>
      </c>
      <c r="K506" s="20">
        <f>IFERROR(VALUE(Table7[[#This Row],[NumberOfMajorSurgeries]]),0)</f>
        <v>0</v>
      </c>
      <c r="L506" s="22" t="str">
        <f t="shared" si="14"/>
        <v>Overweight</v>
      </c>
      <c r="M506" s="22" t="str">
        <f t="shared" si="15"/>
        <v>Normal</v>
      </c>
    </row>
    <row r="507" spans="1:13" x14ac:dyDescent="0.25">
      <c r="A507" s="13" t="s">
        <v>1012</v>
      </c>
      <c r="B507" s="13">
        <v>28.38</v>
      </c>
      <c r="C507" s="13">
        <v>6.07</v>
      </c>
      <c r="D507" s="13" t="s">
        <v>8335</v>
      </c>
      <c r="E507" s="13" t="s">
        <v>8335</v>
      </c>
      <c r="F507" s="13" t="s">
        <v>8335</v>
      </c>
      <c r="G507" s="13">
        <v>1</v>
      </c>
      <c r="H507" s="13" t="s">
        <v>8336</v>
      </c>
      <c r="J507" s="20" t="str">
        <f>IF(Table7[[#This Row],[smoker]]="?","No",Table7[[#This Row],[smoker]])</f>
        <v>yes</v>
      </c>
      <c r="K507" s="20">
        <f>IFERROR(VALUE(Table7[[#This Row],[NumberOfMajorSurgeries]]),0)</f>
        <v>1</v>
      </c>
      <c r="L507" s="20" t="str">
        <f t="shared" si="14"/>
        <v>Overweight</v>
      </c>
      <c r="M507" s="20" t="str">
        <f t="shared" si="15"/>
        <v>Prediabetes</v>
      </c>
    </row>
    <row r="508" spans="1:13" x14ac:dyDescent="0.25">
      <c r="A508" s="13" t="s">
        <v>1014</v>
      </c>
      <c r="B508" s="13">
        <v>24.64</v>
      </c>
      <c r="C508" s="13">
        <v>4.33</v>
      </c>
      <c r="D508" s="13" t="s">
        <v>8335</v>
      </c>
      <c r="E508" s="13" t="s">
        <v>8335</v>
      </c>
      <c r="F508" s="13" t="s">
        <v>8335</v>
      </c>
      <c r="G508" s="13" t="s">
        <v>8339</v>
      </c>
      <c r="H508" s="13" t="s">
        <v>8336</v>
      </c>
      <c r="J508" s="20" t="str">
        <f>IF(Table7[[#This Row],[smoker]]="?","No",Table7[[#This Row],[smoker]])</f>
        <v>yes</v>
      </c>
      <c r="K508" s="20">
        <f>IFERROR(VALUE(Table7[[#This Row],[NumberOfMajorSurgeries]]),0)</f>
        <v>0</v>
      </c>
      <c r="L508" s="22" t="str">
        <f t="shared" si="14"/>
        <v>Normal Weight</v>
      </c>
      <c r="M508" s="22" t="str">
        <f t="shared" si="15"/>
        <v>Normal</v>
      </c>
    </row>
    <row r="509" spans="1:13" x14ac:dyDescent="0.25">
      <c r="A509" s="13" t="s">
        <v>1016</v>
      </c>
      <c r="B509" s="13">
        <v>39.71</v>
      </c>
      <c r="C509" s="13">
        <v>5.83</v>
      </c>
      <c r="D509" s="13" t="s">
        <v>8335</v>
      </c>
      <c r="E509" s="13" t="s">
        <v>8335</v>
      </c>
      <c r="F509" s="13" t="s">
        <v>8335</v>
      </c>
      <c r="G509" s="13">
        <v>1</v>
      </c>
      <c r="H509" s="13" t="s">
        <v>8335</v>
      </c>
      <c r="J509" s="20" t="str">
        <f>IF(Table7[[#This Row],[smoker]]="?","No",Table7[[#This Row],[smoker]])</f>
        <v>No</v>
      </c>
      <c r="K509" s="20">
        <f>IFERROR(VALUE(Table7[[#This Row],[NumberOfMajorSurgeries]]),0)</f>
        <v>1</v>
      </c>
      <c r="L509" s="20" t="str">
        <f t="shared" si="14"/>
        <v>Obesity</v>
      </c>
      <c r="M509" s="20" t="str">
        <f t="shared" si="15"/>
        <v>Prediabetes</v>
      </c>
    </row>
    <row r="510" spans="1:13" x14ac:dyDescent="0.25">
      <c r="A510" s="13" t="s">
        <v>1018</v>
      </c>
      <c r="B510" s="13">
        <v>22.22</v>
      </c>
      <c r="C510" s="13">
        <v>5.5</v>
      </c>
      <c r="D510" s="13" t="s">
        <v>8335</v>
      </c>
      <c r="E510" s="13" t="s">
        <v>8335</v>
      </c>
      <c r="F510" s="13" t="s">
        <v>8335</v>
      </c>
      <c r="G510" s="13" t="s">
        <v>8339</v>
      </c>
      <c r="H510" s="13" t="s">
        <v>8336</v>
      </c>
      <c r="J510" s="20" t="str">
        <f>IF(Table7[[#This Row],[smoker]]="?","No",Table7[[#This Row],[smoker]])</f>
        <v>yes</v>
      </c>
      <c r="K510" s="20">
        <f>IFERROR(VALUE(Table7[[#This Row],[NumberOfMajorSurgeries]]),0)</f>
        <v>0</v>
      </c>
      <c r="L510" s="22" t="str">
        <f t="shared" si="14"/>
        <v>Normal Weight</v>
      </c>
      <c r="M510" s="22" t="str">
        <f t="shared" si="15"/>
        <v>Normal</v>
      </c>
    </row>
    <row r="511" spans="1:13" x14ac:dyDescent="0.25">
      <c r="A511" s="13" t="s">
        <v>1020</v>
      </c>
      <c r="B511" s="13">
        <v>33.344999999999999</v>
      </c>
      <c r="C511" s="13">
        <v>4.79</v>
      </c>
      <c r="D511" s="13" t="s">
        <v>8335</v>
      </c>
      <c r="E511" s="13" t="s">
        <v>8335</v>
      </c>
      <c r="F511" s="13" t="s">
        <v>8337</v>
      </c>
      <c r="G511" s="13">
        <v>1</v>
      </c>
      <c r="H511" s="13" t="s">
        <v>8335</v>
      </c>
      <c r="J511" s="20" t="str">
        <f>IF(Table7[[#This Row],[smoker]]="?","No",Table7[[#This Row],[smoker]])</f>
        <v>No</v>
      </c>
      <c r="K511" s="20">
        <f>IFERROR(VALUE(Table7[[#This Row],[NumberOfMajorSurgeries]]),0)</f>
        <v>1</v>
      </c>
      <c r="L511" s="20" t="str">
        <f t="shared" si="14"/>
        <v>Obesity</v>
      </c>
      <c r="M511" s="20" t="str">
        <f t="shared" si="15"/>
        <v>Normal</v>
      </c>
    </row>
    <row r="512" spans="1:13" x14ac:dyDescent="0.25">
      <c r="A512" s="13" t="s">
        <v>1022</v>
      </c>
      <c r="B512" s="13">
        <v>24.42</v>
      </c>
      <c r="C512" s="13">
        <v>5.81</v>
      </c>
      <c r="D512" s="13" t="s">
        <v>8335</v>
      </c>
      <c r="E512" s="13" t="s">
        <v>8335</v>
      </c>
      <c r="F512" s="13" t="s">
        <v>8335</v>
      </c>
      <c r="G512" s="13">
        <v>1</v>
      </c>
      <c r="H512" s="13" t="s">
        <v>8336</v>
      </c>
      <c r="J512" s="20" t="str">
        <f>IF(Table7[[#This Row],[smoker]]="?","No",Table7[[#This Row],[smoker]])</f>
        <v>yes</v>
      </c>
      <c r="K512" s="20">
        <f>IFERROR(VALUE(Table7[[#This Row],[NumberOfMajorSurgeries]]),0)</f>
        <v>1</v>
      </c>
      <c r="L512" s="22" t="str">
        <f t="shared" si="14"/>
        <v>Normal Weight</v>
      </c>
      <c r="M512" s="22" t="str">
        <f t="shared" si="15"/>
        <v>Prediabetes</v>
      </c>
    </row>
    <row r="513" spans="1:13" x14ac:dyDescent="0.25">
      <c r="A513" s="13" t="s">
        <v>1024</v>
      </c>
      <c r="B513" s="13">
        <v>29.81</v>
      </c>
      <c r="C513" s="13">
        <v>5.58</v>
      </c>
      <c r="D513" s="13" t="s">
        <v>8335</v>
      </c>
      <c r="E513" s="13" t="s">
        <v>8335</v>
      </c>
      <c r="F513" s="13" t="s">
        <v>8335</v>
      </c>
      <c r="G513" s="13" t="s">
        <v>8339</v>
      </c>
      <c r="H513" s="13" t="s">
        <v>8336</v>
      </c>
      <c r="J513" s="20" t="str">
        <f>IF(Table7[[#This Row],[smoker]]="?","No",Table7[[#This Row],[smoker]])</f>
        <v>yes</v>
      </c>
      <c r="K513" s="20">
        <f>IFERROR(VALUE(Table7[[#This Row],[NumberOfMajorSurgeries]]),0)</f>
        <v>0</v>
      </c>
      <c r="L513" s="20" t="str">
        <f t="shared" si="14"/>
        <v>Overweight</v>
      </c>
      <c r="M513" s="20" t="str">
        <f t="shared" si="15"/>
        <v>Normal</v>
      </c>
    </row>
    <row r="514" spans="1:13" x14ac:dyDescent="0.25">
      <c r="A514" s="13" t="s">
        <v>1026</v>
      </c>
      <c r="B514" s="13">
        <v>51.18</v>
      </c>
      <c r="C514" s="13">
        <v>4.4000000000000004</v>
      </c>
      <c r="D514" s="13" t="s">
        <v>8336</v>
      </c>
      <c r="E514" s="13" t="s">
        <v>8335</v>
      </c>
      <c r="F514" s="13" t="s">
        <v>8335</v>
      </c>
      <c r="G514" s="13">
        <v>2</v>
      </c>
      <c r="H514" s="13" t="s">
        <v>8335</v>
      </c>
      <c r="J514" s="20" t="str">
        <f>IF(Table7[[#This Row],[smoker]]="?","No",Table7[[#This Row],[smoker]])</f>
        <v>No</v>
      </c>
      <c r="K514" s="20">
        <f>IFERROR(VALUE(Table7[[#This Row],[NumberOfMajorSurgeries]]),0)</f>
        <v>2</v>
      </c>
      <c r="L514" s="22" t="str">
        <f t="shared" ref="L514:L577" si="16">IF(B514 &lt; 18.5, "Underweight", IF(B514 &lt; 25, "Normal Weight", IF(B514 &lt; 30, "Overweight", "Obesity")))</f>
        <v>Obesity</v>
      </c>
      <c r="M514" s="22" t="str">
        <f t="shared" ref="M514:M577" si="17">IF(C514&lt;5.7,"Normal",
IF(C514&lt;6.5,"Prediabetes",
IF(C514&lt;7,"Diabetes",
"Diabetes")))</f>
        <v>Normal</v>
      </c>
    </row>
    <row r="515" spans="1:13" x14ac:dyDescent="0.25">
      <c r="A515" s="13" t="s">
        <v>1028</v>
      </c>
      <c r="B515" s="13">
        <v>51.37</v>
      </c>
      <c r="C515" s="13">
        <v>8.18</v>
      </c>
      <c r="D515" s="13" t="s">
        <v>8336</v>
      </c>
      <c r="E515" s="13" t="s">
        <v>8335</v>
      </c>
      <c r="F515" s="13" t="s">
        <v>8335</v>
      </c>
      <c r="G515" s="13" t="s">
        <v>8339</v>
      </c>
      <c r="H515" s="13" t="s">
        <v>8335</v>
      </c>
      <c r="J515" s="20" t="str">
        <f>IF(Table7[[#This Row],[smoker]]="?","No",Table7[[#This Row],[smoker]])</f>
        <v>No</v>
      </c>
      <c r="K515" s="20">
        <f>IFERROR(VALUE(Table7[[#This Row],[NumberOfMajorSurgeries]]),0)</f>
        <v>0</v>
      </c>
      <c r="L515" s="20" t="str">
        <f t="shared" si="16"/>
        <v>Obesity</v>
      </c>
      <c r="M515" s="20" t="str">
        <f t="shared" si="17"/>
        <v>Diabetes</v>
      </c>
    </row>
    <row r="516" spans="1:13" x14ac:dyDescent="0.25">
      <c r="A516" s="13" t="s">
        <v>1030</v>
      </c>
      <c r="B516" s="13">
        <v>36.19</v>
      </c>
      <c r="C516" s="13">
        <v>5.52</v>
      </c>
      <c r="D516" s="13" t="s">
        <v>8336</v>
      </c>
      <c r="E516" s="13" t="s">
        <v>8335</v>
      </c>
      <c r="F516" s="13" t="s">
        <v>8335</v>
      </c>
      <c r="G516" s="13" t="s">
        <v>8339</v>
      </c>
      <c r="H516" s="13" t="s">
        <v>8335</v>
      </c>
      <c r="J516" s="20" t="str">
        <f>IF(Table7[[#This Row],[smoker]]="?","No",Table7[[#This Row],[smoker]])</f>
        <v>No</v>
      </c>
      <c r="K516" s="20">
        <f>IFERROR(VALUE(Table7[[#This Row],[NumberOfMajorSurgeries]]),0)</f>
        <v>0</v>
      </c>
      <c r="L516" s="22" t="str">
        <f t="shared" si="16"/>
        <v>Obesity</v>
      </c>
      <c r="M516" s="22" t="str">
        <f t="shared" si="17"/>
        <v>Normal</v>
      </c>
    </row>
    <row r="517" spans="1:13" x14ac:dyDescent="0.25">
      <c r="A517" s="13" t="s">
        <v>1032</v>
      </c>
      <c r="B517" s="13">
        <v>25.9</v>
      </c>
      <c r="C517" s="13">
        <v>4.84</v>
      </c>
      <c r="D517" s="13" t="s">
        <v>8335</v>
      </c>
      <c r="E517" s="13" t="s">
        <v>8335</v>
      </c>
      <c r="F517" s="13" t="s">
        <v>8335</v>
      </c>
      <c r="G517" s="13" t="s">
        <v>8339</v>
      </c>
      <c r="H517" s="13" t="s">
        <v>8336</v>
      </c>
      <c r="J517" s="20" t="str">
        <f>IF(Table7[[#This Row],[smoker]]="?","No",Table7[[#This Row],[smoker]])</f>
        <v>yes</v>
      </c>
      <c r="K517" s="20">
        <f>IFERROR(VALUE(Table7[[#This Row],[NumberOfMajorSurgeries]]),0)</f>
        <v>0</v>
      </c>
      <c r="L517" s="20" t="str">
        <f t="shared" si="16"/>
        <v>Overweight</v>
      </c>
      <c r="M517" s="20" t="str">
        <f t="shared" si="17"/>
        <v>Normal</v>
      </c>
    </row>
    <row r="518" spans="1:13" x14ac:dyDescent="0.25">
      <c r="A518" s="13" t="s">
        <v>1034</v>
      </c>
      <c r="B518" s="13">
        <v>35.72</v>
      </c>
      <c r="C518" s="13">
        <v>4.08</v>
      </c>
      <c r="D518" s="13" t="s">
        <v>8335</v>
      </c>
      <c r="E518" s="13" t="s">
        <v>8335</v>
      </c>
      <c r="F518" s="13" t="s">
        <v>8337</v>
      </c>
      <c r="G518" s="13">
        <v>1</v>
      </c>
      <c r="H518" s="13" t="s">
        <v>8335</v>
      </c>
      <c r="J518" s="20" t="str">
        <f>IF(Table7[[#This Row],[smoker]]="?","No",Table7[[#This Row],[smoker]])</f>
        <v>No</v>
      </c>
      <c r="K518" s="20">
        <f>IFERROR(VALUE(Table7[[#This Row],[NumberOfMajorSurgeries]]),0)</f>
        <v>1</v>
      </c>
      <c r="L518" s="22" t="str">
        <f t="shared" si="16"/>
        <v>Obesity</v>
      </c>
      <c r="M518" s="22" t="str">
        <f t="shared" si="17"/>
        <v>Normal</v>
      </c>
    </row>
    <row r="519" spans="1:13" x14ac:dyDescent="0.25">
      <c r="A519" s="13" t="s">
        <v>1036</v>
      </c>
      <c r="B519" s="13">
        <v>27.94</v>
      </c>
      <c r="C519" s="13">
        <v>4.4800000000000004</v>
      </c>
      <c r="D519" s="13" t="s">
        <v>8335</v>
      </c>
      <c r="E519" s="13" t="s">
        <v>8335</v>
      </c>
      <c r="F519" s="13" t="s">
        <v>8337</v>
      </c>
      <c r="G519" s="13">
        <v>1</v>
      </c>
      <c r="H519" s="13" t="s">
        <v>8336</v>
      </c>
      <c r="J519" s="20" t="str">
        <f>IF(Table7[[#This Row],[smoker]]="?","No",Table7[[#This Row],[smoker]])</f>
        <v>yes</v>
      </c>
      <c r="K519" s="20">
        <f>IFERROR(VALUE(Table7[[#This Row],[NumberOfMajorSurgeries]]),0)</f>
        <v>1</v>
      </c>
      <c r="L519" s="20" t="str">
        <f t="shared" si="16"/>
        <v>Overweight</v>
      </c>
      <c r="M519" s="20" t="str">
        <f t="shared" si="17"/>
        <v>Normal</v>
      </c>
    </row>
    <row r="520" spans="1:13" x14ac:dyDescent="0.25">
      <c r="A520" s="13" t="s">
        <v>1038</v>
      </c>
      <c r="B520" s="13">
        <v>27.1</v>
      </c>
      <c r="C520" s="13">
        <v>5.73</v>
      </c>
      <c r="D520" s="13" t="s">
        <v>8335</v>
      </c>
      <c r="E520" s="13" t="s">
        <v>8335</v>
      </c>
      <c r="F520" s="13" t="s">
        <v>8335</v>
      </c>
      <c r="G520" s="13" t="s">
        <v>8339</v>
      </c>
      <c r="H520" s="13" t="s">
        <v>8336</v>
      </c>
      <c r="J520" s="20" t="str">
        <f>IF(Table7[[#This Row],[smoker]]="?","No",Table7[[#This Row],[smoker]])</f>
        <v>yes</v>
      </c>
      <c r="K520" s="20">
        <f>IFERROR(VALUE(Table7[[#This Row],[NumberOfMajorSurgeries]]),0)</f>
        <v>0</v>
      </c>
      <c r="L520" s="22" t="str">
        <f t="shared" si="16"/>
        <v>Overweight</v>
      </c>
      <c r="M520" s="22" t="str">
        <f t="shared" si="17"/>
        <v>Prediabetes</v>
      </c>
    </row>
    <row r="521" spans="1:13" x14ac:dyDescent="0.25">
      <c r="A521" s="13" t="s">
        <v>1040</v>
      </c>
      <c r="B521" s="13">
        <v>18.3</v>
      </c>
      <c r="C521" s="13">
        <v>5.46</v>
      </c>
      <c r="D521" s="13" t="s">
        <v>8336</v>
      </c>
      <c r="E521" s="13" t="s">
        <v>8335</v>
      </c>
      <c r="F521" s="13" t="s">
        <v>8337</v>
      </c>
      <c r="G521" s="13">
        <v>1</v>
      </c>
      <c r="H521" s="13" t="s">
        <v>8336</v>
      </c>
      <c r="J521" s="20" t="str">
        <f>IF(Table7[[#This Row],[smoker]]="?","No",Table7[[#This Row],[smoker]])</f>
        <v>yes</v>
      </c>
      <c r="K521" s="20">
        <f>IFERROR(VALUE(Table7[[#This Row],[NumberOfMajorSurgeries]]),0)</f>
        <v>1</v>
      </c>
      <c r="L521" s="20" t="str">
        <f t="shared" si="16"/>
        <v>Underweight</v>
      </c>
      <c r="M521" s="20" t="str">
        <f t="shared" si="17"/>
        <v>Normal</v>
      </c>
    </row>
    <row r="522" spans="1:13" x14ac:dyDescent="0.25">
      <c r="A522" s="13" t="s">
        <v>1042</v>
      </c>
      <c r="B522" s="13">
        <v>25.3</v>
      </c>
      <c r="C522" s="13">
        <v>5.0199999999999996</v>
      </c>
      <c r="D522" s="13" t="s">
        <v>8336</v>
      </c>
      <c r="E522" s="13" t="s">
        <v>8335</v>
      </c>
      <c r="F522" s="13" t="s">
        <v>8335</v>
      </c>
      <c r="G522" s="13">
        <v>1</v>
      </c>
      <c r="H522" s="13" t="s">
        <v>8336</v>
      </c>
      <c r="J522" s="20" t="str">
        <f>IF(Table7[[#This Row],[smoker]]="?","No",Table7[[#This Row],[smoker]])</f>
        <v>yes</v>
      </c>
      <c r="K522" s="20">
        <f>IFERROR(VALUE(Table7[[#This Row],[NumberOfMajorSurgeries]]),0)</f>
        <v>1</v>
      </c>
      <c r="L522" s="22" t="str">
        <f t="shared" si="16"/>
        <v>Overweight</v>
      </c>
      <c r="M522" s="22" t="str">
        <f t="shared" si="17"/>
        <v>Normal</v>
      </c>
    </row>
    <row r="523" spans="1:13" x14ac:dyDescent="0.25">
      <c r="A523" s="13" t="s">
        <v>1044</v>
      </c>
      <c r="B523" s="13">
        <v>38.83</v>
      </c>
      <c r="C523" s="13">
        <v>6.36</v>
      </c>
      <c r="D523" s="13" t="s">
        <v>8335</v>
      </c>
      <c r="E523" s="13" t="s">
        <v>8335</v>
      </c>
      <c r="F523" s="13" t="s">
        <v>8335</v>
      </c>
      <c r="G523" s="13">
        <v>1</v>
      </c>
      <c r="H523" s="13" t="s">
        <v>8335</v>
      </c>
      <c r="J523" s="20" t="str">
        <f>IF(Table7[[#This Row],[smoker]]="?","No",Table7[[#This Row],[smoker]])</f>
        <v>No</v>
      </c>
      <c r="K523" s="20">
        <f>IFERROR(VALUE(Table7[[#This Row],[NumberOfMajorSurgeries]]),0)</f>
        <v>1</v>
      </c>
      <c r="L523" s="20" t="str">
        <f t="shared" si="16"/>
        <v>Obesity</v>
      </c>
      <c r="M523" s="20" t="str">
        <f t="shared" si="17"/>
        <v>Prediabetes</v>
      </c>
    </row>
    <row r="524" spans="1:13" x14ac:dyDescent="0.25">
      <c r="A524" s="13" t="s">
        <v>1046</v>
      </c>
      <c r="B524" s="13">
        <v>27.6</v>
      </c>
      <c r="C524" s="13">
        <v>5.36</v>
      </c>
      <c r="D524" s="13" t="s">
        <v>8335</v>
      </c>
      <c r="E524" s="13" t="s">
        <v>8335</v>
      </c>
      <c r="F524" s="13" t="s">
        <v>8335</v>
      </c>
      <c r="G524" s="13">
        <v>1</v>
      </c>
      <c r="H524" s="13" t="s">
        <v>8335</v>
      </c>
      <c r="J524" s="20" t="str">
        <f>IF(Table7[[#This Row],[smoker]]="?","No",Table7[[#This Row],[smoker]])</f>
        <v>No</v>
      </c>
      <c r="K524" s="20">
        <f>IFERROR(VALUE(Table7[[#This Row],[NumberOfMajorSurgeries]]),0)</f>
        <v>1</v>
      </c>
      <c r="L524" s="22" t="str">
        <f t="shared" si="16"/>
        <v>Overweight</v>
      </c>
      <c r="M524" s="22" t="str">
        <f t="shared" si="17"/>
        <v>Normal</v>
      </c>
    </row>
    <row r="525" spans="1:13" x14ac:dyDescent="0.25">
      <c r="A525" s="13" t="s">
        <v>1048</v>
      </c>
      <c r="B525" s="13">
        <v>46.4</v>
      </c>
      <c r="C525" s="13">
        <v>8.3699999999999992</v>
      </c>
      <c r="D525" s="13" t="s">
        <v>8336</v>
      </c>
      <c r="E525" s="13" t="s">
        <v>8335</v>
      </c>
      <c r="F525" s="13" t="s">
        <v>8337</v>
      </c>
      <c r="G525" s="13">
        <v>1</v>
      </c>
      <c r="H525" s="13" t="s">
        <v>8335</v>
      </c>
      <c r="J525" s="20" t="str">
        <f>IF(Table7[[#This Row],[smoker]]="?","No",Table7[[#This Row],[smoker]])</f>
        <v>No</v>
      </c>
      <c r="K525" s="20">
        <f>IFERROR(VALUE(Table7[[#This Row],[NumberOfMajorSurgeries]]),0)</f>
        <v>1</v>
      </c>
      <c r="L525" s="20" t="str">
        <f t="shared" si="16"/>
        <v>Obesity</v>
      </c>
      <c r="M525" s="20" t="str">
        <f t="shared" si="17"/>
        <v>Diabetes</v>
      </c>
    </row>
    <row r="526" spans="1:13" x14ac:dyDescent="0.25">
      <c r="A526" s="13" t="s">
        <v>1050</v>
      </c>
      <c r="B526" s="13">
        <v>51.92</v>
      </c>
      <c r="C526" s="13">
        <v>5.18</v>
      </c>
      <c r="D526" s="13" t="s">
        <v>8336</v>
      </c>
      <c r="E526" s="13" t="s">
        <v>8335</v>
      </c>
      <c r="F526" s="13" t="s">
        <v>8337</v>
      </c>
      <c r="G526" s="13">
        <v>1</v>
      </c>
      <c r="H526" s="13" t="s">
        <v>8335</v>
      </c>
      <c r="J526" s="20" t="str">
        <f>IF(Table7[[#This Row],[smoker]]="?","No",Table7[[#This Row],[smoker]])</f>
        <v>No</v>
      </c>
      <c r="K526" s="20">
        <f>IFERROR(VALUE(Table7[[#This Row],[NumberOfMajorSurgeries]]),0)</f>
        <v>1</v>
      </c>
      <c r="L526" s="22" t="str">
        <f t="shared" si="16"/>
        <v>Obesity</v>
      </c>
      <c r="M526" s="22" t="str">
        <f t="shared" si="17"/>
        <v>Normal</v>
      </c>
    </row>
    <row r="527" spans="1:13" x14ac:dyDescent="0.25">
      <c r="A527" s="13" t="s">
        <v>1052</v>
      </c>
      <c r="B527" s="13">
        <v>32.395000000000003</v>
      </c>
      <c r="C527" s="13">
        <v>5.68</v>
      </c>
      <c r="D527" s="13" t="s">
        <v>8336</v>
      </c>
      <c r="E527" s="13" t="s">
        <v>8335</v>
      </c>
      <c r="F527" s="13" t="s">
        <v>8335</v>
      </c>
      <c r="G527" s="13">
        <v>1</v>
      </c>
      <c r="H527" s="13" t="s">
        <v>8335</v>
      </c>
      <c r="J527" s="20" t="str">
        <f>IF(Table7[[#This Row],[smoker]]="?","No",Table7[[#This Row],[smoker]])</f>
        <v>No</v>
      </c>
      <c r="K527" s="20">
        <f>IFERROR(VALUE(Table7[[#This Row],[NumberOfMajorSurgeries]]),0)</f>
        <v>1</v>
      </c>
      <c r="L527" s="20" t="str">
        <f t="shared" si="16"/>
        <v>Obesity</v>
      </c>
      <c r="M527" s="20" t="str">
        <f t="shared" si="17"/>
        <v>Normal</v>
      </c>
    </row>
    <row r="528" spans="1:13" x14ac:dyDescent="0.25">
      <c r="A528" s="13" t="s">
        <v>1054</v>
      </c>
      <c r="B528" s="13">
        <v>46.19</v>
      </c>
      <c r="C528" s="13">
        <v>7.31</v>
      </c>
      <c r="D528" s="13" t="s">
        <v>8336</v>
      </c>
      <c r="E528" s="13" t="s">
        <v>8335</v>
      </c>
      <c r="F528" s="13" t="s">
        <v>8337</v>
      </c>
      <c r="G528" s="13">
        <v>1</v>
      </c>
      <c r="H528" s="13" t="s">
        <v>8335</v>
      </c>
      <c r="J528" s="20" t="str">
        <f>IF(Table7[[#This Row],[smoker]]="?","No",Table7[[#This Row],[smoker]])</f>
        <v>No</v>
      </c>
      <c r="K528" s="20">
        <f>IFERROR(VALUE(Table7[[#This Row],[NumberOfMajorSurgeries]]),0)</f>
        <v>1</v>
      </c>
      <c r="L528" s="22" t="str">
        <f t="shared" si="16"/>
        <v>Obesity</v>
      </c>
      <c r="M528" s="22" t="str">
        <f t="shared" si="17"/>
        <v>Diabetes</v>
      </c>
    </row>
    <row r="529" spans="1:13" x14ac:dyDescent="0.25">
      <c r="A529" s="13" t="s">
        <v>1056</v>
      </c>
      <c r="B529" s="13">
        <v>27.93</v>
      </c>
      <c r="C529" s="13">
        <v>4.67</v>
      </c>
      <c r="D529" s="13" t="s">
        <v>8335</v>
      </c>
      <c r="E529" s="13" t="s">
        <v>8335</v>
      </c>
      <c r="F529" s="13" t="s">
        <v>8337</v>
      </c>
      <c r="G529" s="13">
        <v>1</v>
      </c>
      <c r="H529" s="13" t="s">
        <v>8335</v>
      </c>
      <c r="J529" s="20" t="str">
        <f>IF(Table7[[#This Row],[smoker]]="?","No",Table7[[#This Row],[smoker]])</f>
        <v>No</v>
      </c>
      <c r="K529" s="20">
        <f>IFERROR(VALUE(Table7[[#This Row],[NumberOfMajorSurgeries]]),0)</f>
        <v>1</v>
      </c>
      <c r="L529" s="20" t="str">
        <f t="shared" si="16"/>
        <v>Overweight</v>
      </c>
      <c r="M529" s="20" t="str">
        <f t="shared" si="17"/>
        <v>Normal</v>
      </c>
    </row>
    <row r="530" spans="1:13" x14ac:dyDescent="0.25">
      <c r="A530" s="13" t="s">
        <v>1058</v>
      </c>
      <c r="B530" s="13">
        <v>45.62</v>
      </c>
      <c r="C530" s="13">
        <v>6.87</v>
      </c>
      <c r="D530" s="13" t="s">
        <v>8335</v>
      </c>
      <c r="E530" s="13" t="s">
        <v>8335</v>
      </c>
      <c r="F530" s="13" t="s">
        <v>8335</v>
      </c>
      <c r="G530" s="13" t="s">
        <v>8339</v>
      </c>
      <c r="H530" s="13" t="s">
        <v>8335</v>
      </c>
      <c r="J530" s="20" t="str">
        <f>IF(Table7[[#This Row],[smoker]]="?","No",Table7[[#This Row],[smoker]])</f>
        <v>No</v>
      </c>
      <c r="K530" s="20">
        <f>IFERROR(VALUE(Table7[[#This Row],[NumberOfMajorSurgeries]]),0)</f>
        <v>0</v>
      </c>
      <c r="L530" s="22" t="str">
        <f t="shared" si="16"/>
        <v>Obesity</v>
      </c>
      <c r="M530" s="22" t="str">
        <f t="shared" si="17"/>
        <v>Diabetes</v>
      </c>
    </row>
    <row r="531" spans="1:13" x14ac:dyDescent="0.25">
      <c r="A531" s="13" t="s">
        <v>1060</v>
      </c>
      <c r="B531" s="13">
        <v>35.31</v>
      </c>
      <c r="C531" s="13">
        <v>5.87</v>
      </c>
      <c r="D531" s="13" t="s">
        <v>8335</v>
      </c>
      <c r="E531" s="13" t="s">
        <v>8335</v>
      </c>
      <c r="F531" s="13" t="s">
        <v>8337</v>
      </c>
      <c r="G531" s="13">
        <v>1</v>
      </c>
      <c r="H531" s="13" t="s">
        <v>8335</v>
      </c>
      <c r="J531" s="20" t="str">
        <f>IF(Table7[[#This Row],[smoker]]="?","No",Table7[[#This Row],[smoker]])</f>
        <v>No</v>
      </c>
      <c r="K531" s="20">
        <f>IFERROR(VALUE(Table7[[#This Row],[NumberOfMajorSurgeries]]),0)</f>
        <v>1</v>
      </c>
      <c r="L531" s="20" t="str">
        <f t="shared" si="16"/>
        <v>Obesity</v>
      </c>
      <c r="M531" s="20" t="str">
        <f t="shared" si="17"/>
        <v>Prediabetes</v>
      </c>
    </row>
    <row r="532" spans="1:13" x14ac:dyDescent="0.25">
      <c r="A532" s="13" t="s">
        <v>1062</v>
      </c>
      <c r="B532" s="13">
        <v>30.4</v>
      </c>
      <c r="C532" s="13">
        <v>4.07</v>
      </c>
      <c r="D532" s="13" t="s">
        <v>8336</v>
      </c>
      <c r="E532" s="13" t="s">
        <v>8335</v>
      </c>
      <c r="F532" s="13" t="s">
        <v>8335</v>
      </c>
      <c r="G532" s="13">
        <v>1</v>
      </c>
      <c r="H532" s="13" t="s">
        <v>8335</v>
      </c>
      <c r="J532" s="20" t="str">
        <f>IF(Table7[[#This Row],[smoker]]="?","No",Table7[[#This Row],[smoker]])</f>
        <v>No</v>
      </c>
      <c r="K532" s="20">
        <f>IFERROR(VALUE(Table7[[#This Row],[NumberOfMajorSurgeries]]),0)</f>
        <v>1</v>
      </c>
      <c r="L532" s="22" t="str">
        <f t="shared" si="16"/>
        <v>Obesity</v>
      </c>
      <c r="M532" s="22" t="str">
        <f t="shared" si="17"/>
        <v>Normal</v>
      </c>
    </row>
    <row r="533" spans="1:13" x14ac:dyDescent="0.25">
      <c r="A533" s="13" t="s">
        <v>1064</v>
      </c>
      <c r="B533" s="13">
        <v>20.13</v>
      </c>
      <c r="C533" s="13">
        <v>6.47</v>
      </c>
      <c r="D533" s="13" t="s">
        <v>8335</v>
      </c>
      <c r="E533" s="13" t="s">
        <v>8335</v>
      </c>
      <c r="F533" s="13" t="s">
        <v>8337</v>
      </c>
      <c r="G533" s="13">
        <v>1</v>
      </c>
      <c r="H533" s="13" t="s">
        <v>8336</v>
      </c>
      <c r="J533" s="20" t="str">
        <f>IF(Table7[[#This Row],[smoker]]="?","No",Table7[[#This Row],[smoker]])</f>
        <v>yes</v>
      </c>
      <c r="K533" s="20">
        <f>IFERROR(VALUE(Table7[[#This Row],[NumberOfMajorSurgeries]]),0)</f>
        <v>1</v>
      </c>
      <c r="L533" s="20" t="str">
        <f t="shared" si="16"/>
        <v>Normal Weight</v>
      </c>
      <c r="M533" s="20" t="str">
        <f t="shared" si="17"/>
        <v>Prediabetes</v>
      </c>
    </row>
    <row r="534" spans="1:13" x14ac:dyDescent="0.25">
      <c r="A534" s="13" t="s">
        <v>1066</v>
      </c>
      <c r="B534" s="13">
        <v>23.655000000000001</v>
      </c>
      <c r="C534" s="13">
        <v>5.14</v>
      </c>
      <c r="D534" s="13" t="s">
        <v>8335</v>
      </c>
      <c r="E534" s="13" t="s">
        <v>8335</v>
      </c>
      <c r="F534" s="13" t="s">
        <v>8335</v>
      </c>
      <c r="G534" s="13">
        <v>1</v>
      </c>
      <c r="H534" s="13" t="s">
        <v>8336</v>
      </c>
      <c r="J534" s="20" t="str">
        <f>IF(Table7[[#This Row],[smoker]]="?","No",Table7[[#This Row],[smoker]])</f>
        <v>yes</v>
      </c>
      <c r="K534" s="20">
        <f>IFERROR(VALUE(Table7[[#This Row],[NumberOfMajorSurgeries]]),0)</f>
        <v>1</v>
      </c>
      <c r="L534" s="22" t="str">
        <f t="shared" si="16"/>
        <v>Normal Weight</v>
      </c>
      <c r="M534" s="22" t="str">
        <f t="shared" si="17"/>
        <v>Normal</v>
      </c>
    </row>
    <row r="535" spans="1:13" x14ac:dyDescent="0.25">
      <c r="A535" s="13" t="s">
        <v>1068</v>
      </c>
      <c r="B535" s="13">
        <v>49.05</v>
      </c>
      <c r="C535" s="13">
        <v>9.77</v>
      </c>
      <c r="D535" s="13" t="s">
        <v>8336</v>
      </c>
      <c r="E535" s="13" t="s">
        <v>8335</v>
      </c>
      <c r="F535" s="13" t="s">
        <v>8335</v>
      </c>
      <c r="G535" s="13" t="s">
        <v>8339</v>
      </c>
      <c r="H535" s="13" t="s">
        <v>8335</v>
      </c>
      <c r="J535" s="20" t="str">
        <f>IF(Table7[[#This Row],[smoker]]="?","No",Table7[[#This Row],[smoker]])</f>
        <v>No</v>
      </c>
      <c r="K535" s="20">
        <f>IFERROR(VALUE(Table7[[#This Row],[NumberOfMajorSurgeries]]),0)</f>
        <v>0</v>
      </c>
      <c r="L535" s="20" t="str">
        <f t="shared" si="16"/>
        <v>Obesity</v>
      </c>
      <c r="M535" s="20" t="str">
        <f t="shared" si="17"/>
        <v>Diabetes</v>
      </c>
    </row>
    <row r="536" spans="1:13" x14ac:dyDescent="0.25">
      <c r="A536" s="13" t="s">
        <v>1070</v>
      </c>
      <c r="B536" s="13">
        <v>51.94</v>
      </c>
      <c r="C536" s="13">
        <v>8.8000000000000007</v>
      </c>
      <c r="D536" s="13" t="s">
        <v>8336</v>
      </c>
      <c r="E536" s="13" t="s">
        <v>8335</v>
      </c>
      <c r="F536" s="13" t="s">
        <v>8335</v>
      </c>
      <c r="G536" s="13">
        <v>2</v>
      </c>
      <c r="H536" s="13" t="s">
        <v>8335</v>
      </c>
      <c r="J536" s="20" t="str">
        <f>IF(Table7[[#This Row],[smoker]]="?","No",Table7[[#This Row],[smoker]])</f>
        <v>No</v>
      </c>
      <c r="K536" s="20">
        <f>IFERROR(VALUE(Table7[[#This Row],[NumberOfMajorSurgeries]]),0)</f>
        <v>2</v>
      </c>
      <c r="L536" s="22" t="str">
        <f t="shared" si="16"/>
        <v>Obesity</v>
      </c>
      <c r="M536" s="22" t="str">
        <f t="shared" si="17"/>
        <v>Diabetes</v>
      </c>
    </row>
    <row r="537" spans="1:13" x14ac:dyDescent="0.25">
      <c r="A537" s="13" t="s">
        <v>1072</v>
      </c>
      <c r="B537" s="13">
        <v>29.83</v>
      </c>
      <c r="C537" s="13">
        <v>5.84</v>
      </c>
      <c r="D537" s="13" t="s">
        <v>8335</v>
      </c>
      <c r="E537" s="13" t="s">
        <v>8335</v>
      </c>
      <c r="F537" s="13" t="s">
        <v>8335</v>
      </c>
      <c r="G537" s="13">
        <v>1</v>
      </c>
      <c r="H537" s="13" t="s">
        <v>8336</v>
      </c>
      <c r="J537" s="20" t="str">
        <f>IF(Table7[[#This Row],[smoker]]="?","No",Table7[[#This Row],[smoker]])</f>
        <v>yes</v>
      </c>
      <c r="K537" s="20">
        <f>IFERROR(VALUE(Table7[[#This Row],[NumberOfMajorSurgeries]]),0)</f>
        <v>1</v>
      </c>
      <c r="L537" s="20" t="str">
        <f t="shared" si="16"/>
        <v>Overweight</v>
      </c>
      <c r="M537" s="20" t="str">
        <f t="shared" si="17"/>
        <v>Prediabetes</v>
      </c>
    </row>
    <row r="538" spans="1:13" x14ac:dyDescent="0.25">
      <c r="A538" s="13" t="s">
        <v>1074</v>
      </c>
      <c r="B538" s="13">
        <v>22.6</v>
      </c>
      <c r="C538" s="13">
        <v>10.43</v>
      </c>
      <c r="D538" s="13" t="s">
        <v>8336</v>
      </c>
      <c r="E538" s="13" t="s">
        <v>8335</v>
      </c>
      <c r="F538" s="13" t="s">
        <v>8335</v>
      </c>
      <c r="G538" s="13">
        <v>1</v>
      </c>
      <c r="H538" s="13" t="s">
        <v>8336</v>
      </c>
      <c r="J538" s="20" t="str">
        <f>IF(Table7[[#This Row],[smoker]]="?","No",Table7[[#This Row],[smoker]])</f>
        <v>yes</v>
      </c>
      <c r="K538" s="20">
        <f>IFERROR(VALUE(Table7[[#This Row],[NumberOfMajorSurgeries]]),0)</f>
        <v>1</v>
      </c>
      <c r="L538" s="22" t="str">
        <f t="shared" si="16"/>
        <v>Normal Weight</v>
      </c>
      <c r="M538" s="22" t="str">
        <f t="shared" si="17"/>
        <v>Diabetes</v>
      </c>
    </row>
    <row r="539" spans="1:13" x14ac:dyDescent="0.25">
      <c r="A539" s="13" t="s">
        <v>1076</v>
      </c>
      <c r="B539" s="13">
        <v>46.69</v>
      </c>
      <c r="C539" s="13">
        <v>4.25</v>
      </c>
      <c r="D539" s="13" t="s">
        <v>8336</v>
      </c>
      <c r="E539" s="13" t="s">
        <v>8335</v>
      </c>
      <c r="F539" s="13" t="s">
        <v>8335</v>
      </c>
      <c r="G539" s="13">
        <v>1</v>
      </c>
      <c r="H539" s="13" t="s">
        <v>8335</v>
      </c>
      <c r="J539" s="20" t="str">
        <f>IF(Table7[[#This Row],[smoker]]="?","No",Table7[[#This Row],[smoker]])</f>
        <v>No</v>
      </c>
      <c r="K539" s="20">
        <f>IFERROR(VALUE(Table7[[#This Row],[NumberOfMajorSurgeries]]),0)</f>
        <v>1</v>
      </c>
      <c r="L539" s="20" t="str">
        <f t="shared" si="16"/>
        <v>Obesity</v>
      </c>
      <c r="M539" s="20" t="str">
        <f t="shared" si="17"/>
        <v>Normal</v>
      </c>
    </row>
    <row r="540" spans="1:13" x14ac:dyDescent="0.25">
      <c r="A540" s="13" t="s">
        <v>1078</v>
      </c>
      <c r="B540" s="13">
        <v>28.49</v>
      </c>
      <c r="C540" s="13">
        <v>4.8899999999999997</v>
      </c>
      <c r="D540" s="13" t="s">
        <v>8335</v>
      </c>
      <c r="E540" s="13" t="s">
        <v>8335</v>
      </c>
      <c r="F540" s="13" t="s">
        <v>8335</v>
      </c>
      <c r="G540" s="13" t="s">
        <v>8339</v>
      </c>
      <c r="H540" s="13" t="s">
        <v>8336</v>
      </c>
      <c r="J540" s="20" t="str">
        <f>IF(Table7[[#This Row],[smoker]]="?","No",Table7[[#This Row],[smoker]])</f>
        <v>yes</v>
      </c>
      <c r="K540" s="20">
        <f>IFERROR(VALUE(Table7[[#This Row],[NumberOfMajorSurgeries]]),0)</f>
        <v>0</v>
      </c>
      <c r="L540" s="22" t="str">
        <f t="shared" si="16"/>
        <v>Overweight</v>
      </c>
      <c r="M540" s="22" t="str">
        <f t="shared" si="17"/>
        <v>Normal</v>
      </c>
    </row>
    <row r="541" spans="1:13" x14ac:dyDescent="0.25">
      <c r="A541" s="13" t="s">
        <v>1080</v>
      </c>
      <c r="B541" s="13">
        <v>28.5</v>
      </c>
      <c r="C541" s="13">
        <v>5.55</v>
      </c>
      <c r="D541" s="13" t="s">
        <v>8336</v>
      </c>
      <c r="E541" s="13" t="s">
        <v>8335</v>
      </c>
      <c r="F541" s="13" t="s">
        <v>8335</v>
      </c>
      <c r="G541" s="13">
        <v>1</v>
      </c>
      <c r="H541" s="13" t="s">
        <v>8336</v>
      </c>
      <c r="J541" s="20" t="str">
        <f>IF(Table7[[#This Row],[smoker]]="?","No",Table7[[#This Row],[smoker]])</f>
        <v>yes</v>
      </c>
      <c r="K541" s="20">
        <f>IFERROR(VALUE(Table7[[#This Row],[NumberOfMajorSurgeries]]),0)</f>
        <v>1</v>
      </c>
      <c r="L541" s="20" t="str">
        <f t="shared" si="16"/>
        <v>Overweight</v>
      </c>
      <c r="M541" s="20" t="str">
        <f t="shared" si="17"/>
        <v>Normal</v>
      </c>
    </row>
    <row r="542" spans="1:13" x14ac:dyDescent="0.25">
      <c r="A542" s="13" t="s">
        <v>1082</v>
      </c>
      <c r="B542" s="13">
        <v>24.4</v>
      </c>
      <c r="C542" s="13">
        <v>4.5199999999999996</v>
      </c>
      <c r="D542" s="13" t="s">
        <v>8335</v>
      </c>
      <c r="E542" s="13" t="s">
        <v>8335</v>
      </c>
      <c r="F542" s="13" t="s">
        <v>8335</v>
      </c>
      <c r="G542" s="13">
        <v>1</v>
      </c>
      <c r="H542" s="13" t="s">
        <v>8336</v>
      </c>
      <c r="J542" s="20" t="str">
        <f>IF(Table7[[#This Row],[smoker]]="?","No",Table7[[#This Row],[smoker]])</f>
        <v>yes</v>
      </c>
      <c r="K542" s="20">
        <f>IFERROR(VALUE(Table7[[#This Row],[NumberOfMajorSurgeries]]),0)</f>
        <v>1</v>
      </c>
      <c r="L542" s="22" t="str">
        <f t="shared" si="16"/>
        <v>Normal Weight</v>
      </c>
      <c r="M542" s="22" t="str">
        <f t="shared" si="17"/>
        <v>Normal</v>
      </c>
    </row>
    <row r="543" spans="1:13" x14ac:dyDescent="0.25">
      <c r="A543" s="13" t="s">
        <v>1084</v>
      </c>
      <c r="B543" s="13">
        <v>29.15</v>
      </c>
      <c r="C543" s="13">
        <v>4.45</v>
      </c>
      <c r="D543" s="13" t="s">
        <v>8336</v>
      </c>
      <c r="E543" s="13" t="s">
        <v>8335</v>
      </c>
      <c r="F543" s="13" t="s">
        <v>8335</v>
      </c>
      <c r="G543" s="13">
        <v>1</v>
      </c>
      <c r="H543" s="13" t="s">
        <v>8336</v>
      </c>
      <c r="J543" s="20" t="str">
        <f>IF(Table7[[#This Row],[smoker]]="?","No",Table7[[#This Row],[smoker]])</f>
        <v>yes</v>
      </c>
      <c r="K543" s="20">
        <f>IFERROR(VALUE(Table7[[#This Row],[NumberOfMajorSurgeries]]),0)</f>
        <v>1</v>
      </c>
      <c r="L543" s="20" t="str">
        <f t="shared" si="16"/>
        <v>Overweight</v>
      </c>
      <c r="M543" s="20" t="str">
        <f t="shared" si="17"/>
        <v>Normal</v>
      </c>
    </row>
    <row r="544" spans="1:13" x14ac:dyDescent="0.25">
      <c r="A544" s="13" t="s">
        <v>1086</v>
      </c>
      <c r="B544" s="13">
        <v>27.28</v>
      </c>
      <c r="C544" s="13">
        <v>4.72</v>
      </c>
      <c r="D544" s="13" t="s">
        <v>8335</v>
      </c>
      <c r="E544" s="13" t="s">
        <v>8336</v>
      </c>
      <c r="F544" s="13" t="s">
        <v>8335</v>
      </c>
      <c r="G544" s="13">
        <v>1</v>
      </c>
      <c r="H544" s="13" t="s">
        <v>8336</v>
      </c>
      <c r="J544" s="20" t="str">
        <f>IF(Table7[[#This Row],[smoker]]="?","No",Table7[[#This Row],[smoker]])</f>
        <v>yes</v>
      </c>
      <c r="K544" s="20">
        <f>IFERROR(VALUE(Table7[[#This Row],[NumberOfMajorSurgeries]]),0)</f>
        <v>1</v>
      </c>
      <c r="L544" s="22" t="str">
        <f t="shared" si="16"/>
        <v>Overweight</v>
      </c>
      <c r="M544" s="22" t="str">
        <f t="shared" si="17"/>
        <v>Normal</v>
      </c>
    </row>
    <row r="545" spans="1:13" x14ac:dyDescent="0.25">
      <c r="A545" s="13" t="s">
        <v>1088</v>
      </c>
      <c r="B545" s="13">
        <v>32.229999999999997</v>
      </c>
      <c r="C545" s="13">
        <v>4.6500000000000004</v>
      </c>
      <c r="D545" s="13" t="s">
        <v>8336</v>
      </c>
      <c r="E545" s="13" t="s">
        <v>8335</v>
      </c>
      <c r="F545" s="13" t="s">
        <v>8337</v>
      </c>
      <c r="G545" s="13">
        <v>1</v>
      </c>
      <c r="H545" s="13" t="s">
        <v>8335</v>
      </c>
      <c r="J545" s="20" t="str">
        <f>IF(Table7[[#This Row],[smoker]]="?","No",Table7[[#This Row],[smoker]])</f>
        <v>No</v>
      </c>
      <c r="K545" s="20">
        <f>IFERROR(VALUE(Table7[[#This Row],[NumberOfMajorSurgeries]]),0)</f>
        <v>1</v>
      </c>
      <c r="L545" s="20" t="str">
        <f t="shared" si="16"/>
        <v>Obesity</v>
      </c>
      <c r="M545" s="20" t="str">
        <f t="shared" si="17"/>
        <v>Normal</v>
      </c>
    </row>
    <row r="546" spans="1:13" x14ac:dyDescent="0.25">
      <c r="A546" s="13" t="s">
        <v>1090</v>
      </c>
      <c r="B546" s="13">
        <v>44.2</v>
      </c>
      <c r="C546" s="13">
        <v>11.34</v>
      </c>
      <c r="D546" s="13" t="s">
        <v>8336</v>
      </c>
      <c r="E546" s="13" t="s">
        <v>8335</v>
      </c>
      <c r="F546" s="13" t="s">
        <v>8337</v>
      </c>
      <c r="G546" s="13">
        <v>1</v>
      </c>
      <c r="H546" s="13" t="s">
        <v>8335</v>
      </c>
      <c r="J546" s="20" t="str">
        <f>IF(Table7[[#This Row],[smoker]]="?","No",Table7[[#This Row],[smoker]])</f>
        <v>No</v>
      </c>
      <c r="K546" s="20">
        <f>IFERROR(VALUE(Table7[[#This Row],[NumberOfMajorSurgeries]]),0)</f>
        <v>1</v>
      </c>
      <c r="L546" s="22" t="str">
        <f t="shared" si="16"/>
        <v>Obesity</v>
      </c>
      <c r="M546" s="22" t="str">
        <f t="shared" si="17"/>
        <v>Diabetes</v>
      </c>
    </row>
    <row r="547" spans="1:13" x14ac:dyDescent="0.25">
      <c r="A547" s="13" t="s">
        <v>1092</v>
      </c>
      <c r="B547" s="13">
        <v>29.734999999999999</v>
      </c>
      <c r="C547" s="13">
        <v>4.53</v>
      </c>
      <c r="D547" s="13" t="s">
        <v>8335</v>
      </c>
      <c r="E547" s="13" t="s">
        <v>8335</v>
      </c>
      <c r="F547" s="13" t="s">
        <v>8337</v>
      </c>
      <c r="G547" s="13">
        <v>1</v>
      </c>
      <c r="H547" s="13" t="s">
        <v>8335</v>
      </c>
      <c r="J547" s="20" t="str">
        <f>IF(Table7[[#This Row],[smoker]]="?","No",Table7[[#This Row],[smoker]])</f>
        <v>No</v>
      </c>
      <c r="K547" s="20">
        <f>IFERROR(VALUE(Table7[[#This Row],[NumberOfMajorSurgeries]]),0)</f>
        <v>1</v>
      </c>
      <c r="L547" s="20" t="str">
        <f t="shared" si="16"/>
        <v>Overweight</v>
      </c>
      <c r="M547" s="20" t="str">
        <f t="shared" si="17"/>
        <v>Normal</v>
      </c>
    </row>
    <row r="548" spans="1:13" x14ac:dyDescent="0.25">
      <c r="A548" s="13" t="s">
        <v>1094</v>
      </c>
      <c r="B548" s="13">
        <v>28.31</v>
      </c>
      <c r="C548" s="13">
        <v>6.35</v>
      </c>
      <c r="D548" s="13" t="s">
        <v>8335</v>
      </c>
      <c r="E548" s="13" t="s">
        <v>8335</v>
      </c>
      <c r="F548" s="13" t="s">
        <v>8335</v>
      </c>
      <c r="G548" s="13" t="s">
        <v>8339</v>
      </c>
      <c r="H548" s="13" t="s">
        <v>8336</v>
      </c>
      <c r="J548" s="20" t="str">
        <f>IF(Table7[[#This Row],[smoker]]="?","No",Table7[[#This Row],[smoker]])</f>
        <v>yes</v>
      </c>
      <c r="K548" s="20">
        <f>IFERROR(VALUE(Table7[[#This Row],[NumberOfMajorSurgeries]]),0)</f>
        <v>0</v>
      </c>
      <c r="L548" s="22" t="str">
        <f t="shared" si="16"/>
        <v>Overweight</v>
      </c>
      <c r="M548" s="22" t="str">
        <f t="shared" si="17"/>
        <v>Prediabetes</v>
      </c>
    </row>
    <row r="549" spans="1:13" x14ac:dyDescent="0.25">
      <c r="A549" s="13" t="s">
        <v>1096</v>
      </c>
      <c r="B549" s="13">
        <v>46.62</v>
      </c>
      <c r="C549" s="13">
        <v>8.51</v>
      </c>
      <c r="D549" s="13" t="s">
        <v>8335</v>
      </c>
      <c r="E549" s="13" t="s">
        <v>8335</v>
      </c>
      <c r="F549" s="13" t="s">
        <v>8335</v>
      </c>
      <c r="G549" s="13" t="s">
        <v>8339</v>
      </c>
      <c r="H549" s="13" t="s">
        <v>8335</v>
      </c>
      <c r="J549" s="20" t="str">
        <f>IF(Table7[[#This Row],[smoker]]="?","No",Table7[[#This Row],[smoker]])</f>
        <v>No</v>
      </c>
      <c r="K549" s="20">
        <f>IFERROR(VALUE(Table7[[#This Row],[NumberOfMajorSurgeries]]),0)</f>
        <v>0</v>
      </c>
      <c r="L549" s="20" t="str">
        <f t="shared" si="16"/>
        <v>Obesity</v>
      </c>
      <c r="M549" s="20" t="str">
        <f t="shared" si="17"/>
        <v>Diabetes</v>
      </c>
    </row>
    <row r="550" spans="1:13" x14ac:dyDescent="0.25">
      <c r="A550" s="13" t="s">
        <v>1098</v>
      </c>
      <c r="B550" s="13">
        <v>51.75</v>
      </c>
      <c r="C550" s="13">
        <v>8.59</v>
      </c>
      <c r="D550" s="13" t="s">
        <v>8336</v>
      </c>
      <c r="E550" s="13" t="s">
        <v>8335</v>
      </c>
      <c r="F550" s="13" t="s">
        <v>8335</v>
      </c>
      <c r="G550" s="13">
        <v>1</v>
      </c>
      <c r="H550" s="13" t="s">
        <v>8335</v>
      </c>
      <c r="J550" s="20" t="str">
        <f>IF(Table7[[#This Row],[smoker]]="?","No",Table7[[#This Row],[smoker]])</f>
        <v>No</v>
      </c>
      <c r="K550" s="20">
        <f>IFERROR(VALUE(Table7[[#This Row],[NumberOfMajorSurgeries]]),0)</f>
        <v>1</v>
      </c>
      <c r="L550" s="22" t="str">
        <f t="shared" si="16"/>
        <v>Obesity</v>
      </c>
      <c r="M550" s="22" t="str">
        <f t="shared" si="17"/>
        <v>Diabetes</v>
      </c>
    </row>
    <row r="551" spans="1:13" x14ac:dyDescent="0.25">
      <c r="A551" s="13" t="s">
        <v>1100</v>
      </c>
      <c r="B551" s="13">
        <v>25.7</v>
      </c>
      <c r="C551" s="13">
        <v>4.13</v>
      </c>
      <c r="D551" s="13" t="s">
        <v>8336</v>
      </c>
      <c r="E551" s="13" t="s">
        <v>8335</v>
      </c>
      <c r="F551" s="13" t="s">
        <v>8335</v>
      </c>
      <c r="G551" s="13" t="s">
        <v>8339</v>
      </c>
      <c r="H551" s="13" t="s">
        <v>8336</v>
      </c>
      <c r="J551" s="20" t="str">
        <f>IF(Table7[[#This Row],[smoker]]="?","No",Table7[[#This Row],[smoker]])</f>
        <v>yes</v>
      </c>
      <c r="K551" s="20">
        <f>IFERROR(VALUE(Table7[[#This Row],[NumberOfMajorSurgeries]]),0)</f>
        <v>0</v>
      </c>
      <c r="L551" s="20" t="str">
        <f t="shared" si="16"/>
        <v>Overweight</v>
      </c>
      <c r="M551" s="20" t="str">
        <f t="shared" si="17"/>
        <v>Normal</v>
      </c>
    </row>
    <row r="552" spans="1:13" x14ac:dyDescent="0.25">
      <c r="A552" s="13" t="s">
        <v>1102</v>
      </c>
      <c r="B552" s="13">
        <v>31.79</v>
      </c>
      <c r="C552" s="13">
        <v>4.55</v>
      </c>
      <c r="D552" s="13" t="s">
        <v>8335</v>
      </c>
      <c r="E552" s="13" t="s">
        <v>8335</v>
      </c>
      <c r="F552" s="13" t="s">
        <v>8335</v>
      </c>
      <c r="G552" s="13" t="s">
        <v>8339</v>
      </c>
      <c r="H552" s="13" t="s">
        <v>8335</v>
      </c>
      <c r="J552" s="20" t="str">
        <f>IF(Table7[[#This Row],[smoker]]="?","No",Table7[[#This Row],[smoker]])</f>
        <v>No</v>
      </c>
      <c r="K552" s="20">
        <f>IFERROR(VALUE(Table7[[#This Row],[NumberOfMajorSurgeries]]),0)</f>
        <v>0</v>
      </c>
      <c r="L552" s="22" t="str">
        <f t="shared" si="16"/>
        <v>Obesity</v>
      </c>
      <c r="M552" s="22" t="str">
        <f t="shared" si="17"/>
        <v>Normal</v>
      </c>
    </row>
    <row r="553" spans="1:13" x14ac:dyDescent="0.25">
      <c r="A553" s="13" t="s">
        <v>1104</v>
      </c>
      <c r="B553" s="13">
        <v>24.795000000000002</v>
      </c>
      <c r="C553" s="13">
        <v>4.5199999999999996</v>
      </c>
      <c r="D553" s="13" t="s">
        <v>8335</v>
      </c>
      <c r="E553" s="13" t="s">
        <v>8335</v>
      </c>
      <c r="F553" s="13" t="s">
        <v>8335</v>
      </c>
      <c r="G553" s="13" t="s">
        <v>8339</v>
      </c>
      <c r="H553" s="13" t="s">
        <v>8336</v>
      </c>
      <c r="J553" s="20" t="str">
        <f>IF(Table7[[#This Row],[smoker]]="?","No",Table7[[#This Row],[smoker]])</f>
        <v>yes</v>
      </c>
      <c r="K553" s="20">
        <f>IFERROR(VALUE(Table7[[#This Row],[NumberOfMajorSurgeries]]),0)</f>
        <v>0</v>
      </c>
      <c r="L553" s="20" t="str">
        <f t="shared" si="16"/>
        <v>Normal Weight</v>
      </c>
      <c r="M553" s="20" t="str">
        <f t="shared" si="17"/>
        <v>Normal</v>
      </c>
    </row>
    <row r="554" spans="1:13" x14ac:dyDescent="0.25">
      <c r="A554" s="13" t="s">
        <v>1106</v>
      </c>
      <c r="B554" s="13">
        <v>53.98</v>
      </c>
      <c r="C554" s="13">
        <v>5.07</v>
      </c>
      <c r="D554" s="13" t="s">
        <v>8335</v>
      </c>
      <c r="E554" s="13" t="s">
        <v>8335</v>
      </c>
      <c r="F554" s="13" t="s">
        <v>8337</v>
      </c>
      <c r="G554" s="13">
        <v>1</v>
      </c>
      <c r="H554" s="13" t="s">
        <v>8335</v>
      </c>
      <c r="J554" s="20" t="str">
        <f>IF(Table7[[#This Row],[smoker]]="?","No",Table7[[#This Row],[smoker]])</f>
        <v>No</v>
      </c>
      <c r="K554" s="20">
        <f>IFERROR(VALUE(Table7[[#This Row],[NumberOfMajorSurgeries]]),0)</f>
        <v>1</v>
      </c>
      <c r="L554" s="22" t="str">
        <f t="shared" si="16"/>
        <v>Obesity</v>
      </c>
      <c r="M554" s="22" t="str">
        <f t="shared" si="17"/>
        <v>Normal</v>
      </c>
    </row>
    <row r="555" spans="1:13" x14ac:dyDescent="0.25">
      <c r="A555" s="13" t="s">
        <v>1108</v>
      </c>
      <c r="B555" s="13">
        <v>41.325000000000003</v>
      </c>
      <c r="C555" s="13">
        <v>4.04</v>
      </c>
      <c r="D555" s="13" t="s">
        <v>8336</v>
      </c>
      <c r="E555" s="13" t="s">
        <v>8335</v>
      </c>
      <c r="F555" s="13" t="s">
        <v>8337</v>
      </c>
      <c r="G555" s="13">
        <v>1</v>
      </c>
      <c r="H555" s="13" t="s">
        <v>8335</v>
      </c>
      <c r="J555" s="20" t="str">
        <f>IF(Table7[[#This Row],[smoker]]="?","No",Table7[[#This Row],[smoker]])</f>
        <v>No</v>
      </c>
      <c r="K555" s="20">
        <f>IFERROR(VALUE(Table7[[#This Row],[NumberOfMajorSurgeries]]),0)</f>
        <v>1</v>
      </c>
      <c r="L555" s="20" t="str">
        <f t="shared" si="16"/>
        <v>Obesity</v>
      </c>
      <c r="M555" s="20" t="str">
        <f t="shared" si="17"/>
        <v>Normal</v>
      </c>
    </row>
    <row r="556" spans="1:13" x14ac:dyDescent="0.25">
      <c r="A556" s="13" t="s">
        <v>1110</v>
      </c>
      <c r="B556" s="13">
        <v>51.65</v>
      </c>
      <c r="C556" s="13">
        <v>5.3</v>
      </c>
      <c r="D556" s="13" t="s">
        <v>8336</v>
      </c>
      <c r="E556" s="13" t="s">
        <v>8335</v>
      </c>
      <c r="F556" s="13" t="s">
        <v>8335</v>
      </c>
      <c r="G556" s="13" t="s">
        <v>8339</v>
      </c>
      <c r="H556" s="13" t="s">
        <v>8335</v>
      </c>
      <c r="J556" s="20" t="str">
        <f>IF(Table7[[#This Row],[smoker]]="?","No",Table7[[#This Row],[smoker]])</f>
        <v>No</v>
      </c>
      <c r="K556" s="20">
        <f>IFERROR(VALUE(Table7[[#This Row],[NumberOfMajorSurgeries]]),0)</f>
        <v>0</v>
      </c>
      <c r="L556" s="22" t="str">
        <f t="shared" si="16"/>
        <v>Obesity</v>
      </c>
      <c r="M556" s="22" t="str">
        <f t="shared" si="17"/>
        <v>Normal</v>
      </c>
    </row>
    <row r="557" spans="1:13" x14ac:dyDescent="0.25">
      <c r="A557" s="13" t="s">
        <v>1112</v>
      </c>
      <c r="B557" s="13">
        <v>44.52</v>
      </c>
      <c r="C557" s="13">
        <v>8.64</v>
      </c>
      <c r="D557" s="13" t="s">
        <v>8336</v>
      </c>
      <c r="E557" s="13" t="s">
        <v>8335</v>
      </c>
      <c r="F557" s="13" t="s">
        <v>8337</v>
      </c>
      <c r="G557" s="13">
        <v>1</v>
      </c>
      <c r="H557" s="13" t="s">
        <v>8335</v>
      </c>
      <c r="J557" s="20" t="str">
        <f>IF(Table7[[#This Row],[smoker]]="?","No",Table7[[#This Row],[smoker]])</f>
        <v>No</v>
      </c>
      <c r="K557" s="20">
        <f>IFERROR(VALUE(Table7[[#This Row],[NumberOfMajorSurgeries]]),0)</f>
        <v>1</v>
      </c>
      <c r="L557" s="20" t="str">
        <f t="shared" si="16"/>
        <v>Obesity</v>
      </c>
      <c r="M557" s="20" t="str">
        <f t="shared" si="17"/>
        <v>Diabetes</v>
      </c>
    </row>
    <row r="558" spans="1:13" x14ac:dyDescent="0.25">
      <c r="A558" s="13" t="s">
        <v>1114</v>
      </c>
      <c r="B558" s="13">
        <v>53.29</v>
      </c>
      <c r="C558" s="13">
        <v>4.03</v>
      </c>
      <c r="D558" s="13" t="s">
        <v>8335</v>
      </c>
      <c r="E558" s="13" t="s">
        <v>8335</v>
      </c>
      <c r="F558" s="13" t="s">
        <v>8337</v>
      </c>
      <c r="G558" s="13">
        <v>1</v>
      </c>
      <c r="H558" s="13" t="s">
        <v>8335</v>
      </c>
      <c r="J558" s="20" t="str">
        <f>IF(Table7[[#This Row],[smoker]]="?","No",Table7[[#This Row],[smoker]])</f>
        <v>No</v>
      </c>
      <c r="K558" s="20">
        <f>IFERROR(VALUE(Table7[[#This Row],[NumberOfMajorSurgeries]]),0)</f>
        <v>1</v>
      </c>
      <c r="L558" s="22" t="str">
        <f t="shared" si="16"/>
        <v>Obesity</v>
      </c>
      <c r="M558" s="22" t="str">
        <f t="shared" si="17"/>
        <v>Normal</v>
      </c>
    </row>
    <row r="559" spans="1:13" x14ac:dyDescent="0.25">
      <c r="A559" s="13" t="s">
        <v>1116</v>
      </c>
      <c r="B559" s="13">
        <v>46.63</v>
      </c>
      <c r="C559" s="13">
        <v>4.26</v>
      </c>
      <c r="D559" s="13" t="s">
        <v>8336</v>
      </c>
      <c r="E559" s="13" t="s">
        <v>8335</v>
      </c>
      <c r="F559" s="13" t="s">
        <v>8335</v>
      </c>
      <c r="G559" s="13">
        <v>2</v>
      </c>
      <c r="H559" s="13" t="s">
        <v>8335</v>
      </c>
      <c r="J559" s="20" t="str">
        <f>IF(Table7[[#This Row],[smoker]]="?","No",Table7[[#This Row],[smoker]])</f>
        <v>No</v>
      </c>
      <c r="K559" s="20">
        <f>IFERROR(VALUE(Table7[[#This Row],[NumberOfMajorSurgeries]]),0)</f>
        <v>2</v>
      </c>
      <c r="L559" s="20" t="str">
        <f t="shared" si="16"/>
        <v>Obesity</v>
      </c>
      <c r="M559" s="20" t="str">
        <f t="shared" si="17"/>
        <v>Normal</v>
      </c>
    </row>
    <row r="560" spans="1:13" x14ac:dyDescent="0.25">
      <c r="A560" s="13" t="s">
        <v>1118</v>
      </c>
      <c r="B560" s="13">
        <v>28.88</v>
      </c>
      <c r="C560" s="13">
        <v>5.35</v>
      </c>
      <c r="D560" s="13" t="s">
        <v>8335</v>
      </c>
      <c r="E560" s="13" t="s">
        <v>8335</v>
      </c>
      <c r="F560" s="13" t="s">
        <v>8337</v>
      </c>
      <c r="G560" s="13">
        <v>1</v>
      </c>
      <c r="H560" s="13" t="s">
        <v>8336</v>
      </c>
      <c r="J560" s="20" t="str">
        <f>IF(Table7[[#This Row],[smoker]]="?","No",Table7[[#This Row],[smoker]])</f>
        <v>yes</v>
      </c>
      <c r="K560" s="20">
        <f>IFERROR(VALUE(Table7[[#This Row],[NumberOfMajorSurgeries]]),0)</f>
        <v>1</v>
      </c>
      <c r="L560" s="22" t="str">
        <f t="shared" si="16"/>
        <v>Overweight</v>
      </c>
      <c r="M560" s="22" t="str">
        <f t="shared" si="17"/>
        <v>Normal</v>
      </c>
    </row>
    <row r="561" spans="1:13" x14ac:dyDescent="0.25">
      <c r="A561" s="13" t="s">
        <v>1120</v>
      </c>
      <c r="B561" s="13">
        <v>23.98</v>
      </c>
      <c r="C561" s="13">
        <v>4.9000000000000004</v>
      </c>
      <c r="D561" s="13" t="s">
        <v>8335</v>
      </c>
      <c r="E561" s="13" t="s">
        <v>8335</v>
      </c>
      <c r="F561" s="13" t="s">
        <v>8335</v>
      </c>
      <c r="G561" s="13" t="s">
        <v>8339</v>
      </c>
      <c r="H561" s="13" t="s">
        <v>8338</v>
      </c>
      <c r="J561" s="20" t="str">
        <f>IF(Table7[[#This Row],[smoker]]="?","No",Table7[[#This Row],[smoker]])</f>
        <v>No</v>
      </c>
      <c r="K561" s="20">
        <f>IFERROR(VALUE(Table7[[#This Row],[NumberOfMajorSurgeries]]),0)</f>
        <v>0</v>
      </c>
      <c r="L561" s="20" t="str">
        <f t="shared" si="16"/>
        <v>Normal Weight</v>
      </c>
      <c r="M561" s="20" t="str">
        <f t="shared" si="17"/>
        <v>Normal</v>
      </c>
    </row>
    <row r="562" spans="1:13" x14ac:dyDescent="0.25">
      <c r="A562" s="13" t="s">
        <v>1122</v>
      </c>
      <c r="B562" s="13">
        <v>23.65</v>
      </c>
      <c r="C562" s="13">
        <v>4.5</v>
      </c>
      <c r="D562" s="13" t="s">
        <v>8335</v>
      </c>
      <c r="E562" s="13" t="s">
        <v>8335</v>
      </c>
      <c r="F562" s="13" t="s">
        <v>8335</v>
      </c>
      <c r="G562" s="13" t="s">
        <v>8339</v>
      </c>
      <c r="H562" s="13" t="s">
        <v>8335</v>
      </c>
      <c r="J562" s="20" t="str">
        <f>IF(Table7[[#This Row],[smoker]]="?","No",Table7[[#This Row],[smoker]])</f>
        <v>No</v>
      </c>
      <c r="K562" s="20">
        <f>IFERROR(VALUE(Table7[[#This Row],[NumberOfMajorSurgeries]]),0)</f>
        <v>0</v>
      </c>
      <c r="L562" s="22" t="str">
        <f t="shared" si="16"/>
        <v>Normal Weight</v>
      </c>
      <c r="M562" s="22" t="str">
        <f t="shared" si="17"/>
        <v>Normal</v>
      </c>
    </row>
    <row r="563" spans="1:13" x14ac:dyDescent="0.25">
      <c r="A563" s="13" t="s">
        <v>1124</v>
      </c>
      <c r="B563" s="13">
        <v>49.09</v>
      </c>
      <c r="C563" s="13">
        <v>8.3800000000000008</v>
      </c>
      <c r="D563" s="13" t="s">
        <v>8336</v>
      </c>
      <c r="E563" s="13" t="s">
        <v>8335</v>
      </c>
      <c r="F563" s="13" t="s">
        <v>8335</v>
      </c>
      <c r="G563" s="13">
        <v>2</v>
      </c>
      <c r="H563" s="13" t="s">
        <v>8335</v>
      </c>
      <c r="J563" s="20" t="str">
        <f>IF(Table7[[#This Row],[smoker]]="?","No",Table7[[#This Row],[smoker]])</f>
        <v>No</v>
      </c>
      <c r="K563" s="20">
        <f>IFERROR(VALUE(Table7[[#This Row],[NumberOfMajorSurgeries]]),0)</f>
        <v>2</v>
      </c>
      <c r="L563" s="20" t="str">
        <f t="shared" si="16"/>
        <v>Obesity</v>
      </c>
      <c r="M563" s="20" t="str">
        <f t="shared" si="17"/>
        <v>Diabetes</v>
      </c>
    </row>
    <row r="564" spans="1:13" x14ac:dyDescent="0.25">
      <c r="A564" s="13" t="s">
        <v>1126</v>
      </c>
      <c r="B564" s="13">
        <v>28.024999999999999</v>
      </c>
      <c r="C564" s="13">
        <v>7.03</v>
      </c>
      <c r="D564" s="13" t="s">
        <v>8335</v>
      </c>
      <c r="E564" s="13" t="s">
        <v>8335</v>
      </c>
      <c r="F564" s="13" t="s">
        <v>8335</v>
      </c>
      <c r="G564" s="13" t="s">
        <v>8339</v>
      </c>
      <c r="H564" s="13" t="s">
        <v>8336</v>
      </c>
      <c r="J564" s="20" t="str">
        <f>IF(Table7[[#This Row],[smoker]]="?","No",Table7[[#This Row],[smoker]])</f>
        <v>yes</v>
      </c>
      <c r="K564" s="20">
        <f>IFERROR(VALUE(Table7[[#This Row],[NumberOfMajorSurgeries]]),0)</f>
        <v>0</v>
      </c>
      <c r="L564" s="22" t="str">
        <f t="shared" si="16"/>
        <v>Overweight</v>
      </c>
      <c r="M564" s="22" t="str">
        <f t="shared" si="17"/>
        <v>Diabetes</v>
      </c>
    </row>
    <row r="565" spans="1:13" x14ac:dyDescent="0.25">
      <c r="A565" s="13" t="s">
        <v>1128</v>
      </c>
      <c r="B565" s="13">
        <v>43.32</v>
      </c>
      <c r="C565" s="13">
        <v>8.75</v>
      </c>
      <c r="D565" s="13" t="s">
        <v>8336</v>
      </c>
      <c r="E565" s="13" t="s">
        <v>8335</v>
      </c>
      <c r="F565" s="13" t="s">
        <v>8337</v>
      </c>
      <c r="G565" s="13">
        <v>1</v>
      </c>
      <c r="H565" s="13" t="s">
        <v>8335</v>
      </c>
      <c r="J565" s="20" t="str">
        <f>IF(Table7[[#This Row],[smoker]]="?","No",Table7[[#This Row],[smoker]])</f>
        <v>No</v>
      </c>
      <c r="K565" s="20">
        <f>IFERROR(VALUE(Table7[[#This Row],[NumberOfMajorSurgeries]]),0)</f>
        <v>1</v>
      </c>
      <c r="L565" s="20" t="str">
        <f t="shared" si="16"/>
        <v>Obesity</v>
      </c>
      <c r="M565" s="20" t="str">
        <f t="shared" si="17"/>
        <v>Diabetes</v>
      </c>
    </row>
    <row r="566" spans="1:13" x14ac:dyDescent="0.25">
      <c r="A566" s="13" t="s">
        <v>1130</v>
      </c>
      <c r="B566" s="13">
        <v>45.92</v>
      </c>
      <c r="C566" s="13">
        <v>9.51</v>
      </c>
      <c r="D566" s="13" t="s">
        <v>8335</v>
      </c>
      <c r="E566" s="13" t="s">
        <v>8335</v>
      </c>
      <c r="F566" s="13" t="s">
        <v>8335</v>
      </c>
      <c r="G566" s="13" t="s">
        <v>8339</v>
      </c>
      <c r="H566" s="13" t="s">
        <v>8335</v>
      </c>
      <c r="J566" s="20" t="str">
        <f>IF(Table7[[#This Row],[smoker]]="?","No",Table7[[#This Row],[smoker]])</f>
        <v>No</v>
      </c>
      <c r="K566" s="20">
        <f>IFERROR(VALUE(Table7[[#This Row],[NumberOfMajorSurgeries]]),0)</f>
        <v>0</v>
      </c>
      <c r="L566" s="22" t="str">
        <f t="shared" si="16"/>
        <v>Obesity</v>
      </c>
      <c r="M566" s="22" t="str">
        <f t="shared" si="17"/>
        <v>Diabetes</v>
      </c>
    </row>
    <row r="567" spans="1:13" x14ac:dyDescent="0.25">
      <c r="A567" s="13" t="s">
        <v>1132</v>
      </c>
      <c r="B567" s="13">
        <v>44.03</v>
      </c>
      <c r="C567" s="13">
        <v>9.36</v>
      </c>
      <c r="D567" s="13" t="s">
        <v>8335</v>
      </c>
      <c r="E567" s="13" t="s">
        <v>8335</v>
      </c>
      <c r="F567" s="13" t="s">
        <v>8335</v>
      </c>
      <c r="G567" s="13" t="s">
        <v>8339</v>
      </c>
      <c r="H567" s="13" t="s">
        <v>8335</v>
      </c>
      <c r="J567" s="20" t="str">
        <f>IF(Table7[[#This Row],[smoker]]="?","No",Table7[[#This Row],[smoker]])</f>
        <v>No</v>
      </c>
      <c r="K567" s="20">
        <f>IFERROR(VALUE(Table7[[#This Row],[NumberOfMajorSurgeries]]),0)</f>
        <v>0</v>
      </c>
      <c r="L567" s="20" t="str">
        <f t="shared" si="16"/>
        <v>Obesity</v>
      </c>
      <c r="M567" s="20" t="str">
        <f t="shared" si="17"/>
        <v>Diabetes</v>
      </c>
    </row>
    <row r="568" spans="1:13" x14ac:dyDescent="0.25">
      <c r="A568" s="13" t="s">
        <v>1134</v>
      </c>
      <c r="B568" s="13">
        <v>24.6</v>
      </c>
      <c r="C568" s="13">
        <v>4.8099999999999996</v>
      </c>
      <c r="D568" s="13" t="s">
        <v>8335</v>
      </c>
      <c r="E568" s="13" t="s">
        <v>8335</v>
      </c>
      <c r="F568" s="13" t="s">
        <v>8335</v>
      </c>
      <c r="G568" s="13" t="s">
        <v>8339</v>
      </c>
      <c r="H568" s="13" t="s">
        <v>8336</v>
      </c>
      <c r="J568" s="20" t="str">
        <f>IF(Table7[[#This Row],[smoker]]="?","No",Table7[[#This Row],[smoker]])</f>
        <v>yes</v>
      </c>
      <c r="K568" s="20">
        <f>IFERROR(VALUE(Table7[[#This Row],[NumberOfMajorSurgeries]]),0)</f>
        <v>0</v>
      </c>
      <c r="L568" s="22" t="str">
        <f t="shared" si="16"/>
        <v>Normal Weight</v>
      </c>
      <c r="M568" s="22" t="str">
        <f t="shared" si="17"/>
        <v>Normal</v>
      </c>
    </row>
    <row r="569" spans="1:13" x14ac:dyDescent="0.25">
      <c r="A569" s="13" t="s">
        <v>1136</v>
      </c>
      <c r="B569" s="13">
        <v>49.15</v>
      </c>
      <c r="C569" s="13">
        <v>8.08</v>
      </c>
      <c r="D569" s="13" t="s">
        <v>8335</v>
      </c>
      <c r="E569" s="13" t="s">
        <v>8335</v>
      </c>
      <c r="F569" s="13" t="s">
        <v>8335</v>
      </c>
      <c r="G569" s="13" t="s">
        <v>8339</v>
      </c>
      <c r="H569" s="13" t="s">
        <v>8335</v>
      </c>
      <c r="J569" s="20" t="str">
        <f>IF(Table7[[#This Row],[smoker]]="?","No",Table7[[#This Row],[smoker]])</f>
        <v>No</v>
      </c>
      <c r="K569" s="20">
        <f>IFERROR(VALUE(Table7[[#This Row],[NumberOfMajorSurgeries]]),0)</f>
        <v>0</v>
      </c>
      <c r="L569" s="20" t="str">
        <f t="shared" si="16"/>
        <v>Obesity</v>
      </c>
      <c r="M569" s="20" t="str">
        <f t="shared" si="17"/>
        <v>Diabetes</v>
      </c>
    </row>
    <row r="570" spans="1:13" x14ac:dyDescent="0.25">
      <c r="A570" s="13" t="s">
        <v>1138</v>
      </c>
      <c r="B570" s="13">
        <v>28.31</v>
      </c>
      <c r="C570" s="13">
        <v>6.29</v>
      </c>
      <c r="D570" s="13" t="s">
        <v>8335</v>
      </c>
      <c r="E570" s="13" t="s">
        <v>8335</v>
      </c>
      <c r="F570" s="13" t="s">
        <v>8337</v>
      </c>
      <c r="G570" s="13">
        <v>1</v>
      </c>
      <c r="H570" s="13" t="s">
        <v>8336</v>
      </c>
      <c r="J570" s="20" t="str">
        <f>IF(Table7[[#This Row],[smoker]]="?","No",Table7[[#This Row],[smoker]])</f>
        <v>yes</v>
      </c>
      <c r="K570" s="20">
        <f>IFERROR(VALUE(Table7[[#This Row],[NumberOfMajorSurgeries]]),0)</f>
        <v>1</v>
      </c>
      <c r="L570" s="22" t="str">
        <f t="shared" si="16"/>
        <v>Overweight</v>
      </c>
      <c r="M570" s="22" t="str">
        <f t="shared" si="17"/>
        <v>Prediabetes</v>
      </c>
    </row>
    <row r="571" spans="1:13" x14ac:dyDescent="0.25">
      <c r="A571" s="13" t="s">
        <v>1140</v>
      </c>
      <c r="B571" s="13">
        <v>22.99</v>
      </c>
      <c r="C571" s="13">
        <v>6.29</v>
      </c>
      <c r="D571" s="13" t="s">
        <v>8335</v>
      </c>
      <c r="E571" s="13" t="s">
        <v>8335</v>
      </c>
      <c r="F571" s="13" t="s">
        <v>8335</v>
      </c>
      <c r="G571" s="13">
        <v>1</v>
      </c>
      <c r="H571" s="13" t="s">
        <v>8336</v>
      </c>
      <c r="J571" s="20" t="str">
        <f>IF(Table7[[#This Row],[smoker]]="?","No",Table7[[#This Row],[smoker]])</f>
        <v>yes</v>
      </c>
      <c r="K571" s="20">
        <f>IFERROR(VALUE(Table7[[#This Row],[NumberOfMajorSurgeries]]),0)</f>
        <v>1</v>
      </c>
      <c r="L571" s="20" t="str">
        <f t="shared" si="16"/>
        <v>Normal Weight</v>
      </c>
      <c r="M571" s="20" t="str">
        <f t="shared" si="17"/>
        <v>Prediabetes</v>
      </c>
    </row>
    <row r="572" spans="1:13" x14ac:dyDescent="0.25">
      <c r="A572" s="13" t="s">
        <v>1142</v>
      </c>
      <c r="B572" s="13">
        <v>29.07</v>
      </c>
      <c r="C572" s="13">
        <v>5.12</v>
      </c>
      <c r="D572" s="13" t="s">
        <v>8335</v>
      </c>
      <c r="E572" s="13" t="s">
        <v>8335</v>
      </c>
      <c r="F572" s="13" t="s">
        <v>8337</v>
      </c>
      <c r="G572" s="13">
        <v>1</v>
      </c>
      <c r="H572" s="13" t="s">
        <v>8336</v>
      </c>
      <c r="J572" s="20" t="str">
        <f>IF(Table7[[#This Row],[smoker]]="?","No",Table7[[#This Row],[smoker]])</f>
        <v>yes</v>
      </c>
      <c r="K572" s="20">
        <f>IFERROR(VALUE(Table7[[#This Row],[NumberOfMajorSurgeries]]),0)</f>
        <v>1</v>
      </c>
      <c r="L572" s="22" t="str">
        <f t="shared" si="16"/>
        <v>Overweight</v>
      </c>
      <c r="M572" s="22" t="str">
        <f t="shared" si="17"/>
        <v>Normal</v>
      </c>
    </row>
    <row r="573" spans="1:13" x14ac:dyDescent="0.25">
      <c r="A573" s="13" t="s">
        <v>1144</v>
      </c>
      <c r="B573" s="13">
        <v>42.02</v>
      </c>
      <c r="C573" s="13">
        <v>9.9499999999999993</v>
      </c>
      <c r="D573" s="13" t="s">
        <v>8336</v>
      </c>
      <c r="E573" s="13" t="s">
        <v>8335</v>
      </c>
      <c r="F573" s="13" t="s">
        <v>8337</v>
      </c>
      <c r="G573" s="13">
        <v>1</v>
      </c>
      <c r="H573" s="13" t="s">
        <v>8335</v>
      </c>
      <c r="J573" s="20" t="str">
        <f>IF(Table7[[#This Row],[smoker]]="?","No",Table7[[#This Row],[smoker]])</f>
        <v>No</v>
      </c>
      <c r="K573" s="20">
        <f>IFERROR(VALUE(Table7[[#This Row],[NumberOfMajorSurgeries]]),0)</f>
        <v>1</v>
      </c>
      <c r="L573" s="20" t="str">
        <f t="shared" si="16"/>
        <v>Obesity</v>
      </c>
      <c r="M573" s="20" t="str">
        <f t="shared" si="17"/>
        <v>Diabetes</v>
      </c>
    </row>
    <row r="574" spans="1:13" x14ac:dyDescent="0.25">
      <c r="A574" s="13" t="s">
        <v>1146</v>
      </c>
      <c r="B574" s="13">
        <v>49.07</v>
      </c>
      <c r="C574" s="13">
        <v>9.08</v>
      </c>
      <c r="D574" s="13" t="s">
        <v>8336</v>
      </c>
      <c r="E574" s="13" t="s">
        <v>8335</v>
      </c>
      <c r="F574" s="13" t="s">
        <v>8335</v>
      </c>
      <c r="G574" s="13">
        <v>1</v>
      </c>
      <c r="H574" s="13" t="s">
        <v>8335</v>
      </c>
      <c r="J574" s="20" t="str">
        <f>IF(Table7[[#This Row],[smoker]]="?","No",Table7[[#This Row],[smoker]])</f>
        <v>No</v>
      </c>
      <c r="K574" s="20">
        <f>IFERROR(VALUE(Table7[[#This Row],[NumberOfMajorSurgeries]]),0)</f>
        <v>1</v>
      </c>
      <c r="L574" s="22" t="str">
        <f t="shared" si="16"/>
        <v>Obesity</v>
      </c>
      <c r="M574" s="22" t="str">
        <f t="shared" si="17"/>
        <v>Diabetes</v>
      </c>
    </row>
    <row r="575" spans="1:13" x14ac:dyDescent="0.25">
      <c r="A575" s="13" t="s">
        <v>1148</v>
      </c>
      <c r="B575" s="13">
        <v>19.8</v>
      </c>
      <c r="C575" s="13">
        <v>4.82</v>
      </c>
      <c r="D575" s="13" t="s">
        <v>8335</v>
      </c>
      <c r="E575" s="13" t="s">
        <v>8335</v>
      </c>
      <c r="F575" s="13" t="s">
        <v>8335</v>
      </c>
      <c r="G575" s="13" t="s">
        <v>8339</v>
      </c>
      <c r="H575" s="13" t="s">
        <v>8336</v>
      </c>
      <c r="J575" s="20" t="str">
        <f>IF(Table7[[#This Row],[smoker]]="?","No",Table7[[#This Row],[smoker]])</f>
        <v>yes</v>
      </c>
      <c r="K575" s="20">
        <f>IFERROR(VALUE(Table7[[#This Row],[NumberOfMajorSurgeries]]),0)</f>
        <v>0</v>
      </c>
      <c r="L575" s="20" t="str">
        <f t="shared" si="16"/>
        <v>Normal Weight</v>
      </c>
      <c r="M575" s="20" t="str">
        <f t="shared" si="17"/>
        <v>Normal</v>
      </c>
    </row>
    <row r="576" spans="1:13" x14ac:dyDescent="0.25">
      <c r="A576" s="13" t="s">
        <v>1150</v>
      </c>
      <c r="B576" s="13">
        <v>27.36</v>
      </c>
      <c r="C576" s="13">
        <v>4.6500000000000004</v>
      </c>
      <c r="D576" s="13" t="s">
        <v>8335</v>
      </c>
      <c r="E576" s="13" t="s">
        <v>8336</v>
      </c>
      <c r="F576" s="13" t="s">
        <v>8335</v>
      </c>
      <c r="G576" s="13">
        <v>1</v>
      </c>
      <c r="H576" s="13" t="s">
        <v>8336</v>
      </c>
      <c r="J576" s="20" t="str">
        <f>IF(Table7[[#This Row],[smoker]]="?","No",Table7[[#This Row],[smoker]])</f>
        <v>yes</v>
      </c>
      <c r="K576" s="20">
        <f>IFERROR(VALUE(Table7[[#This Row],[NumberOfMajorSurgeries]]),0)</f>
        <v>1</v>
      </c>
      <c r="L576" s="22" t="str">
        <f t="shared" si="16"/>
        <v>Overweight</v>
      </c>
      <c r="M576" s="22" t="str">
        <f t="shared" si="17"/>
        <v>Normal</v>
      </c>
    </row>
    <row r="577" spans="1:13" x14ac:dyDescent="0.25">
      <c r="A577" s="13" t="s">
        <v>1152</v>
      </c>
      <c r="B577" s="13">
        <v>42.95</v>
      </c>
      <c r="C577" s="13">
        <v>5.16</v>
      </c>
      <c r="D577" s="13" t="s">
        <v>8336</v>
      </c>
      <c r="E577" s="13" t="s">
        <v>8335</v>
      </c>
      <c r="F577" s="13" t="s">
        <v>8335</v>
      </c>
      <c r="G577" s="13">
        <v>1</v>
      </c>
      <c r="H577" s="13" t="s">
        <v>8335</v>
      </c>
      <c r="J577" s="20" t="str">
        <f>IF(Table7[[#This Row],[smoker]]="?","No",Table7[[#This Row],[smoker]])</f>
        <v>No</v>
      </c>
      <c r="K577" s="20">
        <f>IFERROR(VALUE(Table7[[#This Row],[NumberOfMajorSurgeries]]),0)</f>
        <v>1</v>
      </c>
      <c r="L577" s="20" t="str">
        <f t="shared" si="16"/>
        <v>Obesity</v>
      </c>
      <c r="M577" s="20" t="str">
        <f t="shared" si="17"/>
        <v>Normal</v>
      </c>
    </row>
    <row r="578" spans="1:13" x14ac:dyDescent="0.25">
      <c r="A578" s="13" t="s">
        <v>1154</v>
      </c>
      <c r="B578" s="13">
        <v>42.66</v>
      </c>
      <c r="C578" s="13">
        <v>10.44</v>
      </c>
      <c r="D578" s="13" t="s">
        <v>8335</v>
      </c>
      <c r="E578" s="13" t="s">
        <v>8335</v>
      </c>
      <c r="F578" s="13" t="s">
        <v>8335</v>
      </c>
      <c r="G578" s="13" t="s">
        <v>8339</v>
      </c>
      <c r="H578" s="13" t="s">
        <v>8335</v>
      </c>
      <c r="J578" s="20" t="str">
        <f>IF(Table7[[#This Row],[smoker]]="?","No",Table7[[#This Row],[smoker]])</f>
        <v>No</v>
      </c>
      <c r="K578" s="20">
        <f>IFERROR(VALUE(Table7[[#This Row],[NumberOfMajorSurgeries]]),0)</f>
        <v>0</v>
      </c>
      <c r="L578" s="22" t="str">
        <f t="shared" ref="L578:L641" si="18">IF(B578 &lt; 18.5, "Underweight", IF(B578 &lt; 25, "Normal Weight", IF(B578 &lt; 30, "Overweight", "Obesity")))</f>
        <v>Obesity</v>
      </c>
      <c r="M578" s="22" t="str">
        <f t="shared" ref="M578:M641" si="19">IF(C578&lt;5.7,"Normal",
IF(C578&lt;6.5,"Prediabetes",
IF(C578&lt;7,"Diabetes",
"Diabetes")))</f>
        <v>Diabetes</v>
      </c>
    </row>
    <row r="579" spans="1:13" x14ac:dyDescent="0.25">
      <c r="A579" s="13" t="s">
        <v>1156</v>
      </c>
      <c r="B579" s="13">
        <v>33.630000000000003</v>
      </c>
      <c r="C579" s="13">
        <v>5.69</v>
      </c>
      <c r="D579" s="13" t="s">
        <v>8335</v>
      </c>
      <c r="E579" s="13" t="s">
        <v>8335</v>
      </c>
      <c r="F579" s="13" t="s">
        <v>8335</v>
      </c>
      <c r="G579" s="13">
        <v>1</v>
      </c>
      <c r="H579" s="13" t="s">
        <v>8335</v>
      </c>
      <c r="J579" s="20" t="str">
        <f>IF(Table7[[#This Row],[smoker]]="?","No",Table7[[#This Row],[smoker]])</f>
        <v>No</v>
      </c>
      <c r="K579" s="20">
        <f>IFERROR(VALUE(Table7[[#This Row],[NumberOfMajorSurgeries]]),0)</f>
        <v>1</v>
      </c>
      <c r="L579" s="20" t="str">
        <f t="shared" si="18"/>
        <v>Obesity</v>
      </c>
      <c r="M579" s="20" t="str">
        <f t="shared" si="19"/>
        <v>Normal</v>
      </c>
    </row>
    <row r="580" spans="1:13" x14ac:dyDescent="0.25">
      <c r="A580" s="13" t="s">
        <v>1158</v>
      </c>
      <c r="B580" s="13">
        <v>26.84</v>
      </c>
      <c r="C580" s="13">
        <v>6.5</v>
      </c>
      <c r="D580" s="13" t="s">
        <v>8335</v>
      </c>
      <c r="E580" s="13" t="s">
        <v>8335</v>
      </c>
      <c r="F580" s="13" t="s">
        <v>8335</v>
      </c>
      <c r="G580" s="13" t="s">
        <v>8339</v>
      </c>
      <c r="H580" s="13" t="s">
        <v>8336</v>
      </c>
      <c r="J580" s="20" t="str">
        <f>IF(Table7[[#This Row],[smoker]]="?","No",Table7[[#This Row],[smoker]])</f>
        <v>yes</v>
      </c>
      <c r="K580" s="20">
        <f>IFERROR(VALUE(Table7[[#This Row],[NumberOfMajorSurgeries]]),0)</f>
        <v>0</v>
      </c>
      <c r="L580" s="22" t="str">
        <f t="shared" si="18"/>
        <v>Overweight</v>
      </c>
      <c r="M580" s="22" t="str">
        <f t="shared" si="19"/>
        <v>Diabetes</v>
      </c>
    </row>
    <row r="581" spans="1:13" x14ac:dyDescent="0.25">
      <c r="A581" s="13" t="s">
        <v>1160</v>
      </c>
      <c r="B581" s="13">
        <v>28.3</v>
      </c>
      <c r="C581" s="13">
        <v>5.73</v>
      </c>
      <c r="D581" s="13" t="s">
        <v>8335</v>
      </c>
      <c r="E581" s="13" t="s">
        <v>8335</v>
      </c>
      <c r="F581" s="13" t="s">
        <v>8337</v>
      </c>
      <c r="G581" s="13">
        <v>1</v>
      </c>
      <c r="H581" s="13" t="s">
        <v>8336</v>
      </c>
      <c r="J581" s="20" t="str">
        <f>IF(Table7[[#This Row],[smoker]]="?","No",Table7[[#This Row],[smoker]])</f>
        <v>yes</v>
      </c>
      <c r="K581" s="20">
        <f>IFERROR(VALUE(Table7[[#This Row],[NumberOfMajorSurgeries]]),0)</f>
        <v>1</v>
      </c>
      <c r="L581" s="20" t="str">
        <f t="shared" si="18"/>
        <v>Overweight</v>
      </c>
      <c r="M581" s="20" t="str">
        <f t="shared" si="19"/>
        <v>Prediabetes</v>
      </c>
    </row>
    <row r="582" spans="1:13" x14ac:dyDescent="0.25">
      <c r="A582" s="13" t="s">
        <v>1162</v>
      </c>
      <c r="B582" s="13">
        <v>27.06</v>
      </c>
      <c r="C582" s="13">
        <v>5.74</v>
      </c>
      <c r="D582" s="13" t="s">
        <v>8336</v>
      </c>
      <c r="E582" s="13" t="s">
        <v>8335</v>
      </c>
      <c r="F582" s="13" t="s">
        <v>8335</v>
      </c>
      <c r="G582" s="13" t="s">
        <v>8339</v>
      </c>
      <c r="H582" s="13" t="s">
        <v>8336</v>
      </c>
      <c r="J582" s="20" t="str">
        <f>IF(Table7[[#This Row],[smoker]]="?","No",Table7[[#This Row],[smoker]])</f>
        <v>yes</v>
      </c>
      <c r="K582" s="20">
        <f>IFERROR(VALUE(Table7[[#This Row],[NumberOfMajorSurgeries]]),0)</f>
        <v>0</v>
      </c>
      <c r="L582" s="22" t="str">
        <f t="shared" si="18"/>
        <v>Overweight</v>
      </c>
      <c r="M582" s="22" t="str">
        <f t="shared" si="19"/>
        <v>Prediabetes</v>
      </c>
    </row>
    <row r="583" spans="1:13" x14ac:dyDescent="0.25">
      <c r="A583" s="13" t="s">
        <v>1164</v>
      </c>
      <c r="B583" s="13">
        <v>47.13</v>
      </c>
      <c r="C583" s="13">
        <v>8.6999999999999993</v>
      </c>
      <c r="D583" s="13" t="s">
        <v>8335</v>
      </c>
      <c r="E583" s="13" t="s">
        <v>8335</v>
      </c>
      <c r="F583" s="13" t="s">
        <v>8335</v>
      </c>
      <c r="G583" s="13" t="s">
        <v>8339</v>
      </c>
      <c r="H583" s="13" t="s">
        <v>8335</v>
      </c>
      <c r="J583" s="20" t="str">
        <f>IF(Table7[[#This Row],[smoker]]="?","No",Table7[[#This Row],[smoker]])</f>
        <v>No</v>
      </c>
      <c r="K583" s="20">
        <f>IFERROR(VALUE(Table7[[#This Row],[NumberOfMajorSurgeries]]),0)</f>
        <v>0</v>
      </c>
      <c r="L583" s="20" t="str">
        <f t="shared" si="18"/>
        <v>Obesity</v>
      </c>
      <c r="M583" s="20" t="str">
        <f t="shared" si="19"/>
        <v>Diabetes</v>
      </c>
    </row>
    <row r="584" spans="1:13" x14ac:dyDescent="0.25">
      <c r="A584" s="13" t="s">
        <v>1166</v>
      </c>
      <c r="B584" s="13">
        <v>51.72</v>
      </c>
      <c r="C584" s="13">
        <v>5.09</v>
      </c>
      <c r="D584" s="13" t="s">
        <v>8335</v>
      </c>
      <c r="E584" s="13" t="s">
        <v>8335</v>
      </c>
      <c r="F584" s="13" t="s">
        <v>8335</v>
      </c>
      <c r="G584" s="13" t="s">
        <v>8339</v>
      </c>
      <c r="H584" s="13" t="s">
        <v>8335</v>
      </c>
      <c r="J584" s="20" t="str">
        <f>IF(Table7[[#This Row],[smoker]]="?","No",Table7[[#This Row],[smoker]])</f>
        <v>No</v>
      </c>
      <c r="K584" s="20">
        <f>IFERROR(VALUE(Table7[[#This Row],[NumberOfMajorSurgeries]]),0)</f>
        <v>0</v>
      </c>
      <c r="L584" s="22" t="str">
        <f t="shared" si="18"/>
        <v>Obesity</v>
      </c>
      <c r="M584" s="22" t="str">
        <f t="shared" si="19"/>
        <v>Normal</v>
      </c>
    </row>
    <row r="585" spans="1:13" x14ac:dyDescent="0.25">
      <c r="A585" s="13" t="s">
        <v>1168</v>
      </c>
      <c r="B585" s="13">
        <v>48.59</v>
      </c>
      <c r="C585" s="13">
        <v>5.57</v>
      </c>
      <c r="D585" s="13" t="s">
        <v>8335</v>
      </c>
      <c r="E585" s="13" t="s">
        <v>8335</v>
      </c>
      <c r="F585" s="13" t="s">
        <v>8335</v>
      </c>
      <c r="G585" s="13" t="s">
        <v>8339</v>
      </c>
      <c r="H585" s="13" t="s">
        <v>8335</v>
      </c>
      <c r="J585" s="20" t="str">
        <f>IF(Table7[[#This Row],[smoker]]="?","No",Table7[[#This Row],[smoker]])</f>
        <v>No</v>
      </c>
      <c r="K585" s="20">
        <f>IFERROR(VALUE(Table7[[#This Row],[NumberOfMajorSurgeries]]),0)</f>
        <v>0</v>
      </c>
      <c r="L585" s="20" t="str">
        <f t="shared" si="18"/>
        <v>Obesity</v>
      </c>
      <c r="M585" s="20" t="str">
        <f t="shared" si="19"/>
        <v>Normal</v>
      </c>
    </row>
    <row r="586" spans="1:13" x14ac:dyDescent="0.25">
      <c r="A586" s="13" t="s">
        <v>1170</v>
      </c>
      <c r="B586" s="13">
        <v>45.18</v>
      </c>
      <c r="C586" s="13">
        <v>10.87</v>
      </c>
      <c r="D586" s="13" t="s">
        <v>8335</v>
      </c>
      <c r="E586" s="13" t="s">
        <v>8335</v>
      </c>
      <c r="F586" s="13" t="s">
        <v>8335</v>
      </c>
      <c r="G586" s="13" t="s">
        <v>8339</v>
      </c>
      <c r="H586" s="13" t="s">
        <v>8335</v>
      </c>
      <c r="J586" s="20" t="str">
        <f>IF(Table7[[#This Row],[smoker]]="?","No",Table7[[#This Row],[smoker]])</f>
        <v>No</v>
      </c>
      <c r="K586" s="20">
        <f>IFERROR(VALUE(Table7[[#This Row],[NumberOfMajorSurgeries]]),0)</f>
        <v>0</v>
      </c>
      <c r="L586" s="22" t="str">
        <f t="shared" si="18"/>
        <v>Obesity</v>
      </c>
      <c r="M586" s="22" t="str">
        <f t="shared" si="19"/>
        <v>Diabetes</v>
      </c>
    </row>
    <row r="587" spans="1:13" x14ac:dyDescent="0.25">
      <c r="A587" s="13" t="s">
        <v>1172</v>
      </c>
      <c r="B587" s="13">
        <v>27.9</v>
      </c>
      <c r="C587" s="13">
        <v>6.02</v>
      </c>
      <c r="D587" s="13" t="s">
        <v>8335</v>
      </c>
      <c r="E587" s="13" t="s">
        <v>8335</v>
      </c>
      <c r="F587" s="13" t="s">
        <v>8337</v>
      </c>
      <c r="G587" s="13">
        <v>1</v>
      </c>
      <c r="H587" s="13" t="s">
        <v>8336</v>
      </c>
      <c r="J587" s="20" t="str">
        <f>IF(Table7[[#This Row],[smoker]]="?","No",Table7[[#This Row],[smoker]])</f>
        <v>yes</v>
      </c>
      <c r="K587" s="20">
        <f>IFERROR(VALUE(Table7[[#This Row],[NumberOfMajorSurgeries]]),0)</f>
        <v>1</v>
      </c>
      <c r="L587" s="20" t="str">
        <f t="shared" si="18"/>
        <v>Overweight</v>
      </c>
      <c r="M587" s="20" t="str">
        <f t="shared" si="19"/>
        <v>Prediabetes</v>
      </c>
    </row>
    <row r="588" spans="1:13" x14ac:dyDescent="0.25">
      <c r="A588" s="13" t="s">
        <v>1174</v>
      </c>
      <c r="B588" s="13">
        <v>51.33</v>
      </c>
      <c r="C588" s="13">
        <v>7</v>
      </c>
      <c r="D588" s="13" t="s">
        <v>8335</v>
      </c>
      <c r="E588" s="13" t="s">
        <v>8335</v>
      </c>
      <c r="F588" s="13" t="s">
        <v>8335</v>
      </c>
      <c r="G588" s="13" t="s">
        <v>8339</v>
      </c>
      <c r="H588" s="13" t="s">
        <v>8335</v>
      </c>
      <c r="J588" s="20" t="str">
        <f>IF(Table7[[#This Row],[smoker]]="?","No",Table7[[#This Row],[smoker]])</f>
        <v>No</v>
      </c>
      <c r="K588" s="20">
        <f>IFERROR(VALUE(Table7[[#This Row],[NumberOfMajorSurgeries]]),0)</f>
        <v>0</v>
      </c>
      <c r="L588" s="22" t="str">
        <f t="shared" si="18"/>
        <v>Obesity</v>
      </c>
      <c r="M588" s="22" t="str">
        <f t="shared" si="19"/>
        <v>Diabetes</v>
      </c>
    </row>
    <row r="589" spans="1:13" x14ac:dyDescent="0.25">
      <c r="A589" s="13" t="s">
        <v>1176</v>
      </c>
      <c r="B589" s="13">
        <v>30.59</v>
      </c>
      <c r="C589" s="13">
        <v>5.56</v>
      </c>
      <c r="D589" s="13" t="s">
        <v>8336</v>
      </c>
      <c r="E589" s="13" t="s">
        <v>8335</v>
      </c>
      <c r="F589" s="13" t="s">
        <v>8335</v>
      </c>
      <c r="G589" s="13">
        <v>1</v>
      </c>
      <c r="H589" s="13" t="s">
        <v>8335</v>
      </c>
      <c r="J589" s="20" t="str">
        <f>IF(Table7[[#This Row],[smoker]]="?","No",Table7[[#This Row],[smoker]])</f>
        <v>No</v>
      </c>
      <c r="K589" s="20">
        <f>IFERROR(VALUE(Table7[[#This Row],[NumberOfMajorSurgeries]]),0)</f>
        <v>1</v>
      </c>
      <c r="L589" s="20" t="str">
        <f t="shared" si="18"/>
        <v>Obesity</v>
      </c>
      <c r="M589" s="20" t="str">
        <f t="shared" si="19"/>
        <v>Normal</v>
      </c>
    </row>
    <row r="590" spans="1:13" x14ac:dyDescent="0.25">
      <c r="A590" s="13" t="s">
        <v>1178</v>
      </c>
      <c r="B590" s="13">
        <v>39.229999999999997</v>
      </c>
      <c r="C590" s="13">
        <v>8.4499999999999993</v>
      </c>
      <c r="D590" s="13" t="s">
        <v>8335</v>
      </c>
      <c r="E590" s="13" t="s">
        <v>8335</v>
      </c>
      <c r="F590" s="13" t="s">
        <v>8335</v>
      </c>
      <c r="G590" s="13" t="s">
        <v>8339</v>
      </c>
      <c r="H590" s="13" t="s">
        <v>8335</v>
      </c>
      <c r="J590" s="20" t="str">
        <f>IF(Table7[[#This Row],[smoker]]="?","No",Table7[[#This Row],[smoker]])</f>
        <v>No</v>
      </c>
      <c r="K590" s="20">
        <f>IFERROR(VALUE(Table7[[#This Row],[NumberOfMajorSurgeries]]),0)</f>
        <v>0</v>
      </c>
      <c r="L590" s="22" t="str">
        <f t="shared" si="18"/>
        <v>Obesity</v>
      </c>
      <c r="M590" s="22" t="str">
        <f t="shared" si="19"/>
        <v>Diabetes</v>
      </c>
    </row>
    <row r="591" spans="1:13" x14ac:dyDescent="0.25">
      <c r="A591" s="13" t="s">
        <v>1180</v>
      </c>
      <c r="B591" s="13">
        <v>19.094999999999999</v>
      </c>
      <c r="C591" s="13">
        <v>6.19</v>
      </c>
      <c r="D591" s="13" t="s">
        <v>8335</v>
      </c>
      <c r="E591" s="13" t="s">
        <v>8335</v>
      </c>
      <c r="F591" s="13" t="s">
        <v>8335</v>
      </c>
      <c r="G591" s="13" t="s">
        <v>8339</v>
      </c>
      <c r="H591" s="13" t="s">
        <v>8336</v>
      </c>
      <c r="J591" s="20" t="str">
        <f>IF(Table7[[#This Row],[smoker]]="?","No",Table7[[#This Row],[smoker]])</f>
        <v>yes</v>
      </c>
      <c r="K591" s="20">
        <f>IFERROR(VALUE(Table7[[#This Row],[NumberOfMajorSurgeries]]),0)</f>
        <v>0</v>
      </c>
      <c r="L591" s="20" t="str">
        <f t="shared" si="18"/>
        <v>Normal Weight</v>
      </c>
      <c r="M591" s="20" t="str">
        <f t="shared" si="19"/>
        <v>Prediabetes</v>
      </c>
    </row>
    <row r="592" spans="1:13" x14ac:dyDescent="0.25">
      <c r="A592" s="13" t="s">
        <v>1182</v>
      </c>
      <c r="B592" s="13">
        <v>49.72</v>
      </c>
      <c r="C592" s="13">
        <v>7.71</v>
      </c>
      <c r="D592" s="13" t="s">
        <v>8335</v>
      </c>
      <c r="E592" s="13" t="s">
        <v>8335</v>
      </c>
      <c r="F592" s="13" t="s">
        <v>8335</v>
      </c>
      <c r="G592" s="13" t="s">
        <v>8339</v>
      </c>
      <c r="H592" s="13" t="s">
        <v>8335</v>
      </c>
      <c r="J592" s="20" t="str">
        <f>IF(Table7[[#This Row],[smoker]]="?","No",Table7[[#This Row],[smoker]])</f>
        <v>No</v>
      </c>
      <c r="K592" s="20">
        <f>IFERROR(VALUE(Table7[[#This Row],[NumberOfMajorSurgeries]]),0)</f>
        <v>0</v>
      </c>
      <c r="L592" s="22" t="str">
        <f t="shared" si="18"/>
        <v>Obesity</v>
      </c>
      <c r="M592" s="22" t="str">
        <f t="shared" si="19"/>
        <v>Diabetes</v>
      </c>
    </row>
    <row r="593" spans="1:13" x14ac:dyDescent="0.25">
      <c r="A593" s="13" t="s">
        <v>1184</v>
      </c>
      <c r="B593" s="13">
        <v>21.754999999999999</v>
      </c>
      <c r="C593" s="13">
        <v>4.63</v>
      </c>
      <c r="D593" s="13" t="s">
        <v>8335</v>
      </c>
      <c r="E593" s="13" t="s">
        <v>8335</v>
      </c>
      <c r="F593" s="13" t="s">
        <v>8337</v>
      </c>
      <c r="G593" s="13">
        <v>1</v>
      </c>
      <c r="H593" s="13" t="s">
        <v>8336</v>
      </c>
      <c r="J593" s="20" t="str">
        <f>IF(Table7[[#This Row],[smoker]]="?","No",Table7[[#This Row],[smoker]])</f>
        <v>yes</v>
      </c>
      <c r="K593" s="20">
        <f>IFERROR(VALUE(Table7[[#This Row],[NumberOfMajorSurgeries]]),0)</f>
        <v>1</v>
      </c>
      <c r="L593" s="20" t="str">
        <f t="shared" si="18"/>
        <v>Normal Weight</v>
      </c>
      <c r="M593" s="20" t="str">
        <f t="shared" si="19"/>
        <v>Normal</v>
      </c>
    </row>
    <row r="594" spans="1:13" x14ac:dyDescent="0.25">
      <c r="A594" s="13" t="s">
        <v>1186</v>
      </c>
      <c r="B594" s="13">
        <v>48.39</v>
      </c>
      <c r="C594" s="13">
        <v>4.6100000000000003</v>
      </c>
      <c r="D594" s="13" t="s">
        <v>8335</v>
      </c>
      <c r="E594" s="13" t="s">
        <v>8335</v>
      </c>
      <c r="F594" s="13" t="s">
        <v>8335</v>
      </c>
      <c r="G594" s="13" t="s">
        <v>8339</v>
      </c>
      <c r="H594" s="13" t="s">
        <v>8335</v>
      </c>
      <c r="J594" s="20" t="str">
        <f>IF(Table7[[#This Row],[smoker]]="?","No",Table7[[#This Row],[smoker]])</f>
        <v>No</v>
      </c>
      <c r="K594" s="20">
        <f>IFERROR(VALUE(Table7[[#This Row],[NumberOfMajorSurgeries]]),0)</f>
        <v>0</v>
      </c>
      <c r="L594" s="22" t="str">
        <f t="shared" si="18"/>
        <v>Obesity</v>
      </c>
      <c r="M594" s="22" t="str">
        <f t="shared" si="19"/>
        <v>Normal</v>
      </c>
    </row>
    <row r="595" spans="1:13" x14ac:dyDescent="0.25">
      <c r="A595" s="13" t="s">
        <v>1188</v>
      </c>
      <c r="B595" s="13">
        <v>47.15</v>
      </c>
      <c r="C595" s="13">
        <v>9.5299999999999994</v>
      </c>
      <c r="D595" s="13" t="s">
        <v>8336</v>
      </c>
      <c r="E595" s="13" t="s">
        <v>8335</v>
      </c>
      <c r="F595" s="13" t="s">
        <v>8335</v>
      </c>
      <c r="G595" s="13">
        <v>1</v>
      </c>
      <c r="H595" s="13" t="s">
        <v>8335</v>
      </c>
      <c r="J595" s="20" t="str">
        <f>IF(Table7[[#This Row],[smoker]]="?","No",Table7[[#This Row],[smoker]])</f>
        <v>No</v>
      </c>
      <c r="K595" s="20">
        <f>IFERROR(VALUE(Table7[[#This Row],[NumberOfMajorSurgeries]]),0)</f>
        <v>1</v>
      </c>
      <c r="L595" s="20" t="str">
        <f t="shared" si="18"/>
        <v>Obesity</v>
      </c>
      <c r="M595" s="20" t="str">
        <f t="shared" si="19"/>
        <v>Diabetes</v>
      </c>
    </row>
    <row r="596" spans="1:13" x14ac:dyDescent="0.25">
      <c r="A596" s="13" t="s">
        <v>1190</v>
      </c>
      <c r="B596" s="13">
        <v>47.59</v>
      </c>
      <c r="C596" s="13">
        <v>11.43</v>
      </c>
      <c r="D596" s="13" t="s">
        <v>8336</v>
      </c>
      <c r="E596" s="13" t="s">
        <v>8335</v>
      </c>
      <c r="F596" s="13" t="s">
        <v>8335</v>
      </c>
      <c r="G596" s="13">
        <v>2</v>
      </c>
      <c r="H596" s="13" t="s">
        <v>8335</v>
      </c>
      <c r="J596" s="20" t="str">
        <f>IF(Table7[[#This Row],[smoker]]="?","No",Table7[[#This Row],[smoker]])</f>
        <v>No</v>
      </c>
      <c r="K596" s="20">
        <f>IFERROR(VALUE(Table7[[#This Row],[NumberOfMajorSurgeries]]),0)</f>
        <v>2</v>
      </c>
      <c r="L596" s="22" t="str">
        <f t="shared" si="18"/>
        <v>Obesity</v>
      </c>
      <c r="M596" s="22" t="str">
        <f t="shared" si="19"/>
        <v>Diabetes</v>
      </c>
    </row>
    <row r="597" spans="1:13" x14ac:dyDescent="0.25">
      <c r="A597" s="13" t="s">
        <v>1192</v>
      </c>
      <c r="B597" s="13">
        <v>39.81</v>
      </c>
      <c r="C597" s="13">
        <v>7.65</v>
      </c>
      <c r="D597" s="13" t="s">
        <v>8336</v>
      </c>
      <c r="E597" s="13" t="s">
        <v>8335</v>
      </c>
      <c r="F597" s="13" t="s">
        <v>8337</v>
      </c>
      <c r="G597" s="13">
        <v>1</v>
      </c>
      <c r="H597" s="13" t="s">
        <v>8335</v>
      </c>
      <c r="J597" s="20" t="str">
        <f>IF(Table7[[#This Row],[smoker]]="?","No",Table7[[#This Row],[smoker]])</f>
        <v>No</v>
      </c>
      <c r="K597" s="20">
        <f>IFERROR(VALUE(Table7[[#This Row],[NumberOfMajorSurgeries]]),0)</f>
        <v>1</v>
      </c>
      <c r="L597" s="20" t="str">
        <f t="shared" si="18"/>
        <v>Obesity</v>
      </c>
      <c r="M597" s="20" t="str">
        <f t="shared" si="19"/>
        <v>Diabetes</v>
      </c>
    </row>
    <row r="598" spans="1:13" x14ac:dyDescent="0.25">
      <c r="A598" s="13" t="s">
        <v>1194</v>
      </c>
      <c r="B598" s="13">
        <v>31.02</v>
      </c>
      <c r="C598" s="13">
        <v>5.87</v>
      </c>
      <c r="D598" s="13" t="s">
        <v>8336</v>
      </c>
      <c r="E598" s="13" t="s">
        <v>8335</v>
      </c>
      <c r="F598" s="13" t="s">
        <v>8335</v>
      </c>
      <c r="G598" s="13" t="s">
        <v>8339</v>
      </c>
      <c r="H598" s="13" t="s">
        <v>8335</v>
      </c>
      <c r="J598" s="20" t="str">
        <f>IF(Table7[[#This Row],[smoker]]="?","No",Table7[[#This Row],[smoker]])</f>
        <v>No</v>
      </c>
      <c r="K598" s="20">
        <f>IFERROR(VALUE(Table7[[#This Row],[NumberOfMajorSurgeries]]),0)</f>
        <v>0</v>
      </c>
      <c r="L598" s="22" t="str">
        <f t="shared" si="18"/>
        <v>Obesity</v>
      </c>
      <c r="M598" s="22" t="str">
        <f t="shared" si="19"/>
        <v>Prediabetes</v>
      </c>
    </row>
    <row r="599" spans="1:13" x14ac:dyDescent="0.25">
      <c r="A599" s="13" t="s">
        <v>1196</v>
      </c>
      <c r="B599" s="13">
        <v>24.75</v>
      </c>
      <c r="C599" s="13">
        <v>4.3600000000000003</v>
      </c>
      <c r="D599" s="13" t="s">
        <v>8336</v>
      </c>
      <c r="E599" s="13" t="s">
        <v>8335</v>
      </c>
      <c r="F599" s="13" t="s">
        <v>8335</v>
      </c>
      <c r="G599" s="13">
        <v>1</v>
      </c>
      <c r="H599" s="13" t="s">
        <v>8336</v>
      </c>
      <c r="J599" s="20" t="str">
        <f>IF(Table7[[#This Row],[smoker]]="?","No",Table7[[#This Row],[smoker]])</f>
        <v>yes</v>
      </c>
      <c r="K599" s="20">
        <f>IFERROR(VALUE(Table7[[#This Row],[NumberOfMajorSurgeries]]),0)</f>
        <v>1</v>
      </c>
      <c r="L599" s="20" t="str">
        <f t="shared" si="18"/>
        <v>Normal Weight</v>
      </c>
      <c r="M599" s="20" t="str">
        <f t="shared" si="19"/>
        <v>Normal</v>
      </c>
    </row>
    <row r="600" spans="1:13" x14ac:dyDescent="0.25">
      <c r="A600" s="13" t="s">
        <v>1198</v>
      </c>
      <c r="B600" s="13">
        <v>30.114999999999998</v>
      </c>
      <c r="C600" s="13">
        <v>10.119999999999999</v>
      </c>
      <c r="D600" s="13" t="s">
        <v>8335</v>
      </c>
      <c r="E600" s="13" t="s">
        <v>8335</v>
      </c>
      <c r="F600" s="13" t="s">
        <v>8335</v>
      </c>
      <c r="G600" s="13">
        <v>3</v>
      </c>
      <c r="H600" s="13" t="s">
        <v>8335</v>
      </c>
      <c r="J600" s="20" t="str">
        <f>IF(Table7[[#This Row],[smoker]]="?","No",Table7[[#This Row],[smoker]])</f>
        <v>No</v>
      </c>
      <c r="K600" s="20">
        <f>IFERROR(VALUE(Table7[[#This Row],[NumberOfMajorSurgeries]]),0)</f>
        <v>3</v>
      </c>
      <c r="L600" s="22" t="str">
        <f t="shared" si="18"/>
        <v>Obesity</v>
      </c>
      <c r="M600" s="22" t="str">
        <f t="shared" si="19"/>
        <v>Diabetes</v>
      </c>
    </row>
    <row r="601" spans="1:13" x14ac:dyDescent="0.25">
      <c r="A601" s="13" t="s">
        <v>1200</v>
      </c>
      <c r="B601" s="13">
        <v>26.03</v>
      </c>
      <c r="C601" s="13">
        <v>4.01</v>
      </c>
      <c r="D601" s="13" t="s">
        <v>8335</v>
      </c>
      <c r="E601" s="13" t="s">
        <v>8335</v>
      </c>
      <c r="F601" s="13" t="s">
        <v>8337</v>
      </c>
      <c r="G601" s="13">
        <v>1</v>
      </c>
      <c r="H601" s="13" t="s">
        <v>8336</v>
      </c>
      <c r="J601" s="20" t="str">
        <f>IF(Table7[[#This Row],[smoker]]="?","No",Table7[[#This Row],[smoker]])</f>
        <v>yes</v>
      </c>
      <c r="K601" s="20">
        <f>IFERROR(VALUE(Table7[[#This Row],[NumberOfMajorSurgeries]]),0)</f>
        <v>1</v>
      </c>
      <c r="L601" s="20" t="str">
        <f t="shared" si="18"/>
        <v>Overweight</v>
      </c>
      <c r="M601" s="20" t="str">
        <f t="shared" si="19"/>
        <v>Normal</v>
      </c>
    </row>
    <row r="602" spans="1:13" x14ac:dyDescent="0.25">
      <c r="A602" s="13" t="s">
        <v>1202</v>
      </c>
      <c r="B602" s="13">
        <v>20.045000000000002</v>
      </c>
      <c r="C602" s="13">
        <v>4.7699999999999996</v>
      </c>
      <c r="D602" s="13" t="s">
        <v>8336</v>
      </c>
      <c r="E602" s="13" t="s">
        <v>8335</v>
      </c>
      <c r="F602" s="13" t="s">
        <v>8335</v>
      </c>
      <c r="G602" s="13">
        <v>1</v>
      </c>
      <c r="H602" s="13" t="s">
        <v>8336</v>
      </c>
      <c r="J602" s="20" t="str">
        <f>IF(Table7[[#This Row],[smoker]]="?","No",Table7[[#This Row],[smoker]])</f>
        <v>yes</v>
      </c>
      <c r="K602" s="20">
        <f>IFERROR(VALUE(Table7[[#This Row],[NumberOfMajorSurgeries]]),0)</f>
        <v>1</v>
      </c>
      <c r="L602" s="22" t="str">
        <f t="shared" si="18"/>
        <v>Normal Weight</v>
      </c>
      <c r="M602" s="22" t="str">
        <f t="shared" si="19"/>
        <v>Normal</v>
      </c>
    </row>
    <row r="603" spans="1:13" x14ac:dyDescent="0.25">
      <c r="A603" s="13" t="s">
        <v>1204</v>
      </c>
      <c r="B603" s="13">
        <v>40.24</v>
      </c>
      <c r="C603" s="13">
        <v>6.83</v>
      </c>
      <c r="D603" s="13" t="s">
        <v>8335</v>
      </c>
      <c r="E603" s="13" t="s">
        <v>8335</v>
      </c>
      <c r="F603" s="13" t="s">
        <v>8335</v>
      </c>
      <c r="G603" s="13" t="s">
        <v>8339</v>
      </c>
      <c r="H603" s="13" t="s">
        <v>8335</v>
      </c>
      <c r="J603" s="20" t="str">
        <f>IF(Table7[[#This Row],[smoker]]="?","No",Table7[[#This Row],[smoker]])</f>
        <v>No</v>
      </c>
      <c r="K603" s="20">
        <f>IFERROR(VALUE(Table7[[#This Row],[NumberOfMajorSurgeries]]),0)</f>
        <v>0</v>
      </c>
      <c r="L603" s="20" t="str">
        <f t="shared" si="18"/>
        <v>Obesity</v>
      </c>
      <c r="M603" s="20" t="str">
        <f t="shared" si="19"/>
        <v>Diabetes</v>
      </c>
    </row>
    <row r="604" spans="1:13" x14ac:dyDescent="0.25">
      <c r="A604" s="13" t="s">
        <v>1206</v>
      </c>
      <c r="B604" s="13">
        <v>43.15</v>
      </c>
      <c r="C604" s="13">
        <v>6.14</v>
      </c>
      <c r="D604" s="13" t="s">
        <v>8336</v>
      </c>
      <c r="E604" s="13" t="s">
        <v>8335</v>
      </c>
      <c r="F604" s="13" t="s">
        <v>8337</v>
      </c>
      <c r="G604" s="13">
        <v>1</v>
      </c>
      <c r="H604" s="13" t="s">
        <v>8335</v>
      </c>
      <c r="J604" s="20" t="str">
        <f>IF(Table7[[#This Row],[smoker]]="?","No",Table7[[#This Row],[smoker]])</f>
        <v>No</v>
      </c>
      <c r="K604" s="20">
        <f>IFERROR(VALUE(Table7[[#This Row],[NumberOfMajorSurgeries]]),0)</f>
        <v>1</v>
      </c>
      <c r="L604" s="22" t="str">
        <f t="shared" si="18"/>
        <v>Obesity</v>
      </c>
      <c r="M604" s="22" t="str">
        <f t="shared" si="19"/>
        <v>Prediabetes</v>
      </c>
    </row>
    <row r="605" spans="1:13" x14ac:dyDescent="0.25">
      <c r="A605" s="13" t="s">
        <v>1208</v>
      </c>
      <c r="B605" s="13">
        <v>27.7</v>
      </c>
      <c r="C605" s="13">
        <v>5.6</v>
      </c>
      <c r="D605" s="13" t="s">
        <v>8335</v>
      </c>
      <c r="E605" s="13" t="s">
        <v>8335</v>
      </c>
      <c r="F605" s="13" t="s">
        <v>8337</v>
      </c>
      <c r="G605" s="13">
        <v>1</v>
      </c>
      <c r="H605" s="13" t="s">
        <v>8336</v>
      </c>
      <c r="J605" s="20" t="str">
        <f>IF(Table7[[#This Row],[smoker]]="?","No",Table7[[#This Row],[smoker]])</f>
        <v>yes</v>
      </c>
      <c r="K605" s="20">
        <f>IFERROR(VALUE(Table7[[#This Row],[NumberOfMajorSurgeries]]),0)</f>
        <v>1</v>
      </c>
      <c r="L605" s="20" t="str">
        <f t="shared" si="18"/>
        <v>Overweight</v>
      </c>
      <c r="M605" s="20" t="str">
        <f t="shared" si="19"/>
        <v>Normal</v>
      </c>
    </row>
    <row r="606" spans="1:13" x14ac:dyDescent="0.25">
      <c r="A606" s="13" t="s">
        <v>1210</v>
      </c>
      <c r="B606" s="13">
        <v>45.68</v>
      </c>
      <c r="C606" s="13">
        <v>4.8</v>
      </c>
      <c r="D606" s="13" t="s">
        <v>8335</v>
      </c>
      <c r="E606" s="13" t="s">
        <v>8335</v>
      </c>
      <c r="F606" s="13" t="s">
        <v>8335</v>
      </c>
      <c r="G606" s="13">
        <v>2</v>
      </c>
      <c r="H606" s="13" t="s">
        <v>8335</v>
      </c>
      <c r="J606" s="20" t="str">
        <f>IF(Table7[[#This Row],[smoker]]="?","No",Table7[[#This Row],[smoker]])</f>
        <v>No</v>
      </c>
      <c r="K606" s="20">
        <f>IFERROR(VALUE(Table7[[#This Row],[NumberOfMajorSurgeries]]),0)</f>
        <v>2</v>
      </c>
      <c r="L606" s="22" t="str">
        <f t="shared" si="18"/>
        <v>Obesity</v>
      </c>
      <c r="M606" s="22" t="str">
        <f t="shared" si="19"/>
        <v>Normal</v>
      </c>
    </row>
    <row r="607" spans="1:13" x14ac:dyDescent="0.25">
      <c r="A607" s="13" t="s">
        <v>1212</v>
      </c>
      <c r="B607" s="13">
        <v>27.3</v>
      </c>
      <c r="C607" s="13">
        <v>11.89</v>
      </c>
      <c r="D607" s="13" t="s">
        <v>8335</v>
      </c>
      <c r="E607" s="13" t="s">
        <v>8335</v>
      </c>
      <c r="F607" s="13" t="s">
        <v>8335</v>
      </c>
      <c r="G607" s="13" t="s">
        <v>8339</v>
      </c>
      <c r="H607" s="13" t="s">
        <v>8336</v>
      </c>
      <c r="J607" s="20" t="str">
        <f>IF(Table7[[#This Row],[smoker]]="?","No",Table7[[#This Row],[smoker]])</f>
        <v>yes</v>
      </c>
      <c r="K607" s="20">
        <f>IFERROR(VALUE(Table7[[#This Row],[NumberOfMajorSurgeries]]),0)</f>
        <v>0</v>
      </c>
      <c r="L607" s="20" t="str">
        <f t="shared" si="18"/>
        <v>Overweight</v>
      </c>
      <c r="M607" s="20" t="str">
        <f t="shared" si="19"/>
        <v>Diabetes</v>
      </c>
    </row>
    <row r="608" spans="1:13" x14ac:dyDescent="0.25">
      <c r="A608" s="13" t="s">
        <v>1214</v>
      </c>
      <c r="B608" s="13">
        <v>54.45</v>
      </c>
      <c r="C608" s="13">
        <v>4.7300000000000004</v>
      </c>
      <c r="D608" s="13" t="s">
        <v>8336</v>
      </c>
      <c r="E608" s="13" t="s">
        <v>8335</v>
      </c>
      <c r="F608" s="13" t="s">
        <v>8335</v>
      </c>
      <c r="G608" s="13">
        <v>1</v>
      </c>
      <c r="H608" s="13" t="s">
        <v>8335</v>
      </c>
      <c r="J608" s="20" t="str">
        <f>IF(Table7[[#This Row],[smoker]]="?","No",Table7[[#This Row],[smoker]])</f>
        <v>No</v>
      </c>
      <c r="K608" s="20">
        <f>IFERROR(VALUE(Table7[[#This Row],[NumberOfMajorSurgeries]]),0)</f>
        <v>1</v>
      </c>
      <c r="L608" s="22" t="str">
        <f t="shared" si="18"/>
        <v>Obesity</v>
      </c>
      <c r="M608" s="22" t="str">
        <f t="shared" si="19"/>
        <v>Normal</v>
      </c>
    </row>
    <row r="609" spans="1:13" x14ac:dyDescent="0.25">
      <c r="A609" s="13" t="s">
        <v>1216</v>
      </c>
      <c r="B609" s="13">
        <v>54.43</v>
      </c>
      <c r="C609" s="13">
        <v>4.6100000000000003</v>
      </c>
      <c r="D609" s="13" t="s">
        <v>8336</v>
      </c>
      <c r="E609" s="13" t="s">
        <v>8335</v>
      </c>
      <c r="F609" s="13" t="s">
        <v>8335</v>
      </c>
      <c r="G609" s="13">
        <v>1</v>
      </c>
      <c r="H609" s="13" t="s">
        <v>8335</v>
      </c>
      <c r="J609" s="20" t="str">
        <f>IF(Table7[[#This Row],[smoker]]="?","No",Table7[[#This Row],[smoker]])</f>
        <v>No</v>
      </c>
      <c r="K609" s="20">
        <f>IFERROR(VALUE(Table7[[#This Row],[NumberOfMajorSurgeries]]),0)</f>
        <v>1</v>
      </c>
      <c r="L609" s="20" t="str">
        <f t="shared" si="18"/>
        <v>Obesity</v>
      </c>
      <c r="M609" s="20" t="str">
        <f t="shared" si="19"/>
        <v>Normal</v>
      </c>
    </row>
    <row r="610" spans="1:13" x14ac:dyDescent="0.25">
      <c r="A610" s="13" t="s">
        <v>1218</v>
      </c>
      <c r="B610" s="13">
        <v>48.01</v>
      </c>
      <c r="C610" s="13">
        <v>7.3</v>
      </c>
      <c r="D610" s="13" t="s">
        <v>8335</v>
      </c>
      <c r="E610" s="13" t="s">
        <v>8335</v>
      </c>
      <c r="F610" s="13" t="s">
        <v>8335</v>
      </c>
      <c r="G610" s="13" t="s">
        <v>8339</v>
      </c>
      <c r="H610" s="13" t="s">
        <v>8335</v>
      </c>
      <c r="J610" s="20" t="str">
        <f>IF(Table7[[#This Row],[smoker]]="?","No",Table7[[#This Row],[smoker]])</f>
        <v>No</v>
      </c>
      <c r="K610" s="20">
        <f>IFERROR(VALUE(Table7[[#This Row],[NumberOfMajorSurgeries]]),0)</f>
        <v>0</v>
      </c>
      <c r="L610" s="22" t="str">
        <f t="shared" si="18"/>
        <v>Obesity</v>
      </c>
      <c r="M610" s="22" t="str">
        <f t="shared" si="19"/>
        <v>Diabetes</v>
      </c>
    </row>
    <row r="611" spans="1:13" x14ac:dyDescent="0.25">
      <c r="A611" s="13" t="s">
        <v>1220</v>
      </c>
      <c r="B611" s="13">
        <v>48.32</v>
      </c>
      <c r="C611" s="13">
        <v>5.88</v>
      </c>
      <c r="D611" s="13" t="s">
        <v>8335</v>
      </c>
      <c r="E611" s="13" t="s">
        <v>8335</v>
      </c>
      <c r="F611" s="13" t="s">
        <v>8335</v>
      </c>
      <c r="G611" s="13" t="s">
        <v>8339</v>
      </c>
      <c r="H611" s="13" t="s">
        <v>8335</v>
      </c>
      <c r="J611" s="20" t="str">
        <f>IF(Table7[[#This Row],[smoker]]="?","No",Table7[[#This Row],[smoker]])</f>
        <v>No</v>
      </c>
      <c r="K611" s="20">
        <f>IFERROR(VALUE(Table7[[#This Row],[NumberOfMajorSurgeries]]),0)</f>
        <v>0</v>
      </c>
      <c r="L611" s="20" t="str">
        <f t="shared" si="18"/>
        <v>Obesity</v>
      </c>
      <c r="M611" s="20" t="str">
        <f t="shared" si="19"/>
        <v>Prediabetes</v>
      </c>
    </row>
    <row r="612" spans="1:13" x14ac:dyDescent="0.25">
      <c r="A612" s="13" t="s">
        <v>1222</v>
      </c>
      <c r="B612" s="13">
        <v>22.895</v>
      </c>
      <c r="C612" s="13">
        <v>4.0599999999999996</v>
      </c>
      <c r="D612" s="13" t="s">
        <v>8335</v>
      </c>
      <c r="E612" s="13" t="s">
        <v>8335</v>
      </c>
      <c r="F612" s="13" t="s">
        <v>8337</v>
      </c>
      <c r="G612" s="13">
        <v>1</v>
      </c>
      <c r="H612" s="13" t="s">
        <v>8336</v>
      </c>
      <c r="J612" s="20" t="str">
        <f>IF(Table7[[#This Row],[smoker]]="?","No",Table7[[#This Row],[smoker]])</f>
        <v>yes</v>
      </c>
      <c r="K612" s="20">
        <f>IFERROR(VALUE(Table7[[#This Row],[NumberOfMajorSurgeries]]),0)</f>
        <v>1</v>
      </c>
      <c r="L612" s="22" t="str">
        <f t="shared" si="18"/>
        <v>Normal Weight</v>
      </c>
      <c r="M612" s="22" t="str">
        <f t="shared" si="19"/>
        <v>Normal</v>
      </c>
    </row>
    <row r="613" spans="1:13" x14ac:dyDescent="0.25">
      <c r="A613" s="13" t="s">
        <v>1224</v>
      </c>
      <c r="B613" s="13">
        <v>54.85</v>
      </c>
      <c r="C613" s="13">
        <v>4.9000000000000004</v>
      </c>
      <c r="D613" s="13" t="s">
        <v>8335</v>
      </c>
      <c r="E613" s="13" t="s">
        <v>8335</v>
      </c>
      <c r="F613" s="13" t="s">
        <v>8335</v>
      </c>
      <c r="G613" s="13">
        <v>1</v>
      </c>
      <c r="H613" s="13" t="s">
        <v>8335</v>
      </c>
      <c r="J613" s="20" t="str">
        <f>IF(Table7[[#This Row],[smoker]]="?","No",Table7[[#This Row],[smoker]])</f>
        <v>No</v>
      </c>
      <c r="K613" s="20">
        <f>IFERROR(VALUE(Table7[[#This Row],[NumberOfMajorSurgeries]]),0)</f>
        <v>1</v>
      </c>
      <c r="L613" s="20" t="str">
        <f t="shared" si="18"/>
        <v>Obesity</v>
      </c>
      <c r="M613" s="20" t="str">
        <f t="shared" si="19"/>
        <v>Normal</v>
      </c>
    </row>
    <row r="614" spans="1:13" x14ac:dyDescent="0.25">
      <c r="A614" s="13" t="s">
        <v>1226</v>
      </c>
      <c r="B614" s="13">
        <v>21.85</v>
      </c>
      <c r="C614" s="13">
        <v>5.52</v>
      </c>
      <c r="D614" s="13" t="s">
        <v>8335</v>
      </c>
      <c r="E614" s="13" t="s">
        <v>8335</v>
      </c>
      <c r="F614" s="13" t="s">
        <v>8337</v>
      </c>
      <c r="G614" s="13">
        <v>1</v>
      </c>
      <c r="H614" s="13" t="s">
        <v>8336</v>
      </c>
      <c r="J614" s="20" t="str">
        <f>IF(Table7[[#This Row],[smoker]]="?","No",Table7[[#This Row],[smoker]])</f>
        <v>yes</v>
      </c>
      <c r="K614" s="20">
        <f>IFERROR(VALUE(Table7[[#This Row],[NumberOfMajorSurgeries]]),0)</f>
        <v>1</v>
      </c>
      <c r="L614" s="22" t="str">
        <f t="shared" si="18"/>
        <v>Normal Weight</v>
      </c>
      <c r="M614" s="22" t="str">
        <f t="shared" si="19"/>
        <v>Normal</v>
      </c>
    </row>
    <row r="615" spans="1:13" x14ac:dyDescent="0.25">
      <c r="A615" s="13" t="s">
        <v>1228</v>
      </c>
      <c r="B615" s="13">
        <v>51.86</v>
      </c>
      <c r="C615" s="13">
        <v>5.2</v>
      </c>
      <c r="D615" s="13" t="s">
        <v>8336</v>
      </c>
      <c r="E615" s="13" t="s">
        <v>8335</v>
      </c>
      <c r="F615" s="13" t="s">
        <v>8335</v>
      </c>
      <c r="G615" s="13" t="s">
        <v>8339</v>
      </c>
      <c r="H615" s="13" t="s">
        <v>8335</v>
      </c>
      <c r="J615" s="20" t="str">
        <f>IF(Table7[[#This Row],[smoker]]="?","No",Table7[[#This Row],[smoker]])</f>
        <v>No</v>
      </c>
      <c r="K615" s="20">
        <f>IFERROR(VALUE(Table7[[#This Row],[NumberOfMajorSurgeries]]),0)</f>
        <v>0</v>
      </c>
      <c r="L615" s="20" t="str">
        <f t="shared" si="18"/>
        <v>Obesity</v>
      </c>
      <c r="M615" s="20" t="str">
        <f t="shared" si="19"/>
        <v>Normal</v>
      </c>
    </row>
    <row r="616" spans="1:13" x14ac:dyDescent="0.25">
      <c r="A616" s="13" t="s">
        <v>1230</v>
      </c>
      <c r="B616" s="13">
        <v>39.049999999999997</v>
      </c>
      <c r="C616" s="13">
        <v>7.59</v>
      </c>
      <c r="D616" s="13" t="s">
        <v>8335</v>
      </c>
      <c r="E616" s="13" t="s">
        <v>8335</v>
      </c>
      <c r="F616" s="13" t="s">
        <v>8335</v>
      </c>
      <c r="G616" s="13">
        <v>3</v>
      </c>
      <c r="H616" s="13" t="s">
        <v>8335</v>
      </c>
      <c r="J616" s="20" t="str">
        <f>IF(Table7[[#This Row],[smoker]]="?","No",Table7[[#This Row],[smoker]])</f>
        <v>No</v>
      </c>
      <c r="K616" s="20">
        <f>IFERROR(VALUE(Table7[[#This Row],[NumberOfMajorSurgeries]]),0)</f>
        <v>3</v>
      </c>
      <c r="L616" s="22" t="str">
        <f t="shared" si="18"/>
        <v>Obesity</v>
      </c>
      <c r="M616" s="22" t="str">
        <f t="shared" si="19"/>
        <v>Diabetes</v>
      </c>
    </row>
    <row r="617" spans="1:13" x14ac:dyDescent="0.25">
      <c r="A617" s="13" t="s">
        <v>1232</v>
      </c>
      <c r="B617" s="13">
        <v>31.824999999999999</v>
      </c>
      <c r="C617" s="13">
        <v>8.2799999999999994</v>
      </c>
      <c r="D617" s="13" t="s">
        <v>8335</v>
      </c>
      <c r="E617" s="13" t="s">
        <v>8335</v>
      </c>
      <c r="F617" s="13" t="s">
        <v>8335</v>
      </c>
      <c r="G617" s="13">
        <v>3</v>
      </c>
      <c r="H617" s="13" t="s">
        <v>8335</v>
      </c>
      <c r="J617" s="20" t="str">
        <f>IF(Table7[[#This Row],[smoker]]="?","No",Table7[[#This Row],[smoker]])</f>
        <v>No</v>
      </c>
      <c r="K617" s="20">
        <f>IFERROR(VALUE(Table7[[#This Row],[NumberOfMajorSurgeries]]),0)</f>
        <v>3</v>
      </c>
      <c r="L617" s="20" t="str">
        <f t="shared" si="18"/>
        <v>Obesity</v>
      </c>
      <c r="M617" s="20" t="str">
        <f t="shared" si="19"/>
        <v>Diabetes</v>
      </c>
    </row>
    <row r="618" spans="1:13" x14ac:dyDescent="0.25">
      <c r="A618" s="13" t="s">
        <v>1234</v>
      </c>
      <c r="B618" s="13">
        <v>46.43</v>
      </c>
      <c r="C618" s="13">
        <v>6.72</v>
      </c>
      <c r="D618" s="13" t="s">
        <v>8335</v>
      </c>
      <c r="E618" s="13" t="s">
        <v>8335</v>
      </c>
      <c r="F618" s="13" t="s">
        <v>8335</v>
      </c>
      <c r="G618" s="13" t="s">
        <v>8339</v>
      </c>
      <c r="H618" s="13" t="s">
        <v>8335</v>
      </c>
      <c r="J618" s="20" t="str">
        <f>IF(Table7[[#This Row],[smoker]]="?","No",Table7[[#This Row],[smoker]])</f>
        <v>No</v>
      </c>
      <c r="K618" s="20">
        <f>IFERROR(VALUE(Table7[[#This Row],[NumberOfMajorSurgeries]]),0)</f>
        <v>0</v>
      </c>
      <c r="L618" s="22" t="str">
        <f t="shared" si="18"/>
        <v>Obesity</v>
      </c>
      <c r="M618" s="22" t="str">
        <f t="shared" si="19"/>
        <v>Diabetes</v>
      </c>
    </row>
    <row r="619" spans="1:13" x14ac:dyDescent="0.25">
      <c r="A619" s="13" t="s">
        <v>1236</v>
      </c>
      <c r="B619" s="13">
        <v>53.63</v>
      </c>
      <c r="C619" s="13">
        <v>5.47</v>
      </c>
      <c r="D619" s="13" t="s">
        <v>8336</v>
      </c>
      <c r="E619" s="13" t="s">
        <v>8335</v>
      </c>
      <c r="F619" s="13" t="s">
        <v>8335</v>
      </c>
      <c r="G619" s="13">
        <v>1</v>
      </c>
      <c r="H619" s="13" t="s">
        <v>8335</v>
      </c>
      <c r="J619" s="20" t="str">
        <f>IF(Table7[[#This Row],[smoker]]="?","No",Table7[[#This Row],[smoker]])</f>
        <v>No</v>
      </c>
      <c r="K619" s="20">
        <f>IFERROR(VALUE(Table7[[#This Row],[NumberOfMajorSurgeries]]),0)</f>
        <v>1</v>
      </c>
      <c r="L619" s="20" t="str">
        <f t="shared" si="18"/>
        <v>Obesity</v>
      </c>
      <c r="M619" s="20" t="str">
        <f t="shared" si="19"/>
        <v>Normal</v>
      </c>
    </row>
    <row r="620" spans="1:13" x14ac:dyDescent="0.25">
      <c r="A620" s="13" t="s">
        <v>1238</v>
      </c>
      <c r="B620" s="13">
        <v>48.7</v>
      </c>
      <c r="C620" s="13">
        <v>4.71</v>
      </c>
      <c r="D620" s="13" t="s">
        <v>8335</v>
      </c>
      <c r="E620" s="13" t="s">
        <v>8335</v>
      </c>
      <c r="F620" s="13" t="s">
        <v>8335</v>
      </c>
      <c r="G620" s="13" t="s">
        <v>8339</v>
      </c>
      <c r="H620" s="13" t="s">
        <v>8335</v>
      </c>
      <c r="J620" s="20" t="str">
        <f>IF(Table7[[#This Row],[smoker]]="?","No",Table7[[#This Row],[smoker]])</f>
        <v>No</v>
      </c>
      <c r="K620" s="20">
        <f>IFERROR(VALUE(Table7[[#This Row],[NumberOfMajorSurgeries]]),0)</f>
        <v>0</v>
      </c>
      <c r="L620" s="22" t="str">
        <f t="shared" si="18"/>
        <v>Obesity</v>
      </c>
      <c r="M620" s="22" t="str">
        <f t="shared" si="19"/>
        <v>Normal</v>
      </c>
    </row>
    <row r="621" spans="1:13" x14ac:dyDescent="0.25">
      <c r="A621" s="13" t="s">
        <v>1240</v>
      </c>
      <c r="B621" s="13">
        <v>48.81</v>
      </c>
      <c r="C621" s="13">
        <v>5.49</v>
      </c>
      <c r="D621" s="13" t="s">
        <v>8335</v>
      </c>
      <c r="E621" s="13" t="s">
        <v>8335</v>
      </c>
      <c r="F621" s="13" t="s">
        <v>8335</v>
      </c>
      <c r="G621" s="13" t="s">
        <v>8339</v>
      </c>
      <c r="H621" s="13" t="s">
        <v>8335</v>
      </c>
      <c r="J621" s="20" t="str">
        <f>IF(Table7[[#This Row],[smoker]]="?","No",Table7[[#This Row],[smoker]])</f>
        <v>No</v>
      </c>
      <c r="K621" s="20">
        <f>IFERROR(VALUE(Table7[[#This Row],[NumberOfMajorSurgeries]]),0)</f>
        <v>0</v>
      </c>
      <c r="L621" s="20" t="str">
        <f t="shared" si="18"/>
        <v>Obesity</v>
      </c>
      <c r="M621" s="20" t="str">
        <f t="shared" si="19"/>
        <v>Normal</v>
      </c>
    </row>
    <row r="622" spans="1:13" x14ac:dyDescent="0.25">
      <c r="A622" s="13" t="s">
        <v>1242</v>
      </c>
      <c r="B622" s="13">
        <v>47.53</v>
      </c>
      <c r="C622" s="13">
        <v>4.72</v>
      </c>
      <c r="D622" s="13" t="s">
        <v>8335</v>
      </c>
      <c r="E622" s="13" t="s">
        <v>8335</v>
      </c>
      <c r="F622" s="13" t="s">
        <v>8335</v>
      </c>
      <c r="G622" s="13" t="s">
        <v>8339</v>
      </c>
      <c r="H622" s="13" t="s">
        <v>8335</v>
      </c>
      <c r="J622" s="20" t="str">
        <f>IF(Table7[[#This Row],[smoker]]="?","No",Table7[[#This Row],[smoker]])</f>
        <v>No</v>
      </c>
      <c r="K622" s="20">
        <f>IFERROR(VALUE(Table7[[#This Row],[NumberOfMajorSurgeries]]),0)</f>
        <v>0</v>
      </c>
      <c r="L622" s="22" t="str">
        <f t="shared" si="18"/>
        <v>Obesity</v>
      </c>
      <c r="M622" s="22" t="str">
        <f t="shared" si="19"/>
        <v>Normal</v>
      </c>
    </row>
    <row r="623" spans="1:13" x14ac:dyDescent="0.25">
      <c r="A623" s="13" t="s">
        <v>1244</v>
      </c>
      <c r="B623" s="13">
        <v>36.85</v>
      </c>
      <c r="C623" s="13">
        <v>6.7</v>
      </c>
      <c r="D623" s="13" t="s">
        <v>8335</v>
      </c>
      <c r="E623" s="13" t="s">
        <v>8335</v>
      </c>
      <c r="F623" s="13" t="s">
        <v>8335</v>
      </c>
      <c r="G623" s="13" t="s">
        <v>8339</v>
      </c>
      <c r="H623" s="13" t="s">
        <v>8335</v>
      </c>
      <c r="J623" s="20" t="str">
        <f>IF(Table7[[#This Row],[smoker]]="?","No",Table7[[#This Row],[smoker]])</f>
        <v>No</v>
      </c>
      <c r="K623" s="20">
        <f>IFERROR(VALUE(Table7[[#This Row],[NumberOfMajorSurgeries]]),0)</f>
        <v>0</v>
      </c>
      <c r="L623" s="20" t="str">
        <f t="shared" si="18"/>
        <v>Obesity</v>
      </c>
      <c r="M623" s="20" t="str">
        <f t="shared" si="19"/>
        <v>Diabetes</v>
      </c>
    </row>
    <row r="624" spans="1:13" x14ac:dyDescent="0.25">
      <c r="A624" s="13" t="s">
        <v>1246</v>
      </c>
      <c r="B624" s="13">
        <v>29.3</v>
      </c>
      <c r="C624" s="13">
        <v>5.5</v>
      </c>
      <c r="D624" s="13" t="s">
        <v>8335</v>
      </c>
      <c r="E624" s="13" t="s">
        <v>8335</v>
      </c>
      <c r="F624" s="13" t="s">
        <v>8335</v>
      </c>
      <c r="G624" s="13" t="s">
        <v>8339</v>
      </c>
      <c r="H624" s="13" t="s">
        <v>8335</v>
      </c>
      <c r="J624" s="20" t="str">
        <f>IF(Table7[[#This Row],[smoker]]="?","No",Table7[[#This Row],[smoker]])</f>
        <v>No</v>
      </c>
      <c r="K624" s="20">
        <f>IFERROR(VALUE(Table7[[#This Row],[NumberOfMajorSurgeries]]),0)</f>
        <v>0</v>
      </c>
      <c r="L624" s="22" t="str">
        <f t="shared" si="18"/>
        <v>Overweight</v>
      </c>
      <c r="M624" s="22" t="str">
        <f t="shared" si="19"/>
        <v>Normal</v>
      </c>
    </row>
    <row r="625" spans="1:13" x14ac:dyDescent="0.25">
      <c r="A625" s="13" t="s">
        <v>1248</v>
      </c>
      <c r="B625" s="13">
        <v>19.3</v>
      </c>
      <c r="C625" s="13">
        <v>4.46</v>
      </c>
      <c r="D625" s="13" t="s">
        <v>8335</v>
      </c>
      <c r="E625" s="13" t="s">
        <v>8335</v>
      </c>
      <c r="F625" s="13" t="s">
        <v>8335</v>
      </c>
      <c r="G625" s="13">
        <v>1</v>
      </c>
      <c r="H625" s="13" t="s">
        <v>8336</v>
      </c>
      <c r="J625" s="20" t="str">
        <f>IF(Table7[[#This Row],[smoker]]="?","No",Table7[[#This Row],[smoker]])</f>
        <v>yes</v>
      </c>
      <c r="K625" s="20">
        <f>IFERROR(VALUE(Table7[[#This Row],[NumberOfMajorSurgeries]]),0)</f>
        <v>1</v>
      </c>
      <c r="L625" s="20" t="str">
        <f t="shared" si="18"/>
        <v>Normal Weight</v>
      </c>
      <c r="M625" s="20" t="str">
        <f t="shared" si="19"/>
        <v>Normal</v>
      </c>
    </row>
    <row r="626" spans="1:13" x14ac:dyDescent="0.25">
      <c r="A626" s="13" t="s">
        <v>1250</v>
      </c>
      <c r="B626" s="13">
        <v>24.13</v>
      </c>
      <c r="C626" s="13">
        <v>5.29</v>
      </c>
      <c r="D626" s="13" t="s">
        <v>8336</v>
      </c>
      <c r="E626" s="13" t="s">
        <v>8335</v>
      </c>
      <c r="F626" s="13" t="s">
        <v>8337</v>
      </c>
      <c r="G626" s="13">
        <v>1</v>
      </c>
      <c r="H626" s="13" t="s">
        <v>8336</v>
      </c>
      <c r="J626" s="20" t="str">
        <f>IF(Table7[[#This Row],[smoker]]="?","No",Table7[[#This Row],[smoker]])</f>
        <v>yes</v>
      </c>
      <c r="K626" s="20">
        <f>IFERROR(VALUE(Table7[[#This Row],[NumberOfMajorSurgeries]]),0)</f>
        <v>1</v>
      </c>
      <c r="L626" s="22" t="str">
        <f t="shared" si="18"/>
        <v>Normal Weight</v>
      </c>
      <c r="M626" s="22" t="str">
        <f t="shared" si="19"/>
        <v>Normal</v>
      </c>
    </row>
    <row r="627" spans="1:13" x14ac:dyDescent="0.25">
      <c r="A627" s="13" t="s">
        <v>1252</v>
      </c>
      <c r="B627" s="13">
        <v>46.7</v>
      </c>
      <c r="C627" s="13">
        <v>10.99</v>
      </c>
      <c r="D627" s="13" t="s">
        <v>8335</v>
      </c>
      <c r="E627" s="13" t="s">
        <v>8335</v>
      </c>
      <c r="F627" s="13" t="s">
        <v>8335</v>
      </c>
      <c r="G627" s="13" t="s">
        <v>8339</v>
      </c>
      <c r="H627" s="13" t="s">
        <v>8335</v>
      </c>
      <c r="J627" s="20" t="str">
        <f>IF(Table7[[#This Row],[smoker]]="?","No",Table7[[#This Row],[smoker]])</f>
        <v>No</v>
      </c>
      <c r="K627" s="20">
        <f>IFERROR(VALUE(Table7[[#This Row],[NumberOfMajorSurgeries]]),0)</f>
        <v>0</v>
      </c>
      <c r="L627" s="20" t="str">
        <f t="shared" si="18"/>
        <v>Obesity</v>
      </c>
      <c r="M627" s="20" t="str">
        <f t="shared" si="19"/>
        <v>Diabetes</v>
      </c>
    </row>
    <row r="628" spans="1:13" x14ac:dyDescent="0.25">
      <c r="A628" s="13" t="s">
        <v>1254</v>
      </c>
      <c r="B628" s="13">
        <v>45.27</v>
      </c>
      <c r="C628" s="13">
        <v>5.2</v>
      </c>
      <c r="D628" s="13" t="s">
        <v>8336</v>
      </c>
      <c r="E628" s="13" t="s">
        <v>8335</v>
      </c>
      <c r="F628" s="13" t="s">
        <v>8335</v>
      </c>
      <c r="G628" s="13" t="s">
        <v>8339</v>
      </c>
      <c r="H628" s="13" t="s">
        <v>8335</v>
      </c>
      <c r="J628" s="20" t="str">
        <f>IF(Table7[[#This Row],[smoker]]="?","No",Table7[[#This Row],[smoker]])</f>
        <v>No</v>
      </c>
      <c r="K628" s="20">
        <f>IFERROR(VALUE(Table7[[#This Row],[NumberOfMajorSurgeries]]),0)</f>
        <v>0</v>
      </c>
      <c r="L628" s="22" t="str">
        <f t="shared" si="18"/>
        <v>Obesity</v>
      </c>
      <c r="M628" s="22" t="str">
        <f t="shared" si="19"/>
        <v>Normal</v>
      </c>
    </row>
    <row r="629" spans="1:13" x14ac:dyDescent="0.25">
      <c r="A629" s="13" t="s">
        <v>1256</v>
      </c>
      <c r="B629" s="13">
        <v>44.29</v>
      </c>
      <c r="C629" s="13">
        <v>9.66</v>
      </c>
      <c r="D629" s="13" t="s">
        <v>8335</v>
      </c>
      <c r="E629" s="13" t="s">
        <v>8335</v>
      </c>
      <c r="F629" s="13" t="s">
        <v>8335</v>
      </c>
      <c r="G629" s="13">
        <v>2</v>
      </c>
      <c r="H629" s="13" t="s">
        <v>8335</v>
      </c>
      <c r="J629" s="20" t="str">
        <f>IF(Table7[[#This Row],[smoker]]="?","No",Table7[[#This Row],[smoker]])</f>
        <v>No</v>
      </c>
      <c r="K629" s="20">
        <f>IFERROR(VALUE(Table7[[#This Row],[NumberOfMajorSurgeries]]),0)</f>
        <v>2</v>
      </c>
      <c r="L629" s="20" t="str">
        <f t="shared" si="18"/>
        <v>Obesity</v>
      </c>
      <c r="M629" s="20" t="str">
        <f t="shared" si="19"/>
        <v>Diabetes</v>
      </c>
    </row>
    <row r="630" spans="1:13" x14ac:dyDescent="0.25">
      <c r="A630" s="13" t="s">
        <v>1258</v>
      </c>
      <c r="B630" s="13">
        <v>54.59</v>
      </c>
      <c r="C630" s="13">
        <v>4.22</v>
      </c>
      <c r="D630" s="13" t="s">
        <v>8336</v>
      </c>
      <c r="E630" s="13" t="s">
        <v>8335</v>
      </c>
      <c r="F630" s="13" t="s">
        <v>8335</v>
      </c>
      <c r="G630" s="13">
        <v>1</v>
      </c>
      <c r="H630" s="13" t="s">
        <v>8335</v>
      </c>
      <c r="J630" s="20" t="str">
        <f>IF(Table7[[#This Row],[smoker]]="?","No",Table7[[#This Row],[smoker]])</f>
        <v>No</v>
      </c>
      <c r="K630" s="20">
        <f>IFERROR(VALUE(Table7[[#This Row],[NumberOfMajorSurgeries]]),0)</f>
        <v>1</v>
      </c>
      <c r="L630" s="22" t="str">
        <f t="shared" si="18"/>
        <v>Obesity</v>
      </c>
      <c r="M630" s="22" t="str">
        <f t="shared" si="19"/>
        <v>Normal</v>
      </c>
    </row>
    <row r="631" spans="1:13" x14ac:dyDescent="0.25">
      <c r="A631" s="13" t="s">
        <v>1260</v>
      </c>
      <c r="B631" s="13">
        <v>32.965000000000003</v>
      </c>
      <c r="C631" s="13">
        <v>11.78</v>
      </c>
      <c r="D631" s="13" t="s">
        <v>8335</v>
      </c>
      <c r="E631" s="13" t="s">
        <v>8335</v>
      </c>
      <c r="F631" s="13" t="s">
        <v>8335</v>
      </c>
      <c r="G631" s="13" t="s">
        <v>8339</v>
      </c>
      <c r="H631" s="13" t="s">
        <v>8335</v>
      </c>
      <c r="J631" s="20" t="str">
        <f>IF(Table7[[#This Row],[smoker]]="?","No",Table7[[#This Row],[smoker]])</f>
        <v>No</v>
      </c>
      <c r="K631" s="20">
        <f>IFERROR(VALUE(Table7[[#This Row],[NumberOfMajorSurgeries]]),0)</f>
        <v>0</v>
      </c>
      <c r="L631" s="20" t="str">
        <f t="shared" si="18"/>
        <v>Obesity</v>
      </c>
      <c r="M631" s="20" t="str">
        <f t="shared" si="19"/>
        <v>Diabetes</v>
      </c>
    </row>
    <row r="632" spans="1:13" x14ac:dyDescent="0.25">
      <c r="A632" s="13" t="s">
        <v>1262</v>
      </c>
      <c r="B632" s="13">
        <v>38.049999999999997</v>
      </c>
      <c r="C632" s="13">
        <v>9.6199999999999992</v>
      </c>
      <c r="D632" s="13" t="s">
        <v>8335</v>
      </c>
      <c r="E632" s="13" t="s">
        <v>8335</v>
      </c>
      <c r="F632" s="13" t="s">
        <v>8335</v>
      </c>
      <c r="G632" s="13" t="s">
        <v>8339</v>
      </c>
      <c r="H632" s="13" t="s">
        <v>8335</v>
      </c>
      <c r="J632" s="20" t="str">
        <f>IF(Table7[[#This Row],[smoker]]="?","No",Table7[[#This Row],[smoker]])</f>
        <v>No</v>
      </c>
      <c r="K632" s="20">
        <f>IFERROR(VALUE(Table7[[#This Row],[NumberOfMajorSurgeries]]),0)</f>
        <v>0</v>
      </c>
      <c r="L632" s="22" t="str">
        <f t="shared" si="18"/>
        <v>Obesity</v>
      </c>
      <c r="M632" s="22" t="str">
        <f t="shared" si="19"/>
        <v>Diabetes</v>
      </c>
    </row>
    <row r="633" spans="1:13" x14ac:dyDescent="0.25">
      <c r="A633" s="13" t="s">
        <v>1264</v>
      </c>
      <c r="B633" s="13">
        <v>46.14</v>
      </c>
      <c r="C633" s="13">
        <v>10.78</v>
      </c>
      <c r="D633" s="13" t="s">
        <v>8335</v>
      </c>
      <c r="E633" s="13" t="s">
        <v>8335</v>
      </c>
      <c r="F633" s="13" t="s">
        <v>8335</v>
      </c>
      <c r="G633" s="13" t="s">
        <v>8339</v>
      </c>
      <c r="H633" s="13" t="s">
        <v>8335</v>
      </c>
      <c r="J633" s="20" t="str">
        <f>IF(Table7[[#This Row],[smoker]]="?","No",Table7[[#This Row],[smoker]])</f>
        <v>No</v>
      </c>
      <c r="K633" s="20">
        <f>IFERROR(VALUE(Table7[[#This Row],[NumberOfMajorSurgeries]]),0)</f>
        <v>0</v>
      </c>
      <c r="L633" s="20" t="str">
        <f t="shared" si="18"/>
        <v>Obesity</v>
      </c>
      <c r="M633" s="20" t="str">
        <f t="shared" si="19"/>
        <v>Diabetes</v>
      </c>
    </row>
    <row r="634" spans="1:13" x14ac:dyDescent="0.25">
      <c r="A634" s="13" t="s">
        <v>1266</v>
      </c>
      <c r="B634" s="13">
        <v>41.325000000000003</v>
      </c>
      <c r="C634" s="13">
        <v>5.1100000000000003</v>
      </c>
      <c r="D634" s="13" t="s">
        <v>8336</v>
      </c>
      <c r="E634" s="13" t="s">
        <v>8335</v>
      </c>
      <c r="F634" s="13" t="s">
        <v>8335</v>
      </c>
      <c r="G634" s="13">
        <v>2</v>
      </c>
      <c r="H634" s="13" t="s">
        <v>8335</v>
      </c>
      <c r="J634" s="20" t="str">
        <f>IF(Table7[[#This Row],[smoker]]="?","No",Table7[[#This Row],[smoker]])</f>
        <v>No</v>
      </c>
      <c r="K634" s="20">
        <f>IFERROR(VALUE(Table7[[#This Row],[NumberOfMajorSurgeries]]),0)</f>
        <v>2</v>
      </c>
      <c r="L634" s="22" t="str">
        <f t="shared" si="18"/>
        <v>Obesity</v>
      </c>
      <c r="M634" s="22" t="str">
        <f t="shared" si="19"/>
        <v>Normal</v>
      </c>
    </row>
    <row r="635" spans="1:13" x14ac:dyDescent="0.25">
      <c r="A635" s="13" t="s">
        <v>1268</v>
      </c>
      <c r="B635" s="13">
        <v>44.64</v>
      </c>
      <c r="C635" s="13">
        <v>7.18</v>
      </c>
      <c r="D635" s="13" t="s">
        <v>8335</v>
      </c>
      <c r="E635" s="13" t="s">
        <v>8335</v>
      </c>
      <c r="F635" s="13" t="s">
        <v>8335</v>
      </c>
      <c r="G635" s="13" t="s">
        <v>8339</v>
      </c>
      <c r="H635" s="13" t="s">
        <v>8335</v>
      </c>
      <c r="J635" s="20" t="str">
        <f>IF(Table7[[#This Row],[smoker]]="?","No",Table7[[#This Row],[smoker]])</f>
        <v>No</v>
      </c>
      <c r="K635" s="20">
        <f>IFERROR(VALUE(Table7[[#This Row],[NumberOfMajorSurgeries]]),0)</f>
        <v>0</v>
      </c>
      <c r="L635" s="20" t="str">
        <f t="shared" si="18"/>
        <v>Obesity</v>
      </c>
      <c r="M635" s="20" t="str">
        <f t="shared" si="19"/>
        <v>Diabetes</v>
      </c>
    </row>
    <row r="636" spans="1:13" x14ac:dyDescent="0.25">
      <c r="A636" s="13" t="s">
        <v>1270</v>
      </c>
      <c r="B636" s="13">
        <v>25.175000000000001</v>
      </c>
      <c r="C636" s="13">
        <v>4.96</v>
      </c>
      <c r="D636" s="13" t="s">
        <v>8335</v>
      </c>
      <c r="E636" s="13" t="s">
        <v>8336</v>
      </c>
      <c r="F636" s="13" t="s">
        <v>8335</v>
      </c>
      <c r="G636" s="13">
        <v>1</v>
      </c>
      <c r="H636" s="13" t="s">
        <v>8338</v>
      </c>
      <c r="J636" s="20" t="str">
        <f>IF(Table7[[#This Row],[smoker]]="?","No",Table7[[#This Row],[smoker]])</f>
        <v>No</v>
      </c>
      <c r="K636" s="20">
        <f>IFERROR(VALUE(Table7[[#This Row],[NumberOfMajorSurgeries]]),0)</f>
        <v>1</v>
      </c>
      <c r="L636" s="22" t="str">
        <f t="shared" si="18"/>
        <v>Overweight</v>
      </c>
      <c r="M636" s="22" t="str">
        <f t="shared" si="19"/>
        <v>Normal</v>
      </c>
    </row>
    <row r="637" spans="1:13" x14ac:dyDescent="0.25">
      <c r="A637" s="13" t="s">
        <v>1272</v>
      </c>
      <c r="B637" s="13">
        <v>43.11</v>
      </c>
      <c r="C637" s="13">
        <v>4.67</v>
      </c>
      <c r="D637" s="13" t="s">
        <v>8336</v>
      </c>
      <c r="E637" s="13" t="s">
        <v>8335</v>
      </c>
      <c r="F637" s="13" t="s">
        <v>8335</v>
      </c>
      <c r="G637" s="13" t="s">
        <v>8339</v>
      </c>
      <c r="H637" s="13" t="s">
        <v>8335</v>
      </c>
      <c r="J637" s="20" t="str">
        <f>IF(Table7[[#This Row],[smoker]]="?","No",Table7[[#This Row],[smoker]])</f>
        <v>No</v>
      </c>
      <c r="K637" s="20">
        <f>IFERROR(VALUE(Table7[[#This Row],[NumberOfMajorSurgeries]]),0)</f>
        <v>0</v>
      </c>
      <c r="L637" s="20" t="str">
        <f t="shared" si="18"/>
        <v>Obesity</v>
      </c>
      <c r="M637" s="20" t="str">
        <f t="shared" si="19"/>
        <v>Normal</v>
      </c>
    </row>
    <row r="638" spans="1:13" x14ac:dyDescent="0.25">
      <c r="A638" s="13" t="s">
        <v>1274</v>
      </c>
      <c r="B638" s="13">
        <v>53.32</v>
      </c>
      <c r="C638" s="13">
        <v>5.0599999999999996</v>
      </c>
      <c r="D638" s="13" t="s">
        <v>8335</v>
      </c>
      <c r="E638" s="13" t="s">
        <v>8335</v>
      </c>
      <c r="F638" s="13" t="s">
        <v>8335</v>
      </c>
      <c r="G638" s="13" t="s">
        <v>8339</v>
      </c>
      <c r="H638" s="13" t="s">
        <v>8335</v>
      </c>
      <c r="J638" s="20" t="str">
        <f>IF(Table7[[#This Row],[smoker]]="?","No",Table7[[#This Row],[smoker]])</f>
        <v>No</v>
      </c>
      <c r="K638" s="20">
        <f>IFERROR(VALUE(Table7[[#This Row],[NumberOfMajorSurgeries]]),0)</f>
        <v>0</v>
      </c>
      <c r="L638" s="22" t="str">
        <f t="shared" si="18"/>
        <v>Obesity</v>
      </c>
      <c r="M638" s="22" t="str">
        <f t="shared" si="19"/>
        <v>Normal</v>
      </c>
    </row>
    <row r="639" spans="1:13" x14ac:dyDescent="0.25">
      <c r="A639" s="13" t="s">
        <v>1276</v>
      </c>
      <c r="B639" s="13">
        <v>38.04</v>
      </c>
      <c r="C639" s="13">
        <v>5.0199999999999996</v>
      </c>
      <c r="D639" s="13" t="s">
        <v>8336</v>
      </c>
      <c r="E639" s="13" t="s">
        <v>8335</v>
      </c>
      <c r="F639" s="13" t="s">
        <v>8335</v>
      </c>
      <c r="G639" s="13">
        <v>1</v>
      </c>
      <c r="H639" s="13" t="s">
        <v>8335</v>
      </c>
      <c r="J639" s="20" t="str">
        <f>IF(Table7[[#This Row],[smoker]]="?","No",Table7[[#This Row],[smoker]])</f>
        <v>No</v>
      </c>
      <c r="K639" s="20">
        <f>IFERROR(VALUE(Table7[[#This Row],[NumberOfMajorSurgeries]]),0)</f>
        <v>1</v>
      </c>
      <c r="L639" s="20" t="str">
        <f t="shared" si="18"/>
        <v>Obesity</v>
      </c>
      <c r="M639" s="20" t="str">
        <f t="shared" si="19"/>
        <v>Normal</v>
      </c>
    </row>
    <row r="640" spans="1:13" x14ac:dyDescent="0.25">
      <c r="A640" s="13" t="s">
        <v>1278</v>
      </c>
      <c r="B640" s="13">
        <v>37.9</v>
      </c>
      <c r="C640" s="13">
        <v>7.76</v>
      </c>
      <c r="D640" s="13" t="s">
        <v>8335</v>
      </c>
      <c r="E640" s="13" t="s">
        <v>8335</v>
      </c>
      <c r="F640" s="13" t="s">
        <v>8335</v>
      </c>
      <c r="G640" s="13" t="s">
        <v>8339</v>
      </c>
      <c r="H640" s="13" t="s">
        <v>8335</v>
      </c>
      <c r="J640" s="20" t="str">
        <f>IF(Table7[[#This Row],[smoker]]="?","No",Table7[[#This Row],[smoker]])</f>
        <v>No</v>
      </c>
      <c r="K640" s="20">
        <f>IFERROR(VALUE(Table7[[#This Row],[NumberOfMajorSurgeries]]),0)</f>
        <v>0</v>
      </c>
      <c r="L640" s="22" t="str">
        <f t="shared" si="18"/>
        <v>Obesity</v>
      </c>
      <c r="M640" s="22" t="str">
        <f t="shared" si="19"/>
        <v>Diabetes</v>
      </c>
    </row>
    <row r="641" spans="1:13" x14ac:dyDescent="0.25">
      <c r="A641" s="13" t="s">
        <v>1280</v>
      </c>
      <c r="B641" s="13">
        <v>39.6</v>
      </c>
      <c r="C641" s="13">
        <v>9.32</v>
      </c>
      <c r="D641" s="13" t="s">
        <v>8335</v>
      </c>
      <c r="E641" s="13" t="s">
        <v>8335</v>
      </c>
      <c r="F641" s="13" t="s">
        <v>8335</v>
      </c>
      <c r="G641" s="13" t="s">
        <v>8339</v>
      </c>
      <c r="H641" s="13" t="s">
        <v>8335</v>
      </c>
      <c r="J641" s="20" t="str">
        <f>IF(Table7[[#This Row],[smoker]]="?","No",Table7[[#This Row],[smoker]])</f>
        <v>No</v>
      </c>
      <c r="K641" s="20">
        <f>IFERROR(VALUE(Table7[[#This Row],[NumberOfMajorSurgeries]]),0)</f>
        <v>0</v>
      </c>
      <c r="L641" s="20" t="str">
        <f t="shared" si="18"/>
        <v>Obesity</v>
      </c>
      <c r="M641" s="20" t="str">
        <f t="shared" si="19"/>
        <v>Diabetes</v>
      </c>
    </row>
    <row r="642" spans="1:13" x14ac:dyDescent="0.25">
      <c r="A642" s="13" t="s">
        <v>1282</v>
      </c>
      <c r="B642" s="13">
        <v>50.92</v>
      </c>
      <c r="C642" s="13">
        <v>5.31</v>
      </c>
      <c r="D642" s="13" t="s">
        <v>8336</v>
      </c>
      <c r="E642" s="13" t="s">
        <v>8335</v>
      </c>
      <c r="F642" s="13" t="s">
        <v>8335</v>
      </c>
      <c r="G642" s="13">
        <v>1</v>
      </c>
      <c r="H642" s="13" t="s">
        <v>8335</v>
      </c>
      <c r="J642" s="20" t="str">
        <f>IF(Table7[[#This Row],[smoker]]="?","No",Table7[[#This Row],[smoker]])</f>
        <v>No</v>
      </c>
      <c r="K642" s="20">
        <f>IFERROR(VALUE(Table7[[#This Row],[NumberOfMajorSurgeries]]),0)</f>
        <v>1</v>
      </c>
      <c r="L642" s="22" t="str">
        <f t="shared" ref="L642:L705" si="20">IF(B642 &lt; 18.5, "Underweight", IF(B642 &lt; 25, "Normal Weight", IF(B642 &lt; 30, "Overweight", "Obesity")))</f>
        <v>Obesity</v>
      </c>
      <c r="M642" s="22" t="str">
        <f t="shared" ref="M642:M705" si="21">IF(C642&lt;5.7,"Normal",
IF(C642&lt;6.5,"Prediabetes",
IF(C642&lt;7,"Diabetes",
"Diabetes")))</f>
        <v>Normal</v>
      </c>
    </row>
    <row r="643" spans="1:13" x14ac:dyDescent="0.25">
      <c r="A643" s="13" t="s">
        <v>1284</v>
      </c>
      <c r="B643" s="13">
        <v>21.85</v>
      </c>
      <c r="C643" s="13">
        <v>5.56</v>
      </c>
      <c r="D643" s="13" t="s">
        <v>8336</v>
      </c>
      <c r="E643" s="13" t="s">
        <v>8335</v>
      </c>
      <c r="F643" s="13" t="s">
        <v>8335</v>
      </c>
      <c r="G643" s="13" t="s">
        <v>8339</v>
      </c>
      <c r="H643" s="13" t="s">
        <v>8336</v>
      </c>
      <c r="J643" s="20" t="str">
        <f>IF(Table7[[#This Row],[smoker]]="?","No",Table7[[#This Row],[smoker]])</f>
        <v>yes</v>
      </c>
      <c r="K643" s="20">
        <f>IFERROR(VALUE(Table7[[#This Row],[NumberOfMajorSurgeries]]),0)</f>
        <v>0</v>
      </c>
      <c r="L643" s="20" t="str">
        <f t="shared" si="20"/>
        <v>Normal Weight</v>
      </c>
      <c r="M643" s="20" t="str">
        <f t="shared" si="21"/>
        <v>Normal</v>
      </c>
    </row>
    <row r="644" spans="1:13" x14ac:dyDescent="0.25">
      <c r="A644" s="13" t="s">
        <v>1286</v>
      </c>
      <c r="B644" s="13">
        <v>36.08</v>
      </c>
      <c r="C644" s="13">
        <v>7.11</v>
      </c>
      <c r="D644" s="13" t="s">
        <v>8336</v>
      </c>
      <c r="E644" s="13" t="s">
        <v>8335</v>
      </c>
      <c r="F644" s="13" t="s">
        <v>8337</v>
      </c>
      <c r="G644" s="13">
        <v>1</v>
      </c>
      <c r="H644" s="13" t="s">
        <v>8335</v>
      </c>
      <c r="J644" s="20" t="str">
        <f>IF(Table7[[#This Row],[smoker]]="?","No",Table7[[#This Row],[smoker]])</f>
        <v>No</v>
      </c>
      <c r="K644" s="20">
        <f>IFERROR(VALUE(Table7[[#This Row],[NumberOfMajorSurgeries]]),0)</f>
        <v>1</v>
      </c>
      <c r="L644" s="22" t="str">
        <f t="shared" si="20"/>
        <v>Obesity</v>
      </c>
      <c r="M644" s="22" t="str">
        <f t="shared" si="21"/>
        <v>Diabetes</v>
      </c>
    </row>
    <row r="645" spans="1:13" x14ac:dyDescent="0.25">
      <c r="A645" s="13" t="s">
        <v>1288</v>
      </c>
      <c r="B645" s="13">
        <v>40.44</v>
      </c>
      <c r="C645" s="13">
        <v>5.13</v>
      </c>
      <c r="D645" s="13" t="s">
        <v>8336</v>
      </c>
      <c r="E645" s="13" t="s">
        <v>8335</v>
      </c>
      <c r="F645" s="13" t="s">
        <v>8337</v>
      </c>
      <c r="G645" s="13">
        <v>1</v>
      </c>
      <c r="H645" s="13" t="s">
        <v>8335</v>
      </c>
      <c r="J645" s="20" t="str">
        <f>IF(Table7[[#This Row],[smoker]]="?","No",Table7[[#This Row],[smoker]])</f>
        <v>No</v>
      </c>
      <c r="K645" s="20">
        <f>IFERROR(VALUE(Table7[[#This Row],[NumberOfMajorSurgeries]]),0)</f>
        <v>1</v>
      </c>
      <c r="L645" s="20" t="str">
        <f t="shared" si="20"/>
        <v>Obesity</v>
      </c>
      <c r="M645" s="20" t="str">
        <f t="shared" si="21"/>
        <v>Normal</v>
      </c>
    </row>
    <row r="646" spans="1:13" x14ac:dyDescent="0.25">
      <c r="A646" s="13" t="s">
        <v>1290</v>
      </c>
      <c r="B646" s="13">
        <v>38.094999999999999</v>
      </c>
      <c r="C646" s="13">
        <v>10.199999999999999</v>
      </c>
      <c r="D646" s="13" t="s">
        <v>8335</v>
      </c>
      <c r="E646" s="13" t="s">
        <v>8335</v>
      </c>
      <c r="F646" s="13" t="s">
        <v>8335</v>
      </c>
      <c r="G646" s="13" t="s">
        <v>8339</v>
      </c>
      <c r="H646" s="13" t="s">
        <v>8335</v>
      </c>
      <c r="J646" s="20" t="str">
        <f>IF(Table7[[#This Row],[smoker]]="?","No",Table7[[#This Row],[smoker]])</f>
        <v>No</v>
      </c>
      <c r="K646" s="20">
        <f>IFERROR(VALUE(Table7[[#This Row],[NumberOfMajorSurgeries]]),0)</f>
        <v>0</v>
      </c>
      <c r="L646" s="22" t="str">
        <f t="shared" si="20"/>
        <v>Obesity</v>
      </c>
      <c r="M646" s="22" t="str">
        <f t="shared" si="21"/>
        <v>Diabetes</v>
      </c>
    </row>
    <row r="647" spans="1:13" x14ac:dyDescent="0.25">
      <c r="A647" s="13" t="s">
        <v>1292</v>
      </c>
      <c r="B647" s="13">
        <v>44.95</v>
      </c>
      <c r="C647" s="13">
        <v>10.4</v>
      </c>
      <c r="D647" s="13" t="s">
        <v>8335</v>
      </c>
      <c r="E647" s="13" t="s">
        <v>8335</v>
      </c>
      <c r="F647" s="13" t="s">
        <v>8335</v>
      </c>
      <c r="G647" s="13" t="s">
        <v>8339</v>
      </c>
      <c r="H647" s="13" t="s">
        <v>8335</v>
      </c>
      <c r="J647" s="20" t="str">
        <f>IF(Table7[[#This Row],[smoker]]="?","No",Table7[[#This Row],[smoker]])</f>
        <v>No</v>
      </c>
      <c r="K647" s="20">
        <f>IFERROR(VALUE(Table7[[#This Row],[NumberOfMajorSurgeries]]),0)</f>
        <v>0</v>
      </c>
      <c r="L647" s="20" t="str">
        <f t="shared" si="20"/>
        <v>Obesity</v>
      </c>
      <c r="M647" s="20" t="str">
        <f t="shared" si="21"/>
        <v>Diabetes</v>
      </c>
    </row>
    <row r="648" spans="1:13" x14ac:dyDescent="0.25">
      <c r="A648" s="13" t="s">
        <v>1294</v>
      </c>
      <c r="B648" s="13">
        <v>35.54</v>
      </c>
      <c r="C648" s="13">
        <v>10.67</v>
      </c>
      <c r="D648" s="13" t="s">
        <v>8335</v>
      </c>
      <c r="E648" s="13" t="s">
        <v>8335</v>
      </c>
      <c r="F648" s="13" t="s">
        <v>8335</v>
      </c>
      <c r="G648" s="13" t="s">
        <v>8339</v>
      </c>
      <c r="H648" s="13" t="s">
        <v>8335</v>
      </c>
      <c r="J648" s="20" t="str">
        <f>IF(Table7[[#This Row],[smoker]]="?","No",Table7[[#This Row],[smoker]])</f>
        <v>No</v>
      </c>
      <c r="K648" s="20">
        <f>IFERROR(VALUE(Table7[[#This Row],[NumberOfMajorSurgeries]]),0)</f>
        <v>0</v>
      </c>
      <c r="L648" s="22" t="str">
        <f t="shared" si="20"/>
        <v>Obesity</v>
      </c>
      <c r="M648" s="22" t="str">
        <f t="shared" si="21"/>
        <v>Diabetes</v>
      </c>
    </row>
    <row r="649" spans="1:13" x14ac:dyDescent="0.25">
      <c r="A649" s="13" t="s">
        <v>1296</v>
      </c>
      <c r="B649" s="13">
        <v>39.799999999999997</v>
      </c>
      <c r="C649" s="13">
        <v>4.6500000000000004</v>
      </c>
      <c r="D649" s="13" t="s">
        <v>8336</v>
      </c>
      <c r="E649" s="13" t="s">
        <v>8335</v>
      </c>
      <c r="F649" s="13" t="s">
        <v>8335</v>
      </c>
      <c r="G649" s="13">
        <v>2</v>
      </c>
      <c r="H649" s="13" t="s">
        <v>8335</v>
      </c>
      <c r="J649" s="20" t="str">
        <f>IF(Table7[[#This Row],[smoker]]="?","No",Table7[[#This Row],[smoker]])</f>
        <v>No</v>
      </c>
      <c r="K649" s="20">
        <f>IFERROR(VALUE(Table7[[#This Row],[NumberOfMajorSurgeries]]),0)</f>
        <v>2</v>
      </c>
      <c r="L649" s="20" t="str">
        <f t="shared" si="20"/>
        <v>Obesity</v>
      </c>
      <c r="M649" s="20" t="str">
        <f t="shared" si="21"/>
        <v>Normal</v>
      </c>
    </row>
    <row r="650" spans="1:13" x14ac:dyDescent="0.25">
      <c r="A650" s="13" t="s">
        <v>1298</v>
      </c>
      <c r="B650" s="13">
        <v>33.659999999999997</v>
      </c>
      <c r="C650" s="13">
        <v>5.65</v>
      </c>
      <c r="D650" s="13" t="s">
        <v>8336</v>
      </c>
      <c r="E650" s="13" t="s">
        <v>8335</v>
      </c>
      <c r="F650" s="13" t="s">
        <v>8335</v>
      </c>
      <c r="G650" s="13">
        <v>2</v>
      </c>
      <c r="H650" s="13" t="s">
        <v>8335</v>
      </c>
      <c r="J650" s="20" t="str">
        <f>IF(Table7[[#This Row],[smoker]]="?","No",Table7[[#This Row],[smoker]])</f>
        <v>No</v>
      </c>
      <c r="K650" s="20">
        <f>IFERROR(VALUE(Table7[[#This Row],[NumberOfMajorSurgeries]]),0)</f>
        <v>2</v>
      </c>
      <c r="L650" s="22" t="str">
        <f t="shared" si="20"/>
        <v>Obesity</v>
      </c>
      <c r="M650" s="22" t="str">
        <f t="shared" si="21"/>
        <v>Normal</v>
      </c>
    </row>
    <row r="651" spans="1:13" x14ac:dyDescent="0.25">
      <c r="A651" s="13" t="s">
        <v>1300</v>
      </c>
      <c r="B651" s="13">
        <v>35.5</v>
      </c>
      <c r="C651" s="13">
        <v>11.97</v>
      </c>
      <c r="D651" s="13" t="s">
        <v>8335</v>
      </c>
      <c r="E651" s="13" t="s">
        <v>8335</v>
      </c>
      <c r="F651" s="13" t="s">
        <v>8335</v>
      </c>
      <c r="G651" s="13" t="s">
        <v>8339</v>
      </c>
      <c r="H651" s="13" t="s">
        <v>8335</v>
      </c>
      <c r="J651" s="20" t="str">
        <f>IF(Table7[[#This Row],[smoker]]="?","No",Table7[[#This Row],[smoker]])</f>
        <v>No</v>
      </c>
      <c r="K651" s="20">
        <f>IFERROR(VALUE(Table7[[#This Row],[NumberOfMajorSurgeries]]),0)</f>
        <v>0</v>
      </c>
      <c r="L651" s="20" t="str">
        <f t="shared" si="20"/>
        <v>Obesity</v>
      </c>
      <c r="M651" s="20" t="str">
        <f t="shared" si="21"/>
        <v>Diabetes</v>
      </c>
    </row>
    <row r="652" spans="1:13" x14ac:dyDescent="0.25">
      <c r="A652" s="13" t="s">
        <v>1302</v>
      </c>
      <c r="B652" s="13">
        <v>41.63</v>
      </c>
      <c r="C652" s="13">
        <v>6.71</v>
      </c>
      <c r="D652" s="13" t="s">
        <v>8335</v>
      </c>
      <c r="E652" s="13" t="s">
        <v>8335</v>
      </c>
      <c r="F652" s="13" t="s">
        <v>8335</v>
      </c>
      <c r="G652" s="13" t="s">
        <v>8339</v>
      </c>
      <c r="H652" s="13" t="s">
        <v>8335</v>
      </c>
      <c r="J652" s="20" t="str">
        <f>IF(Table7[[#This Row],[smoker]]="?","No",Table7[[#This Row],[smoker]])</f>
        <v>No</v>
      </c>
      <c r="K652" s="20">
        <f>IFERROR(VALUE(Table7[[#This Row],[NumberOfMajorSurgeries]]),0)</f>
        <v>0</v>
      </c>
      <c r="L652" s="22" t="str">
        <f t="shared" si="20"/>
        <v>Obesity</v>
      </c>
      <c r="M652" s="22" t="str">
        <f t="shared" si="21"/>
        <v>Diabetes</v>
      </c>
    </row>
    <row r="653" spans="1:13" x14ac:dyDescent="0.25">
      <c r="A653" s="13" t="s">
        <v>1304</v>
      </c>
      <c r="B653" s="13">
        <v>46.49</v>
      </c>
      <c r="C653" s="13">
        <v>11.92</v>
      </c>
      <c r="D653" s="13" t="s">
        <v>8335</v>
      </c>
      <c r="E653" s="13" t="s">
        <v>8335</v>
      </c>
      <c r="F653" s="13" t="s">
        <v>8335</v>
      </c>
      <c r="G653" s="13" t="s">
        <v>8339</v>
      </c>
      <c r="H653" s="13" t="s">
        <v>8335</v>
      </c>
      <c r="J653" s="20" t="str">
        <f>IF(Table7[[#This Row],[smoker]]="?","No",Table7[[#This Row],[smoker]])</f>
        <v>No</v>
      </c>
      <c r="K653" s="20">
        <f>IFERROR(VALUE(Table7[[#This Row],[NumberOfMajorSurgeries]]),0)</f>
        <v>0</v>
      </c>
      <c r="L653" s="20" t="str">
        <f t="shared" si="20"/>
        <v>Obesity</v>
      </c>
      <c r="M653" s="20" t="str">
        <f t="shared" si="21"/>
        <v>Diabetes</v>
      </c>
    </row>
    <row r="654" spans="1:13" x14ac:dyDescent="0.25">
      <c r="A654" s="13" t="s">
        <v>1306</v>
      </c>
      <c r="B654" s="13">
        <v>43.29</v>
      </c>
      <c r="C654" s="13">
        <v>5.35</v>
      </c>
      <c r="D654" s="13" t="s">
        <v>8335</v>
      </c>
      <c r="E654" s="13" t="s">
        <v>8335</v>
      </c>
      <c r="F654" s="13" t="s">
        <v>8335</v>
      </c>
      <c r="G654" s="13">
        <v>2</v>
      </c>
      <c r="H654" s="13" t="s">
        <v>8335</v>
      </c>
      <c r="J654" s="20" t="str">
        <f>IF(Table7[[#This Row],[smoker]]="?","No",Table7[[#This Row],[smoker]])</f>
        <v>No</v>
      </c>
      <c r="K654" s="20">
        <f>IFERROR(VALUE(Table7[[#This Row],[NumberOfMajorSurgeries]]),0)</f>
        <v>2</v>
      </c>
      <c r="L654" s="22" t="str">
        <f t="shared" si="20"/>
        <v>Obesity</v>
      </c>
      <c r="M654" s="22" t="str">
        <f t="shared" si="21"/>
        <v>Normal</v>
      </c>
    </row>
    <row r="655" spans="1:13" x14ac:dyDescent="0.25">
      <c r="A655" s="13" t="s">
        <v>1308</v>
      </c>
      <c r="B655" s="13">
        <v>43.08</v>
      </c>
      <c r="C655" s="13">
        <v>8.9600000000000009</v>
      </c>
      <c r="D655" s="13" t="s">
        <v>8336</v>
      </c>
      <c r="E655" s="13" t="s">
        <v>8335</v>
      </c>
      <c r="F655" s="13" t="s">
        <v>8335</v>
      </c>
      <c r="G655" s="13">
        <v>1</v>
      </c>
      <c r="H655" s="13" t="s">
        <v>8335</v>
      </c>
      <c r="J655" s="20" t="str">
        <f>IF(Table7[[#This Row],[smoker]]="?","No",Table7[[#This Row],[smoker]])</f>
        <v>No</v>
      </c>
      <c r="K655" s="20">
        <f>IFERROR(VALUE(Table7[[#This Row],[NumberOfMajorSurgeries]]),0)</f>
        <v>1</v>
      </c>
      <c r="L655" s="20" t="str">
        <f t="shared" si="20"/>
        <v>Obesity</v>
      </c>
      <c r="M655" s="20" t="str">
        <f t="shared" si="21"/>
        <v>Diabetes</v>
      </c>
    </row>
    <row r="656" spans="1:13" x14ac:dyDescent="0.25">
      <c r="A656" s="13" t="s">
        <v>1310</v>
      </c>
      <c r="B656" s="13">
        <v>39.07</v>
      </c>
      <c r="C656" s="13">
        <v>11.93</v>
      </c>
      <c r="D656" s="13" t="s">
        <v>8335</v>
      </c>
      <c r="E656" s="13" t="s">
        <v>8335</v>
      </c>
      <c r="F656" s="13" t="s">
        <v>8335</v>
      </c>
      <c r="G656" s="13" t="s">
        <v>8339</v>
      </c>
      <c r="H656" s="13" t="s">
        <v>8335</v>
      </c>
      <c r="J656" s="20" t="str">
        <f>IF(Table7[[#This Row],[smoker]]="?","No",Table7[[#This Row],[smoker]])</f>
        <v>No</v>
      </c>
      <c r="K656" s="20">
        <f>IFERROR(VALUE(Table7[[#This Row],[NumberOfMajorSurgeries]]),0)</f>
        <v>0</v>
      </c>
      <c r="L656" s="22" t="str">
        <f t="shared" si="20"/>
        <v>Obesity</v>
      </c>
      <c r="M656" s="22" t="str">
        <f t="shared" si="21"/>
        <v>Diabetes</v>
      </c>
    </row>
    <row r="657" spans="1:13" x14ac:dyDescent="0.25">
      <c r="A657" s="13" t="s">
        <v>1312</v>
      </c>
      <c r="B657" s="13">
        <v>41.3</v>
      </c>
      <c r="C657" s="13">
        <v>9.59</v>
      </c>
      <c r="D657" s="13" t="s">
        <v>8335</v>
      </c>
      <c r="E657" s="13" t="s">
        <v>8335</v>
      </c>
      <c r="F657" s="13" t="s">
        <v>8335</v>
      </c>
      <c r="G657" s="13" t="s">
        <v>8339</v>
      </c>
      <c r="H657" s="13" t="s">
        <v>8335</v>
      </c>
      <c r="J657" s="20" t="str">
        <f>IF(Table7[[#This Row],[smoker]]="?","No",Table7[[#This Row],[smoker]])</f>
        <v>No</v>
      </c>
      <c r="K657" s="20">
        <f>IFERROR(VALUE(Table7[[#This Row],[NumberOfMajorSurgeries]]),0)</f>
        <v>0</v>
      </c>
      <c r="L657" s="20" t="str">
        <f t="shared" si="20"/>
        <v>Obesity</v>
      </c>
      <c r="M657" s="20" t="str">
        <f t="shared" si="21"/>
        <v>Diabetes</v>
      </c>
    </row>
    <row r="658" spans="1:13" x14ac:dyDescent="0.25">
      <c r="A658" s="13" t="s">
        <v>1314</v>
      </c>
      <c r="B658" s="13">
        <v>42.95</v>
      </c>
      <c r="C658" s="13">
        <v>11.88</v>
      </c>
      <c r="D658" s="13" t="s">
        <v>8336</v>
      </c>
      <c r="E658" s="13" t="s">
        <v>8335</v>
      </c>
      <c r="F658" s="13" t="s">
        <v>8335</v>
      </c>
      <c r="G658" s="13">
        <v>2</v>
      </c>
      <c r="H658" s="13" t="s">
        <v>8335</v>
      </c>
      <c r="J658" s="20" t="str">
        <f>IF(Table7[[#This Row],[smoker]]="?","No",Table7[[#This Row],[smoker]])</f>
        <v>No</v>
      </c>
      <c r="K658" s="20">
        <f>IFERROR(VALUE(Table7[[#This Row],[NumberOfMajorSurgeries]]),0)</f>
        <v>2</v>
      </c>
      <c r="L658" s="22" t="str">
        <f t="shared" si="20"/>
        <v>Obesity</v>
      </c>
      <c r="M658" s="22" t="str">
        <f t="shared" si="21"/>
        <v>Diabetes</v>
      </c>
    </row>
    <row r="659" spans="1:13" x14ac:dyDescent="0.25">
      <c r="A659" s="13" t="s">
        <v>1316</v>
      </c>
      <c r="B659" s="13">
        <v>46.96</v>
      </c>
      <c r="C659" s="13">
        <v>4.6399999999999997</v>
      </c>
      <c r="D659" s="13" t="s">
        <v>8335</v>
      </c>
      <c r="E659" s="13" t="s">
        <v>8335</v>
      </c>
      <c r="F659" s="13" t="s">
        <v>8337</v>
      </c>
      <c r="G659" s="13">
        <v>1</v>
      </c>
      <c r="H659" s="13" t="s">
        <v>8335</v>
      </c>
      <c r="J659" s="20" t="str">
        <f>IF(Table7[[#This Row],[smoker]]="?","No",Table7[[#This Row],[smoker]])</f>
        <v>No</v>
      </c>
      <c r="K659" s="20">
        <f>IFERROR(VALUE(Table7[[#This Row],[NumberOfMajorSurgeries]]),0)</f>
        <v>1</v>
      </c>
      <c r="L659" s="20" t="str">
        <f t="shared" si="20"/>
        <v>Obesity</v>
      </c>
      <c r="M659" s="20" t="str">
        <f t="shared" si="21"/>
        <v>Normal</v>
      </c>
    </row>
    <row r="660" spans="1:13" x14ac:dyDescent="0.25">
      <c r="A660" s="13" t="s">
        <v>1318</v>
      </c>
      <c r="B660" s="13">
        <v>30.495000000000001</v>
      </c>
      <c r="C660" s="13">
        <v>9.5299999999999994</v>
      </c>
      <c r="D660" s="13" t="s">
        <v>8335</v>
      </c>
      <c r="E660" s="13" t="s">
        <v>8335</v>
      </c>
      <c r="F660" s="13" t="s">
        <v>8335</v>
      </c>
      <c r="G660" s="13" t="s">
        <v>8339</v>
      </c>
      <c r="H660" s="13" t="s">
        <v>8335</v>
      </c>
      <c r="J660" s="20" t="str">
        <f>IF(Table7[[#This Row],[smoker]]="?","No",Table7[[#This Row],[smoker]])</f>
        <v>No</v>
      </c>
      <c r="K660" s="20">
        <f>IFERROR(VALUE(Table7[[#This Row],[NumberOfMajorSurgeries]]),0)</f>
        <v>0</v>
      </c>
      <c r="L660" s="22" t="str">
        <f t="shared" si="20"/>
        <v>Obesity</v>
      </c>
      <c r="M660" s="22" t="str">
        <f t="shared" si="21"/>
        <v>Diabetes</v>
      </c>
    </row>
    <row r="661" spans="1:13" x14ac:dyDescent="0.25">
      <c r="A661" s="13" t="s">
        <v>1320</v>
      </c>
      <c r="B661" s="13">
        <v>17.954999999999998</v>
      </c>
      <c r="C661" s="13">
        <v>5.29</v>
      </c>
      <c r="D661" s="13" t="s">
        <v>8336</v>
      </c>
      <c r="E661" s="13" t="s">
        <v>8335</v>
      </c>
      <c r="F661" s="13" t="s">
        <v>8335</v>
      </c>
      <c r="G661" s="13">
        <v>1</v>
      </c>
      <c r="H661" s="13" t="s">
        <v>8336</v>
      </c>
      <c r="J661" s="20" t="str">
        <f>IF(Table7[[#This Row],[smoker]]="?","No",Table7[[#This Row],[smoker]])</f>
        <v>yes</v>
      </c>
      <c r="K661" s="20">
        <f>IFERROR(VALUE(Table7[[#This Row],[NumberOfMajorSurgeries]]),0)</f>
        <v>1</v>
      </c>
      <c r="L661" s="20" t="str">
        <f t="shared" si="20"/>
        <v>Underweight</v>
      </c>
      <c r="M661" s="20" t="str">
        <f t="shared" si="21"/>
        <v>Normal</v>
      </c>
    </row>
    <row r="662" spans="1:13" x14ac:dyDescent="0.25">
      <c r="A662" s="13" t="s">
        <v>1322</v>
      </c>
      <c r="B662" s="13">
        <v>25.6</v>
      </c>
      <c r="C662" s="13">
        <v>10.95</v>
      </c>
      <c r="D662" s="13" t="s">
        <v>8335</v>
      </c>
      <c r="E662" s="13" t="s">
        <v>8335</v>
      </c>
      <c r="F662" s="13" t="s">
        <v>8335</v>
      </c>
      <c r="G662" s="13">
        <v>3</v>
      </c>
      <c r="H662" s="13" t="s">
        <v>8335</v>
      </c>
      <c r="J662" s="20" t="str">
        <f>IF(Table7[[#This Row],[smoker]]="?","No",Table7[[#This Row],[smoker]])</f>
        <v>No</v>
      </c>
      <c r="K662" s="20">
        <f>IFERROR(VALUE(Table7[[#This Row],[NumberOfMajorSurgeries]]),0)</f>
        <v>3</v>
      </c>
      <c r="L662" s="22" t="str">
        <f t="shared" si="20"/>
        <v>Overweight</v>
      </c>
      <c r="M662" s="22" t="str">
        <f t="shared" si="21"/>
        <v>Diabetes</v>
      </c>
    </row>
    <row r="663" spans="1:13" x14ac:dyDescent="0.25">
      <c r="A663" s="13" t="s">
        <v>1324</v>
      </c>
      <c r="B663" s="13">
        <v>34.21</v>
      </c>
      <c r="C663" s="13">
        <v>9.17</v>
      </c>
      <c r="D663" s="13" t="s">
        <v>8335</v>
      </c>
      <c r="E663" s="13" t="s">
        <v>8335</v>
      </c>
      <c r="F663" s="13" t="s">
        <v>8335</v>
      </c>
      <c r="G663" s="13" t="s">
        <v>8339</v>
      </c>
      <c r="H663" s="13" t="s">
        <v>8335</v>
      </c>
      <c r="J663" s="20" t="str">
        <f>IF(Table7[[#This Row],[smoker]]="?","No",Table7[[#This Row],[smoker]])</f>
        <v>No</v>
      </c>
      <c r="K663" s="20">
        <f>IFERROR(VALUE(Table7[[#This Row],[NumberOfMajorSurgeries]]),0)</f>
        <v>0</v>
      </c>
      <c r="L663" s="20" t="str">
        <f t="shared" si="20"/>
        <v>Obesity</v>
      </c>
      <c r="M663" s="20" t="str">
        <f t="shared" si="21"/>
        <v>Diabetes</v>
      </c>
    </row>
    <row r="664" spans="1:13" x14ac:dyDescent="0.25">
      <c r="A664" s="13" t="s">
        <v>1326</v>
      </c>
      <c r="B664" s="13">
        <v>39.74</v>
      </c>
      <c r="C664" s="13">
        <v>7.39</v>
      </c>
      <c r="D664" s="13" t="s">
        <v>8335</v>
      </c>
      <c r="E664" s="13" t="s">
        <v>8335</v>
      </c>
      <c r="F664" s="13" t="s">
        <v>8335</v>
      </c>
      <c r="G664" s="13" t="s">
        <v>8339</v>
      </c>
      <c r="H664" s="13" t="s">
        <v>8335</v>
      </c>
      <c r="J664" s="20" t="str">
        <f>IF(Table7[[#This Row],[smoker]]="?","No",Table7[[#This Row],[smoker]])</f>
        <v>No</v>
      </c>
      <c r="K664" s="20">
        <f>IFERROR(VALUE(Table7[[#This Row],[NumberOfMajorSurgeries]]),0)</f>
        <v>0</v>
      </c>
      <c r="L664" s="22" t="str">
        <f t="shared" si="20"/>
        <v>Obesity</v>
      </c>
      <c r="M664" s="22" t="str">
        <f t="shared" si="21"/>
        <v>Diabetes</v>
      </c>
    </row>
    <row r="665" spans="1:13" x14ac:dyDescent="0.25">
      <c r="A665" s="13" t="s">
        <v>1328</v>
      </c>
      <c r="B665" s="13">
        <v>49.53</v>
      </c>
      <c r="C665" s="13">
        <v>9.1300000000000008</v>
      </c>
      <c r="D665" s="13" t="s">
        <v>8336</v>
      </c>
      <c r="E665" s="13" t="s">
        <v>8335</v>
      </c>
      <c r="F665" s="13" t="s">
        <v>8335</v>
      </c>
      <c r="G665" s="13" t="s">
        <v>8339</v>
      </c>
      <c r="H665" s="13" t="s">
        <v>8335</v>
      </c>
      <c r="J665" s="20" t="str">
        <f>IF(Table7[[#This Row],[smoker]]="?","No",Table7[[#This Row],[smoker]])</f>
        <v>No</v>
      </c>
      <c r="K665" s="20">
        <f>IFERROR(VALUE(Table7[[#This Row],[NumberOfMajorSurgeries]]),0)</f>
        <v>0</v>
      </c>
      <c r="L665" s="20" t="str">
        <f t="shared" si="20"/>
        <v>Obesity</v>
      </c>
      <c r="M665" s="20" t="str">
        <f t="shared" si="21"/>
        <v>Diabetes</v>
      </c>
    </row>
    <row r="666" spans="1:13" x14ac:dyDescent="0.25">
      <c r="A666" s="13" t="s">
        <v>1330</v>
      </c>
      <c r="B666" s="13">
        <v>39.33</v>
      </c>
      <c r="C666" s="13">
        <v>10.4</v>
      </c>
      <c r="D666" s="13" t="s">
        <v>8335</v>
      </c>
      <c r="E666" s="13" t="s">
        <v>8335</v>
      </c>
      <c r="F666" s="13" t="s">
        <v>8335</v>
      </c>
      <c r="G666" s="13">
        <v>3</v>
      </c>
      <c r="H666" s="13" t="s">
        <v>8335</v>
      </c>
      <c r="J666" s="20" t="str">
        <f>IF(Table7[[#This Row],[smoker]]="?","No",Table7[[#This Row],[smoker]])</f>
        <v>No</v>
      </c>
      <c r="K666" s="20">
        <f>IFERROR(VALUE(Table7[[#This Row],[NumberOfMajorSurgeries]]),0)</f>
        <v>3</v>
      </c>
      <c r="L666" s="22" t="str">
        <f t="shared" si="20"/>
        <v>Obesity</v>
      </c>
      <c r="M666" s="22" t="str">
        <f t="shared" si="21"/>
        <v>Diabetes</v>
      </c>
    </row>
    <row r="667" spans="1:13" x14ac:dyDescent="0.25">
      <c r="A667" s="13" t="s">
        <v>1332</v>
      </c>
      <c r="B667" s="13">
        <v>39.979999999999997</v>
      </c>
      <c r="C667" s="13">
        <v>9.4600000000000009</v>
      </c>
      <c r="D667" s="13" t="s">
        <v>8336</v>
      </c>
      <c r="E667" s="13" t="s">
        <v>8335</v>
      </c>
      <c r="F667" s="13" t="s">
        <v>8335</v>
      </c>
      <c r="G667" s="13">
        <v>2</v>
      </c>
      <c r="H667" s="13" t="s">
        <v>8335</v>
      </c>
      <c r="J667" s="20" t="str">
        <f>IF(Table7[[#This Row],[smoker]]="?","No",Table7[[#This Row],[smoker]])</f>
        <v>No</v>
      </c>
      <c r="K667" s="20">
        <f>IFERROR(VALUE(Table7[[#This Row],[NumberOfMajorSurgeries]]),0)</f>
        <v>2</v>
      </c>
      <c r="L667" s="20" t="str">
        <f t="shared" si="20"/>
        <v>Obesity</v>
      </c>
      <c r="M667" s="20" t="str">
        <f t="shared" si="21"/>
        <v>Diabetes</v>
      </c>
    </row>
    <row r="668" spans="1:13" x14ac:dyDescent="0.25">
      <c r="A668" s="13" t="s">
        <v>1334</v>
      </c>
      <c r="B668" s="13">
        <v>46.51</v>
      </c>
      <c r="C668" s="13">
        <v>8.69</v>
      </c>
      <c r="D668" s="13" t="s">
        <v>8336</v>
      </c>
      <c r="E668" s="13" t="s">
        <v>8335</v>
      </c>
      <c r="F668" s="13" t="s">
        <v>8335</v>
      </c>
      <c r="G668" s="13" t="s">
        <v>8339</v>
      </c>
      <c r="H668" s="13" t="s">
        <v>8335</v>
      </c>
      <c r="J668" s="20" t="str">
        <f>IF(Table7[[#This Row],[smoker]]="?","No",Table7[[#This Row],[smoker]])</f>
        <v>No</v>
      </c>
      <c r="K668" s="20">
        <f>IFERROR(VALUE(Table7[[#This Row],[NumberOfMajorSurgeries]]),0)</f>
        <v>0</v>
      </c>
      <c r="L668" s="22" t="str">
        <f t="shared" si="20"/>
        <v>Obesity</v>
      </c>
      <c r="M668" s="22" t="str">
        <f t="shared" si="21"/>
        <v>Diabetes</v>
      </c>
    </row>
    <row r="669" spans="1:13" x14ac:dyDescent="0.25">
      <c r="A669" s="13" t="s">
        <v>1336</v>
      </c>
      <c r="B669" s="13">
        <v>43.58</v>
      </c>
      <c r="C669" s="13">
        <v>4.2300000000000004</v>
      </c>
      <c r="D669" s="13" t="s">
        <v>8335</v>
      </c>
      <c r="E669" s="13" t="s">
        <v>8335</v>
      </c>
      <c r="F669" s="13" t="s">
        <v>8337</v>
      </c>
      <c r="G669" s="13">
        <v>1</v>
      </c>
      <c r="H669" s="13" t="s">
        <v>8335</v>
      </c>
      <c r="J669" s="20" t="str">
        <f>IF(Table7[[#This Row],[smoker]]="?","No",Table7[[#This Row],[smoker]])</f>
        <v>No</v>
      </c>
      <c r="K669" s="20">
        <f>IFERROR(VALUE(Table7[[#This Row],[NumberOfMajorSurgeries]]),0)</f>
        <v>1</v>
      </c>
      <c r="L669" s="20" t="str">
        <f t="shared" si="20"/>
        <v>Obesity</v>
      </c>
      <c r="M669" s="20" t="str">
        <f t="shared" si="21"/>
        <v>Normal</v>
      </c>
    </row>
    <row r="670" spans="1:13" x14ac:dyDescent="0.25">
      <c r="A670" s="13" t="s">
        <v>1338</v>
      </c>
      <c r="B670" s="13">
        <v>42.28</v>
      </c>
      <c r="C670" s="13">
        <v>9.16</v>
      </c>
      <c r="D670" s="13" t="s">
        <v>8336</v>
      </c>
      <c r="E670" s="13" t="s">
        <v>8335</v>
      </c>
      <c r="F670" s="13" t="s">
        <v>8335</v>
      </c>
      <c r="G670" s="13">
        <v>1</v>
      </c>
      <c r="H670" s="13" t="s">
        <v>8335</v>
      </c>
      <c r="J670" s="20" t="str">
        <f>IF(Table7[[#This Row],[smoker]]="?","No",Table7[[#This Row],[smoker]])</f>
        <v>No</v>
      </c>
      <c r="K670" s="20">
        <f>IFERROR(VALUE(Table7[[#This Row],[NumberOfMajorSurgeries]]),0)</f>
        <v>1</v>
      </c>
      <c r="L670" s="22" t="str">
        <f t="shared" si="20"/>
        <v>Obesity</v>
      </c>
      <c r="M670" s="22" t="str">
        <f t="shared" si="21"/>
        <v>Diabetes</v>
      </c>
    </row>
    <row r="671" spans="1:13" x14ac:dyDescent="0.25">
      <c r="A671" s="13" t="s">
        <v>1340</v>
      </c>
      <c r="B671" s="13">
        <v>35.520000000000003</v>
      </c>
      <c r="C671" s="13">
        <v>8.26</v>
      </c>
      <c r="D671" s="13" t="s">
        <v>8335</v>
      </c>
      <c r="E671" s="13" t="s">
        <v>8335</v>
      </c>
      <c r="F671" s="13" t="s">
        <v>8335</v>
      </c>
      <c r="G671" s="13" t="s">
        <v>8339</v>
      </c>
      <c r="H671" s="13" t="s">
        <v>8335</v>
      </c>
      <c r="J671" s="20" t="str">
        <f>IF(Table7[[#This Row],[smoker]]="?","No",Table7[[#This Row],[smoker]])</f>
        <v>No</v>
      </c>
      <c r="K671" s="20">
        <f>IFERROR(VALUE(Table7[[#This Row],[NumberOfMajorSurgeries]]),0)</f>
        <v>0</v>
      </c>
      <c r="L671" s="20" t="str">
        <f t="shared" si="20"/>
        <v>Obesity</v>
      </c>
      <c r="M671" s="20" t="str">
        <f t="shared" si="21"/>
        <v>Diabetes</v>
      </c>
    </row>
    <row r="672" spans="1:13" x14ac:dyDescent="0.25">
      <c r="A672" s="13" t="s">
        <v>1342</v>
      </c>
      <c r="B672" s="13">
        <v>33.6</v>
      </c>
      <c r="C672" s="13">
        <v>11.25</v>
      </c>
      <c r="D672" s="13" t="s">
        <v>8335</v>
      </c>
      <c r="E672" s="13" t="s">
        <v>8335</v>
      </c>
      <c r="F672" s="13" t="s">
        <v>8335</v>
      </c>
      <c r="G672" s="13" t="s">
        <v>8339</v>
      </c>
      <c r="H672" s="13" t="s">
        <v>8335</v>
      </c>
      <c r="J672" s="20" t="str">
        <f>IF(Table7[[#This Row],[smoker]]="?","No",Table7[[#This Row],[smoker]])</f>
        <v>No</v>
      </c>
      <c r="K672" s="20">
        <f>IFERROR(VALUE(Table7[[#This Row],[NumberOfMajorSurgeries]]),0)</f>
        <v>0</v>
      </c>
      <c r="L672" s="22" t="str">
        <f t="shared" si="20"/>
        <v>Obesity</v>
      </c>
      <c r="M672" s="22" t="str">
        <f t="shared" si="21"/>
        <v>Diabetes</v>
      </c>
    </row>
    <row r="673" spans="1:13" x14ac:dyDescent="0.25">
      <c r="A673" s="13" t="s">
        <v>1344</v>
      </c>
      <c r="B673" s="13">
        <v>22.42</v>
      </c>
      <c r="C673" s="13">
        <v>6.74</v>
      </c>
      <c r="D673" s="13" t="s">
        <v>8335</v>
      </c>
      <c r="E673" s="13" t="s">
        <v>8335</v>
      </c>
      <c r="F673" s="13" t="s">
        <v>8335</v>
      </c>
      <c r="G673" s="13" t="s">
        <v>8339</v>
      </c>
      <c r="H673" s="13" t="s">
        <v>8336</v>
      </c>
      <c r="J673" s="20" t="str">
        <f>IF(Table7[[#This Row],[smoker]]="?","No",Table7[[#This Row],[smoker]])</f>
        <v>yes</v>
      </c>
      <c r="K673" s="20">
        <f>IFERROR(VALUE(Table7[[#This Row],[NumberOfMajorSurgeries]]),0)</f>
        <v>0</v>
      </c>
      <c r="L673" s="20" t="str">
        <f t="shared" si="20"/>
        <v>Normal Weight</v>
      </c>
      <c r="M673" s="20" t="str">
        <f t="shared" si="21"/>
        <v>Diabetes</v>
      </c>
    </row>
    <row r="674" spans="1:13" x14ac:dyDescent="0.25">
      <c r="A674" s="13" t="s">
        <v>1346</v>
      </c>
      <c r="B674" s="13">
        <v>46.86</v>
      </c>
      <c r="C674" s="13">
        <v>4.87</v>
      </c>
      <c r="D674" s="13" t="s">
        <v>8335</v>
      </c>
      <c r="E674" s="13" t="s">
        <v>8335</v>
      </c>
      <c r="F674" s="13" t="s">
        <v>8335</v>
      </c>
      <c r="G674" s="13" t="s">
        <v>8339</v>
      </c>
      <c r="H674" s="13" t="s">
        <v>8335</v>
      </c>
      <c r="J674" s="20" t="str">
        <f>IF(Table7[[#This Row],[smoker]]="?","No",Table7[[#This Row],[smoker]])</f>
        <v>No</v>
      </c>
      <c r="K674" s="20">
        <f>IFERROR(VALUE(Table7[[#This Row],[NumberOfMajorSurgeries]]),0)</f>
        <v>0</v>
      </c>
      <c r="L674" s="22" t="str">
        <f t="shared" si="20"/>
        <v>Obesity</v>
      </c>
      <c r="M674" s="22" t="str">
        <f t="shared" si="21"/>
        <v>Normal</v>
      </c>
    </row>
    <row r="675" spans="1:13" x14ac:dyDescent="0.25">
      <c r="A675" s="13" t="s">
        <v>1348</v>
      </c>
      <c r="B675" s="13">
        <v>32.965000000000003</v>
      </c>
      <c r="C675" s="13">
        <v>6.68</v>
      </c>
      <c r="D675" s="13" t="s">
        <v>8335</v>
      </c>
      <c r="E675" s="13" t="s">
        <v>8335</v>
      </c>
      <c r="F675" s="13" t="s">
        <v>8335</v>
      </c>
      <c r="G675" s="13">
        <v>3</v>
      </c>
      <c r="H675" s="13" t="s">
        <v>8335</v>
      </c>
      <c r="J675" s="20" t="str">
        <f>IF(Table7[[#This Row],[smoker]]="?","No",Table7[[#This Row],[smoker]])</f>
        <v>No</v>
      </c>
      <c r="K675" s="20">
        <f>IFERROR(VALUE(Table7[[#This Row],[NumberOfMajorSurgeries]]),0)</f>
        <v>3</v>
      </c>
      <c r="L675" s="20" t="str">
        <f t="shared" si="20"/>
        <v>Obesity</v>
      </c>
      <c r="M675" s="20" t="str">
        <f t="shared" si="21"/>
        <v>Diabetes</v>
      </c>
    </row>
    <row r="676" spans="1:13" x14ac:dyDescent="0.25">
      <c r="A676" s="13" t="s">
        <v>1350</v>
      </c>
      <c r="B676" s="13">
        <v>39.340000000000003</v>
      </c>
      <c r="C676" s="13">
        <v>5.0199999999999996</v>
      </c>
      <c r="D676" s="13" t="s">
        <v>8336</v>
      </c>
      <c r="E676" s="13" t="s">
        <v>8335</v>
      </c>
      <c r="F676" s="13" t="s">
        <v>8337</v>
      </c>
      <c r="G676" s="13">
        <v>1</v>
      </c>
      <c r="H676" s="13" t="s">
        <v>8335</v>
      </c>
      <c r="J676" s="20" t="str">
        <f>IF(Table7[[#This Row],[smoker]]="?","No",Table7[[#This Row],[smoker]])</f>
        <v>No</v>
      </c>
      <c r="K676" s="20">
        <f>IFERROR(VALUE(Table7[[#This Row],[NumberOfMajorSurgeries]]),0)</f>
        <v>1</v>
      </c>
      <c r="L676" s="22" t="str">
        <f t="shared" si="20"/>
        <v>Obesity</v>
      </c>
      <c r="M676" s="22" t="str">
        <f t="shared" si="21"/>
        <v>Normal</v>
      </c>
    </row>
    <row r="677" spans="1:13" x14ac:dyDescent="0.25">
      <c r="A677" s="13" t="s">
        <v>1352</v>
      </c>
      <c r="B677" s="13">
        <v>47</v>
      </c>
      <c r="C677" s="13">
        <v>10.64</v>
      </c>
      <c r="D677" s="13" t="s">
        <v>8336</v>
      </c>
      <c r="E677" s="13" t="s">
        <v>8335</v>
      </c>
      <c r="F677" s="13" t="s">
        <v>8335</v>
      </c>
      <c r="G677" s="13" t="s">
        <v>8339</v>
      </c>
      <c r="H677" s="13" t="s">
        <v>8335</v>
      </c>
      <c r="J677" s="20" t="str">
        <f>IF(Table7[[#This Row],[smoker]]="?","No",Table7[[#This Row],[smoker]])</f>
        <v>No</v>
      </c>
      <c r="K677" s="20">
        <f>IFERROR(VALUE(Table7[[#This Row],[NumberOfMajorSurgeries]]),0)</f>
        <v>0</v>
      </c>
      <c r="L677" s="20" t="str">
        <f t="shared" si="20"/>
        <v>Obesity</v>
      </c>
      <c r="M677" s="20" t="str">
        <f t="shared" si="21"/>
        <v>Diabetes</v>
      </c>
    </row>
    <row r="678" spans="1:13" x14ac:dyDescent="0.25">
      <c r="A678" s="13" t="s">
        <v>1354</v>
      </c>
      <c r="B678" s="13">
        <v>36.71</v>
      </c>
      <c r="C678" s="13">
        <v>8.74</v>
      </c>
      <c r="D678" s="13" t="s">
        <v>8336</v>
      </c>
      <c r="E678" s="13" t="s">
        <v>8335</v>
      </c>
      <c r="F678" s="13" t="s">
        <v>8335</v>
      </c>
      <c r="G678" s="13" t="s">
        <v>8339</v>
      </c>
      <c r="H678" s="13" t="s">
        <v>8335</v>
      </c>
      <c r="J678" s="20" t="str">
        <f>IF(Table7[[#This Row],[smoker]]="?","No",Table7[[#This Row],[smoker]])</f>
        <v>No</v>
      </c>
      <c r="K678" s="20">
        <f>IFERROR(VALUE(Table7[[#This Row],[NumberOfMajorSurgeries]]),0)</f>
        <v>0</v>
      </c>
      <c r="L678" s="22" t="str">
        <f t="shared" si="20"/>
        <v>Obesity</v>
      </c>
      <c r="M678" s="22" t="str">
        <f t="shared" si="21"/>
        <v>Diabetes</v>
      </c>
    </row>
    <row r="679" spans="1:13" x14ac:dyDescent="0.25">
      <c r="A679" s="13" t="s">
        <v>1356</v>
      </c>
      <c r="B679" s="13">
        <v>53.48</v>
      </c>
      <c r="C679" s="13">
        <v>5.64</v>
      </c>
      <c r="D679" s="13" t="s">
        <v>8335</v>
      </c>
      <c r="E679" s="13" t="s">
        <v>8335</v>
      </c>
      <c r="F679" s="13" t="s">
        <v>8335</v>
      </c>
      <c r="G679" s="13" t="s">
        <v>8339</v>
      </c>
      <c r="H679" s="13" t="s">
        <v>8335</v>
      </c>
      <c r="J679" s="20" t="str">
        <f>IF(Table7[[#This Row],[smoker]]="?","No",Table7[[#This Row],[smoker]])</f>
        <v>No</v>
      </c>
      <c r="K679" s="20">
        <f>IFERROR(VALUE(Table7[[#This Row],[NumberOfMajorSurgeries]]),0)</f>
        <v>0</v>
      </c>
      <c r="L679" s="20" t="str">
        <f t="shared" si="20"/>
        <v>Obesity</v>
      </c>
      <c r="M679" s="20" t="str">
        <f t="shared" si="21"/>
        <v>Normal</v>
      </c>
    </row>
    <row r="680" spans="1:13" x14ac:dyDescent="0.25">
      <c r="A680" s="13" t="s">
        <v>1358</v>
      </c>
      <c r="B680" s="13">
        <v>35.5</v>
      </c>
      <c r="C680" s="13">
        <v>10.37</v>
      </c>
      <c r="D680" s="13" t="s">
        <v>8335</v>
      </c>
      <c r="E680" s="13" t="s">
        <v>8335</v>
      </c>
      <c r="F680" s="13" t="s">
        <v>8335</v>
      </c>
      <c r="G680" s="13" t="s">
        <v>8339</v>
      </c>
      <c r="H680" s="13" t="s">
        <v>8335</v>
      </c>
      <c r="J680" s="20" t="str">
        <f>IF(Table7[[#This Row],[smoker]]="?","No",Table7[[#This Row],[smoker]])</f>
        <v>No</v>
      </c>
      <c r="K680" s="20">
        <f>IFERROR(VALUE(Table7[[#This Row],[NumberOfMajorSurgeries]]),0)</f>
        <v>0</v>
      </c>
      <c r="L680" s="22" t="str">
        <f t="shared" si="20"/>
        <v>Obesity</v>
      </c>
      <c r="M680" s="22" t="str">
        <f t="shared" si="21"/>
        <v>Diabetes</v>
      </c>
    </row>
    <row r="681" spans="1:13" x14ac:dyDescent="0.25">
      <c r="A681" s="13" t="s">
        <v>1360</v>
      </c>
      <c r="B681" s="13">
        <v>36.979999999999997</v>
      </c>
      <c r="C681" s="13">
        <v>9.56</v>
      </c>
      <c r="D681" s="13" t="s">
        <v>8336</v>
      </c>
      <c r="E681" s="13" t="s">
        <v>8335</v>
      </c>
      <c r="F681" s="13" t="s">
        <v>8335</v>
      </c>
      <c r="G681" s="13" t="s">
        <v>8339</v>
      </c>
      <c r="H681" s="13" t="s">
        <v>8335</v>
      </c>
      <c r="J681" s="20" t="str">
        <f>IF(Table7[[#This Row],[smoker]]="?","No",Table7[[#This Row],[smoker]])</f>
        <v>No</v>
      </c>
      <c r="K681" s="20">
        <f>IFERROR(VALUE(Table7[[#This Row],[NumberOfMajorSurgeries]]),0)</f>
        <v>0</v>
      </c>
      <c r="L681" s="20" t="str">
        <f t="shared" si="20"/>
        <v>Obesity</v>
      </c>
      <c r="M681" s="20" t="str">
        <f t="shared" si="21"/>
        <v>Diabetes</v>
      </c>
    </row>
    <row r="682" spans="1:13" x14ac:dyDescent="0.25">
      <c r="A682" s="13" t="s">
        <v>1362</v>
      </c>
      <c r="B682" s="13">
        <v>32.395000000000003</v>
      </c>
      <c r="C682" s="13">
        <v>8.23</v>
      </c>
      <c r="D682" s="13" t="s">
        <v>8336</v>
      </c>
      <c r="E682" s="13" t="s">
        <v>8335</v>
      </c>
      <c r="F682" s="13" t="s">
        <v>8337</v>
      </c>
      <c r="G682" s="13">
        <v>1</v>
      </c>
      <c r="H682" s="13" t="s">
        <v>8335</v>
      </c>
      <c r="J682" s="20" t="str">
        <f>IF(Table7[[#This Row],[smoker]]="?","No",Table7[[#This Row],[smoker]])</f>
        <v>No</v>
      </c>
      <c r="K682" s="20">
        <f>IFERROR(VALUE(Table7[[#This Row],[NumberOfMajorSurgeries]]),0)</f>
        <v>1</v>
      </c>
      <c r="L682" s="22" t="str">
        <f t="shared" si="20"/>
        <v>Obesity</v>
      </c>
      <c r="M682" s="22" t="str">
        <f t="shared" si="21"/>
        <v>Diabetes</v>
      </c>
    </row>
    <row r="683" spans="1:13" x14ac:dyDescent="0.25">
      <c r="A683" s="13" t="s">
        <v>1364</v>
      </c>
      <c r="B683" s="13">
        <v>32.729999999999997</v>
      </c>
      <c r="C683" s="13">
        <v>7.03</v>
      </c>
      <c r="D683" s="13" t="s">
        <v>8335</v>
      </c>
      <c r="E683" s="13" t="s">
        <v>8335</v>
      </c>
      <c r="F683" s="13" t="s">
        <v>8335</v>
      </c>
      <c r="G683" s="13" t="s">
        <v>8339</v>
      </c>
      <c r="H683" s="13" t="s">
        <v>8335</v>
      </c>
      <c r="J683" s="20" t="str">
        <f>IF(Table7[[#This Row],[smoker]]="?","No",Table7[[#This Row],[smoker]])</f>
        <v>No</v>
      </c>
      <c r="K683" s="20">
        <f>IFERROR(VALUE(Table7[[#This Row],[NumberOfMajorSurgeries]]),0)</f>
        <v>0</v>
      </c>
      <c r="L683" s="20" t="str">
        <f t="shared" si="20"/>
        <v>Obesity</v>
      </c>
      <c r="M683" s="20" t="str">
        <f t="shared" si="21"/>
        <v>Diabetes</v>
      </c>
    </row>
    <row r="684" spans="1:13" x14ac:dyDescent="0.25">
      <c r="A684" s="13" t="s">
        <v>1366</v>
      </c>
      <c r="B684" s="13">
        <v>20.52</v>
      </c>
      <c r="C684" s="13">
        <v>5.45</v>
      </c>
      <c r="D684" s="13" t="s">
        <v>8335</v>
      </c>
      <c r="E684" s="13" t="s">
        <v>8335</v>
      </c>
      <c r="F684" s="13" t="s">
        <v>8335</v>
      </c>
      <c r="G684" s="13">
        <v>1</v>
      </c>
      <c r="H684" s="13" t="s">
        <v>8336</v>
      </c>
      <c r="J684" s="20" t="str">
        <f>IF(Table7[[#This Row],[smoker]]="?","No",Table7[[#This Row],[smoker]])</f>
        <v>yes</v>
      </c>
      <c r="K684" s="20">
        <f>IFERROR(VALUE(Table7[[#This Row],[NumberOfMajorSurgeries]]),0)</f>
        <v>1</v>
      </c>
      <c r="L684" s="22" t="str">
        <f t="shared" si="20"/>
        <v>Normal Weight</v>
      </c>
      <c r="M684" s="22" t="str">
        <f t="shared" si="21"/>
        <v>Normal</v>
      </c>
    </row>
    <row r="685" spans="1:13" x14ac:dyDescent="0.25">
      <c r="A685" s="13" t="s">
        <v>1368</v>
      </c>
      <c r="B685" s="13">
        <v>51.72</v>
      </c>
      <c r="C685" s="13">
        <v>5.76</v>
      </c>
      <c r="D685" s="13" t="s">
        <v>8335</v>
      </c>
      <c r="E685" s="13" t="s">
        <v>8335</v>
      </c>
      <c r="F685" s="13" t="s">
        <v>8335</v>
      </c>
      <c r="G685" s="13" t="s">
        <v>8339</v>
      </c>
      <c r="H685" s="13" t="s">
        <v>8335</v>
      </c>
      <c r="J685" s="20" t="str">
        <f>IF(Table7[[#This Row],[smoker]]="?","No",Table7[[#This Row],[smoker]])</f>
        <v>No</v>
      </c>
      <c r="K685" s="20">
        <f>IFERROR(VALUE(Table7[[#This Row],[NumberOfMajorSurgeries]]),0)</f>
        <v>0</v>
      </c>
      <c r="L685" s="20" t="str">
        <f t="shared" si="20"/>
        <v>Obesity</v>
      </c>
      <c r="M685" s="20" t="str">
        <f t="shared" si="21"/>
        <v>Prediabetes</v>
      </c>
    </row>
    <row r="686" spans="1:13" x14ac:dyDescent="0.25">
      <c r="A686" s="13" t="s">
        <v>1370</v>
      </c>
      <c r="B686" s="13">
        <v>50.2</v>
      </c>
      <c r="C686" s="13">
        <v>5.4</v>
      </c>
      <c r="D686" s="13" t="s">
        <v>8335</v>
      </c>
      <c r="E686" s="13" t="s">
        <v>8335</v>
      </c>
      <c r="F686" s="13" t="s">
        <v>8335</v>
      </c>
      <c r="G686" s="13" t="s">
        <v>8339</v>
      </c>
      <c r="H686" s="13" t="s">
        <v>8335</v>
      </c>
      <c r="J686" s="20" t="str">
        <f>IF(Table7[[#This Row],[smoker]]="?","No",Table7[[#This Row],[smoker]])</f>
        <v>No</v>
      </c>
      <c r="K686" s="20">
        <f>IFERROR(VALUE(Table7[[#This Row],[NumberOfMajorSurgeries]]),0)</f>
        <v>0</v>
      </c>
      <c r="L686" s="22" t="str">
        <f t="shared" si="20"/>
        <v>Obesity</v>
      </c>
      <c r="M686" s="22" t="str">
        <f t="shared" si="21"/>
        <v>Normal</v>
      </c>
    </row>
    <row r="687" spans="1:13" x14ac:dyDescent="0.25">
      <c r="A687" s="13" t="s">
        <v>1372</v>
      </c>
      <c r="B687" s="13">
        <v>25.52</v>
      </c>
      <c r="C687" s="13">
        <v>6.35</v>
      </c>
      <c r="D687" s="13" t="s">
        <v>8335</v>
      </c>
      <c r="E687" s="13" t="s">
        <v>8335</v>
      </c>
      <c r="F687" s="13" t="s">
        <v>8337</v>
      </c>
      <c r="G687" s="13">
        <v>1</v>
      </c>
      <c r="H687" s="13" t="s">
        <v>8335</v>
      </c>
      <c r="J687" s="20" t="str">
        <f>IF(Table7[[#This Row],[smoker]]="?","No",Table7[[#This Row],[smoker]])</f>
        <v>No</v>
      </c>
      <c r="K687" s="20">
        <f>IFERROR(VALUE(Table7[[#This Row],[NumberOfMajorSurgeries]]),0)</f>
        <v>1</v>
      </c>
      <c r="L687" s="20" t="str">
        <f t="shared" si="20"/>
        <v>Overweight</v>
      </c>
      <c r="M687" s="20" t="str">
        <f t="shared" si="21"/>
        <v>Prediabetes</v>
      </c>
    </row>
    <row r="688" spans="1:13" x14ac:dyDescent="0.25">
      <c r="A688" s="13" t="s">
        <v>1374</v>
      </c>
      <c r="B688" s="13">
        <v>35.200000000000003</v>
      </c>
      <c r="C688" s="13">
        <v>6.26</v>
      </c>
      <c r="D688" s="13" t="s">
        <v>8336</v>
      </c>
      <c r="E688" s="13" t="s">
        <v>8335</v>
      </c>
      <c r="F688" s="13" t="s">
        <v>8335</v>
      </c>
      <c r="G688" s="13">
        <v>2</v>
      </c>
      <c r="H688" s="13" t="s">
        <v>8335</v>
      </c>
      <c r="J688" s="20" t="str">
        <f>IF(Table7[[#This Row],[smoker]]="?","No",Table7[[#This Row],[smoker]])</f>
        <v>No</v>
      </c>
      <c r="K688" s="20">
        <f>IFERROR(VALUE(Table7[[#This Row],[NumberOfMajorSurgeries]]),0)</f>
        <v>2</v>
      </c>
      <c r="L688" s="22" t="str">
        <f t="shared" si="20"/>
        <v>Obesity</v>
      </c>
      <c r="M688" s="22" t="str">
        <f t="shared" si="21"/>
        <v>Prediabetes</v>
      </c>
    </row>
    <row r="689" spans="1:13" x14ac:dyDescent="0.25">
      <c r="A689" s="13" t="s">
        <v>1376</v>
      </c>
      <c r="B689" s="13">
        <v>41.26</v>
      </c>
      <c r="C689" s="13">
        <v>5.97</v>
      </c>
      <c r="D689" s="13" t="s">
        <v>8336</v>
      </c>
      <c r="E689" s="13" t="s">
        <v>8335</v>
      </c>
      <c r="F689" s="13" t="s">
        <v>8335</v>
      </c>
      <c r="G689" s="13" t="s">
        <v>8339</v>
      </c>
      <c r="H689" s="13" t="s">
        <v>8335</v>
      </c>
      <c r="J689" s="20" t="str">
        <f>IF(Table7[[#This Row],[smoker]]="?","No",Table7[[#This Row],[smoker]])</f>
        <v>No</v>
      </c>
      <c r="K689" s="20">
        <f>IFERROR(VALUE(Table7[[#This Row],[NumberOfMajorSurgeries]]),0)</f>
        <v>0</v>
      </c>
      <c r="L689" s="20" t="str">
        <f t="shared" si="20"/>
        <v>Obesity</v>
      </c>
      <c r="M689" s="20" t="str">
        <f t="shared" si="21"/>
        <v>Prediabetes</v>
      </c>
    </row>
    <row r="690" spans="1:13" x14ac:dyDescent="0.25">
      <c r="A690" s="13" t="s">
        <v>1378</v>
      </c>
      <c r="B690" s="13">
        <v>17.195</v>
      </c>
      <c r="C690" s="13">
        <v>5.29</v>
      </c>
      <c r="D690" s="13" t="s">
        <v>8336</v>
      </c>
      <c r="E690" s="13" t="s">
        <v>8335</v>
      </c>
      <c r="F690" s="13" t="s">
        <v>8335</v>
      </c>
      <c r="G690" s="13" t="s">
        <v>8339</v>
      </c>
      <c r="H690" s="13" t="s">
        <v>8336</v>
      </c>
      <c r="J690" s="20" t="str">
        <f>IF(Table7[[#This Row],[smoker]]="?","No",Table7[[#This Row],[smoker]])</f>
        <v>yes</v>
      </c>
      <c r="K690" s="20">
        <f>IFERROR(VALUE(Table7[[#This Row],[NumberOfMajorSurgeries]]),0)</f>
        <v>0</v>
      </c>
      <c r="L690" s="22" t="str">
        <f t="shared" si="20"/>
        <v>Underweight</v>
      </c>
      <c r="M690" s="22" t="str">
        <f t="shared" si="21"/>
        <v>Normal</v>
      </c>
    </row>
    <row r="691" spans="1:13" x14ac:dyDescent="0.25">
      <c r="A691" s="13" t="s">
        <v>1380</v>
      </c>
      <c r="B691" s="13">
        <v>23.085000000000001</v>
      </c>
      <c r="C691" s="13">
        <v>4.2699999999999996</v>
      </c>
      <c r="D691" s="13" t="s">
        <v>8336</v>
      </c>
      <c r="E691" s="13" t="s">
        <v>8335</v>
      </c>
      <c r="F691" s="13" t="s">
        <v>8335</v>
      </c>
      <c r="G691" s="13">
        <v>2</v>
      </c>
      <c r="H691" s="13" t="s">
        <v>8335</v>
      </c>
      <c r="J691" s="20" t="str">
        <f>IF(Table7[[#This Row],[smoker]]="?","No",Table7[[#This Row],[smoker]])</f>
        <v>No</v>
      </c>
      <c r="K691" s="20">
        <f>IFERROR(VALUE(Table7[[#This Row],[NumberOfMajorSurgeries]]),0)</f>
        <v>2</v>
      </c>
      <c r="L691" s="20" t="str">
        <f t="shared" si="20"/>
        <v>Normal Weight</v>
      </c>
      <c r="M691" s="20" t="str">
        <f t="shared" si="21"/>
        <v>Normal</v>
      </c>
    </row>
    <row r="692" spans="1:13" x14ac:dyDescent="0.25">
      <c r="A692" s="13" t="s">
        <v>1382</v>
      </c>
      <c r="B692" s="13">
        <v>21.66</v>
      </c>
      <c r="C692" s="13">
        <v>5.2</v>
      </c>
      <c r="D692" s="13" t="s">
        <v>8336</v>
      </c>
      <c r="E692" s="13" t="s">
        <v>8335</v>
      </c>
      <c r="F692" s="13" t="s">
        <v>8335</v>
      </c>
      <c r="G692" s="13">
        <v>2</v>
      </c>
      <c r="H692" s="13" t="s">
        <v>8335</v>
      </c>
      <c r="J692" s="20" t="str">
        <f>IF(Table7[[#This Row],[smoker]]="?","No",Table7[[#This Row],[smoker]])</f>
        <v>No</v>
      </c>
      <c r="K692" s="20">
        <f>IFERROR(VALUE(Table7[[#This Row],[NumberOfMajorSurgeries]]),0)</f>
        <v>2</v>
      </c>
      <c r="L692" s="22" t="str">
        <f t="shared" si="20"/>
        <v>Normal Weight</v>
      </c>
      <c r="M692" s="22" t="str">
        <f t="shared" si="21"/>
        <v>Normal</v>
      </c>
    </row>
    <row r="693" spans="1:13" x14ac:dyDescent="0.25">
      <c r="A693" s="13" t="s">
        <v>1384</v>
      </c>
      <c r="B693" s="13">
        <v>36.47</v>
      </c>
      <c r="C693" s="13">
        <v>8.23</v>
      </c>
      <c r="D693" s="13" t="s">
        <v>8336</v>
      </c>
      <c r="E693" s="13" t="s">
        <v>8335</v>
      </c>
      <c r="F693" s="13" t="s">
        <v>8335</v>
      </c>
      <c r="G693" s="13" t="s">
        <v>8339</v>
      </c>
      <c r="H693" s="13" t="s">
        <v>8335</v>
      </c>
      <c r="J693" s="20" t="str">
        <f>IF(Table7[[#This Row],[smoker]]="?","No",Table7[[#This Row],[smoker]])</f>
        <v>No</v>
      </c>
      <c r="K693" s="20">
        <f>IFERROR(VALUE(Table7[[#This Row],[NumberOfMajorSurgeries]]),0)</f>
        <v>0</v>
      </c>
      <c r="L693" s="20" t="str">
        <f t="shared" si="20"/>
        <v>Obesity</v>
      </c>
      <c r="M693" s="20" t="str">
        <f t="shared" si="21"/>
        <v>Diabetes</v>
      </c>
    </row>
    <row r="694" spans="1:13" x14ac:dyDescent="0.25">
      <c r="A694" s="13" t="s">
        <v>1386</v>
      </c>
      <c r="B694" s="13">
        <v>36.08</v>
      </c>
      <c r="C694" s="13">
        <v>10.33</v>
      </c>
      <c r="D694" s="13" t="s">
        <v>8336</v>
      </c>
      <c r="E694" s="13" t="s">
        <v>8335</v>
      </c>
      <c r="F694" s="13" t="s">
        <v>8335</v>
      </c>
      <c r="G694" s="13" t="s">
        <v>8339</v>
      </c>
      <c r="H694" s="13" t="s">
        <v>8335</v>
      </c>
      <c r="J694" s="20" t="str">
        <f>IF(Table7[[#This Row],[smoker]]="?","No",Table7[[#This Row],[smoker]])</f>
        <v>No</v>
      </c>
      <c r="K694" s="20">
        <f>IFERROR(VALUE(Table7[[#This Row],[NumberOfMajorSurgeries]]),0)</f>
        <v>0</v>
      </c>
      <c r="L694" s="22" t="str">
        <f t="shared" si="20"/>
        <v>Obesity</v>
      </c>
      <c r="M694" s="22" t="str">
        <f t="shared" si="21"/>
        <v>Diabetes</v>
      </c>
    </row>
    <row r="695" spans="1:13" x14ac:dyDescent="0.25">
      <c r="A695" s="13" t="s">
        <v>1388</v>
      </c>
      <c r="B695" s="13">
        <v>23.18</v>
      </c>
      <c r="C695" s="13">
        <v>6.13</v>
      </c>
      <c r="D695" s="13" t="s">
        <v>8335</v>
      </c>
      <c r="E695" s="13" t="s">
        <v>8335</v>
      </c>
      <c r="F695" s="13" t="s">
        <v>8335</v>
      </c>
      <c r="G695" s="13" t="s">
        <v>8339</v>
      </c>
      <c r="H695" s="13" t="s">
        <v>8335</v>
      </c>
      <c r="J695" s="20" t="str">
        <f>IF(Table7[[#This Row],[smoker]]="?","No",Table7[[#This Row],[smoker]])</f>
        <v>No</v>
      </c>
      <c r="K695" s="20">
        <f>IFERROR(VALUE(Table7[[#This Row],[NumberOfMajorSurgeries]]),0)</f>
        <v>0</v>
      </c>
      <c r="L695" s="20" t="str">
        <f t="shared" si="20"/>
        <v>Normal Weight</v>
      </c>
      <c r="M695" s="20" t="str">
        <f t="shared" si="21"/>
        <v>Prediabetes</v>
      </c>
    </row>
    <row r="696" spans="1:13" x14ac:dyDescent="0.25">
      <c r="A696" s="13" t="s">
        <v>1390</v>
      </c>
      <c r="B696" s="13">
        <v>39.159999999999997</v>
      </c>
      <c r="C696" s="13">
        <v>8.08</v>
      </c>
      <c r="D696" s="13" t="s">
        <v>8335</v>
      </c>
      <c r="E696" s="13" t="s">
        <v>8335</v>
      </c>
      <c r="F696" s="13" t="s">
        <v>8335</v>
      </c>
      <c r="G696" s="13">
        <v>3</v>
      </c>
      <c r="H696" s="13" t="s">
        <v>8335</v>
      </c>
      <c r="J696" s="20" t="str">
        <f>IF(Table7[[#This Row],[smoker]]="?","No",Table7[[#This Row],[smoker]])</f>
        <v>No</v>
      </c>
      <c r="K696" s="20">
        <f>IFERROR(VALUE(Table7[[#This Row],[NumberOfMajorSurgeries]]),0)</f>
        <v>3</v>
      </c>
      <c r="L696" s="22" t="str">
        <f t="shared" si="20"/>
        <v>Obesity</v>
      </c>
      <c r="M696" s="22" t="str">
        <f t="shared" si="21"/>
        <v>Diabetes</v>
      </c>
    </row>
    <row r="697" spans="1:13" x14ac:dyDescent="0.25">
      <c r="A697" s="13" t="s">
        <v>1392</v>
      </c>
      <c r="B697" s="13">
        <v>38.19</v>
      </c>
      <c r="C697" s="13">
        <v>10.49</v>
      </c>
      <c r="D697" s="13" t="s">
        <v>8335</v>
      </c>
      <c r="E697" s="13" t="s">
        <v>8335</v>
      </c>
      <c r="F697" s="13" t="s">
        <v>8335</v>
      </c>
      <c r="G697" s="13">
        <v>3</v>
      </c>
      <c r="H697" s="13" t="s">
        <v>8335</v>
      </c>
      <c r="J697" s="20" t="str">
        <f>IF(Table7[[#This Row],[smoker]]="?","No",Table7[[#This Row],[smoker]])</f>
        <v>No</v>
      </c>
      <c r="K697" s="20">
        <f>IFERROR(VALUE(Table7[[#This Row],[NumberOfMajorSurgeries]]),0)</f>
        <v>3</v>
      </c>
      <c r="L697" s="20" t="str">
        <f t="shared" si="20"/>
        <v>Obesity</v>
      </c>
      <c r="M697" s="20" t="str">
        <f t="shared" si="21"/>
        <v>Diabetes</v>
      </c>
    </row>
    <row r="698" spans="1:13" x14ac:dyDescent="0.25">
      <c r="A698" s="13" t="s">
        <v>1394</v>
      </c>
      <c r="B698" s="13">
        <v>26.41</v>
      </c>
      <c r="C698" s="13">
        <v>8.11</v>
      </c>
      <c r="D698" s="13" t="s">
        <v>8335</v>
      </c>
      <c r="E698" s="13" t="s">
        <v>8335</v>
      </c>
      <c r="F698" s="13" t="s">
        <v>8335</v>
      </c>
      <c r="G698" s="13">
        <v>3</v>
      </c>
      <c r="H698" s="13" t="s">
        <v>8335</v>
      </c>
      <c r="J698" s="20" t="str">
        <f>IF(Table7[[#This Row],[smoker]]="?","No",Table7[[#This Row],[smoker]])</f>
        <v>No</v>
      </c>
      <c r="K698" s="20">
        <f>IFERROR(VALUE(Table7[[#This Row],[NumberOfMajorSurgeries]]),0)</f>
        <v>3</v>
      </c>
      <c r="L698" s="22" t="str">
        <f t="shared" si="20"/>
        <v>Overweight</v>
      </c>
      <c r="M698" s="22" t="str">
        <f t="shared" si="21"/>
        <v>Diabetes</v>
      </c>
    </row>
    <row r="699" spans="1:13" x14ac:dyDescent="0.25">
      <c r="A699" s="13" t="s">
        <v>1396</v>
      </c>
      <c r="B699" s="13">
        <v>28.785</v>
      </c>
      <c r="C699" s="13">
        <v>6.6</v>
      </c>
      <c r="D699" s="13" t="s">
        <v>8335</v>
      </c>
      <c r="E699" s="13" t="s">
        <v>8335</v>
      </c>
      <c r="F699" s="13" t="s">
        <v>8335</v>
      </c>
      <c r="G699" s="13" t="s">
        <v>8339</v>
      </c>
      <c r="H699" s="13" t="s">
        <v>8335</v>
      </c>
      <c r="J699" s="20" t="str">
        <f>IF(Table7[[#This Row],[smoker]]="?","No",Table7[[#This Row],[smoker]])</f>
        <v>No</v>
      </c>
      <c r="K699" s="20">
        <f>IFERROR(VALUE(Table7[[#This Row],[NumberOfMajorSurgeries]]),0)</f>
        <v>0</v>
      </c>
      <c r="L699" s="20" t="str">
        <f t="shared" si="20"/>
        <v>Overweight</v>
      </c>
      <c r="M699" s="20" t="str">
        <f t="shared" si="21"/>
        <v>Diabetes</v>
      </c>
    </row>
    <row r="700" spans="1:13" x14ac:dyDescent="0.25">
      <c r="A700" s="13" t="s">
        <v>1398</v>
      </c>
      <c r="B700" s="13">
        <v>26.695</v>
      </c>
      <c r="C700" s="13">
        <v>10.14</v>
      </c>
      <c r="D700" s="13" t="s">
        <v>8336</v>
      </c>
      <c r="E700" s="13" t="s">
        <v>8335</v>
      </c>
      <c r="F700" s="13" t="s">
        <v>8337</v>
      </c>
      <c r="G700" s="13">
        <v>1</v>
      </c>
      <c r="H700" s="13" t="s">
        <v>8335</v>
      </c>
      <c r="J700" s="20" t="str">
        <f>IF(Table7[[#This Row],[smoker]]="?","No",Table7[[#This Row],[smoker]])</f>
        <v>No</v>
      </c>
      <c r="K700" s="20">
        <f>IFERROR(VALUE(Table7[[#This Row],[NumberOfMajorSurgeries]]),0)</f>
        <v>1</v>
      </c>
      <c r="L700" s="22" t="str">
        <f t="shared" si="20"/>
        <v>Overweight</v>
      </c>
      <c r="M700" s="22" t="str">
        <f t="shared" si="21"/>
        <v>Diabetes</v>
      </c>
    </row>
    <row r="701" spans="1:13" x14ac:dyDescent="0.25">
      <c r="A701" s="13" t="s">
        <v>1400</v>
      </c>
      <c r="B701" s="13">
        <v>32.799999999999997</v>
      </c>
      <c r="C701" s="13">
        <v>6.06</v>
      </c>
      <c r="D701" s="13" t="s">
        <v>8336</v>
      </c>
      <c r="E701" s="13" t="s">
        <v>8335</v>
      </c>
      <c r="F701" s="13" t="s">
        <v>8335</v>
      </c>
      <c r="G701" s="13">
        <v>1</v>
      </c>
      <c r="H701" s="13" t="s">
        <v>8335</v>
      </c>
      <c r="J701" s="20" t="str">
        <f>IF(Table7[[#This Row],[smoker]]="?","No",Table7[[#This Row],[smoker]])</f>
        <v>No</v>
      </c>
      <c r="K701" s="20">
        <f>IFERROR(VALUE(Table7[[#This Row],[NumberOfMajorSurgeries]]),0)</f>
        <v>1</v>
      </c>
      <c r="L701" s="20" t="str">
        <f t="shared" si="20"/>
        <v>Obesity</v>
      </c>
      <c r="M701" s="20" t="str">
        <f t="shared" si="21"/>
        <v>Prediabetes</v>
      </c>
    </row>
    <row r="702" spans="1:13" x14ac:dyDescent="0.25">
      <c r="A702" s="13" t="s">
        <v>1402</v>
      </c>
      <c r="B702" s="13">
        <v>35.869999999999997</v>
      </c>
      <c r="C702" s="13">
        <v>9.91</v>
      </c>
      <c r="D702" s="13" t="s">
        <v>8336</v>
      </c>
      <c r="E702" s="13" t="s">
        <v>8335</v>
      </c>
      <c r="F702" s="13" t="s">
        <v>8335</v>
      </c>
      <c r="G702" s="13" t="s">
        <v>8339</v>
      </c>
      <c r="H702" s="13" t="s">
        <v>8335</v>
      </c>
      <c r="J702" s="20" t="str">
        <f>IF(Table7[[#This Row],[smoker]]="?","No",Table7[[#This Row],[smoker]])</f>
        <v>No</v>
      </c>
      <c r="K702" s="20">
        <f>IFERROR(VALUE(Table7[[#This Row],[NumberOfMajorSurgeries]]),0)</f>
        <v>0</v>
      </c>
      <c r="L702" s="22" t="str">
        <f t="shared" si="20"/>
        <v>Obesity</v>
      </c>
      <c r="M702" s="22" t="str">
        <f t="shared" si="21"/>
        <v>Diabetes</v>
      </c>
    </row>
    <row r="703" spans="1:13" x14ac:dyDescent="0.25">
      <c r="A703" s="13" t="s">
        <v>1404</v>
      </c>
      <c r="B703" s="13">
        <v>21.66</v>
      </c>
      <c r="C703" s="13">
        <v>4.1399999999999997</v>
      </c>
      <c r="D703" s="13" t="s">
        <v>8336</v>
      </c>
      <c r="E703" s="13" t="s">
        <v>8335</v>
      </c>
      <c r="F703" s="13" t="s">
        <v>8335</v>
      </c>
      <c r="G703" s="13">
        <v>2</v>
      </c>
      <c r="H703" s="13" t="s">
        <v>8335</v>
      </c>
      <c r="J703" s="20" t="str">
        <f>IF(Table7[[#This Row],[smoker]]="?","No",Table7[[#This Row],[smoker]])</f>
        <v>No</v>
      </c>
      <c r="K703" s="20">
        <f>IFERROR(VALUE(Table7[[#This Row],[NumberOfMajorSurgeries]]),0)</f>
        <v>2</v>
      </c>
      <c r="L703" s="20" t="str">
        <f t="shared" si="20"/>
        <v>Normal Weight</v>
      </c>
      <c r="M703" s="20" t="str">
        <f t="shared" si="21"/>
        <v>Normal</v>
      </c>
    </row>
    <row r="704" spans="1:13" x14ac:dyDescent="0.25">
      <c r="A704" s="13" t="s">
        <v>1406</v>
      </c>
      <c r="B704" s="13">
        <v>37.72</v>
      </c>
      <c r="C704" s="13">
        <v>4.38</v>
      </c>
      <c r="D704" s="13" t="s">
        <v>8336</v>
      </c>
      <c r="E704" s="13" t="s">
        <v>8335</v>
      </c>
      <c r="F704" s="13" t="s">
        <v>8337</v>
      </c>
      <c r="G704" s="13">
        <v>1</v>
      </c>
      <c r="H704" s="13" t="s">
        <v>8335</v>
      </c>
      <c r="J704" s="20" t="str">
        <f>IF(Table7[[#This Row],[smoker]]="?","No",Table7[[#This Row],[smoker]])</f>
        <v>No</v>
      </c>
      <c r="K704" s="20">
        <f>IFERROR(VALUE(Table7[[#This Row],[NumberOfMajorSurgeries]]),0)</f>
        <v>1</v>
      </c>
      <c r="L704" s="22" t="str">
        <f t="shared" si="20"/>
        <v>Obesity</v>
      </c>
      <c r="M704" s="22" t="str">
        <f t="shared" si="21"/>
        <v>Normal</v>
      </c>
    </row>
    <row r="705" spans="1:13" x14ac:dyDescent="0.25">
      <c r="A705" s="13" t="s">
        <v>1408</v>
      </c>
      <c r="B705" s="13">
        <v>39.700000000000003</v>
      </c>
      <c r="C705" s="13">
        <v>9.83</v>
      </c>
      <c r="D705" s="13" t="s">
        <v>8335</v>
      </c>
      <c r="E705" s="13" t="s">
        <v>8335</v>
      </c>
      <c r="F705" s="13" t="s">
        <v>8335</v>
      </c>
      <c r="G705" s="13">
        <v>3</v>
      </c>
      <c r="H705" s="13" t="s">
        <v>8335</v>
      </c>
      <c r="J705" s="20" t="str">
        <f>IF(Table7[[#This Row],[smoker]]="?","No",Table7[[#This Row],[smoker]])</f>
        <v>No</v>
      </c>
      <c r="K705" s="20">
        <f>IFERROR(VALUE(Table7[[#This Row],[NumberOfMajorSurgeries]]),0)</f>
        <v>3</v>
      </c>
      <c r="L705" s="20" t="str">
        <f t="shared" si="20"/>
        <v>Obesity</v>
      </c>
      <c r="M705" s="20" t="str">
        <f t="shared" si="21"/>
        <v>Diabetes</v>
      </c>
    </row>
    <row r="706" spans="1:13" x14ac:dyDescent="0.25">
      <c r="A706" s="13" t="s">
        <v>1410</v>
      </c>
      <c r="B706" s="13">
        <v>35.97</v>
      </c>
      <c r="C706" s="13">
        <v>11.08</v>
      </c>
      <c r="D706" s="13" t="s">
        <v>8335</v>
      </c>
      <c r="E706" s="13" t="s">
        <v>8335</v>
      </c>
      <c r="F706" s="13" t="s">
        <v>8335</v>
      </c>
      <c r="G706" s="13">
        <v>3</v>
      </c>
      <c r="H706" s="13" t="s">
        <v>8335</v>
      </c>
      <c r="J706" s="20" t="str">
        <f>IF(Table7[[#This Row],[smoker]]="?","No",Table7[[#This Row],[smoker]])</f>
        <v>No</v>
      </c>
      <c r="K706" s="20">
        <f>IFERROR(VALUE(Table7[[#This Row],[NumberOfMajorSurgeries]]),0)</f>
        <v>3</v>
      </c>
      <c r="L706" s="22" t="str">
        <f t="shared" ref="L706:L769" si="22">IF(B706 &lt; 18.5, "Underweight", IF(B706 &lt; 25, "Normal Weight", IF(B706 &lt; 30, "Overweight", "Obesity")))</f>
        <v>Obesity</v>
      </c>
      <c r="M706" s="22" t="str">
        <f t="shared" ref="M706:M769" si="23">IF(C706&lt;5.7,"Normal",
IF(C706&lt;6.5,"Prediabetes",
IF(C706&lt;7,"Diabetes",
"Diabetes")))</f>
        <v>Diabetes</v>
      </c>
    </row>
    <row r="707" spans="1:13" x14ac:dyDescent="0.25">
      <c r="A707" s="13" t="s">
        <v>1412</v>
      </c>
      <c r="B707" s="13">
        <v>37.85</v>
      </c>
      <c r="C707" s="13">
        <v>11.01</v>
      </c>
      <c r="D707" s="13" t="s">
        <v>8335</v>
      </c>
      <c r="E707" s="13" t="s">
        <v>8335</v>
      </c>
      <c r="F707" s="13" t="s">
        <v>8335</v>
      </c>
      <c r="G707" s="13" t="s">
        <v>8339</v>
      </c>
      <c r="H707" s="13" t="s">
        <v>8335</v>
      </c>
      <c r="J707" s="20" t="str">
        <f>IF(Table7[[#This Row],[smoker]]="?","No",Table7[[#This Row],[smoker]])</f>
        <v>No</v>
      </c>
      <c r="K707" s="20">
        <f>IFERROR(VALUE(Table7[[#This Row],[NumberOfMajorSurgeries]]),0)</f>
        <v>0</v>
      </c>
      <c r="L707" s="20" t="str">
        <f t="shared" si="22"/>
        <v>Obesity</v>
      </c>
      <c r="M707" s="20" t="str">
        <f t="shared" si="23"/>
        <v>Diabetes</v>
      </c>
    </row>
    <row r="708" spans="1:13" x14ac:dyDescent="0.25">
      <c r="A708" s="13" t="s">
        <v>1414</v>
      </c>
      <c r="B708" s="13">
        <v>21.66</v>
      </c>
      <c r="C708" s="13">
        <v>4.37</v>
      </c>
      <c r="D708" s="13" t="s">
        <v>8335</v>
      </c>
      <c r="E708" s="13" t="s">
        <v>8336</v>
      </c>
      <c r="F708" s="13" t="s">
        <v>8335</v>
      </c>
      <c r="G708" s="13">
        <v>1</v>
      </c>
      <c r="H708" s="13" t="s">
        <v>8336</v>
      </c>
      <c r="J708" s="20" t="str">
        <f>IF(Table7[[#This Row],[smoker]]="?","No",Table7[[#This Row],[smoker]])</f>
        <v>yes</v>
      </c>
      <c r="K708" s="20">
        <f>IFERROR(VALUE(Table7[[#This Row],[NumberOfMajorSurgeries]]),0)</f>
        <v>1</v>
      </c>
      <c r="L708" s="22" t="str">
        <f t="shared" si="22"/>
        <v>Normal Weight</v>
      </c>
      <c r="M708" s="22" t="str">
        <f t="shared" si="23"/>
        <v>Normal</v>
      </c>
    </row>
    <row r="709" spans="1:13" x14ac:dyDescent="0.25">
      <c r="A709" s="13" t="s">
        <v>1416</v>
      </c>
      <c r="B709" s="13">
        <v>39.369999999999997</v>
      </c>
      <c r="C709" s="13">
        <v>5.91</v>
      </c>
      <c r="D709" s="13" t="s">
        <v>8335</v>
      </c>
      <c r="E709" s="13" t="s">
        <v>8335</v>
      </c>
      <c r="F709" s="13" t="s">
        <v>8335</v>
      </c>
      <c r="G709" s="13">
        <v>2</v>
      </c>
      <c r="H709" s="13" t="s">
        <v>8335</v>
      </c>
      <c r="J709" s="20" t="str">
        <f>IF(Table7[[#This Row],[smoker]]="?","No",Table7[[#This Row],[smoker]])</f>
        <v>No</v>
      </c>
      <c r="K709" s="20">
        <f>IFERROR(VALUE(Table7[[#This Row],[NumberOfMajorSurgeries]]),0)</f>
        <v>2</v>
      </c>
      <c r="L709" s="20" t="str">
        <f t="shared" si="22"/>
        <v>Obesity</v>
      </c>
      <c r="M709" s="20" t="str">
        <f t="shared" si="23"/>
        <v>Prediabetes</v>
      </c>
    </row>
    <row r="710" spans="1:13" x14ac:dyDescent="0.25">
      <c r="A710" s="13" t="s">
        <v>1418</v>
      </c>
      <c r="B710" s="13">
        <v>40.880000000000003</v>
      </c>
      <c r="C710" s="13">
        <v>7.65</v>
      </c>
      <c r="D710" s="13" t="s">
        <v>8335</v>
      </c>
      <c r="E710" s="13" t="s">
        <v>8335</v>
      </c>
      <c r="F710" s="13" t="s">
        <v>8335</v>
      </c>
      <c r="G710" s="13" t="s">
        <v>8339</v>
      </c>
      <c r="H710" s="13" t="s">
        <v>8335</v>
      </c>
      <c r="J710" s="20" t="str">
        <f>IF(Table7[[#This Row],[smoker]]="?","No",Table7[[#This Row],[smoker]])</f>
        <v>No</v>
      </c>
      <c r="K710" s="20">
        <f>IFERROR(VALUE(Table7[[#This Row],[NumberOfMajorSurgeries]]),0)</f>
        <v>0</v>
      </c>
      <c r="L710" s="22" t="str">
        <f t="shared" si="22"/>
        <v>Obesity</v>
      </c>
      <c r="M710" s="22" t="str">
        <f t="shared" si="23"/>
        <v>Diabetes</v>
      </c>
    </row>
    <row r="711" spans="1:13" x14ac:dyDescent="0.25">
      <c r="A711" s="13" t="s">
        <v>1420</v>
      </c>
      <c r="B711" s="13">
        <v>26.22</v>
      </c>
      <c r="C711" s="13">
        <v>5.37</v>
      </c>
      <c r="D711" s="13" t="s">
        <v>8336</v>
      </c>
      <c r="E711" s="13" t="s">
        <v>8335</v>
      </c>
      <c r="F711" s="13" t="s">
        <v>8335</v>
      </c>
      <c r="G711" s="13">
        <v>2</v>
      </c>
      <c r="H711" s="13" t="s">
        <v>8335</v>
      </c>
      <c r="J711" s="20" t="str">
        <f>IF(Table7[[#This Row],[smoker]]="?","No",Table7[[#This Row],[smoker]])</f>
        <v>No</v>
      </c>
      <c r="K711" s="20">
        <f>IFERROR(VALUE(Table7[[#This Row],[NumberOfMajorSurgeries]]),0)</f>
        <v>2</v>
      </c>
      <c r="L711" s="20" t="str">
        <f t="shared" si="22"/>
        <v>Overweight</v>
      </c>
      <c r="M711" s="20" t="str">
        <f t="shared" si="23"/>
        <v>Normal</v>
      </c>
    </row>
    <row r="712" spans="1:13" x14ac:dyDescent="0.25">
      <c r="A712" s="13" t="s">
        <v>1422</v>
      </c>
      <c r="B712" s="13">
        <v>25.08</v>
      </c>
      <c r="C712" s="13">
        <v>5.75</v>
      </c>
      <c r="D712" s="13" t="s">
        <v>8336</v>
      </c>
      <c r="E712" s="13" t="s">
        <v>8335</v>
      </c>
      <c r="F712" s="13" t="s">
        <v>8335</v>
      </c>
      <c r="G712" s="13">
        <v>2</v>
      </c>
      <c r="H712" s="13" t="s">
        <v>8335</v>
      </c>
      <c r="J712" s="20" t="str">
        <f>IF(Table7[[#This Row],[smoker]]="?","No",Table7[[#This Row],[smoker]])</f>
        <v>No</v>
      </c>
      <c r="K712" s="20">
        <f>IFERROR(VALUE(Table7[[#This Row],[NumberOfMajorSurgeries]]),0)</f>
        <v>2</v>
      </c>
      <c r="L712" s="22" t="str">
        <f t="shared" si="22"/>
        <v>Overweight</v>
      </c>
      <c r="M712" s="22" t="str">
        <f t="shared" si="23"/>
        <v>Prediabetes</v>
      </c>
    </row>
    <row r="713" spans="1:13" x14ac:dyDescent="0.25">
      <c r="A713" s="13" t="s">
        <v>1424</v>
      </c>
      <c r="B713" s="13">
        <v>39.1</v>
      </c>
      <c r="C713" s="13">
        <v>6.79</v>
      </c>
      <c r="D713" s="13" t="s">
        <v>8336</v>
      </c>
      <c r="E713" s="13" t="s">
        <v>8335</v>
      </c>
      <c r="F713" s="13" t="s">
        <v>8335</v>
      </c>
      <c r="G713" s="13">
        <v>2</v>
      </c>
      <c r="H713" s="13" t="s">
        <v>8335</v>
      </c>
      <c r="J713" s="20" t="str">
        <f>IF(Table7[[#This Row],[smoker]]="?","No",Table7[[#This Row],[smoker]])</f>
        <v>No</v>
      </c>
      <c r="K713" s="20">
        <f>IFERROR(VALUE(Table7[[#This Row],[NumberOfMajorSurgeries]]),0)</f>
        <v>2</v>
      </c>
      <c r="L713" s="20" t="str">
        <f t="shared" si="22"/>
        <v>Obesity</v>
      </c>
      <c r="M713" s="20" t="str">
        <f t="shared" si="23"/>
        <v>Diabetes</v>
      </c>
    </row>
    <row r="714" spans="1:13" x14ac:dyDescent="0.25">
      <c r="A714" s="13" t="s">
        <v>1426</v>
      </c>
      <c r="B714" s="13">
        <v>37.905000000000001</v>
      </c>
      <c r="C714" s="13">
        <v>7.03</v>
      </c>
      <c r="D714" s="13" t="s">
        <v>8335</v>
      </c>
      <c r="E714" s="13" t="s">
        <v>8335</v>
      </c>
      <c r="F714" s="13" t="s">
        <v>8335</v>
      </c>
      <c r="G714" s="13">
        <v>3</v>
      </c>
      <c r="H714" s="13" t="s">
        <v>8335</v>
      </c>
      <c r="J714" s="20" t="str">
        <f>IF(Table7[[#This Row],[smoker]]="?","No",Table7[[#This Row],[smoker]])</f>
        <v>No</v>
      </c>
      <c r="K714" s="20">
        <f>IFERROR(VALUE(Table7[[#This Row],[NumberOfMajorSurgeries]]),0)</f>
        <v>3</v>
      </c>
      <c r="L714" s="22" t="str">
        <f t="shared" si="22"/>
        <v>Obesity</v>
      </c>
      <c r="M714" s="22" t="str">
        <f t="shared" si="23"/>
        <v>Diabetes</v>
      </c>
    </row>
    <row r="715" spans="1:13" x14ac:dyDescent="0.25">
      <c r="A715" s="13" t="s">
        <v>1428</v>
      </c>
      <c r="B715" s="13">
        <v>43.35</v>
      </c>
      <c r="C715" s="13">
        <v>5.41</v>
      </c>
      <c r="D715" s="13" t="s">
        <v>8336</v>
      </c>
      <c r="E715" s="13" t="s">
        <v>8335</v>
      </c>
      <c r="F715" s="13" t="s">
        <v>8337</v>
      </c>
      <c r="G715" s="13">
        <v>1</v>
      </c>
      <c r="H715" s="13" t="s">
        <v>8335</v>
      </c>
      <c r="J715" s="20" t="str">
        <f>IF(Table7[[#This Row],[smoker]]="?","No",Table7[[#This Row],[smoker]])</f>
        <v>No</v>
      </c>
      <c r="K715" s="20">
        <f>IFERROR(VALUE(Table7[[#This Row],[NumberOfMajorSurgeries]]),0)</f>
        <v>1</v>
      </c>
      <c r="L715" s="20" t="str">
        <f t="shared" si="22"/>
        <v>Obesity</v>
      </c>
      <c r="M715" s="20" t="str">
        <f t="shared" si="23"/>
        <v>Normal</v>
      </c>
    </row>
    <row r="716" spans="1:13" x14ac:dyDescent="0.25">
      <c r="A716" s="13" t="s">
        <v>1430</v>
      </c>
      <c r="B716" s="13">
        <v>36.15</v>
      </c>
      <c r="C716" s="13">
        <v>8.0500000000000007</v>
      </c>
      <c r="D716" s="13" t="s">
        <v>8335</v>
      </c>
      <c r="E716" s="13" t="s">
        <v>8335</v>
      </c>
      <c r="F716" s="13" t="s">
        <v>8335</v>
      </c>
      <c r="G716" s="13" t="s">
        <v>8339</v>
      </c>
      <c r="H716" s="13" t="s">
        <v>8335</v>
      </c>
      <c r="J716" s="20" t="str">
        <f>IF(Table7[[#This Row],[smoker]]="?","No",Table7[[#This Row],[smoker]])</f>
        <v>No</v>
      </c>
      <c r="K716" s="20">
        <f>IFERROR(VALUE(Table7[[#This Row],[NumberOfMajorSurgeries]]),0)</f>
        <v>0</v>
      </c>
      <c r="L716" s="22" t="str">
        <f t="shared" si="22"/>
        <v>Obesity</v>
      </c>
      <c r="M716" s="22" t="str">
        <f t="shared" si="23"/>
        <v>Diabetes</v>
      </c>
    </row>
    <row r="717" spans="1:13" x14ac:dyDescent="0.25">
      <c r="A717" s="13" t="s">
        <v>1432</v>
      </c>
      <c r="B717" s="13">
        <v>44.98</v>
      </c>
      <c r="C717" s="13">
        <v>5.94</v>
      </c>
      <c r="D717" s="13" t="s">
        <v>8335</v>
      </c>
      <c r="E717" s="13" t="s">
        <v>8335</v>
      </c>
      <c r="F717" s="13" t="s">
        <v>8335</v>
      </c>
      <c r="G717" s="13">
        <v>1</v>
      </c>
      <c r="H717" s="13" t="s">
        <v>8335</v>
      </c>
      <c r="J717" s="20" t="str">
        <f>IF(Table7[[#This Row],[smoker]]="?","No",Table7[[#This Row],[smoker]])</f>
        <v>No</v>
      </c>
      <c r="K717" s="20">
        <f>IFERROR(VALUE(Table7[[#This Row],[NumberOfMajorSurgeries]]),0)</f>
        <v>1</v>
      </c>
      <c r="L717" s="20" t="str">
        <f t="shared" si="22"/>
        <v>Obesity</v>
      </c>
      <c r="M717" s="20" t="str">
        <f t="shared" si="23"/>
        <v>Prediabetes</v>
      </c>
    </row>
    <row r="718" spans="1:13" x14ac:dyDescent="0.25">
      <c r="A718" s="13" t="s">
        <v>1434</v>
      </c>
      <c r="B718" s="13">
        <v>38.28</v>
      </c>
      <c r="C718" s="13">
        <v>5.51</v>
      </c>
      <c r="D718" s="13" t="s">
        <v>8335</v>
      </c>
      <c r="E718" s="13" t="s">
        <v>8336</v>
      </c>
      <c r="F718" s="13" t="s">
        <v>8335</v>
      </c>
      <c r="G718" s="13">
        <v>1</v>
      </c>
      <c r="H718" s="13" t="s">
        <v>8335</v>
      </c>
      <c r="J718" s="20" t="str">
        <f>IF(Table7[[#This Row],[smoker]]="?","No",Table7[[#This Row],[smoker]])</f>
        <v>No</v>
      </c>
      <c r="K718" s="20">
        <f>IFERROR(VALUE(Table7[[#This Row],[NumberOfMajorSurgeries]]),0)</f>
        <v>1</v>
      </c>
      <c r="L718" s="22" t="str">
        <f t="shared" si="22"/>
        <v>Obesity</v>
      </c>
      <c r="M718" s="22" t="str">
        <f t="shared" si="23"/>
        <v>Normal</v>
      </c>
    </row>
    <row r="719" spans="1:13" x14ac:dyDescent="0.25">
      <c r="A719" s="13" t="s">
        <v>1436</v>
      </c>
      <c r="B719" s="13">
        <v>32.299999999999997</v>
      </c>
      <c r="C719" s="13">
        <v>6.55</v>
      </c>
      <c r="D719" s="13" t="s">
        <v>8336</v>
      </c>
      <c r="E719" s="13" t="s">
        <v>8335</v>
      </c>
      <c r="F719" s="13" t="s">
        <v>8335</v>
      </c>
      <c r="G719" s="13">
        <v>2</v>
      </c>
      <c r="H719" s="13" t="s">
        <v>8335</v>
      </c>
      <c r="J719" s="20" t="str">
        <f>IF(Table7[[#This Row],[smoker]]="?","No",Table7[[#This Row],[smoker]])</f>
        <v>No</v>
      </c>
      <c r="K719" s="20">
        <f>IFERROR(VALUE(Table7[[#This Row],[NumberOfMajorSurgeries]]),0)</f>
        <v>2</v>
      </c>
      <c r="L719" s="20" t="str">
        <f t="shared" si="22"/>
        <v>Obesity</v>
      </c>
      <c r="M719" s="20" t="str">
        <f t="shared" si="23"/>
        <v>Diabetes</v>
      </c>
    </row>
    <row r="720" spans="1:13" x14ac:dyDescent="0.25">
      <c r="A720" s="13" t="s">
        <v>1438</v>
      </c>
      <c r="B720" s="13">
        <v>39.51</v>
      </c>
      <c r="C720" s="13">
        <v>5.79</v>
      </c>
      <c r="D720" s="13" t="s">
        <v>8336</v>
      </c>
      <c r="E720" s="13" t="s">
        <v>8335</v>
      </c>
      <c r="F720" s="13" t="s">
        <v>8335</v>
      </c>
      <c r="G720" s="13" t="s">
        <v>8339</v>
      </c>
      <c r="H720" s="13" t="s">
        <v>8335</v>
      </c>
      <c r="J720" s="20" t="str">
        <f>IF(Table7[[#This Row],[smoker]]="?","No",Table7[[#This Row],[smoker]])</f>
        <v>No</v>
      </c>
      <c r="K720" s="20">
        <f>IFERROR(VALUE(Table7[[#This Row],[NumberOfMajorSurgeries]]),0)</f>
        <v>0</v>
      </c>
      <c r="L720" s="22" t="str">
        <f t="shared" si="22"/>
        <v>Obesity</v>
      </c>
      <c r="M720" s="22" t="str">
        <f t="shared" si="23"/>
        <v>Prediabetes</v>
      </c>
    </row>
    <row r="721" spans="1:13" x14ac:dyDescent="0.25">
      <c r="A721" s="13" t="s">
        <v>1440</v>
      </c>
      <c r="B721" s="13">
        <v>50.46</v>
      </c>
      <c r="C721" s="13">
        <v>4.5599999999999996</v>
      </c>
      <c r="D721" s="13" t="s">
        <v>8335</v>
      </c>
      <c r="E721" s="13" t="s">
        <v>8335</v>
      </c>
      <c r="F721" s="13" t="s">
        <v>8335</v>
      </c>
      <c r="G721" s="13" t="s">
        <v>8339</v>
      </c>
      <c r="H721" s="13" t="s">
        <v>8335</v>
      </c>
      <c r="J721" s="20" t="str">
        <f>IF(Table7[[#This Row],[smoker]]="?","No",Table7[[#This Row],[smoker]])</f>
        <v>No</v>
      </c>
      <c r="K721" s="20">
        <f>IFERROR(VALUE(Table7[[#This Row],[NumberOfMajorSurgeries]]),0)</f>
        <v>0</v>
      </c>
      <c r="L721" s="20" t="str">
        <f t="shared" si="22"/>
        <v>Obesity</v>
      </c>
      <c r="M721" s="20" t="str">
        <f t="shared" si="23"/>
        <v>Normal</v>
      </c>
    </row>
    <row r="722" spans="1:13" x14ac:dyDescent="0.25">
      <c r="A722" s="13" t="s">
        <v>1442</v>
      </c>
      <c r="B722" s="13">
        <v>31.73</v>
      </c>
      <c r="C722" s="13">
        <v>7</v>
      </c>
      <c r="D722" s="13" t="s">
        <v>8335</v>
      </c>
      <c r="E722" s="13" t="s">
        <v>8335</v>
      </c>
      <c r="F722" s="13" t="s">
        <v>8335</v>
      </c>
      <c r="G722" s="13" t="s">
        <v>8339</v>
      </c>
      <c r="H722" s="13" t="s">
        <v>8335</v>
      </c>
      <c r="J722" s="20" t="str">
        <f>IF(Table7[[#This Row],[smoker]]="?","No",Table7[[#This Row],[smoker]])</f>
        <v>No</v>
      </c>
      <c r="K722" s="20">
        <f>IFERROR(VALUE(Table7[[#This Row],[NumberOfMajorSurgeries]]),0)</f>
        <v>0</v>
      </c>
      <c r="L722" s="22" t="str">
        <f t="shared" si="22"/>
        <v>Obesity</v>
      </c>
      <c r="M722" s="22" t="str">
        <f t="shared" si="23"/>
        <v>Diabetes</v>
      </c>
    </row>
    <row r="723" spans="1:13" x14ac:dyDescent="0.25">
      <c r="A723" s="13" t="s">
        <v>1444</v>
      </c>
      <c r="B723" s="13">
        <v>32.1</v>
      </c>
      <c r="C723" s="13">
        <v>6.57</v>
      </c>
      <c r="D723" s="13" t="s">
        <v>8336</v>
      </c>
      <c r="E723" s="13" t="s">
        <v>8335</v>
      </c>
      <c r="F723" s="13" t="s">
        <v>8337</v>
      </c>
      <c r="G723" s="13">
        <v>1</v>
      </c>
      <c r="H723" s="13" t="s">
        <v>8335</v>
      </c>
      <c r="J723" s="20" t="str">
        <f>IF(Table7[[#This Row],[smoker]]="?","No",Table7[[#This Row],[smoker]])</f>
        <v>No</v>
      </c>
      <c r="K723" s="20">
        <f>IFERROR(VALUE(Table7[[#This Row],[NumberOfMajorSurgeries]]),0)</f>
        <v>1</v>
      </c>
      <c r="L723" s="20" t="str">
        <f t="shared" si="22"/>
        <v>Obesity</v>
      </c>
      <c r="M723" s="20" t="str">
        <f t="shared" si="23"/>
        <v>Diabetes</v>
      </c>
    </row>
    <row r="724" spans="1:13" x14ac:dyDescent="0.25">
      <c r="A724" s="13" t="s">
        <v>1446</v>
      </c>
      <c r="B724" s="13">
        <v>27.83</v>
      </c>
      <c r="C724" s="13">
        <v>11.61</v>
      </c>
      <c r="D724" s="13" t="s">
        <v>8336</v>
      </c>
      <c r="E724" s="13" t="s">
        <v>8335</v>
      </c>
      <c r="F724" s="13" t="s">
        <v>8337</v>
      </c>
      <c r="G724" s="13">
        <v>1</v>
      </c>
      <c r="H724" s="13" t="s">
        <v>8335</v>
      </c>
      <c r="J724" s="20" t="str">
        <f>IF(Table7[[#This Row],[smoker]]="?","No",Table7[[#This Row],[smoker]])</f>
        <v>No</v>
      </c>
      <c r="K724" s="20">
        <f>IFERROR(VALUE(Table7[[#This Row],[NumberOfMajorSurgeries]]),0)</f>
        <v>1</v>
      </c>
      <c r="L724" s="22" t="str">
        <f t="shared" si="22"/>
        <v>Overweight</v>
      </c>
      <c r="M724" s="22" t="str">
        <f t="shared" si="23"/>
        <v>Diabetes</v>
      </c>
    </row>
    <row r="725" spans="1:13" x14ac:dyDescent="0.25">
      <c r="A725" s="13" t="s">
        <v>1448</v>
      </c>
      <c r="B725" s="13">
        <v>27.72</v>
      </c>
      <c r="C725" s="13">
        <v>8.16</v>
      </c>
      <c r="D725" s="13" t="s">
        <v>8336</v>
      </c>
      <c r="E725" s="13" t="s">
        <v>8335</v>
      </c>
      <c r="F725" s="13" t="s">
        <v>8337</v>
      </c>
      <c r="G725" s="13">
        <v>1</v>
      </c>
      <c r="H725" s="13" t="s">
        <v>8335</v>
      </c>
      <c r="J725" s="20" t="str">
        <f>IF(Table7[[#This Row],[smoker]]="?","No",Table7[[#This Row],[smoker]])</f>
        <v>No</v>
      </c>
      <c r="K725" s="20">
        <f>IFERROR(VALUE(Table7[[#This Row],[NumberOfMajorSurgeries]]),0)</f>
        <v>1</v>
      </c>
      <c r="L725" s="20" t="str">
        <f t="shared" si="22"/>
        <v>Overweight</v>
      </c>
      <c r="M725" s="20" t="str">
        <f t="shared" si="23"/>
        <v>Diabetes</v>
      </c>
    </row>
    <row r="726" spans="1:13" x14ac:dyDescent="0.25">
      <c r="A726" s="13" t="s">
        <v>1450</v>
      </c>
      <c r="B726" s="13">
        <v>36.765000000000001</v>
      </c>
      <c r="C726" s="13">
        <v>4.4800000000000004</v>
      </c>
      <c r="D726" s="13" t="s">
        <v>8336</v>
      </c>
      <c r="E726" s="13" t="s">
        <v>8335</v>
      </c>
      <c r="F726" s="13" t="s">
        <v>8335</v>
      </c>
      <c r="G726" s="13">
        <v>2</v>
      </c>
      <c r="H726" s="13" t="s">
        <v>8335</v>
      </c>
      <c r="J726" s="20" t="str">
        <f>IF(Table7[[#This Row],[smoker]]="?","No",Table7[[#This Row],[smoker]])</f>
        <v>No</v>
      </c>
      <c r="K726" s="20">
        <f>IFERROR(VALUE(Table7[[#This Row],[NumberOfMajorSurgeries]]),0)</f>
        <v>2</v>
      </c>
      <c r="L726" s="22" t="str">
        <f t="shared" si="22"/>
        <v>Obesity</v>
      </c>
      <c r="M726" s="22" t="str">
        <f t="shared" si="23"/>
        <v>Normal</v>
      </c>
    </row>
    <row r="727" spans="1:13" x14ac:dyDescent="0.25">
      <c r="A727" s="13" t="s">
        <v>1452</v>
      </c>
      <c r="B727" s="13">
        <v>48.36</v>
      </c>
      <c r="C727" s="13">
        <v>4.08</v>
      </c>
      <c r="D727" s="13" t="s">
        <v>8335</v>
      </c>
      <c r="E727" s="13" t="s">
        <v>8335</v>
      </c>
      <c r="F727" s="13" t="s">
        <v>8335</v>
      </c>
      <c r="G727" s="13" t="s">
        <v>8339</v>
      </c>
      <c r="H727" s="13" t="s">
        <v>8335</v>
      </c>
      <c r="J727" s="20" t="str">
        <f>IF(Table7[[#This Row],[smoker]]="?","No",Table7[[#This Row],[smoker]])</f>
        <v>No</v>
      </c>
      <c r="K727" s="20">
        <f>IFERROR(VALUE(Table7[[#This Row],[NumberOfMajorSurgeries]]),0)</f>
        <v>0</v>
      </c>
      <c r="L727" s="20" t="str">
        <f t="shared" si="22"/>
        <v>Obesity</v>
      </c>
      <c r="M727" s="20" t="str">
        <f t="shared" si="23"/>
        <v>Normal</v>
      </c>
    </row>
    <row r="728" spans="1:13" x14ac:dyDescent="0.25">
      <c r="A728" s="13" t="s">
        <v>1454</v>
      </c>
      <c r="B728" s="13">
        <v>31.445</v>
      </c>
      <c r="C728" s="13">
        <v>4.4000000000000004</v>
      </c>
      <c r="D728" s="13" t="s">
        <v>8336</v>
      </c>
      <c r="E728" s="13" t="s">
        <v>8335</v>
      </c>
      <c r="F728" s="13" t="s">
        <v>8335</v>
      </c>
      <c r="G728" s="13">
        <v>2</v>
      </c>
      <c r="H728" s="13" t="s">
        <v>8335</v>
      </c>
      <c r="J728" s="20" t="str">
        <f>IF(Table7[[#This Row],[smoker]]="?","No",Table7[[#This Row],[smoker]])</f>
        <v>No</v>
      </c>
      <c r="K728" s="20">
        <f>IFERROR(VALUE(Table7[[#This Row],[NumberOfMajorSurgeries]]),0)</f>
        <v>2</v>
      </c>
      <c r="L728" s="22" t="str">
        <f t="shared" si="22"/>
        <v>Obesity</v>
      </c>
      <c r="M728" s="22" t="str">
        <f t="shared" si="23"/>
        <v>Normal</v>
      </c>
    </row>
    <row r="729" spans="1:13" x14ac:dyDescent="0.25">
      <c r="A729" s="13" t="s">
        <v>1456</v>
      </c>
      <c r="B729" s="13">
        <v>27.55</v>
      </c>
      <c r="C729" s="13">
        <v>9.02</v>
      </c>
      <c r="D729" s="13" t="s">
        <v>8335</v>
      </c>
      <c r="E729" s="13" t="s">
        <v>8335</v>
      </c>
      <c r="F729" s="13" t="s">
        <v>8335</v>
      </c>
      <c r="G729" s="13" t="s">
        <v>8339</v>
      </c>
      <c r="H729" s="13" t="s">
        <v>8335</v>
      </c>
      <c r="J729" s="20" t="str">
        <f>IF(Table7[[#This Row],[smoker]]="?","No",Table7[[#This Row],[smoker]])</f>
        <v>No</v>
      </c>
      <c r="K729" s="20">
        <f>IFERROR(VALUE(Table7[[#This Row],[NumberOfMajorSurgeries]]),0)</f>
        <v>0</v>
      </c>
      <c r="L729" s="20" t="str">
        <f t="shared" si="22"/>
        <v>Overweight</v>
      </c>
      <c r="M729" s="20" t="str">
        <f t="shared" si="23"/>
        <v>Diabetes</v>
      </c>
    </row>
    <row r="730" spans="1:13" x14ac:dyDescent="0.25">
      <c r="A730" s="13" t="s">
        <v>1458</v>
      </c>
      <c r="B730" s="13">
        <v>33.11</v>
      </c>
      <c r="C730" s="13">
        <v>8.06</v>
      </c>
      <c r="D730" s="13" t="s">
        <v>8335</v>
      </c>
      <c r="E730" s="13" t="s">
        <v>8335</v>
      </c>
      <c r="F730" s="13" t="s">
        <v>8335</v>
      </c>
      <c r="G730" s="13" t="s">
        <v>8339</v>
      </c>
      <c r="H730" s="13" t="s">
        <v>8335</v>
      </c>
      <c r="J730" s="20" t="str">
        <f>IF(Table7[[#This Row],[smoker]]="?","No",Table7[[#This Row],[smoker]])</f>
        <v>No</v>
      </c>
      <c r="K730" s="20">
        <f>IFERROR(VALUE(Table7[[#This Row],[NumberOfMajorSurgeries]]),0)</f>
        <v>0</v>
      </c>
      <c r="L730" s="22" t="str">
        <f t="shared" si="22"/>
        <v>Obesity</v>
      </c>
      <c r="M730" s="22" t="str">
        <f t="shared" si="23"/>
        <v>Diabetes</v>
      </c>
    </row>
    <row r="731" spans="1:13" x14ac:dyDescent="0.25">
      <c r="A731" s="13" t="s">
        <v>1460</v>
      </c>
      <c r="B731" s="13">
        <v>36.85</v>
      </c>
      <c r="C731" s="13">
        <v>6.21</v>
      </c>
      <c r="D731" s="13" t="s">
        <v>8336</v>
      </c>
      <c r="E731" s="13" t="s">
        <v>8335</v>
      </c>
      <c r="F731" s="13" t="s">
        <v>8335</v>
      </c>
      <c r="G731" s="13">
        <v>2</v>
      </c>
      <c r="H731" s="13" t="s">
        <v>8335</v>
      </c>
      <c r="J731" s="20" t="str">
        <f>IF(Table7[[#This Row],[smoker]]="?","No",Table7[[#This Row],[smoker]])</f>
        <v>No</v>
      </c>
      <c r="K731" s="20">
        <f>IFERROR(VALUE(Table7[[#This Row],[NumberOfMajorSurgeries]]),0)</f>
        <v>2</v>
      </c>
      <c r="L731" s="20" t="str">
        <f t="shared" si="22"/>
        <v>Obesity</v>
      </c>
      <c r="M731" s="20" t="str">
        <f t="shared" si="23"/>
        <v>Prediabetes</v>
      </c>
    </row>
    <row r="732" spans="1:13" x14ac:dyDescent="0.25">
      <c r="A732" s="13" t="s">
        <v>1462</v>
      </c>
      <c r="B732" s="13">
        <v>36.299999999999997</v>
      </c>
      <c r="C732" s="13">
        <v>5.79</v>
      </c>
      <c r="D732" s="13" t="s">
        <v>8336</v>
      </c>
      <c r="E732" s="13" t="s">
        <v>8335</v>
      </c>
      <c r="F732" s="13" t="s">
        <v>8335</v>
      </c>
      <c r="G732" s="13">
        <v>2</v>
      </c>
      <c r="H732" s="13" t="s">
        <v>8335</v>
      </c>
      <c r="J732" s="20" t="str">
        <f>IF(Table7[[#This Row],[smoker]]="?","No",Table7[[#This Row],[smoker]])</f>
        <v>No</v>
      </c>
      <c r="K732" s="20">
        <f>IFERROR(VALUE(Table7[[#This Row],[NumberOfMajorSurgeries]]),0)</f>
        <v>2</v>
      </c>
      <c r="L732" s="22" t="str">
        <f t="shared" si="22"/>
        <v>Obesity</v>
      </c>
      <c r="M732" s="22" t="str">
        <f t="shared" si="23"/>
        <v>Prediabetes</v>
      </c>
    </row>
    <row r="733" spans="1:13" x14ac:dyDescent="0.25">
      <c r="A733" s="13" t="s">
        <v>1464</v>
      </c>
      <c r="B733" s="13">
        <v>45.34</v>
      </c>
      <c r="C733" s="13">
        <v>5.69</v>
      </c>
      <c r="D733" s="13" t="s">
        <v>8336</v>
      </c>
      <c r="E733" s="13" t="s">
        <v>8335</v>
      </c>
      <c r="F733" s="13" t="s">
        <v>8335</v>
      </c>
      <c r="G733" s="13" t="s">
        <v>8339</v>
      </c>
      <c r="H733" s="13" t="s">
        <v>8335</v>
      </c>
      <c r="J733" s="20" t="str">
        <f>IF(Table7[[#This Row],[smoker]]="?","No",Table7[[#This Row],[smoker]])</f>
        <v>No</v>
      </c>
      <c r="K733" s="20">
        <f>IFERROR(VALUE(Table7[[#This Row],[NumberOfMajorSurgeries]]),0)</f>
        <v>0</v>
      </c>
      <c r="L733" s="20" t="str">
        <f t="shared" si="22"/>
        <v>Obesity</v>
      </c>
      <c r="M733" s="20" t="str">
        <f t="shared" si="23"/>
        <v>Normal</v>
      </c>
    </row>
    <row r="734" spans="1:13" x14ac:dyDescent="0.25">
      <c r="A734" s="13" t="s">
        <v>1466</v>
      </c>
      <c r="B734" s="13">
        <v>31.8</v>
      </c>
      <c r="C734" s="13">
        <v>5.36</v>
      </c>
      <c r="D734" s="13" t="s">
        <v>8336</v>
      </c>
      <c r="E734" s="13" t="s">
        <v>8335</v>
      </c>
      <c r="F734" s="13" t="s">
        <v>8335</v>
      </c>
      <c r="G734" s="13">
        <v>2</v>
      </c>
      <c r="H734" s="13" t="s">
        <v>8335</v>
      </c>
      <c r="J734" s="20" t="str">
        <f>IF(Table7[[#This Row],[smoker]]="?","No",Table7[[#This Row],[smoker]])</f>
        <v>No</v>
      </c>
      <c r="K734" s="20">
        <f>IFERROR(VALUE(Table7[[#This Row],[NumberOfMajorSurgeries]]),0)</f>
        <v>2</v>
      </c>
      <c r="L734" s="22" t="str">
        <f t="shared" si="22"/>
        <v>Obesity</v>
      </c>
      <c r="M734" s="22" t="str">
        <f t="shared" si="23"/>
        <v>Normal</v>
      </c>
    </row>
    <row r="735" spans="1:13" x14ac:dyDescent="0.25">
      <c r="A735" s="13" t="s">
        <v>1468</v>
      </c>
      <c r="B735" s="13">
        <v>41.02</v>
      </c>
      <c r="C735" s="13">
        <v>11.37</v>
      </c>
      <c r="D735" s="13" t="s">
        <v>8335</v>
      </c>
      <c r="E735" s="13" t="s">
        <v>8335</v>
      </c>
      <c r="F735" s="13" t="s">
        <v>8335</v>
      </c>
      <c r="G735" s="13" t="s">
        <v>8339</v>
      </c>
      <c r="H735" s="13" t="s">
        <v>8335</v>
      </c>
      <c r="J735" s="20" t="str">
        <f>IF(Table7[[#This Row],[smoker]]="?","No",Table7[[#This Row],[smoker]])</f>
        <v>No</v>
      </c>
      <c r="K735" s="20">
        <f>IFERROR(VALUE(Table7[[#This Row],[NumberOfMajorSurgeries]]),0)</f>
        <v>0</v>
      </c>
      <c r="L735" s="20" t="str">
        <f t="shared" si="22"/>
        <v>Obesity</v>
      </c>
      <c r="M735" s="20" t="str">
        <f t="shared" si="23"/>
        <v>Diabetes</v>
      </c>
    </row>
    <row r="736" spans="1:13" x14ac:dyDescent="0.25">
      <c r="A736" s="13" t="s">
        <v>1470</v>
      </c>
      <c r="B736" s="13">
        <v>32.68</v>
      </c>
      <c r="C736" s="13">
        <v>11.87</v>
      </c>
      <c r="D736" s="13" t="s">
        <v>8335</v>
      </c>
      <c r="E736" s="13" t="s">
        <v>8335</v>
      </c>
      <c r="F736" s="13" t="s">
        <v>8335</v>
      </c>
      <c r="G736" s="13" t="s">
        <v>8339</v>
      </c>
      <c r="H736" s="13" t="s">
        <v>8335</v>
      </c>
      <c r="J736" s="20" t="str">
        <f>IF(Table7[[#This Row],[smoker]]="?","No",Table7[[#This Row],[smoker]])</f>
        <v>No</v>
      </c>
      <c r="K736" s="20">
        <f>IFERROR(VALUE(Table7[[#This Row],[NumberOfMajorSurgeries]]),0)</f>
        <v>0</v>
      </c>
      <c r="L736" s="22" t="str">
        <f t="shared" si="22"/>
        <v>Obesity</v>
      </c>
      <c r="M736" s="22" t="str">
        <f t="shared" si="23"/>
        <v>Diabetes</v>
      </c>
    </row>
    <row r="737" spans="1:13" x14ac:dyDescent="0.25">
      <c r="A737" s="13" t="s">
        <v>1472</v>
      </c>
      <c r="B737" s="13">
        <v>21.7</v>
      </c>
      <c r="C737" s="13">
        <v>4.9000000000000004</v>
      </c>
      <c r="D737" s="13" t="s">
        <v>8335</v>
      </c>
      <c r="E737" s="13" t="s">
        <v>8335</v>
      </c>
      <c r="F737" s="13" t="s">
        <v>8337</v>
      </c>
      <c r="G737" s="13">
        <v>1</v>
      </c>
      <c r="H737" s="13" t="s">
        <v>8336</v>
      </c>
      <c r="J737" s="20" t="str">
        <f>IF(Table7[[#This Row],[smoker]]="?","No",Table7[[#This Row],[smoker]])</f>
        <v>yes</v>
      </c>
      <c r="K737" s="20">
        <f>IFERROR(VALUE(Table7[[#This Row],[NumberOfMajorSurgeries]]),0)</f>
        <v>1</v>
      </c>
      <c r="L737" s="20" t="str">
        <f t="shared" si="22"/>
        <v>Normal Weight</v>
      </c>
      <c r="M737" s="20" t="str">
        <f t="shared" si="23"/>
        <v>Normal</v>
      </c>
    </row>
    <row r="738" spans="1:13" x14ac:dyDescent="0.25">
      <c r="A738" s="13" t="s">
        <v>1474</v>
      </c>
      <c r="B738" s="13">
        <v>40.479999999999997</v>
      </c>
      <c r="C738" s="13">
        <v>6.7</v>
      </c>
      <c r="D738" s="13" t="s">
        <v>8335</v>
      </c>
      <c r="E738" s="13" t="s">
        <v>8335</v>
      </c>
      <c r="F738" s="13" t="s">
        <v>8335</v>
      </c>
      <c r="G738" s="13">
        <v>3</v>
      </c>
      <c r="H738" s="13" t="s">
        <v>8335</v>
      </c>
      <c r="J738" s="20" t="str">
        <f>IF(Table7[[#This Row],[smoker]]="?","No",Table7[[#This Row],[smoker]])</f>
        <v>No</v>
      </c>
      <c r="K738" s="20">
        <f>IFERROR(VALUE(Table7[[#This Row],[NumberOfMajorSurgeries]]),0)</f>
        <v>3</v>
      </c>
      <c r="L738" s="22" t="str">
        <f t="shared" si="22"/>
        <v>Obesity</v>
      </c>
      <c r="M738" s="22" t="str">
        <f t="shared" si="23"/>
        <v>Diabetes</v>
      </c>
    </row>
    <row r="739" spans="1:13" x14ac:dyDescent="0.25">
      <c r="A739" s="13" t="s">
        <v>1476</v>
      </c>
      <c r="B739" s="13">
        <v>34.5</v>
      </c>
      <c r="C739" s="13">
        <v>10.3</v>
      </c>
      <c r="D739" s="13" t="s">
        <v>8335</v>
      </c>
      <c r="E739" s="13" t="s">
        <v>8335</v>
      </c>
      <c r="F739" s="13" t="s">
        <v>8335</v>
      </c>
      <c r="G739" s="13">
        <v>3</v>
      </c>
      <c r="H739" s="13" t="s">
        <v>8335</v>
      </c>
      <c r="J739" s="20" t="str">
        <f>IF(Table7[[#This Row],[smoker]]="?","No",Table7[[#This Row],[smoker]])</f>
        <v>No</v>
      </c>
      <c r="K739" s="20">
        <f>IFERROR(VALUE(Table7[[#This Row],[NumberOfMajorSurgeries]]),0)</f>
        <v>3</v>
      </c>
      <c r="L739" s="20" t="str">
        <f t="shared" si="22"/>
        <v>Obesity</v>
      </c>
      <c r="M739" s="20" t="str">
        <f t="shared" si="23"/>
        <v>Diabetes</v>
      </c>
    </row>
    <row r="740" spans="1:13" x14ac:dyDescent="0.25">
      <c r="A740" s="13" t="s">
        <v>1478</v>
      </c>
      <c r="B740" s="13">
        <v>45.9</v>
      </c>
      <c r="C740" s="13">
        <v>11.14</v>
      </c>
      <c r="D740" s="13" t="s">
        <v>8336</v>
      </c>
      <c r="E740" s="13" t="s">
        <v>8335</v>
      </c>
      <c r="F740" s="13" t="s">
        <v>8335</v>
      </c>
      <c r="G740" s="13">
        <v>1</v>
      </c>
      <c r="H740" s="13" t="s">
        <v>8335</v>
      </c>
      <c r="J740" s="20" t="str">
        <f>IF(Table7[[#This Row],[smoker]]="?","No",Table7[[#This Row],[smoker]])</f>
        <v>No</v>
      </c>
      <c r="K740" s="20">
        <f>IFERROR(VALUE(Table7[[#This Row],[NumberOfMajorSurgeries]]),0)</f>
        <v>1</v>
      </c>
      <c r="L740" s="22" t="str">
        <f t="shared" si="22"/>
        <v>Obesity</v>
      </c>
      <c r="M740" s="22" t="str">
        <f t="shared" si="23"/>
        <v>Diabetes</v>
      </c>
    </row>
    <row r="741" spans="1:13" x14ac:dyDescent="0.25">
      <c r="A741" s="13" t="s">
        <v>1480</v>
      </c>
      <c r="B741" s="13">
        <v>33.479999999999997</v>
      </c>
      <c r="C741" s="13">
        <v>4.74</v>
      </c>
      <c r="D741" s="13" t="s">
        <v>8336</v>
      </c>
      <c r="E741" s="13" t="s">
        <v>8335</v>
      </c>
      <c r="F741" s="13" t="s">
        <v>8335</v>
      </c>
      <c r="G741" s="13">
        <v>2</v>
      </c>
      <c r="H741" s="13" t="s">
        <v>8335</v>
      </c>
      <c r="J741" s="20" t="str">
        <f>IF(Table7[[#This Row],[smoker]]="?","No",Table7[[#This Row],[smoker]])</f>
        <v>No</v>
      </c>
      <c r="K741" s="20">
        <f>IFERROR(VALUE(Table7[[#This Row],[NumberOfMajorSurgeries]]),0)</f>
        <v>2</v>
      </c>
      <c r="L741" s="20" t="str">
        <f t="shared" si="22"/>
        <v>Obesity</v>
      </c>
      <c r="M741" s="20" t="str">
        <f t="shared" si="23"/>
        <v>Normal</v>
      </c>
    </row>
    <row r="742" spans="1:13" x14ac:dyDescent="0.25">
      <c r="A742" s="13" t="s">
        <v>1482</v>
      </c>
      <c r="B742" s="13">
        <v>28.31</v>
      </c>
      <c r="C742" s="13">
        <v>5.96</v>
      </c>
      <c r="D742" s="13" t="s">
        <v>8336</v>
      </c>
      <c r="E742" s="13" t="s">
        <v>8335</v>
      </c>
      <c r="F742" s="13" t="s">
        <v>8335</v>
      </c>
      <c r="G742" s="13">
        <v>2</v>
      </c>
      <c r="H742" s="13" t="s">
        <v>8335</v>
      </c>
      <c r="J742" s="20" t="str">
        <f>IF(Table7[[#This Row],[smoker]]="?","No",Table7[[#This Row],[smoker]])</f>
        <v>No</v>
      </c>
      <c r="K742" s="20">
        <f>IFERROR(VALUE(Table7[[#This Row],[NumberOfMajorSurgeries]]),0)</f>
        <v>2</v>
      </c>
      <c r="L742" s="22" t="str">
        <f t="shared" si="22"/>
        <v>Overweight</v>
      </c>
      <c r="M742" s="22" t="str">
        <f t="shared" si="23"/>
        <v>Prediabetes</v>
      </c>
    </row>
    <row r="743" spans="1:13" x14ac:dyDescent="0.25">
      <c r="A743" s="13" t="s">
        <v>1484</v>
      </c>
      <c r="B743" s="13">
        <v>21.565000000000001</v>
      </c>
      <c r="C743" s="13">
        <v>4.95</v>
      </c>
      <c r="D743" s="13" t="s">
        <v>8335</v>
      </c>
      <c r="E743" s="13" t="s">
        <v>8336</v>
      </c>
      <c r="F743" s="13" t="s">
        <v>8335</v>
      </c>
      <c r="G743" s="13">
        <v>1</v>
      </c>
      <c r="H743" s="13" t="s">
        <v>8336</v>
      </c>
      <c r="J743" s="20" t="str">
        <f>IF(Table7[[#This Row],[smoker]]="?","No",Table7[[#This Row],[smoker]])</f>
        <v>yes</v>
      </c>
      <c r="K743" s="20">
        <f>IFERROR(VALUE(Table7[[#This Row],[NumberOfMajorSurgeries]]),0)</f>
        <v>1</v>
      </c>
      <c r="L743" s="20" t="str">
        <f t="shared" si="22"/>
        <v>Normal Weight</v>
      </c>
      <c r="M743" s="20" t="str">
        <f t="shared" si="23"/>
        <v>Normal</v>
      </c>
    </row>
    <row r="744" spans="1:13" x14ac:dyDescent="0.25">
      <c r="A744" s="13" t="s">
        <v>1486</v>
      </c>
      <c r="B744" s="13">
        <v>35.590000000000003</v>
      </c>
      <c r="C744" s="13">
        <v>5.21</v>
      </c>
      <c r="D744" s="13" t="s">
        <v>8336</v>
      </c>
      <c r="E744" s="13" t="s">
        <v>8335</v>
      </c>
      <c r="F744" s="13" t="s">
        <v>8337</v>
      </c>
      <c r="G744" s="13">
        <v>1</v>
      </c>
      <c r="H744" s="13" t="s">
        <v>8335</v>
      </c>
      <c r="J744" s="20" t="str">
        <f>IF(Table7[[#This Row],[smoker]]="?","No",Table7[[#This Row],[smoker]])</f>
        <v>No</v>
      </c>
      <c r="K744" s="20">
        <f>IFERROR(VALUE(Table7[[#This Row],[NumberOfMajorSurgeries]]),0)</f>
        <v>1</v>
      </c>
      <c r="L744" s="22" t="str">
        <f t="shared" si="22"/>
        <v>Obesity</v>
      </c>
      <c r="M744" s="22" t="str">
        <f t="shared" si="23"/>
        <v>Normal</v>
      </c>
    </row>
    <row r="745" spans="1:13" x14ac:dyDescent="0.25">
      <c r="A745" s="13" t="s">
        <v>1488</v>
      </c>
      <c r="B745" s="13">
        <v>43.44</v>
      </c>
      <c r="C745" s="13">
        <v>4.8600000000000003</v>
      </c>
      <c r="D745" s="13" t="s">
        <v>8336</v>
      </c>
      <c r="E745" s="13" t="s">
        <v>8335</v>
      </c>
      <c r="F745" s="13" t="s">
        <v>8335</v>
      </c>
      <c r="G745" s="13" t="s">
        <v>8339</v>
      </c>
      <c r="H745" s="13" t="s">
        <v>8335</v>
      </c>
      <c r="J745" s="20" t="str">
        <f>IF(Table7[[#This Row],[smoker]]="?","No",Table7[[#This Row],[smoker]])</f>
        <v>No</v>
      </c>
      <c r="K745" s="20">
        <f>IFERROR(VALUE(Table7[[#This Row],[NumberOfMajorSurgeries]]),0)</f>
        <v>0</v>
      </c>
      <c r="L745" s="20" t="str">
        <f t="shared" si="22"/>
        <v>Obesity</v>
      </c>
      <c r="M745" s="20" t="str">
        <f t="shared" si="23"/>
        <v>Normal</v>
      </c>
    </row>
    <row r="746" spans="1:13" x14ac:dyDescent="0.25">
      <c r="A746" s="13" t="s">
        <v>1490</v>
      </c>
      <c r="B746" s="13">
        <v>21.754999999999999</v>
      </c>
      <c r="C746" s="13">
        <v>7.79</v>
      </c>
      <c r="D746" s="13" t="s">
        <v>8336</v>
      </c>
      <c r="E746" s="13" t="s">
        <v>8335</v>
      </c>
      <c r="F746" s="13" t="s">
        <v>8335</v>
      </c>
      <c r="G746" s="13" t="s">
        <v>8339</v>
      </c>
      <c r="H746" s="13" t="s">
        <v>8335</v>
      </c>
      <c r="J746" s="20" t="str">
        <f>IF(Table7[[#This Row],[smoker]]="?","No",Table7[[#This Row],[smoker]])</f>
        <v>No</v>
      </c>
      <c r="K746" s="20">
        <f>IFERROR(VALUE(Table7[[#This Row],[NumberOfMajorSurgeries]]),0)</f>
        <v>0</v>
      </c>
      <c r="L746" s="22" t="str">
        <f t="shared" si="22"/>
        <v>Normal Weight</v>
      </c>
      <c r="M746" s="22" t="str">
        <f t="shared" si="23"/>
        <v>Diabetes</v>
      </c>
    </row>
    <row r="747" spans="1:13" x14ac:dyDescent="0.25">
      <c r="A747" s="13" t="s">
        <v>1492</v>
      </c>
      <c r="B747" s="13">
        <v>44.55</v>
      </c>
      <c r="C747" s="13">
        <v>7.12</v>
      </c>
      <c r="D747" s="13" t="s">
        <v>8336</v>
      </c>
      <c r="E747" s="13" t="s">
        <v>8335</v>
      </c>
      <c r="F747" s="13" t="s">
        <v>8335</v>
      </c>
      <c r="G747" s="13">
        <v>1</v>
      </c>
      <c r="H747" s="13" t="s">
        <v>8335</v>
      </c>
      <c r="J747" s="20" t="str">
        <f>IF(Table7[[#This Row],[smoker]]="?","No",Table7[[#This Row],[smoker]])</f>
        <v>No</v>
      </c>
      <c r="K747" s="20">
        <f>IFERROR(VALUE(Table7[[#This Row],[NumberOfMajorSurgeries]]),0)</f>
        <v>1</v>
      </c>
      <c r="L747" s="20" t="str">
        <f t="shared" si="22"/>
        <v>Obesity</v>
      </c>
      <c r="M747" s="20" t="str">
        <f t="shared" si="23"/>
        <v>Diabetes</v>
      </c>
    </row>
    <row r="748" spans="1:13" x14ac:dyDescent="0.25">
      <c r="A748" s="13" t="s">
        <v>1494</v>
      </c>
      <c r="B748" s="13">
        <v>43.32</v>
      </c>
      <c r="C748" s="13">
        <v>4.67</v>
      </c>
      <c r="D748" s="13" t="s">
        <v>8336</v>
      </c>
      <c r="E748" s="13" t="s">
        <v>8335</v>
      </c>
      <c r="F748" s="13" t="s">
        <v>8335</v>
      </c>
      <c r="G748" s="13" t="s">
        <v>8339</v>
      </c>
      <c r="H748" s="13" t="s">
        <v>8335</v>
      </c>
      <c r="J748" s="20" t="str">
        <f>IF(Table7[[#This Row],[smoker]]="?","No",Table7[[#This Row],[smoker]])</f>
        <v>No</v>
      </c>
      <c r="K748" s="20">
        <f>IFERROR(VALUE(Table7[[#This Row],[NumberOfMajorSurgeries]]),0)</f>
        <v>0</v>
      </c>
      <c r="L748" s="22" t="str">
        <f t="shared" si="22"/>
        <v>Obesity</v>
      </c>
      <c r="M748" s="22" t="str">
        <f t="shared" si="23"/>
        <v>Normal</v>
      </c>
    </row>
    <row r="749" spans="1:13" x14ac:dyDescent="0.25">
      <c r="A749" s="13" t="s">
        <v>1496</v>
      </c>
      <c r="B749" s="13">
        <v>31.23</v>
      </c>
      <c r="C749" s="13">
        <v>9.1199999999999992</v>
      </c>
      <c r="D749" s="13" t="s">
        <v>8336</v>
      </c>
      <c r="E749" s="13" t="s">
        <v>8335</v>
      </c>
      <c r="F749" s="13" t="s">
        <v>8337</v>
      </c>
      <c r="G749" s="13">
        <v>1</v>
      </c>
      <c r="H749" s="13" t="s">
        <v>8335</v>
      </c>
      <c r="J749" s="20" t="str">
        <f>IF(Table7[[#This Row],[smoker]]="?","No",Table7[[#This Row],[smoker]])</f>
        <v>No</v>
      </c>
      <c r="K749" s="20">
        <f>IFERROR(VALUE(Table7[[#This Row],[NumberOfMajorSurgeries]]),0)</f>
        <v>1</v>
      </c>
      <c r="L749" s="20" t="str">
        <f t="shared" si="22"/>
        <v>Obesity</v>
      </c>
      <c r="M749" s="20" t="str">
        <f t="shared" si="23"/>
        <v>Diabetes</v>
      </c>
    </row>
    <row r="750" spans="1:13" x14ac:dyDescent="0.25">
      <c r="A750" s="13" t="s">
        <v>1498</v>
      </c>
      <c r="B750" s="13">
        <v>42.81</v>
      </c>
      <c r="C750" s="13">
        <v>4.1500000000000004</v>
      </c>
      <c r="D750" s="13" t="s">
        <v>8335</v>
      </c>
      <c r="E750" s="13" t="s">
        <v>8335</v>
      </c>
      <c r="F750" s="13" t="s">
        <v>8335</v>
      </c>
      <c r="G750" s="13">
        <v>1</v>
      </c>
      <c r="H750" s="13" t="s">
        <v>8335</v>
      </c>
      <c r="J750" s="20" t="str">
        <f>IF(Table7[[#This Row],[smoker]]="?","No",Table7[[#This Row],[smoker]])</f>
        <v>No</v>
      </c>
      <c r="K750" s="20">
        <f>IFERROR(VALUE(Table7[[#This Row],[NumberOfMajorSurgeries]]),0)</f>
        <v>1</v>
      </c>
      <c r="L750" s="22" t="str">
        <f t="shared" si="22"/>
        <v>Obesity</v>
      </c>
      <c r="M750" s="22" t="str">
        <f t="shared" si="23"/>
        <v>Normal</v>
      </c>
    </row>
    <row r="751" spans="1:13" x14ac:dyDescent="0.25">
      <c r="A751" s="13" t="s">
        <v>1500</v>
      </c>
      <c r="B751" s="13">
        <v>35.909999999999997</v>
      </c>
      <c r="C751" s="13">
        <v>6.72</v>
      </c>
      <c r="D751" s="13" t="s">
        <v>8336</v>
      </c>
      <c r="E751" s="13" t="s">
        <v>8335</v>
      </c>
      <c r="F751" s="13" t="s">
        <v>8335</v>
      </c>
      <c r="G751" s="13">
        <v>2</v>
      </c>
      <c r="H751" s="13" t="s">
        <v>8335</v>
      </c>
      <c r="J751" s="20" t="str">
        <f>IF(Table7[[#This Row],[smoker]]="?","No",Table7[[#This Row],[smoker]])</f>
        <v>No</v>
      </c>
      <c r="K751" s="20">
        <f>IFERROR(VALUE(Table7[[#This Row],[NumberOfMajorSurgeries]]),0)</f>
        <v>2</v>
      </c>
      <c r="L751" s="20" t="str">
        <f t="shared" si="22"/>
        <v>Obesity</v>
      </c>
      <c r="M751" s="20" t="str">
        <f t="shared" si="23"/>
        <v>Diabetes</v>
      </c>
    </row>
    <row r="752" spans="1:13" x14ac:dyDescent="0.25">
      <c r="A752" s="13" t="s">
        <v>1502</v>
      </c>
      <c r="B752" s="13">
        <v>36.65</v>
      </c>
      <c r="C752" s="13">
        <v>5.01</v>
      </c>
      <c r="D752" s="13" t="s">
        <v>8336</v>
      </c>
      <c r="E752" s="13" t="s">
        <v>8335</v>
      </c>
      <c r="F752" s="13" t="s">
        <v>8337</v>
      </c>
      <c r="G752" s="13">
        <v>1</v>
      </c>
      <c r="H752" s="13" t="s">
        <v>8335</v>
      </c>
      <c r="J752" s="20" t="str">
        <f>IF(Table7[[#This Row],[smoker]]="?","No",Table7[[#This Row],[smoker]])</f>
        <v>No</v>
      </c>
      <c r="K752" s="20">
        <f>IFERROR(VALUE(Table7[[#This Row],[NumberOfMajorSurgeries]]),0)</f>
        <v>1</v>
      </c>
      <c r="L752" s="22" t="str">
        <f t="shared" si="22"/>
        <v>Obesity</v>
      </c>
      <c r="M752" s="22" t="str">
        <f t="shared" si="23"/>
        <v>Normal</v>
      </c>
    </row>
    <row r="753" spans="1:13" x14ac:dyDescent="0.25">
      <c r="A753" s="13" t="s">
        <v>1504</v>
      </c>
      <c r="B753" s="13">
        <v>22.04</v>
      </c>
      <c r="C753" s="13">
        <v>10.9</v>
      </c>
      <c r="D753" s="13" t="s">
        <v>8336</v>
      </c>
      <c r="E753" s="13" t="s">
        <v>8335</v>
      </c>
      <c r="F753" s="13" t="s">
        <v>8335</v>
      </c>
      <c r="G753" s="13">
        <v>2</v>
      </c>
      <c r="H753" s="13" t="s">
        <v>8335</v>
      </c>
      <c r="J753" s="20" t="str">
        <f>IF(Table7[[#This Row],[smoker]]="?","No",Table7[[#This Row],[smoker]])</f>
        <v>No</v>
      </c>
      <c r="K753" s="20">
        <f>IFERROR(VALUE(Table7[[#This Row],[NumberOfMajorSurgeries]]),0)</f>
        <v>2</v>
      </c>
      <c r="L753" s="20" t="str">
        <f t="shared" si="22"/>
        <v>Normal Weight</v>
      </c>
      <c r="M753" s="20" t="str">
        <f t="shared" si="23"/>
        <v>Diabetes</v>
      </c>
    </row>
    <row r="754" spans="1:13" x14ac:dyDescent="0.25">
      <c r="A754" s="13" t="s">
        <v>1506</v>
      </c>
      <c r="B754" s="13">
        <v>31.824999999999999</v>
      </c>
      <c r="C754" s="13">
        <v>5.52</v>
      </c>
      <c r="D754" s="13" t="s">
        <v>8336</v>
      </c>
      <c r="E754" s="13" t="s">
        <v>8335</v>
      </c>
      <c r="F754" s="13" t="s">
        <v>8335</v>
      </c>
      <c r="G754" s="13">
        <v>1</v>
      </c>
      <c r="H754" s="13" t="s">
        <v>8335</v>
      </c>
      <c r="J754" s="20" t="str">
        <f>IF(Table7[[#This Row],[smoker]]="?","No",Table7[[#This Row],[smoker]])</f>
        <v>No</v>
      </c>
      <c r="K754" s="20">
        <f>IFERROR(VALUE(Table7[[#This Row],[NumberOfMajorSurgeries]]),0)</f>
        <v>1</v>
      </c>
      <c r="L754" s="22" t="str">
        <f t="shared" si="22"/>
        <v>Obesity</v>
      </c>
      <c r="M754" s="22" t="str">
        <f t="shared" si="23"/>
        <v>Normal</v>
      </c>
    </row>
    <row r="755" spans="1:13" x14ac:dyDescent="0.25">
      <c r="A755" s="13" t="s">
        <v>1508</v>
      </c>
      <c r="B755" s="13">
        <v>53.58</v>
      </c>
      <c r="C755" s="13">
        <v>4.55</v>
      </c>
      <c r="D755" s="13" t="s">
        <v>8335</v>
      </c>
      <c r="E755" s="13" t="s">
        <v>8335</v>
      </c>
      <c r="F755" s="13" t="s">
        <v>8335</v>
      </c>
      <c r="G755" s="13">
        <v>1</v>
      </c>
      <c r="H755" s="13" t="s">
        <v>8335</v>
      </c>
      <c r="J755" s="20" t="str">
        <f>IF(Table7[[#This Row],[smoker]]="?","No",Table7[[#This Row],[smoker]])</f>
        <v>No</v>
      </c>
      <c r="K755" s="20">
        <f>IFERROR(VALUE(Table7[[#This Row],[NumberOfMajorSurgeries]]),0)</f>
        <v>1</v>
      </c>
      <c r="L755" s="20" t="str">
        <f t="shared" si="22"/>
        <v>Obesity</v>
      </c>
      <c r="M755" s="20" t="str">
        <f t="shared" si="23"/>
        <v>Normal</v>
      </c>
    </row>
    <row r="756" spans="1:13" x14ac:dyDescent="0.25">
      <c r="A756" s="13" t="s">
        <v>1510</v>
      </c>
      <c r="B756" s="13">
        <v>34.299999999999997</v>
      </c>
      <c r="C756" s="13">
        <v>11.76</v>
      </c>
      <c r="D756" s="13" t="s">
        <v>8335</v>
      </c>
      <c r="E756" s="13" t="s">
        <v>8335</v>
      </c>
      <c r="F756" s="13" t="s">
        <v>8335</v>
      </c>
      <c r="G756" s="13" t="s">
        <v>8339</v>
      </c>
      <c r="H756" s="13" t="s">
        <v>8335</v>
      </c>
      <c r="J756" s="20" t="str">
        <f>IF(Table7[[#This Row],[smoker]]="?","No",Table7[[#This Row],[smoker]])</f>
        <v>No</v>
      </c>
      <c r="K756" s="20">
        <f>IFERROR(VALUE(Table7[[#This Row],[NumberOfMajorSurgeries]]),0)</f>
        <v>0</v>
      </c>
      <c r="L756" s="22" t="str">
        <f t="shared" si="22"/>
        <v>Obesity</v>
      </c>
      <c r="M756" s="22" t="str">
        <f t="shared" si="23"/>
        <v>Diabetes</v>
      </c>
    </row>
    <row r="757" spans="1:13" x14ac:dyDescent="0.25">
      <c r="A757" s="13" t="s">
        <v>1512</v>
      </c>
      <c r="B757" s="13">
        <v>32.11</v>
      </c>
      <c r="C757" s="13">
        <v>7.06</v>
      </c>
      <c r="D757" s="13" t="s">
        <v>8335</v>
      </c>
      <c r="E757" s="13" t="s">
        <v>8335</v>
      </c>
      <c r="F757" s="13" t="s">
        <v>8335</v>
      </c>
      <c r="G757" s="13" t="s">
        <v>8339</v>
      </c>
      <c r="H757" s="13" t="s">
        <v>8335</v>
      </c>
      <c r="J757" s="20" t="str">
        <f>IF(Table7[[#This Row],[smoker]]="?","No",Table7[[#This Row],[smoker]])</f>
        <v>No</v>
      </c>
      <c r="K757" s="20">
        <f>IFERROR(VALUE(Table7[[#This Row],[NumberOfMajorSurgeries]]),0)</f>
        <v>0</v>
      </c>
      <c r="L757" s="20" t="str">
        <f t="shared" si="22"/>
        <v>Obesity</v>
      </c>
      <c r="M757" s="20" t="str">
        <f t="shared" si="23"/>
        <v>Diabetes</v>
      </c>
    </row>
    <row r="758" spans="1:13" x14ac:dyDescent="0.25">
      <c r="A758" s="13" t="s">
        <v>1514</v>
      </c>
      <c r="B758" s="13">
        <v>31.78</v>
      </c>
      <c r="C758" s="13">
        <v>11.35</v>
      </c>
      <c r="D758" s="13" t="s">
        <v>8336</v>
      </c>
      <c r="E758" s="13" t="s">
        <v>8335</v>
      </c>
      <c r="F758" s="13" t="s">
        <v>8337</v>
      </c>
      <c r="G758" s="13">
        <v>1</v>
      </c>
      <c r="H758" s="13" t="s">
        <v>8335</v>
      </c>
      <c r="J758" s="20" t="str">
        <f>IF(Table7[[#This Row],[smoker]]="?","No",Table7[[#This Row],[smoker]])</f>
        <v>No</v>
      </c>
      <c r="K758" s="20">
        <f>IFERROR(VALUE(Table7[[#This Row],[NumberOfMajorSurgeries]]),0)</f>
        <v>1</v>
      </c>
      <c r="L758" s="22" t="str">
        <f t="shared" si="22"/>
        <v>Obesity</v>
      </c>
      <c r="M758" s="22" t="str">
        <f t="shared" si="23"/>
        <v>Diabetes</v>
      </c>
    </row>
    <row r="759" spans="1:13" x14ac:dyDescent="0.25">
      <c r="A759" s="13" t="s">
        <v>1516</v>
      </c>
      <c r="B759" s="13">
        <v>46.89</v>
      </c>
      <c r="C759" s="13">
        <v>5.52</v>
      </c>
      <c r="D759" s="13" t="s">
        <v>8335</v>
      </c>
      <c r="E759" s="13" t="s">
        <v>8335</v>
      </c>
      <c r="F759" s="13" t="s">
        <v>8335</v>
      </c>
      <c r="G759" s="13" t="s">
        <v>8339</v>
      </c>
      <c r="H759" s="13" t="s">
        <v>8335</v>
      </c>
      <c r="J759" s="20" t="str">
        <f>IF(Table7[[#This Row],[smoker]]="?","No",Table7[[#This Row],[smoker]])</f>
        <v>No</v>
      </c>
      <c r="K759" s="20">
        <f>IFERROR(VALUE(Table7[[#This Row],[NumberOfMajorSurgeries]]),0)</f>
        <v>0</v>
      </c>
      <c r="L759" s="20" t="str">
        <f t="shared" si="22"/>
        <v>Obesity</v>
      </c>
      <c r="M759" s="20" t="str">
        <f t="shared" si="23"/>
        <v>Normal</v>
      </c>
    </row>
    <row r="760" spans="1:13" x14ac:dyDescent="0.25">
      <c r="A760" s="13" t="s">
        <v>1518</v>
      </c>
      <c r="B760" s="13">
        <v>39.35</v>
      </c>
      <c r="C760" s="13">
        <v>7.86</v>
      </c>
      <c r="D760" s="13" t="s">
        <v>8336</v>
      </c>
      <c r="E760" s="13" t="s">
        <v>8335</v>
      </c>
      <c r="F760" s="13" t="s">
        <v>8335</v>
      </c>
      <c r="G760" s="13">
        <v>1</v>
      </c>
      <c r="H760" s="13" t="s">
        <v>8335</v>
      </c>
      <c r="J760" s="20" t="str">
        <f>IF(Table7[[#This Row],[smoker]]="?","No",Table7[[#This Row],[smoker]])</f>
        <v>No</v>
      </c>
      <c r="K760" s="20">
        <f>IFERROR(VALUE(Table7[[#This Row],[NumberOfMajorSurgeries]]),0)</f>
        <v>1</v>
      </c>
      <c r="L760" s="22" t="str">
        <f t="shared" si="22"/>
        <v>Obesity</v>
      </c>
      <c r="M760" s="22" t="str">
        <f t="shared" si="23"/>
        <v>Diabetes</v>
      </c>
    </row>
    <row r="761" spans="1:13" x14ac:dyDescent="0.25">
      <c r="A761" s="13" t="s">
        <v>1520</v>
      </c>
      <c r="B761" s="13">
        <v>39.200000000000003</v>
      </c>
      <c r="C761" s="13">
        <v>11.38</v>
      </c>
      <c r="D761" s="13" t="s">
        <v>8335</v>
      </c>
      <c r="E761" s="13" t="s">
        <v>8335</v>
      </c>
      <c r="F761" s="13" t="s">
        <v>8335</v>
      </c>
      <c r="G761" s="13" t="s">
        <v>8339</v>
      </c>
      <c r="H761" s="13" t="s">
        <v>8335</v>
      </c>
      <c r="J761" s="20" t="str">
        <f>IF(Table7[[#This Row],[smoker]]="?","No",Table7[[#This Row],[smoker]])</f>
        <v>No</v>
      </c>
      <c r="K761" s="20">
        <f>IFERROR(VALUE(Table7[[#This Row],[NumberOfMajorSurgeries]]),0)</f>
        <v>0</v>
      </c>
      <c r="L761" s="20" t="str">
        <f t="shared" si="22"/>
        <v>Obesity</v>
      </c>
      <c r="M761" s="20" t="str">
        <f t="shared" si="23"/>
        <v>Diabetes</v>
      </c>
    </row>
    <row r="762" spans="1:13" x14ac:dyDescent="0.25">
      <c r="A762" s="13" t="s">
        <v>1522</v>
      </c>
      <c r="B762" s="13">
        <v>39.159999999999997</v>
      </c>
      <c r="C762" s="13">
        <v>10.48</v>
      </c>
      <c r="D762" s="13" t="s">
        <v>8335</v>
      </c>
      <c r="E762" s="13" t="s">
        <v>8335</v>
      </c>
      <c r="F762" s="13" t="s">
        <v>8335</v>
      </c>
      <c r="G762" s="13" t="s">
        <v>8339</v>
      </c>
      <c r="H762" s="13" t="s">
        <v>8335</v>
      </c>
      <c r="J762" s="20" t="str">
        <f>IF(Table7[[#This Row],[smoker]]="?","No",Table7[[#This Row],[smoker]])</f>
        <v>No</v>
      </c>
      <c r="K762" s="20">
        <f>IFERROR(VALUE(Table7[[#This Row],[NumberOfMajorSurgeries]]),0)</f>
        <v>0</v>
      </c>
      <c r="L762" s="22" t="str">
        <f t="shared" si="22"/>
        <v>Obesity</v>
      </c>
      <c r="M762" s="22" t="str">
        <f t="shared" si="23"/>
        <v>Diabetes</v>
      </c>
    </row>
    <row r="763" spans="1:13" x14ac:dyDescent="0.25">
      <c r="A763" s="13" t="s">
        <v>1524</v>
      </c>
      <c r="B763" s="13">
        <v>44.1</v>
      </c>
      <c r="C763" s="13">
        <v>5.04</v>
      </c>
      <c r="D763" s="13" t="s">
        <v>8336</v>
      </c>
      <c r="E763" s="13" t="s">
        <v>8335</v>
      </c>
      <c r="F763" s="13" t="s">
        <v>8335</v>
      </c>
      <c r="G763" s="13" t="s">
        <v>8339</v>
      </c>
      <c r="H763" s="13" t="s">
        <v>8335</v>
      </c>
      <c r="J763" s="20" t="str">
        <f>IF(Table7[[#This Row],[smoker]]="?","No",Table7[[#This Row],[smoker]])</f>
        <v>No</v>
      </c>
      <c r="K763" s="20">
        <f>IFERROR(VALUE(Table7[[#This Row],[NumberOfMajorSurgeries]]),0)</f>
        <v>0</v>
      </c>
      <c r="L763" s="20" t="str">
        <f t="shared" si="22"/>
        <v>Obesity</v>
      </c>
      <c r="M763" s="20" t="str">
        <f t="shared" si="23"/>
        <v>Normal</v>
      </c>
    </row>
    <row r="764" spans="1:13" x14ac:dyDescent="0.25">
      <c r="A764" s="13" t="s">
        <v>1526</v>
      </c>
      <c r="B764" s="13">
        <v>33.200000000000003</v>
      </c>
      <c r="C764" s="13">
        <v>9.06</v>
      </c>
      <c r="D764" s="13" t="s">
        <v>8335</v>
      </c>
      <c r="E764" s="13" t="s">
        <v>8335</v>
      </c>
      <c r="F764" s="13" t="s">
        <v>8335</v>
      </c>
      <c r="G764" s="13" t="s">
        <v>8339</v>
      </c>
      <c r="H764" s="13" t="s">
        <v>8335</v>
      </c>
      <c r="J764" s="20" t="str">
        <f>IF(Table7[[#This Row],[smoker]]="?","No",Table7[[#This Row],[smoker]])</f>
        <v>No</v>
      </c>
      <c r="K764" s="20">
        <f>IFERROR(VALUE(Table7[[#This Row],[NumberOfMajorSurgeries]]),0)</f>
        <v>0</v>
      </c>
      <c r="L764" s="22" t="str">
        <f t="shared" si="22"/>
        <v>Obesity</v>
      </c>
      <c r="M764" s="22" t="str">
        <f t="shared" si="23"/>
        <v>Diabetes</v>
      </c>
    </row>
    <row r="765" spans="1:13" x14ac:dyDescent="0.25">
      <c r="A765" s="13" t="s">
        <v>1528</v>
      </c>
      <c r="B765" s="13">
        <v>29.92</v>
      </c>
      <c r="C765" s="13">
        <v>11.07</v>
      </c>
      <c r="D765" s="13" t="s">
        <v>8335</v>
      </c>
      <c r="E765" s="13" t="s">
        <v>8335</v>
      </c>
      <c r="F765" s="13" t="s">
        <v>8335</v>
      </c>
      <c r="G765" s="13" t="s">
        <v>8339</v>
      </c>
      <c r="H765" s="13" t="s">
        <v>8335</v>
      </c>
      <c r="J765" s="20" t="str">
        <f>IF(Table7[[#This Row],[smoker]]="?","No",Table7[[#This Row],[smoker]])</f>
        <v>No</v>
      </c>
      <c r="K765" s="20">
        <f>IFERROR(VALUE(Table7[[#This Row],[NumberOfMajorSurgeries]]),0)</f>
        <v>0</v>
      </c>
      <c r="L765" s="20" t="str">
        <f t="shared" si="22"/>
        <v>Overweight</v>
      </c>
      <c r="M765" s="20" t="str">
        <f t="shared" si="23"/>
        <v>Diabetes</v>
      </c>
    </row>
    <row r="766" spans="1:13" x14ac:dyDescent="0.25">
      <c r="A766" s="13" t="s">
        <v>1530</v>
      </c>
      <c r="B766" s="13">
        <v>25</v>
      </c>
      <c r="C766" s="13">
        <v>10.45</v>
      </c>
      <c r="D766" s="13" t="s">
        <v>8335</v>
      </c>
      <c r="E766" s="13" t="s">
        <v>8335</v>
      </c>
      <c r="F766" s="13" t="s">
        <v>8335</v>
      </c>
      <c r="G766" s="13" t="s">
        <v>8339</v>
      </c>
      <c r="H766" s="13" t="s">
        <v>8335</v>
      </c>
      <c r="J766" s="20" t="str">
        <f>IF(Table7[[#This Row],[smoker]]="?","No",Table7[[#This Row],[smoker]])</f>
        <v>No</v>
      </c>
      <c r="K766" s="20">
        <f>IFERROR(VALUE(Table7[[#This Row],[NumberOfMajorSurgeries]]),0)</f>
        <v>0</v>
      </c>
      <c r="L766" s="22" t="str">
        <f t="shared" si="22"/>
        <v>Overweight</v>
      </c>
      <c r="M766" s="22" t="str">
        <f t="shared" si="23"/>
        <v>Diabetes</v>
      </c>
    </row>
    <row r="767" spans="1:13" x14ac:dyDescent="0.25">
      <c r="A767" s="13" t="s">
        <v>1532</v>
      </c>
      <c r="B767" s="13">
        <v>38.869999999999997</v>
      </c>
      <c r="C767" s="13">
        <v>8.6300000000000008</v>
      </c>
      <c r="D767" s="13" t="s">
        <v>8336</v>
      </c>
      <c r="E767" s="13" t="s">
        <v>8335</v>
      </c>
      <c r="F767" s="13" t="s">
        <v>8335</v>
      </c>
      <c r="G767" s="13">
        <v>1</v>
      </c>
      <c r="H767" s="13" t="s">
        <v>8335</v>
      </c>
      <c r="J767" s="20" t="str">
        <f>IF(Table7[[#This Row],[smoker]]="?","No",Table7[[#This Row],[smoker]])</f>
        <v>No</v>
      </c>
      <c r="K767" s="20">
        <f>IFERROR(VALUE(Table7[[#This Row],[NumberOfMajorSurgeries]]),0)</f>
        <v>1</v>
      </c>
      <c r="L767" s="20" t="str">
        <f t="shared" si="22"/>
        <v>Obesity</v>
      </c>
      <c r="M767" s="20" t="str">
        <f t="shared" si="23"/>
        <v>Diabetes</v>
      </c>
    </row>
    <row r="768" spans="1:13" x14ac:dyDescent="0.25">
      <c r="A768" s="13" t="s">
        <v>1534</v>
      </c>
      <c r="B768" s="13">
        <v>32.299999999999997</v>
      </c>
      <c r="C768" s="13">
        <v>5.28</v>
      </c>
      <c r="D768" s="13" t="s">
        <v>8336</v>
      </c>
      <c r="E768" s="13" t="s">
        <v>8335</v>
      </c>
      <c r="F768" s="13" t="s">
        <v>8335</v>
      </c>
      <c r="G768" s="13">
        <v>2</v>
      </c>
      <c r="H768" s="13" t="s">
        <v>8335</v>
      </c>
      <c r="J768" s="20" t="str">
        <f>IF(Table7[[#This Row],[smoker]]="?","No",Table7[[#This Row],[smoker]])</f>
        <v>No</v>
      </c>
      <c r="K768" s="20">
        <f>IFERROR(VALUE(Table7[[#This Row],[NumberOfMajorSurgeries]]),0)</f>
        <v>2</v>
      </c>
      <c r="L768" s="22" t="str">
        <f t="shared" si="22"/>
        <v>Obesity</v>
      </c>
      <c r="M768" s="22" t="str">
        <f t="shared" si="23"/>
        <v>Normal</v>
      </c>
    </row>
    <row r="769" spans="1:13" x14ac:dyDescent="0.25">
      <c r="A769" s="13" t="s">
        <v>1536</v>
      </c>
      <c r="B769" s="13">
        <v>31.16</v>
      </c>
      <c r="C769" s="13">
        <v>7.49</v>
      </c>
      <c r="D769" s="13" t="s">
        <v>8336</v>
      </c>
      <c r="E769" s="13" t="s">
        <v>8335</v>
      </c>
      <c r="F769" s="13" t="s">
        <v>8335</v>
      </c>
      <c r="G769" s="13">
        <v>2</v>
      </c>
      <c r="H769" s="13" t="s">
        <v>8335</v>
      </c>
      <c r="J769" s="20" t="str">
        <f>IF(Table7[[#This Row],[smoker]]="?","No",Table7[[#This Row],[smoker]])</f>
        <v>No</v>
      </c>
      <c r="K769" s="20">
        <f>IFERROR(VALUE(Table7[[#This Row],[NumberOfMajorSurgeries]]),0)</f>
        <v>2</v>
      </c>
      <c r="L769" s="20" t="str">
        <f t="shared" si="22"/>
        <v>Obesity</v>
      </c>
      <c r="M769" s="20" t="str">
        <f t="shared" si="23"/>
        <v>Diabetes</v>
      </c>
    </row>
    <row r="770" spans="1:13" x14ac:dyDescent="0.25">
      <c r="A770" s="13" t="s">
        <v>1538</v>
      </c>
      <c r="B770" s="13">
        <v>54.59</v>
      </c>
      <c r="C770" s="13">
        <v>4.2699999999999996</v>
      </c>
      <c r="D770" s="13" t="s">
        <v>8335</v>
      </c>
      <c r="E770" s="13" t="s">
        <v>8335</v>
      </c>
      <c r="F770" s="13" t="s">
        <v>8335</v>
      </c>
      <c r="G770" s="13" t="s">
        <v>8339</v>
      </c>
      <c r="H770" s="13" t="s">
        <v>8335</v>
      </c>
      <c r="J770" s="20" t="str">
        <f>IF(Table7[[#This Row],[smoker]]="?","No",Table7[[#This Row],[smoker]])</f>
        <v>No</v>
      </c>
      <c r="K770" s="20">
        <f>IFERROR(VALUE(Table7[[#This Row],[NumberOfMajorSurgeries]]),0)</f>
        <v>0</v>
      </c>
      <c r="L770" s="22" t="str">
        <f t="shared" ref="L770:L833" si="24">IF(B770 &lt; 18.5, "Underweight", IF(B770 &lt; 25, "Normal Weight", IF(B770 &lt; 30, "Overweight", "Obesity")))</f>
        <v>Obesity</v>
      </c>
      <c r="M770" s="22" t="str">
        <f t="shared" ref="M770:M833" si="25">IF(C770&lt;5.7,"Normal",
IF(C770&lt;6.5,"Prediabetes",
IF(C770&lt;7,"Diabetes",
"Diabetes")))</f>
        <v>Normal</v>
      </c>
    </row>
    <row r="771" spans="1:13" x14ac:dyDescent="0.25">
      <c r="A771" s="13" t="s">
        <v>1540</v>
      </c>
      <c r="B771" s="13">
        <v>21.09</v>
      </c>
      <c r="C771" s="13">
        <v>9.2200000000000006</v>
      </c>
      <c r="D771" s="13" t="s">
        <v>8336</v>
      </c>
      <c r="E771" s="13" t="s">
        <v>8335</v>
      </c>
      <c r="F771" s="13" t="s">
        <v>8335</v>
      </c>
      <c r="G771" s="13">
        <v>2</v>
      </c>
      <c r="H771" s="13" t="s">
        <v>8335</v>
      </c>
      <c r="J771" s="20" t="str">
        <f>IF(Table7[[#This Row],[smoker]]="?","No",Table7[[#This Row],[smoker]])</f>
        <v>No</v>
      </c>
      <c r="K771" s="20">
        <f>IFERROR(VALUE(Table7[[#This Row],[NumberOfMajorSurgeries]]),0)</f>
        <v>2</v>
      </c>
      <c r="L771" s="20" t="str">
        <f t="shared" si="24"/>
        <v>Normal Weight</v>
      </c>
      <c r="M771" s="20" t="str">
        <f t="shared" si="25"/>
        <v>Diabetes</v>
      </c>
    </row>
    <row r="772" spans="1:13" x14ac:dyDescent="0.25">
      <c r="A772" s="13" t="s">
        <v>1542</v>
      </c>
      <c r="B772" s="13">
        <v>52.41</v>
      </c>
      <c r="C772" s="13">
        <v>5.99</v>
      </c>
      <c r="D772" s="13" t="s">
        <v>8335</v>
      </c>
      <c r="E772" s="13" t="s">
        <v>8335</v>
      </c>
      <c r="F772" s="13" t="s">
        <v>8335</v>
      </c>
      <c r="G772" s="13">
        <v>1</v>
      </c>
      <c r="H772" s="13" t="s">
        <v>8335</v>
      </c>
      <c r="J772" s="20" t="str">
        <f>IF(Table7[[#This Row],[smoker]]="?","No",Table7[[#This Row],[smoker]])</f>
        <v>No</v>
      </c>
      <c r="K772" s="20">
        <f>IFERROR(VALUE(Table7[[#This Row],[NumberOfMajorSurgeries]]),0)</f>
        <v>1</v>
      </c>
      <c r="L772" s="22" t="str">
        <f t="shared" si="24"/>
        <v>Obesity</v>
      </c>
      <c r="M772" s="22" t="str">
        <f t="shared" si="25"/>
        <v>Prediabetes</v>
      </c>
    </row>
    <row r="773" spans="1:13" x14ac:dyDescent="0.25">
      <c r="A773" s="13" t="s">
        <v>1544</v>
      </c>
      <c r="B773" s="13">
        <v>41.47</v>
      </c>
      <c r="C773" s="13">
        <v>5.86</v>
      </c>
      <c r="D773" s="13" t="s">
        <v>8336</v>
      </c>
      <c r="E773" s="13" t="s">
        <v>8335</v>
      </c>
      <c r="F773" s="13" t="s">
        <v>8335</v>
      </c>
      <c r="G773" s="13">
        <v>2</v>
      </c>
      <c r="H773" s="13" t="s">
        <v>8335</v>
      </c>
      <c r="J773" s="20" t="str">
        <f>IF(Table7[[#This Row],[smoker]]="?","No",Table7[[#This Row],[smoker]])</f>
        <v>No</v>
      </c>
      <c r="K773" s="20">
        <f>IFERROR(VALUE(Table7[[#This Row],[NumberOfMajorSurgeries]]),0)</f>
        <v>2</v>
      </c>
      <c r="L773" s="20" t="str">
        <f t="shared" si="24"/>
        <v>Obesity</v>
      </c>
      <c r="M773" s="20" t="str">
        <f t="shared" si="25"/>
        <v>Prediabetes</v>
      </c>
    </row>
    <row r="774" spans="1:13" x14ac:dyDescent="0.25">
      <c r="A774" s="13" t="s">
        <v>1546</v>
      </c>
      <c r="B774" s="13">
        <v>33.1</v>
      </c>
      <c r="C774" s="13">
        <v>5.19</v>
      </c>
      <c r="D774" s="13" t="s">
        <v>8336</v>
      </c>
      <c r="E774" s="13" t="s">
        <v>8335</v>
      </c>
      <c r="F774" s="13" t="s">
        <v>8335</v>
      </c>
      <c r="G774" s="13">
        <v>2</v>
      </c>
      <c r="H774" s="13" t="s">
        <v>8335</v>
      </c>
      <c r="J774" s="20" t="str">
        <f>IF(Table7[[#This Row],[smoker]]="?","No",Table7[[#This Row],[smoker]])</f>
        <v>No</v>
      </c>
      <c r="K774" s="20">
        <f>IFERROR(VALUE(Table7[[#This Row],[NumberOfMajorSurgeries]]),0)</f>
        <v>2</v>
      </c>
      <c r="L774" s="22" t="str">
        <f t="shared" si="24"/>
        <v>Obesity</v>
      </c>
      <c r="M774" s="22" t="str">
        <f t="shared" si="25"/>
        <v>Normal</v>
      </c>
    </row>
    <row r="775" spans="1:13" x14ac:dyDescent="0.25">
      <c r="A775" s="13" t="s">
        <v>1548</v>
      </c>
      <c r="B775" s="13">
        <v>30.8</v>
      </c>
      <c r="C775" s="13">
        <v>4.37</v>
      </c>
      <c r="D775" s="13" t="s">
        <v>8336</v>
      </c>
      <c r="E775" s="13" t="s">
        <v>8335</v>
      </c>
      <c r="F775" s="13" t="s">
        <v>8335</v>
      </c>
      <c r="G775" s="13">
        <v>2</v>
      </c>
      <c r="H775" s="13" t="s">
        <v>8335</v>
      </c>
      <c r="J775" s="20" t="str">
        <f>IF(Table7[[#This Row],[smoker]]="?","No",Table7[[#This Row],[smoker]])</f>
        <v>No</v>
      </c>
      <c r="K775" s="20">
        <f>IFERROR(VALUE(Table7[[#This Row],[NumberOfMajorSurgeries]]),0)</f>
        <v>2</v>
      </c>
      <c r="L775" s="20" t="str">
        <f t="shared" si="24"/>
        <v>Obesity</v>
      </c>
      <c r="M775" s="20" t="str">
        <f t="shared" si="25"/>
        <v>Normal</v>
      </c>
    </row>
    <row r="776" spans="1:13" x14ac:dyDescent="0.25">
      <c r="A776" s="13" t="s">
        <v>1550</v>
      </c>
      <c r="B776" s="13">
        <v>42.06</v>
      </c>
      <c r="C776" s="13">
        <v>5.32</v>
      </c>
      <c r="D776" s="13" t="s">
        <v>8335</v>
      </c>
      <c r="E776" s="13" t="s">
        <v>8335</v>
      </c>
      <c r="F776" s="13" t="s">
        <v>8335</v>
      </c>
      <c r="G776" s="13">
        <v>1</v>
      </c>
      <c r="H776" s="13" t="s">
        <v>8335</v>
      </c>
      <c r="J776" s="20" t="str">
        <f>IF(Table7[[#This Row],[smoker]]="?","No",Table7[[#This Row],[smoker]])</f>
        <v>No</v>
      </c>
      <c r="K776" s="20">
        <f>IFERROR(VALUE(Table7[[#This Row],[NumberOfMajorSurgeries]]),0)</f>
        <v>1</v>
      </c>
      <c r="L776" s="22" t="str">
        <f t="shared" si="24"/>
        <v>Obesity</v>
      </c>
      <c r="M776" s="22" t="str">
        <f t="shared" si="25"/>
        <v>Normal</v>
      </c>
    </row>
    <row r="777" spans="1:13" x14ac:dyDescent="0.25">
      <c r="A777" s="13" t="s">
        <v>1552</v>
      </c>
      <c r="B777" s="13">
        <v>39.270000000000003</v>
      </c>
      <c r="C777" s="13">
        <v>5.64</v>
      </c>
      <c r="D777" s="13" t="s">
        <v>8335</v>
      </c>
      <c r="E777" s="13" t="s">
        <v>8335</v>
      </c>
      <c r="F777" s="13" t="s">
        <v>8337</v>
      </c>
      <c r="G777" s="13">
        <v>1</v>
      </c>
      <c r="H777" s="13" t="s">
        <v>8335</v>
      </c>
      <c r="J777" s="20" t="str">
        <f>IF(Table7[[#This Row],[smoker]]="?","No",Table7[[#This Row],[smoker]])</f>
        <v>No</v>
      </c>
      <c r="K777" s="20">
        <f>IFERROR(VALUE(Table7[[#This Row],[NumberOfMajorSurgeries]]),0)</f>
        <v>1</v>
      </c>
      <c r="L777" s="20" t="str">
        <f t="shared" si="24"/>
        <v>Obesity</v>
      </c>
      <c r="M777" s="20" t="str">
        <f t="shared" si="25"/>
        <v>Normal</v>
      </c>
    </row>
    <row r="778" spans="1:13" x14ac:dyDescent="0.25">
      <c r="A778" s="13" t="s">
        <v>1554</v>
      </c>
      <c r="B778" s="13">
        <v>30.71</v>
      </c>
      <c r="C778" s="13">
        <v>5.59</v>
      </c>
      <c r="D778" s="13" t="s">
        <v>8336</v>
      </c>
      <c r="E778" s="13" t="s">
        <v>8335</v>
      </c>
      <c r="F778" s="13" t="s">
        <v>8335</v>
      </c>
      <c r="G778" s="13">
        <v>1</v>
      </c>
      <c r="H778" s="13" t="s">
        <v>8335</v>
      </c>
      <c r="J778" s="20" t="str">
        <f>IF(Table7[[#This Row],[smoker]]="?","No",Table7[[#This Row],[smoker]])</f>
        <v>No</v>
      </c>
      <c r="K778" s="20">
        <f>IFERROR(VALUE(Table7[[#This Row],[NumberOfMajorSurgeries]]),0)</f>
        <v>1</v>
      </c>
      <c r="L778" s="22" t="str">
        <f t="shared" si="24"/>
        <v>Obesity</v>
      </c>
      <c r="M778" s="22" t="str">
        <f t="shared" si="25"/>
        <v>Normal</v>
      </c>
    </row>
    <row r="779" spans="1:13" x14ac:dyDescent="0.25">
      <c r="A779" s="13" t="s">
        <v>1556</v>
      </c>
      <c r="B779" s="13">
        <v>47.19</v>
      </c>
      <c r="C779" s="13">
        <v>5.29</v>
      </c>
      <c r="D779" s="13" t="s">
        <v>8335</v>
      </c>
      <c r="E779" s="13" t="s">
        <v>8335</v>
      </c>
      <c r="F779" s="13" t="s">
        <v>8335</v>
      </c>
      <c r="G779" s="13" t="s">
        <v>8339</v>
      </c>
      <c r="H779" s="13" t="s">
        <v>8335</v>
      </c>
      <c r="J779" s="20" t="str">
        <f>IF(Table7[[#This Row],[smoker]]="?","No",Table7[[#This Row],[smoker]])</f>
        <v>No</v>
      </c>
      <c r="K779" s="20">
        <f>IFERROR(VALUE(Table7[[#This Row],[NumberOfMajorSurgeries]]),0)</f>
        <v>0</v>
      </c>
      <c r="L779" s="20" t="str">
        <f t="shared" si="24"/>
        <v>Obesity</v>
      </c>
      <c r="M779" s="20" t="str">
        <f t="shared" si="25"/>
        <v>Normal</v>
      </c>
    </row>
    <row r="780" spans="1:13" x14ac:dyDescent="0.25">
      <c r="A780" s="13" t="s">
        <v>1558</v>
      </c>
      <c r="B780" s="13">
        <v>30.02</v>
      </c>
      <c r="C780" s="13">
        <v>6.65</v>
      </c>
      <c r="D780" s="13" t="s">
        <v>8335</v>
      </c>
      <c r="E780" s="13" t="s">
        <v>8335</v>
      </c>
      <c r="F780" s="13" t="s">
        <v>8335</v>
      </c>
      <c r="G780" s="13" t="s">
        <v>8339</v>
      </c>
      <c r="H780" s="13" t="s">
        <v>8335</v>
      </c>
      <c r="J780" s="20" t="str">
        <f>IF(Table7[[#This Row],[smoker]]="?","No",Table7[[#This Row],[smoker]])</f>
        <v>No</v>
      </c>
      <c r="K780" s="20">
        <f>IFERROR(VALUE(Table7[[#This Row],[NumberOfMajorSurgeries]]),0)</f>
        <v>0</v>
      </c>
      <c r="L780" s="22" t="str">
        <f t="shared" si="24"/>
        <v>Obesity</v>
      </c>
      <c r="M780" s="22" t="str">
        <f t="shared" si="25"/>
        <v>Diabetes</v>
      </c>
    </row>
    <row r="781" spans="1:13" x14ac:dyDescent="0.25">
      <c r="A781" s="13" t="s">
        <v>1560</v>
      </c>
      <c r="B781" s="13">
        <v>37.909999999999997</v>
      </c>
      <c r="C781" s="13">
        <v>5.68</v>
      </c>
      <c r="D781" s="13" t="s">
        <v>8336</v>
      </c>
      <c r="E781" s="13" t="s">
        <v>8335</v>
      </c>
      <c r="F781" s="13" t="s">
        <v>8335</v>
      </c>
      <c r="G781" s="13" t="s">
        <v>8339</v>
      </c>
      <c r="H781" s="13" t="s">
        <v>8335</v>
      </c>
      <c r="J781" s="20" t="str">
        <f>IF(Table7[[#This Row],[smoker]]="?","No",Table7[[#This Row],[smoker]])</f>
        <v>No</v>
      </c>
      <c r="K781" s="20">
        <f>IFERROR(VALUE(Table7[[#This Row],[NumberOfMajorSurgeries]]),0)</f>
        <v>0</v>
      </c>
      <c r="L781" s="20" t="str">
        <f t="shared" si="24"/>
        <v>Obesity</v>
      </c>
      <c r="M781" s="20" t="str">
        <f t="shared" si="25"/>
        <v>Normal</v>
      </c>
    </row>
    <row r="782" spans="1:13" x14ac:dyDescent="0.25">
      <c r="A782" s="13" t="s">
        <v>1562</v>
      </c>
      <c r="B782" s="13">
        <v>54.61</v>
      </c>
      <c r="C782" s="13">
        <v>4.49</v>
      </c>
      <c r="D782" s="13" t="s">
        <v>8335</v>
      </c>
      <c r="E782" s="13" t="s">
        <v>8335</v>
      </c>
      <c r="F782" s="13" t="s">
        <v>8335</v>
      </c>
      <c r="G782" s="13" t="s">
        <v>8339</v>
      </c>
      <c r="H782" s="13" t="s">
        <v>8335</v>
      </c>
      <c r="J782" s="20" t="str">
        <f>IF(Table7[[#This Row],[smoker]]="?","No",Table7[[#This Row],[smoker]])</f>
        <v>No</v>
      </c>
      <c r="K782" s="20">
        <f>IFERROR(VALUE(Table7[[#This Row],[NumberOfMajorSurgeries]]),0)</f>
        <v>0</v>
      </c>
      <c r="L782" s="22" t="str">
        <f t="shared" si="24"/>
        <v>Obesity</v>
      </c>
      <c r="M782" s="22" t="str">
        <f t="shared" si="25"/>
        <v>Normal</v>
      </c>
    </row>
    <row r="783" spans="1:13" x14ac:dyDescent="0.25">
      <c r="A783" s="13" t="s">
        <v>1564</v>
      </c>
      <c r="B783" s="13">
        <v>36.005000000000003</v>
      </c>
      <c r="C783" s="13">
        <v>6.9</v>
      </c>
      <c r="D783" s="13" t="s">
        <v>8335</v>
      </c>
      <c r="E783" s="13" t="s">
        <v>8335</v>
      </c>
      <c r="F783" s="13" t="s">
        <v>8335</v>
      </c>
      <c r="G783" s="13" t="s">
        <v>8339</v>
      </c>
      <c r="H783" s="13" t="s">
        <v>8335</v>
      </c>
      <c r="J783" s="20" t="str">
        <f>IF(Table7[[#This Row],[smoker]]="?","No",Table7[[#This Row],[smoker]])</f>
        <v>No</v>
      </c>
      <c r="K783" s="20">
        <f>IFERROR(VALUE(Table7[[#This Row],[NumberOfMajorSurgeries]]),0)</f>
        <v>0</v>
      </c>
      <c r="L783" s="20" t="str">
        <f t="shared" si="24"/>
        <v>Obesity</v>
      </c>
      <c r="M783" s="20" t="str">
        <f t="shared" si="25"/>
        <v>Diabetes</v>
      </c>
    </row>
    <row r="784" spans="1:13" x14ac:dyDescent="0.25">
      <c r="A784" s="13" t="s">
        <v>1566</v>
      </c>
      <c r="B784" s="13">
        <v>28.7</v>
      </c>
      <c r="C784" s="13">
        <v>11.52</v>
      </c>
      <c r="D784" s="13" t="s">
        <v>8335</v>
      </c>
      <c r="E784" s="13" t="s">
        <v>8335</v>
      </c>
      <c r="F784" s="13" t="s">
        <v>8335</v>
      </c>
      <c r="G784" s="13" t="s">
        <v>8339</v>
      </c>
      <c r="H784" s="13" t="s">
        <v>8335</v>
      </c>
      <c r="J784" s="20" t="str">
        <f>IF(Table7[[#This Row],[smoker]]="?","No",Table7[[#This Row],[smoker]])</f>
        <v>No</v>
      </c>
      <c r="K784" s="20">
        <f>IFERROR(VALUE(Table7[[#This Row],[NumberOfMajorSurgeries]]),0)</f>
        <v>0</v>
      </c>
      <c r="L784" s="22" t="str">
        <f t="shared" si="24"/>
        <v>Overweight</v>
      </c>
      <c r="M784" s="22" t="str">
        <f t="shared" si="25"/>
        <v>Diabetes</v>
      </c>
    </row>
    <row r="785" spans="1:13" x14ac:dyDescent="0.25">
      <c r="A785" s="13" t="s">
        <v>1568</v>
      </c>
      <c r="B785" s="13">
        <v>34.295000000000002</v>
      </c>
      <c r="C785" s="13">
        <v>11.24</v>
      </c>
      <c r="D785" s="13" t="s">
        <v>8335</v>
      </c>
      <c r="E785" s="13" t="s">
        <v>8335</v>
      </c>
      <c r="F785" s="13" t="s">
        <v>8335</v>
      </c>
      <c r="G785" s="13" t="s">
        <v>8339</v>
      </c>
      <c r="H785" s="13" t="s">
        <v>8335</v>
      </c>
      <c r="J785" s="20" t="str">
        <f>IF(Table7[[#This Row],[smoker]]="?","No",Table7[[#This Row],[smoker]])</f>
        <v>No</v>
      </c>
      <c r="K785" s="20">
        <f>IFERROR(VALUE(Table7[[#This Row],[NumberOfMajorSurgeries]]),0)</f>
        <v>0</v>
      </c>
      <c r="L785" s="20" t="str">
        <f t="shared" si="24"/>
        <v>Obesity</v>
      </c>
      <c r="M785" s="20" t="str">
        <f t="shared" si="25"/>
        <v>Diabetes</v>
      </c>
    </row>
    <row r="786" spans="1:13" x14ac:dyDescent="0.25">
      <c r="A786" s="13" t="s">
        <v>1570</v>
      </c>
      <c r="B786" s="13">
        <v>27.55</v>
      </c>
      <c r="C786" s="13">
        <v>10.98</v>
      </c>
      <c r="D786" s="13" t="s">
        <v>8335</v>
      </c>
      <c r="E786" s="13" t="s">
        <v>8335</v>
      </c>
      <c r="F786" s="13" t="s">
        <v>8335</v>
      </c>
      <c r="G786" s="13" t="s">
        <v>8339</v>
      </c>
      <c r="H786" s="13" t="s">
        <v>8335</v>
      </c>
      <c r="J786" s="20" t="str">
        <f>IF(Table7[[#This Row],[smoker]]="?","No",Table7[[#This Row],[smoker]])</f>
        <v>No</v>
      </c>
      <c r="K786" s="20">
        <f>IFERROR(VALUE(Table7[[#This Row],[NumberOfMajorSurgeries]]),0)</f>
        <v>0</v>
      </c>
      <c r="L786" s="22" t="str">
        <f t="shared" si="24"/>
        <v>Overweight</v>
      </c>
      <c r="M786" s="22" t="str">
        <f t="shared" si="25"/>
        <v>Diabetes</v>
      </c>
    </row>
    <row r="787" spans="1:13" x14ac:dyDescent="0.25">
      <c r="A787" s="13" t="s">
        <v>1572</v>
      </c>
      <c r="B787" s="13">
        <v>40.700000000000003</v>
      </c>
      <c r="C787" s="13">
        <v>5.42</v>
      </c>
      <c r="D787" s="13" t="s">
        <v>8335</v>
      </c>
      <c r="E787" s="13" t="s">
        <v>8335</v>
      </c>
      <c r="F787" s="13" t="s">
        <v>8335</v>
      </c>
      <c r="G787" s="13" t="s">
        <v>8339</v>
      </c>
      <c r="H787" s="13" t="s">
        <v>8335</v>
      </c>
      <c r="J787" s="20" t="str">
        <f>IF(Table7[[#This Row],[smoker]]="?","No",Table7[[#This Row],[smoker]])</f>
        <v>No</v>
      </c>
      <c r="K787" s="20">
        <f>IFERROR(VALUE(Table7[[#This Row],[NumberOfMajorSurgeries]]),0)</f>
        <v>0</v>
      </c>
      <c r="L787" s="20" t="str">
        <f t="shared" si="24"/>
        <v>Obesity</v>
      </c>
      <c r="M787" s="20" t="str">
        <f t="shared" si="25"/>
        <v>Normal</v>
      </c>
    </row>
    <row r="788" spans="1:13" x14ac:dyDescent="0.25">
      <c r="A788" s="13" t="s">
        <v>1574</v>
      </c>
      <c r="B788" s="13">
        <v>18.335000000000001</v>
      </c>
      <c r="C788" s="13">
        <v>10.97</v>
      </c>
      <c r="D788" s="13" t="s">
        <v>8335</v>
      </c>
      <c r="E788" s="13" t="s">
        <v>8335</v>
      </c>
      <c r="F788" s="13" t="s">
        <v>8335</v>
      </c>
      <c r="G788" s="13" t="s">
        <v>8339</v>
      </c>
      <c r="H788" s="13" t="s">
        <v>8335</v>
      </c>
      <c r="J788" s="20" t="str">
        <f>IF(Table7[[#This Row],[smoker]]="?","No",Table7[[#This Row],[smoker]])</f>
        <v>No</v>
      </c>
      <c r="K788" s="20">
        <f>IFERROR(VALUE(Table7[[#This Row],[NumberOfMajorSurgeries]]),0)</f>
        <v>0</v>
      </c>
      <c r="L788" s="22" t="str">
        <f t="shared" si="24"/>
        <v>Underweight</v>
      </c>
      <c r="M788" s="22" t="str">
        <f t="shared" si="25"/>
        <v>Diabetes</v>
      </c>
    </row>
    <row r="789" spans="1:13" x14ac:dyDescent="0.25">
      <c r="A789" s="13" t="s">
        <v>1576</v>
      </c>
      <c r="B789" s="13">
        <v>33.914999999999999</v>
      </c>
      <c r="C789" s="13">
        <v>9.56</v>
      </c>
      <c r="D789" s="13" t="s">
        <v>8336</v>
      </c>
      <c r="E789" s="13" t="s">
        <v>8335</v>
      </c>
      <c r="F789" s="13" t="s">
        <v>8335</v>
      </c>
      <c r="G789" s="13">
        <v>2</v>
      </c>
      <c r="H789" s="13" t="s">
        <v>8335</v>
      </c>
      <c r="J789" s="20" t="str">
        <f>IF(Table7[[#This Row],[smoker]]="?","No",Table7[[#This Row],[smoker]])</f>
        <v>No</v>
      </c>
      <c r="K789" s="20">
        <f>IFERROR(VALUE(Table7[[#This Row],[NumberOfMajorSurgeries]]),0)</f>
        <v>2</v>
      </c>
      <c r="L789" s="20" t="str">
        <f t="shared" si="24"/>
        <v>Obesity</v>
      </c>
      <c r="M789" s="20" t="str">
        <f t="shared" si="25"/>
        <v>Diabetes</v>
      </c>
    </row>
    <row r="790" spans="1:13" x14ac:dyDescent="0.25">
      <c r="A790" s="13" t="s">
        <v>1578</v>
      </c>
      <c r="B790" s="13">
        <v>33.534999999999997</v>
      </c>
      <c r="C790" s="13">
        <v>9.4</v>
      </c>
      <c r="D790" s="13" t="s">
        <v>8336</v>
      </c>
      <c r="E790" s="13" t="s">
        <v>8335</v>
      </c>
      <c r="F790" s="13" t="s">
        <v>8335</v>
      </c>
      <c r="G790" s="13">
        <v>2</v>
      </c>
      <c r="H790" s="13" t="s">
        <v>8335</v>
      </c>
      <c r="J790" s="20" t="str">
        <f>IF(Table7[[#This Row],[smoker]]="?","No",Table7[[#This Row],[smoker]])</f>
        <v>No</v>
      </c>
      <c r="K790" s="20">
        <f>IFERROR(VALUE(Table7[[#This Row],[NumberOfMajorSurgeries]]),0)</f>
        <v>2</v>
      </c>
      <c r="L790" s="22" t="str">
        <f t="shared" si="24"/>
        <v>Obesity</v>
      </c>
      <c r="M790" s="22" t="str">
        <f t="shared" si="25"/>
        <v>Diabetes</v>
      </c>
    </row>
    <row r="791" spans="1:13" x14ac:dyDescent="0.25">
      <c r="A791" s="13" t="s">
        <v>1580</v>
      </c>
      <c r="B791" s="13">
        <v>23.655000000000001</v>
      </c>
      <c r="C791" s="13">
        <v>8.48</v>
      </c>
      <c r="D791" s="13" t="s">
        <v>8336</v>
      </c>
      <c r="E791" s="13" t="s">
        <v>8335</v>
      </c>
      <c r="F791" s="13" t="s">
        <v>8335</v>
      </c>
      <c r="G791" s="13">
        <v>2</v>
      </c>
      <c r="H791" s="13" t="s">
        <v>8335</v>
      </c>
      <c r="J791" s="20" t="str">
        <f>IF(Table7[[#This Row],[smoker]]="?","No",Table7[[#This Row],[smoker]])</f>
        <v>No</v>
      </c>
      <c r="K791" s="20">
        <f>IFERROR(VALUE(Table7[[#This Row],[NumberOfMajorSurgeries]]),0)</f>
        <v>2</v>
      </c>
      <c r="L791" s="20" t="str">
        <f t="shared" si="24"/>
        <v>Normal Weight</v>
      </c>
      <c r="M791" s="20" t="str">
        <f t="shared" si="25"/>
        <v>Diabetes</v>
      </c>
    </row>
    <row r="792" spans="1:13" x14ac:dyDescent="0.25">
      <c r="A792" s="13" t="s">
        <v>1582</v>
      </c>
      <c r="B792" s="13">
        <v>28</v>
      </c>
      <c r="C792" s="13">
        <v>5.57</v>
      </c>
      <c r="D792" s="13" t="s">
        <v>8335</v>
      </c>
      <c r="E792" s="13" t="s">
        <v>8335</v>
      </c>
      <c r="F792" s="13" t="s">
        <v>8335</v>
      </c>
      <c r="G792" s="13" t="s">
        <v>8339</v>
      </c>
      <c r="H792" s="13" t="s">
        <v>8335</v>
      </c>
      <c r="J792" s="20" t="str">
        <f>IF(Table7[[#This Row],[smoker]]="?","No",Table7[[#This Row],[smoker]])</f>
        <v>No</v>
      </c>
      <c r="K792" s="20">
        <f>IFERROR(VALUE(Table7[[#This Row],[NumberOfMajorSurgeries]]),0)</f>
        <v>0</v>
      </c>
      <c r="L792" s="22" t="str">
        <f t="shared" si="24"/>
        <v>Overweight</v>
      </c>
      <c r="M792" s="22" t="str">
        <f t="shared" si="25"/>
        <v>Normal</v>
      </c>
    </row>
    <row r="793" spans="1:13" x14ac:dyDescent="0.25">
      <c r="A793" s="13" t="s">
        <v>1584</v>
      </c>
      <c r="B793" s="13">
        <v>30.23</v>
      </c>
      <c r="C793" s="13">
        <v>6.94</v>
      </c>
      <c r="D793" s="13" t="s">
        <v>8336</v>
      </c>
      <c r="E793" s="13" t="s">
        <v>8335</v>
      </c>
      <c r="F793" s="13" t="s">
        <v>8337</v>
      </c>
      <c r="G793" s="13">
        <v>1</v>
      </c>
      <c r="H793" s="13" t="s">
        <v>8335</v>
      </c>
      <c r="J793" s="20" t="str">
        <f>IF(Table7[[#This Row],[smoker]]="?","No",Table7[[#This Row],[smoker]])</f>
        <v>No</v>
      </c>
      <c r="K793" s="20">
        <f>IFERROR(VALUE(Table7[[#This Row],[NumberOfMajorSurgeries]]),0)</f>
        <v>1</v>
      </c>
      <c r="L793" s="20" t="str">
        <f t="shared" si="24"/>
        <v>Obesity</v>
      </c>
      <c r="M793" s="20" t="str">
        <f t="shared" si="25"/>
        <v>Diabetes</v>
      </c>
    </row>
    <row r="794" spans="1:13" x14ac:dyDescent="0.25">
      <c r="A794" s="13" t="s">
        <v>1586</v>
      </c>
      <c r="B794" s="13">
        <v>51.14</v>
      </c>
      <c r="C794" s="13">
        <v>4.05</v>
      </c>
      <c r="D794" s="13" t="s">
        <v>8335</v>
      </c>
      <c r="E794" s="13" t="s">
        <v>8335</v>
      </c>
      <c r="F794" s="13" t="s">
        <v>8335</v>
      </c>
      <c r="G794" s="13">
        <v>1</v>
      </c>
      <c r="H794" s="13" t="s">
        <v>8335</v>
      </c>
      <c r="J794" s="20" t="str">
        <f>IF(Table7[[#This Row],[smoker]]="?","No",Table7[[#This Row],[smoker]])</f>
        <v>No</v>
      </c>
      <c r="K794" s="20">
        <f>IFERROR(VALUE(Table7[[#This Row],[NumberOfMajorSurgeries]]),0)</f>
        <v>1</v>
      </c>
      <c r="L794" s="22" t="str">
        <f t="shared" si="24"/>
        <v>Obesity</v>
      </c>
      <c r="M794" s="22" t="str">
        <f t="shared" si="25"/>
        <v>Normal</v>
      </c>
    </row>
    <row r="795" spans="1:13" x14ac:dyDescent="0.25">
      <c r="A795" s="13" t="s">
        <v>1588</v>
      </c>
      <c r="B795" s="13">
        <v>24.32</v>
      </c>
      <c r="C795" s="13">
        <v>10.220000000000001</v>
      </c>
      <c r="D795" s="13" t="s">
        <v>8335</v>
      </c>
      <c r="E795" s="13" t="s">
        <v>8335</v>
      </c>
      <c r="F795" s="13" t="s">
        <v>8335</v>
      </c>
      <c r="G795" s="13" t="s">
        <v>8339</v>
      </c>
      <c r="H795" s="13" t="s">
        <v>8335</v>
      </c>
      <c r="J795" s="20" t="str">
        <f>IF(Table7[[#This Row],[smoker]]="?","No",Table7[[#This Row],[smoker]])</f>
        <v>No</v>
      </c>
      <c r="K795" s="20">
        <f>IFERROR(VALUE(Table7[[#This Row],[NumberOfMajorSurgeries]]),0)</f>
        <v>0</v>
      </c>
      <c r="L795" s="20" t="str">
        <f t="shared" si="24"/>
        <v>Normal Weight</v>
      </c>
      <c r="M795" s="20" t="str">
        <f t="shared" si="25"/>
        <v>Diabetes</v>
      </c>
    </row>
    <row r="796" spans="1:13" x14ac:dyDescent="0.25">
      <c r="A796" s="13" t="s">
        <v>1590</v>
      </c>
      <c r="B796" s="13">
        <v>38.06</v>
      </c>
      <c r="C796" s="13">
        <v>9.24</v>
      </c>
      <c r="D796" s="13" t="s">
        <v>8335</v>
      </c>
      <c r="E796" s="13" t="s">
        <v>8335</v>
      </c>
      <c r="F796" s="13" t="s">
        <v>8335</v>
      </c>
      <c r="G796" s="13" t="s">
        <v>8339</v>
      </c>
      <c r="H796" s="13" t="s">
        <v>8335</v>
      </c>
      <c r="J796" s="20" t="str">
        <f>IF(Table7[[#This Row],[smoker]]="?","No",Table7[[#This Row],[smoker]])</f>
        <v>No</v>
      </c>
      <c r="K796" s="20">
        <f>IFERROR(VALUE(Table7[[#This Row],[NumberOfMajorSurgeries]]),0)</f>
        <v>0</v>
      </c>
      <c r="L796" s="22" t="str">
        <f t="shared" si="24"/>
        <v>Obesity</v>
      </c>
      <c r="M796" s="22" t="str">
        <f t="shared" si="25"/>
        <v>Diabetes</v>
      </c>
    </row>
    <row r="797" spans="1:13" x14ac:dyDescent="0.25">
      <c r="A797" s="13" t="s">
        <v>1592</v>
      </c>
      <c r="B797" s="13">
        <v>37.700000000000003</v>
      </c>
      <c r="C797" s="13">
        <v>8.6</v>
      </c>
      <c r="D797" s="13" t="s">
        <v>8335</v>
      </c>
      <c r="E797" s="13" t="s">
        <v>8335</v>
      </c>
      <c r="F797" s="13" t="s">
        <v>8335</v>
      </c>
      <c r="G797" s="13" t="s">
        <v>8339</v>
      </c>
      <c r="H797" s="13" t="s">
        <v>8335</v>
      </c>
      <c r="J797" s="20" t="str">
        <f>IF(Table7[[#This Row],[smoker]]="?","No",Table7[[#This Row],[smoker]])</f>
        <v>No</v>
      </c>
      <c r="K797" s="20">
        <f>IFERROR(VALUE(Table7[[#This Row],[NumberOfMajorSurgeries]]),0)</f>
        <v>0</v>
      </c>
      <c r="L797" s="20" t="str">
        <f t="shared" si="24"/>
        <v>Obesity</v>
      </c>
      <c r="M797" s="20" t="str">
        <f t="shared" si="25"/>
        <v>Diabetes</v>
      </c>
    </row>
    <row r="798" spans="1:13" x14ac:dyDescent="0.25">
      <c r="A798" s="13" t="s">
        <v>1594</v>
      </c>
      <c r="B798" s="13">
        <v>44</v>
      </c>
      <c r="C798" s="13">
        <v>9.32</v>
      </c>
      <c r="D798" s="13" t="s">
        <v>8336</v>
      </c>
      <c r="E798" s="13" t="s">
        <v>8335</v>
      </c>
      <c r="F798" s="13" t="s">
        <v>8335</v>
      </c>
      <c r="G798" s="13">
        <v>2</v>
      </c>
      <c r="H798" s="13" t="s">
        <v>8335</v>
      </c>
      <c r="J798" s="20" t="str">
        <f>IF(Table7[[#This Row],[smoker]]="?","No",Table7[[#This Row],[smoker]])</f>
        <v>No</v>
      </c>
      <c r="K798" s="20">
        <f>IFERROR(VALUE(Table7[[#This Row],[NumberOfMajorSurgeries]]),0)</f>
        <v>2</v>
      </c>
      <c r="L798" s="22" t="str">
        <f t="shared" si="24"/>
        <v>Obesity</v>
      </c>
      <c r="M798" s="22" t="str">
        <f t="shared" si="25"/>
        <v>Diabetes</v>
      </c>
    </row>
    <row r="799" spans="1:13" x14ac:dyDescent="0.25">
      <c r="A799" s="13" t="s">
        <v>1596</v>
      </c>
      <c r="B799" s="13">
        <v>41.45</v>
      </c>
      <c r="C799" s="13">
        <v>6.12</v>
      </c>
      <c r="D799" s="13" t="s">
        <v>8336</v>
      </c>
      <c r="E799" s="13" t="s">
        <v>8335</v>
      </c>
      <c r="F799" s="13" t="s">
        <v>8335</v>
      </c>
      <c r="G799" s="13" t="s">
        <v>8339</v>
      </c>
      <c r="H799" s="13" t="s">
        <v>8335</v>
      </c>
      <c r="J799" s="20" t="str">
        <f>IF(Table7[[#This Row],[smoker]]="?","No",Table7[[#This Row],[smoker]])</f>
        <v>No</v>
      </c>
      <c r="K799" s="20">
        <f>IFERROR(VALUE(Table7[[#This Row],[NumberOfMajorSurgeries]]),0)</f>
        <v>0</v>
      </c>
      <c r="L799" s="20" t="str">
        <f t="shared" si="24"/>
        <v>Obesity</v>
      </c>
      <c r="M799" s="20" t="str">
        <f t="shared" si="25"/>
        <v>Prediabetes</v>
      </c>
    </row>
    <row r="800" spans="1:13" x14ac:dyDescent="0.25">
      <c r="A800" s="13" t="s">
        <v>1598</v>
      </c>
      <c r="B800" s="13">
        <v>25.364999999999998</v>
      </c>
      <c r="C800" s="13">
        <v>9.19</v>
      </c>
      <c r="D800" s="13" t="s">
        <v>8336</v>
      </c>
      <c r="E800" s="13" t="s">
        <v>8335</v>
      </c>
      <c r="F800" s="13" t="s">
        <v>8335</v>
      </c>
      <c r="G800" s="13" t="s">
        <v>8339</v>
      </c>
      <c r="H800" s="13" t="s">
        <v>8335</v>
      </c>
      <c r="J800" s="20" t="str">
        <f>IF(Table7[[#This Row],[smoker]]="?","No",Table7[[#This Row],[smoker]])</f>
        <v>No</v>
      </c>
      <c r="K800" s="20">
        <f>IFERROR(VALUE(Table7[[#This Row],[NumberOfMajorSurgeries]]),0)</f>
        <v>0</v>
      </c>
      <c r="L800" s="22" t="str">
        <f t="shared" si="24"/>
        <v>Overweight</v>
      </c>
      <c r="M800" s="22" t="str">
        <f t="shared" si="25"/>
        <v>Diabetes</v>
      </c>
    </row>
    <row r="801" spans="1:13" x14ac:dyDescent="0.25">
      <c r="A801" s="13" t="s">
        <v>1600</v>
      </c>
      <c r="B801" s="13">
        <v>34.56</v>
      </c>
      <c r="C801" s="13">
        <v>5.84</v>
      </c>
      <c r="D801" s="13" t="s">
        <v>8336</v>
      </c>
      <c r="E801" s="13" t="s">
        <v>8335</v>
      </c>
      <c r="F801" s="13" t="s">
        <v>8337</v>
      </c>
      <c r="G801" s="13">
        <v>1</v>
      </c>
      <c r="H801" s="13" t="s">
        <v>8335</v>
      </c>
      <c r="J801" s="20" t="str">
        <f>IF(Table7[[#This Row],[smoker]]="?","No",Table7[[#This Row],[smoker]])</f>
        <v>No</v>
      </c>
      <c r="K801" s="20">
        <f>IFERROR(VALUE(Table7[[#This Row],[NumberOfMajorSurgeries]]),0)</f>
        <v>1</v>
      </c>
      <c r="L801" s="20" t="str">
        <f t="shared" si="24"/>
        <v>Obesity</v>
      </c>
      <c r="M801" s="20" t="str">
        <f t="shared" si="25"/>
        <v>Prediabetes</v>
      </c>
    </row>
    <row r="802" spans="1:13" x14ac:dyDescent="0.25">
      <c r="A802" s="13" t="s">
        <v>1602</v>
      </c>
      <c r="B802" s="13">
        <v>28.2</v>
      </c>
      <c r="C802" s="13">
        <v>7.19</v>
      </c>
      <c r="D802" s="13" t="s">
        <v>8336</v>
      </c>
      <c r="E802" s="13" t="s">
        <v>8335</v>
      </c>
      <c r="F802" s="13" t="s">
        <v>8335</v>
      </c>
      <c r="G802" s="13">
        <v>2</v>
      </c>
      <c r="H802" s="13" t="s">
        <v>8335</v>
      </c>
      <c r="J802" s="20" t="str">
        <f>IF(Table7[[#This Row],[smoker]]="?","No",Table7[[#This Row],[smoker]])</f>
        <v>No</v>
      </c>
      <c r="K802" s="20">
        <f>IFERROR(VALUE(Table7[[#This Row],[NumberOfMajorSurgeries]]),0)</f>
        <v>2</v>
      </c>
      <c r="L802" s="22" t="str">
        <f t="shared" si="24"/>
        <v>Overweight</v>
      </c>
      <c r="M802" s="22" t="str">
        <f t="shared" si="25"/>
        <v>Diabetes</v>
      </c>
    </row>
    <row r="803" spans="1:13" x14ac:dyDescent="0.25">
      <c r="A803" s="13" t="s">
        <v>1604</v>
      </c>
      <c r="B803" s="13">
        <v>30.43</v>
      </c>
      <c r="C803" s="13">
        <v>9.39</v>
      </c>
      <c r="D803" s="13" t="s">
        <v>8335</v>
      </c>
      <c r="E803" s="13" t="s">
        <v>8335</v>
      </c>
      <c r="F803" s="13" t="s">
        <v>8335</v>
      </c>
      <c r="G803" s="13" t="s">
        <v>8339</v>
      </c>
      <c r="H803" s="13" t="s">
        <v>8335</v>
      </c>
      <c r="J803" s="20" t="str">
        <f>IF(Table7[[#This Row],[smoker]]="?","No",Table7[[#This Row],[smoker]])</f>
        <v>No</v>
      </c>
      <c r="K803" s="20">
        <f>IFERROR(VALUE(Table7[[#This Row],[NumberOfMajorSurgeries]]),0)</f>
        <v>0</v>
      </c>
      <c r="L803" s="20" t="str">
        <f t="shared" si="24"/>
        <v>Obesity</v>
      </c>
      <c r="M803" s="20" t="str">
        <f t="shared" si="25"/>
        <v>Diabetes</v>
      </c>
    </row>
    <row r="804" spans="1:13" x14ac:dyDescent="0.25">
      <c r="A804" s="13" t="s">
        <v>1606</v>
      </c>
      <c r="B804" s="13">
        <v>32.395000000000003</v>
      </c>
      <c r="C804" s="13">
        <v>4.2699999999999996</v>
      </c>
      <c r="D804" s="13" t="s">
        <v>8336</v>
      </c>
      <c r="E804" s="13" t="s">
        <v>8335</v>
      </c>
      <c r="F804" s="13" t="s">
        <v>8335</v>
      </c>
      <c r="G804" s="13">
        <v>1</v>
      </c>
      <c r="H804" s="13" t="s">
        <v>8335</v>
      </c>
      <c r="J804" s="20" t="str">
        <f>IF(Table7[[#This Row],[smoker]]="?","No",Table7[[#This Row],[smoker]])</f>
        <v>No</v>
      </c>
      <c r="K804" s="20">
        <f>IFERROR(VALUE(Table7[[#This Row],[NumberOfMajorSurgeries]]),0)</f>
        <v>1</v>
      </c>
      <c r="L804" s="22" t="str">
        <f t="shared" si="24"/>
        <v>Obesity</v>
      </c>
      <c r="M804" s="22" t="str">
        <f t="shared" si="25"/>
        <v>Normal</v>
      </c>
    </row>
    <row r="805" spans="1:13" x14ac:dyDescent="0.25">
      <c r="A805" s="13" t="s">
        <v>1608</v>
      </c>
      <c r="B805" s="13">
        <v>24.035</v>
      </c>
      <c r="C805" s="13">
        <v>11.71</v>
      </c>
      <c r="D805" s="13" t="s">
        <v>8335</v>
      </c>
      <c r="E805" s="13" t="s">
        <v>8335</v>
      </c>
      <c r="F805" s="13" t="s">
        <v>8335</v>
      </c>
      <c r="G805" s="13" t="s">
        <v>8339</v>
      </c>
      <c r="H805" s="13" t="s">
        <v>8335</v>
      </c>
      <c r="J805" s="20" t="str">
        <f>IF(Table7[[#This Row],[smoker]]="?","No",Table7[[#This Row],[smoker]])</f>
        <v>No</v>
      </c>
      <c r="K805" s="20">
        <f>IFERROR(VALUE(Table7[[#This Row],[NumberOfMajorSurgeries]]),0)</f>
        <v>0</v>
      </c>
      <c r="L805" s="20" t="str">
        <f t="shared" si="24"/>
        <v>Normal Weight</v>
      </c>
      <c r="M805" s="20" t="str">
        <f t="shared" si="25"/>
        <v>Diabetes</v>
      </c>
    </row>
    <row r="806" spans="1:13" x14ac:dyDescent="0.25">
      <c r="A806" s="13" t="s">
        <v>1610</v>
      </c>
      <c r="B806" s="13">
        <v>37.119999999999997</v>
      </c>
      <c r="C806" s="13">
        <v>5.29</v>
      </c>
      <c r="D806" s="13" t="s">
        <v>8335</v>
      </c>
      <c r="E806" s="13" t="s">
        <v>8335</v>
      </c>
      <c r="F806" s="13" t="s">
        <v>8335</v>
      </c>
      <c r="G806" s="13">
        <v>2</v>
      </c>
      <c r="H806" s="13" t="s">
        <v>8335</v>
      </c>
      <c r="J806" s="20" t="str">
        <f>IF(Table7[[#This Row],[smoker]]="?","No",Table7[[#This Row],[smoker]])</f>
        <v>No</v>
      </c>
      <c r="K806" s="20">
        <f>IFERROR(VALUE(Table7[[#This Row],[NumberOfMajorSurgeries]]),0)</f>
        <v>2</v>
      </c>
      <c r="L806" s="22" t="str">
        <f t="shared" si="24"/>
        <v>Obesity</v>
      </c>
      <c r="M806" s="22" t="str">
        <f t="shared" si="25"/>
        <v>Normal</v>
      </c>
    </row>
    <row r="807" spans="1:13" x14ac:dyDescent="0.25">
      <c r="A807" s="13" t="s">
        <v>1612</v>
      </c>
      <c r="B807" s="13">
        <v>34.840000000000003</v>
      </c>
      <c r="C807" s="13">
        <v>6</v>
      </c>
      <c r="D807" s="13" t="s">
        <v>8336</v>
      </c>
      <c r="E807" s="13" t="s">
        <v>8335</v>
      </c>
      <c r="F807" s="13" t="s">
        <v>8337</v>
      </c>
      <c r="G807" s="13">
        <v>1</v>
      </c>
      <c r="H807" s="13" t="s">
        <v>8335</v>
      </c>
      <c r="J807" s="20" t="str">
        <f>IF(Table7[[#This Row],[smoker]]="?","No",Table7[[#This Row],[smoker]])</f>
        <v>No</v>
      </c>
      <c r="K807" s="20">
        <f>IFERROR(VALUE(Table7[[#This Row],[NumberOfMajorSurgeries]]),0)</f>
        <v>1</v>
      </c>
      <c r="L807" s="20" t="str">
        <f t="shared" si="24"/>
        <v>Obesity</v>
      </c>
      <c r="M807" s="20" t="str">
        <f t="shared" si="25"/>
        <v>Prediabetes</v>
      </c>
    </row>
    <row r="808" spans="1:13" x14ac:dyDescent="0.25">
      <c r="A808" s="13" t="s">
        <v>1614</v>
      </c>
      <c r="B808" s="13">
        <v>29.53</v>
      </c>
      <c r="C808" s="13">
        <v>10.64</v>
      </c>
      <c r="D808" s="13" t="s">
        <v>8335</v>
      </c>
      <c r="E808" s="13" t="s">
        <v>8335</v>
      </c>
      <c r="F808" s="13" t="s">
        <v>8335</v>
      </c>
      <c r="G808" s="13" t="s">
        <v>8339</v>
      </c>
      <c r="H808" s="13" t="s">
        <v>8335</v>
      </c>
      <c r="J808" s="20" t="str">
        <f>IF(Table7[[#This Row],[smoker]]="?","No",Table7[[#This Row],[smoker]])</f>
        <v>No</v>
      </c>
      <c r="K808" s="20">
        <f>IFERROR(VALUE(Table7[[#This Row],[NumberOfMajorSurgeries]]),0)</f>
        <v>0</v>
      </c>
      <c r="L808" s="22" t="str">
        <f t="shared" si="24"/>
        <v>Overweight</v>
      </c>
      <c r="M808" s="22" t="str">
        <f t="shared" si="25"/>
        <v>Diabetes</v>
      </c>
    </row>
    <row r="809" spans="1:13" x14ac:dyDescent="0.25">
      <c r="A809" s="13" t="s">
        <v>1616</v>
      </c>
      <c r="B809" s="13">
        <v>42.51</v>
      </c>
      <c r="C809" s="13">
        <v>8.2100000000000009</v>
      </c>
      <c r="D809" s="13" t="s">
        <v>8336</v>
      </c>
      <c r="E809" s="13" t="s">
        <v>8335</v>
      </c>
      <c r="F809" s="13" t="s">
        <v>8335</v>
      </c>
      <c r="G809" s="13" t="s">
        <v>8339</v>
      </c>
      <c r="H809" s="13" t="s">
        <v>8335</v>
      </c>
      <c r="J809" s="20" t="str">
        <f>IF(Table7[[#This Row],[smoker]]="?","No",Table7[[#This Row],[smoker]])</f>
        <v>No</v>
      </c>
      <c r="K809" s="20">
        <f>IFERROR(VALUE(Table7[[#This Row],[NumberOfMajorSurgeries]]),0)</f>
        <v>0</v>
      </c>
      <c r="L809" s="20" t="str">
        <f t="shared" si="24"/>
        <v>Obesity</v>
      </c>
      <c r="M809" s="20" t="str">
        <f t="shared" si="25"/>
        <v>Diabetes</v>
      </c>
    </row>
    <row r="810" spans="1:13" x14ac:dyDescent="0.25">
      <c r="A810" s="13" t="s">
        <v>1618</v>
      </c>
      <c r="B810" s="13">
        <v>38.14</v>
      </c>
      <c r="C810" s="13">
        <v>5.58</v>
      </c>
      <c r="D810" s="13" t="s">
        <v>8335</v>
      </c>
      <c r="E810" s="13" t="s">
        <v>8335</v>
      </c>
      <c r="F810" s="13" t="s">
        <v>8337</v>
      </c>
      <c r="G810" s="13">
        <v>1</v>
      </c>
      <c r="H810" s="13" t="s">
        <v>8335</v>
      </c>
      <c r="J810" s="20" t="str">
        <f>IF(Table7[[#This Row],[smoker]]="?","No",Table7[[#This Row],[smoker]])</f>
        <v>No</v>
      </c>
      <c r="K810" s="20">
        <f>IFERROR(VALUE(Table7[[#This Row],[NumberOfMajorSurgeries]]),0)</f>
        <v>1</v>
      </c>
      <c r="L810" s="22" t="str">
        <f t="shared" si="24"/>
        <v>Obesity</v>
      </c>
      <c r="M810" s="22" t="str">
        <f t="shared" si="25"/>
        <v>Normal</v>
      </c>
    </row>
    <row r="811" spans="1:13" x14ac:dyDescent="0.25">
      <c r="A811" s="13" t="s">
        <v>1620</v>
      </c>
      <c r="B811" s="13">
        <v>39.93</v>
      </c>
      <c r="C811" s="13">
        <v>8.75</v>
      </c>
      <c r="D811" s="13" t="s">
        <v>8335</v>
      </c>
      <c r="E811" s="13" t="s">
        <v>8335</v>
      </c>
      <c r="F811" s="13" t="s">
        <v>8335</v>
      </c>
      <c r="G811" s="13" t="s">
        <v>8339</v>
      </c>
      <c r="H811" s="13" t="s">
        <v>8335</v>
      </c>
      <c r="J811" s="20" t="str">
        <f>IF(Table7[[#This Row],[smoker]]="?","No",Table7[[#This Row],[smoker]])</f>
        <v>No</v>
      </c>
      <c r="K811" s="20">
        <f>IFERROR(VALUE(Table7[[#This Row],[NumberOfMajorSurgeries]]),0)</f>
        <v>0</v>
      </c>
      <c r="L811" s="20" t="str">
        <f t="shared" si="24"/>
        <v>Obesity</v>
      </c>
      <c r="M811" s="20" t="str">
        <f t="shared" si="25"/>
        <v>Diabetes</v>
      </c>
    </row>
    <row r="812" spans="1:13" x14ac:dyDescent="0.25">
      <c r="A812" s="13" t="s">
        <v>1622</v>
      </c>
      <c r="B812" s="13">
        <v>38.83</v>
      </c>
      <c r="C812" s="13">
        <v>11.86</v>
      </c>
      <c r="D812" s="13" t="s">
        <v>8335</v>
      </c>
      <c r="E812" s="13" t="s">
        <v>8335</v>
      </c>
      <c r="F812" s="13" t="s">
        <v>8335</v>
      </c>
      <c r="G812" s="13" t="s">
        <v>8339</v>
      </c>
      <c r="H812" s="13" t="s">
        <v>8335</v>
      </c>
      <c r="J812" s="20" t="str">
        <f>IF(Table7[[#This Row],[smoker]]="?","No",Table7[[#This Row],[smoker]])</f>
        <v>No</v>
      </c>
      <c r="K812" s="20">
        <f>IFERROR(VALUE(Table7[[#This Row],[NumberOfMajorSurgeries]]),0)</f>
        <v>0</v>
      </c>
      <c r="L812" s="22" t="str">
        <f t="shared" si="24"/>
        <v>Obesity</v>
      </c>
      <c r="M812" s="22" t="str">
        <f t="shared" si="25"/>
        <v>Diabetes</v>
      </c>
    </row>
    <row r="813" spans="1:13" x14ac:dyDescent="0.25">
      <c r="A813" s="13" t="s">
        <v>1624</v>
      </c>
      <c r="B813" s="13">
        <v>37.4</v>
      </c>
      <c r="C813" s="13">
        <v>11.46</v>
      </c>
      <c r="D813" s="13" t="s">
        <v>8335</v>
      </c>
      <c r="E813" s="13" t="s">
        <v>8335</v>
      </c>
      <c r="F813" s="13" t="s">
        <v>8335</v>
      </c>
      <c r="G813" s="13" t="s">
        <v>8339</v>
      </c>
      <c r="H813" s="13" t="s">
        <v>8335</v>
      </c>
      <c r="J813" s="20" t="str">
        <f>IF(Table7[[#This Row],[smoker]]="?","No",Table7[[#This Row],[smoker]])</f>
        <v>No</v>
      </c>
      <c r="K813" s="20">
        <f>IFERROR(VALUE(Table7[[#This Row],[NumberOfMajorSurgeries]]),0)</f>
        <v>0</v>
      </c>
      <c r="L813" s="20" t="str">
        <f t="shared" si="24"/>
        <v>Obesity</v>
      </c>
      <c r="M813" s="20" t="str">
        <f t="shared" si="25"/>
        <v>Diabetes</v>
      </c>
    </row>
    <row r="814" spans="1:13" x14ac:dyDescent="0.25">
      <c r="A814" s="13" t="s">
        <v>1626</v>
      </c>
      <c r="B814" s="13">
        <v>21.4</v>
      </c>
      <c r="C814" s="13">
        <v>9.0299999999999994</v>
      </c>
      <c r="D814" s="13" t="s">
        <v>8335</v>
      </c>
      <c r="E814" s="13" t="s">
        <v>8335</v>
      </c>
      <c r="F814" s="13" t="s">
        <v>8335</v>
      </c>
      <c r="G814" s="13" t="s">
        <v>8339</v>
      </c>
      <c r="H814" s="13" t="s">
        <v>8335</v>
      </c>
      <c r="J814" s="20" t="str">
        <f>IF(Table7[[#This Row],[smoker]]="?","No",Table7[[#This Row],[smoker]])</f>
        <v>No</v>
      </c>
      <c r="K814" s="20">
        <f>IFERROR(VALUE(Table7[[#This Row],[NumberOfMajorSurgeries]]),0)</f>
        <v>0</v>
      </c>
      <c r="L814" s="22" t="str">
        <f t="shared" si="24"/>
        <v>Normal Weight</v>
      </c>
      <c r="M814" s="22" t="str">
        <f t="shared" si="25"/>
        <v>Diabetes</v>
      </c>
    </row>
    <row r="815" spans="1:13" x14ac:dyDescent="0.25">
      <c r="A815" s="13" t="s">
        <v>1628</v>
      </c>
      <c r="B815" s="13">
        <v>38.380000000000003</v>
      </c>
      <c r="C815" s="13">
        <v>8.26</v>
      </c>
      <c r="D815" s="13" t="s">
        <v>8336</v>
      </c>
      <c r="E815" s="13" t="s">
        <v>8335</v>
      </c>
      <c r="F815" s="13" t="s">
        <v>8335</v>
      </c>
      <c r="G815" s="13">
        <v>2</v>
      </c>
      <c r="H815" s="13" t="s">
        <v>8335</v>
      </c>
      <c r="J815" s="20" t="str">
        <f>IF(Table7[[#This Row],[smoker]]="?","No",Table7[[#This Row],[smoker]])</f>
        <v>No</v>
      </c>
      <c r="K815" s="20">
        <f>IFERROR(VALUE(Table7[[#This Row],[NumberOfMajorSurgeries]]),0)</f>
        <v>2</v>
      </c>
      <c r="L815" s="20" t="str">
        <f t="shared" si="24"/>
        <v>Obesity</v>
      </c>
      <c r="M815" s="20" t="str">
        <f t="shared" si="25"/>
        <v>Diabetes</v>
      </c>
    </row>
    <row r="816" spans="1:13" x14ac:dyDescent="0.25">
      <c r="A816" s="13" t="s">
        <v>1630</v>
      </c>
      <c r="B816" s="13">
        <v>33.659999999999997</v>
      </c>
      <c r="C816" s="13">
        <v>5.42</v>
      </c>
      <c r="D816" s="13" t="s">
        <v>8336</v>
      </c>
      <c r="E816" s="13" t="s">
        <v>8335</v>
      </c>
      <c r="F816" s="13" t="s">
        <v>8335</v>
      </c>
      <c r="G816" s="13">
        <v>2</v>
      </c>
      <c r="H816" s="13" t="s">
        <v>8335</v>
      </c>
      <c r="J816" s="20" t="str">
        <f>IF(Table7[[#This Row],[smoker]]="?","No",Table7[[#This Row],[smoker]])</f>
        <v>No</v>
      </c>
      <c r="K816" s="20">
        <f>IFERROR(VALUE(Table7[[#This Row],[NumberOfMajorSurgeries]]),0)</f>
        <v>2</v>
      </c>
      <c r="L816" s="22" t="str">
        <f t="shared" si="24"/>
        <v>Obesity</v>
      </c>
      <c r="M816" s="22" t="str">
        <f t="shared" si="25"/>
        <v>Normal</v>
      </c>
    </row>
    <row r="817" spans="1:13" x14ac:dyDescent="0.25">
      <c r="A817" s="13" t="s">
        <v>1632</v>
      </c>
      <c r="B817" s="13">
        <v>31.79</v>
      </c>
      <c r="C817" s="13">
        <v>11.33</v>
      </c>
      <c r="D817" s="13" t="s">
        <v>8336</v>
      </c>
      <c r="E817" s="13" t="s">
        <v>8335</v>
      </c>
      <c r="F817" s="13" t="s">
        <v>8337</v>
      </c>
      <c r="G817" s="13">
        <v>1</v>
      </c>
      <c r="H817" s="13" t="s">
        <v>8335</v>
      </c>
      <c r="J817" s="20" t="str">
        <f>IF(Table7[[#This Row],[smoker]]="?","No",Table7[[#This Row],[smoker]])</f>
        <v>No</v>
      </c>
      <c r="K817" s="20">
        <f>IFERROR(VALUE(Table7[[#This Row],[NumberOfMajorSurgeries]]),0)</f>
        <v>1</v>
      </c>
      <c r="L817" s="20" t="str">
        <f t="shared" si="24"/>
        <v>Obesity</v>
      </c>
      <c r="M817" s="20" t="str">
        <f t="shared" si="25"/>
        <v>Diabetes</v>
      </c>
    </row>
    <row r="818" spans="1:13" x14ac:dyDescent="0.25">
      <c r="A818" s="13" t="s">
        <v>1634</v>
      </c>
      <c r="B818" s="13">
        <v>29.7</v>
      </c>
      <c r="C818" s="13">
        <v>7.69</v>
      </c>
      <c r="D818" s="13" t="s">
        <v>8336</v>
      </c>
      <c r="E818" s="13" t="s">
        <v>8335</v>
      </c>
      <c r="F818" s="13" t="s">
        <v>8337</v>
      </c>
      <c r="G818" s="13">
        <v>1</v>
      </c>
      <c r="H818" s="13" t="s">
        <v>8335</v>
      </c>
      <c r="J818" s="20" t="str">
        <f>IF(Table7[[#This Row],[smoker]]="?","No",Table7[[#This Row],[smoker]])</f>
        <v>No</v>
      </c>
      <c r="K818" s="20">
        <f>IFERROR(VALUE(Table7[[#This Row],[NumberOfMajorSurgeries]]),0)</f>
        <v>1</v>
      </c>
      <c r="L818" s="22" t="str">
        <f t="shared" si="24"/>
        <v>Overweight</v>
      </c>
      <c r="M818" s="22" t="str">
        <f t="shared" si="25"/>
        <v>Diabetes</v>
      </c>
    </row>
    <row r="819" spans="1:13" x14ac:dyDescent="0.25">
      <c r="A819" s="13" t="s">
        <v>1636</v>
      </c>
      <c r="B819" s="13">
        <v>25.46</v>
      </c>
      <c r="C819" s="13">
        <v>8.77</v>
      </c>
      <c r="D819" s="13" t="s">
        <v>8336</v>
      </c>
      <c r="E819" s="13" t="s">
        <v>8335</v>
      </c>
      <c r="F819" s="13" t="s">
        <v>8337</v>
      </c>
      <c r="G819" s="13">
        <v>1</v>
      </c>
      <c r="H819" s="13" t="s">
        <v>8335</v>
      </c>
      <c r="J819" s="20" t="str">
        <f>IF(Table7[[#This Row],[smoker]]="?","No",Table7[[#This Row],[smoker]])</f>
        <v>No</v>
      </c>
      <c r="K819" s="20">
        <f>IFERROR(VALUE(Table7[[#This Row],[NumberOfMajorSurgeries]]),0)</f>
        <v>1</v>
      </c>
      <c r="L819" s="20" t="str">
        <f t="shared" si="24"/>
        <v>Overweight</v>
      </c>
      <c r="M819" s="20" t="str">
        <f t="shared" si="25"/>
        <v>Diabetes</v>
      </c>
    </row>
    <row r="820" spans="1:13" x14ac:dyDescent="0.25">
      <c r="A820" s="13" t="s">
        <v>1638</v>
      </c>
      <c r="B820" s="13">
        <v>39.14</v>
      </c>
      <c r="C820" s="13">
        <v>4.91</v>
      </c>
      <c r="D820" s="13" t="s">
        <v>8335</v>
      </c>
      <c r="E820" s="13" t="s">
        <v>8336</v>
      </c>
      <c r="F820" s="13" t="s">
        <v>8335</v>
      </c>
      <c r="G820" s="13">
        <v>1</v>
      </c>
      <c r="H820" s="13" t="s">
        <v>8335</v>
      </c>
      <c r="J820" s="20" t="str">
        <f>IF(Table7[[#This Row],[smoker]]="?","No",Table7[[#This Row],[smoker]])</f>
        <v>No</v>
      </c>
      <c r="K820" s="20">
        <f>IFERROR(VALUE(Table7[[#This Row],[NumberOfMajorSurgeries]]),0)</f>
        <v>1</v>
      </c>
      <c r="L820" s="22" t="str">
        <f t="shared" si="24"/>
        <v>Obesity</v>
      </c>
      <c r="M820" s="22" t="str">
        <f t="shared" si="25"/>
        <v>Normal</v>
      </c>
    </row>
    <row r="821" spans="1:13" x14ac:dyDescent="0.25">
      <c r="A821" s="13" t="s">
        <v>1640</v>
      </c>
      <c r="B821" s="13">
        <v>41.2</v>
      </c>
      <c r="C821" s="13">
        <v>4.95</v>
      </c>
      <c r="D821" s="13" t="s">
        <v>8335</v>
      </c>
      <c r="E821" s="13" t="s">
        <v>8335</v>
      </c>
      <c r="F821" s="13" t="s">
        <v>8335</v>
      </c>
      <c r="G821" s="13">
        <v>1</v>
      </c>
      <c r="H821" s="13" t="s">
        <v>8335</v>
      </c>
      <c r="J821" s="20" t="str">
        <f>IF(Table7[[#This Row],[smoker]]="?","No",Table7[[#This Row],[smoker]])</f>
        <v>No</v>
      </c>
      <c r="K821" s="20">
        <f>IFERROR(VALUE(Table7[[#This Row],[NumberOfMajorSurgeries]]),0)</f>
        <v>1</v>
      </c>
      <c r="L821" s="20" t="str">
        <f t="shared" si="24"/>
        <v>Obesity</v>
      </c>
      <c r="M821" s="20" t="str">
        <f t="shared" si="25"/>
        <v>Normal</v>
      </c>
    </row>
    <row r="822" spans="1:13" x14ac:dyDescent="0.25">
      <c r="A822" s="13" t="s">
        <v>1642</v>
      </c>
      <c r="B822" s="13">
        <v>28.81</v>
      </c>
      <c r="C822" s="13">
        <v>10.8</v>
      </c>
      <c r="D822" s="13" t="s">
        <v>8336</v>
      </c>
      <c r="E822" s="13" t="s">
        <v>8335</v>
      </c>
      <c r="F822" s="13" t="s">
        <v>8337</v>
      </c>
      <c r="G822" s="13">
        <v>1</v>
      </c>
      <c r="H822" s="13" t="s">
        <v>8335</v>
      </c>
      <c r="J822" s="20" t="str">
        <f>IF(Table7[[#This Row],[smoker]]="?","No",Table7[[#This Row],[smoker]])</f>
        <v>No</v>
      </c>
      <c r="K822" s="20">
        <f>IFERROR(VALUE(Table7[[#This Row],[NumberOfMajorSurgeries]]),0)</f>
        <v>1</v>
      </c>
      <c r="L822" s="22" t="str">
        <f t="shared" si="24"/>
        <v>Overweight</v>
      </c>
      <c r="M822" s="22" t="str">
        <f t="shared" si="25"/>
        <v>Diabetes</v>
      </c>
    </row>
    <row r="823" spans="1:13" x14ac:dyDescent="0.25">
      <c r="A823" s="13" t="s">
        <v>1644</v>
      </c>
      <c r="B823" s="13">
        <v>37.409999999999997</v>
      </c>
      <c r="C823" s="13">
        <v>7.21</v>
      </c>
      <c r="D823" s="13" t="s">
        <v>8335</v>
      </c>
      <c r="E823" s="13" t="s">
        <v>8335</v>
      </c>
      <c r="F823" s="13" t="s">
        <v>8335</v>
      </c>
      <c r="G823" s="13">
        <v>2</v>
      </c>
      <c r="H823" s="13" t="s">
        <v>8335</v>
      </c>
      <c r="J823" s="20" t="str">
        <f>IF(Table7[[#This Row],[smoker]]="?","No",Table7[[#This Row],[smoker]])</f>
        <v>No</v>
      </c>
      <c r="K823" s="20">
        <f>IFERROR(VALUE(Table7[[#This Row],[NumberOfMajorSurgeries]]),0)</f>
        <v>2</v>
      </c>
      <c r="L823" s="20" t="str">
        <f t="shared" si="24"/>
        <v>Obesity</v>
      </c>
      <c r="M823" s="20" t="str">
        <f t="shared" si="25"/>
        <v>Diabetes</v>
      </c>
    </row>
    <row r="824" spans="1:13" x14ac:dyDescent="0.25">
      <c r="A824" s="13" t="s">
        <v>1646</v>
      </c>
      <c r="B824" s="13">
        <v>52.54</v>
      </c>
      <c r="C824" s="13">
        <v>5.12</v>
      </c>
      <c r="D824" s="13" t="s">
        <v>8335</v>
      </c>
      <c r="E824" s="13" t="s">
        <v>8335</v>
      </c>
      <c r="F824" s="13" t="s">
        <v>8337</v>
      </c>
      <c r="G824" s="13">
        <v>1</v>
      </c>
      <c r="H824" s="13" t="s">
        <v>8335</v>
      </c>
      <c r="J824" s="20" t="str">
        <f>IF(Table7[[#This Row],[smoker]]="?","No",Table7[[#This Row],[smoker]])</f>
        <v>No</v>
      </c>
      <c r="K824" s="20">
        <f>IFERROR(VALUE(Table7[[#This Row],[NumberOfMajorSurgeries]]),0)</f>
        <v>1</v>
      </c>
      <c r="L824" s="22" t="str">
        <f t="shared" si="24"/>
        <v>Obesity</v>
      </c>
      <c r="M824" s="22" t="str">
        <f t="shared" si="25"/>
        <v>Normal</v>
      </c>
    </row>
    <row r="825" spans="1:13" x14ac:dyDescent="0.25">
      <c r="A825" s="13" t="s">
        <v>1648</v>
      </c>
      <c r="B825" s="13">
        <v>17.29</v>
      </c>
      <c r="C825" s="13">
        <v>4.62</v>
      </c>
      <c r="D825" s="13" t="s">
        <v>8335</v>
      </c>
      <c r="E825" s="13" t="s">
        <v>8336</v>
      </c>
      <c r="F825" s="13" t="s">
        <v>8335</v>
      </c>
      <c r="G825" s="13">
        <v>1</v>
      </c>
      <c r="H825" s="13" t="s">
        <v>8336</v>
      </c>
      <c r="J825" s="20" t="str">
        <f>IF(Table7[[#This Row],[smoker]]="?","No",Table7[[#This Row],[smoker]])</f>
        <v>yes</v>
      </c>
      <c r="K825" s="20">
        <f>IFERROR(VALUE(Table7[[#This Row],[NumberOfMajorSurgeries]]),0)</f>
        <v>1</v>
      </c>
      <c r="L825" s="20" t="str">
        <f t="shared" si="24"/>
        <v>Underweight</v>
      </c>
      <c r="M825" s="20" t="str">
        <f t="shared" si="25"/>
        <v>Normal</v>
      </c>
    </row>
    <row r="826" spans="1:13" x14ac:dyDescent="0.25">
      <c r="A826" s="13" t="s">
        <v>1650</v>
      </c>
      <c r="B826" s="13">
        <v>31.74</v>
      </c>
      <c r="C826" s="13">
        <v>7.68</v>
      </c>
      <c r="D826" s="13" t="s">
        <v>8336</v>
      </c>
      <c r="E826" s="13" t="s">
        <v>8335</v>
      </c>
      <c r="F826" s="13" t="s">
        <v>8335</v>
      </c>
      <c r="G826" s="13" t="s">
        <v>8339</v>
      </c>
      <c r="H826" s="13" t="s">
        <v>8335</v>
      </c>
      <c r="J826" s="20" t="str">
        <f>IF(Table7[[#This Row],[smoker]]="?","No",Table7[[#This Row],[smoker]])</f>
        <v>No</v>
      </c>
      <c r="K826" s="20">
        <f>IFERROR(VALUE(Table7[[#This Row],[NumberOfMajorSurgeries]]),0)</f>
        <v>0</v>
      </c>
      <c r="L826" s="22" t="str">
        <f t="shared" si="24"/>
        <v>Obesity</v>
      </c>
      <c r="M826" s="22" t="str">
        <f t="shared" si="25"/>
        <v>Diabetes</v>
      </c>
    </row>
    <row r="827" spans="1:13" x14ac:dyDescent="0.25">
      <c r="A827" s="13" t="s">
        <v>1652</v>
      </c>
      <c r="B827" s="13">
        <v>26.504999999999999</v>
      </c>
      <c r="C827" s="13">
        <v>6.79</v>
      </c>
      <c r="D827" s="13" t="s">
        <v>8336</v>
      </c>
      <c r="E827" s="13" t="s">
        <v>8335</v>
      </c>
      <c r="F827" s="13" t="s">
        <v>8337</v>
      </c>
      <c r="G827" s="13">
        <v>1</v>
      </c>
      <c r="H827" s="13" t="s">
        <v>8335</v>
      </c>
      <c r="J827" s="20" t="str">
        <f>IF(Table7[[#This Row],[smoker]]="?","No",Table7[[#This Row],[smoker]])</f>
        <v>No</v>
      </c>
      <c r="K827" s="20">
        <f>IFERROR(VALUE(Table7[[#This Row],[NumberOfMajorSurgeries]]),0)</f>
        <v>1</v>
      </c>
      <c r="L827" s="20" t="str">
        <f t="shared" si="24"/>
        <v>Overweight</v>
      </c>
      <c r="M827" s="20" t="str">
        <f t="shared" si="25"/>
        <v>Diabetes</v>
      </c>
    </row>
    <row r="828" spans="1:13" x14ac:dyDescent="0.25">
      <c r="A828" s="13" t="s">
        <v>1654</v>
      </c>
      <c r="B828" s="13">
        <v>36.479999999999997</v>
      </c>
      <c r="C828" s="13">
        <v>11.09</v>
      </c>
      <c r="D828" s="13" t="s">
        <v>8335</v>
      </c>
      <c r="E828" s="13" t="s">
        <v>8335</v>
      </c>
      <c r="F828" s="13" t="s">
        <v>8335</v>
      </c>
      <c r="G828" s="13" t="s">
        <v>8339</v>
      </c>
      <c r="H828" s="13" t="s">
        <v>8335</v>
      </c>
      <c r="J828" s="20" t="str">
        <f>IF(Table7[[#This Row],[smoker]]="?","No",Table7[[#This Row],[smoker]])</f>
        <v>No</v>
      </c>
      <c r="K828" s="20">
        <f>IFERROR(VALUE(Table7[[#This Row],[NumberOfMajorSurgeries]]),0)</f>
        <v>0</v>
      </c>
      <c r="L828" s="22" t="str">
        <f t="shared" si="24"/>
        <v>Obesity</v>
      </c>
      <c r="M828" s="22" t="str">
        <f t="shared" si="25"/>
        <v>Diabetes</v>
      </c>
    </row>
    <row r="829" spans="1:13" x14ac:dyDescent="0.25">
      <c r="A829" s="13" t="s">
        <v>1656</v>
      </c>
      <c r="B829" s="13">
        <v>39.159999999999997</v>
      </c>
      <c r="C829" s="13">
        <v>5.24</v>
      </c>
      <c r="D829" s="13" t="s">
        <v>8336</v>
      </c>
      <c r="E829" s="13" t="s">
        <v>8335</v>
      </c>
      <c r="F829" s="13" t="s">
        <v>8337</v>
      </c>
      <c r="G829" s="13">
        <v>1</v>
      </c>
      <c r="H829" s="13" t="s">
        <v>8335</v>
      </c>
      <c r="J829" s="20" t="str">
        <f>IF(Table7[[#This Row],[smoker]]="?","No",Table7[[#This Row],[smoker]])</f>
        <v>No</v>
      </c>
      <c r="K829" s="20">
        <f>IFERROR(VALUE(Table7[[#This Row],[NumberOfMajorSurgeries]]),0)</f>
        <v>1</v>
      </c>
      <c r="L829" s="20" t="str">
        <f t="shared" si="24"/>
        <v>Obesity</v>
      </c>
      <c r="M829" s="20" t="str">
        <f t="shared" si="25"/>
        <v>Normal</v>
      </c>
    </row>
    <row r="830" spans="1:13" x14ac:dyDescent="0.25">
      <c r="A830" s="13" t="s">
        <v>1658</v>
      </c>
      <c r="B830" s="13">
        <v>28.22</v>
      </c>
      <c r="C830" s="13">
        <v>7.51</v>
      </c>
      <c r="D830" s="13" t="s">
        <v>8336</v>
      </c>
      <c r="E830" s="13" t="s">
        <v>8335</v>
      </c>
      <c r="F830" s="13" t="s">
        <v>8337</v>
      </c>
      <c r="G830" s="13">
        <v>1</v>
      </c>
      <c r="H830" s="13" t="s">
        <v>8335</v>
      </c>
      <c r="J830" s="20" t="str">
        <f>IF(Table7[[#This Row],[smoker]]="?","No",Table7[[#This Row],[smoker]])</f>
        <v>No</v>
      </c>
      <c r="K830" s="20">
        <f>IFERROR(VALUE(Table7[[#This Row],[NumberOfMajorSurgeries]]),0)</f>
        <v>1</v>
      </c>
      <c r="L830" s="22" t="str">
        <f t="shared" si="24"/>
        <v>Overweight</v>
      </c>
      <c r="M830" s="22" t="str">
        <f t="shared" si="25"/>
        <v>Diabetes</v>
      </c>
    </row>
    <row r="831" spans="1:13" x14ac:dyDescent="0.25">
      <c r="A831" s="13" t="s">
        <v>1660</v>
      </c>
      <c r="B831" s="13">
        <v>35</v>
      </c>
      <c r="C831" s="13">
        <v>4.13</v>
      </c>
      <c r="D831" s="13" t="s">
        <v>8335</v>
      </c>
      <c r="E831" s="13" t="s">
        <v>8335</v>
      </c>
      <c r="F831" s="13" t="s">
        <v>8335</v>
      </c>
      <c r="G831" s="13">
        <v>2</v>
      </c>
      <c r="H831" s="13" t="s">
        <v>8335</v>
      </c>
      <c r="J831" s="20" t="str">
        <f>IF(Table7[[#This Row],[smoker]]="?","No",Table7[[#This Row],[smoker]])</f>
        <v>No</v>
      </c>
      <c r="K831" s="20">
        <f>IFERROR(VALUE(Table7[[#This Row],[NumberOfMajorSurgeries]]),0)</f>
        <v>2</v>
      </c>
      <c r="L831" s="20" t="str">
        <f t="shared" si="24"/>
        <v>Obesity</v>
      </c>
      <c r="M831" s="20" t="str">
        <f t="shared" si="25"/>
        <v>Normal</v>
      </c>
    </row>
    <row r="832" spans="1:13" x14ac:dyDescent="0.25">
      <c r="A832" s="13" t="s">
        <v>1662</v>
      </c>
      <c r="B832" s="13">
        <v>36.24</v>
      </c>
      <c r="C832" s="13">
        <v>8.3800000000000008</v>
      </c>
      <c r="D832" s="13" t="s">
        <v>8336</v>
      </c>
      <c r="E832" s="13" t="s">
        <v>8335</v>
      </c>
      <c r="F832" s="13" t="s">
        <v>8335</v>
      </c>
      <c r="G832" s="13">
        <v>1</v>
      </c>
      <c r="H832" s="13" t="s">
        <v>8335</v>
      </c>
      <c r="J832" s="20" t="str">
        <f>IF(Table7[[#This Row],[smoker]]="?","No",Table7[[#This Row],[smoker]])</f>
        <v>No</v>
      </c>
      <c r="K832" s="20">
        <f>IFERROR(VALUE(Table7[[#This Row],[NumberOfMajorSurgeries]]),0)</f>
        <v>1</v>
      </c>
      <c r="L832" s="22" t="str">
        <f t="shared" si="24"/>
        <v>Obesity</v>
      </c>
      <c r="M832" s="22" t="str">
        <f t="shared" si="25"/>
        <v>Diabetes</v>
      </c>
    </row>
    <row r="833" spans="1:13" x14ac:dyDescent="0.25">
      <c r="A833" s="13" t="s">
        <v>1664</v>
      </c>
      <c r="B833" s="13">
        <v>36.954999999999998</v>
      </c>
      <c r="C833" s="13">
        <v>8.07</v>
      </c>
      <c r="D833" s="13" t="s">
        <v>8335</v>
      </c>
      <c r="E833" s="13" t="s">
        <v>8335</v>
      </c>
      <c r="F833" s="13" t="s">
        <v>8335</v>
      </c>
      <c r="G833" s="13" t="s">
        <v>8339</v>
      </c>
      <c r="H833" s="13" t="s">
        <v>8335</v>
      </c>
      <c r="J833" s="20" t="str">
        <f>IF(Table7[[#This Row],[smoker]]="?","No",Table7[[#This Row],[smoker]])</f>
        <v>No</v>
      </c>
      <c r="K833" s="20">
        <f>IFERROR(VALUE(Table7[[#This Row],[NumberOfMajorSurgeries]]),0)</f>
        <v>0</v>
      </c>
      <c r="L833" s="20" t="str">
        <f t="shared" si="24"/>
        <v>Obesity</v>
      </c>
      <c r="M833" s="20" t="str">
        <f t="shared" si="25"/>
        <v>Diabetes</v>
      </c>
    </row>
    <row r="834" spans="1:13" x14ac:dyDescent="0.25">
      <c r="A834" s="13" t="s">
        <v>1666</v>
      </c>
      <c r="B834" s="13">
        <v>29.64</v>
      </c>
      <c r="C834" s="13">
        <v>8.9499999999999993</v>
      </c>
      <c r="D834" s="13" t="s">
        <v>8335</v>
      </c>
      <c r="E834" s="13" t="s">
        <v>8335</v>
      </c>
      <c r="F834" s="13" t="s">
        <v>8335</v>
      </c>
      <c r="G834" s="13" t="s">
        <v>8339</v>
      </c>
      <c r="H834" s="13" t="s">
        <v>8335</v>
      </c>
      <c r="J834" s="20" t="str">
        <f>IF(Table7[[#This Row],[smoker]]="?","No",Table7[[#This Row],[smoker]])</f>
        <v>No</v>
      </c>
      <c r="K834" s="20">
        <f>IFERROR(VALUE(Table7[[#This Row],[NumberOfMajorSurgeries]]),0)</f>
        <v>0</v>
      </c>
      <c r="L834" s="22" t="str">
        <f t="shared" ref="L834:L897" si="26">IF(B834 &lt; 18.5, "Underweight", IF(B834 &lt; 25, "Normal Weight", IF(B834 &lt; 30, "Overweight", "Obesity")))</f>
        <v>Overweight</v>
      </c>
      <c r="M834" s="22" t="str">
        <f t="shared" ref="M834:M897" si="27">IF(C834&lt;5.7,"Normal",
IF(C834&lt;6.5,"Prediabetes",
IF(C834&lt;7,"Diabetes",
"Diabetes")))</f>
        <v>Diabetes</v>
      </c>
    </row>
    <row r="835" spans="1:13" x14ac:dyDescent="0.25">
      <c r="A835" s="13" t="s">
        <v>1668</v>
      </c>
      <c r="B835" s="13">
        <v>42.74</v>
      </c>
      <c r="C835" s="13">
        <v>6.31</v>
      </c>
      <c r="D835" s="13" t="s">
        <v>8336</v>
      </c>
      <c r="E835" s="13" t="s">
        <v>8335</v>
      </c>
      <c r="F835" s="13" t="s">
        <v>8335</v>
      </c>
      <c r="G835" s="13">
        <v>1</v>
      </c>
      <c r="H835" s="13" t="s">
        <v>8335</v>
      </c>
      <c r="J835" s="20" t="str">
        <f>IF(Table7[[#This Row],[smoker]]="?","No",Table7[[#This Row],[smoker]])</f>
        <v>No</v>
      </c>
      <c r="K835" s="20">
        <f>IFERROR(VALUE(Table7[[#This Row],[NumberOfMajorSurgeries]]),0)</f>
        <v>1</v>
      </c>
      <c r="L835" s="20" t="str">
        <f t="shared" si="26"/>
        <v>Obesity</v>
      </c>
      <c r="M835" s="20" t="str">
        <f t="shared" si="27"/>
        <v>Prediabetes</v>
      </c>
    </row>
    <row r="836" spans="1:13" x14ac:dyDescent="0.25">
      <c r="A836" s="13" t="s">
        <v>1670</v>
      </c>
      <c r="B836" s="13">
        <v>36.130000000000003</v>
      </c>
      <c r="C836" s="13">
        <v>7.19</v>
      </c>
      <c r="D836" s="13" t="s">
        <v>8336</v>
      </c>
      <c r="E836" s="13" t="s">
        <v>8335</v>
      </c>
      <c r="F836" s="13" t="s">
        <v>8335</v>
      </c>
      <c r="G836" s="13">
        <v>2</v>
      </c>
      <c r="H836" s="13" t="s">
        <v>8335</v>
      </c>
      <c r="J836" s="20" t="str">
        <f>IF(Table7[[#This Row],[smoker]]="?","No",Table7[[#This Row],[smoker]])</f>
        <v>No</v>
      </c>
      <c r="K836" s="20">
        <f>IFERROR(VALUE(Table7[[#This Row],[NumberOfMajorSurgeries]]),0)</f>
        <v>2</v>
      </c>
      <c r="L836" s="22" t="str">
        <f t="shared" si="26"/>
        <v>Obesity</v>
      </c>
      <c r="M836" s="22" t="str">
        <f t="shared" si="27"/>
        <v>Diabetes</v>
      </c>
    </row>
    <row r="837" spans="1:13" x14ac:dyDescent="0.25">
      <c r="A837" s="13" t="s">
        <v>1672</v>
      </c>
      <c r="B837" s="13">
        <v>31.55</v>
      </c>
      <c r="C837" s="13">
        <v>6.11</v>
      </c>
      <c r="D837" s="13" t="s">
        <v>8336</v>
      </c>
      <c r="E837" s="13" t="s">
        <v>8335</v>
      </c>
      <c r="F837" s="13" t="s">
        <v>8335</v>
      </c>
      <c r="G837" s="13">
        <v>1</v>
      </c>
      <c r="H837" s="13" t="s">
        <v>8335</v>
      </c>
      <c r="J837" s="20" t="str">
        <f>IF(Table7[[#This Row],[smoker]]="?","No",Table7[[#This Row],[smoker]])</f>
        <v>No</v>
      </c>
      <c r="K837" s="20">
        <f>IFERROR(VALUE(Table7[[#This Row],[NumberOfMajorSurgeries]]),0)</f>
        <v>1</v>
      </c>
      <c r="L837" s="20" t="str">
        <f t="shared" si="26"/>
        <v>Obesity</v>
      </c>
      <c r="M837" s="20" t="str">
        <f t="shared" si="27"/>
        <v>Prediabetes</v>
      </c>
    </row>
    <row r="838" spans="1:13" x14ac:dyDescent="0.25">
      <c r="A838" s="13" t="s">
        <v>1674</v>
      </c>
      <c r="B838" s="13">
        <v>52.75</v>
      </c>
      <c r="C838" s="13">
        <v>6.02</v>
      </c>
      <c r="D838" s="13" t="s">
        <v>8335</v>
      </c>
      <c r="E838" s="13" t="s">
        <v>8335</v>
      </c>
      <c r="F838" s="13" t="s">
        <v>8335</v>
      </c>
      <c r="G838" s="13">
        <v>1</v>
      </c>
      <c r="H838" s="13" t="s">
        <v>8335</v>
      </c>
      <c r="J838" s="20" t="str">
        <f>IF(Table7[[#This Row],[smoker]]="?","No",Table7[[#This Row],[smoker]])</f>
        <v>No</v>
      </c>
      <c r="K838" s="20">
        <f>IFERROR(VALUE(Table7[[#This Row],[NumberOfMajorSurgeries]]),0)</f>
        <v>1</v>
      </c>
      <c r="L838" s="22" t="str">
        <f t="shared" si="26"/>
        <v>Obesity</v>
      </c>
      <c r="M838" s="22" t="str">
        <f t="shared" si="27"/>
        <v>Prediabetes</v>
      </c>
    </row>
    <row r="839" spans="1:13" x14ac:dyDescent="0.25">
      <c r="A839" s="13" t="s">
        <v>1676</v>
      </c>
      <c r="B839" s="13">
        <v>36.67</v>
      </c>
      <c r="C839" s="13">
        <v>11.86</v>
      </c>
      <c r="D839" s="13" t="s">
        <v>8335</v>
      </c>
      <c r="E839" s="13" t="s">
        <v>8335</v>
      </c>
      <c r="F839" s="13" t="s">
        <v>8335</v>
      </c>
      <c r="G839" s="13" t="s">
        <v>8339</v>
      </c>
      <c r="H839" s="13" t="s">
        <v>8335</v>
      </c>
      <c r="J839" s="20" t="str">
        <f>IF(Table7[[#This Row],[smoker]]="?","No",Table7[[#This Row],[smoker]])</f>
        <v>No</v>
      </c>
      <c r="K839" s="20">
        <f>IFERROR(VALUE(Table7[[#This Row],[NumberOfMajorSurgeries]]),0)</f>
        <v>0</v>
      </c>
      <c r="L839" s="20" t="str">
        <f t="shared" si="26"/>
        <v>Obesity</v>
      </c>
      <c r="M839" s="20" t="str">
        <f t="shared" si="27"/>
        <v>Diabetes</v>
      </c>
    </row>
    <row r="840" spans="1:13" x14ac:dyDescent="0.25">
      <c r="A840" s="13" t="s">
        <v>1678</v>
      </c>
      <c r="B840" s="13">
        <v>38.06</v>
      </c>
      <c r="C840" s="13">
        <v>8.25</v>
      </c>
      <c r="D840" s="13" t="s">
        <v>8335</v>
      </c>
      <c r="E840" s="13" t="s">
        <v>8335</v>
      </c>
      <c r="F840" s="13" t="s">
        <v>8335</v>
      </c>
      <c r="G840" s="13" t="s">
        <v>8339</v>
      </c>
      <c r="H840" s="13" t="s">
        <v>8335</v>
      </c>
      <c r="J840" s="20" t="str">
        <f>IF(Table7[[#This Row],[smoker]]="?","No",Table7[[#This Row],[smoker]])</f>
        <v>No</v>
      </c>
      <c r="K840" s="20">
        <f>IFERROR(VALUE(Table7[[#This Row],[NumberOfMajorSurgeries]]),0)</f>
        <v>0</v>
      </c>
      <c r="L840" s="22" t="str">
        <f t="shared" si="26"/>
        <v>Obesity</v>
      </c>
      <c r="M840" s="22" t="str">
        <f t="shared" si="27"/>
        <v>Diabetes</v>
      </c>
    </row>
    <row r="841" spans="1:13" x14ac:dyDescent="0.25">
      <c r="A841" s="13" t="s">
        <v>1680</v>
      </c>
      <c r="B841" s="13">
        <v>38</v>
      </c>
      <c r="C841" s="13">
        <v>8.1300000000000008</v>
      </c>
      <c r="D841" s="13" t="s">
        <v>8335</v>
      </c>
      <c r="E841" s="13" t="s">
        <v>8335</v>
      </c>
      <c r="F841" s="13" t="s">
        <v>8335</v>
      </c>
      <c r="G841" s="13" t="s">
        <v>8339</v>
      </c>
      <c r="H841" s="13" t="s">
        <v>8335</v>
      </c>
      <c r="J841" s="20" t="str">
        <f>IF(Table7[[#This Row],[smoker]]="?","No",Table7[[#This Row],[smoker]])</f>
        <v>No</v>
      </c>
      <c r="K841" s="20">
        <f>IFERROR(VALUE(Table7[[#This Row],[NumberOfMajorSurgeries]]),0)</f>
        <v>0</v>
      </c>
      <c r="L841" s="20" t="str">
        <f t="shared" si="26"/>
        <v>Obesity</v>
      </c>
      <c r="M841" s="20" t="str">
        <f t="shared" si="27"/>
        <v>Diabetes</v>
      </c>
    </row>
    <row r="842" spans="1:13" x14ac:dyDescent="0.25">
      <c r="A842" s="13" t="s">
        <v>1682</v>
      </c>
      <c r="B842" s="13">
        <v>35.1</v>
      </c>
      <c r="C842" s="13">
        <v>10.1</v>
      </c>
      <c r="D842" s="13" t="s">
        <v>8335</v>
      </c>
      <c r="E842" s="13" t="s">
        <v>8335</v>
      </c>
      <c r="F842" s="13" t="s">
        <v>8335</v>
      </c>
      <c r="G842" s="13" t="s">
        <v>8339</v>
      </c>
      <c r="H842" s="13" t="s">
        <v>8335</v>
      </c>
      <c r="J842" s="20" t="str">
        <f>IF(Table7[[#This Row],[smoker]]="?","No",Table7[[#This Row],[smoker]])</f>
        <v>No</v>
      </c>
      <c r="K842" s="20">
        <f>IFERROR(VALUE(Table7[[#This Row],[NumberOfMajorSurgeries]]),0)</f>
        <v>0</v>
      </c>
      <c r="L842" s="22" t="str">
        <f t="shared" si="26"/>
        <v>Obesity</v>
      </c>
      <c r="M842" s="22" t="str">
        <f t="shared" si="27"/>
        <v>Diabetes</v>
      </c>
    </row>
    <row r="843" spans="1:13" x14ac:dyDescent="0.25">
      <c r="A843" s="13" t="s">
        <v>1684</v>
      </c>
      <c r="B843" s="13">
        <v>33.82</v>
      </c>
      <c r="C843" s="13">
        <v>5.89</v>
      </c>
      <c r="D843" s="13" t="s">
        <v>8336</v>
      </c>
      <c r="E843" s="13" t="s">
        <v>8335</v>
      </c>
      <c r="F843" s="13" t="s">
        <v>8335</v>
      </c>
      <c r="G843" s="13">
        <v>2</v>
      </c>
      <c r="H843" s="13" t="s">
        <v>8335</v>
      </c>
      <c r="J843" s="20" t="str">
        <f>IF(Table7[[#This Row],[smoker]]="?","No",Table7[[#This Row],[smoker]])</f>
        <v>No</v>
      </c>
      <c r="K843" s="20">
        <f>IFERROR(VALUE(Table7[[#This Row],[NumberOfMajorSurgeries]]),0)</f>
        <v>2</v>
      </c>
      <c r="L843" s="20" t="str">
        <f t="shared" si="26"/>
        <v>Obesity</v>
      </c>
      <c r="M843" s="20" t="str">
        <f t="shared" si="27"/>
        <v>Prediabetes</v>
      </c>
    </row>
    <row r="844" spans="1:13" x14ac:dyDescent="0.25">
      <c r="A844" s="13" t="s">
        <v>1686</v>
      </c>
      <c r="B844" s="13">
        <v>37.43</v>
      </c>
      <c r="C844" s="13">
        <v>4.97</v>
      </c>
      <c r="D844" s="13" t="s">
        <v>8335</v>
      </c>
      <c r="E844" s="13" t="s">
        <v>8335</v>
      </c>
      <c r="F844" s="13" t="s">
        <v>8335</v>
      </c>
      <c r="G844" s="13">
        <v>2</v>
      </c>
      <c r="H844" s="13" t="s">
        <v>8335</v>
      </c>
      <c r="J844" s="20" t="str">
        <f>IF(Table7[[#This Row],[smoker]]="?","No",Table7[[#This Row],[smoker]])</f>
        <v>No</v>
      </c>
      <c r="K844" s="20">
        <f>IFERROR(VALUE(Table7[[#This Row],[NumberOfMajorSurgeries]]),0)</f>
        <v>2</v>
      </c>
      <c r="L844" s="22" t="str">
        <f t="shared" si="26"/>
        <v>Obesity</v>
      </c>
      <c r="M844" s="22" t="str">
        <f t="shared" si="27"/>
        <v>Normal</v>
      </c>
    </row>
    <row r="845" spans="1:13" x14ac:dyDescent="0.25">
      <c r="A845" s="13" t="s">
        <v>1688</v>
      </c>
      <c r="B845" s="13">
        <v>30.5</v>
      </c>
      <c r="C845" s="13">
        <v>9.9</v>
      </c>
      <c r="D845" s="13" t="s">
        <v>8335</v>
      </c>
      <c r="E845" s="13" t="s">
        <v>8335</v>
      </c>
      <c r="F845" s="13" t="s">
        <v>8335</v>
      </c>
      <c r="G845" s="13" t="s">
        <v>8339</v>
      </c>
      <c r="H845" s="13" t="s">
        <v>8335</v>
      </c>
      <c r="J845" s="20" t="str">
        <f>IF(Table7[[#This Row],[smoker]]="?","No",Table7[[#This Row],[smoker]])</f>
        <v>No</v>
      </c>
      <c r="K845" s="20">
        <f>IFERROR(VALUE(Table7[[#This Row],[NumberOfMajorSurgeries]]),0)</f>
        <v>0</v>
      </c>
      <c r="L845" s="20" t="str">
        <f t="shared" si="26"/>
        <v>Obesity</v>
      </c>
      <c r="M845" s="20" t="str">
        <f t="shared" si="27"/>
        <v>Diabetes</v>
      </c>
    </row>
    <row r="846" spans="1:13" x14ac:dyDescent="0.25">
      <c r="A846" s="13" t="s">
        <v>1690</v>
      </c>
      <c r="B846" s="13">
        <v>24.53</v>
      </c>
      <c r="C846" s="13">
        <v>9.0500000000000007</v>
      </c>
      <c r="D846" s="13" t="s">
        <v>8335</v>
      </c>
      <c r="E846" s="13" t="s">
        <v>8335</v>
      </c>
      <c r="F846" s="13" t="s">
        <v>8335</v>
      </c>
      <c r="G846" s="13" t="s">
        <v>8339</v>
      </c>
      <c r="H846" s="13" t="s">
        <v>8335</v>
      </c>
      <c r="J846" s="20" t="str">
        <f>IF(Table7[[#This Row],[smoker]]="?","No",Table7[[#This Row],[smoker]])</f>
        <v>No</v>
      </c>
      <c r="K846" s="20">
        <f>IFERROR(VALUE(Table7[[#This Row],[NumberOfMajorSurgeries]]),0)</f>
        <v>0</v>
      </c>
      <c r="L846" s="22" t="str">
        <f t="shared" si="26"/>
        <v>Normal Weight</v>
      </c>
      <c r="M846" s="22" t="str">
        <f t="shared" si="27"/>
        <v>Diabetes</v>
      </c>
    </row>
    <row r="847" spans="1:13" x14ac:dyDescent="0.25">
      <c r="A847" s="13" t="s">
        <v>1692</v>
      </c>
      <c r="B847" s="13">
        <v>25.74</v>
      </c>
      <c r="C847" s="13">
        <v>10.93</v>
      </c>
      <c r="D847" s="13" t="s">
        <v>8335</v>
      </c>
      <c r="E847" s="13" t="s">
        <v>8335</v>
      </c>
      <c r="F847" s="13" t="s">
        <v>8335</v>
      </c>
      <c r="G847" s="13" t="s">
        <v>8339</v>
      </c>
      <c r="H847" s="13" t="s">
        <v>8335</v>
      </c>
      <c r="J847" s="20" t="str">
        <f>IF(Table7[[#This Row],[smoker]]="?","No",Table7[[#This Row],[smoker]])</f>
        <v>No</v>
      </c>
      <c r="K847" s="20">
        <f>IFERROR(VALUE(Table7[[#This Row],[NumberOfMajorSurgeries]]),0)</f>
        <v>0</v>
      </c>
      <c r="L847" s="20" t="str">
        <f t="shared" si="26"/>
        <v>Overweight</v>
      </c>
      <c r="M847" s="20" t="str">
        <f t="shared" si="27"/>
        <v>Diabetes</v>
      </c>
    </row>
    <row r="848" spans="1:13" x14ac:dyDescent="0.25">
      <c r="A848" s="13" t="s">
        <v>1694</v>
      </c>
      <c r="B848" s="13">
        <v>34.08</v>
      </c>
      <c r="C848" s="13">
        <v>7.58</v>
      </c>
      <c r="D848" s="13" t="s">
        <v>8336</v>
      </c>
      <c r="E848" s="13" t="s">
        <v>8335</v>
      </c>
      <c r="F848" s="13" t="s">
        <v>8335</v>
      </c>
      <c r="G848" s="13">
        <v>2</v>
      </c>
      <c r="H848" s="13" t="s">
        <v>8335</v>
      </c>
      <c r="J848" s="20" t="str">
        <f>IF(Table7[[#This Row],[smoker]]="?","No",Table7[[#This Row],[smoker]])</f>
        <v>No</v>
      </c>
      <c r="K848" s="20">
        <f>IFERROR(VALUE(Table7[[#This Row],[NumberOfMajorSurgeries]]),0)</f>
        <v>2</v>
      </c>
      <c r="L848" s="22" t="str">
        <f t="shared" si="26"/>
        <v>Obesity</v>
      </c>
      <c r="M848" s="22" t="str">
        <f t="shared" si="27"/>
        <v>Diabetes</v>
      </c>
    </row>
    <row r="849" spans="1:13" x14ac:dyDescent="0.25">
      <c r="A849" s="13" t="s">
        <v>1696</v>
      </c>
      <c r="B849" s="13">
        <v>31.35</v>
      </c>
      <c r="C849" s="13">
        <v>11</v>
      </c>
      <c r="D849" s="13" t="s">
        <v>8336</v>
      </c>
      <c r="E849" s="13" t="s">
        <v>8335</v>
      </c>
      <c r="F849" s="13" t="s">
        <v>8337</v>
      </c>
      <c r="G849" s="13">
        <v>1</v>
      </c>
      <c r="H849" s="13" t="s">
        <v>8335</v>
      </c>
      <c r="J849" s="20" t="str">
        <f>IF(Table7[[#This Row],[smoker]]="?","No",Table7[[#This Row],[smoker]])</f>
        <v>No</v>
      </c>
      <c r="K849" s="20">
        <f>IFERROR(VALUE(Table7[[#This Row],[NumberOfMajorSurgeries]]),0)</f>
        <v>1</v>
      </c>
      <c r="L849" s="20" t="str">
        <f t="shared" si="26"/>
        <v>Obesity</v>
      </c>
      <c r="M849" s="20" t="str">
        <f t="shared" si="27"/>
        <v>Diabetes</v>
      </c>
    </row>
    <row r="850" spans="1:13" x14ac:dyDescent="0.25">
      <c r="A850" s="13" t="s">
        <v>1698</v>
      </c>
      <c r="B850" s="13">
        <v>26.79</v>
      </c>
      <c r="C850" s="13">
        <v>5.0599999999999996</v>
      </c>
      <c r="D850" s="13" t="s">
        <v>8335</v>
      </c>
      <c r="E850" s="13" t="s">
        <v>8335</v>
      </c>
      <c r="F850" s="13" t="s">
        <v>8335</v>
      </c>
      <c r="G850" s="13">
        <v>1</v>
      </c>
      <c r="H850" s="13" t="s">
        <v>8335</v>
      </c>
      <c r="J850" s="20" t="str">
        <f>IF(Table7[[#This Row],[smoker]]="?","No",Table7[[#This Row],[smoker]])</f>
        <v>No</v>
      </c>
      <c r="K850" s="20">
        <f>IFERROR(VALUE(Table7[[#This Row],[NumberOfMajorSurgeries]]),0)</f>
        <v>1</v>
      </c>
      <c r="L850" s="22" t="str">
        <f t="shared" si="26"/>
        <v>Overweight</v>
      </c>
      <c r="M850" s="22" t="str">
        <f t="shared" si="27"/>
        <v>Normal</v>
      </c>
    </row>
    <row r="851" spans="1:13" x14ac:dyDescent="0.25">
      <c r="A851" s="13" t="s">
        <v>1700</v>
      </c>
      <c r="B851" s="13">
        <v>42.78</v>
      </c>
      <c r="C851" s="13">
        <v>6.11</v>
      </c>
      <c r="D851" s="13" t="s">
        <v>8336</v>
      </c>
      <c r="E851" s="13" t="s">
        <v>8335</v>
      </c>
      <c r="F851" s="13" t="s">
        <v>8335</v>
      </c>
      <c r="G851" s="13">
        <v>1</v>
      </c>
      <c r="H851" s="13" t="s">
        <v>8335</v>
      </c>
      <c r="J851" s="20" t="str">
        <f>IF(Table7[[#This Row],[smoker]]="?","No",Table7[[#This Row],[smoker]])</f>
        <v>No</v>
      </c>
      <c r="K851" s="20">
        <f>IFERROR(VALUE(Table7[[#This Row],[NumberOfMajorSurgeries]]),0)</f>
        <v>1</v>
      </c>
      <c r="L851" s="20" t="str">
        <f t="shared" si="26"/>
        <v>Obesity</v>
      </c>
      <c r="M851" s="20" t="str">
        <f t="shared" si="27"/>
        <v>Prediabetes</v>
      </c>
    </row>
    <row r="852" spans="1:13" x14ac:dyDescent="0.25">
      <c r="A852" s="13" t="s">
        <v>1702</v>
      </c>
      <c r="B852" s="13">
        <v>46.75</v>
      </c>
      <c r="C852" s="13">
        <v>6.66</v>
      </c>
      <c r="D852" s="13" t="s">
        <v>8336</v>
      </c>
      <c r="E852" s="13" t="s">
        <v>8335</v>
      </c>
      <c r="F852" s="13" t="s">
        <v>8335</v>
      </c>
      <c r="G852" s="13">
        <v>2</v>
      </c>
      <c r="H852" s="13" t="s">
        <v>8335</v>
      </c>
      <c r="J852" s="20" t="str">
        <f>IF(Table7[[#This Row],[smoker]]="?","No",Table7[[#This Row],[smoker]])</f>
        <v>No</v>
      </c>
      <c r="K852" s="20">
        <f>IFERROR(VALUE(Table7[[#This Row],[NumberOfMajorSurgeries]]),0)</f>
        <v>2</v>
      </c>
      <c r="L852" s="22" t="str">
        <f t="shared" si="26"/>
        <v>Obesity</v>
      </c>
      <c r="M852" s="22" t="str">
        <f t="shared" si="27"/>
        <v>Diabetes</v>
      </c>
    </row>
    <row r="853" spans="1:13" x14ac:dyDescent="0.25">
      <c r="A853" s="13" t="s">
        <v>1704</v>
      </c>
      <c r="B853" s="13">
        <v>32.15</v>
      </c>
      <c r="C853" s="13">
        <v>4.0199999999999996</v>
      </c>
      <c r="D853" s="13" t="s">
        <v>8336</v>
      </c>
      <c r="E853" s="13" t="s">
        <v>8335</v>
      </c>
      <c r="F853" s="13" t="s">
        <v>8337</v>
      </c>
      <c r="G853" s="13">
        <v>1</v>
      </c>
      <c r="H853" s="13" t="s">
        <v>8335</v>
      </c>
      <c r="J853" s="20" t="str">
        <f>IF(Table7[[#This Row],[smoker]]="?","No",Table7[[#This Row],[smoker]])</f>
        <v>No</v>
      </c>
      <c r="K853" s="20">
        <f>IFERROR(VALUE(Table7[[#This Row],[NumberOfMajorSurgeries]]),0)</f>
        <v>1</v>
      </c>
      <c r="L853" s="20" t="str">
        <f t="shared" si="26"/>
        <v>Obesity</v>
      </c>
      <c r="M853" s="20" t="str">
        <f t="shared" si="27"/>
        <v>Normal</v>
      </c>
    </row>
    <row r="854" spans="1:13" x14ac:dyDescent="0.25">
      <c r="A854" s="13" t="s">
        <v>1706</v>
      </c>
      <c r="B854" s="13">
        <v>43.4</v>
      </c>
      <c r="C854" s="13">
        <v>8.81</v>
      </c>
      <c r="D854" s="13" t="s">
        <v>8336</v>
      </c>
      <c r="E854" s="13" t="s">
        <v>8335</v>
      </c>
      <c r="F854" s="13" t="s">
        <v>8335</v>
      </c>
      <c r="G854" s="13">
        <v>2</v>
      </c>
      <c r="H854" s="13" t="s">
        <v>8335</v>
      </c>
      <c r="J854" s="20" t="str">
        <f>IF(Table7[[#This Row],[smoker]]="?","No",Table7[[#This Row],[smoker]])</f>
        <v>No</v>
      </c>
      <c r="K854" s="20">
        <f>IFERROR(VALUE(Table7[[#This Row],[NumberOfMajorSurgeries]]),0)</f>
        <v>2</v>
      </c>
      <c r="L854" s="22" t="str">
        <f t="shared" si="26"/>
        <v>Obesity</v>
      </c>
      <c r="M854" s="22" t="str">
        <f t="shared" si="27"/>
        <v>Diabetes</v>
      </c>
    </row>
    <row r="855" spans="1:13" x14ac:dyDescent="0.25">
      <c r="A855" s="13" t="s">
        <v>1708</v>
      </c>
      <c r="B855" s="13">
        <v>31.57</v>
      </c>
      <c r="C855" s="13">
        <v>7.92</v>
      </c>
      <c r="D855" s="13" t="s">
        <v>8336</v>
      </c>
      <c r="E855" s="13" t="s">
        <v>8335</v>
      </c>
      <c r="F855" s="13" t="s">
        <v>8335</v>
      </c>
      <c r="G855" s="13">
        <v>2</v>
      </c>
      <c r="H855" s="13" t="s">
        <v>8335</v>
      </c>
      <c r="J855" s="20" t="str">
        <f>IF(Table7[[#This Row],[smoker]]="?","No",Table7[[#This Row],[smoker]])</f>
        <v>No</v>
      </c>
      <c r="K855" s="20">
        <f>IFERROR(VALUE(Table7[[#This Row],[NumberOfMajorSurgeries]]),0)</f>
        <v>2</v>
      </c>
      <c r="L855" s="20" t="str">
        <f t="shared" si="26"/>
        <v>Obesity</v>
      </c>
      <c r="M855" s="20" t="str">
        <f t="shared" si="27"/>
        <v>Diabetes</v>
      </c>
    </row>
    <row r="856" spans="1:13" x14ac:dyDescent="0.25">
      <c r="A856" s="13" t="s">
        <v>1710</v>
      </c>
      <c r="B856" s="13">
        <v>24.32</v>
      </c>
      <c r="C856" s="13">
        <v>7.48</v>
      </c>
      <c r="D856" s="13" t="s">
        <v>8335</v>
      </c>
      <c r="E856" s="13" t="s">
        <v>8335</v>
      </c>
      <c r="F856" s="13" t="s">
        <v>8335</v>
      </c>
      <c r="G856" s="13" t="s">
        <v>8339</v>
      </c>
      <c r="H856" s="13" t="s">
        <v>8335</v>
      </c>
      <c r="J856" s="20" t="str">
        <f>IF(Table7[[#This Row],[smoker]]="?","No",Table7[[#This Row],[smoker]])</f>
        <v>No</v>
      </c>
      <c r="K856" s="20">
        <f>IFERROR(VALUE(Table7[[#This Row],[NumberOfMajorSurgeries]]),0)</f>
        <v>0</v>
      </c>
      <c r="L856" s="22" t="str">
        <f t="shared" si="26"/>
        <v>Normal Weight</v>
      </c>
      <c r="M856" s="22" t="str">
        <f t="shared" si="27"/>
        <v>Diabetes</v>
      </c>
    </row>
    <row r="857" spans="1:13" x14ac:dyDescent="0.25">
      <c r="A857" s="13" t="s">
        <v>1712</v>
      </c>
      <c r="B857" s="13">
        <v>31.07</v>
      </c>
      <c r="C857" s="13">
        <v>4.62</v>
      </c>
      <c r="D857" s="13" t="s">
        <v>8336</v>
      </c>
      <c r="E857" s="13" t="s">
        <v>8335</v>
      </c>
      <c r="F857" s="13" t="s">
        <v>8335</v>
      </c>
      <c r="G857" s="13">
        <v>2</v>
      </c>
      <c r="H857" s="13" t="s">
        <v>8335</v>
      </c>
      <c r="J857" s="20" t="str">
        <f>IF(Table7[[#This Row],[smoker]]="?","No",Table7[[#This Row],[smoker]])</f>
        <v>No</v>
      </c>
      <c r="K857" s="20">
        <f>IFERROR(VALUE(Table7[[#This Row],[NumberOfMajorSurgeries]]),0)</f>
        <v>2</v>
      </c>
      <c r="L857" s="20" t="str">
        <f t="shared" si="26"/>
        <v>Obesity</v>
      </c>
      <c r="M857" s="20" t="str">
        <f t="shared" si="27"/>
        <v>Normal</v>
      </c>
    </row>
    <row r="858" spans="1:13" x14ac:dyDescent="0.25">
      <c r="A858" s="13" t="s">
        <v>1714</v>
      </c>
      <c r="B858" s="13">
        <v>35.814999999999998</v>
      </c>
      <c r="C858" s="13">
        <v>8.4700000000000006</v>
      </c>
      <c r="D858" s="13" t="s">
        <v>8335</v>
      </c>
      <c r="E858" s="13" t="s">
        <v>8335</v>
      </c>
      <c r="F858" s="13" t="s">
        <v>8335</v>
      </c>
      <c r="G858" s="13" t="s">
        <v>8339</v>
      </c>
      <c r="H858" s="13" t="s">
        <v>8335</v>
      </c>
      <c r="J858" s="20" t="str">
        <f>IF(Table7[[#This Row],[smoker]]="?","No",Table7[[#This Row],[smoker]])</f>
        <v>No</v>
      </c>
      <c r="K858" s="20">
        <f>IFERROR(VALUE(Table7[[#This Row],[NumberOfMajorSurgeries]]),0)</f>
        <v>0</v>
      </c>
      <c r="L858" s="22" t="str">
        <f t="shared" si="26"/>
        <v>Obesity</v>
      </c>
      <c r="M858" s="22" t="str">
        <f t="shared" si="27"/>
        <v>Diabetes</v>
      </c>
    </row>
    <row r="859" spans="1:13" x14ac:dyDescent="0.25">
      <c r="A859" s="13" t="s">
        <v>1716</v>
      </c>
      <c r="B859" s="13">
        <v>40.81</v>
      </c>
      <c r="C859" s="13">
        <v>10.58</v>
      </c>
      <c r="D859" s="13" t="s">
        <v>8336</v>
      </c>
      <c r="E859" s="13" t="s">
        <v>8335</v>
      </c>
      <c r="F859" s="13" t="s">
        <v>8335</v>
      </c>
      <c r="G859" s="13" t="s">
        <v>8339</v>
      </c>
      <c r="H859" s="13" t="s">
        <v>8335</v>
      </c>
      <c r="J859" s="20" t="str">
        <f>IF(Table7[[#This Row],[smoker]]="?","No",Table7[[#This Row],[smoker]])</f>
        <v>No</v>
      </c>
      <c r="K859" s="20">
        <f>IFERROR(VALUE(Table7[[#This Row],[NumberOfMajorSurgeries]]),0)</f>
        <v>0</v>
      </c>
      <c r="L859" s="20" t="str">
        <f t="shared" si="26"/>
        <v>Obesity</v>
      </c>
      <c r="M859" s="20" t="str">
        <f t="shared" si="27"/>
        <v>Diabetes</v>
      </c>
    </row>
    <row r="860" spans="1:13" x14ac:dyDescent="0.25">
      <c r="A860" s="13" t="s">
        <v>1718</v>
      </c>
      <c r="B860" s="13">
        <v>24.605</v>
      </c>
      <c r="C860" s="13">
        <v>7.48</v>
      </c>
      <c r="D860" s="13" t="s">
        <v>8335</v>
      </c>
      <c r="E860" s="13" t="s">
        <v>8335</v>
      </c>
      <c r="F860" s="13" t="s">
        <v>8335</v>
      </c>
      <c r="G860" s="13" t="s">
        <v>8339</v>
      </c>
      <c r="H860" s="13" t="s">
        <v>8335</v>
      </c>
      <c r="J860" s="20" t="str">
        <f>IF(Table7[[#This Row],[smoker]]="?","No",Table7[[#This Row],[smoker]])</f>
        <v>No</v>
      </c>
      <c r="K860" s="20">
        <f>IFERROR(VALUE(Table7[[#This Row],[NumberOfMajorSurgeries]]),0)</f>
        <v>0</v>
      </c>
      <c r="L860" s="22" t="str">
        <f t="shared" si="26"/>
        <v>Normal Weight</v>
      </c>
      <c r="M860" s="22" t="str">
        <f t="shared" si="27"/>
        <v>Diabetes</v>
      </c>
    </row>
    <row r="861" spans="1:13" x14ac:dyDescent="0.25">
      <c r="A861" s="13" t="s">
        <v>1720</v>
      </c>
      <c r="B861" s="13">
        <v>21.47</v>
      </c>
      <c r="C861" s="13">
        <v>7.82</v>
      </c>
      <c r="D861" s="13" t="s">
        <v>8335</v>
      </c>
      <c r="E861" s="13" t="s">
        <v>8335</v>
      </c>
      <c r="F861" s="13" t="s">
        <v>8335</v>
      </c>
      <c r="G861" s="13" t="s">
        <v>8339</v>
      </c>
      <c r="H861" s="13" t="s">
        <v>8335</v>
      </c>
      <c r="J861" s="20" t="str">
        <f>IF(Table7[[#This Row],[smoker]]="?","No",Table7[[#This Row],[smoker]])</f>
        <v>No</v>
      </c>
      <c r="K861" s="20">
        <f>IFERROR(VALUE(Table7[[#This Row],[NumberOfMajorSurgeries]]),0)</f>
        <v>0</v>
      </c>
      <c r="L861" s="20" t="str">
        <f t="shared" si="26"/>
        <v>Normal Weight</v>
      </c>
      <c r="M861" s="20" t="str">
        <f t="shared" si="27"/>
        <v>Diabetes</v>
      </c>
    </row>
    <row r="862" spans="1:13" x14ac:dyDescent="0.25">
      <c r="A862" s="13" t="s">
        <v>1722</v>
      </c>
      <c r="B862" s="13">
        <v>52.89</v>
      </c>
      <c r="C862" s="13">
        <v>4.96</v>
      </c>
      <c r="D862" s="13" t="s">
        <v>8336</v>
      </c>
      <c r="E862" s="13" t="s">
        <v>8335</v>
      </c>
      <c r="F862" s="13" t="s">
        <v>8335</v>
      </c>
      <c r="G862" s="13">
        <v>1</v>
      </c>
      <c r="H862" s="13" t="s">
        <v>8335</v>
      </c>
      <c r="J862" s="20" t="str">
        <f>IF(Table7[[#This Row],[smoker]]="?","No",Table7[[#This Row],[smoker]])</f>
        <v>No</v>
      </c>
      <c r="K862" s="20">
        <f>IFERROR(VALUE(Table7[[#This Row],[NumberOfMajorSurgeries]]),0)</f>
        <v>1</v>
      </c>
      <c r="L862" s="22" t="str">
        <f t="shared" si="26"/>
        <v>Obesity</v>
      </c>
      <c r="M862" s="22" t="str">
        <f t="shared" si="27"/>
        <v>Normal</v>
      </c>
    </row>
    <row r="863" spans="1:13" x14ac:dyDescent="0.25">
      <c r="A863" s="13" t="s">
        <v>1724</v>
      </c>
      <c r="B863" s="13">
        <v>32.965000000000003</v>
      </c>
      <c r="C863" s="13">
        <v>6.15</v>
      </c>
      <c r="D863" s="13" t="s">
        <v>8336</v>
      </c>
      <c r="E863" s="13" t="s">
        <v>8335</v>
      </c>
      <c r="F863" s="13" t="s">
        <v>8335</v>
      </c>
      <c r="G863" s="13">
        <v>1</v>
      </c>
      <c r="H863" s="13" t="s">
        <v>8335</v>
      </c>
      <c r="J863" s="20" t="str">
        <f>IF(Table7[[#This Row],[smoker]]="?","No",Table7[[#This Row],[smoker]])</f>
        <v>No</v>
      </c>
      <c r="K863" s="20">
        <f>IFERROR(VALUE(Table7[[#This Row],[NumberOfMajorSurgeries]]),0)</f>
        <v>1</v>
      </c>
      <c r="L863" s="20" t="str">
        <f t="shared" si="26"/>
        <v>Obesity</v>
      </c>
      <c r="M863" s="20" t="str">
        <f t="shared" si="27"/>
        <v>Prediabetes</v>
      </c>
    </row>
    <row r="864" spans="1:13" x14ac:dyDescent="0.25">
      <c r="A864" s="13" t="s">
        <v>1726</v>
      </c>
      <c r="B864" s="13">
        <v>36.799999999999997</v>
      </c>
      <c r="C864" s="13">
        <v>4.62</v>
      </c>
      <c r="D864" s="13" t="s">
        <v>8335</v>
      </c>
      <c r="E864" s="13" t="s">
        <v>8335</v>
      </c>
      <c r="F864" s="13" t="s">
        <v>8337</v>
      </c>
      <c r="G864" s="13">
        <v>1</v>
      </c>
      <c r="H864" s="13" t="s">
        <v>8335</v>
      </c>
      <c r="J864" s="20" t="str">
        <f>IF(Table7[[#This Row],[smoker]]="?","No",Table7[[#This Row],[smoker]])</f>
        <v>No</v>
      </c>
      <c r="K864" s="20">
        <f>IFERROR(VALUE(Table7[[#This Row],[NumberOfMajorSurgeries]]),0)</f>
        <v>1</v>
      </c>
      <c r="L864" s="22" t="str">
        <f t="shared" si="26"/>
        <v>Obesity</v>
      </c>
      <c r="M864" s="22" t="str">
        <f t="shared" si="27"/>
        <v>Normal</v>
      </c>
    </row>
    <row r="865" spans="1:13" x14ac:dyDescent="0.25">
      <c r="A865" s="13" t="s">
        <v>1728</v>
      </c>
      <c r="B865" s="13">
        <v>34.299999999999997</v>
      </c>
      <c r="C865" s="13">
        <v>4.87</v>
      </c>
      <c r="D865" s="13" t="s">
        <v>8335</v>
      </c>
      <c r="E865" s="13" t="s">
        <v>8335</v>
      </c>
      <c r="F865" s="13" t="s">
        <v>8335</v>
      </c>
      <c r="G865" s="13">
        <v>2</v>
      </c>
      <c r="H865" s="13" t="s">
        <v>8335</v>
      </c>
      <c r="J865" s="20" t="str">
        <f>IF(Table7[[#This Row],[smoker]]="?","No",Table7[[#This Row],[smoker]])</f>
        <v>No</v>
      </c>
      <c r="K865" s="20">
        <f>IFERROR(VALUE(Table7[[#This Row],[NumberOfMajorSurgeries]]),0)</f>
        <v>2</v>
      </c>
      <c r="L865" s="20" t="str">
        <f t="shared" si="26"/>
        <v>Obesity</v>
      </c>
      <c r="M865" s="20" t="str">
        <f t="shared" si="27"/>
        <v>Normal</v>
      </c>
    </row>
    <row r="866" spans="1:13" x14ac:dyDescent="0.25">
      <c r="A866" s="13" t="s">
        <v>1730</v>
      </c>
      <c r="B866" s="13">
        <v>35.244999999999997</v>
      </c>
      <c r="C866" s="13">
        <v>4.63</v>
      </c>
      <c r="D866" s="13" t="s">
        <v>8335</v>
      </c>
      <c r="E866" s="13" t="s">
        <v>8335</v>
      </c>
      <c r="F866" s="13" t="s">
        <v>8335</v>
      </c>
      <c r="G866" s="13" t="s">
        <v>8339</v>
      </c>
      <c r="H866" s="13" t="s">
        <v>8335</v>
      </c>
      <c r="J866" s="20" t="str">
        <f>IF(Table7[[#This Row],[smoker]]="?","No",Table7[[#This Row],[smoker]])</f>
        <v>No</v>
      </c>
      <c r="K866" s="20">
        <f>IFERROR(VALUE(Table7[[#This Row],[NumberOfMajorSurgeries]]),0)</f>
        <v>0</v>
      </c>
      <c r="L866" s="22" t="str">
        <f t="shared" si="26"/>
        <v>Obesity</v>
      </c>
      <c r="M866" s="22" t="str">
        <f t="shared" si="27"/>
        <v>Normal</v>
      </c>
    </row>
    <row r="867" spans="1:13" x14ac:dyDescent="0.25">
      <c r="A867" s="13" t="s">
        <v>1732</v>
      </c>
      <c r="B867" s="13">
        <v>26.23</v>
      </c>
      <c r="C867" s="13">
        <v>11.93</v>
      </c>
      <c r="D867" s="13" t="s">
        <v>8335</v>
      </c>
      <c r="E867" s="13" t="s">
        <v>8335</v>
      </c>
      <c r="F867" s="13" t="s">
        <v>8335</v>
      </c>
      <c r="G867" s="13" t="s">
        <v>8339</v>
      </c>
      <c r="H867" s="13" t="s">
        <v>8335</v>
      </c>
      <c r="J867" s="20" t="str">
        <f>IF(Table7[[#This Row],[smoker]]="?","No",Table7[[#This Row],[smoker]])</f>
        <v>No</v>
      </c>
      <c r="K867" s="20">
        <f>IFERROR(VALUE(Table7[[#This Row],[NumberOfMajorSurgeries]]),0)</f>
        <v>0</v>
      </c>
      <c r="L867" s="20" t="str">
        <f t="shared" si="26"/>
        <v>Overweight</v>
      </c>
      <c r="M867" s="20" t="str">
        <f t="shared" si="27"/>
        <v>Diabetes</v>
      </c>
    </row>
    <row r="868" spans="1:13" x14ac:dyDescent="0.25">
      <c r="A868" s="13" t="s">
        <v>1734</v>
      </c>
      <c r="B868" s="13">
        <v>36.1</v>
      </c>
      <c r="C868" s="13">
        <v>5.65</v>
      </c>
      <c r="D868" s="13" t="s">
        <v>8336</v>
      </c>
      <c r="E868" s="13" t="s">
        <v>8335</v>
      </c>
      <c r="F868" s="13" t="s">
        <v>8335</v>
      </c>
      <c r="G868" s="13">
        <v>2</v>
      </c>
      <c r="H868" s="13" t="s">
        <v>8335</v>
      </c>
      <c r="J868" s="20" t="str">
        <f>IF(Table7[[#This Row],[smoker]]="?","No",Table7[[#This Row],[smoker]])</f>
        <v>No</v>
      </c>
      <c r="K868" s="20">
        <f>IFERROR(VALUE(Table7[[#This Row],[NumberOfMajorSurgeries]]),0)</f>
        <v>2</v>
      </c>
      <c r="L868" s="22" t="str">
        <f t="shared" si="26"/>
        <v>Obesity</v>
      </c>
      <c r="M868" s="22" t="str">
        <f t="shared" si="27"/>
        <v>Normal</v>
      </c>
    </row>
    <row r="869" spans="1:13" x14ac:dyDescent="0.25">
      <c r="A869" s="13" t="s">
        <v>1736</v>
      </c>
      <c r="B869" s="13">
        <v>37.1</v>
      </c>
      <c r="C869" s="13">
        <v>11.21</v>
      </c>
      <c r="D869" s="13" t="s">
        <v>8336</v>
      </c>
      <c r="E869" s="13" t="s">
        <v>8335</v>
      </c>
      <c r="F869" s="13" t="s">
        <v>8337</v>
      </c>
      <c r="G869" s="13">
        <v>1</v>
      </c>
      <c r="H869" s="13" t="s">
        <v>8335</v>
      </c>
      <c r="J869" s="20" t="str">
        <f>IF(Table7[[#This Row],[smoker]]="?","No",Table7[[#This Row],[smoker]])</f>
        <v>No</v>
      </c>
      <c r="K869" s="20">
        <f>IFERROR(VALUE(Table7[[#This Row],[NumberOfMajorSurgeries]]),0)</f>
        <v>1</v>
      </c>
      <c r="L869" s="20" t="str">
        <f t="shared" si="26"/>
        <v>Obesity</v>
      </c>
      <c r="M869" s="20" t="str">
        <f t="shared" si="27"/>
        <v>Diabetes</v>
      </c>
    </row>
    <row r="870" spans="1:13" x14ac:dyDescent="0.25">
      <c r="A870" s="13" t="s">
        <v>1738</v>
      </c>
      <c r="B870" s="13">
        <v>27.5</v>
      </c>
      <c r="C870" s="13">
        <v>10.62</v>
      </c>
      <c r="D870" s="13" t="s">
        <v>8336</v>
      </c>
      <c r="E870" s="13" t="s">
        <v>8335</v>
      </c>
      <c r="F870" s="13" t="s">
        <v>8337</v>
      </c>
      <c r="G870" s="13">
        <v>1</v>
      </c>
      <c r="H870" s="13" t="s">
        <v>8335</v>
      </c>
      <c r="J870" s="20" t="str">
        <f>IF(Table7[[#This Row],[smoker]]="?","No",Table7[[#This Row],[smoker]])</f>
        <v>No</v>
      </c>
      <c r="K870" s="20">
        <f>IFERROR(VALUE(Table7[[#This Row],[NumberOfMajorSurgeries]]),0)</f>
        <v>1</v>
      </c>
      <c r="L870" s="22" t="str">
        <f t="shared" si="26"/>
        <v>Overweight</v>
      </c>
      <c r="M870" s="22" t="str">
        <f t="shared" si="27"/>
        <v>Diabetes</v>
      </c>
    </row>
    <row r="871" spans="1:13" x14ac:dyDescent="0.25">
      <c r="A871" s="13" t="s">
        <v>1740</v>
      </c>
      <c r="B871" s="13">
        <v>24.7</v>
      </c>
      <c r="C871" s="13">
        <v>10.7</v>
      </c>
      <c r="D871" s="13" t="s">
        <v>8336</v>
      </c>
      <c r="E871" s="13" t="s">
        <v>8335</v>
      </c>
      <c r="F871" s="13" t="s">
        <v>8337</v>
      </c>
      <c r="G871" s="13">
        <v>1</v>
      </c>
      <c r="H871" s="13" t="s">
        <v>8335</v>
      </c>
      <c r="J871" s="20" t="str">
        <f>IF(Table7[[#This Row],[smoker]]="?","No",Table7[[#This Row],[smoker]])</f>
        <v>No</v>
      </c>
      <c r="K871" s="20">
        <f>IFERROR(VALUE(Table7[[#This Row],[NumberOfMajorSurgeries]]),0)</f>
        <v>1</v>
      </c>
      <c r="L871" s="20" t="str">
        <f t="shared" si="26"/>
        <v>Normal Weight</v>
      </c>
      <c r="M871" s="20" t="str">
        <f t="shared" si="27"/>
        <v>Diabetes</v>
      </c>
    </row>
    <row r="872" spans="1:13" x14ac:dyDescent="0.25">
      <c r="A872" s="13" t="s">
        <v>1742</v>
      </c>
      <c r="B872" s="13">
        <v>26.78</v>
      </c>
      <c r="C872" s="13">
        <v>10.02</v>
      </c>
      <c r="D872" s="13" t="s">
        <v>8336</v>
      </c>
      <c r="E872" s="13" t="s">
        <v>8335</v>
      </c>
      <c r="F872" s="13" t="s">
        <v>8337</v>
      </c>
      <c r="G872" s="13">
        <v>1</v>
      </c>
      <c r="H872" s="13" t="s">
        <v>8335</v>
      </c>
      <c r="J872" s="20" t="str">
        <f>IF(Table7[[#This Row],[smoker]]="?","No",Table7[[#This Row],[smoker]])</f>
        <v>No</v>
      </c>
      <c r="K872" s="20">
        <f>IFERROR(VALUE(Table7[[#This Row],[NumberOfMajorSurgeries]]),0)</f>
        <v>1</v>
      </c>
      <c r="L872" s="22" t="str">
        <f t="shared" si="26"/>
        <v>Overweight</v>
      </c>
      <c r="M872" s="22" t="str">
        <f t="shared" si="27"/>
        <v>Diabetes</v>
      </c>
    </row>
    <row r="873" spans="1:13" x14ac:dyDescent="0.25">
      <c r="A873" s="13" t="s">
        <v>1744</v>
      </c>
      <c r="B873" s="13">
        <v>45.8</v>
      </c>
      <c r="C873" s="13">
        <v>4.8499999999999996</v>
      </c>
      <c r="D873" s="13" t="s">
        <v>8335</v>
      </c>
      <c r="E873" s="13" t="s">
        <v>8335</v>
      </c>
      <c r="F873" s="13" t="s">
        <v>8335</v>
      </c>
      <c r="G873" s="13" t="s">
        <v>8339</v>
      </c>
      <c r="H873" s="13" t="s">
        <v>8335</v>
      </c>
      <c r="J873" s="20" t="str">
        <f>IF(Table7[[#This Row],[smoker]]="?","No",Table7[[#This Row],[smoker]])</f>
        <v>No</v>
      </c>
      <c r="K873" s="20">
        <f>IFERROR(VALUE(Table7[[#This Row],[NumberOfMajorSurgeries]]),0)</f>
        <v>0</v>
      </c>
      <c r="L873" s="20" t="str">
        <f t="shared" si="26"/>
        <v>Obesity</v>
      </c>
      <c r="M873" s="20" t="str">
        <f t="shared" si="27"/>
        <v>Normal</v>
      </c>
    </row>
    <row r="874" spans="1:13" x14ac:dyDescent="0.25">
      <c r="A874" s="13" t="s">
        <v>1746</v>
      </c>
      <c r="B874" s="13">
        <v>29</v>
      </c>
      <c r="C874" s="13">
        <v>4.3899999999999997</v>
      </c>
      <c r="D874" s="13" t="s">
        <v>8336</v>
      </c>
      <c r="E874" s="13" t="s">
        <v>8335</v>
      </c>
      <c r="F874" s="13" t="s">
        <v>8335</v>
      </c>
      <c r="G874" s="13">
        <v>2</v>
      </c>
      <c r="H874" s="13" t="s">
        <v>8335</v>
      </c>
      <c r="J874" s="20" t="str">
        <f>IF(Table7[[#This Row],[smoker]]="?","No",Table7[[#This Row],[smoker]])</f>
        <v>No</v>
      </c>
      <c r="K874" s="20">
        <f>IFERROR(VALUE(Table7[[#This Row],[NumberOfMajorSurgeries]]),0)</f>
        <v>2</v>
      </c>
      <c r="L874" s="22" t="str">
        <f t="shared" si="26"/>
        <v>Overweight</v>
      </c>
      <c r="M874" s="22" t="str">
        <f t="shared" si="27"/>
        <v>Normal</v>
      </c>
    </row>
    <row r="875" spans="1:13" x14ac:dyDescent="0.25">
      <c r="A875" s="13" t="s">
        <v>1748</v>
      </c>
      <c r="B875" s="13">
        <v>33.534999999999997</v>
      </c>
      <c r="C875" s="13">
        <v>8.24</v>
      </c>
      <c r="D875" s="13" t="s">
        <v>8336</v>
      </c>
      <c r="E875" s="13" t="s">
        <v>8335</v>
      </c>
      <c r="F875" s="13" t="s">
        <v>8335</v>
      </c>
      <c r="G875" s="13" t="s">
        <v>8339</v>
      </c>
      <c r="H875" s="13" t="s">
        <v>8335</v>
      </c>
      <c r="J875" s="20" t="str">
        <f>IF(Table7[[#This Row],[smoker]]="?","No",Table7[[#This Row],[smoker]])</f>
        <v>No</v>
      </c>
      <c r="K875" s="20">
        <f>IFERROR(VALUE(Table7[[#This Row],[NumberOfMajorSurgeries]]),0)</f>
        <v>0</v>
      </c>
      <c r="L875" s="20" t="str">
        <f t="shared" si="26"/>
        <v>Obesity</v>
      </c>
      <c r="M875" s="20" t="str">
        <f t="shared" si="27"/>
        <v>Diabetes</v>
      </c>
    </row>
    <row r="876" spans="1:13" x14ac:dyDescent="0.25">
      <c r="A876" s="13" t="s">
        <v>1750</v>
      </c>
      <c r="B876" s="13">
        <v>32.774999999999999</v>
      </c>
      <c r="C876" s="13">
        <v>9.77</v>
      </c>
      <c r="D876" s="13" t="s">
        <v>8336</v>
      </c>
      <c r="E876" s="13" t="s">
        <v>8335</v>
      </c>
      <c r="F876" s="13" t="s">
        <v>8335</v>
      </c>
      <c r="G876" s="13" t="s">
        <v>8339</v>
      </c>
      <c r="H876" s="13" t="s">
        <v>8335</v>
      </c>
      <c r="J876" s="20" t="str">
        <f>IF(Table7[[#This Row],[smoker]]="?","No",Table7[[#This Row],[smoker]])</f>
        <v>No</v>
      </c>
      <c r="K876" s="20">
        <f>IFERROR(VALUE(Table7[[#This Row],[NumberOfMajorSurgeries]]),0)</f>
        <v>0</v>
      </c>
      <c r="L876" s="22" t="str">
        <f t="shared" si="26"/>
        <v>Obesity</v>
      </c>
      <c r="M876" s="22" t="str">
        <f t="shared" si="27"/>
        <v>Diabetes</v>
      </c>
    </row>
    <row r="877" spans="1:13" x14ac:dyDescent="0.25">
      <c r="A877" s="13" t="s">
        <v>1752</v>
      </c>
      <c r="B877" s="13">
        <v>37.51</v>
      </c>
      <c r="C877" s="13">
        <v>5.5</v>
      </c>
      <c r="D877" s="13" t="s">
        <v>8336</v>
      </c>
      <c r="E877" s="13" t="s">
        <v>8335</v>
      </c>
      <c r="F877" s="13" t="s">
        <v>8335</v>
      </c>
      <c r="G877" s="13">
        <v>2</v>
      </c>
      <c r="H877" s="13" t="s">
        <v>8335</v>
      </c>
      <c r="J877" s="20" t="str">
        <f>IF(Table7[[#This Row],[smoker]]="?","No",Table7[[#This Row],[smoker]])</f>
        <v>No</v>
      </c>
      <c r="K877" s="20">
        <f>IFERROR(VALUE(Table7[[#This Row],[NumberOfMajorSurgeries]]),0)</f>
        <v>2</v>
      </c>
      <c r="L877" s="20" t="str">
        <f t="shared" si="26"/>
        <v>Obesity</v>
      </c>
      <c r="M877" s="20" t="str">
        <f t="shared" si="27"/>
        <v>Normal</v>
      </c>
    </row>
    <row r="878" spans="1:13" x14ac:dyDescent="0.25">
      <c r="A878" s="13" t="s">
        <v>1754</v>
      </c>
      <c r="B878" s="13">
        <v>39.86</v>
      </c>
      <c r="C878" s="13">
        <v>11.84</v>
      </c>
      <c r="D878" s="13" t="s">
        <v>8336</v>
      </c>
      <c r="E878" s="13" t="s">
        <v>8335</v>
      </c>
      <c r="F878" s="13" t="s">
        <v>8335</v>
      </c>
      <c r="G878" s="13">
        <v>1</v>
      </c>
      <c r="H878" s="13" t="s">
        <v>8335</v>
      </c>
      <c r="J878" s="20" t="str">
        <f>IF(Table7[[#This Row],[smoker]]="?","No",Table7[[#This Row],[smoker]])</f>
        <v>No</v>
      </c>
      <c r="K878" s="20">
        <f>IFERROR(VALUE(Table7[[#This Row],[NumberOfMajorSurgeries]]),0)</f>
        <v>1</v>
      </c>
      <c r="L878" s="22" t="str">
        <f t="shared" si="26"/>
        <v>Obesity</v>
      </c>
      <c r="M878" s="22" t="str">
        <f t="shared" si="27"/>
        <v>Diabetes</v>
      </c>
    </row>
    <row r="879" spans="1:13" x14ac:dyDescent="0.25">
      <c r="A879" s="13" t="s">
        <v>1756</v>
      </c>
      <c r="B879" s="13">
        <v>42.13</v>
      </c>
      <c r="C879" s="13">
        <v>4.66</v>
      </c>
      <c r="D879" s="13" t="s">
        <v>8335</v>
      </c>
      <c r="E879" s="13" t="s">
        <v>8335</v>
      </c>
      <c r="F879" s="13" t="s">
        <v>8335</v>
      </c>
      <c r="G879" s="13" t="s">
        <v>8339</v>
      </c>
      <c r="H879" s="13" t="s">
        <v>8335</v>
      </c>
      <c r="J879" s="20" t="str">
        <f>IF(Table7[[#This Row],[smoker]]="?","No",Table7[[#This Row],[smoker]])</f>
        <v>No</v>
      </c>
      <c r="K879" s="20">
        <f>IFERROR(VALUE(Table7[[#This Row],[NumberOfMajorSurgeries]]),0)</f>
        <v>0</v>
      </c>
      <c r="L879" s="20" t="str">
        <f t="shared" si="26"/>
        <v>Obesity</v>
      </c>
      <c r="M879" s="20" t="str">
        <f t="shared" si="27"/>
        <v>Normal</v>
      </c>
    </row>
    <row r="880" spans="1:13" x14ac:dyDescent="0.25">
      <c r="A880" s="13" t="s">
        <v>1758</v>
      </c>
      <c r="B880" s="13">
        <v>35.99</v>
      </c>
      <c r="C880" s="13">
        <v>11.11</v>
      </c>
      <c r="D880" s="13" t="s">
        <v>8335</v>
      </c>
      <c r="E880" s="13" t="s">
        <v>8335</v>
      </c>
      <c r="F880" s="13" t="s">
        <v>8335</v>
      </c>
      <c r="G880" s="13" t="s">
        <v>8339</v>
      </c>
      <c r="H880" s="13" t="s">
        <v>8335</v>
      </c>
      <c r="J880" s="20" t="str">
        <f>IF(Table7[[#This Row],[smoker]]="?","No",Table7[[#This Row],[smoker]])</f>
        <v>No</v>
      </c>
      <c r="K880" s="20">
        <f>IFERROR(VALUE(Table7[[#This Row],[NumberOfMajorSurgeries]]),0)</f>
        <v>0</v>
      </c>
      <c r="L880" s="22" t="str">
        <f t="shared" si="26"/>
        <v>Obesity</v>
      </c>
      <c r="M880" s="22" t="str">
        <f t="shared" si="27"/>
        <v>Diabetes</v>
      </c>
    </row>
    <row r="881" spans="1:13" x14ac:dyDescent="0.25">
      <c r="A881" s="13" t="s">
        <v>1760</v>
      </c>
      <c r="B881" s="13">
        <v>35.200000000000003</v>
      </c>
      <c r="C881" s="13">
        <v>7.72</v>
      </c>
      <c r="D881" s="13" t="s">
        <v>8336</v>
      </c>
      <c r="E881" s="13" t="s">
        <v>8335</v>
      </c>
      <c r="F881" s="13" t="s">
        <v>8337</v>
      </c>
      <c r="G881" s="13">
        <v>1</v>
      </c>
      <c r="H881" s="13" t="s">
        <v>8335</v>
      </c>
      <c r="J881" s="20" t="str">
        <f>IF(Table7[[#This Row],[smoker]]="?","No",Table7[[#This Row],[smoker]])</f>
        <v>No</v>
      </c>
      <c r="K881" s="20">
        <f>IFERROR(VALUE(Table7[[#This Row],[NumberOfMajorSurgeries]]),0)</f>
        <v>1</v>
      </c>
      <c r="L881" s="20" t="str">
        <f t="shared" si="26"/>
        <v>Obesity</v>
      </c>
      <c r="M881" s="20" t="str">
        <f t="shared" si="27"/>
        <v>Diabetes</v>
      </c>
    </row>
    <row r="882" spans="1:13" x14ac:dyDescent="0.25">
      <c r="A882" s="13" t="s">
        <v>1762</v>
      </c>
      <c r="B882" s="13">
        <v>29.91</v>
      </c>
      <c r="C882" s="13">
        <v>5.55</v>
      </c>
      <c r="D882" s="13" t="s">
        <v>8336</v>
      </c>
      <c r="E882" s="13" t="s">
        <v>8335</v>
      </c>
      <c r="F882" s="13" t="s">
        <v>8335</v>
      </c>
      <c r="G882" s="13">
        <v>2</v>
      </c>
      <c r="H882" s="13" t="s">
        <v>8335</v>
      </c>
      <c r="J882" s="20" t="str">
        <f>IF(Table7[[#This Row],[smoker]]="?","No",Table7[[#This Row],[smoker]])</f>
        <v>No</v>
      </c>
      <c r="K882" s="20">
        <f>IFERROR(VALUE(Table7[[#This Row],[NumberOfMajorSurgeries]]),0)</f>
        <v>2</v>
      </c>
      <c r="L882" s="22" t="str">
        <f t="shared" si="26"/>
        <v>Overweight</v>
      </c>
      <c r="M882" s="22" t="str">
        <f t="shared" si="27"/>
        <v>Normal</v>
      </c>
    </row>
    <row r="883" spans="1:13" x14ac:dyDescent="0.25">
      <c r="A883" s="13" t="s">
        <v>1764</v>
      </c>
      <c r="B883" s="13">
        <v>36.479999999999997</v>
      </c>
      <c r="C883" s="13">
        <v>5.05</v>
      </c>
      <c r="D883" s="13" t="s">
        <v>8336</v>
      </c>
      <c r="E883" s="13" t="s">
        <v>8335</v>
      </c>
      <c r="F883" s="13" t="s">
        <v>8335</v>
      </c>
      <c r="G883" s="13">
        <v>1</v>
      </c>
      <c r="H883" s="13" t="s">
        <v>8335</v>
      </c>
      <c r="J883" s="20" t="str">
        <f>IF(Table7[[#This Row],[smoker]]="?","No",Table7[[#This Row],[smoker]])</f>
        <v>No</v>
      </c>
      <c r="K883" s="20">
        <f>IFERROR(VALUE(Table7[[#This Row],[NumberOfMajorSurgeries]]),0)</f>
        <v>1</v>
      </c>
      <c r="L883" s="20" t="str">
        <f t="shared" si="26"/>
        <v>Obesity</v>
      </c>
      <c r="M883" s="20" t="str">
        <f t="shared" si="27"/>
        <v>Normal</v>
      </c>
    </row>
    <row r="884" spans="1:13" x14ac:dyDescent="0.25">
      <c r="A884" s="13" t="s">
        <v>1766</v>
      </c>
      <c r="B884" s="13">
        <v>27.5</v>
      </c>
      <c r="C884" s="13">
        <v>8.69</v>
      </c>
      <c r="D884" s="13" t="s">
        <v>8336</v>
      </c>
      <c r="E884" s="13" t="s">
        <v>8335</v>
      </c>
      <c r="F884" s="13" t="s">
        <v>8337</v>
      </c>
      <c r="G884" s="13">
        <v>1</v>
      </c>
      <c r="H884" s="13" t="s">
        <v>8335</v>
      </c>
      <c r="J884" s="20" t="str">
        <f>IF(Table7[[#This Row],[smoker]]="?","No",Table7[[#This Row],[smoker]])</f>
        <v>No</v>
      </c>
      <c r="K884" s="20">
        <f>IFERROR(VALUE(Table7[[#This Row],[NumberOfMajorSurgeries]]),0)</f>
        <v>1</v>
      </c>
      <c r="L884" s="22" t="str">
        <f t="shared" si="26"/>
        <v>Overweight</v>
      </c>
      <c r="M884" s="22" t="str">
        <f t="shared" si="27"/>
        <v>Diabetes</v>
      </c>
    </row>
    <row r="885" spans="1:13" x14ac:dyDescent="0.25">
      <c r="A885" s="13" t="s">
        <v>1768</v>
      </c>
      <c r="B885" s="13">
        <v>33.44</v>
      </c>
      <c r="C885" s="13">
        <v>5.9</v>
      </c>
      <c r="D885" s="13" t="s">
        <v>8336</v>
      </c>
      <c r="E885" s="13" t="s">
        <v>8335</v>
      </c>
      <c r="F885" s="13" t="s">
        <v>8335</v>
      </c>
      <c r="G885" s="13">
        <v>1</v>
      </c>
      <c r="H885" s="13" t="s">
        <v>8335</v>
      </c>
      <c r="J885" s="20" t="str">
        <f>IF(Table7[[#This Row],[smoker]]="?","No",Table7[[#This Row],[smoker]])</f>
        <v>No</v>
      </c>
      <c r="K885" s="20">
        <f>IFERROR(VALUE(Table7[[#This Row],[NumberOfMajorSurgeries]]),0)</f>
        <v>1</v>
      </c>
      <c r="L885" s="20" t="str">
        <f t="shared" si="26"/>
        <v>Obesity</v>
      </c>
      <c r="M885" s="20" t="str">
        <f t="shared" si="27"/>
        <v>Prediabetes</v>
      </c>
    </row>
    <row r="886" spans="1:13" x14ac:dyDescent="0.25">
      <c r="A886" s="13" t="s">
        <v>1770</v>
      </c>
      <c r="B886" s="13">
        <v>28.215</v>
      </c>
      <c r="C886" s="13">
        <v>6.29</v>
      </c>
      <c r="D886" s="13" t="s">
        <v>8336</v>
      </c>
      <c r="E886" s="13" t="s">
        <v>8335</v>
      </c>
      <c r="F886" s="13" t="s">
        <v>8335</v>
      </c>
      <c r="G886" s="13">
        <v>1</v>
      </c>
      <c r="H886" s="13" t="s">
        <v>8335</v>
      </c>
      <c r="J886" s="20" t="str">
        <f>IF(Table7[[#This Row],[smoker]]="?","No",Table7[[#This Row],[smoker]])</f>
        <v>No</v>
      </c>
      <c r="K886" s="20">
        <f>IFERROR(VALUE(Table7[[#This Row],[NumberOfMajorSurgeries]]),0)</f>
        <v>1</v>
      </c>
      <c r="L886" s="22" t="str">
        <f t="shared" si="26"/>
        <v>Overweight</v>
      </c>
      <c r="M886" s="22" t="str">
        <f t="shared" si="27"/>
        <v>Prediabetes</v>
      </c>
    </row>
    <row r="887" spans="1:13" x14ac:dyDescent="0.25">
      <c r="A887" s="13" t="s">
        <v>1772</v>
      </c>
      <c r="B887" s="13">
        <v>27.17</v>
      </c>
      <c r="C887" s="13">
        <v>5.84</v>
      </c>
      <c r="D887" s="13" t="s">
        <v>8336</v>
      </c>
      <c r="E887" s="13" t="s">
        <v>8335</v>
      </c>
      <c r="F887" s="13" t="s">
        <v>8335</v>
      </c>
      <c r="G887" s="13">
        <v>1</v>
      </c>
      <c r="H887" s="13" t="s">
        <v>8335</v>
      </c>
      <c r="J887" s="20" t="str">
        <f>IF(Table7[[#This Row],[smoker]]="?","No",Table7[[#This Row],[smoker]])</f>
        <v>No</v>
      </c>
      <c r="K887" s="20">
        <f>IFERROR(VALUE(Table7[[#This Row],[NumberOfMajorSurgeries]]),0)</f>
        <v>1</v>
      </c>
      <c r="L887" s="20" t="str">
        <f t="shared" si="26"/>
        <v>Overweight</v>
      </c>
      <c r="M887" s="20" t="str">
        <f t="shared" si="27"/>
        <v>Prediabetes</v>
      </c>
    </row>
    <row r="888" spans="1:13" x14ac:dyDescent="0.25">
      <c r="A888" s="13" t="s">
        <v>1774</v>
      </c>
      <c r="B888" s="13">
        <v>35.380000000000003</v>
      </c>
      <c r="C888" s="13">
        <v>6.12</v>
      </c>
      <c r="D888" s="13" t="s">
        <v>8335</v>
      </c>
      <c r="E888" s="13" t="s">
        <v>8335</v>
      </c>
      <c r="F888" s="13" t="s">
        <v>8335</v>
      </c>
      <c r="G888" s="13" t="s">
        <v>8339</v>
      </c>
      <c r="H888" s="13" t="s">
        <v>8335</v>
      </c>
      <c r="J888" s="20" t="str">
        <f>IF(Table7[[#This Row],[smoker]]="?","No",Table7[[#This Row],[smoker]])</f>
        <v>No</v>
      </c>
      <c r="K888" s="20">
        <f>IFERROR(VALUE(Table7[[#This Row],[NumberOfMajorSurgeries]]),0)</f>
        <v>0</v>
      </c>
      <c r="L888" s="22" t="str">
        <f t="shared" si="26"/>
        <v>Obesity</v>
      </c>
      <c r="M888" s="22" t="str">
        <f t="shared" si="27"/>
        <v>Prediabetes</v>
      </c>
    </row>
    <row r="889" spans="1:13" x14ac:dyDescent="0.25">
      <c r="A889" s="13" t="s">
        <v>1776</v>
      </c>
      <c r="B889" s="13">
        <v>43.48</v>
      </c>
      <c r="C889" s="13">
        <v>6.24</v>
      </c>
      <c r="D889" s="13" t="s">
        <v>8335</v>
      </c>
      <c r="E889" s="13" t="s">
        <v>8335</v>
      </c>
      <c r="F889" s="13" t="s">
        <v>8335</v>
      </c>
      <c r="G889" s="13" t="s">
        <v>8339</v>
      </c>
      <c r="H889" s="13" t="s">
        <v>8335</v>
      </c>
      <c r="J889" s="20" t="str">
        <f>IF(Table7[[#This Row],[smoker]]="?","No",Table7[[#This Row],[smoker]])</f>
        <v>No</v>
      </c>
      <c r="K889" s="20">
        <f>IFERROR(VALUE(Table7[[#This Row],[NumberOfMajorSurgeries]]),0)</f>
        <v>0</v>
      </c>
      <c r="L889" s="20" t="str">
        <f t="shared" si="26"/>
        <v>Obesity</v>
      </c>
      <c r="M889" s="20" t="str">
        <f t="shared" si="27"/>
        <v>Prediabetes</v>
      </c>
    </row>
    <row r="890" spans="1:13" x14ac:dyDescent="0.25">
      <c r="A890" s="13" t="s">
        <v>1778</v>
      </c>
      <c r="B890" s="13">
        <v>41.73</v>
      </c>
      <c r="C890" s="13">
        <v>6.25</v>
      </c>
      <c r="D890" s="13" t="s">
        <v>8335</v>
      </c>
      <c r="E890" s="13" t="s">
        <v>8335</v>
      </c>
      <c r="F890" s="13" t="s">
        <v>8335</v>
      </c>
      <c r="G890" s="13">
        <v>1</v>
      </c>
      <c r="H890" s="13" t="s">
        <v>8335</v>
      </c>
      <c r="J890" s="20" t="str">
        <f>IF(Table7[[#This Row],[smoker]]="?","No",Table7[[#This Row],[smoker]])</f>
        <v>No</v>
      </c>
      <c r="K890" s="20">
        <f>IFERROR(VALUE(Table7[[#This Row],[NumberOfMajorSurgeries]]),0)</f>
        <v>1</v>
      </c>
      <c r="L890" s="22" t="str">
        <f t="shared" si="26"/>
        <v>Obesity</v>
      </c>
      <c r="M890" s="22" t="str">
        <f t="shared" si="27"/>
        <v>Prediabetes</v>
      </c>
    </row>
    <row r="891" spans="1:13" x14ac:dyDescent="0.25">
      <c r="A891" s="13" t="s">
        <v>1780</v>
      </c>
      <c r="B891" s="13">
        <v>28.9</v>
      </c>
      <c r="C891" s="13">
        <v>11.96</v>
      </c>
      <c r="D891" s="13" t="s">
        <v>8335</v>
      </c>
      <c r="E891" s="13" t="s">
        <v>8335</v>
      </c>
      <c r="F891" s="13" t="s">
        <v>8335</v>
      </c>
      <c r="G891" s="13" t="s">
        <v>8339</v>
      </c>
      <c r="H891" s="13" t="s">
        <v>8335</v>
      </c>
      <c r="J891" s="20" t="str">
        <f>IF(Table7[[#This Row],[smoker]]="?","No",Table7[[#This Row],[smoker]])</f>
        <v>No</v>
      </c>
      <c r="K891" s="20">
        <f>IFERROR(VALUE(Table7[[#This Row],[NumberOfMajorSurgeries]]),0)</f>
        <v>0</v>
      </c>
      <c r="L891" s="20" t="str">
        <f t="shared" si="26"/>
        <v>Overweight</v>
      </c>
      <c r="M891" s="20" t="str">
        <f t="shared" si="27"/>
        <v>Diabetes</v>
      </c>
    </row>
    <row r="892" spans="1:13" x14ac:dyDescent="0.25">
      <c r="A892" s="13" t="s">
        <v>1782</v>
      </c>
      <c r="B892" s="13">
        <v>25.74</v>
      </c>
      <c r="C892" s="13">
        <v>7.69</v>
      </c>
      <c r="D892" s="13" t="s">
        <v>8335</v>
      </c>
      <c r="E892" s="13" t="s">
        <v>8335</v>
      </c>
      <c r="F892" s="13" t="s">
        <v>8335</v>
      </c>
      <c r="G892" s="13" t="s">
        <v>8339</v>
      </c>
      <c r="H892" s="13" t="s">
        <v>8335</v>
      </c>
      <c r="J892" s="20" t="str">
        <f>IF(Table7[[#This Row],[smoker]]="?","No",Table7[[#This Row],[smoker]])</f>
        <v>No</v>
      </c>
      <c r="K892" s="20">
        <f>IFERROR(VALUE(Table7[[#This Row],[NumberOfMajorSurgeries]]),0)</f>
        <v>0</v>
      </c>
      <c r="L892" s="22" t="str">
        <f t="shared" si="26"/>
        <v>Overweight</v>
      </c>
      <c r="M892" s="22" t="str">
        <f t="shared" si="27"/>
        <v>Diabetes</v>
      </c>
    </row>
    <row r="893" spans="1:13" x14ac:dyDescent="0.25">
      <c r="A893" s="13" t="s">
        <v>1784</v>
      </c>
      <c r="B893" s="13">
        <v>36.06</v>
      </c>
      <c r="C893" s="13">
        <v>8.83</v>
      </c>
      <c r="D893" s="13" t="s">
        <v>8335</v>
      </c>
      <c r="E893" s="13" t="s">
        <v>8335</v>
      </c>
      <c r="F893" s="13" t="s">
        <v>8335</v>
      </c>
      <c r="G893" s="13" t="s">
        <v>8339</v>
      </c>
      <c r="H893" s="13" t="s">
        <v>8335</v>
      </c>
      <c r="J893" s="20" t="str">
        <f>IF(Table7[[#This Row],[smoker]]="?","No",Table7[[#This Row],[smoker]])</f>
        <v>No</v>
      </c>
      <c r="K893" s="20">
        <f>IFERROR(VALUE(Table7[[#This Row],[NumberOfMajorSurgeries]]),0)</f>
        <v>0</v>
      </c>
      <c r="L893" s="20" t="str">
        <f t="shared" si="26"/>
        <v>Obesity</v>
      </c>
      <c r="M893" s="20" t="str">
        <f t="shared" si="27"/>
        <v>Diabetes</v>
      </c>
    </row>
    <row r="894" spans="1:13" x14ac:dyDescent="0.25">
      <c r="A894" s="13" t="s">
        <v>1786</v>
      </c>
      <c r="B894" s="13">
        <v>43.28</v>
      </c>
      <c r="C894" s="13">
        <v>4.41</v>
      </c>
      <c r="D894" s="13" t="s">
        <v>8335</v>
      </c>
      <c r="E894" s="13" t="s">
        <v>8335</v>
      </c>
      <c r="F894" s="13" t="s">
        <v>8335</v>
      </c>
      <c r="G894" s="13" t="s">
        <v>8339</v>
      </c>
      <c r="H894" s="13" t="s">
        <v>8335</v>
      </c>
      <c r="J894" s="20" t="str">
        <f>IF(Table7[[#This Row],[smoker]]="?","No",Table7[[#This Row],[smoker]])</f>
        <v>No</v>
      </c>
      <c r="K894" s="20">
        <f>IFERROR(VALUE(Table7[[#This Row],[NumberOfMajorSurgeries]]),0)</f>
        <v>0</v>
      </c>
      <c r="L894" s="22" t="str">
        <f t="shared" si="26"/>
        <v>Obesity</v>
      </c>
      <c r="M894" s="22" t="str">
        <f t="shared" si="27"/>
        <v>Normal</v>
      </c>
    </row>
    <row r="895" spans="1:13" x14ac:dyDescent="0.25">
      <c r="A895" s="13" t="s">
        <v>1788</v>
      </c>
      <c r="B895" s="13">
        <v>28.785</v>
      </c>
      <c r="C895" s="13">
        <v>9.1</v>
      </c>
      <c r="D895" s="13" t="s">
        <v>8336</v>
      </c>
      <c r="E895" s="13" t="s">
        <v>8335</v>
      </c>
      <c r="F895" s="13" t="s">
        <v>8337</v>
      </c>
      <c r="G895" s="13">
        <v>1</v>
      </c>
      <c r="H895" s="13" t="s">
        <v>8335</v>
      </c>
      <c r="J895" s="20" t="str">
        <f>IF(Table7[[#This Row],[smoker]]="?","No",Table7[[#This Row],[smoker]])</f>
        <v>No</v>
      </c>
      <c r="K895" s="20">
        <f>IFERROR(VALUE(Table7[[#This Row],[NumberOfMajorSurgeries]]),0)</f>
        <v>1</v>
      </c>
      <c r="L895" s="20" t="str">
        <f t="shared" si="26"/>
        <v>Overweight</v>
      </c>
      <c r="M895" s="20" t="str">
        <f t="shared" si="27"/>
        <v>Diabetes</v>
      </c>
    </row>
    <row r="896" spans="1:13" x14ac:dyDescent="0.25">
      <c r="A896" s="13" t="s">
        <v>1790</v>
      </c>
      <c r="B896" s="13">
        <v>25.46</v>
      </c>
      <c r="C896" s="13">
        <v>11.52</v>
      </c>
      <c r="D896" s="13" t="s">
        <v>8336</v>
      </c>
      <c r="E896" s="13" t="s">
        <v>8335</v>
      </c>
      <c r="F896" s="13" t="s">
        <v>8337</v>
      </c>
      <c r="G896" s="13">
        <v>1</v>
      </c>
      <c r="H896" s="13" t="s">
        <v>8335</v>
      </c>
      <c r="J896" s="20" t="str">
        <f>IF(Table7[[#This Row],[smoker]]="?","No",Table7[[#This Row],[smoker]])</f>
        <v>No</v>
      </c>
      <c r="K896" s="20">
        <f>IFERROR(VALUE(Table7[[#This Row],[NumberOfMajorSurgeries]]),0)</f>
        <v>1</v>
      </c>
      <c r="L896" s="22" t="str">
        <f t="shared" si="26"/>
        <v>Overweight</v>
      </c>
      <c r="M896" s="22" t="str">
        <f t="shared" si="27"/>
        <v>Diabetes</v>
      </c>
    </row>
    <row r="897" spans="1:13" x14ac:dyDescent="0.25">
      <c r="A897" s="13" t="s">
        <v>1792</v>
      </c>
      <c r="B897" s="13">
        <v>30.8</v>
      </c>
      <c r="C897" s="13">
        <v>10.95</v>
      </c>
      <c r="D897" s="13" t="s">
        <v>8335</v>
      </c>
      <c r="E897" s="13" t="s">
        <v>8335</v>
      </c>
      <c r="F897" s="13" t="s">
        <v>8335</v>
      </c>
      <c r="G897" s="13" t="s">
        <v>8339</v>
      </c>
      <c r="H897" s="13" t="s">
        <v>8335</v>
      </c>
      <c r="J897" s="20" t="str">
        <f>IF(Table7[[#This Row],[smoker]]="?","No",Table7[[#This Row],[smoker]])</f>
        <v>No</v>
      </c>
      <c r="K897" s="20">
        <f>IFERROR(VALUE(Table7[[#This Row],[NumberOfMajorSurgeries]]),0)</f>
        <v>0</v>
      </c>
      <c r="L897" s="20" t="str">
        <f t="shared" si="26"/>
        <v>Obesity</v>
      </c>
      <c r="M897" s="20" t="str">
        <f t="shared" si="27"/>
        <v>Diabetes</v>
      </c>
    </row>
    <row r="898" spans="1:13" x14ac:dyDescent="0.25">
      <c r="A898" s="13" t="s">
        <v>1794</v>
      </c>
      <c r="B898" s="13">
        <v>28.88</v>
      </c>
      <c r="C898" s="13">
        <v>11.5</v>
      </c>
      <c r="D898" s="13" t="s">
        <v>8335</v>
      </c>
      <c r="E898" s="13" t="s">
        <v>8335</v>
      </c>
      <c r="F898" s="13" t="s">
        <v>8335</v>
      </c>
      <c r="G898" s="13" t="s">
        <v>8339</v>
      </c>
      <c r="H898" s="13" t="s">
        <v>8335</v>
      </c>
      <c r="J898" s="20" t="str">
        <f>IF(Table7[[#This Row],[smoker]]="?","No",Table7[[#This Row],[smoker]])</f>
        <v>No</v>
      </c>
      <c r="K898" s="20">
        <f>IFERROR(VALUE(Table7[[#This Row],[NumberOfMajorSurgeries]]),0)</f>
        <v>0</v>
      </c>
      <c r="L898" s="22" t="str">
        <f t="shared" ref="L898:L961" si="28">IF(B898 &lt; 18.5, "Underweight", IF(B898 &lt; 25, "Normal Weight", IF(B898 &lt; 30, "Overweight", "Obesity")))</f>
        <v>Overweight</v>
      </c>
      <c r="M898" s="22" t="str">
        <f t="shared" ref="M898:M961" si="29">IF(C898&lt;5.7,"Normal",
IF(C898&lt;6.5,"Prediabetes",
IF(C898&lt;7,"Diabetes",
"Diabetes")))</f>
        <v>Diabetes</v>
      </c>
    </row>
    <row r="899" spans="1:13" x14ac:dyDescent="0.25">
      <c r="A899" s="13" t="s">
        <v>1796</v>
      </c>
      <c r="B899" s="13">
        <v>23</v>
      </c>
      <c r="C899" s="13">
        <v>9.8800000000000008</v>
      </c>
      <c r="D899" s="13" t="s">
        <v>8335</v>
      </c>
      <c r="E899" s="13" t="s">
        <v>8335</v>
      </c>
      <c r="F899" s="13" t="s">
        <v>8335</v>
      </c>
      <c r="G899" s="13" t="s">
        <v>8339</v>
      </c>
      <c r="H899" s="13" t="s">
        <v>8335</v>
      </c>
      <c r="J899" s="20" t="str">
        <f>IF(Table7[[#This Row],[smoker]]="?","No",Table7[[#This Row],[smoker]])</f>
        <v>No</v>
      </c>
      <c r="K899" s="20">
        <f>IFERROR(VALUE(Table7[[#This Row],[NumberOfMajorSurgeries]]),0)</f>
        <v>0</v>
      </c>
      <c r="L899" s="20" t="str">
        <f t="shared" si="28"/>
        <v>Normal Weight</v>
      </c>
      <c r="M899" s="20" t="str">
        <f t="shared" si="29"/>
        <v>Diabetes</v>
      </c>
    </row>
    <row r="900" spans="1:13" x14ac:dyDescent="0.25">
      <c r="A900" s="13" t="s">
        <v>1798</v>
      </c>
      <c r="B900" s="13">
        <v>38.25</v>
      </c>
      <c r="C900" s="13">
        <v>6.2</v>
      </c>
      <c r="D900" s="13" t="s">
        <v>8335</v>
      </c>
      <c r="E900" s="13" t="s">
        <v>8335</v>
      </c>
      <c r="F900" s="13" t="s">
        <v>8335</v>
      </c>
      <c r="G900" s="13">
        <v>1</v>
      </c>
      <c r="H900" s="13" t="s">
        <v>8335</v>
      </c>
      <c r="J900" s="20" t="str">
        <f>IF(Table7[[#This Row],[smoker]]="?","No",Table7[[#This Row],[smoker]])</f>
        <v>No</v>
      </c>
      <c r="K900" s="20">
        <f>IFERROR(VALUE(Table7[[#This Row],[NumberOfMajorSurgeries]]),0)</f>
        <v>1</v>
      </c>
      <c r="L900" s="22" t="str">
        <f t="shared" si="28"/>
        <v>Obesity</v>
      </c>
      <c r="M900" s="22" t="str">
        <f t="shared" si="29"/>
        <v>Prediabetes</v>
      </c>
    </row>
    <row r="901" spans="1:13" x14ac:dyDescent="0.25">
      <c r="A901" s="13" t="s">
        <v>1800</v>
      </c>
      <c r="B901" s="13">
        <v>39.25</v>
      </c>
      <c r="C901" s="13">
        <v>8.41</v>
      </c>
      <c r="D901" s="13" t="s">
        <v>8336</v>
      </c>
      <c r="E901" s="13" t="s">
        <v>8335</v>
      </c>
      <c r="F901" s="13" t="s">
        <v>8335</v>
      </c>
      <c r="G901" s="13">
        <v>1</v>
      </c>
      <c r="H901" s="13" t="s">
        <v>8335</v>
      </c>
      <c r="J901" s="20" t="str">
        <f>IF(Table7[[#This Row],[smoker]]="?","No",Table7[[#This Row],[smoker]])</f>
        <v>No</v>
      </c>
      <c r="K901" s="20">
        <f>IFERROR(VALUE(Table7[[#This Row],[NumberOfMajorSurgeries]]),0)</f>
        <v>1</v>
      </c>
      <c r="L901" s="20" t="str">
        <f t="shared" si="28"/>
        <v>Obesity</v>
      </c>
      <c r="M901" s="20" t="str">
        <f t="shared" si="29"/>
        <v>Diabetes</v>
      </c>
    </row>
    <row r="902" spans="1:13" x14ac:dyDescent="0.25">
      <c r="A902" s="13" t="s">
        <v>1802</v>
      </c>
      <c r="B902" s="13">
        <v>26.6</v>
      </c>
      <c r="C902" s="13">
        <v>5.07</v>
      </c>
      <c r="D902" s="13" t="s">
        <v>8336</v>
      </c>
      <c r="E902" s="13" t="s">
        <v>8335</v>
      </c>
      <c r="F902" s="13" t="s">
        <v>8335</v>
      </c>
      <c r="G902" s="13">
        <v>2</v>
      </c>
      <c r="H902" s="13" t="s">
        <v>8335</v>
      </c>
      <c r="J902" s="20" t="str">
        <f>IF(Table7[[#This Row],[smoker]]="?","No",Table7[[#This Row],[smoker]])</f>
        <v>No</v>
      </c>
      <c r="K902" s="20">
        <f>IFERROR(VALUE(Table7[[#This Row],[NumberOfMajorSurgeries]]),0)</f>
        <v>2</v>
      </c>
      <c r="L902" s="22" t="str">
        <f t="shared" si="28"/>
        <v>Overweight</v>
      </c>
      <c r="M902" s="22" t="str">
        <f t="shared" si="29"/>
        <v>Normal</v>
      </c>
    </row>
    <row r="903" spans="1:13" x14ac:dyDescent="0.25">
      <c r="A903" s="13" t="s">
        <v>1804</v>
      </c>
      <c r="B903" s="13">
        <v>35.700000000000003</v>
      </c>
      <c r="C903" s="13">
        <v>4.0599999999999996</v>
      </c>
      <c r="D903" s="13" t="s">
        <v>8335</v>
      </c>
      <c r="E903" s="13" t="s">
        <v>8335</v>
      </c>
      <c r="F903" s="13" t="s">
        <v>8337</v>
      </c>
      <c r="G903" s="13">
        <v>1</v>
      </c>
      <c r="H903" s="13" t="s">
        <v>8335</v>
      </c>
      <c r="J903" s="20" t="str">
        <f>IF(Table7[[#This Row],[smoker]]="?","No",Table7[[#This Row],[smoker]])</f>
        <v>No</v>
      </c>
      <c r="K903" s="20">
        <f>IFERROR(VALUE(Table7[[#This Row],[NumberOfMajorSurgeries]]),0)</f>
        <v>1</v>
      </c>
      <c r="L903" s="20" t="str">
        <f t="shared" si="28"/>
        <v>Obesity</v>
      </c>
      <c r="M903" s="20" t="str">
        <f t="shared" si="29"/>
        <v>Normal</v>
      </c>
    </row>
    <row r="904" spans="1:13" x14ac:dyDescent="0.25">
      <c r="A904" s="13" t="s">
        <v>1806</v>
      </c>
      <c r="B904" s="13">
        <v>20.100000000000001</v>
      </c>
      <c r="C904" s="13">
        <v>10.52</v>
      </c>
      <c r="D904" s="13" t="s">
        <v>8335</v>
      </c>
      <c r="E904" s="13" t="s">
        <v>8335</v>
      </c>
      <c r="F904" s="13" t="s">
        <v>8335</v>
      </c>
      <c r="G904" s="13" t="s">
        <v>8339</v>
      </c>
      <c r="H904" s="13" t="s">
        <v>8335</v>
      </c>
      <c r="J904" s="20" t="str">
        <f>IF(Table7[[#This Row],[smoker]]="?","No",Table7[[#This Row],[smoker]])</f>
        <v>No</v>
      </c>
      <c r="K904" s="20">
        <f>IFERROR(VALUE(Table7[[#This Row],[NumberOfMajorSurgeries]]),0)</f>
        <v>0</v>
      </c>
      <c r="L904" s="22" t="str">
        <f t="shared" si="28"/>
        <v>Normal Weight</v>
      </c>
      <c r="M904" s="22" t="str">
        <f t="shared" si="29"/>
        <v>Diabetes</v>
      </c>
    </row>
    <row r="905" spans="1:13" x14ac:dyDescent="0.25">
      <c r="A905" s="13" t="s">
        <v>1808</v>
      </c>
      <c r="B905" s="13">
        <v>22.23</v>
      </c>
      <c r="C905" s="13">
        <v>9.65</v>
      </c>
      <c r="D905" s="13" t="s">
        <v>8335</v>
      </c>
      <c r="E905" s="13" t="s">
        <v>8335</v>
      </c>
      <c r="F905" s="13" t="s">
        <v>8335</v>
      </c>
      <c r="G905" s="13" t="s">
        <v>8339</v>
      </c>
      <c r="H905" s="13" t="s">
        <v>8335</v>
      </c>
      <c r="J905" s="20" t="str">
        <f>IF(Table7[[#This Row],[smoker]]="?","No",Table7[[#This Row],[smoker]])</f>
        <v>No</v>
      </c>
      <c r="K905" s="20">
        <f>IFERROR(VALUE(Table7[[#This Row],[NumberOfMajorSurgeries]]),0)</f>
        <v>0</v>
      </c>
      <c r="L905" s="20" t="str">
        <f t="shared" si="28"/>
        <v>Normal Weight</v>
      </c>
      <c r="M905" s="20" t="str">
        <f t="shared" si="29"/>
        <v>Diabetes</v>
      </c>
    </row>
    <row r="906" spans="1:13" x14ac:dyDescent="0.25">
      <c r="A906" s="13" t="s">
        <v>1810</v>
      </c>
      <c r="B906" s="13">
        <v>36.47</v>
      </c>
      <c r="C906" s="13">
        <v>6.21</v>
      </c>
      <c r="D906" s="13" t="s">
        <v>8335</v>
      </c>
      <c r="E906" s="13" t="s">
        <v>8335</v>
      </c>
      <c r="F906" s="13" t="s">
        <v>8335</v>
      </c>
      <c r="G906" s="13" t="s">
        <v>8339</v>
      </c>
      <c r="H906" s="13" t="s">
        <v>8335</v>
      </c>
      <c r="J906" s="20" t="str">
        <f>IF(Table7[[#This Row],[smoker]]="?","No",Table7[[#This Row],[smoker]])</f>
        <v>No</v>
      </c>
      <c r="K906" s="20">
        <f>IFERROR(VALUE(Table7[[#This Row],[NumberOfMajorSurgeries]]),0)</f>
        <v>0</v>
      </c>
      <c r="L906" s="22" t="str">
        <f t="shared" si="28"/>
        <v>Obesity</v>
      </c>
      <c r="M906" s="22" t="str">
        <f t="shared" si="29"/>
        <v>Prediabetes</v>
      </c>
    </row>
    <row r="907" spans="1:13" x14ac:dyDescent="0.25">
      <c r="A907" s="13" t="s">
        <v>1812</v>
      </c>
      <c r="B907" s="13">
        <v>49.64</v>
      </c>
      <c r="C907" s="13">
        <v>4.76</v>
      </c>
      <c r="D907" s="13" t="s">
        <v>8335</v>
      </c>
      <c r="E907" s="13" t="s">
        <v>8335</v>
      </c>
      <c r="F907" s="13" t="s">
        <v>8337</v>
      </c>
      <c r="G907" s="13">
        <v>1</v>
      </c>
      <c r="H907" s="13" t="s">
        <v>8335</v>
      </c>
      <c r="J907" s="20" t="str">
        <f>IF(Table7[[#This Row],[smoker]]="?","No",Table7[[#This Row],[smoker]])</f>
        <v>No</v>
      </c>
      <c r="K907" s="20">
        <f>IFERROR(VALUE(Table7[[#This Row],[NumberOfMajorSurgeries]]),0)</f>
        <v>1</v>
      </c>
      <c r="L907" s="20" t="str">
        <f t="shared" si="28"/>
        <v>Obesity</v>
      </c>
      <c r="M907" s="20" t="str">
        <f t="shared" si="29"/>
        <v>Normal</v>
      </c>
    </row>
    <row r="908" spans="1:13" x14ac:dyDescent="0.25">
      <c r="A908" s="13" t="s">
        <v>1814</v>
      </c>
      <c r="B908" s="13">
        <v>36.799999999999997</v>
      </c>
      <c r="C908" s="13">
        <v>5.73</v>
      </c>
      <c r="D908" s="13" t="s">
        <v>8336</v>
      </c>
      <c r="E908" s="13" t="s">
        <v>8335</v>
      </c>
      <c r="F908" s="13" t="s">
        <v>8337</v>
      </c>
      <c r="G908" s="13">
        <v>1</v>
      </c>
      <c r="H908" s="13" t="s">
        <v>8335</v>
      </c>
      <c r="J908" s="20" t="str">
        <f>IF(Table7[[#This Row],[smoker]]="?","No",Table7[[#This Row],[smoker]])</f>
        <v>No</v>
      </c>
      <c r="K908" s="20">
        <f>IFERROR(VALUE(Table7[[#This Row],[NumberOfMajorSurgeries]]),0)</f>
        <v>1</v>
      </c>
      <c r="L908" s="22" t="str">
        <f t="shared" si="28"/>
        <v>Obesity</v>
      </c>
      <c r="M908" s="22" t="str">
        <f t="shared" si="29"/>
        <v>Prediabetes</v>
      </c>
    </row>
    <row r="909" spans="1:13" x14ac:dyDescent="0.25">
      <c r="A909" s="13" t="s">
        <v>1816</v>
      </c>
      <c r="B909" s="13">
        <v>33.880000000000003</v>
      </c>
      <c r="C909" s="13">
        <v>10.78</v>
      </c>
      <c r="D909" s="13" t="s">
        <v>8336</v>
      </c>
      <c r="E909" s="13" t="s">
        <v>8335</v>
      </c>
      <c r="F909" s="13" t="s">
        <v>8335</v>
      </c>
      <c r="G909" s="13" t="s">
        <v>8339</v>
      </c>
      <c r="H909" s="13" t="s">
        <v>8335</v>
      </c>
      <c r="J909" s="20" t="str">
        <f>IF(Table7[[#This Row],[smoker]]="?","No",Table7[[#This Row],[smoker]])</f>
        <v>No</v>
      </c>
      <c r="K909" s="20">
        <f>IFERROR(VALUE(Table7[[#This Row],[NumberOfMajorSurgeries]]),0)</f>
        <v>0</v>
      </c>
      <c r="L909" s="20" t="str">
        <f t="shared" si="28"/>
        <v>Obesity</v>
      </c>
      <c r="M909" s="20" t="str">
        <f t="shared" si="29"/>
        <v>Diabetes</v>
      </c>
    </row>
    <row r="910" spans="1:13" x14ac:dyDescent="0.25">
      <c r="A910" s="13" t="s">
        <v>1818</v>
      </c>
      <c r="B910" s="13">
        <v>32.01</v>
      </c>
      <c r="C910" s="13">
        <v>5.08</v>
      </c>
      <c r="D910" s="13" t="s">
        <v>8336</v>
      </c>
      <c r="E910" s="13" t="s">
        <v>8335</v>
      </c>
      <c r="F910" s="13" t="s">
        <v>8335</v>
      </c>
      <c r="G910" s="13">
        <v>1</v>
      </c>
      <c r="H910" s="13" t="s">
        <v>8335</v>
      </c>
      <c r="J910" s="20" t="str">
        <f>IF(Table7[[#This Row],[smoker]]="?","No",Table7[[#This Row],[smoker]])</f>
        <v>No</v>
      </c>
      <c r="K910" s="20">
        <f>IFERROR(VALUE(Table7[[#This Row],[NumberOfMajorSurgeries]]),0)</f>
        <v>1</v>
      </c>
      <c r="L910" s="22" t="str">
        <f t="shared" si="28"/>
        <v>Obesity</v>
      </c>
      <c r="M910" s="22" t="str">
        <f t="shared" si="29"/>
        <v>Normal</v>
      </c>
    </row>
    <row r="911" spans="1:13" x14ac:dyDescent="0.25">
      <c r="A911" s="13" t="s">
        <v>1820</v>
      </c>
      <c r="B911" s="13">
        <v>33.630000000000003</v>
      </c>
      <c r="C911" s="13">
        <v>11.39</v>
      </c>
      <c r="D911" s="13" t="s">
        <v>8335</v>
      </c>
      <c r="E911" s="13" t="s">
        <v>8335</v>
      </c>
      <c r="F911" s="13" t="s">
        <v>8335</v>
      </c>
      <c r="G911" s="13" t="s">
        <v>8339</v>
      </c>
      <c r="H911" s="13" t="s">
        <v>8335</v>
      </c>
      <c r="J911" s="20" t="str">
        <f>IF(Table7[[#This Row],[smoker]]="?","No",Table7[[#This Row],[smoker]])</f>
        <v>No</v>
      </c>
      <c r="K911" s="20">
        <f>IFERROR(VALUE(Table7[[#This Row],[NumberOfMajorSurgeries]]),0)</f>
        <v>0</v>
      </c>
      <c r="L911" s="20" t="str">
        <f t="shared" si="28"/>
        <v>Obesity</v>
      </c>
      <c r="M911" s="20" t="str">
        <f t="shared" si="29"/>
        <v>Diabetes</v>
      </c>
    </row>
    <row r="912" spans="1:13" x14ac:dyDescent="0.25">
      <c r="A912" s="13" t="s">
        <v>1822</v>
      </c>
      <c r="B912" s="13">
        <v>34.865000000000002</v>
      </c>
      <c r="C912" s="13">
        <v>5.35</v>
      </c>
      <c r="D912" s="13" t="s">
        <v>8336</v>
      </c>
      <c r="E912" s="13" t="s">
        <v>8335</v>
      </c>
      <c r="F912" s="13" t="s">
        <v>8335</v>
      </c>
      <c r="G912" s="13">
        <v>1</v>
      </c>
      <c r="H912" s="13" t="s">
        <v>8335</v>
      </c>
      <c r="J912" s="20" t="str">
        <f>IF(Table7[[#This Row],[smoker]]="?","No",Table7[[#This Row],[smoker]])</f>
        <v>No</v>
      </c>
      <c r="K912" s="20">
        <f>IFERROR(VALUE(Table7[[#This Row],[NumberOfMajorSurgeries]]),0)</f>
        <v>1</v>
      </c>
      <c r="L912" s="22" t="str">
        <f t="shared" si="28"/>
        <v>Obesity</v>
      </c>
      <c r="M912" s="22" t="str">
        <f t="shared" si="29"/>
        <v>Normal</v>
      </c>
    </row>
    <row r="913" spans="1:13" x14ac:dyDescent="0.25">
      <c r="A913" s="13" t="s">
        <v>1824</v>
      </c>
      <c r="B913" s="13">
        <v>43.11</v>
      </c>
      <c r="C913" s="13">
        <v>5.6</v>
      </c>
      <c r="D913" s="13" t="s">
        <v>8335</v>
      </c>
      <c r="E913" s="13" t="s">
        <v>8335</v>
      </c>
      <c r="F913" s="13" t="s">
        <v>8335</v>
      </c>
      <c r="G913" s="13" t="s">
        <v>8339</v>
      </c>
      <c r="H913" s="13" t="s">
        <v>8335</v>
      </c>
      <c r="J913" s="20" t="str">
        <f>IF(Table7[[#This Row],[smoker]]="?","No",Table7[[#This Row],[smoker]])</f>
        <v>No</v>
      </c>
      <c r="K913" s="20">
        <f>IFERROR(VALUE(Table7[[#This Row],[NumberOfMajorSurgeries]]),0)</f>
        <v>0</v>
      </c>
      <c r="L913" s="20" t="str">
        <f t="shared" si="28"/>
        <v>Obesity</v>
      </c>
      <c r="M913" s="20" t="str">
        <f t="shared" si="29"/>
        <v>Normal</v>
      </c>
    </row>
    <row r="914" spans="1:13" x14ac:dyDescent="0.25">
      <c r="A914" s="13" t="s">
        <v>1826</v>
      </c>
      <c r="B914" s="13">
        <v>30.305</v>
      </c>
      <c r="C914" s="13">
        <v>4.2699999999999996</v>
      </c>
      <c r="D914" s="13" t="s">
        <v>8336</v>
      </c>
      <c r="E914" s="13" t="s">
        <v>8335</v>
      </c>
      <c r="F914" s="13" t="s">
        <v>8335</v>
      </c>
      <c r="G914" s="13">
        <v>1</v>
      </c>
      <c r="H914" s="13" t="s">
        <v>8335</v>
      </c>
      <c r="J914" s="20" t="str">
        <f>IF(Table7[[#This Row],[smoker]]="?","No",Table7[[#This Row],[smoker]])</f>
        <v>No</v>
      </c>
      <c r="K914" s="20">
        <f>IFERROR(VALUE(Table7[[#This Row],[NumberOfMajorSurgeries]]),0)</f>
        <v>1</v>
      </c>
      <c r="L914" s="22" t="str">
        <f t="shared" si="28"/>
        <v>Obesity</v>
      </c>
      <c r="M914" s="22" t="str">
        <f t="shared" si="29"/>
        <v>Normal</v>
      </c>
    </row>
    <row r="915" spans="1:13" x14ac:dyDescent="0.25">
      <c r="A915" s="13" t="s">
        <v>1828</v>
      </c>
      <c r="B915" s="13">
        <v>25.175000000000001</v>
      </c>
      <c r="C915" s="13">
        <v>5.57</v>
      </c>
      <c r="D915" s="13" t="s">
        <v>8336</v>
      </c>
      <c r="E915" s="13" t="s">
        <v>8335</v>
      </c>
      <c r="F915" s="13" t="s">
        <v>8335</v>
      </c>
      <c r="G915" s="13">
        <v>1</v>
      </c>
      <c r="H915" s="13" t="s">
        <v>8335</v>
      </c>
      <c r="J915" s="20" t="str">
        <f>IF(Table7[[#This Row],[smoker]]="?","No",Table7[[#This Row],[smoker]])</f>
        <v>No</v>
      </c>
      <c r="K915" s="20">
        <f>IFERROR(VALUE(Table7[[#This Row],[NumberOfMajorSurgeries]]),0)</f>
        <v>1</v>
      </c>
      <c r="L915" s="20" t="str">
        <f t="shared" si="28"/>
        <v>Overweight</v>
      </c>
      <c r="M915" s="20" t="str">
        <f t="shared" si="29"/>
        <v>Normal</v>
      </c>
    </row>
    <row r="916" spans="1:13" x14ac:dyDescent="0.25">
      <c r="A916" s="13" t="s">
        <v>1830</v>
      </c>
      <c r="B916" s="13">
        <v>26.8</v>
      </c>
      <c r="C916" s="13">
        <v>5.68</v>
      </c>
      <c r="D916" s="13" t="s">
        <v>8336</v>
      </c>
      <c r="E916" s="13" t="s">
        <v>8335</v>
      </c>
      <c r="F916" s="13" t="s">
        <v>8335</v>
      </c>
      <c r="G916" s="13">
        <v>1</v>
      </c>
      <c r="H916" s="13" t="s">
        <v>8335</v>
      </c>
      <c r="J916" s="20" t="str">
        <f>IF(Table7[[#This Row],[smoker]]="?","No",Table7[[#This Row],[smoker]])</f>
        <v>No</v>
      </c>
      <c r="K916" s="20">
        <f>IFERROR(VALUE(Table7[[#This Row],[NumberOfMajorSurgeries]]),0)</f>
        <v>1</v>
      </c>
      <c r="L916" s="22" t="str">
        <f t="shared" si="28"/>
        <v>Overweight</v>
      </c>
      <c r="M916" s="22" t="str">
        <f t="shared" si="29"/>
        <v>Normal</v>
      </c>
    </row>
    <row r="917" spans="1:13" x14ac:dyDescent="0.25">
      <c r="A917" s="13" t="s">
        <v>1832</v>
      </c>
      <c r="B917" s="13">
        <v>21.78</v>
      </c>
      <c r="C917" s="13">
        <v>5.3</v>
      </c>
      <c r="D917" s="13" t="s">
        <v>8335</v>
      </c>
      <c r="E917" s="13" t="s">
        <v>8336</v>
      </c>
      <c r="F917" s="13" t="s">
        <v>8335</v>
      </c>
      <c r="G917" s="13">
        <v>1</v>
      </c>
      <c r="H917" s="13" t="s">
        <v>8335</v>
      </c>
      <c r="J917" s="20" t="str">
        <f>IF(Table7[[#This Row],[smoker]]="?","No",Table7[[#This Row],[smoker]])</f>
        <v>No</v>
      </c>
      <c r="K917" s="20">
        <f>IFERROR(VALUE(Table7[[#This Row],[NumberOfMajorSurgeries]]),0)</f>
        <v>1</v>
      </c>
      <c r="L917" s="20" t="str">
        <f t="shared" si="28"/>
        <v>Normal Weight</v>
      </c>
      <c r="M917" s="20" t="str">
        <f t="shared" si="29"/>
        <v>Normal</v>
      </c>
    </row>
    <row r="918" spans="1:13" x14ac:dyDescent="0.25">
      <c r="A918" s="13" t="s">
        <v>1834</v>
      </c>
      <c r="B918" s="13">
        <v>30.14</v>
      </c>
      <c r="C918" s="13">
        <v>9.4499999999999993</v>
      </c>
      <c r="D918" s="13" t="s">
        <v>8336</v>
      </c>
      <c r="E918" s="13" t="s">
        <v>8335</v>
      </c>
      <c r="F918" s="13" t="s">
        <v>8335</v>
      </c>
      <c r="G918" s="13" t="s">
        <v>8339</v>
      </c>
      <c r="H918" s="13" t="s">
        <v>8335</v>
      </c>
      <c r="J918" s="20" t="str">
        <f>IF(Table7[[#This Row],[smoker]]="?","No",Table7[[#This Row],[smoker]])</f>
        <v>No</v>
      </c>
      <c r="K918" s="20">
        <f>IFERROR(VALUE(Table7[[#This Row],[NumberOfMajorSurgeries]]),0)</f>
        <v>0</v>
      </c>
      <c r="L918" s="22" t="str">
        <f t="shared" si="28"/>
        <v>Obesity</v>
      </c>
      <c r="M918" s="22" t="str">
        <f t="shared" si="29"/>
        <v>Diabetes</v>
      </c>
    </row>
    <row r="919" spans="1:13" x14ac:dyDescent="0.25">
      <c r="A919" s="13" t="s">
        <v>1836</v>
      </c>
      <c r="B919" s="13">
        <v>29.7</v>
      </c>
      <c r="C919" s="13">
        <v>6.79</v>
      </c>
      <c r="D919" s="13" t="s">
        <v>8336</v>
      </c>
      <c r="E919" s="13" t="s">
        <v>8335</v>
      </c>
      <c r="F919" s="13" t="s">
        <v>8335</v>
      </c>
      <c r="G919" s="13" t="s">
        <v>8339</v>
      </c>
      <c r="H919" s="13" t="s">
        <v>8335</v>
      </c>
      <c r="J919" s="20" t="str">
        <f>IF(Table7[[#This Row],[smoker]]="?","No",Table7[[#This Row],[smoker]])</f>
        <v>No</v>
      </c>
      <c r="K919" s="20">
        <f>IFERROR(VALUE(Table7[[#This Row],[NumberOfMajorSurgeries]]),0)</f>
        <v>0</v>
      </c>
      <c r="L919" s="20" t="str">
        <f t="shared" si="28"/>
        <v>Overweight</v>
      </c>
      <c r="M919" s="20" t="str">
        <f t="shared" si="29"/>
        <v>Diabetes</v>
      </c>
    </row>
    <row r="920" spans="1:13" x14ac:dyDescent="0.25">
      <c r="A920" s="13" t="s">
        <v>1838</v>
      </c>
      <c r="B920" s="13">
        <v>32.395000000000003</v>
      </c>
      <c r="C920" s="13">
        <v>11.1</v>
      </c>
      <c r="D920" s="13" t="s">
        <v>8336</v>
      </c>
      <c r="E920" s="13" t="s">
        <v>8335</v>
      </c>
      <c r="F920" s="13" t="s">
        <v>8335</v>
      </c>
      <c r="G920" s="13" t="s">
        <v>8339</v>
      </c>
      <c r="H920" s="13" t="s">
        <v>8335</v>
      </c>
      <c r="J920" s="20" t="str">
        <f>IF(Table7[[#This Row],[smoker]]="?","No",Table7[[#This Row],[smoker]])</f>
        <v>No</v>
      </c>
      <c r="K920" s="20">
        <f>IFERROR(VALUE(Table7[[#This Row],[NumberOfMajorSurgeries]]),0)</f>
        <v>0</v>
      </c>
      <c r="L920" s="22" t="str">
        <f t="shared" si="28"/>
        <v>Obesity</v>
      </c>
      <c r="M920" s="22" t="str">
        <f t="shared" si="29"/>
        <v>Diabetes</v>
      </c>
    </row>
    <row r="921" spans="1:13" x14ac:dyDescent="0.25">
      <c r="A921" s="13" t="s">
        <v>1840</v>
      </c>
      <c r="B921" s="13">
        <v>36.64</v>
      </c>
      <c r="C921" s="13">
        <v>7.26</v>
      </c>
      <c r="D921" s="13" t="s">
        <v>8335</v>
      </c>
      <c r="E921" s="13" t="s">
        <v>8335</v>
      </c>
      <c r="F921" s="13" t="s">
        <v>8335</v>
      </c>
      <c r="G921" s="13" t="s">
        <v>8339</v>
      </c>
      <c r="H921" s="13" t="s">
        <v>8335</v>
      </c>
      <c r="J921" s="20" t="str">
        <f>IF(Table7[[#This Row],[smoker]]="?","No",Table7[[#This Row],[smoker]])</f>
        <v>No</v>
      </c>
      <c r="K921" s="20">
        <f>IFERROR(VALUE(Table7[[#This Row],[NumberOfMajorSurgeries]]),0)</f>
        <v>0</v>
      </c>
      <c r="L921" s="20" t="str">
        <f t="shared" si="28"/>
        <v>Obesity</v>
      </c>
      <c r="M921" s="20" t="str">
        <f t="shared" si="29"/>
        <v>Diabetes</v>
      </c>
    </row>
    <row r="922" spans="1:13" x14ac:dyDescent="0.25">
      <c r="A922" s="13" t="s">
        <v>1842</v>
      </c>
      <c r="B922" s="13">
        <v>39.049999999999997</v>
      </c>
      <c r="C922" s="13">
        <v>5.27</v>
      </c>
      <c r="D922" s="13" t="s">
        <v>8336</v>
      </c>
      <c r="E922" s="13" t="s">
        <v>8335</v>
      </c>
      <c r="F922" s="13" t="s">
        <v>8335</v>
      </c>
      <c r="G922" s="13">
        <v>1</v>
      </c>
      <c r="H922" s="13" t="s">
        <v>8335</v>
      </c>
      <c r="J922" s="20" t="str">
        <f>IF(Table7[[#This Row],[smoker]]="?","No",Table7[[#This Row],[smoker]])</f>
        <v>No</v>
      </c>
      <c r="K922" s="20">
        <f>IFERROR(VALUE(Table7[[#This Row],[NumberOfMajorSurgeries]]),0)</f>
        <v>1</v>
      </c>
      <c r="L922" s="22" t="str">
        <f t="shared" si="28"/>
        <v>Obesity</v>
      </c>
      <c r="M922" s="22" t="str">
        <f t="shared" si="29"/>
        <v>Normal</v>
      </c>
    </row>
    <row r="923" spans="1:13" x14ac:dyDescent="0.25">
      <c r="A923" s="13" t="s">
        <v>1844</v>
      </c>
      <c r="B923" s="13">
        <v>33.1</v>
      </c>
      <c r="C923" s="13">
        <v>5.46</v>
      </c>
      <c r="D923" s="13" t="s">
        <v>8336</v>
      </c>
      <c r="E923" s="13" t="s">
        <v>8335</v>
      </c>
      <c r="F923" s="13" t="s">
        <v>8335</v>
      </c>
      <c r="G923" s="13">
        <v>1</v>
      </c>
      <c r="H923" s="13" t="s">
        <v>8335</v>
      </c>
      <c r="J923" s="20" t="str">
        <f>IF(Table7[[#This Row],[smoker]]="?","No",Table7[[#This Row],[smoker]])</f>
        <v>No</v>
      </c>
      <c r="K923" s="20">
        <f>IFERROR(VALUE(Table7[[#This Row],[NumberOfMajorSurgeries]]),0)</f>
        <v>1</v>
      </c>
      <c r="L923" s="20" t="str">
        <f t="shared" si="28"/>
        <v>Obesity</v>
      </c>
      <c r="M923" s="20" t="str">
        <f t="shared" si="29"/>
        <v>Normal</v>
      </c>
    </row>
    <row r="924" spans="1:13" x14ac:dyDescent="0.25">
      <c r="A924" s="13" t="s">
        <v>1846</v>
      </c>
      <c r="B924" s="13">
        <v>31.824999999999999</v>
      </c>
      <c r="C924" s="13">
        <v>8.1300000000000008</v>
      </c>
      <c r="D924" s="13" t="s">
        <v>8335</v>
      </c>
      <c r="E924" s="13" t="s">
        <v>8335</v>
      </c>
      <c r="F924" s="13" t="s">
        <v>8335</v>
      </c>
      <c r="G924" s="13" t="s">
        <v>8339</v>
      </c>
      <c r="H924" s="13" t="s">
        <v>8335</v>
      </c>
      <c r="J924" s="20" t="str">
        <f>IF(Table7[[#This Row],[smoker]]="?","No",Table7[[#This Row],[smoker]])</f>
        <v>No</v>
      </c>
      <c r="K924" s="20">
        <f>IFERROR(VALUE(Table7[[#This Row],[NumberOfMajorSurgeries]]),0)</f>
        <v>0</v>
      </c>
      <c r="L924" s="22" t="str">
        <f t="shared" si="28"/>
        <v>Obesity</v>
      </c>
      <c r="M924" s="22" t="str">
        <f t="shared" si="29"/>
        <v>Diabetes</v>
      </c>
    </row>
    <row r="925" spans="1:13" x14ac:dyDescent="0.25">
      <c r="A925" s="13" t="s">
        <v>1848</v>
      </c>
      <c r="B925" s="13">
        <v>29</v>
      </c>
      <c r="C925" s="13">
        <v>4.25</v>
      </c>
      <c r="D925" s="13" t="s">
        <v>8336</v>
      </c>
      <c r="E925" s="13" t="s">
        <v>8335</v>
      </c>
      <c r="F925" s="13" t="s">
        <v>8335</v>
      </c>
      <c r="G925" s="13">
        <v>1</v>
      </c>
      <c r="H925" s="13" t="s">
        <v>8335</v>
      </c>
      <c r="J925" s="20" t="str">
        <f>IF(Table7[[#This Row],[smoker]]="?","No",Table7[[#This Row],[smoker]])</f>
        <v>No</v>
      </c>
      <c r="K925" s="20">
        <f>IFERROR(VALUE(Table7[[#This Row],[NumberOfMajorSurgeries]]),0)</f>
        <v>1</v>
      </c>
      <c r="L925" s="20" t="str">
        <f t="shared" si="28"/>
        <v>Overweight</v>
      </c>
      <c r="M925" s="20" t="str">
        <f t="shared" si="29"/>
        <v>Normal</v>
      </c>
    </row>
    <row r="926" spans="1:13" x14ac:dyDescent="0.25">
      <c r="A926" s="13" t="s">
        <v>1850</v>
      </c>
      <c r="B926" s="13">
        <v>30.495000000000001</v>
      </c>
      <c r="C926" s="13">
        <v>8.68</v>
      </c>
      <c r="D926" s="13" t="s">
        <v>8335</v>
      </c>
      <c r="E926" s="13" t="s">
        <v>8335</v>
      </c>
      <c r="F926" s="13" t="s">
        <v>8335</v>
      </c>
      <c r="G926" s="13" t="s">
        <v>8339</v>
      </c>
      <c r="H926" s="13" t="s">
        <v>8335</v>
      </c>
      <c r="J926" s="20" t="str">
        <f>IF(Table7[[#This Row],[smoker]]="?","No",Table7[[#This Row],[smoker]])</f>
        <v>No</v>
      </c>
      <c r="K926" s="20">
        <f>IFERROR(VALUE(Table7[[#This Row],[NumberOfMajorSurgeries]]),0)</f>
        <v>0</v>
      </c>
      <c r="L926" s="22" t="str">
        <f t="shared" si="28"/>
        <v>Obesity</v>
      </c>
      <c r="M926" s="22" t="str">
        <f t="shared" si="29"/>
        <v>Diabetes</v>
      </c>
    </row>
    <row r="927" spans="1:13" x14ac:dyDescent="0.25">
      <c r="A927" s="13" t="s">
        <v>1852</v>
      </c>
      <c r="B927" s="13">
        <v>25.2</v>
      </c>
      <c r="C927" s="13">
        <v>6.25</v>
      </c>
      <c r="D927" s="13" t="s">
        <v>8336</v>
      </c>
      <c r="E927" s="13" t="s">
        <v>8335</v>
      </c>
      <c r="F927" s="13" t="s">
        <v>8335</v>
      </c>
      <c r="G927" s="13">
        <v>1</v>
      </c>
      <c r="H927" s="13" t="s">
        <v>8335</v>
      </c>
      <c r="J927" s="20" t="str">
        <f>IF(Table7[[#This Row],[smoker]]="?","No",Table7[[#This Row],[smoker]])</f>
        <v>No</v>
      </c>
      <c r="K927" s="20">
        <f>IFERROR(VALUE(Table7[[#This Row],[NumberOfMajorSurgeries]]),0)</f>
        <v>1</v>
      </c>
      <c r="L927" s="20" t="str">
        <f t="shared" si="28"/>
        <v>Overweight</v>
      </c>
      <c r="M927" s="20" t="str">
        <f t="shared" si="29"/>
        <v>Prediabetes</v>
      </c>
    </row>
    <row r="928" spans="1:13" x14ac:dyDescent="0.25">
      <c r="A928" s="13" t="s">
        <v>1854</v>
      </c>
      <c r="B928" s="13">
        <v>22.77</v>
      </c>
      <c r="C928" s="13">
        <v>4.47</v>
      </c>
      <c r="D928" s="13" t="s">
        <v>8336</v>
      </c>
      <c r="E928" s="13" t="s">
        <v>8335</v>
      </c>
      <c r="F928" s="13" t="s">
        <v>8335</v>
      </c>
      <c r="G928" s="13">
        <v>1</v>
      </c>
      <c r="H928" s="13" t="s">
        <v>8335</v>
      </c>
      <c r="J928" s="20" t="str">
        <f>IF(Table7[[#This Row],[smoker]]="?","No",Table7[[#This Row],[smoker]])</f>
        <v>No</v>
      </c>
      <c r="K928" s="20">
        <f>IFERROR(VALUE(Table7[[#This Row],[NumberOfMajorSurgeries]]),0)</f>
        <v>1</v>
      </c>
      <c r="L928" s="22" t="str">
        <f t="shared" si="28"/>
        <v>Normal Weight</v>
      </c>
      <c r="M928" s="22" t="str">
        <f t="shared" si="29"/>
        <v>Normal</v>
      </c>
    </row>
    <row r="929" spans="1:13" x14ac:dyDescent="0.25">
      <c r="A929" s="13" t="s">
        <v>1856</v>
      </c>
      <c r="B929" s="13">
        <v>23.18</v>
      </c>
      <c r="C929" s="13">
        <v>8.31</v>
      </c>
      <c r="D929" s="13" t="s">
        <v>8335</v>
      </c>
      <c r="E929" s="13" t="s">
        <v>8335</v>
      </c>
      <c r="F929" s="13" t="s">
        <v>8335</v>
      </c>
      <c r="G929" s="13" t="s">
        <v>8339</v>
      </c>
      <c r="H929" s="13" t="s">
        <v>8335</v>
      </c>
      <c r="J929" s="20" t="str">
        <f>IF(Table7[[#This Row],[smoker]]="?","No",Table7[[#This Row],[smoker]])</f>
        <v>No</v>
      </c>
      <c r="K929" s="20">
        <f>IFERROR(VALUE(Table7[[#This Row],[NumberOfMajorSurgeries]]),0)</f>
        <v>0</v>
      </c>
      <c r="L929" s="20" t="str">
        <f t="shared" si="28"/>
        <v>Normal Weight</v>
      </c>
      <c r="M929" s="20" t="str">
        <f t="shared" si="29"/>
        <v>Diabetes</v>
      </c>
    </row>
    <row r="930" spans="1:13" x14ac:dyDescent="0.25">
      <c r="A930" s="13" t="s">
        <v>1858</v>
      </c>
      <c r="B930" s="13">
        <v>35.409999999999997</v>
      </c>
      <c r="C930" s="13">
        <v>5.68</v>
      </c>
      <c r="D930" s="13" t="s">
        <v>8335</v>
      </c>
      <c r="E930" s="13" t="s">
        <v>8335</v>
      </c>
      <c r="F930" s="13" t="s">
        <v>8335</v>
      </c>
      <c r="G930" s="13" t="s">
        <v>8339</v>
      </c>
      <c r="H930" s="13" t="s">
        <v>8335</v>
      </c>
      <c r="J930" s="20" t="str">
        <f>IF(Table7[[#This Row],[smoker]]="?","No",Table7[[#This Row],[smoker]])</f>
        <v>No</v>
      </c>
      <c r="K930" s="20">
        <f>IFERROR(VALUE(Table7[[#This Row],[NumberOfMajorSurgeries]]),0)</f>
        <v>0</v>
      </c>
      <c r="L930" s="22" t="str">
        <f t="shared" si="28"/>
        <v>Obesity</v>
      </c>
      <c r="M930" s="22" t="str">
        <f t="shared" si="29"/>
        <v>Normal</v>
      </c>
    </row>
    <row r="931" spans="1:13" x14ac:dyDescent="0.25">
      <c r="A931" s="13" t="s">
        <v>1860</v>
      </c>
      <c r="B931" s="13">
        <v>32.11</v>
      </c>
      <c r="C931" s="13">
        <v>4.75</v>
      </c>
      <c r="D931" s="13" t="s">
        <v>8336</v>
      </c>
      <c r="E931" s="13" t="s">
        <v>8335</v>
      </c>
      <c r="F931" s="13" t="s">
        <v>8335</v>
      </c>
      <c r="G931" s="13">
        <v>2</v>
      </c>
      <c r="H931" s="13" t="s">
        <v>8335</v>
      </c>
      <c r="J931" s="20" t="str">
        <f>IF(Table7[[#This Row],[smoker]]="?","No",Table7[[#This Row],[smoker]])</f>
        <v>No</v>
      </c>
      <c r="K931" s="20">
        <f>IFERROR(VALUE(Table7[[#This Row],[NumberOfMajorSurgeries]]),0)</f>
        <v>2</v>
      </c>
      <c r="L931" s="20" t="str">
        <f t="shared" si="28"/>
        <v>Obesity</v>
      </c>
      <c r="M931" s="20" t="str">
        <f t="shared" si="29"/>
        <v>Normal</v>
      </c>
    </row>
    <row r="932" spans="1:13" x14ac:dyDescent="0.25">
      <c r="A932" s="13" t="s">
        <v>1862</v>
      </c>
      <c r="B932" s="13">
        <v>34.479999999999997</v>
      </c>
      <c r="C932" s="13">
        <v>6.31</v>
      </c>
      <c r="D932" s="13" t="s">
        <v>8335</v>
      </c>
      <c r="E932" s="13" t="s">
        <v>8335</v>
      </c>
      <c r="F932" s="13" t="s">
        <v>8337</v>
      </c>
      <c r="G932" s="13">
        <v>1</v>
      </c>
      <c r="H932" s="13" t="s">
        <v>8335</v>
      </c>
      <c r="J932" s="20" t="str">
        <f>IF(Table7[[#This Row],[smoker]]="?","No",Table7[[#This Row],[smoker]])</f>
        <v>No</v>
      </c>
      <c r="K932" s="20">
        <f>IFERROR(VALUE(Table7[[#This Row],[NumberOfMajorSurgeries]]),0)</f>
        <v>1</v>
      </c>
      <c r="L932" s="22" t="str">
        <f t="shared" si="28"/>
        <v>Obesity</v>
      </c>
      <c r="M932" s="22" t="str">
        <f t="shared" si="29"/>
        <v>Prediabetes</v>
      </c>
    </row>
    <row r="933" spans="1:13" x14ac:dyDescent="0.25">
      <c r="A933" s="13" t="s">
        <v>1864</v>
      </c>
      <c r="B933" s="13">
        <v>34.39</v>
      </c>
      <c r="C933" s="13">
        <v>6.28</v>
      </c>
      <c r="D933" s="13" t="s">
        <v>8336</v>
      </c>
      <c r="E933" s="13" t="s">
        <v>8335</v>
      </c>
      <c r="F933" s="13" t="s">
        <v>8335</v>
      </c>
      <c r="G933" s="13">
        <v>1</v>
      </c>
      <c r="H933" s="13" t="s">
        <v>8335</v>
      </c>
      <c r="J933" s="20" t="str">
        <f>IF(Table7[[#This Row],[smoker]]="?","No",Table7[[#This Row],[smoker]])</f>
        <v>No</v>
      </c>
      <c r="K933" s="20">
        <f>IFERROR(VALUE(Table7[[#This Row],[NumberOfMajorSurgeries]]),0)</f>
        <v>1</v>
      </c>
      <c r="L933" s="20" t="str">
        <f t="shared" si="28"/>
        <v>Obesity</v>
      </c>
      <c r="M933" s="20" t="str">
        <f t="shared" si="29"/>
        <v>Prediabetes</v>
      </c>
    </row>
    <row r="934" spans="1:13" x14ac:dyDescent="0.25">
      <c r="A934" s="13" t="s">
        <v>1866</v>
      </c>
      <c r="B934" s="13">
        <v>26.4</v>
      </c>
      <c r="C934" s="13">
        <v>9.2899999999999991</v>
      </c>
      <c r="D934" s="13" t="s">
        <v>8336</v>
      </c>
      <c r="E934" s="13" t="s">
        <v>8335</v>
      </c>
      <c r="F934" s="13" t="s">
        <v>8337</v>
      </c>
      <c r="G934" s="13">
        <v>1</v>
      </c>
      <c r="H934" s="13" t="s">
        <v>8335</v>
      </c>
      <c r="J934" s="20" t="str">
        <f>IF(Table7[[#This Row],[smoker]]="?","No",Table7[[#This Row],[smoker]])</f>
        <v>No</v>
      </c>
      <c r="K934" s="20">
        <f>IFERROR(VALUE(Table7[[#This Row],[NumberOfMajorSurgeries]]),0)</f>
        <v>1</v>
      </c>
      <c r="L934" s="22" t="str">
        <f t="shared" si="28"/>
        <v>Overweight</v>
      </c>
      <c r="M934" s="22" t="str">
        <f t="shared" si="29"/>
        <v>Diabetes</v>
      </c>
    </row>
    <row r="935" spans="1:13" x14ac:dyDescent="0.25">
      <c r="A935" s="13" t="s">
        <v>1868</v>
      </c>
      <c r="B935" s="13">
        <v>28.1</v>
      </c>
      <c r="C935" s="13">
        <v>5.79</v>
      </c>
      <c r="D935" s="13" t="s">
        <v>8336</v>
      </c>
      <c r="E935" s="13" t="s">
        <v>8335</v>
      </c>
      <c r="F935" s="13" t="s">
        <v>8337</v>
      </c>
      <c r="G935" s="13">
        <v>1</v>
      </c>
      <c r="H935" s="13" t="s">
        <v>8335</v>
      </c>
      <c r="J935" s="20" t="str">
        <f>IF(Table7[[#This Row],[smoker]]="?","No",Table7[[#This Row],[smoker]])</f>
        <v>No</v>
      </c>
      <c r="K935" s="20">
        <f>IFERROR(VALUE(Table7[[#This Row],[NumberOfMajorSurgeries]]),0)</f>
        <v>1</v>
      </c>
      <c r="L935" s="20" t="str">
        <f t="shared" si="28"/>
        <v>Overweight</v>
      </c>
      <c r="M935" s="20" t="str">
        <f t="shared" si="29"/>
        <v>Prediabetes</v>
      </c>
    </row>
    <row r="936" spans="1:13" x14ac:dyDescent="0.25">
      <c r="A936" s="13" t="s">
        <v>1870</v>
      </c>
      <c r="B936" s="13">
        <v>27</v>
      </c>
      <c r="C936" s="13">
        <v>4.54</v>
      </c>
      <c r="D936" s="13" t="s">
        <v>8336</v>
      </c>
      <c r="E936" s="13" t="s">
        <v>8335</v>
      </c>
      <c r="F936" s="13" t="s">
        <v>8335</v>
      </c>
      <c r="G936" s="13">
        <v>1</v>
      </c>
      <c r="H936" s="13" t="s">
        <v>8335</v>
      </c>
      <c r="J936" s="20" t="str">
        <f>IF(Table7[[#This Row],[smoker]]="?","No",Table7[[#This Row],[smoker]])</f>
        <v>No</v>
      </c>
      <c r="K936" s="20">
        <f>IFERROR(VALUE(Table7[[#This Row],[NumberOfMajorSurgeries]]),0)</f>
        <v>1</v>
      </c>
      <c r="L936" s="22" t="str">
        <f t="shared" si="28"/>
        <v>Overweight</v>
      </c>
      <c r="M936" s="22" t="str">
        <f t="shared" si="29"/>
        <v>Normal</v>
      </c>
    </row>
    <row r="937" spans="1:13" x14ac:dyDescent="0.25">
      <c r="A937" s="13" t="s">
        <v>1872</v>
      </c>
      <c r="B937" s="13">
        <v>28.594999999999999</v>
      </c>
      <c r="C937" s="13">
        <v>4.68</v>
      </c>
      <c r="D937" s="13" t="s">
        <v>8336</v>
      </c>
      <c r="E937" s="13" t="s">
        <v>8335</v>
      </c>
      <c r="F937" s="13" t="s">
        <v>8335</v>
      </c>
      <c r="G937" s="13">
        <v>1</v>
      </c>
      <c r="H937" s="13" t="s">
        <v>8335</v>
      </c>
      <c r="J937" s="20" t="str">
        <f>IF(Table7[[#This Row],[smoker]]="?","No",Table7[[#This Row],[smoker]])</f>
        <v>No</v>
      </c>
      <c r="K937" s="20">
        <f>IFERROR(VALUE(Table7[[#This Row],[NumberOfMajorSurgeries]]),0)</f>
        <v>1</v>
      </c>
      <c r="L937" s="20" t="str">
        <f t="shared" si="28"/>
        <v>Overweight</v>
      </c>
      <c r="M937" s="20" t="str">
        <f t="shared" si="29"/>
        <v>Normal</v>
      </c>
    </row>
    <row r="938" spans="1:13" x14ac:dyDescent="0.25">
      <c r="A938" s="13" t="s">
        <v>1874</v>
      </c>
      <c r="B938" s="13">
        <v>36.799999999999997</v>
      </c>
      <c r="C938" s="13">
        <v>5.88</v>
      </c>
      <c r="D938" s="13" t="s">
        <v>8335</v>
      </c>
      <c r="E938" s="13" t="s">
        <v>8335</v>
      </c>
      <c r="F938" s="13" t="s">
        <v>8335</v>
      </c>
      <c r="G938" s="13">
        <v>1</v>
      </c>
      <c r="H938" s="13" t="s">
        <v>8335</v>
      </c>
      <c r="J938" s="20" t="str">
        <f>IF(Table7[[#This Row],[smoker]]="?","No",Table7[[#This Row],[smoker]])</f>
        <v>No</v>
      </c>
      <c r="K938" s="20">
        <f>IFERROR(VALUE(Table7[[#This Row],[NumberOfMajorSurgeries]]),0)</f>
        <v>1</v>
      </c>
      <c r="L938" s="22" t="str">
        <f t="shared" si="28"/>
        <v>Obesity</v>
      </c>
      <c r="M938" s="22" t="str">
        <f t="shared" si="29"/>
        <v>Prediabetes</v>
      </c>
    </row>
    <row r="939" spans="1:13" x14ac:dyDescent="0.25">
      <c r="A939" s="13" t="s">
        <v>1876</v>
      </c>
      <c r="B939" s="13">
        <v>23.75</v>
      </c>
      <c r="C939" s="13">
        <v>5.42</v>
      </c>
      <c r="D939" s="13" t="s">
        <v>8336</v>
      </c>
      <c r="E939" s="13" t="s">
        <v>8335</v>
      </c>
      <c r="F939" s="13" t="s">
        <v>8337</v>
      </c>
      <c r="G939" s="13">
        <v>1</v>
      </c>
      <c r="H939" s="13" t="s">
        <v>8335</v>
      </c>
      <c r="J939" s="20" t="str">
        <f>IF(Table7[[#This Row],[smoker]]="?","No",Table7[[#This Row],[smoker]])</f>
        <v>No</v>
      </c>
      <c r="K939" s="20">
        <f>IFERROR(VALUE(Table7[[#This Row],[NumberOfMajorSurgeries]]),0)</f>
        <v>1</v>
      </c>
      <c r="L939" s="20" t="str">
        <f t="shared" si="28"/>
        <v>Normal Weight</v>
      </c>
      <c r="M939" s="20" t="str">
        <f t="shared" si="29"/>
        <v>Normal</v>
      </c>
    </row>
    <row r="940" spans="1:13" x14ac:dyDescent="0.25">
      <c r="A940" s="13" t="s">
        <v>1878</v>
      </c>
      <c r="B940" s="13">
        <v>35.619999999999997</v>
      </c>
      <c r="C940" s="13">
        <v>4.16</v>
      </c>
      <c r="D940" s="13" t="s">
        <v>8335</v>
      </c>
      <c r="E940" s="13" t="s">
        <v>8335</v>
      </c>
      <c r="F940" s="13" t="s">
        <v>8335</v>
      </c>
      <c r="G940" s="13" t="s">
        <v>8339</v>
      </c>
      <c r="H940" s="13" t="s">
        <v>8335</v>
      </c>
      <c r="J940" s="20" t="str">
        <f>IF(Table7[[#This Row],[smoker]]="?","No",Table7[[#This Row],[smoker]])</f>
        <v>No</v>
      </c>
      <c r="K940" s="20">
        <f>IFERROR(VALUE(Table7[[#This Row],[NumberOfMajorSurgeries]]),0)</f>
        <v>0</v>
      </c>
      <c r="L940" s="22" t="str">
        <f t="shared" si="28"/>
        <v>Obesity</v>
      </c>
      <c r="M940" s="22" t="str">
        <f t="shared" si="29"/>
        <v>Normal</v>
      </c>
    </row>
    <row r="941" spans="1:13" x14ac:dyDescent="0.25">
      <c r="A941" s="13" t="s">
        <v>1880</v>
      </c>
      <c r="B941" s="13">
        <v>30.69</v>
      </c>
      <c r="C941" s="13">
        <v>7.05</v>
      </c>
      <c r="D941" s="13" t="s">
        <v>8336</v>
      </c>
      <c r="E941" s="13" t="s">
        <v>8335</v>
      </c>
      <c r="F941" s="13" t="s">
        <v>8335</v>
      </c>
      <c r="G941" s="13">
        <v>2</v>
      </c>
      <c r="H941" s="13" t="s">
        <v>8335</v>
      </c>
      <c r="J941" s="20" t="str">
        <f>IF(Table7[[#This Row],[smoker]]="?","No",Table7[[#This Row],[smoker]])</f>
        <v>No</v>
      </c>
      <c r="K941" s="20">
        <f>IFERROR(VALUE(Table7[[#This Row],[NumberOfMajorSurgeries]]),0)</f>
        <v>2</v>
      </c>
      <c r="L941" s="20" t="str">
        <f t="shared" si="28"/>
        <v>Obesity</v>
      </c>
      <c r="M941" s="20" t="str">
        <f t="shared" si="29"/>
        <v>Diabetes</v>
      </c>
    </row>
    <row r="942" spans="1:13" x14ac:dyDescent="0.25">
      <c r="A942" s="13" t="s">
        <v>1882</v>
      </c>
      <c r="B942" s="13">
        <v>35.799999999999997</v>
      </c>
      <c r="C942" s="13">
        <v>5.63</v>
      </c>
      <c r="D942" s="13" t="s">
        <v>8336</v>
      </c>
      <c r="E942" s="13" t="s">
        <v>8335</v>
      </c>
      <c r="F942" s="13" t="s">
        <v>8335</v>
      </c>
      <c r="G942" s="13">
        <v>2</v>
      </c>
      <c r="H942" s="13" t="s">
        <v>8335</v>
      </c>
      <c r="J942" s="20" t="str">
        <f>IF(Table7[[#This Row],[smoker]]="?","No",Table7[[#This Row],[smoker]])</f>
        <v>No</v>
      </c>
      <c r="K942" s="20">
        <f>IFERROR(VALUE(Table7[[#This Row],[NumberOfMajorSurgeries]]),0)</f>
        <v>2</v>
      </c>
      <c r="L942" s="22" t="str">
        <f t="shared" si="28"/>
        <v>Obesity</v>
      </c>
      <c r="M942" s="22" t="str">
        <f t="shared" si="29"/>
        <v>Normal</v>
      </c>
    </row>
    <row r="943" spans="1:13" x14ac:dyDescent="0.25">
      <c r="A943" s="13" t="s">
        <v>1884</v>
      </c>
      <c r="B943" s="13">
        <v>28.785</v>
      </c>
      <c r="C943" s="13">
        <v>4.24</v>
      </c>
      <c r="D943" s="13" t="s">
        <v>8336</v>
      </c>
      <c r="E943" s="13" t="s">
        <v>8335</v>
      </c>
      <c r="F943" s="13" t="s">
        <v>8335</v>
      </c>
      <c r="G943" s="13">
        <v>2</v>
      </c>
      <c r="H943" s="13" t="s">
        <v>8335</v>
      </c>
      <c r="J943" s="20" t="str">
        <f>IF(Table7[[#This Row],[smoker]]="?","No",Table7[[#This Row],[smoker]])</f>
        <v>No</v>
      </c>
      <c r="K943" s="20">
        <f>IFERROR(VALUE(Table7[[#This Row],[NumberOfMajorSurgeries]]),0)</f>
        <v>2</v>
      </c>
      <c r="L943" s="20" t="str">
        <f t="shared" si="28"/>
        <v>Overweight</v>
      </c>
      <c r="M943" s="20" t="str">
        <f t="shared" si="29"/>
        <v>Normal</v>
      </c>
    </row>
    <row r="944" spans="1:13" x14ac:dyDescent="0.25">
      <c r="A944" s="13" t="s">
        <v>1886</v>
      </c>
      <c r="B944" s="13">
        <v>28.594999999999999</v>
      </c>
      <c r="C944" s="13">
        <v>4.96</v>
      </c>
      <c r="D944" s="13" t="s">
        <v>8336</v>
      </c>
      <c r="E944" s="13" t="s">
        <v>8335</v>
      </c>
      <c r="F944" s="13" t="s">
        <v>8335</v>
      </c>
      <c r="G944" s="13">
        <v>2</v>
      </c>
      <c r="H944" s="13" t="s">
        <v>8335</v>
      </c>
      <c r="J944" s="20" t="str">
        <f>IF(Table7[[#This Row],[smoker]]="?","No",Table7[[#This Row],[smoker]])</f>
        <v>No</v>
      </c>
      <c r="K944" s="20">
        <f>IFERROR(VALUE(Table7[[#This Row],[NumberOfMajorSurgeries]]),0)</f>
        <v>2</v>
      </c>
      <c r="L944" s="22" t="str">
        <f t="shared" si="28"/>
        <v>Overweight</v>
      </c>
      <c r="M944" s="22" t="str">
        <f t="shared" si="29"/>
        <v>Normal</v>
      </c>
    </row>
    <row r="945" spans="1:13" x14ac:dyDescent="0.25">
      <c r="A945" s="13" t="s">
        <v>1888</v>
      </c>
      <c r="B945" s="13">
        <v>48.75</v>
      </c>
      <c r="C945" s="13">
        <v>4.34</v>
      </c>
      <c r="D945" s="13" t="s">
        <v>8335</v>
      </c>
      <c r="E945" s="13" t="s">
        <v>8335</v>
      </c>
      <c r="F945" s="13" t="s">
        <v>8335</v>
      </c>
      <c r="G945" s="13" t="s">
        <v>8339</v>
      </c>
      <c r="H945" s="13" t="s">
        <v>8335</v>
      </c>
      <c r="J945" s="20" t="str">
        <f>IF(Table7[[#This Row],[smoker]]="?","No",Table7[[#This Row],[smoker]])</f>
        <v>No</v>
      </c>
      <c r="K945" s="20">
        <f>IFERROR(VALUE(Table7[[#This Row],[NumberOfMajorSurgeries]]),0)</f>
        <v>0</v>
      </c>
      <c r="L945" s="20" t="str">
        <f t="shared" si="28"/>
        <v>Obesity</v>
      </c>
      <c r="M945" s="20" t="str">
        <f t="shared" si="29"/>
        <v>Normal</v>
      </c>
    </row>
    <row r="946" spans="1:13" x14ac:dyDescent="0.25">
      <c r="A946" s="13" t="s">
        <v>1890</v>
      </c>
      <c r="B946" s="13">
        <v>28.31</v>
      </c>
      <c r="C946" s="13">
        <v>5.43</v>
      </c>
      <c r="D946" s="13" t="s">
        <v>8336</v>
      </c>
      <c r="E946" s="13" t="s">
        <v>8335</v>
      </c>
      <c r="F946" s="13" t="s">
        <v>8335</v>
      </c>
      <c r="G946" s="13">
        <v>2</v>
      </c>
      <c r="H946" s="13" t="s">
        <v>8335</v>
      </c>
      <c r="J946" s="20" t="str">
        <f>IF(Table7[[#This Row],[smoker]]="?","No",Table7[[#This Row],[smoker]])</f>
        <v>No</v>
      </c>
      <c r="K946" s="20">
        <f>IFERROR(VALUE(Table7[[#This Row],[NumberOfMajorSurgeries]]),0)</f>
        <v>2</v>
      </c>
      <c r="L946" s="22" t="str">
        <f t="shared" si="28"/>
        <v>Overweight</v>
      </c>
      <c r="M946" s="22" t="str">
        <f t="shared" si="29"/>
        <v>Normal</v>
      </c>
    </row>
    <row r="947" spans="1:13" x14ac:dyDescent="0.25">
      <c r="A947" s="13" t="s">
        <v>1892</v>
      </c>
      <c r="B947" s="13">
        <v>38.39</v>
      </c>
      <c r="C947" s="13">
        <v>8.33</v>
      </c>
      <c r="D947" s="13" t="s">
        <v>8336</v>
      </c>
      <c r="E947" s="13" t="s">
        <v>8335</v>
      </c>
      <c r="F947" s="13" t="s">
        <v>8335</v>
      </c>
      <c r="G947" s="13">
        <v>1</v>
      </c>
      <c r="H947" s="13" t="s">
        <v>8335</v>
      </c>
      <c r="J947" s="20" t="str">
        <f>IF(Table7[[#This Row],[smoker]]="?","No",Table7[[#This Row],[smoker]])</f>
        <v>No</v>
      </c>
      <c r="K947" s="20">
        <f>IFERROR(VALUE(Table7[[#This Row],[NumberOfMajorSurgeries]]),0)</f>
        <v>1</v>
      </c>
      <c r="L947" s="20" t="str">
        <f t="shared" si="28"/>
        <v>Obesity</v>
      </c>
      <c r="M947" s="20" t="str">
        <f t="shared" si="29"/>
        <v>Diabetes</v>
      </c>
    </row>
    <row r="948" spans="1:13" x14ac:dyDescent="0.25">
      <c r="A948" s="13" t="s">
        <v>1894</v>
      </c>
      <c r="B948" s="13">
        <v>25.87</v>
      </c>
      <c r="C948" s="13">
        <v>5.63</v>
      </c>
      <c r="D948" s="13" t="s">
        <v>8336</v>
      </c>
      <c r="E948" s="13" t="s">
        <v>8335</v>
      </c>
      <c r="F948" s="13" t="s">
        <v>8335</v>
      </c>
      <c r="G948" s="13">
        <v>1</v>
      </c>
      <c r="H948" s="13" t="s">
        <v>8335</v>
      </c>
      <c r="J948" s="20" t="str">
        <f>IF(Table7[[#This Row],[smoker]]="?","No",Table7[[#This Row],[smoker]])</f>
        <v>No</v>
      </c>
      <c r="K948" s="20">
        <f>IFERROR(VALUE(Table7[[#This Row],[NumberOfMajorSurgeries]]),0)</f>
        <v>1</v>
      </c>
      <c r="L948" s="22" t="str">
        <f t="shared" si="28"/>
        <v>Overweight</v>
      </c>
      <c r="M948" s="22" t="str">
        <f t="shared" si="29"/>
        <v>Normal</v>
      </c>
    </row>
    <row r="949" spans="1:13" x14ac:dyDescent="0.25">
      <c r="A949" s="13" t="s">
        <v>1896</v>
      </c>
      <c r="B949" s="13">
        <v>43.7</v>
      </c>
      <c r="C949" s="13">
        <v>7.23</v>
      </c>
      <c r="D949" s="13" t="s">
        <v>8335</v>
      </c>
      <c r="E949" s="13" t="s">
        <v>8335</v>
      </c>
      <c r="F949" s="13" t="s">
        <v>8335</v>
      </c>
      <c r="G949" s="13" t="s">
        <v>8339</v>
      </c>
      <c r="H949" s="13" t="s">
        <v>8335</v>
      </c>
      <c r="J949" s="20" t="str">
        <f>IF(Table7[[#This Row],[smoker]]="?","No",Table7[[#This Row],[smoker]])</f>
        <v>No</v>
      </c>
      <c r="K949" s="20">
        <f>IFERROR(VALUE(Table7[[#This Row],[NumberOfMajorSurgeries]]),0)</f>
        <v>0</v>
      </c>
      <c r="L949" s="20" t="str">
        <f t="shared" si="28"/>
        <v>Obesity</v>
      </c>
      <c r="M949" s="20" t="str">
        <f t="shared" si="29"/>
        <v>Diabetes</v>
      </c>
    </row>
    <row r="950" spans="1:13" x14ac:dyDescent="0.25">
      <c r="A950" s="13" t="s">
        <v>1898</v>
      </c>
      <c r="B950" s="13">
        <v>40.945</v>
      </c>
      <c r="C950" s="13">
        <v>10.57</v>
      </c>
      <c r="D950" s="13" t="s">
        <v>8335</v>
      </c>
      <c r="E950" s="13" t="s">
        <v>8335</v>
      </c>
      <c r="F950" s="13" t="s">
        <v>8335</v>
      </c>
      <c r="G950" s="13" t="s">
        <v>8339</v>
      </c>
      <c r="H950" s="13" t="s">
        <v>8335</v>
      </c>
      <c r="J950" s="20" t="str">
        <f>IF(Table7[[#This Row],[smoker]]="?","No",Table7[[#This Row],[smoker]])</f>
        <v>No</v>
      </c>
      <c r="K950" s="20">
        <f>IFERROR(VALUE(Table7[[#This Row],[NumberOfMajorSurgeries]]),0)</f>
        <v>0</v>
      </c>
      <c r="L950" s="22" t="str">
        <f t="shared" si="28"/>
        <v>Obesity</v>
      </c>
      <c r="M950" s="22" t="str">
        <f t="shared" si="29"/>
        <v>Diabetes</v>
      </c>
    </row>
    <row r="951" spans="1:13" x14ac:dyDescent="0.25">
      <c r="A951" s="13" t="s">
        <v>1900</v>
      </c>
      <c r="B951" s="13">
        <v>27.94</v>
      </c>
      <c r="C951" s="13">
        <v>7.92</v>
      </c>
      <c r="D951" s="13" t="s">
        <v>8335</v>
      </c>
      <c r="E951" s="13" t="s">
        <v>8335</v>
      </c>
      <c r="F951" s="13" t="s">
        <v>8335</v>
      </c>
      <c r="G951" s="13" t="s">
        <v>8339</v>
      </c>
      <c r="H951" s="13" t="s">
        <v>8335</v>
      </c>
      <c r="J951" s="20" t="str">
        <f>IF(Table7[[#This Row],[smoker]]="?","No",Table7[[#This Row],[smoker]])</f>
        <v>No</v>
      </c>
      <c r="K951" s="20">
        <f>IFERROR(VALUE(Table7[[#This Row],[NumberOfMajorSurgeries]]),0)</f>
        <v>0</v>
      </c>
      <c r="L951" s="20" t="str">
        <f t="shared" si="28"/>
        <v>Overweight</v>
      </c>
      <c r="M951" s="20" t="str">
        <f t="shared" si="29"/>
        <v>Diabetes</v>
      </c>
    </row>
    <row r="952" spans="1:13" x14ac:dyDescent="0.25">
      <c r="A952" s="13" t="s">
        <v>1902</v>
      </c>
      <c r="B952" s="13">
        <v>31.9</v>
      </c>
      <c r="C952" s="13">
        <v>10.119999999999999</v>
      </c>
      <c r="D952" s="13" t="s">
        <v>8335</v>
      </c>
      <c r="E952" s="13" t="s">
        <v>8335</v>
      </c>
      <c r="F952" s="13" t="s">
        <v>8335</v>
      </c>
      <c r="G952" s="13">
        <v>2</v>
      </c>
      <c r="H952" s="13" t="s">
        <v>8335</v>
      </c>
      <c r="J952" s="20" t="str">
        <f>IF(Table7[[#This Row],[smoker]]="?","No",Table7[[#This Row],[smoker]])</f>
        <v>No</v>
      </c>
      <c r="K952" s="20">
        <f>IFERROR(VALUE(Table7[[#This Row],[NumberOfMajorSurgeries]]),0)</f>
        <v>2</v>
      </c>
      <c r="L952" s="22" t="str">
        <f t="shared" si="28"/>
        <v>Obesity</v>
      </c>
      <c r="M952" s="22" t="str">
        <f t="shared" si="29"/>
        <v>Diabetes</v>
      </c>
    </row>
    <row r="953" spans="1:13" x14ac:dyDescent="0.25">
      <c r="A953" s="13" t="s">
        <v>1904</v>
      </c>
      <c r="B953" s="13">
        <v>31.64</v>
      </c>
      <c r="C953" s="13">
        <v>7.91</v>
      </c>
      <c r="D953" s="13" t="s">
        <v>8335</v>
      </c>
      <c r="E953" s="13" t="s">
        <v>8335</v>
      </c>
      <c r="F953" s="13" t="s">
        <v>8335</v>
      </c>
      <c r="G953" s="13" t="s">
        <v>8339</v>
      </c>
      <c r="H953" s="13" t="s">
        <v>8335</v>
      </c>
      <c r="J953" s="20" t="str">
        <f>IF(Table7[[#This Row],[smoker]]="?","No",Table7[[#This Row],[smoker]])</f>
        <v>No</v>
      </c>
      <c r="K953" s="20">
        <f>IFERROR(VALUE(Table7[[#This Row],[NumberOfMajorSurgeries]]),0)</f>
        <v>0</v>
      </c>
      <c r="L953" s="20" t="str">
        <f t="shared" si="28"/>
        <v>Obesity</v>
      </c>
      <c r="M953" s="20" t="str">
        <f t="shared" si="29"/>
        <v>Diabetes</v>
      </c>
    </row>
    <row r="954" spans="1:13" x14ac:dyDescent="0.25">
      <c r="A954" s="13" t="s">
        <v>1906</v>
      </c>
      <c r="B954" s="13">
        <v>46.7</v>
      </c>
      <c r="C954" s="13">
        <v>10.9</v>
      </c>
      <c r="D954" s="13" t="s">
        <v>8335</v>
      </c>
      <c r="E954" s="13" t="s">
        <v>8335</v>
      </c>
      <c r="F954" s="13" t="s">
        <v>8335</v>
      </c>
      <c r="G954" s="13" t="s">
        <v>8339</v>
      </c>
      <c r="H954" s="13" t="s">
        <v>8335</v>
      </c>
      <c r="J954" s="20" t="str">
        <f>IF(Table7[[#This Row],[smoker]]="?","No",Table7[[#This Row],[smoker]])</f>
        <v>No</v>
      </c>
      <c r="K954" s="20">
        <f>IFERROR(VALUE(Table7[[#This Row],[NumberOfMajorSurgeries]]),0)</f>
        <v>0</v>
      </c>
      <c r="L954" s="22" t="str">
        <f t="shared" si="28"/>
        <v>Obesity</v>
      </c>
      <c r="M954" s="22" t="str">
        <f t="shared" si="29"/>
        <v>Diabetes</v>
      </c>
    </row>
    <row r="955" spans="1:13" x14ac:dyDescent="0.25">
      <c r="A955" s="13" t="s">
        <v>1908</v>
      </c>
      <c r="B955" s="13">
        <v>18.335000000000001</v>
      </c>
      <c r="C955" s="13">
        <v>11.83</v>
      </c>
      <c r="D955" s="13" t="s">
        <v>8335</v>
      </c>
      <c r="E955" s="13" t="s">
        <v>8335</v>
      </c>
      <c r="F955" s="13" t="s">
        <v>8335</v>
      </c>
      <c r="G955" s="13" t="s">
        <v>8339</v>
      </c>
      <c r="H955" s="13" t="s">
        <v>8335</v>
      </c>
      <c r="J955" s="20" t="str">
        <f>IF(Table7[[#This Row],[smoker]]="?","No",Table7[[#This Row],[smoker]])</f>
        <v>No</v>
      </c>
      <c r="K955" s="20">
        <f>IFERROR(VALUE(Table7[[#This Row],[NumberOfMajorSurgeries]]),0)</f>
        <v>0</v>
      </c>
      <c r="L955" s="20" t="str">
        <f t="shared" si="28"/>
        <v>Underweight</v>
      </c>
      <c r="M955" s="20" t="str">
        <f t="shared" si="29"/>
        <v>Diabetes</v>
      </c>
    </row>
    <row r="956" spans="1:13" x14ac:dyDescent="0.25">
      <c r="A956" s="13" t="s">
        <v>1910</v>
      </c>
      <c r="B956" s="13">
        <v>31.24</v>
      </c>
      <c r="C956" s="13">
        <v>7.42</v>
      </c>
      <c r="D956" s="13" t="s">
        <v>8336</v>
      </c>
      <c r="E956" s="13" t="s">
        <v>8335</v>
      </c>
      <c r="F956" s="13" t="s">
        <v>8335</v>
      </c>
      <c r="G956" s="13">
        <v>2</v>
      </c>
      <c r="H956" s="13" t="s">
        <v>8335</v>
      </c>
      <c r="J956" s="20" t="str">
        <f>IF(Table7[[#This Row],[smoker]]="?","No",Table7[[#This Row],[smoker]])</f>
        <v>No</v>
      </c>
      <c r="K956" s="20">
        <f>IFERROR(VALUE(Table7[[#This Row],[NumberOfMajorSurgeries]]),0)</f>
        <v>2</v>
      </c>
      <c r="L956" s="22" t="str">
        <f t="shared" si="28"/>
        <v>Obesity</v>
      </c>
      <c r="M956" s="22" t="str">
        <f t="shared" si="29"/>
        <v>Diabetes</v>
      </c>
    </row>
    <row r="957" spans="1:13" x14ac:dyDescent="0.25">
      <c r="A957" s="13" t="s">
        <v>1912</v>
      </c>
      <c r="B957" s="13">
        <v>39.22</v>
      </c>
      <c r="C957" s="13">
        <v>5.62</v>
      </c>
      <c r="D957" s="13" t="s">
        <v>8336</v>
      </c>
      <c r="E957" s="13" t="s">
        <v>8335</v>
      </c>
      <c r="F957" s="13" t="s">
        <v>8335</v>
      </c>
      <c r="G957" s="13">
        <v>1</v>
      </c>
      <c r="H957" s="13" t="s">
        <v>8335</v>
      </c>
      <c r="J957" s="20" t="str">
        <f>IF(Table7[[#This Row],[smoker]]="?","No",Table7[[#This Row],[smoker]])</f>
        <v>No</v>
      </c>
      <c r="K957" s="20">
        <f>IFERROR(VALUE(Table7[[#This Row],[NumberOfMajorSurgeries]]),0)</f>
        <v>1</v>
      </c>
      <c r="L957" s="20" t="str">
        <f t="shared" si="28"/>
        <v>Obesity</v>
      </c>
      <c r="M957" s="20" t="str">
        <f t="shared" si="29"/>
        <v>Normal</v>
      </c>
    </row>
    <row r="958" spans="1:13" x14ac:dyDescent="0.25">
      <c r="A958" s="13" t="s">
        <v>1914</v>
      </c>
      <c r="B958" s="13">
        <v>24.414999999999999</v>
      </c>
      <c r="C958" s="13">
        <v>7.16</v>
      </c>
      <c r="D958" s="13" t="s">
        <v>8335</v>
      </c>
      <c r="E958" s="13" t="s">
        <v>8335</v>
      </c>
      <c r="F958" s="13" t="s">
        <v>8335</v>
      </c>
      <c r="G958" s="13" t="s">
        <v>8339</v>
      </c>
      <c r="H958" s="13" t="s">
        <v>8335</v>
      </c>
      <c r="J958" s="20" t="str">
        <f>IF(Table7[[#This Row],[smoker]]="?","No",Table7[[#This Row],[smoker]])</f>
        <v>No</v>
      </c>
      <c r="K958" s="20">
        <f>IFERROR(VALUE(Table7[[#This Row],[NumberOfMajorSurgeries]]),0)</f>
        <v>0</v>
      </c>
      <c r="L958" s="22" t="str">
        <f t="shared" si="28"/>
        <v>Normal Weight</v>
      </c>
      <c r="M958" s="22" t="str">
        <f t="shared" si="29"/>
        <v>Diabetes</v>
      </c>
    </row>
    <row r="959" spans="1:13" x14ac:dyDescent="0.25">
      <c r="A959" s="13" t="s">
        <v>1916</v>
      </c>
      <c r="B959" s="13">
        <v>32.299999999999997</v>
      </c>
      <c r="C959" s="13">
        <v>9.89</v>
      </c>
      <c r="D959" s="13" t="s">
        <v>8335</v>
      </c>
      <c r="E959" s="13" t="s">
        <v>8335</v>
      </c>
      <c r="F959" s="13" t="s">
        <v>8335</v>
      </c>
      <c r="G959" s="13" t="s">
        <v>8339</v>
      </c>
      <c r="H959" s="13" t="s">
        <v>8335</v>
      </c>
      <c r="J959" s="20" t="str">
        <f>IF(Table7[[#This Row],[smoker]]="?","No",Table7[[#This Row],[smoker]])</f>
        <v>No</v>
      </c>
      <c r="K959" s="20">
        <f>IFERROR(VALUE(Table7[[#This Row],[NumberOfMajorSurgeries]]),0)</f>
        <v>0</v>
      </c>
      <c r="L959" s="20" t="str">
        <f t="shared" si="28"/>
        <v>Obesity</v>
      </c>
      <c r="M959" s="20" t="str">
        <f t="shared" si="29"/>
        <v>Diabetes</v>
      </c>
    </row>
    <row r="960" spans="1:13" x14ac:dyDescent="0.25">
      <c r="A960" s="13" t="s">
        <v>1918</v>
      </c>
      <c r="B960" s="13">
        <v>39.94</v>
      </c>
      <c r="C960" s="13">
        <v>5.14</v>
      </c>
      <c r="D960" s="13" t="s">
        <v>8335</v>
      </c>
      <c r="E960" s="13" t="s">
        <v>8335</v>
      </c>
      <c r="F960" s="13" t="s">
        <v>8335</v>
      </c>
      <c r="G960" s="13" t="s">
        <v>8339</v>
      </c>
      <c r="H960" s="13" t="s">
        <v>8335</v>
      </c>
      <c r="J960" s="20" t="str">
        <f>IF(Table7[[#This Row],[smoker]]="?","No",Table7[[#This Row],[smoker]])</f>
        <v>No</v>
      </c>
      <c r="K960" s="20">
        <f>IFERROR(VALUE(Table7[[#This Row],[NumberOfMajorSurgeries]]),0)</f>
        <v>0</v>
      </c>
      <c r="L960" s="22" t="str">
        <f t="shared" si="28"/>
        <v>Obesity</v>
      </c>
      <c r="M960" s="22" t="str">
        <f t="shared" si="29"/>
        <v>Normal</v>
      </c>
    </row>
    <row r="961" spans="1:13" x14ac:dyDescent="0.25">
      <c r="A961" s="13" t="s">
        <v>1920</v>
      </c>
      <c r="B961" s="13">
        <v>30</v>
      </c>
      <c r="C961" s="13">
        <v>5.61</v>
      </c>
      <c r="D961" s="13" t="s">
        <v>8336</v>
      </c>
      <c r="E961" s="13" t="s">
        <v>8335</v>
      </c>
      <c r="F961" s="13" t="s">
        <v>8337</v>
      </c>
      <c r="G961" s="13">
        <v>1</v>
      </c>
      <c r="H961" s="13" t="s">
        <v>8335</v>
      </c>
      <c r="J961" s="20" t="str">
        <f>IF(Table7[[#This Row],[smoker]]="?","No",Table7[[#This Row],[smoker]])</f>
        <v>No</v>
      </c>
      <c r="K961" s="20">
        <f>IFERROR(VALUE(Table7[[#This Row],[NumberOfMajorSurgeries]]),0)</f>
        <v>1</v>
      </c>
      <c r="L961" s="20" t="str">
        <f t="shared" si="28"/>
        <v>Obesity</v>
      </c>
      <c r="M961" s="20" t="str">
        <f t="shared" si="29"/>
        <v>Normal</v>
      </c>
    </row>
    <row r="962" spans="1:13" x14ac:dyDescent="0.25">
      <c r="A962" s="13" t="s">
        <v>1922</v>
      </c>
      <c r="B962" s="13">
        <v>35.340000000000003</v>
      </c>
      <c r="C962" s="13">
        <v>5.51</v>
      </c>
      <c r="D962" s="13" t="s">
        <v>8336</v>
      </c>
      <c r="E962" s="13" t="s">
        <v>8335</v>
      </c>
      <c r="F962" s="13" t="s">
        <v>8337</v>
      </c>
      <c r="G962" s="13">
        <v>1</v>
      </c>
      <c r="H962" s="13" t="s">
        <v>8335</v>
      </c>
      <c r="J962" s="20" t="str">
        <f>IF(Table7[[#This Row],[smoker]]="?","No",Table7[[#This Row],[smoker]])</f>
        <v>No</v>
      </c>
      <c r="K962" s="20">
        <f>IFERROR(VALUE(Table7[[#This Row],[NumberOfMajorSurgeries]]),0)</f>
        <v>1</v>
      </c>
      <c r="L962" s="22" t="str">
        <f t="shared" ref="L962:L1025" si="30">IF(B962 &lt; 18.5, "Underweight", IF(B962 &lt; 25, "Normal Weight", IF(B962 &lt; 30, "Overweight", "Obesity")))</f>
        <v>Obesity</v>
      </c>
      <c r="M962" s="22" t="str">
        <f t="shared" ref="M962:M1025" si="31">IF(C962&lt;5.7,"Normal",
IF(C962&lt;6.5,"Prediabetes",
IF(C962&lt;7,"Diabetes",
"Diabetes")))</f>
        <v>Normal</v>
      </c>
    </row>
    <row r="963" spans="1:13" x14ac:dyDescent="0.25">
      <c r="A963" s="13" t="s">
        <v>1924</v>
      </c>
      <c r="B963" s="13">
        <v>32.204999999999998</v>
      </c>
      <c r="C963" s="13">
        <v>8.3800000000000008</v>
      </c>
      <c r="D963" s="13" t="s">
        <v>8336</v>
      </c>
      <c r="E963" s="13" t="s">
        <v>8335</v>
      </c>
      <c r="F963" s="13" t="s">
        <v>8335</v>
      </c>
      <c r="G963" s="13">
        <v>2</v>
      </c>
      <c r="H963" s="13" t="s">
        <v>8335</v>
      </c>
      <c r="J963" s="20" t="str">
        <f>IF(Table7[[#This Row],[smoker]]="?","No",Table7[[#This Row],[smoker]])</f>
        <v>No</v>
      </c>
      <c r="K963" s="20">
        <f>IFERROR(VALUE(Table7[[#This Row],[NumberOfMajorSurgeries]]),0)</f>
        <v>2</v>
      </c>
      <c r="L963" s="20" t="str">
        <f t="shared" si="30"/>
        <v>Obesity</v>
      </c>
      <c r="M963" s="20" t="str">
        <f t="shared" si="31"/>
        <v>Diabetes</v>
      </c>
    </row>
    <row r="964" spans="1:13" x14ac:dyDescent="0.25">
      <c r="A964" s="13" t="s">
        <v>1926</v>
      </c>
      <c r="B964" s="13">
        <v>33.880000000000003</v>
      </c>
      <c r="C964" s="13">
        <v>4.68</v>
      </c>
      <c r="D964" s="13" t="s">
        <v>8335</v>
      </c>
      <c r="E964" s="13" t="s">
        <v>8336</v>
      </c>
      <c r="F964" s="13" t="s">
        <v>8335</v>
      </c>
      <c r="G964" s="13">
        <v>1</v>
      </c>
      <c r="H964" s="13" t="s">
        <v>8335</v>
      </c>
      <c r="J964" s="20" t="str">
        <f>IF(Table7[[#This Row],[smoker]]="?","No",Table7[[#This Row],[smoker]])</f>
        <v>No</v>
      </c>
      <c r="K964" s="20">
        <f>IFERROR(VALUE(Table7[[#This Row],[NumberOfMajorSurgeries]]),0)</f>
        <v>1</v>
      </c>
      <c r="L964" s="22" t="str">
        <f t="shared" si="30"/>
        <v>Obesity</v>
      </c>
      <c r="M964" s="22" t="str">
        <f t="shared" si="31"/>
        <v>Normal</v>
      </c>
    </row>
    <row r="965" spans="1:13" x14ac:dyDescent="0.25">
      <c r="A965" s="13" t="s">
        <v>1928</v>
      </c>
      <c r="B965" s="13">
        <v>26.63</v>
      </c>
      <c r="C965" s="13">
        <v>4.3600000000000003</v>
      </c>
      <c r="D965" s="13" t="s">
        <v>8336</v>
      </c>
      <c r="E965" s="13" t="s">
        <v>8335</v>
      </c>
      <c r="F965" s="13" t="s">
        <v>8335</v>
      </c>
      <c r="G965" s="13">
        <v>2</v>
      </c>
      <c r="H965" s="13" t="s">
        <v>8335</v>
      </c>
      <c r="J965" s="20" t="str">
        <f>IF(Table7[[#This Row],[smoker]]="?","No",Table7[[#This Row],[smoker]])</f>
        <v>No</v>
      </c>
      <c r="K965" s="20">
        <f>IFERROR(VALUE(Table7[[#This Row],[NumberOfMajorSurgeries]]),0)</f>
        <v>2</v>
      </c>
      <c r="L965" s="20" t="str">
        <f t="shared" si="30"/>
        <v>Overweight</v>
      </c>
      <c r="M965" s="20" t="str">
        <f t="shared" si="31"/>
        <v>Normal</v>
      </c>
    </row>
    <row r="966" spans="1:13" x14ac:dyDescent="0.25">
      <c r="A966" s="13" t="s">
        <v>1930</v>
      </c>
      <c r="B966" s="13">
        <v>28.7</v>
      </c>
      <c r="C966" s="13">
        <v>7.74</v>
      </c>
      <c r="D966" s="13" t="s">
        <v>8335</v>
      </c>
      <c r="E966" s="13" t="s">
        <v>8335</v>
      </c>
      <c r="F966" s="13" t="s">
        <v>8335</v>
      </c>
      <c r="G966" s="13" t="s">
        <v>8339</v>
      </c>
      <c r="H966" s="13" t="s">
        <v>8335</v>
      </c>
      <c r="J966" s="20" t="str">
        <f>IF(Table7[[#This Row],[smoker]]="?","No",Table7[[#This Row],[smoker]])</f>
        <v>No</v>
      </c>
      <c r="K966" s="20">
        <f>IFERROR(VALUE(Table7[[#This Row],[NumberOfMajorSurgeries]]),0)</f>
        <v>0</v>
      </c>
      <c r="L966" s="22" t="str">
        <f t="shared" si="30"/>
        <v>Overweight</v>
      </c>
      <c r="M966" s="22" t="str">
        <f t="shared" si="31"/>
        <v>Diabetes</v>
      </c>
    </row>
    <row r="967" spans="1:13" x14ac:dyDescent="0.25">
      <c r="A967" s="13" t="s">
        <v>1932</v>
      </c>
      <c r="B967" s="13">
        <v>25.65</v>
      </c>
      <c r="C967" s="13">
        <v>4.05</v>
      </c>
      <c r="D967" s="13" t="s">
        <v>8336</v>
      </c>
      <c r="E967" s="13" t="s">
        <v>8335</v>
      </c>
      <c r="F967" s="13" t="s">
        <v>8335</v>
      </c>
      <c r="G967" s="13">
        <v>2</v>
      </c>
      <c r="H967" s="13" t="s">
        <v>8335</v>
      </c>
      <c r="J967" s="20" t="str">
        <f>IF(Table7[[#This Row],[smoker]]="?","No",Table7[[#This Row],[smoker]])</f>
        <v>No</v>
      </c>
      <c r="K967" s="20">
        <f>IFERROR(VALUE(Table7[[#This Row],[NumberOfMajorSurgeries]]),0)</f>
        <v>2</v>
      </c>
      <c r="L967" s="20" t="str">
        <f t="shared" si="30"/>
        <v>Overweight</v>
      </c>
      <c r="M967" s="20" t="str">
        <f t="shared" si="31"/>
        <v>Normal</v>
      </c>
    </row>
    <row r="968" spans="1:13" x14ac:dyDescent="0.25">
      <c r="A968" s="13" t="s">
        <v>1934</v>
      </c>
      <c r="B968" s="13">
        <v>36.384999999999998</v>
      </c>
      <c r="C968" s="13">
        <v>11.49</v>
      </c>
      <c r="D968" s="13" t="s">
        <v>8335</v>
      </c>
      <c r="E968" s="13" t="s">
        <v>8335</v>
      </c>
      <c r="F968" s="13" t="s">
        <v>8335</v>
      </c>
      <c r="G968" s="13" t="s">
        <v>8339</v>
      </c>
      <c r="H968" s="13" t="s">
        <v>8335</v>
      </c>
      <c r="J968" s="20" t="str">
        <f>IF(Table7[[#This Row],[smoker]]="?","No",Table7[[#This Row],[smoker]])</f>
        <v>No</v>
      </c>
      <c r="K968" s="20">
        <f>IFERROR(VALUE(Table7[[#This Row],[NumberOfMajorSurgeries]]),0)</f>
        <v>0</v>
      </c>
      <c r="L968" s="22" t="str">
        <f t="shared" si="30"/>
        <v>Obesity</v>
      </c>
      <c r="M968" s="22" t="str">
        <f t="shared" si="31"/>
        <v>Diabetes</v>
      </c>
    </row>
    <row r="969" spans="1:13" x14ac:dyDescent="0.25">
      <c r="A969" s="13" t="s">
        <v>1936</v>
      </c>
      <c r="B969" s="13">
        <v>34.69</v>
      </c>
      <c r="C969" s="13">
        <v>5.65</v>
      </c>
      <c r="D969" s="13" t="s">
        <v>8335</v>
      </c>
      <c r="E969" s="13" t="s">
        <v>8335</v>
      </c>
      <c r="F969" s="13" t="s">
        <v>8335</v>
      </c>
      <c r="G969" s="13" t="s">
        <v>8339</v>
      </c>
      <c r="H969" s="13" t="s">
        <v>8335</v>
      </c>
      <c r="J969" s="20" t="str">
        <f>IF(Table7[[#This Row],[smoker]]="?","No",Table7[[#This Row],[smoker]])</f>
        <v>No</v>
      </c>
      <c r="K969" s="20">
        <f>IFERROR(VALUE(Table7[[#This Row],[NumberOfMajorSurgeries]]),0)</f>
        <v>0</v>
      </c>
      <c r="L969" s="20" t="str">
        <f t="shared" si="30"/>
        <v>Obesity</v>
      </c>
      <c r="M969" s="20" t="str">
        <f t="shared" si="31"/>
        <v>Normal</v>
      </c>
    </row>
    <row r="970" spans="1:13" x14ac:dyDescent="0.25">
      <c r="A970" s="13" t="s">
        <v>1938</v>
      </c>
      <c r="B970" s="13">
        <v>37.68</v>
      </c>
      <c r="C970" s="13">
        <v>4.29</v>
      </c>
      <c r="D970" s="13" t="s">
        <v>8336</v>
      </c>
      <c r="E970" s="13" t="s">
        <v>8335</v>
      </c>
      <c r="F970" s="13" t="s">
        <v>8335</v>
      </c>
      <c r="G970" s="13" t="s">
        <v>8339</v>
      </c>
      <c r="H970" s="13" t="s">
        <v>8335</v>
      </c>
      <c r="J970" s="20" t="str">
        <f>IF(Table7[[#This Row],[smoker]]="?","No",Table7[[#This Row],[smoker]])</f>
        <v>No</v>
      </c>
      <c r="K970" s="20">
        <f>IFERROR(VALUE(Table7[[#This Row],[NumberOfMajorSurgeries]]),0)</f>
        <v>0</v>
      </c>
      <c r="L970" s="22" t="str">
        <f t="shared" si="30"/>
        <v>Obesity</v>
      </c>
      <c r="M970" s="22" t="str">
        <f t="shared" si="31"/>
        <v>Normal</v>
      </c>
    </row>
    <row r="971" spans="1:13" x14ac:dyDescent="0.25">
      <c r="A971" s="13" t="s">
        <v>1940</v>
      </c>
      <c r="B971" s="13">
        <v>35.49</v>
      </c>
      <c r="C971" s="13">
        <v>4.74</v>
      </c>
      <c r="D971" s="13" t="s">
        <v>8336</v>
      </c>
      <c r="E971" s="13" t="s">
        <v>8335</v>
      </c>
      <c r="F971" s="13" t="s">
        <v>8337</v>
      </c>
      <c r="G971" s="13">
        <v>1</v>
      </c>
      <c r="H971" s="13" t="s">
        <v>8335</v>
      </c>
      <c r="J971" s="20" t="str">
        <f>IF(Table7[[#This Row],[smoker]]="?","No",Table7[[#This Row],[smoker]])</f>
        <v>No</v>
      </c>
      <c r="K971" s="20">
        <f>IFERROR(VALUE(Table7[[#This Row],[NumberOfMajorSurgeries]]),0)</f>
        <v>1</v>
      </c>
      <c r="L971" s="20" t="str">
        <f t="shared" si="30"/>
        <v>Obesity</v>
      </c>
      <c r="M971" s="20" t="str">
        <f t="shared" si="31"/>
        <v>Normal</v>
      </c>
    </row>
    <row r="972" spans="1:13" x14ac:dyDescent="0.25">
      <c r="A972" s="13" t="s">
        <v>1942</v>
      </c>
      <c r="B972" s="13">
        <v>44.7</v>
      </c>
      <c r="C972" s="13">
        <v>7.6</v>
      </c>
      <c r="D972" s="13" t="s">
        <v>8336</v>
      </c>
      <c r="E972" s="13" t="s">
        <v>8335</v>
      </c>
      <c r="F972" s="13" t="s">
        <v>8335</v>
      </c>
      <c r="G972" s="13">
        <v>2</v>
      </c>
      <c r="H972" s="13" t="s">
        <v>8335</v>
      </c>
      <c r="J972" s="20" t="str">
        <f>IF(Table7[[#This Row],[smoker]]="?","No",Table7[[#This Row],[smoker]])</f>
        <v>No</v>
      </c>
      <c r="K972" s="20">
        <f>IFERROR(VALUE(Table7[[#This Row],[NumberOfMajorSurgeries]]),0)</f>
        <v>2</v>
      </c>
      <c r="L972" s="22" t="str">
        <f t="shared" si="30"/>
        <v>Obesity</v>
      </c>
      <c r="M972" s="22" t="str">
        <f t="shared" si="31"/>
        <v>Diabetes</v>
      </c>
    </row>
    <row r="973" spans="1:13" x14ac:dyDescent="0.25">
      <c r="A973" s="13" t="s">
        <v>1944</v>
      </c>
      <c r="B973" s="13">
        <v>38.380000000000003</v>
      </c>
      <c r="C973" s="13">
        <v>8.5</v>
      </c>
      <c r="D973" s="13" t="s">
        <v>8336</v>
      </c>
      <c r="E973" s="13" t="s">
        <v>8335</v>
      </c>
      <c r="F973" s="13" t="s">
        <v>8335</v>
      </c>
      <c r="G973" s="13">
        <v>2</v>
      </c>
      <c r="H973" s="13" t="s">
        <v>8335</v>
      </c>
      <c r="J973" s="20" t="str">
        <f>IF(Table7[[#This Row],[smoker]]="?","No",Table7[[#This Row],[smoker]])</f>
        <v>No</v>
      </c>
      <c r="K973" s="20">
        <f>IFERROR(VALUE(Table7[[#This Row],[NumberOfMajorSurgeries]]),0)</f>
        <v>2</v>
      </c>
      <c r="L973" s="20" t="str">
        <f t="shared" si="30"/>
        <v>Obesity</v>
      </c>
      <c r="M973" s="20" t="str">
        <f t="shared" si="31"/>
        <v>Diabetes</v>
      </c>
    </row>
    <row r="974" spans="1:13" x14ac:dyDescent="0.25">
      <c r="A974" s="13" t="s">
        <v>1946</v>
      </c>
      <c r="B974" s="13">
        <v>35.244999999999997</v>
      </c>
      <c r="C974" s="13">
        <v>11.22</v>
      </c>
      <c r="D974" s="13" t="s">
        <v>8336</v>
      </c>
      <c r="E974" s="13" t="s">
        <v>8335</v>
      </c>
      <c r="F974" s="13" t="s">
        <v>8335</v>
      </c>
      <c r="G974" s="13" t="s">
        <v>8339</v>
      </c>
      <c r="H974" s="13" t="s">
        <v>8335</v>
      </c>
      <c r="J974" s="20" t="str">
        <f>IF(Table7[[#This Row],[smoker]]="?","No",Table7[[#This Row],[smoker]])</f>
        <v>No</v>
      </c>
      <c r="K974" s="20">
        <f>IFERROR(VALUE(Table7[[#This Row],[NumberOfMajorSurgeries]]),0)</f>
        <v>0</v>
      </c>
      <c r="L974" s="22" t="str">
        <f t="shared" si="30"/>
        <v>Obesity</v>
      </c>
      <c r="M974" s="22" t="str">
        <f t="shared" si="31"/>
        <v>Diabetes</v>
      </c>
    </row>
    <row r="975" spans="1:13" x14ac:dyDescent="0.25">
      <c r="A975" s="13" t="s">
        <v>1948</v>
      </c>
      <c r="B975" s="13">
        <v>49.84</v>
      </c>
      <c r="C975" s="13">
        <v>5.0999999999999996</v>
      </c>
      <c r="D975" s="13" t="s">
        <v>8336</v>
      </c>
      <c r="E975" s="13" t="s">
        <v>8335</v>
      </c>
      <c r="F975" s="13" t="s">
        <v>8337</v>
      </c>
      <c r="G975" s="13">
        <v>1</v>
      </c>
      <c r="H975" s="13" t="s">
        <v>8335</v>
      </c>
      <c r="J975" s="20" t="str">
        <f>IF(Table7[[#This Row],[smoker]]="?","No",Table7[[#This Row],[smoker]])</f>
        <v>No</v>
      </c>
      <c r="K975" s="20">
        <f>IFERROR(VALUE(Table7[[#This Row],[NumberOfMajorSurgeries]]),0)</f>
        <v>1</v>
      </c>
      <c r="L975" s="20" t="str">
        <f t="shared" si="30"/>
        <v>Obesity</v>
      </c>
      <c r="M975" s="20" t="str">
        <f t="shared" si="31"/>
        <v>Normal</v>
      </c>
    </row>
    <row r="976" spans="1:13" x14ac:dyDescent="0.25">
      <c r="A976" s="13" t="s">
        <v>1950</v>
      </c>
      <c r="B976" s="13">
        <v>49.06</v>
      </c>
      <c r="C976" s="13">
        <v>5.43</v>
      </c>
      <c r="D976" s="13" t="s">
        <v>8336</v>
      </c>
      <c r="E976" s="13" t="s">
        <v>8335</v>
      </c>
      <c r="F976" s="13" t="s">
        <v>8335</v>
      </c>
      <c r="G976" s="13">
        <v>1</v>
      </c>
      <c r="H976" s="13" t="s">
        <v>8335</v>
      </c>
      <c r="J976" s="20" t="str">
        <f>IF(Table7[[#This Row],[smoker]]="?","No",Table7[[#This Row],[smoker]])</f>
        <v>No</v>
      </c>
      <c r="K976" s="20">
        <f>IFERROR(VALUE(Table7[[#This Row],[NumberOfMajorSurgeries]]),0)</f>
        <v>1</v>
      </c>
      <c r="L976" s="22" t="str">
        <f t="shared" si="30"/>
        <v>Obesity</v>
      </c>
      <c r="M976" s="22" t="str">
        <f t="shared" si="31"/>
        <v>Normal</v>
      </c>
    </row>
    <row r="977" spans="1:13" x14ac:dyDescent="0.25">
      <c r="A977" s="13" t="s">
        <v>1952</v>
      </c>
      <c r="B977" s="13">
        <v>30.88</v>
      </c>
      <c r="C977" s="13">
        <v>5.82</v>
      </c>
      <c r="D977" s="13" t="s">
        <v>8335</v>
      </c>
      <c r="E977" s="13" t="s">
        <v>8335</v>
      </c>
      <c r="F977" s="13" t="s">
        <v>8335</v>
      </c>
      <c r="G977" s="13">
        <v>2</v>
      </c>
      <c r="H977" s="13" t="s">
        <v>8335</v>
      </c>
      <c r="J977" s="20" t="str">
        <f>IF(Table7[[#This Row],[smoker]]="?","No",Table7[[#This Row],[smoker]])</f>
        <v>No</v>
      </c>
      <c r="K977" s="20">
        <f>IFERROR(VALUE(Table7[[#This Row],[NumberOfMajorSurgeries]]),0)</f>
        <v>2</v>
      </c>
      <c r="L977" s="20" t="str">
        <f t="shared" si="30"/>
        <v>Obesity</v>
      </c>
      <c r="M977" s="20" t="str">
        <f t="shared" si="31"/>
        <v>Prediabetes</v>
      </c>
    </row>
    <row r="978" spans="1:13" x14ac:dyDescent="0.25">
      <c r="A978" s="13" t="s">
        <v>1954</v>
      </c>
      <c r="B978" s="13">
        <v>33.35</v>
      </c>
      <c r="C978" s="13">
        <v>6.05</v>
      </c>
      <c r="D978" s="13" t="s">
        <v>8335</v>
      </c>
      <c r="E978" s="13" t="s">
        <v>8335</v>
      </c>
      <c r="F978" s="13" t="s">
        <v>8337</v>
      </c>
      <c r="G978" s="13">
        <v>1</v>
      </c>
      <c r="H978" s="13" t="s">
        <v>8335</v>
      </c>
      <c r="J978" s="20" t="str">
        <f>IF(Table7[[#This Row],[smoker]]="?","No",Table7[[#This Row],[smoker]])</f>
        <v>No</v>
      </c>
      <c r="K978" s="20">
        <f>IFERROR(VALUE(Table7[[#This Row],[NumberOfMajorSurgeries]]),0)</f>
        <v>1</v>
      </c>
      <c r="L978" s="22" t="str">
        <f t="shared" si="30"/>
        <v>Obesity</v>
      </c>
      <c r="M978" s="22" t="str">
        <f t="shared" si="31"/>
        <v>Prediabetes</v>
      </c>
    </row>
    <row r="979" spans="1:13" x14ac:dyDescent="0.25">
      <c r="A979" s="13" t="s">
        <v>1956</v>
      </c>
      <c r="B979" s="13">
        <v>38</v>
      </c>
      <c r="C979" s="13">
        <v>6.38</v>
      </c>
      <c r="D979" s="13" t="s">
        <v>8336</v>
      </c>
      <c r="E979" s="13" t="s">
        <v>8335</v>
      </c>
      <c r="F979" s="13" t="s">
        <v>8335</v>
      </c>
      <c r="G979" s="13">
        <v>1</v>
      </c>
      <c r="H979" s="13" t="s">
        <v>8335</v>
      </c>
      <c r="J979" s="20" t="str">
        <f>IF(Table7[[#This Row],[smoker]]="?","No",Table7[[#This Row],[smoker]])</f>
        <v>No</v>
      </c>
      <c r="K979" s="20">
        <f>IFERROR(VALUE(Table7[[#This Row],[NumberOfMajorSurgeries]]),0)</f>
        <v>1</v>
      </c>
      <c r="L979" s="20" t="str">
        <f t="shared" si="30"/>
        <v>Obesity</v>
      </c>
      <c r="M979" s="20" t="str">
        <f t="shared" si="31"/>
        <v>Prediabetes</v>
      </c>
    </row>
    <row r="980" spans="1:13" x14ac:dyDescent="0.25">
      <c r="A980" s="13" t="s">
        <v>1958</v>
      </c>
      <c r="B980" s="13">
        <v>36.08</v>
      </c>
      <c r="C980" s="13">
        <v>5.73</v>
      </c>
      <c r="D980" s="13" t="s">
        <v>8336</v>
      </c>
      <c r="E980" s="13" t="s">
        <v>8335</v>
      </c>
      <c r="F980" s="13" t="s">
        <v>8335</v>
      </c>
      <c r="G980" s="13">
        <v>1</v>
      </c>
      <c r="H980" s="13" t="s">
        <v>8335</v>
      </c>
      <c r="J980" s="20" t="str">
        <f>IF(Table7[[#This Row],[smoker]]="?","No",Table7[[#This Row],[smoker]])</f>
        <v>No</v>
      </c>
      <c r="K980" s="20">
        <f>IFERROR(VALUE(Table7[[#This Row],[NumberOfMajorSurgeries]]),0)</f>
        <v>1</v>
      </c>
      <c r="L980" s="22" t="str">
        <f t="shared" si="30"/>
        <v>Obesity</v>
      </c>
      <c r="M980" s="22" t="str">
        <f t="shared" si="31"/>
        <v>Prediabetes</v>
      </c>
    </row>
    <row r="981" spans="1:13" x14ac:dyDescent="0.25">
      <c r="A981" s="13" t="s">
        <v>1960</v>
      </c>
      <c r="B981" s="13">
        <v>35.700000000000003</v>
      </c>
      <c r="C981" s="13">
        <v>5.47</v>
      </c>
      <c r="D981" s="13" t="s">
        <v>8336</v>
      </c>
      <c r="E981" s="13" t="s">
        <v>8335</v>
      </c>
      <c r="F981" s="13" t="s">
        <v>8335</v>
      </c>
      <c r="G981" s="13">
        <v>1</v>
      </c>
      <c r="H981" s="13" t="s">
        <v>8335</v>
      </c>
      <c r="J981" s="20" t="str">
        <f>IF(Table7[[#This Row],[smoker]]="?","No",Table7[[#This Row],[smoker]])</f>
        <v>No</v>
      </c>
      <c r="K981" s="20">
        <f>IFERROR(VALUE(Table7[[#This Row],[NumberOfMajorSurgeries]]),0)</f>
        <v>1</v>
      </c>
      <c r="L981" s="20" t="str">
        <f t="shared" si="30"/>
        <v>Obesity</v>
      </c>
      <c r="M981" s="20" t="str">
        <f t="shared" si="31"/>
        <v>Normal</v>
      </c>
    </row>
    <row r="982" spans="1:13" x14ac:dyDescent="0.25">
      <c r="A982" s="13" t="s">
        <v>1962</v>
      </c>
      <c r="B982" s="13">
        <v>34.01</v>
      </c>
      <c r="C982" s="13">
        <v>11.3</v>
      </c>
      <c r="D982" s="13" t="s">
        <v>8335</v>
      </c>
      <c r="E982" s="13" t="s">
        <v>8335</v>
      </c>
      <c r="F982" s="13" t="s">
        <v>8335</v>
      </c>
      <c r="G982" s="13" t="s">
        <v>8339</v>
      </c>
      <c r="H982" s="13" t="s">
        <v>8335</v>
      </c>
      <c r="J982" s="20" t="str">
        <f>IF(Table7[[#This Row],[smoker]]="?","No",Table7[[#This Row],[smoker]])</f>
        <v>No</v>
      </c>
      <c r="K982" s="20">
        <f>IFERROR(VALUE(Table7[[#This Row],[NumberOfMajorSurgeries]]),0)</f>
        <v>0</v>
      </c>
      <c r="L982" s="22" t="str">
        <f t="shared" si="30"/>
        <v>Obesity</v>
      </c>
      <c r="M982" s="22" t="str">
        <f t="shared" si="31"/>
        <v>Diabetes</v>
      </c>
    </row>
    <row r="983" spans="1:13" x14ac:dyDescent="0.25">
      <c r="A983" s="13" t="s">
        <v>1964</v>
      </c>
      <c r="B983" s="13">
        <v>31.54</v>
      </c>
      <c r="C983" s="13">
        <v>6.72</v>
      </c>
      <c r="D983" s="13" t="s">
        <v>8335</v>
      </c>
      <c r="E983" s="13" t="s">
        <v>8335</v>
      </c>
      <c r="F983" s="13" t="s">
        <v>8335</v>
      </c>
      <c r="G983" s="13" t="s">
        <v>8339</v>
      </c>
      <c r="H983" s="13" t="s">
        <v>8335</v>
      </c>
      <c r="J983" s="20" t="str">
        <f>IF(Table7[[#This Row],[smoker]]="?","No",Table7[[#This Row],[smoker]])</f>
        <v>No</v>
      </c>
      <c r="K983" s="20">
        <f>IFERROR(VALUE(Table7[[#This Row],[NumberOfMajorSurgeries]]),0)</f>
        <v>0</v>
      </c>
      <c r="L983" s="20" t="str">
        <f t="shared" si="30"/>
        <v>Obesity</v>
      </c>
      <c r="M983" s="20" t="str">
        <f t="shared" si="31"/>
        <v>Diabetes</v>
      </c>
    </row>
    <row r="984" spans="1:13" x14ac:dyDescent="0.25">
      <c r="A984" s="13" t="s">
        <v>1966</v>
      </c>
      <c r="B984" s="13">
        <v>23.3</v>
      </c>
      <c r="C984" s="13">
        <v>5.36</v>
      </c>
      <c r="D984" s="13" t="s">
        <v>8336</v>
      </c>
      <c r="E984" s="13" t="s">
        <v>8335</v>
      </c>
      <c r="F984" s="13" t="s">
        <v>8335</v>
      </c>
      <c r="G984" s="13">
        <v>1</v>
      </c>
      <c r="H984" s="13" t="s">
        <v>8335</v>
      </c>
      <c r="J984" s="20" t="str">
        <f>IF(Table7[[#This Row],[smoker]]="?","No",Table7[[#This Row],[smoker]])</f>
        <v>No</v>
      </c>
      <c r="K984" s="20">
        <f>IFERROR(VALUE(Table7[[#This Row],[NumberOfMajorSurgeries]]),0)</f>
        <v>1</v>
      </c>
      <c r="L984" s="22" t="str">
        <f t="shared" si="30"/>
        <v>Normal Weight</v>
      </c>
      <c r="M984" s="22" t="str">
        <f t="shared" si="31"/>
        <v>Normal</v>
      </c>
    </row>
    <row r="985" spans="1:13" x14ac:dyDescent="0.25">
      <c r="A985" s="13" t="s">
        <v>1968</v>
      </c>
      <c r="B985" s="13">
        <v>27.75</v>
      </c>
      <c r="C985" s="13">
        <v>9.8800000000000008</v>
      </c>
      <c r="D985" s="13" t="s">
        <v>8335</v>
      </c>
      <c r="E985" s="13" t="s">
        <v>8335</v>
      </c>
      <c r="F985" s="13" t="s">
        <v>8335</v>
      </c>
      <c r="G985" s="13" t="s">
        <v>8339</v>
      </c>
      <c r="H985" s="13" t="s">
        <v>8335</v>
      </c>
      <c r="J985" s="20" t="str">
        <f>IF(Table7[[#This Row],[smoker]]="?","No",Table7[[#This Row],[smoker]])</f>
        <v>No</v>
      </c>
      <c r="K985" s="20">
        <f>IFERROR(VALUE(Table7[[#This Row],[NumberOfMajorSurgeries]]),0)</f>
        <v>0</v>
      </c>
      <c r="L985" s="20" t="str">
        <f t="shared" si="30"/>
        <v>Overweight</v>
      </c>
      <c r="M985" s="20" t="str">
        <f t="shared" si="31"/>
        <v>Diabetes</v>
      </c>
    </row>
    <row r="986" spans="1:13" x14ac:dyDescent="0.25">
      <c r="A986" s="13" t="s">
        <v>1970</v>
      </c>
      <c r="B986" s="13">
        <v>42.46</v>
      </c>
      <c r="C986" s="13">
        <v>4.1100000000000003</v>
      </c>
      <c r="D986" s="13" t="s">
        <v>8335</v>
      </c>
      <c r="E986" s="13" t="s">
        <v>8335</v>
      </c>
      <c r="F986" s="13" t="s">
        <v>8335</v>
      </c>
      <c r="G986" s="13" t="s">
        <v>8339</v>
      </c>
      <c r="H986" s="13" t="s">
        <v>8335</v>
      </c>
      <c r="J986" s="20" t="str">
        <f>IF(Table7[[#This Row],[smoker]]="?","No",Table7[[#This Row],[smoker]])</f>
        <v>No</v>
      </c>
      <c r="K986" s="20">
        <f>IFERROR(VALUE(Table7[[#This Row],[NumberOfMajorSurgeries]]),0)</f>
        <v>0</v>
      </c>
      <c r="L986" s="22" t="str">
        <f t="shared" si="30"/>
        <v>Obesity</v>
      </c>
      <c r="M986" s="22" t="str">
        <f t="shared" si="31"/>
        <v>Normal</v>
      </c>
    </row>
    <row r="987" spans="1:13" x14ac:dyDescent="0.25">
      <c r="A987" s="13" t="s">
        <v>1972</v>
      </c>
      <c r="B987" s="13">
        <v>54.47</v>
      </c>
      <c r="C987" s="13">
        <v>7.48</v>
      </c>
      <c r="D987" s="13" t="s">
        <v>8335</v>
      </c>
      <c r="E987" s="13" t="s">
        <v>8335</v>
      </c>
      <c r="F987" s="13" t="s">
        <v>8335</v>
      </c>
      <c r="G987" s="13" t="s">
        <v>8339</v>
      </c>
      <c r="H987" s="13" t="s">
        <v>8335</v>
      </c>
      <c r="J987" s="20" t="str">
        <f>IF(Table7[[#This Row],[smoker]]="?","No",Table7[[#This Row],[smoker]])</f>
        <v>No</v>
      </c>
      <c r="K987" s="20">
        <f>IFERROR(VALUE(Table7[[#This Row],[NumberOfMajorSurgeries]]),0)</f>
        <v>0</v>
      </c>
      <c r="L987" s="20" t="str">
        <f t="shared" si="30"/>
        <v>Obesity</v>
      </c>
      <c r="M987" s="20" t="str">
        <f t="shared" si="31"/>
        <v>Diabetes</v>
      </c>
    </row>
    <row r="988" spans="1:13" x14ac:dyDescent="0.25">
      <c r="A988" s="13" t="s">
        <v>1974</v>
      </c>
      <c r="B988" s="13">
        <v>24.93</v>
      </c>
      <c r="C988" s="13">
        <v>9.18</v>
      </c>
      <c r="D988" s="13" t="s">
        <v>8336</v>
      </c>
      <c r="E988" s="13" t="s">
        <v>8335</v>
      </c>
      <c r="F988" s="13" t="s">
        <v>8337</v>
      </c>
      <c r="G988" s="13">
        <v>1</v>
      </c>
      <c r="H988" s="13" t="s">
        <v>8335</v>
      </c>
      <c r="J988" s="20" t="str">
        <f>IF(Table7[[#This Row],[smoker]]="?","No",Table7[[#This Row],[smoker]])</f>
        <v>No</v>
      </c>
      <c r="K988" s="20">
        <f>IFERROR(VALUE(Table7[[#This Row],[NumberOfMajorSurgeries]]),0)</f>
        <v>1</v>
      </c>
      <c r="L988" s="22" t="str">
        <f t="shared" si="30"/>
        <v>Normal Weight</v>
      </c>
      <c r="M988" s="22" t="str">
        <f t="shared" si="31"/>
        <v>Diabetes</v>
      </c>
    </row>
    <row r="989" spans="1:13" x14ac:dyDescent="0.25">
      <c r="A989" s="13" t="s">
        <v>1976</v>
      </c>
      <c r="B989" s="13">
        <v>48.12</v>
      </c>
      <c r="C989" s="13">
        <v>4.51</v>
      </c>
      <c r="D989" s="13" t="s">
        <v>8336</v>
      </c>
      <c r="E989" s="13" t="s">
        <v>8335</v>
      </c>
      <c r="F989" s="13" t="s">
        <v>8335</v>
      </c>
      <c r="G989" s="13">
        <v>1</v>
      </c>
      <c r="H989" s="13" t="s">
        <v>8335</v>
      </c>
      <c r="J989" s="20" t="str">
        <f>IF(Table7[[#This Row],[smoker]]="?","No",Table7[[#This Row],[smoker]])</f>
        <v>No</v>
      </c>
      <c r="K989" s="20">
        <f>IFERROR(VALUE(Table7[[#This Row],[NumberOfMajorSurgeries]]),0)</f>
        <v>1</v>
      </c>
      <c r="L989" s="20" t="str">
        <f t="shared" si="30"/>
        <v>Obesity</v>
      </c>
      <c r="M989" s="20" t="str">
        <f t="shared" si="31"/>
        <v>Normal</v>
      </c>
    </row>
    <row r="990" spans="1:13" x14ac:dyDescent="0.25">
      <c r="A990" s="13" t="s">
        <v>1978</v>
      </c>
      <c r="B990" s="13">
        <v>24.91</v>
      </c>
      <c r="C990" s="13">
        <v>7.33</v>
      </c>
      <c r="D990" s="13" t="s">
        <v>8336</v>
      </c>
      <c r="E990" s="13" t="s">
        <v>8335</v>
      </c>
      <c r="F990" s="13" t="s">
        <v>8337</v>
      </c>
      <c r="G990" s="13">
        <v>1</v>
      </c>
      <c r="H990" s="13" t="s">
        <v>8335</v>
      </c>
      <c r="J990" s="20" t="str">
        <f>IF(Table7[[#This Row],[smoker]]="?","No",Table7[[#This Row],[smoker]])</f>
        <v>No</v>
      </c>
      <c r="K990" s="20">
        <f>IFERROR(VALUE(Table7[[#This Row],[NumberOfMajorSurgeries]]),0)</f>
        <v>1</v>
      </c>
      <c r="L990" s="22" t="str">
        <f t="shared" si="30"/>
        <v>Normal Weight</v>
      </c>
      <c r="M990" s="22" t="str">
        <f t="shared" si="31"/>
        <v>Diabetes</v>
      </c>
    </row>
    <row r="991" spans="1:13" x14ac:dyDescent="0.25">
      <c r="A991" s="13" t="s">
        <v>1980</v>
      </c>
      <c r="B991" s="13">
        <v>27.645</v>
      </c>
      <c r="C991" s="13">
        <v>10.56</v>
      </c>
      <c r="D991" s="13" t="s">
        <v>8335</v>
      </c>
      <c r="E991" s="13" t="s">
        <v>8335</v>
      </c>
      <c r="F991" s="13" t="s">
        <v>8335</v>
      </c>
      <c r="G991" s="13" t="s">
        <v>8339</v>
      </c>
      <c r="H991" s="13" t="s">
        <v>8335</v>
      </c>
      <c r="J991" s="20" t="str">
        <f>IF(Table7[[#This Row],[smoker]]="?","No",Table7[[#This Row],[smoker]])</f>
        <v>No</v>
      </c>
      <c r="K991" s="20">
        <f>IFERROR(VALUE(Table7[[#This Row],[NumberOfMajorSurgeries]]),0)</f>
        <v>0</v>
      </c>
      <c r="L991" s="20" t="str">
        <f t="shared" si="30"/>
        <v>Overweight</v>
      </c>
      <c r="M991" s="20" t="str">
        <f t="shared" si="31"/>
        <v>Diabetes</v>
      </c>
    </row>
    <row r="992" spans="1:13" x14ac:dyDescent="0.25">
      <c r="A992" s="13" t="s">
        <v>1982</v>
      </c>
      <c r="B992" s="13">
        <v>33.700000000000003</v>
      </c>
      <c r="C992" s="13">
        <v>4.01</v>
      </c>
      <c r="D992" s="13" t="s">
        <v>8335</v>
      </c>
      <c r="E992" s="13" t="s">
        <v>8335</v>
      </c>
      <c r="F992" s="13" t="s">
        <v>8335</v>
      </c>
      <c r="G992" s="13">
        <v>2</v>
      </c>
      <c r="H992" s="13" t="s">
        <v>8335</v>
      </c>
      <c r="J992" s="20" t="str">
        <f>IF(Table7[[#This Row],[smoker]]="?","No",Table7[[#This Row],[smoker]])</f>
        <v>No</v>
      </c>
      <c r="K992" s="20">
        <f>IFERROR(VALUE(Table7[[#This Row],[NumberOfMajorSurgeries]]),0)</f>
        <v>2</v>
      </c>
      <c r="L992" s="22" t="str">
        <f t="shared" si="30"/>
        <v>Obesity</v>
      </c>
      <c r="M992" s="22" t="str">
        <f t="shared" si="31"/>
        <v>Normal</v>
      </c>
    </row>
    <row r="993" spans="1:13" x14ac:dyDescent="0.25">
      <c r="A993" s="13" t="s">
        <v>1984</v>
      </c>
      <c r="B993" s="13">
        <v>38.93</v>
      </c>
      <c r="C993" s="13">
        <v>5.64</v>
      </c>
      <c r="D993" s="13" t="s">
        <v>8336</v>
      </c>
      <c r="E993" s="13" t="s">
        <v>8335</v>
      </c>
      <c r="F993" s="13" t="s">
        <v>8335</v>
      </c>
      <c r="G993" s="13">
        <v>1</v>
      </c>
      <c r="H993" s="13" t="s">
        <v>8335</v>
      </c>
      <c r="J993" s="20" t="str">
        <f>IF(Table7[[#This Row],[smoker]]="?","No",Table7[[#This Row],[smoker]])</f>
        <v>No</v>
      </c>
      <c r="K993" s="20">
        <f>IFERROR(VALUE(Table7[[#This Row],[NumberOfMajorSurgeries]]),0)</f>
        <v>1</v>
      </c>
      <c r="L993" s="20" t="str">
        <f t="shared" si="30"/>
        <v>Obesity</v>
      </c>
      <c r="M993" s="20" t="str">
        <f t="shared" si="31"/>
        <v>Normal</v>
      </c>
    </row>
    <row r="994" spans="1:13" x14ac:dyDescent="0.25">
      <c r="A994" s="13" t="s">
        <v>1986</v>
      </c>
      <c r="B994" s="13">
        <v>32.774999999999999</v>
      </c>
      <c r="C994" s="13">
        <v>8.02</v>
      </c>
      <c r="D994" s="13" t="s">
        <v>8336</v>
      </c>
      <c r="E994" s="13" t="s">
        <v>8335</v>
      </c>
      <c r="F994" s="13" t="s">
        <v>8335</v>
      </c>
      <c r="G994" s="13">
        <v>2</v>
      </c>
      <c r="H994" s="13" t="s">
        <v>8335</v>
      </c>
      <c r="J994" s="20" t="str">
        <f>IF(Table7[[#This Row],[smoker]]="?","No",Table7[[#This Row],[smoker]])</f>
        <v>No</v>
      </c>
      <c r="K994" s="20">
        <f>IFERROR(VALUE(Table7[[#This Row],[NumberOfMajorSurgeries]]),0)</f>
        <v>2</v>
      </c>
      <c r="L994" s="22" t="str">
        <f t="shared" si="30"/>
        <v>Obesity</v>
      </c>
      <c r="M994" s="22" t="str">
        <f t="shared" si="31"/>
        <v>Diabetes</v>
      </c>
    </row>
    <row r="995" spans="1:13" x14ac:dyDescent="0.25">
      <c r="A995" s="13" t="s">
        <v>1988</v>
      </c>
      <c r="B995" s="13">
        <v>29.83</v>
      </c>
      <c r="C995" s="13">
        <v>7.2</v>
      </c>
      <c r="D995" s="13" t="s">
        <v>8336</v>
      </c>
      <c r="E995" s="13" t="s">
        <v>8335</v>
      </c>
      <c r="F995" s="13" t="s">
        <v>8335</v>
      </c>
      <c r="G995" s="13" t="s">
        <v>8339</v>
      </c>
      <c r="H995" s="13" t="s">
        <v>8335</v>
      </c>
      <c r="J995" s="20" t="str">
        <f>IF(Table7[[#This Row],[smoker]]="?","No",Table7[[#This Row],[smoker]])</f>
        <v>No</v>
      </c>
      <c r="K995" s="20">
        <f>IFERROR(VALUE(Table7[[#This Row],[NumberOfMajorSurgeries]]),0)</f>
        <v>0</v>
      </c>
      <c r="L995" s="20" t="str">
        <f t="shared" si="30"/>
        <v>Overweight</v>
      </c>
      <c r="M995" s="20" t="str">
        <f t="shared" si="31"/>
        <v>Diabetes</v>
      </c>
    </row>
    <row r="996" spans="1:13" x14ac:dyDescent="0.25">
      <c r="A996" s="13" t="s">
        <v>1990</v>
      </c>
      <c r="B996" s="13">
        <v>28.31</v>
      </c>
      <c r="C996" s="13">
        <v>4.55</v>
      </c>
      <c r="D996" s="13" t="s">
        <v>8335</v>
      </c>
      <c r="E996" s="13" t="s">
        <v>8336</v>
      </c>
      <c r="F996" s="13" t="s">
        <v>8335</v>
      </c>
      <c r="G996" s="13">
        <v>1</v>
      </c>
      <c r="H996" s="13" t="s">
        <v>8335</v>
      </c>
      <c r="J996" s="20" t="str">
        <f>IF(Table7[[#This Row],[smoker]]="?","No",Table7[[#This Row],[smoker]])</f>
        <v>No</v>
      </c>
      <c r="K996" s="20">
        <f>IFERROR(VALUE(Table7[[#This Row],[NumberOfMajorSurgeries]]),0)</f>
        <v>1</v>
      </c>
      <c r="L996" s="22" t="str">
        <f t="shared" si="30"/>
        <v>Overweight</v>
      </c>
      <c r="M996" s="22" t="str">
        <f t="shared" si="31"/>
        <v>Normal</v>
      </c>
    </row>
    <row r="997" spans="1:13" x14ac:dyDescent="0.25">
      <c r="A997" s="13" t="s">
        <v>1992</v>
      </c>
      <c r="B997" s="13">
        <v>29.79</v>
      </c>
      <c r="C997" s="13">
        <v>9.0299999999999994</v>
      </c>
      <c r="D997" s="13" t="s">
        <v>8335</v>
      </c>
      <c r="E997" s="13" t="s">
        <v>8335</v>
      </c>
      <c r="F997" s="13" t="s">
        <v>8335</v>
      </c>
      <c r="G997" s="13" t="s">
        <v>8339</v>
      </c>
      <c r="H997" s="13" t="s">
        <v>8335</v>
      </c>
      <c r="J997" s="20" t="str">
        <f>IF(Table7[[#This Row],[smoker]]="?","No",Table7[[#This Row],[smoker]])</f>
        <v>No</v>
      </c>
      <c r="K997" s="20">
        <f>IFERROR(VALUE(Table7[[#This Row],[NumberOfMajorSurgeries]]),0)</f>
        <v>0</v>
      </c>
      <c r="L997" s="20" t="str">
        <f t="shared" si="30"/>
        <v>Overweight</v>
      </c>
      <c r="M997" s="20" t="str">
        <f t="shared" si="31"/>
        <v>Diabetes</v>
      </c>
    </row>
    <row r="998" spans="1:13" x14ac:dyDescent="0.25">
      <c r="A998" s="13" t="s">
        <v>1994</v>
      </c>
      <c r="B998" s="13">
        <v>36.6</v>
      </c>
      <c r="C998" s="13">
        <v>5.2</v>
      </c>
      <c r="D998" s="13" t="s">
        <v>8336</v>
      </c>
      <c r="E998" s="13" t="s">
        <v>8335</v>
      </c>
      <c r="F998" s="13" t="s">
        <v>8337</v>
      </c>
      <c r="G998" s="13">
        <v>1</v>
      </c>
      <c r="H998" s="13" t="s">
        <v>8335</v>
      </c>
      <c r="J998" s="20" t="str">
        <f>IF(Table7[[#This Row],[smoker]]="?","No",Table7[[#This Row],[smoker]])</f>
        <v>No</v>
      </c>
      <c r="K998" s="20">
        <f>IFERROR(VALUE(Table7[[#This Row],[NumberOfMajorSurgeries]]),0)</f>
        <v>1</v>
      </c>
      <c r="L998" s="22" t="str">
        <f t="shared" si="30"/>
        <v>Obesity</v>
      </c>
      <c r="M998" s="22" t="str">
        <f t="shared" si="31"/>
        <v>Normal</v>
      </c>
    </row>
    <row r="999" spans="1:13" x14ac:dyDescent="0.25">
      <c r="A999" s="13" t="s">
        <v>1996</v>
      </c>
      <c r="B999" s="13">
        <v>35.93</v>
      </c>
      <c r="C999" s="13">
        <v>8.3000000000000007</v>
      </c>
      <c r="D999" s="13" t="s">
        <v>8336</v>
      </c>
      <c r="E999" s="13" t="s">
        <v>8335</v>
      </c>
      <c r="F999" s="13" t="s">
        <v>8335</v>
      </c>
      <c r="G999" s="13" t="s">
        <v>8339</v>
      </c>
      <c r="H999" s="13" t="s">
        <v>8335</v>
      </c>
      <c r="J999" s="20" t="str">
        <f>IF(Table7[[#This Row],[smoker]]="?","No",Table7[[#This Row],[smoker]])</f>
        <v>No</v>
      </c>
      <c r="K999" s="20">
        <f>IFERROR(VALUE(Table7[[#This Row],[NumberOfMajorSurgeries]]),0)</f>
        <v>0</v>
      </c>
      <c r="L999" s="20" t="str">
        <f t="shared" si="30"/>
        <v>Obesity</v>
      </c>
      <c r="M999" s="20" t="str">
        <f t="shared" si="31"/>
        <v>Diabetes</v>
      </c>
    </row>
    <row r="1000" spans="1:13" x14ac:dyDescent="0.25">
      <c r="A1000" s="13" t="s">
        <v>1998</v>
      </c>
      <c r="B1000" s="13">
        <v>28.6</v>
      </c>
      <c r="C1000" s="13">
        <v>5.56</v>
      </c>
      <c r="D1000" s="13" t="s">
        <v>8336</v>
      </c>
      <c r="E1000" s="13" t="s">
        <v>8335</v>
      </c>
      <c r="F1000" s="13" t="s">
        <v>8337</v>
      </c>
      <c r="G1000" s="13">
        <v>1</v>
      </c>
      <c r="H1000" s="13" t="s">
        <v>8335</v>
      </c>
      <c r="J1000" s="20" t="str">
        <f>IF(Table7[[#This Row],[smoker]]="?","No",Table7[[#This Row],[smoker]])</f>
        <v>No</v>
      </c>
      <c r="K1000" s="20">
        <f>IFERROR(VALUE(Table7[[#This Row],[NumberOfMajorSurgeries]]),0)</f>
        <v>1</v>
      </c>
      <c r="L1000" s="22" t="str">
        <f t="shared" si="30"/>
        <v>Overweight</v>
      </c>
      <c r="M1000" s="22" t="str">
        <f t="shared" si="31"/>
        <v>Normal</v>
      </c>
    </row>
    <row r="1001" spans="1:13" x14ac:dyDescent="0.25">
      <c r="A1001" s="13" t="s">
        <v>2000</v>
      </c>
      <c r="B1001" s="13">
        <v>39.17</v>
      </c>
      <c r="C1001" s="13">
        <v>4.1500000000000004</v>
      </c>
      <c r="D1001" s="13" t="s">
        <v>8335</v>
      </c>
      <c r="E1001" s="13" t="s">
        <v>8335</v>
      </c>
      <c r="F1001" s="13" t="s">
        <v>8335</v>
      </c>
      <c r="G1001" s="13" t="s">
        <v>8339</v>
      </c>
      <c r="H1001" s="13" t="s">
        <v>8335</v>
      </c>
      <c r="J1001" s="20" t="str">
        <f>IF(Table7[[#This Row],[smoker]]="?","No",Table7[[#This Row],[smoker]])</f>
        <v>No</v>
      </c>
      <c r="K1001" s="20">
        <f>IFERROR(VALUE(Table7[[#This Row],[NumberOfMajorSurgeries]]),0)</f>
        <v>0</v>
      </c>
      <c r="L1001" s="20" t="str">
        <f t="shared" si="30"/>
        <v>Obesity</v>
      </c>
      <c r="M1001" s="20" t="str">
        <f t="shared" si="31"/>
        <v>Normal</v>
      </c>
    </row>
    <row r="1002" spans="1:13" x14ac:dyDescent="0.25">
      <c r="A1002" s="13" t="s">
        <v>2002</v>
      </c>
      <c r="B1002" s="13">
        <v>26.41</v>
      </c>
      <c r="C1002" s="13">
        <v>5.99</v>
      </c>
      <c r="D1002" s="13" t="s">
        <v>8336</v>
      </c>
      <c r="E1002" s="13" t="s">
        <v>8335</v>
      </c>
      <c r="F1002" s="13" t="s">
        <v>8337</v>
      </c>
      <c r="G1002" s="13">
        <v>1</v>
      </c>
      <c r="H1002" s="13" t="s">
        <v>8335</v>
      </c>
      <c r="J1002" s="20" t="str">
        <f>IF(Table7[[#This Row],[smoker]]="?","No",Table7[[#This Row],[smoker]])</f>
        <v>No</v>
      </c>
      <c r="K1002" s="20">
        <f>IFERROR(VALUE(Table7[[#This Row],[NumberOfMajorSurgeries]]),0)</f>
        <v>1</v>
      </c>
      <c r="L1002" s="22" t="str">
        <f t="shared" si="30"/>
        <v>Overweight</v>
      </c>
      <c r="M1002" s="22" t="str">
        <f t="shared" si="31"/>
        <v>Prediabetes</v>
      </c>
    </row>
    <row r="1003" spans="1:13" x14ac:dyDescent="0.25">
      <c r="A1003" s="13" t="s">
        <v>2004</v>
      </c>
      <c r="B1003" s="13">
        <v>30.63</v>
      </c>
      <c r="C1003" s="13">
        <v>5.8</v>
      </c>
      <c r="D1003" s="13" t="s">
        <v>8336</v>
      </c>
      <c r="E1003" s="13" t="s">
        <v>8335</v>
      </c>
      <c r="F1003" s="13" t="s">
        <v>8335</v>
      </c>
      <c r="G1003" s="13" t="s">
        <v>8339</v>
      </c>
      <c r="H1003" s="13" t="s">
        <v>8335</v>
      </c>
      <c r="J1003" s="20" t="str">
        <f>IF(Table7[[#This Row],[smoker]]="?","No",Table7[[#This Row],[smoker]])</f>
        <v>No</v>
      </c>
      <c r="K1003" s="20">
        <f>IFERROR(VALUE(Table7[[#This Row],[NumberOfMajorSurgeries]]),0)</f>
        <v>0</v>
      </c>
      <c r="L1003" s="20" t="str">
        <f t="shared" si="30"/>
        <v>Obesity</v>
      </c>
      <c r="M1003" s="20" t="str">
        <f t="shared" si="31"/>
        <v>Prediabetes</v>
      </c>
    </row>
    <row r="1004" spans="1:13" x14ac:dyDescent="0.25">
      <c r="A1004" s="13" t="s">
        <v>2006</v>
      </c>
      <c r="B1004" s="13">
        <v>31.73</v>
      </c>
      <c r="C1004" s="13">
        <v>7.32</v>
      </c>
      <c r="D1004" s="13" t="s">
        <v>8336</v>
      </c>
      <c r="E1004" s="13" t="s">
        <v>8335</v>
      </c>
      <c r="F1004" s="13" t="s">
        <v>8335</v>
      </c>
      <c r="G1004" s="13">
        <v>2</v>
      </c>
      <c r="H1004" s="13" t="s">
        <v>8335</v>
      </c>
      <c r="J1004" s="20" t="str">
        <f>IF(Table7[[#This Row],[smoker]]="?","No",Table7[[#This Row],[smoker]])</f>
        <v>No</v>
      </c>
      <c r="K1004" s="20">
        <f>IFERROR(VALUE(Table7[[#This Row],[NumberOfMajorSurgeries]]),0)</f>
        <v>2</v>
      </c>
      <c r="L1004" s="22" t="str">
        <f t="shared" si="30"/>
        <v>Obesity</v>
      </c>
      <c r="M1004" s="22" t="str">
        <f t="shared" si="31"/>
        <v>Diabetes</v>
      </c>
    </row>
    <row r="1005" spans="1:13" x14ac:dyDescent="0.25">
      <c r="A1005" s="13" t="s">
        <v>2008</v>
      </c>
      <c r="B1005" s="13">
        <v>30.7</v>
      </c>
      <c r="C1005" s="13">
        <v>5.16</v>
      </c>
      <c r="D1005" s="13" t="s">
        <v>8335</v>
      </c>
      <c r="E1005" s="13" t="s">
        <v>8335</v>
      </c>
      <c r="F1005" s="13" t="s">
        <v>8335</v>
      </c>
      <c r="G1005" s="13">
        <v>2</v>
      </c>
      <c r="H1005" s="13" t="s">
        <v>8335</v>
      </c>
      <c r="J1005" s="20" t="str">
        <f>IF(Table7[[#This Row],[smoker]]="?","No",Table7[[#This Row],[smoker]])</f>
        <v>No</v>
      </c>
      <c r="K1005" s="20">
        <f>IFERROR(VALUE(Table7[[#This Row],[NumberOfMajorSurgeries]]),0)</f>
        <v>2</v>
      </c>
      <c r="L1005" s="20" t="str">
        <f t="shared" si="30"/>
        <v>Obesity</v>
      </c>
      <c r="M1005" s="20" t="str">
        <f t="shared" si="31"/>
        <v>Normal</v>
      </c>
    </row>
    <row r="1006" spans="1:13" x14ac:dyDescent="0.25">
      <c r="A1006" s="13" t="s">
        <v>2010</v>
      </c>
      <c r="B1006" s="13">
        <v>25.934999999999999</v>
      </c>
      <c r="C1006" s="13">
        <v>5.96</v>
      </c>
      <c r="D1006" s="13" t="s">
        <v>8336</v>
      </c>
      <c r="E1006" s="13" t="s">
        <v>8335</v>
      </c>
      <c r="F1006" s="13" t="s">
        <v>8335</v>
      </c>
      <c r="G1006" s="13">
        <v>2</v>
      </c>
      <c r="H1006" s="13" t="s">
        <v>8335</v>
      </c>
      <c r="J1006" s="20" t="str">
        <f>IF(Table7[[#This Row],[smoker]]="?","No",Table7[[#This Row],[smoker]])</f>
        <v>No</v>
      </c>
      <c r="K1006" s="20">
        <f>IFERROR(VALUE(Table7[[#This Row],[NumberOfMajorSurgeries]]),0)</f>
        <v>2</v>
      </c>
      <c r="L1006" s="22" t="str">
        <f t="shared" si="30"/>
        <v>Overweight</v>
      </c>
      <c r="M1006" s="22" t="str">
        <f t="shared" si="31"/>
        <v>Prediabetes</v>
      </c>
    </row>
    <row r="1007" spans="1:13" x14ac:dyDescent="0.25">
      <c r="A1007" s="13" t="s">
        <v>2012</v>
      </c>
      <c r="B1007" s="13">
        <v>35.9</v>
      </c>
      <c r="C1007" s="13">
        <v>4.8499999999999996</v>
      </c>
      <c r="D1007" s="13" t="s">
        <v>8336</v>
      </c>
      <c r="E1007" s="13" t="s">
        <v>8335</v>
      </c>
      <c r="F1007" s="13" t="s">
        <v>8337</v>
      </c>
      <c r="G1007" s="13">
        <v>1</v>
      </c>
      <c r="H1007" s="13" t="s">
        <v>8335</v>
      </c>
      <c r="J1007" s="20" t="str">
        <f>IF(Table7[[#This Row],[smoker]]="?","No",Table7[[#This Row],[smoker]])</f>
        <v>No</v>
      </c>
      <c r="K1007" s="20">
        <f>IFERROR(VALUE(Table7[[#This Row],[NumberOfMajorSurgeries]]),0)</f>
        <v>1</v>
      </c>
      <c r="L1007" s="20" t="str">
        <f t="shared" si="30"/>
        <v>Obesity</v>
      </c>
      <c r="M1007" s="20" t="str">
        <f t="shared" si="31"/>
        <v>Normal</v>
      </c>
    </row>
    <row r="1008" spans="1:13" x14ac:dyDescent="0.25">
      <c r="A1008" s="13" t="s">
        <v>2014</v>
      </c>
      <c r="B1008" s="13">
        <v>26.7</v>
      </c>
      <c r="C1008" s="13">
        <v>5.09</v>
      </c>
      <c r="D1008" s="13" t="s">
        <v>8336</v>
      </c>
      <c r="E1008" s="13" t="s">
        <v>8335</v>
      </c>
      <c r="F1008" s="13" t="s">
        <v>8337</v>
      </c>
      <c r="G1008" s="13">
        <v>1</v>
      </c>
      <c r="H1008" s="13" t="s">
        <v>8335</v>
      </c>
      <c r="J1008" s="20" t="str">
        <f>IF(Table7[[#This Row],[smoker]]="?","No",Table7[[#This Row],[smoker]])</f>
        <v>No</v>
      </c>
      <c r="K1008" s="20">
        <f>IFERROR(VALUE(Table7[[#This Row],[NumberOfMajorSurgeries]]),0)</f>
        <v>1</v>
      </c>
      <c r="L1008" s="22" t="str">
        <f t="shared" si="30"/>
        <v>Overweight</v>
      </c>
      <c r="M1008" s="22" t="str">
        <f t="shared" si="31"/>
        <v>Normal</v>
      </c>
    </row>
    <row r="1009" spans="1:13" x14ac:dyDescent="0.25">
      <c r="A1009" s="13" t="s">
        <v>2016</v>
      </c>
      <c r="B1009" s="13">
        <v>33.71</v>
      </c>
      <c r="C1009" s="13">
        <v>4.9400000000000004</v>
      </c>
      <c r="D1009" s="13" t="s">
        <v>8335</v>
      </c>
      <c r="E1009" s="13" t="s">
        <v>8335</v>
      </c>
      <c r="F1009" s="13" t="s">
        <v>8335</v>
      </c>
      <c r="G1009" s="13" t="s">
        <v>8339</v>
      </c>
      <c r="H1009" s="13" t="s">
        <v>8335</v>
      </c>
      <c r="J1009" s="20" t="str">
        <f>IF(Table7[[#This Row],[smoker]]="?","No",Table7[[#This Row],[smoker]])</f>
        <v>No</v>
      </c>
      <c r="K1009" s="20">
        <f>IFERROR(VALUE(Table7[[#This Row],[NumberOfMajorSurgeries]]),0)</f>
        <v>0</v>
      </c>
      <c r="L1009" s="20" t="str">
        <f t="shared" si="30"/>
        <v>Obesity</v>
      </c>
      <c r="M1009" s="20" t="str">
        <f t="shared" si="31"/>
        <v>Normal</v>
      </c>
    </row>
    <row r="1010" spans="1:13" x14ac:dyDescent="0.25">
      <c r="A1010" s="13" t="s">
        <v>2018</v>
      </c>
      <c r="B1010" s="13">
        <v>41.91</v>
      </c>
      <c r="C1010" s="13">
        <v>4.92</v>
      </c>
      <c r="D1010" s="13" t="s">
        <v>8336</v>
      </c>
      <c r="E1010" s="13" t="s">
        <v>8335</v>
      </c>
      <c r="F1010" s="13" t="s">
        <v>8335</v>
      </c>
      <c r="G1010" s="13">
        <v>2</v>
      </c>
      <c r="H1010" s="13" t="s">
        <v>8335</v>
      </c>
      <c r="J1010" s="20" t="str">
        <f>IF(Table7[[#This Row],[smoker]]="?","No",Table7[[#This Row],[smoker]])</f>
        <v>No</v>
      </c>
      <c r="K1010" s="20">
        <f>IFERROR(VALUE(Table7[[#This Row],[NumberOfMajorSurgeries]]),0)</f>
        <v>2</v>
      </c>
      <c r="L1010" s="22" t="str">
        <f t="shared" si="30"/>
        <v>Obesity</v>
      </c>
      <c r="M1010" s="22" t="str">
        <f t="shared" si="31"/>
        <v>Normal</v>
      </c>
    </row>
    <row r="1011" spans="1:13" x14ac:dyDescent="0.25">
      <c r="A1011" s="13" t="s">
        <v>2020</v>
      </c>
      <c r="B1011" s="13">
        <v>39.82</v>
      </c>
      <c r="C1011" s="13">
        <v>6.05</v>
      </c>
      <c r="D1011" s="13" t="s">
        <v>8336</v>
      </c>
      <c r="E1011" s="13" t="s">
        <v>8335</v>
      </c>
      <c r="F1011" s="13" t="s">
        <v>8335</v>
      </c>
      <c r="G1011" s="13">
        <v>2</v>
      </c>
      <c r="H1011" s="13" t="s">
        <v>8335</v>
      </c>
      <c r="J1011" s="20" t="str">
        <f>IF(Table7[[#This Row],[smoker]]="?","No",Table7[[#This Row],[smoker]])</f>
        <v>No</v>
      </c>
      <c r="K1011" s="20">
        <f>IFERROR(VALUE(Table7[[#This Row],[NumberOfMajorSurgeries]]),0)</f>
        <v>2</v>
      </c>
      <c r="L1011" s="20" t="str">
        <f t="shared" si="30"/>
        <v>Obesity</v>
      </c>
      <c r="M1011" s="20" t="str">
        <f t="shared" si="31"/>
        <v>Prediabetes</v>
      </c>
    </row>
    <row r="1012" spans="1:13" x14ac:dyDescent="0.25">
      <c r="A1012" s="13" t="s">
        <v>2022</v>
      </c>
      <c r="B1012" s="13">
        <v>28.12</v>
      </c>
      <c r="C1012" s="13">
        <v>4.67</v>
      </c>
      <c r="D1012" s="13" t="s">
        <v>8335</v>
      </c>
      <c r="E1012" s="13" t="s">
        <v>8335</v>
      </c>
      <c r="F1012" s="13" t="s">
        <v>8335</v>
      </c>
      <c r="G1012" s="13">
        <v>2</v>
      </c>
      <c r="H1012" s="13" t="s">
        <v>8335</v>
      </c>
      <c r="J1012" s="20" t="str">
        <f>IF(Table7[[#This Row],[smoker]]="?","No",Table7[[#This Row],[smoker]])</f>
        <v>No</v>
      </c>
      <c r="K1012" s="20">
        <f>IFERROR(VALUE(Table7[[#This Row],[NumberOfMajorSurgeries]]),0)</f>
        <v>2</v>
      </c>
      <c r="L1012" s="22" t="str">
        <f t="shared" si="30"/>
        <v>Overweight</v>
      </c>
      <c r="M1012" s="22" t="str">
        <f t="shared" si="31"/>
        <v>Normal</v>
      </c>
    </row>
    <row r="1013" spans="1:13" x14ac:dyDescent="0.25">
      <c r="A1013" s="13" t="s">
        <v>2024</v>
      </c>
      <c r="B1013" s="13">
        <v>26.98</v>
      </c>
      <c r="C1013" s="13">
        <v>9.81</v>
      </c>
      <c r="D1013" s="13" t="s">
        <v>8336</v>
      </c>
      <c r="E1013" s="13" t="s">
        <v>8335</v>
      </c>
      <c r="F1013" s="13" t="s">
        <v>8335</v>
      </c>
      <c r="G1013" s="13" t="s">
        <v>8339</v>
      </c>
      <c r="H1013" s="13" t="s">
        <v>8335</v>
      </c>
      <c r="J1013" s="20" t="str">
        <f>IF(Table7[[#This Row],[smoker]]="?","No",Table7[[#This Row],[smoker]])</f>
        <v>No</v>
      </c>
      <c r="K1013" s="20">
        <f>IFERROR(VALUE(Table7[[#This Row],[NumberOfMajorSurgeries]]),0)</f>
        <v>0</v>
      </c>
      <c r="L1013" s="20" t="str">
        <f t="shared" si="30"/>
        <v>Overweight</v>
      </c>
      <c r="M1013" s="20" t="str">
        <f t="shared" si="31"/>
        <v>Diabetes</v>
      </c>
    </row>
    <row r="1014" spans="1:13" x14ac:dyDescent="0.25">
      <c r="A1014" s="13" t="s">
        <v>2026</v>
      </c>
      <c r="B1014" s="13">
        <v>27.2</v>
      </c>
      <c r="C1014" s="13">
        <v>6.06</v>
      </c>
      <c r="D1014" s="13" t="s">
        <v>8336</v>
      </c>
      <c r="E1014" s="13" t="s">
        <v>8335</v>
      </c>
      <c r="F1014" s="13" t="s">
        <v>8335</v>
      </c>
      <c r="G1014" s="13">
        <v>2</v>
      </c>
      <c r="H1014" s="13" t="s">
        <v>8335</v>
      </c>
      <c r="J1014" s="20" t="str">
        <f>IF(Table7[[#This Row],[smoker]]="?","No",Table7[[#This Row],[smoker]])</f>
        <v>No</v>
      </c>
      <c r="K1014" s="20">
        <f>IFERROR(VALUE(Table7[[#This Row],[NumberOfMajorSurgeries]]),0)</f>
        <v>2</v>
      </c>
      <c r="L1014" s="22" t="str">
        <f t="shared" si="30"/>
        <v>Overweight</v>
      </c>
      <c r="M1014" s="22" t="str">
        <f t="shared" si="31"/>
        <v>Prediabetes</v>
      </c>
    </row>
    <row r="1015" spans="1:13" x14ac:dyDescent="0.25">
      <c r="A1015" s="13" t="s">
        <v>2028</v>
      </c>
      <c r="B1015" s="13">
        <v>25.3</v>
      </c>
      <c r="C1015" s="13">
        <v>5.19</v>
      </c>
      <c r="D1015" s="13" t="s">
        <v>8336</v>
      </c>
      <c r="E1015" s="13" t="s">
        <v>8335</v>
      </c>
      <c r="F1015" s="13" t="s">
        <v>8335</v>
      </c>
      <c r="G1015" s="13">
        <v>2</v>
      </c>
      <c r="H1015" s="13" t="s">
        <v>8335</v>
      </c>
      <c r="J1015" s="20" t="str">
        <f>IF(Table7[[#This Row],[smoker]]="?","No",Table7[[#This Row],[smoker]])</f>
        <v>No</v>
      </c>
      <c r="K1015" s="20">
        <f>IFERROR(VALUE(Table7[[#This Row],[NumberOfMajorSurgeries]]),0)</f>
        <v>2</v>
      </c>
      <c r="L1015" s="20" t="str">
        <f t="shared" si="30"/>
        <v>Overweight</v>
      </c>
      <c r="M1015" s="20" t="str">
        <f t="shared" si="31"/>
        <v>Normal</v>
      </c>
    </row>
    <row r="1016" spans="1:13" x14ac:dyDescent="0.25">
      <c r="A1016" s="13" t="s">
        <v>2030</v>
      </c>
      <c r="B1016" s="13">
        <v>30.25</v>
      </c>
      <c r="C1016" s="13">
        <v>10.16</v>
      </c>
      <c r="D1016" s="13" t="s">
        <v>8335</v>
      </c>
      <c r="E1016" s="13" t="s">
        <v>8335</v>
      </c>
      <c r="F1016" s="13" t="s">
        <v>8335</v>
      </c>
      <c r="G1016" s="13" t="s">
        <v>8339</v>
      </c>
      <c r="H1016" s="13" t="s">
        <v>8335</v>
      </c>
      <c r="J1016" s="20" t="str">
        <f>IF(Table7[[#This Row],[smoker]]="?","No",Table7[[#This Row],[smoker]])</f>
        <v>No</v>
      </c>
      <c r="K1016" s="20">
        <f>IFERROR(VALUE(Table7[[#This Row],[NumberOfMajorSurgeries]]),0)</f>
        <v>0</v>
      </c>
      <c r="L1016" s="22" t="str">
        <f t="shared" si="30"/>
        <v>Obesity</v>
      </c>
      <c r="M1016" s="22" t="str">
        <f t="shared" si="31"/>
        <v>Diabetes</v>
      </c>
    </row>
    <row r="1017" spans="1:13" x14ac:dyDescent="0.25">
      <c r="A1017" s="13" t="s">
        <v>2032</v>
      </c>
      <c r="B1017" s="13">
        <v>54</v>
      </c>
      <c r="C1017" s="13">
        <v>4.68</v>
      </c>
      <c r="D1017" s="13" t="s">
        <v>8336</v>
      </c>
      <c r="E1017" s="13" t="s">
        <v>8336</v>
      </c>
      <c r="F1017" s="13" t="s">
        <v>8335</v>
      </c>
      <c r="G1017" s="13">
        <v>2</v>
      </c>
      <c r="H1017" s="13" t="s">
        <v>8335</v>
      </c>
      <c r="J1017" s="20" t="str">
        <f>IF(Table7[[#This Row],[smoker]]="?","No",Table7[[#This Row],[smoker]])</f>
        <v>No</v>
      </c>
      <c r="K1017" s="20">
        <f>IFERROR(VALUE(Table7[[#This Row],[NumberOfMajorSurgeries]]),0)</f>
        <v>2</v>
      </c>
      <c r="L1017" s="20" t="str">
        <f t="shared" si="30"/>
        <v>Obesity</v>
      </c>
      <c r="M1017" s="20" t="str">
        <f t="shared" si="31"/>
        <v>Normal</v>
      </c>
    </row>
    <row r="1018" spans="1:13" x14ac:dyDescent="0.25">
      <c r="A1018" s="13" t="s">
        <v>2034</v>
      </c>
      <c r="B1018" s="13">
        <v>51.86</v>
      </c>
      <c r="C1018" s="13">
        <v>5.32</v>
      </c>
      <c r="D1018" s="13" t="s">
        <v>8336</v>
      </c>
      <c r="E1018" s="13" t="s">
        <v>8335</v>
      </c>
      <c r="F1018" s="13" t="s">
        <v>8335</v>
      </c>
      <c r="G1018" s="13" t="s">
        <v>8339</v>
      </c>
      <c r="H1018" s="13" t="s">
        <v>8335</v>
      </c>
      <c r="J1018" s="20" t="str">
        <f>IF(Table7[[#This Row],[smoker]]="?","No",Table7[[#This Row],[smoker]])</f>
        <v>No</v>
      </c>
      <c r="K1018" s="20">
        <f>IFERROR(VALUE(Table7[[#This Row],[NumberOfMajorSurgeries]]),0)</f>
        <v>0</v>
      </c>
      <c r="L1018" s="22" t="str">
        <f t="shared" si="30"/>
        <v>Obesity</v>
      </c>
      <c r="M1018" s="22" t="str">
        <f t="shared" si="31"/>
        <v>Normal</v>
      </c>
    </row>
    <row r="1019" spans="1:13" x14ac:dyDescent="0.25">
      <c r="A1019" s="13" t="s">
        <v>2036</v>
      </c>
      <c r="B1019" s="13">
        <v>31.39</v>
      </c>
      <c r="C1019" s="13">
        <v>6.99</v>
      </c>
      <c r="D1019" s="13" t="s">
        <v>8335</v>
      </c>
      <c r="E1019" s="13" t="s">
        <v>8335</v>
      </c>
      <c r="F1019" s="13" t="s">
        <v>8335</v>
      </c>
      <c r="G1019" s="13" t="s">
        <v>8339</v>
      </c>
      <c r="H1019" s="13" t="s">
        <v>8335</v>
      </c>
      <c r="J1019" s="20" t="str">
        <f>IF(Table7[[#This Row],[smoker]]="?","No",Table7[[#This Row],[smoker]])</f>
        <v>No</v>
      </c>
      <c r="K1019" s="20">
        <f>IFERROR(VALUE(Table7[[#This Row],[NumberOfMajorSurgeries]]),0)</f>
        <v>0</v>
      </c>
      <c r="L1019" s="20" t="str">
        <f t="shared" si="30"/>
        <v>Obesity</v>
      </c>
      <c r="M1019" s="20" t="str">
        <f t="shared" si="31"/>
        <v>Diabetes</v>
      </c>
    </row>
    <row r="1020" spans="1:13" x14ac:dyDescent="0.25">
      <c r="A1020" s="13" t="s">
        <v>2038</v>
      </c>
      <c r="B1020" s="13">
        <v>39.97</v>
      </c>
      <c r="C1020" s="13">
        <v>5.55</v>
      </c>
      <c r="D1020" s="13" t="s">
        <v>8335</v>
      </c>
      <c r="E1020" s="13" t="s">
        <v>8335</v>
      </c>
      <c r="F1020" s="13" t="s">
        <v>8335</v>
      </c>
      <c r="G1020" s="13" t="s">
        <v>8339</v>
      </c>
      <c r="H1020" s="13" t="s">
        <v>8335</v>
      </c>
      <c r="J1020" s="20" t="str">
        <f>IF(Table7[[#This Row],[smoker]]="?","No",Table7[[#This Row],[smoker]])</f>
        <v>No</v>
      </c>
      <c r="K1020" s="20">
        <f>IFERROR(VALUE(Table7[[#This Row],[NumberOfMajorSurgeries]]),0)</f>
        <v>0</v>
      </c>
      <c r="L1020" s="22" t="str">
        <f t="shared" si="30"/>
        <v>Obesity</v>
      </c>
      <c r="M1020" s="22" t="str">
        <f t="shared" si="31"/>
        <v>Normal</v>
      </c>
    </row>
    <row r="1021" spans="1:13" x14ac:dyDescent="0.25">
      <c r="A1021" s="13" t="s">
        <v>2040</v>
      </c>
      <c r="B1021" s="13">
        <v>41.23</v>
      </c>
      <c r="C1021" s="13">
        <v>6.94</v>
      </c>
      <c r="D1021" s="13" t="s">
        <v>8335</v>
      </c>
      <c r="E1021" s="13" t="s">
        <v>8335</v>
      </c>
      <c r="F1021" s="13" t="s">
        <v>8335</v>
      </c>
      <c r="G1021" s="13" t="s">
        <v>8339</v>
      </c>
      <c r="H1021" s="13" t="s">
        <v>8335</v>
      </c>
      <c r="J1021" s="20" t="str">
        <f>IF(Table7[[#This Row],[smoker]]="?","No",Table7[[#This Row],[smoker]])</f>
        <v>No</v>
      </c>
      <c r="K1021" s="20">
        <f>IFERROR(VALUE(Table7[[#This Row],[NumberOfMajorSurgeries]]),0)</f>
        <v>0</v>
      </c>
      <c r="L1021" s="20" t="str">
        <f t="shared" si="30"/>
        <v>Obesity</v>
      </c>
      <c r="M1021" s="20" t="str">
        <f t="shared" si="31"/>
        <v>Diabetes</v>
      </c>
    </row>
    <row r="1022" spans="1:13" x14ac:dyDescent="0.25">
      <c r="A1022" s="13" t="s">
        <v>2042</v>
      </c>
      <c r="B1022" s="13">
        <v>49.45</v>
      </c>
      <c r="C1022" s="13">
        <v>4.2</v>
      </c>
      <c r="D1022" s="13" t="s">
        <v>8336</v>
      </c>
      <c r="E1022" s="13" t="s">
        <v>8335</v>
      </c>
      <c r="F1022" s="13" t="s">
        <v>8335</v>
      </c>
      <c r="G1022" s="13" t="s">
        <v>8339</v>
      </c>
      <c r="H1022" s="13" t="s">
        <v>8335</v>
      </c>
      <c r="J1022" s="20" t="str">
        <f>IF(Table7[[#This Row],[smoker]]="?","No",Table7[[#This Row],[smoker]])</f>
        <v>No</v>
      </c>
      <c r="K1022" s="20">
        <f>IFERROR(VALUE(Table7[[#This Row],[NumberOfMajorSurgeries]]),0)</f>
        <v>0</v>
      </c>
      <c r="L1022" s="22" t="str">
        <f t="shared" si="30"/>
        <v>Obesity</v>
      </c>
      <c r="M1022" s="22" t="str">
        <f t="shared" si="31"/>
        <v>Normal</v>
      </c>
    </row>
    <row r="1023" spans="1:13" x14ac:dyDescent="0.25">
      <c r="A1023" s="13" t="s">
        <v>2044</v>
      </c>
      <c r="B1023" s="13">
        <v>41.04</v>
      </c>
      <c r="C1023" s="13">
        <v>5.59</v>
      </c>
      <c r="D1023" s="13" t="s">
        <v>8335</v>
      </c>
      <c r="E1023" s="13" t="s">
        <v>8335</v>
      </c>
      <c r="F1023" s="13" t="s">
        <v>8335</v>
      </c>
      <c r="G1023" s="13" t="s">
        <v>8339</v>
      </c>
      <c r="H1023" s="13" t="s">
        <v>8335</v>
      </c>
      <c r="J1023" s="20" t="str">
        <f>IF(Table7[[#This Row],[smoker]]="?","No",Table7[[#This Row],[smoker]])</f>
        <v>No</v>
      </c>
      <c r="K1023" s="20">
        <f>IFERROR(VALUE(Table7[[#This Row],[NumberOfMajorSurgeries]]),0)</f>
        <v>0</v>
      </c>
      <c r="L1023" s="20" t="str">
        <f t="shared" si="30"/>
        <v>Obesity</v>
      </c>
      <c r="M1023" s="20" t="str">
        <f t="shared" si="31"/>
        <v>Normal</v>
      </c>
    </row>
    <row r="1024" spans="1:13" x14ac:dyDescent="0.25">
      <c r="A1024" s="13" t="s">
        <v>2046</v>
      </c>
      <c r="B1024" s="13">
        <v>27.93</v>
      </c>
      <c r="C1024" s="13">
        <v>9.9600000000000009</v>
      </c>
      <c r="D1024" s="13" t="s">
        <v>8335</v>
      </c>
      <c r="E1024" s="13" t="s">
        <v>8335</v>
      </c>
      <c r="F1024" s="13" t="s">
        <v>8335</v>
      </c>
      <c r="G1024" s="13" t="s">
        <v>8339</v>
      </c>
      <c r="H1024" s="13" t="s">
        <v>8335</v>
      </c>
      <c r="J1024" s="20" t="str">
        <f>IF(Table7[[#This Row],[smoker]]="?","No",Table7[[#This Row],[smoker]])</f>
        <v>No</v>
      </c>
      <c r="K1024" s="20">
        <f>IFERROR(VALUE(Table7[[#This Row],[NumberOfMajorSurgeries]]),0)</f>
        <v>0</v>
      </c>
      <c r="L1024" s="22" t="str">
        <f t="shared" si="30"/>
        <v>Overweight</v>
      </c>
      <c r="M1024" s="22" t="str">
        <f t="shared" si="31"/>
        <v>Diabetes</v>
      </c>
    </row>
    <row r="1025" spans="1:13" x14ac:dyDescent="0.25">
      <c r="A1025" s="13" t="s">
        <v>2048</v>
      </c>
      <c r="B1025" s="13">
        <v>21.01</v>
      </c>
      <c r="C1025" s="13">
        <v>7.37</v>
      </c>
      <c r="D1025" s="13" t="s">
        <v>8335</v>
      </c>
      <c r="E1025" s="13" t="s">
        <v>8335</v>
      </c>
      <c r="F1025" s="13" t="s">
        <v>8335</v>
      </c>
      <c r="G1025" s="13" t="s">
        <v>8339</v>
      </c>
      <c r="H1025" s="13" t="s">
        <v>8335</v>
      </c>
      <c r="J1025" s="20" t="str">
        <f>IF(Table7[[#This Row],[smoker]]="?","No",Table7[[#This Row],[smoker]])</f>
        <v>No</v>
      </c>
      <c r="K1025" s="20">
        <f>IFERROR(VALUE(Table7[[#This Row],[NumberOfMajorSurgeries]]),0)</f>
        <v>0</v>
      </c>
      <c r="L1025" s="20" t="str">
        <f t="shared" si="30"/>
        <v>Normal Weight</v>
      </c>
      <c r="M1025" s="20" t="str">
        <f t="shared" si="31"/>
        <v>Diabetes</v>
      </c>
    </row>
    <row r="1026" spans="1:13" x14ac:dyDescent="0.25">
      <c r="A1026" s="13" t="s">
        <v>2050</v>
      </c>
      <c r="B1026" s="13">
        <v>52.37</v>
      </c>
      <c r="C1026" s="13">
        <v>5.0599999999999996</v>
      </c>
      <c r="D1026" s="13" t="s">
        <v>8336</v>
      </c>
      <c r="E1026" s="13" t="s">
        <v>8336</v>
      </c>
      <c r="F1026" s="13" t="s">
        <v>8335</v>
      </c>
      <c r="G1026" s="13">
        <v>2</v>
      </c>
      <c r="H1026" s="13" t="s">
        <v>8335</v>
      </c>
      <c r="J1026" s="20" t="str">
        <f>IF(Table7[[#This Row],[smoker]]="?","No",Table7[[#This Row],[smoker]])</f>
        <v>No</v>
      </c>
      <c r="K1026" s="20">
        <f>IFERROR(VALUE(Table7[[#This Row],[NumberOfMajorSurgeries]]),0)</f>
        <v>2</v>
      </c>
      <c r="L1026" s="22" t="str">
        <f t="shared" ref="L1026:L1089" si="32">IF(B1026 &lt; 18.5, "Underweight", IF(B1026 &lt; 25, "Normal Weight", IF(B1026 &lt; 30, "Overweight", "Obesity")))</f>
        <v>Obesity</v>
      </c>
      <c r="M1026" s="22" t="str">
        <f t="shared" ref="M1026:M1089" si="33">IF(C1026&lt;5.7,"Normal",
IF(C1026&lt;6.5,"Prediabetes",
IF(C1026&lt;7,"Diabetes",
"Diabetes")))</f>
        <v>Normal</v>
      </c>
    </row>
    <row r="1027" spans="1:13" x14ac:dyDescent="0.25">
      <c r="A1027" s="13" t="s">
        <v>2052</v>
      </c>
      <c r="B1027" s="13">
        <v>40.369999999999997</v>
      </c>
      <c r="C1027" s="13">
        <v>8.2100000000000009</v>
      </c>
      <c r="D1027" s="13" t="s">
        <v>8335</v>
      </c>
      <c r="E1027" s="13" t="s">
        <v>8335</v>
      </c>
      <c r="F1027" s="13" t="s">
        <v>8335</v>
      </c>
      <c r="G1027" s="13" t="s">
        <v>8339</v>
      </c>
      <c r="H1027" s="13" t="s">
        <v>8335</v>
      </c>
      <c r="J1027" s="20" t="str">
        <f>IF(Table7[[#This Row],[smoker]]="?","No",Table7[[#This Row],[smoker]])</f>
        <v>No</v>
      </c>
      <c r="K1027" s="20">
        <f>IFERROR(VALUE(Table7[[#This Row],[NumberOfMajorSurgeries]]),0)</f>
        <v>0</v>
      </c>
      <c r="L1027" s="20" t="str">
        <f t="shared" si="32"/>
        <v>Obesity</v>
      </c>
      <c r="M1027" s="20" t="str">
        <f t="shared" si="33"/>
        <v>Diabetes</v>
      </c>
    </row>
    <row r="1028" spans="1:13" x14ac:dyDescent="0.25">
      <c r="A1028" s="13" t="s">
        <v>2054</v>
      </c>
      <c r="B1028" s="13">
        <v>41.47</v>
      </c>
      <c r="C1028" s="13">
        <v>10.34</v>
      </c>
      <c r="D1028" s="13" t="s">
        <v>8335</v>
      </c>
      <c r="E1028" s="13" t="s">
        <v>8335</v>
      </c>
      <c r="F1028" s="13" t="s">
        <v>8335</v>
      </c>
      <c r="G1028" s="13">
        <v>2</v>
      </c>
      <c r="H1028" s="13" t="s">
        <v>8335</v>
      </c>
      <c r="J1028" s="20" t="str">
        <f>IF(Table7[[#This Row],[smoker]]="?","No",Table7[[#This Row],[smoker]])</f>
        <v>No</v>
      </c>
      <c r="K1028" s="20">
        <f>IFERROR(VALUE(Table7[[#This Row],[NumberOfMajorSurgeries]]),0)</f>
        <v>2</v>
      </c>
      <c r="L1028" s="22" t="str">
        <f t="shared" si="32"/>
        <v>Obesity</v>
      </c>
      <c r="M1028" s="22" t="str">
        <f t="shared" si="33"/>
        <v>Diabetes</v>
      </c>
    </row>
    <row r="1029" spans="1:13" x14ac:dyDescent="0.25">
      <c r="A1029" s="13" t="s">
        <v>2056</v>
      </c>
      <c r="B1029" s="13">
        <v>33.725000000000001</v>
      </c>
      <c r="C1029" s="13">
        <v>5.51</v>
      </c>
      <c r="D1029" s="13" t="s">
        <v>8336</v>
      </c>
      <c r="E1029" s="13" t="s">
        <v>8335</v>
      </c>
      <c r="F1029" s="13" t="s">
        <v>8335</v>
      </c>
      <c r="G1029" s="13">
        <v>2</v>
      </c>
      <c r="H1029" s="13" t="s">
        <v>8335</v>
      </c>
      <c r="J1029" s="20" t="str">
        <f>IF(Table7[[#This Row],[smoker]]="?","No",Table7[[#This Row],[smoker]])</f>
        <v>No</v>
      </c>
      <c r="K1029" s="20">
        <f>IFERROR(VALUE(Table7[[#This Row],[NumberOfMajorSurgeries]]),0)</f>
        <v>2</v>
      </c>
      <c r="L1029" s="20" t="str">
        <f t="shared" si="32"/>
        <v>Obesity</v>
      </c>
      <c r="M1029" s="20" t="str">
        <f t="shared" si="33"/>
        <v>Normal</v>
      </c>
    </row>
    <row r="1030" spans="1:13" x14ac:dyDescent="0.25">
      <c r="A1030" s="13" t="s">
        <v>2058</v>
      </c>
      <c r="B1030" s="13">
        <v>28.1</v>
      </c>
      <c r="C1030" s="13">
        <v>11.2</v>
      </c>
      <c r="D1030" s="13" t="s">
        <v>8335</v>
      </c>
      <c r="E1030" s="13" t="s">
        <v>8335</v>
      </c>
      <c r="F1030" s="13" t="s">
        <v>8335</v>
      </c>
      <c r="G1030" s="13" t="s">
        <v>8339</v>
      </c>
      <c r="H1030" s="13" t="s">
        <v>8335</v>
      </c>
      <c r="J1030" s="20" t="str">
        <f>IF(Table7[[#This Row],[smoker]]="?","No",Table7[[#This Row],[smoker]])</f>
        <v>No</v>
      </c>
      <c r="K1030" s="20">
        <f>IFERROR(VALUE(Table7[[#This Row],[NumberOfMajorSurgeries]]),0)</f>
        <v>0</v>
      </c>
      <c r="L1030" s="22" t="str">
        <f t="shared" si="32"/>
        <v>Overweight</v>
      </c>
      <c r="M1030" s="22" t="str">
        <f t="shared" si="33"/>
        <v>Diabetes</v>
      </c>
    </row>
    <row r="1031" spans="1:13" x14ac:dyDescent="0.25">
      <c r="A1031" s="13" t="s">
        <v>2060</v>
      </c>
      <c r="B1031" s="13">
        <v>37.43</v>
      </c>
      <c r="C1031" s="13">
        <v>4.3499999999999996</v>
      </c>
      <c r="D1031" s="13" t="s">
        <v>8336</v>
      </c>
      <c r="E1031" s="13" t="s">
        <v>8335</v>
      </c>
      <c r="F1031" s="13" t="s">
        <v>8337</v>
      </c>
      <c r="G1031" s="13">
        <v>1</v>
      </c>
      <c r="H1031" s="13" t="s">
        <v>8335</v>
      </c>
      <c r="J1031" s="20" t="str">
        <f>IF(Table7[[#This Row],[smoker]]="?","No",Table7[[#This Row],[smoker]])</f>
        <v>No</v>
      </c>
      <c r="K1031" s="20">
        <f>IFERROR(VALUE(Table7[[#This Row],[NumberOfMajorSurgeries]]),0)</f>
        <v>1</v>
      </c>
      <c r="L1031" s="20" t="str">
        <f t="shared" si="32"/>
        <v>Obesity</v>
      </c>
      <c r="M1031" s="20" t="str">
        <f t="shared" si="33"/>
        <v>Normal</v>
      </c>
    </row>
    <row r="1032" spans="1:13" x14ac:dyDescent="0.25">
      <c r="A1032" s="13" t="s">
        <v>2062</v>
      </c>
      <c r="B1032" s="13">
        <v>23.7</v>
      </c>
      <c r="C1032" s="13">
        <v>10.45</v>
      </c>
      <c r="D1032" s="13" t="s">
        <v>8335</v>
      </c>
      <c r="E1032" s="13" t="s">
        <v>8335</v>
      </c>
      <c r="F1032" s="13" t="s">
        <v>8335</v>
      </c>
      <c r="G1032" s="13" t="s">
        <v>8339</v>
      </c>
      <c r="H1032" s="13" t="s">
        <v>8335</v>
      </c>
      <c r="J1032" s="20" t="str">
        <f>IF(Table7[[#This Row],[smoker]]="?","No",Table7[[#This Row],[smoker]])</f>
        <v>No</v>
      </c>
      <c r="K1032" s="20">
        <f>IFERROR(VALUE(Table7[[#This Row],[NumberOfMajorSurgeries]]),0)</f>
        <v>0</v>
      </c>
      <c r="L1032" s="22" t="str">
        <f t="shared" si="32"/>
        <v>Normal Weight</v>
      </c>
      <c r="M1032" s="22" t="str">
        <f t="shared" si="33"/>
        <v>Diabetes</v>
      </c>
    </row>
    <row r="1033" spans="1:13" x14ac:dyDescent="0.25">
      <c r="A1033" s="13" t="s">
        <v>2064</v>
      </c>
      <c r="B1033" s="13">
        <v>24.795000000000002</v>
      </c>
      <c r="C1033" s="13">
        <v>4.07</v>
      </c>
      <c r="D1033" s="13" t="s">
        <v>8336</v>
      </c>
      <c r="E1033" s="13" t="s">
        <v>8335</v>
      </c>
      <c r="F1033" s="13" t="s">
        <v>8337</v>
      </c>
      <c r="G1033" s="13">
        <v>1</v>
      </c>
      <c r="H1033" s="13" t="s">
        <v>8335</v>
      </c>
      <c r="J1033" s="20" t="str">
        <f>IF(Table7[[#This Row],[smoker]]="?","No",Table7[[#This Row],[smoker]])</f>
        <v>No</v>
      </c>
      <c r="K1033" s="20">
        <f>IFERROR(VALUE(Table7[[#This Row],[NumberOfMajorSurgeries]]),0)</f>
        <v>1</v>
      </c>
      <c r="L1033" s="20" t="str">
        <f t="shared" si="32"/>
        <v>Normal Weight</v>
      </c>
      <c r="M1033" s="20" t="str">
        <f t="shared" si="33"/>
        <v>Normal</v>
      </c>
    </row>
    <row r="1034" spans="1:13" x14ac:dyDescent="0.25">
      <c r="A1034" s="13" t="s">
        <v>2066</v>
      </c>
      <c r="B1034" s="13">
        <v>31.9</v>
      </c>
      <c r="C1034" s="13">
        <v>8.34</v>
      </c>
      <c r="D1034" s="13" t="s">
        <v>8335</v>
      </c>
      <c r="E1034" s="13" t="s">
        <v>8335</v>
      </c>
      <c r="F1034" s="13" t="s">
        <v>8335</v>
      </c>
      <c r="G1034" s="13" t="s">
        <v>8339</v>
      </c>
      <c r="H1034" s="13" t="s">
        <v>8335</v>
      </c>
      <c r="J1034" s="20" t="str">
        <f>IF(Table7[[#This Row],[smoker]]="?","No",Table7[[#This Row],[smoker]])</f>
        <v>No</v>
      </c>
      <c r="K1034" s="20">
        <f>IFERROR(VALUE(Table7[[#This Row],[NumberOfMajorSurgeries]]),0)</f>
        <v>0</v>
      </c>
      <c r="L1034" s="22" t="str">
        <f t="shared" si="32"/>
        <v>Obesity</v>
      </c>
      <c r="M1034" s="22" t="str">
        <f t="shared" si="33"/>
        <v>Diabetes</v>
      </c>
    </row>
    <row r="1035" spans="1:13" x14ac:dyDescent="0.25">
      <c r="A1035" s="13" t="s">
        <v>2068</v>
      </c>
      <c r="B1035" s="13">
        <v>32.68</v>
      </c>
      <c r="C1035" s="13">
        <v>7.41</v>
      </c>
      <c r="D1035" s="13" t="s">
        <v>8335</v>
      </c>
      <c r="E1035" s="13" t="s">
        <v>8335</v>
      </c>
      <c r="F1035" s="13" t="s">
        <v>8335</v>
      </c>
      <c r="G1035" s="13" t="s">
        <v>8339</v>
      </c>
      <c r="H1035" s="13" t="s">
        <v>8335</v>
      </c>
      <c r="J1035" s="20" t="str">
        <f>IF(Table7[[#This Row],[smoker]]="?","No",Table7[[#This Row],[smoker]])</f>
        <v>No</v>
      </c>
      <c r="K1035" s="20">
        <f>IFERROR(VALUE(Table7[[#This Row],[NumberOfMajorSurgeries]]),0)</f>
        <v>0</v>
      </c>
      <c r="L1035" s="20" t="str">
        <f t="shared" si="32"/>
        <v>Obesity</v>
      </c>
      <c r="M1035" s="20" t="str">
        <f t="shared" si="33"/>
        <v>Diabetes</v>
      </c>
    </row>
    <row r="1036" spans="1:13" x14ac:dyDescent="0.25">
      <c r="A1036" s="13" t="s">
        <v>2070</v>
      </c>
      <c r="B1036" s="13">
        <v>47.13</v>
      </c>
      <c r="C1036" s="13">
        <v>4.3099999999999996</v>
      </c>
      <c r="D1036" s="13" t="s">
        <v>8335</v>
      </c>
      <c r="E1036" s="13" t="s">
        <v>8335</v>
      </c>
      <c r="F1036" s="13" t="s">
        <v>8335</v>
      </c>
      <c r="G1036" s="13" t="s">
        <v>8339</v>
      </c>
      <c r="H1036" s="13" t="s">
        <v>8335</v>
      </c>
      <c r="J1036" s="20" t="str">
        <f>IF(Table7[[#This Row],[smoker]]="?","No",Table7[[#This Row],[smoker]])</f>
        <v>No</v>
      </c>
      <c r="K1036" s="20">
        <f>IFERROR(VALUE(Table7[[#This Row],[NumberOfMajorSurgeries]]),0)</f>
        <v>0</v>
      </c>
      <c r="L1036" s="22" t="str">
        <f t="shared" si="32"/>
        <v>Obesity</v>
      </c>
      <c r="M1036" s="22" t="str">
        <f t="shared" si="33"/>
        <v>Normal</v>
      </c>
    </row>
    <row r="1037" spans="1:13" x14ac:dyDescent="0.25">
      <c r="A1037" s="13" t="s">
        <v>2072</v>
      </c>
      <c r="B1037" s="13">
        <v>36.67</v>
      </c>
      <c r="C1037" s="13">
        <v>10.83</v>
      </c>
      <c r="D1037" s="13" t="s">
        <v>8335</v>
      </c>
      <c r="E1037" s="13" t="s">
        <v>8335</v>
      </c>
      <c r="F1037" s="13" t="s">
        <v>8335</v>
      </c>
      <c r="G1037" s="13" t="s">
        <v>8339</v>
      </c>
      <c r="H1037" s="13" t="s">
        <v>8335</v>
      </c>
      <c r="J1037" s="20" t="str">
        <f>IF(Table7[[#This Row],[smoker]]="?","No",Table7[[#This Row],[smoker]])</f>
        <v>No</v>
      </c>
      <c r="K1037" s="20">
        <f>IFERROR(VALUE(Table7[[#This Row],[NumberOfMajorSurgeries]]),0)</f>
        <v>0</v>
      </c>
      <c r="L1037" s="20" t="str">
        <f t="shared" si="32"/>
        <v>Obesity</v>
      </c>
      <c r="M1037" s="20" t="str">
        <f t="shared" si="33"/>
        <v>Diabetes</v>
      </c>
    </row>
    <row r="1038" spans="1:13" x14ac:dyDescent="0.25">
      <c r="A1038" s="13" t="s">
        <v>2074</v>
      </c>
      <c r="B1038" s="13">
        <v>33.630000000000003</v>
      </c>
      <c r="C1038" s="13">
        <v>11.31</v>
      </c>
      <c r="D1038" s="13" t="s">
        <v>8335</v>
      </c>
      <c r="E1038" s="13" t="s">
        <v>8335</v>
      </c>
      <c r="F1038" s="13" t="s">
        <v>8335</v>
      </c>
      <c r="G1038" s="13" t="s">
        <v>8339</v>
      </c>
      <c r="H1038" s="13" t="s">
        <v>8335</v>
      </c>
      <c r="J1038" s="20" t="str">
        <f>IF(Table7[[#This Row],[smoker]]="?","No",Table7[[#This Row],[smoker]])</f>
        <v>No</v>
      </c>
      <c r="K1038" s="20">
        <f>IFERROR(VALUE(Table7[[#This Row],[NumberOfMajorSurgeries]]),0)</f>
        <v>0</v>
      </c>
      <c r="L1038" s="22" t="str">
        <f t="shared" si="32"/>
        <v>Obesity</v>
      </c>
      <c r="M1038" s="22" t="str">
        <f t="shared" si="33"/>
        <v>Diabetes</v>
      </c>
    </row>
    <row r="1039" spans="1:13" x14ac:dyDescent="0.25">
      <c r="A1039" s="13" t="s">
        <v>2076</v>
      </c>
      <c r="B1039" s="13">
        <v>32.67</v>
      </c>
      <c r="C1039" s="13">
        <v>11.81</v>
      </c>
      <c r="D1039" s="13" t="s">
        <v>8336</v>
      </c>
      <c r="E1039" s="13" t="s">
        <v>8335</v>
      </c>
      <c r="F1039" s="13" t="s">
        <v>8335</v>
      </c>
      <c r="G1039" s="13" t="s">
        <v>8339</v>
      </c>
      <c r="H1039" s="13" t="s">
        <v>8335</v>
      </c>
      <c r="J1039" s="20" t="str">
        <f>IF(Table7[[#This Row],[smoker]]="?","No",Table7[[#This Row],[smoker]])</f>
        <v>No</v>
      </c>
      <c r="K1039" s="20">
        <f>IFERROR(VALUE(Table7[[#This Row],[NumberOfMajorSurgeries]]),0)</f>
        <v>0</v>
      </c>
      <c r="L1039" s="20" t="str">
        <f t="shared" si="32"/>
        <v>Obesity</v>
      </c>
      <c r="M1039" s="20" t="str">
        <f t="shared" si="33"/>
        <v>Diabetes</v>
      </c>
    </row>
    <row r="1040" spans="1:13" x14ac:dyDescent="0.25">
      <c r="A1040" s="13" t="s">
        <v>2078</v>
      </c>
      <c r="B1040" s="13">
        <v>33.299999999999997</v>
      </c>
      <c r="C1040" s="13">
        <v>8.26</v>
      </c>
      <c r="D1040" s="13" t="s">
        <v>8336</v>
      </c>
      <c r="E1040" s="13" t="s">
        <v>8335</v>
      </c>
      <c r="F1040" s="13" t="s">
        <v>8335</v>
      </c>
      <c r="G1040" s="13">
        <v>2</v>
      </c>
      <c r="H1040" s="13" t="s">
        <v>8335</v>
      </c>
      <c r="J1040" s="20" t="str">
        <f>IF(Table7[[#This Row],[smoker]]="?","No",Table7[[#This Row],[smoker]])</f>
        <v>No</v>
      </c>
      <c r="K1040" s="20">
        <f>IFERROR(VALUE(Table7[[#This Row],[NumberOfMajorSurgeries]]),0)</f>
        <v>2</v>
      </c>
      <c r="L1040" s="22" t="str">
        <f t="shared" si="32"/>
        <v>Obesity</v>
      </c>
      <c r="M1040" s="22" t="str">
        <f t="shared" si="33"/>
        <v>Diabetes</v>
      </c>
    </row>
    <row r="1041" spans="1:13" x14ac:dyDescent="0.25">
      <c r="A1041" s="13" t="s">
        <v>2080</v>
      </c>
      <c r="B1041" s="13">
        <v>30.78</v>
      </c>
      <c r="C1041" s="13">
        <v>10.74</v>
      </c>
      <c r="D1041" s="13" t="s">
        <v>8336</v>
      </c>
      <c r="E1041" s="13" t="s">
        <v>8335</v>
      </c>
      <c r="F1041" s="13" t="s">
        <v>8335</v>
      </c>
      <c r="G1041" s="13">
        <v>2</v>
      </c>
      <c r="H1041" s="13" t="s">
        <v>8335</v>
      </c>
      <c r="J1041" s="20" t="str">
        <f>IF(Table7[[#This Row],[smoker]]="?","No",Table7[[#This Row],[smoker]])</f>
        <v>No</v>
      </c>
      <c r="K1041" s="20">
        <f>IFERROR(VALUE(Table7[[#This Row],[NumberOfMajorSurgeries]]),0)</f>
        <v>2</v>
      </c>
      <c r="L1041" s="20" t="str">
        <f t="shared" si="32"/>
        <v>Obesity</v>
      </c>
      <c r="M1041" s="20" t="str">
        <f t="shared" si="33"/>
        <v>Diabetes</v>
      </c>
    </row>
    <row r="1042" spans="1:13" x14ac:dyDescent="0.25">
      <c r="A1042" s="13" t="s">
        <v>2082</v>
      </c>
      <c r="B1042" s="13">
        <v>28.975000000000001</v>
      </c>
      <c r="C1042" s="13">
        <v>7.69</v>
      </c>
      <c r="D1042" s="13" t="s">
        <v>8336</v>
      </c>
      <c r="E1042" s="13" t="s">
        <v>8335</v>
      </c>
      <c r="F1042" s="13" t="s">
        <v>8335</v>
      </c>
      <c r="G1042" s="13" t="s">
        <v>8339</v>
      </c>
      <c r="H1042" s="13" t="s">
        <v>8335</v>
      </c>
      <c r="J1042" s="20" t="str">
        <f>IF(Table7[[#This Row],[smoker]]="?","No",Table7[[#This Row],[smoker]])</f>
        <v>No</v>
      </c>
      <c r="K1042" s="20">
        <f>IFERROR(VALUE(Table7[[#This Row],[NumberOfMajorSurgeries]]),0)</f>
        <v>0</v>
      </c>
      <c r="L1042" s="22" t="str">
        <f t="shared" si="32"/>
        <v>Overweight</v>
      </c>
      <c r="M1042" s="22" t="str">
        <f t="shared" si="33"/>
        <v>Diabetes</v>
      </c>
    </row>
    <row r="1043" spans="1:13" x14ac:dyDescent="0.25">
      <c r="A1043" s="13" t="s">
        <v>2084</v>
      </c>
      <c r="B1043" s="13">
        <v>33.4</v>
      </c>
      <c r="C1043" s="13">
        <v>4.84</v>
      </c>
      <c r="D1043" s="13" t="s">
        <v>8335</v>
      </c>
      <c r="E1043" s="13" t="s">
        <v>8335</v>
      </c>
      <c r="F1043" s="13" t="s">
        <v>8335</v>
      </c>
      <c r="G1043" s="13" t="s">
        <v>8339</v>
      </c>
      <c r="H1043" s="13" t="s">
        <v>8335</v>
      </c>
      <c r="J1043" s="20" t="str">
        <f>IF(Table7[[#This Row],[smoker]]="?","No",Table7[[#This Row],[smoker]])</f>
        <v>No</v>
      </c>
      <c r="K1043" s="20">
        <f>IFERROR(VALUE(Table7[[#This Row],[NumberOfMajorSurgeries]]),0)</f>
        <v>0</v>
      </c>
      <c r="L1043" s="20" t="str">
        <f t="shared" si="32"/>
        <v>Obesity</v>
      </c>
      <c r="M1043" s="20" t="str">
        <f t="shared" si="33"/>
        <v>Normal</v>
      </c>
    </row>
    <row r="1044" spans="1:13" x14ac:dyDescent="0.25">
      <c r="A1044" s="13" t="s">
        <v>2086</v>
      </c>
      <c r="B1044" s="13">
        <v>21.5</v>
      </c>
      <c r="C1044" s="13">
        <v>9.77</v>
      </c>
      <c r="D1044" s="13" t="s">
        <v>8336</v>
      </c>
      <c r="E1044" s="13" t="s">
        <v>8335</v>
      </c>
      <c r="F1044" s="13" t="s">
        <v>8335</v>
      </c>
      <c r="G1044" s="13" t="s">
        <v>8339</v>
      </c>
      <c r="H1044" s="13" t="s">
        <v>8335</v>
      </c>
      <c r="J1044" s="20" t="str">
        <f>IF(Table7[[#This Row],[smoker]]="?","No",Table7[[#This Row],[smoker]])</f>
        <v>No</v>
      </c>
      <c r="K1044" s="20">
        <f>IFERROR(VALUE(Table7[[#This Row],[NumberOfMajorSurgeries]]),0)</f>
        <v>0</v>
      </c>
      <c r="L1044" s="22" t="str">
        <f t="shared" si="32"/>
        <v>Normal Weight</v>
      </c>
      <c r="M1044" s="22" t="str">
        <f t="shared" si="33"/>
        <v>Diabetes</v>
      </c>
    </row>
    <row r="1045" spans="1:13" x14ac:dyDescent="0.25">
      <c r="A1045" s="13" t="s">
        <v>2088</v>
      </c>
      <c r="B1045" s="13">
        <v>38.14</v>
      </c>
      <c r="C1045" s="13">
        <v>5.84</v>
      </c>
      <c r="D1045" s="13" t="s">
        <v>8335</v>
      </c>
      <c r="E1045" s="13" t="s">
        <v>8335</v>
      </c>
      <c r="F1045" s="13" t="s">
        <v>8335</v>
      </c>
      <c r="G1045" s="13" t="s">
        <v>8339</v>
      </c>
      <c r="H1045" s="13" t="s">
        <v>8335</v>
      </c>
      <c r="J1045" s="20" t="str">
        <f>IF(Table7[[#This Row],[smoker]]="?","No",Table7[[#This Row],[smoker]])</f>
        <v>No</v>
      </c>
      <c r="K1045" s="20">
        <f>IFERROR(VALUE(Table7[[#This Row],[NumberOfMajorSurgeries]]),0)</f>
        <v>0</v>
      </c>
      <c r="L1045" s="20" t="str">
        <f t="shared" si="32"/>
        <v>Obesity</v>
      </c>
      <c r="M1045" s="20" t="str">
        <f t="shared" si="33"/>
        <v>Prediabetes</v>
      </c>
    </row>
    <row r="1046" spans="1:13" x14ac:dyDescent="0.25">
      <c r="A1046" s="13" t="s">
        <v>2090</v>
      </c>
      <c r="B1046" s="13">
        <v>35.42</v>
      </c>
      <c r="C1046" s="13">
        <v>8.6999999999999993</v>
      </c>
      <c r="D1046" s="13" t="s">
        <v>8336</v>
      </c>
      <c r="E1046" s="13" t="s">
        <v>8335</v>
      </c>
      <c r="F1046" s="13" t="s">
        <v>8335</v>
      </c>
      <c r="G1046" s="13">
        <v>1</v>
      </c>
      <c r="H1046" s="13" t="s">
        <v>8335</v>
      </c>
      <c r="J1046" s="20" t="str">
        <f>IF(Table7[[#This Row],[smoker]]="?","No",Table7[[#This Row],[smoker]])</f>
        <v>No</v>
      </c>
      <c r="K1046" s="20">
        <f>IFERROR(VALUE(Table7[[#This Row],[NumberOfMajorSurgeries]]),0)</f>
        <v>1</v>
      </c>
      <c r="L1046" s="22" t="str">
        <f t="shared" si="32"/>
        <v>Obesity</v>
      </c>
      <c r="M1046" s="22" t="str">
        <f t="shared" si="33"/>
        <v>Diabetes</v>
      </c>
    </row>
    <row r="1047" spans="1:13" x14ac:dyDescent="0.25">
      <c r="A1047" s="13" t="s">
        <v>2092</v>
      </c>
      <c r="B1047" s="13">
        <v>35.625</v>
      </c>
      <c r="C1047" s="13">
        <v>10.79</v>
      </c>
      <c r="D1047" s="13" t="s">
        <v>8335</v>
      </c>
      <c r="E1047" s="13" t="s">
        <v>8335</v>
      </c>
      <c r="F1047" s="13" t="s">
        <v>8335</v>
      </c>
      <c r="G1047" s="13" t="s">
        <v>8339</v>
      </c>
      <c r="H1047" s="13" t="s">
        <v>8335</v>
      </c>
      <c r="J1047" s="20" t="str">
        <f>IF(Table7[[#This Row],[smoker]]="?","No",Table7[[#This Row],[smoker]])</f>
        <v>No</v>
      </c>
      <c r="K1047" s="20">
        <f>IFERROR(VALUE(Table7[[#This Row],[NumberOfMajorSurgeries]]),0)</f>
        <v>0</v>
      </c>
      <c r="L1047" s="20" t="str">
        <f t="shared" si="32"/>
        <v>Obesity</v>
      </c>
      <c r="M1047" s="20" t="str">
        <f t="shared" si="33"/>
        <v>Diabetes</v>
      </c>
    </row>
    <row r="1048" spans="1:13" x14ac:dyDescent="0.25">
      <c r="A1048" s="13" t="s">
        <v>2094</v>
      </c>
      <c r="B1048" s="13">
        <v>45.51</v>
      </c>
      <c r="C1048" s="13">
        <v>4.32</v>
      </c>
      <c r="D1048" s="13" t="s">
        <v>8335</v>
      </c>
      <c r="E1048" s="13" t="s">
        <v>8335</v>
      </c>
      <c r="F1048" s="13" t="s">
        <v>8335</v>
      </c>
      <c r="G1048" s="13">
        <v>1</v>
      </c>
      <c r="H1048" s="13" t="s">
        <v>8335</v>
      </c>
      <c r="J1048" s="20" t="str">
        <f>IF(Table7[[#This Row],[smoker]]="?","No",Table7[[#This Row],[smoker]])</f>
        <v>No</v>
      </c>
      <c r="K1048" s="20">
        <f>IFERROR(VALUE(Table7[[#This Row],[NumberOfMajorSurgeries]]),0)</f>
        <v>1</v>
      </c>
      <c r="L1048" s="22" t="str">
        <f t="shared" si="32"/>
        <v>Obesity</v>
      </c>
      <c r="M1048" s="22" t="str">
        <f t="shared" si="33"/>
        <v>Normal</v>
      </c>
    </row>
    <row r="1049" spans="1:13" x14ac:dyDescent="0.25">
      <c r="A1049" s="13" t="s">
        <v>2096</v>
      </c>
      <c r="B1049" s="13">
        <v>37.1</v>
      </c>
      <c r="C1049" s="13">
        <v>7.19</v>
      </c>
      <c r="D1049" s="13" t="s">
        <v>8336</v>
      </c>
      <c r="E1049" s="13" t="s">
        <v>8335</v>
      </c>
      <c r="F1049" s="13" t="s">
        <v>8335</v>
      </c>
      <c r="G1049" s="13" t="s">
        <v>8339</v>
      </c>
      <c r="H1049" s="13" t="s">
        <v>8335</v>
      </c>
      <c r="J1049" s="20" t="str">
        <f>IF(Table7[[#This Row],[smoker]]="?","No",Table7[[#This Row],[smoker]])</f>
        <v>No</v>
      </c>
      <c r="K1049" s="20">
        <f>IFERROR(VALUE(Table7[[#This Row],[NumberOfMajorSurgeries]]),0)</f>
        <v>0</v>
      </c>
      <c r="L1049" s="20" t="str">
        <f t="shared" si="32"/>
        <v>Obesity</v>
      </c>
      <c r="M1049" s="20" t="str">
        <f t="shared" si="33"/>
        <v>Diabetes</v>
      </c>
    </row>
    <row r="1050" spans="1:13" x14ac:dyDescent="0.25">
      <c r="A1050" s="13" t="s">
        <v>2098</v>
      </c>
      <c r="B1050" s="13">
        <v>30.5</v>
      </c>
      <c r="C1050" s="13">
        <v>11.94</v>
      </c>
      <c r="D1050" s="13" t="s">
        <v>8336</v>
      </c>
      <c r="E1050" s="13" t="s">
        <v>8335</v>
      </c>
      <c r="F1050" s="13" t="s">
        <v>8335</v>
      </c>
      <c r="G1050" s="13" t="s">
        <v>8339</v>
      </c>
      <c r="H1050" s="13" t="s">
        <v>8335</v>
      </c>
      <c r="J1050" s="20" t="str">
        <f>IF(Table7[[#This Row],[smoker]]="?","No",Table7[[#This Row],[smoker]])</f>
        <v>No</v>
      </c>
      <c r="K1050" s="20">
        <f>IFERROR(VALUE(Table7[[#This Row],[NumberOfMajorSurgeries]]),0)</f>
        <v>0</v>
      </c>
      <c r="L1050" s="22" t="str">
        <f t="shared" si="32"/>
        <v>Obesity</v>
      </c>
      <c r="M1050" s="22" t="str">
        <f t="shared" si="33"/>
        <v>Diabetes</v>
      </c>
    </row>
    <row r="1051" spans="1:13" x14ac:dyDescent="0.25">
      <c r="A1051" s="13" t="s">
        <v>2100</v>
      </c>
      <c r="B1051" s="13">
        <v>28.16</v>
      </c>
      <c r="C1051" s="13">
        <v>5.56</v>
      </c>
      <c r="D1051" s="13" t="s">
        <v>8335</v>
      </c>
      <c r="E1051" s="13" t="s">
        <v>8335</v>
      </c>
      <c r="F1051" s="13" t="s">
        <v>8335</v>
      </c>
      <c r="G1051" s="13">
        <v>2</v>
      </c>
      <c r="H1051" s="13" t="s">
        <v>8335</v>
      </c>
      <c r="J1051" s="20" t="str">
        <f>IF(Table7[[#This Row],[smoker]]="?","No",Table7[[#This Row],[smoker]])</f>
        <v>No</v>
      </c>
      <c r="K1051" s="20">
        <f>IFERROR(VALUE(Table7[[#This Row],[NumberOfMajorSurgeries]]),0)</f>
        <v>2</v>
      </c>
      <c r="L1051" s="20" t="str">
        <f t="shared" si="32"/>
        <v>Overweight</v>
      </c>
      <c r="M1051" s="20" t="str">
        <f t="shared" si="33"/>
        <v>Normal</v>
      </c>
    </row>
    <row r="1052" spans="1:13" x14ac:dyDescent="0.25">
      <c r="A1052" s="13" t="s">
        <v>2102</v>
      </c>
      <c r="B1052" s="13">
        <v>29.1</v>
      </c>
      <c r="C1052" s="13">
        <v>5.64</v>
      </c>
      <c r="D1052" s="13" t="s">
        <v>8336</v>
      </c>
      <c r="E1052" s="13" t="s">
        <v>8335</v>
      </c>
      <c r="F1052" s="13" t="s">
        <v>8335</v>
      </c>
      <c r="G1052" s="13" t="s">
        <v>8339</v>
      </c>
      <c r="H1052" s="13" t="s">
        <v>8335</v>
      </c>
      <c r="J1052" s="20" t="str">
        <f>IF(Table7[[#This Row],[smoker]]="?","No",Table7[[#This Row],[smoker]])</f>
        <v>No</v>
      </c>
      <c r="K1052" s="20">
        <f>IFERROR(VALUE(Table7[[#This Row],[NumberOfMajorSurgeries]]),0)</f>
        <v>0</v>
      </c>
      <c r="L1052" s="22" t="str">
        <f t="shared" si="32"/>
        <v>Overweight</v>
      </c>
      <c r="M1052" s="22" t="str">
        <f t="shared" si="33"/>
        <v>Normal</v>
      </c>
    </row>
    <row r="1053" spans="1:13" x14ac:dyDescent="0.25">
      <c r="A1053" s="13" t="s">
        <v>2104</v>
      </c>
      <c r="B1053" s="13">
        <v>30.22</v>
      </c>
      <c r="C1053" s="13">
        <v>4.6500000000000004</v>
      </c>
      <c r="D1053" s="13" t="s">
        <v>8335</v>
      </c>
      <c r="E1053" s="13" t="s">
        <v>8335</v>
      </c>
      <c r="F1053" s="13" t="s">
        <v>8335</v>
      </c>
      <c r="G1053" s="13" t="s">
        <v>8339</v>
      </c>
      <c r="H1053" s="13" t="s">
        <v>8335</v>
      </c>
      <c r="J1053" s="20" t="str">
        <f>IF(Table7[[#This Row],[smoker]]="?","No",Table7[[#This Row],[smoker]])</f>
        <v>No</v>
      </c>
      <c r="K1053" s="20">
        <f>IFERROR(VALUE(Table7[[#This Row],[NumberOfMajorSurgeries]]),0)</f>
        <v>0</v>
      </c>
      <c r="L1053" s="20" t="str">
        <f t="shared" si="32"/>
        <v>Obesity</v>
      </c>
      <c r="M1053" s="20" t="str">
        <f t="shared" si="33"/>
        <v>Normal</v>
      </c>
    </row>
    <row r="1054" spans="1:13" x14ac:dyDescent="0.25">
      <c r="A1054" s="13" t="s">
        <v>2106</v>
      </c>
      <c r="B1054" s="13">
        <v>24.29</v>
      </c>
      <c r="C1054" s="13">
        <v>9.0500000000000007</v>
      </c>
      <c r="D1054" s="13" t="s">
        <v>8335</v>
      </c>
      <c r="E1054" s="13" t="s">
        <v>8335</v>
      </c>
      <c r="F1054" s="13" t="s">
        <v>8335</v>
      </c>
      <c r="G1054" s="13" t="s">
        <v>8339</v>
      </c>
      <c r="H1054" s="13" t="s">
        <v>8335</v>
      </c>
      <c r="J1054" s="20" t="str">
        <f>IF(Table7[[#This Row],[smoker]]="?","No",Table7[[#This Row],[smoker]])</f>
        <v>No</v>
      </c>
      <c r="K1054" s="20">
        <f>IFERROR(VALUE(Table7[[#This Row],[NumberOfMajorSurgeries]]),0)</f>
        <v>0</v>
      </c>
      <c r="L1054" s="22" t="str">
        <f t="shared" si="32"/>
        <v>Normal Weight</v>
      </c>
      <c r="M1054" s="22" t="str">
        <f t="shared" si="33"/>
        <v>Diabetes</v>
      </c>
    </row>
    <row r="1055" spans="1:13" x14ac:dyDescent="0.25">
      <c r="A1055" s="13" t="s">
        <v>2108</v>
      </c>
      <c r="B1055" s="13">
        <v>29.39</v>
      </c>
      <c r="C1055" s="13">
        <v>4.5199999999999996</v>
      </c>
      <c r="D1055" s="13" t="s">
        <v>8336</v>
      </c>
      <c r="E1055" s="13" t="s">
        <v>8335</v>
      </c>
      <c r="F1055" s="13" t="s">
        <v>8335</v>
      </c>
      <c r="G1055" s="13" t="s">
        <v>8339</v>
      </c>
      <c r="H1055" s="13" t="s">
        <v>8335</v>
      </c>
      <c r="J1055" s="20" t="str">
        <f>IF(Table7[[#This Row],[smoker]]="?","No",Table7[[#This Row],[smoker]])</f>
        <v>No</v>
      </c>
      <c r="K1055" s="20">
        <f>IFERROR(VALUE(Table7[[#This Row],[NumberOfMajorSurgeries]]),0)</f>
        <v>0</v>
      </c>
      <c r="L1055" s="20" t="str">
        <f t="shared" si="32"/>
        <v>Overweight</v>
      </c>
      <c r="M1055" s="20" t="str">
        <f t="shared" si="33"/>
        <v>Normal</v>
      </c>
    </row>
    <row r="1056" spans="1:13" x14ac:dyDescent="0.25">
      <c r="A1056" s="13" t="s">
        <v>2110</v>
      </c>
      <c r="B1056" s="13">
        <v>25.66</v>
      </c>
      <c r="C1056" s="13">
        <v>4.62</v>
      </c>
      <c r="D1056" s="13" t="s">
        <v>8336</v>
      </c>
      <c r="E1056" s="13" t="s">
        <v>8335</v>
      </c>
      <c r="F1056" s="13" t="s">
        <v>8335</v>
      </c>
      <c r="G1056" s="13">
        <v>1</v>
      </c>
      <c r="H1056" s="13" t="s">
        <v>8335</v>
      </c>
      <c r="J1056" s="20" t="str">
        <f>IF(Table7[[#This Row],[smoker]]="?","No",Table7[[#This Row],[smoker]])</f>
        <v>No</v>
      </c>
      <c r="K1056" s="20">
        <f>IFERROR(VALUE(Table7[[#This Row],[NumberOfMajorSurgeries]]),0)</f>
        <v>1</v>
      </c>
      <c r="L1056" s="22" t="str">
        <f t="shared" si="32"/>
        <v>Overweight</v>
      </c>
      <c r="M1056" s="22" t="str">
        <f t="shared" si="33"/>
        <v>Normal</v>
      </c>
    </row>
    <row r="1057" spans="1:13" x14ac:dyDescent="0.25">
      <c r="A1057" s="13" t="s">
        <v>2112</v>
      </c>
      <c r="B1057" s="13">
        <v>39.11</v>
      </c>
      <c r="C1057" s="13">
        <v>5.87</v>
      </c>
      <c r="D1057" s="13" t="s">
        <v>8335</v>
      </c>
      <c r="E1057" s="13" t="s">
        <v>8335</v>
      </c>
      <c r="F1057" s="13" t="s">
        <v>8335</v>
      </c>
      <c r="G1057" s="13" t="s">
        <v>8339</v>
      </c>
      <c r="H1057" s="13" t="s">
        <v>8335</v>
      </c>
      <c r="J1057" s="20" t="str">
        <f>IF(Table7[[#This Row],[smoker]]="?","No",Table7[[#This Row],[smoker]])</f>
        <v>No</v>
      </c>
      <c r="K1057" s="20">
        <f>IFERROR(VALUE(Table7[[#This Row],[NumberOfMajorSurgeries]]),0)</f>
        <v>0</v>
      </c>
      <c r="L1057" s="20" t="str">
        <f t="shared" si="32"/>
        <v>Obesity</v>
      </c>
      <c r="M1057" s="20" t="str">
        <f t="shared" si="33"/>
        <v>Prediabetes</v>
      </c>
    </row>
    <row r="1058" spans="1:13" x14ac:dyDescent="0.25">
      <c r="A1058" s="13" t="s">
        <v>2114</v>
      </c>
      <c r="B1058" s="13">
        <v>43.78</v>
      </c>
      <c r="C1058" s="13">
        <v>5.71</v>
      </c>
      <c r="D1058" s="13" t="s">
        <v>8335</v>
      </c>
      <c r="E1058" s="13" t="s">
        <v>8335</v>
      </c>
      <c r="F1058" s="13" t="s">
        <v>8335</v>
      </c>
      <c r="G1058" s="13">
        <v>1</v>
      </c>
      <c r="H1058" s="13" t="s">
        <v>8335</v>
      </c>
      <c r="J1058" s="20" t="str">
        <f>IF(Table7[[#This Row],[smoker]]="?","No",Table7[[#This Row],[smoker]])</f>
        <v>No</v>
      </c>
      <c r="K1058" s="20">
        <f>IFERROR(VALUE(Table7[[#This Row],[NumberOfMajorSurgeries]]),0)</f>
        <v>1</v>
      </c>
      <c r="L1058" s="22" t="str">
        <f t="shared" si="32"/>
        <v>Obesity</v>
      </c>
      <c r="M1058" s="22" t="str">
        <f t="shared" si="33"/>
        <v>Prediabetes</v>
      </c>
    </row>
    <row r="1059" spans="1:13" x14ac:dyDescent="0.25">
      <c r="A1059" s="13" t="s">
        <v>2116</v>
      </c>
      <c r="B1059" s="13">
        <v>24.35</v>
      </c>
      <c r="C1059" s="13">
        <v>9.08</v>
      </c>
      <c r="D1059" s="13" t="s">
        <v>8335</v>
      </c>
      <c r="E1059" s="13" t="s">
        <v>8335</v>
      </c>
      <c r="F1059" s="13" t="s">
        <v>8335</v>
      </c>
      <c r="G1059" s="13" t="s">
        <v>8339</v>
      </c>
      <c r="H1059" s="13" t="s">
        <v>8335</v>
      </c>
      <c r="J1059" s="20" t="str">
        <f>IF(Table7[[#This Row],[smoker]]="?","No",Table7[[#This Row],[smoker]])</f>
        <v>No</v>
      </c>
      <c r="K1059" s="20">
        <f>IFERROR(VALUE(Table7[[#This Row],[NumberOfMajorSurgeries]]),0)</f>
        <v>0</v>
      </c>
      <c r="L1059" s="20" t="str">
        <f t="shared" si="32"/>
        <v>Normal Weight</v>
      </c>
      <c r="M1059" s="20" t="str">
        <f t="shared" si="33"/>
        <v>Diabetes</v>
      </c>
    </row>
    <row r="1060" spans="1:13" x14ac:dyDescent="0.25">
      <c r="A1060" s="13" t="s">
        <v>2118</v>
      </c>
      <c r="B1060" s="13">
        <v>40.299999999999997</v>
      </c>
      <c r="C1060" s="13">
        <v>5.3</v>
      </c>
      <c r="D1060" s="13" t="s">
        <v>8336</v>
      </c>
      <c r="E1060" s="13" t="s">
        <v>8335</v>
      </c>
      <c r="F1060" s="13" t="s">
        <v>8335</v>
      </c>
      <c r="G1060" s="13">
        <v>2</v>
      </c>
      <c r="H1060" s="13" t="s">
        <v>8335</v>
      </c>
      <c r="J1060" s="20" t="str">
        <f>IF(Table7[[#This Row],[smoker]]="?","No",Table7[[#This Row],[smoker]])</f>
        <v>No</v>
      </c>
      <c r="K1060" s="20">
        <f>IFERROR(VALUE(Table7[[#This Row],[NumberOfMajorSurgeries]]),0)</f>
        <v>2</v>
      </c>
      <c r="L1060" s="22" t="str">
        <f t="shared" si="32"/>
        <v>Obesity</v>
      </c>
      <c r="M1060" s="22" t="str">
        <f t="shared" si="33"/>
        <v>Normal</v>
      </c>
    </row>
    <row r="1061" spans="1:13" x14ac:dyDescent="0.25">
      <c r="A1061" s="13" t="s">
        <v>2120</v>
      </c>
      <c r="B1061" s="13">
        <v>32.774999999999999</v>
      </c>
      <c r="C1061" s="13">
        <v>11.76</v>
      </c>
      <c r="D1061" s="13" t="s">
        <v>8336</v>
      </c>
      <c r="E1061" s="13" t="s">
        <v>8335</v>
      </c>
      <c r="F1061" s="13" t="s">
        <v>8335</v>
      </c>
      <c r="G1061" s="13" t="s">
        <v>8339</v>
      </c>
      <c r="H1061" s="13" t="s">
        <v>8335</v>
      </c>
      <c r="J1061" s="20" t="str">
        <f>IF(Table7[[#This Row],[smoker]]="?","No",Table7[[#This Row],[smoker]])</f>
        <v>No</v>
      </c>
      <c r="K1061" s="20">
        <f>IFERROR(VALUE(Table7[[#This Row],[NumberOfMajorSurgeries]]),0)</f>
        <v>0</v>
      </c>
      <c r="L1061" s="20" t="str">
        <f t="shared" si="32"/>
        <v>Obesity</v>
      </c>
      <c r="M1061" s="20" t="str">
        <f t="shared" si="33"/>
        <v>Diabetes</v>
      </c>
    </row>
    <row r="1062" spans="1:13" x14ac:dyDescent="0.25">
      <c r="A1062" s="13" t="s">
        <v>2122</v>
      </c>
      <c r="B1062" s="13">
        <v>39.6</v>
      </c>
      <c r="C1062" s="13">
        <v>5.1100000000000003</v>
      </c>
      <c r="D1062" s="13" t="s">
        <v>8336</v>
      </c>
      <c r="E1062" s="13" t="s">
        <v>8335</v>
      </c>
      <c r="F1062" s="13" t="s">
        <v>8335</v>
      </c>
      <c r="G1062" s="13">
        <v>2</v>
      </c>
      <c r="H1062" s="13" t="s">
        <v>8335</v>
      </c>
      <c r="J1062" s="20" t="str">
        <f>IF(Table7[[#This Row],[smoker]]="?","No",Table7[[#This Row],[smoker]])</f>
        <v>No</v>
      </c>
      <c r="K1062" s="20">
        <f>IFERROR(VALUE(Table7[[#This Row],[NumberOfMajorSurgeries]]),0)</f>
        <v>2</v>
      </c>
      <c r="L1062" s="22" t="str">
        <f t="shared" si="32"/>
        <v>Obesity</v>
      </c>
      <c r="M1062" s="22" t="str">
        <f t="shared" si="33"/>
        <v>Normal</v>
      </c>
    </row>
    <row r="1063" spans="1:13" x14ac:dyDescent="0.25">
      <c r="A1063" s="13" t="s">
        <v>2124</v>
      </c>
      <c r="B1063" s="13">
        <v>30.97</v>
      </c>
      <c r="C1063" s="13">
        <v>5.54</v>
      </c>
      <c r="D1063" s="13" t="s">
        <v>8335</v>
      </c>
      <c r="E1063" s="13" t="s">
        <v>8335</v>
      </c>
      <c r="F1063" s="13" t="s">
        <v>8335</v>
      </c>
      <c r="G1063" s="13">
        <v>2</v>
      </c>
      <c r="H1063" s="13" t="s">
        <v>8335</v>
      </c>
      <c r="J1063" s="20" t="str">
        <f>IF(Table7[[#This Row],[smoker]]="?","No",Table7[[#This Row],[smoker]])</f>
        <v>No</v>
      </c>
      <c r="K1063" s="20">
        <f>IFERROR(VALUE(Table7[[#This Row],[NumberOfMajorSurgeries]]),0)</f>
        <v>2</v>
      </c>
      <c r="L1063" s="20" t="str">
        <f t="shared" si="32"/>
        <v>Obesity</v>
      </c>
      <c r="M1063" s="20" t="str">
        <f t="shared" si="33"/>
        <v>Normal</v>
      </c>
    </row>
    <row r="1064" spans="1:13" x14ac:dyDescent="0.25">
      <c r="A1064" s="13" t="s">
        <v>2126</v>
      </c>
      <c r="B1064" s="13">
        <v>27.645</v>
      </c>
      <c r="C1064" s="13">
        <v>8.8699999999999992</v>
      </c>
      <c r="D1064" s="13" t="s">
        <v>8336</v>
      </c>
      <c r="E1064" s="13" t="s">
        <v>8335</v>
      </c>
      <c r="F1064" s="13" t="s">
        <v>8335</v>
      </c>
      <c r="G1064" s="13" t="s">
        <v>8339</v>
      </c>
      <c r="H1064" s="13" t="s">
        <v>8335</v>
      </c>
      <c r="J1064" s="20" t="str">
        <f>IF(Table7[[#This Row],[smoker]]="?","No",Table7[[#This Row],[smoker]])</f>
        <v>No</v>
      </c>
      <c r="K1064" s="20">
        <f>IFERROR(VALUE(Table7[[#This Row],[NumberOfMajorSurgeries]]),0)</f>
        <v>0</v>
      </c>
      <c r="L1064" s="22" t="str">
        <f t="shared" si="32"/>
        <v>Overweight</v>
      </c>
      <c r="M1064" s="22" t="str">
        <f t="shared" si="33"/>
        <v>Diabetes</v>
      </c>
    </row>
    <row r="1065" spans="1:13" x14ac:dyDescent="0.25">
      <c r="A1065" s="13" t="s">
        <v>2128</v>
      </c>
      <c r="B1065" s="13">
        <v>34.43</v>
      </c>
      <c r="C1065" s="13">
        <v>5.96</v>
      </c>
      <c r="D1065" s="13" t="s">
        <v>8336</v>
      </c>
      <c r="E1065" s="13" t="s">
        <v>8335</v>
      </c>
      <c r="F1065" s="13" t="s">
        <v>8335</v>
      </c>
      <c r="G1065" s="13">
        <v>2</v>
      </c>
      <c r="H1065" s="13" t="s">
        <v>8335</v>
      </c>
      <c r="J1065" s="20" t="str">
        <f>IF(Table7[[#This Row],[smoker]]="?","No",Table7[[#This Row],[smoker]])</f>
        <v>No</v>
      </c>
      <c r="K1065" s="20">
        <f>IFERROR(VALUE(Table7[[#This Row],[NumberOfMajorSurgeries]]),0)</f>
        <v>2</v>
      </c>
      <c r="L1065" s="20" t="str">
        <f t="shared" si="32"/>
        <v>Obesity</v>
      </c>
      <c r="M1065" s="20" t="str">
        <f t="shared" si="33"/>
        <v>Prediabetes</v>
      </c>
    </row>
    <row r="1066" spans="1:13" x14ac:dyDescent="0.25">
      <c r="A1066" s="13" t="s">
        <v>2130</v>
      </c>
      <c r="B1066" s="13">
        <v>39.6</v>
      </c>
      <c r="C1066" s="13">
        <v>4.4400000000000004</v>
      </c>
      <c r="D1066" s="13" t="s">
        <v>8336</v>
      </c>
      <c r="E1066" s="13" t="s">
        <v>8335</v>
      </c>
      <c r="F1066" s="13" t="s">
        <v>8337</v>
      </c>
      <c r="G1066" s="13">
        <v>1</v>
      </c>
      <c r="H1066" s="13" t="s">
        <v>8335</v>
      </c>
      <c r="J1066" s="20" t="str">
        <f>IF(Table7[[#This Row],[smoker]]="?","No",Table7[[#This Row],[smoker]])</f>
        <v>No</v>
      </c>
      <c r="K1066" s="20">
        <f>IFERROR(VALUE(Table7[[#This Row],[NumberOfMajorSurgeries]]),0)</f>
        <v>1</v>
      </c>
      <c r="L1066" s="22" t="str">
        <f t="shared" si="32"/>
        <v>Obesity</v>
      </c>
      <c r="M1066" s="22" t="str">
        <f t="shared" si="33"/>
        <v>Normal</v>
      </c>
    </row>
    <row r="1067" spans="1:13" x14ac:dyDescent="0.25">
      <c r="A1067" s="13" t="s">
        <v>2132</v>
      </c>
      <c r="B1067" s="13">
        <v>22.1</v>
      </c>
      <c r="C1067" s="13">
        <v>4.6500000000000004</v>
      </c>
      <c r="D1067" s="13" t="s">
        <v>8336</v>
      </c>
      <c r="E1067" s="13" t="s">
        <v>8335</v>
      </c>
      <c r="F1067" s="13" t="s">
        <v>8335</v>
      </c>
      <c r="G1067" s="13">
        <v>2</v>
      </c>
      <c r="H1067" s="13" t="s">
        <v>8335</v>
      </c>
      <c r="J1067" s="20" t="str">
        <f>IF(Table7[[#This Row],[smoker]]="?","No",Table7[[#This Row],[smoker]])</f>
        <v>No</v>
      </c>
      <c r="K1067" s="20">
        <f>IFERROR(VALUE(Table7[[#This Row],[NumberOfMajorSurgeries]]),0)</f>
        <v>2</v>
      </c>
      <c r="L1067" s="20" t="str">
        <f t="shared" si="32"/>
        <v>Normal Weight</v>
      </c>
      <c r="M1067" s="20" t="str">
        <f t="shared" si="33"/>
        <v>Normal</v>
      </c>
    </row>
    <row r="1068" spans="1:13" x14ac:dyDescent="0.25">
      <c r="A1068" s="13" t="s">
        <v>2134</v>
      </c>
      <c r="B1068" s="13">
        <v>33.25</v>
      </c>
      <c r="C1068" s="13">
        <v>5.64</v>
      </c>
      <c r="D1068" s="13" t="s">
        <v>8336</v>
      </c>
      <c r="E1068" s="13" t="s">
        <v>8335</v>
      </c>
      <c r="F1068" s="13" t="s">
        <v>8337</v>
      </c>
      <c r="G1068" s="13">
        <v>1</v>
      </c>
      <c r="H1068" s="13" t="s">
        <v>8335</v>
      </c>
      <c r="J1068" s="20" t="str">
        <f>IF(Table7[[#This Row],[smoker]]="?","No",Table7[[#This Row],[smoker]])</f>
        <v>No</v>
      </c>
      <c r="K1068" s="20">
        <f>IFERROR(VALUE(Table7[[#This Row],[NumberOfMajorSurgeries]]),0)</f>
        <v>1</v>
      </c>
      <c r="L1068" s="22" t="str">
        <f t="shared" si="32"/>
        <v>Obesity</v>
      </c>
      <c r="M1068" s="22" t="str">
        <f t="shared" si="33"/>
        <v>Normal</v>
      </c>
    </row>
    <row r="1069" spans="1:13" x14ac:dyDescent="0.25">
      <c r="A1069" s="13" t="s">
        <v>2136</v>
      </c>
      <c r="B1069" s="13">
        <v>33.33</v>
      </c>
      <c r="C1069" s="13">
        <v>10.19</v>
      </c>
      <c r="D1069" s="13" t="s">
        <v>8335</v>
      </c>
      <c r="E1069" s="13" t="s">
        <v>8335</v>
      </c>
      <c r="F1069" s="13" t="s">
        <v>8335</v>
      </c>
      <c r="G1069" s="13" t="s">
        <v>8339</v>
      </c>
      <c r="H1069" s="13" t="s">
        <v>8335</v>
      </c>
      <c r="J1069" s="20" t="str">
        <f>IF(Table7[[#This Row],[smoker]]="?","No",Table7[[#This Row],[smoker]])</f>
        <v>No</v>
      </c>
      <c r="K1069" s="20">
        <f>IFERROR(VALUE(Table7[[#This Row],[NumberOfMajorSurgeries]]),0)</f>
        <v>0</v>
      </c>
      <c r="L1069" s="20" t="str">
        <f t="shared" si="32"/>
        <v>Obesity</v>
      </c>
      <c r="M1069" s="20" t="str">
        <f t="shared" si="33"/>
        <v>Diabetes</v>
      </c>
    </row>
    <row r="1070" spans="1:13" x14ac:dyDescent="0.25">
      <c r="A1070" s="13" t="s">
        <v>2138</v>
      </c>
      <c r="B1070" s="13">
        <v>30.5</v>
      </c>
      <c r="C1070" s="13">
        <v>10.79</v>
      </c>
      <c r="D1070" s="13" t="s">
        <v>8335</v>
      </c>
      <c r="E1070" s="13" t="s">
        <v>8335</v>
      </c>
      <c r="F1070" s="13" t="s">
        <v>8335</v>
      </c>
      <c r="G1070" s="13" t="s">
        <v>8339</v>
      </c>
      <c r="H1070" s="13" t="s">
        <v>8335</v>
      </c>
      <c r="J1070" s="20" t="str">
        <f>IF(Table7[[#This Row],[smoker]]="?","No",Table7[[#This Row],[smoker]])</f>
        <v>No</v>
      </c>
      <c r="K1070" s="20">
        <f>IFERROR(VALUE(Table7[[#This Row],[NumberOfMajorSurgeries]]),0)</f>
        <v>0</v>
      </c>
      <c r="L1070" s="22" t="str">
        <f t="shared" si="32"/>
        <v>Obesity</v>
      </c>
      <c r="M1070" s="22" t="str">
        <f t="shared" si="33"/>
        <v>Diabetes</v>
      </c>
    </row>
    <row r="1071" spans="1:13" x14ac:dyDescent="0.25">
      <c r="A1071" s="13" t="s">
        <v>2140</v>
      </c>
      <c r="B1071" s="13">
        <v>30.3</v>
      </c>
      <c r="C1071" s="13">
        <v>4.24</v>
      </c>
      <c r="D1071" s="13" t="s">
        <v>8335</v>
      </c>
      <c r="E1071" s="13" t="s">
        <v>8335</v>
      </c>
      <c r="F1071" s="13" t="s">
        <v>8335</v>
      </c>
      <c r="G1071" s="13" t="s">
        <v>8339</v>
      </c>
      <c r="H1071" s="13" t="s">
        <v>8335</v>
      </c>
      <c r="J1071" s="20" t="str">
        <f>IF(Table7[[#This Row],[smoker]]="?","No",Table7[[#This Row],[smoker]])</f>
        <v>No</v>
      </c>
      <c r="K1071" s="20">
        <f>IFERROR(VALUE(Table7[[#This Row],[NumberOfMajorSurgeries]]),0)</f>
        <v>0</v>
      </c>
      <c r="L1071" s="20" t="str">
        <f t="shared" si="32"/>
        <v>Obesity</v>
      </c>
      <c r="M1071" s="20" t="str">
        <f t="shared" si="33"/>
        <v>Normal</v>
      </c>
    </row>
    <row r="1072" spans="1:13" x14ac:dyDescent="0.25">
      <c r="A1072" s="13" t="s">
        <v>2142</v>
      </c>
      <c r="B1072" s="13">
        <v>26.22</v>
      </c>
      <c r="C1072" s="13">
        <v>5.83</v>
      </c>
      <c r="D1072" s="13" t="s">
        <v>8335</v>
      </c>
      <c r="E1072" s="13" t="s">
        <v>8335</v>
      </c>
      <c r="F1072" s="13" t="s">
        <v>8335</v>
      </c>
      <c r="G1072" s="13">
        <v>2</v>
      </c>
      <c r="H1072" s="13" t="s">
        <v>8335</v>
      </c>
      <c r="J1072" s="20" t="str">
        <f>IF(Table7[[#This Row],[smoker]]="?","No",Table7[[#This Row],[smoker]])</f>
        <v>No</v>
      </c>
      <c r="K1072" s="20">
        <f>IFERROR(VALUE(Table7[[#This Row],[NumberOfMajorSurgeries]]),0)</f>
        <v>2</v>
      </c>
      <c r="L1072" s="22" t="str">
        <f t="shared" si="32"/>
        <v>Overweight</v>
      </c>
      <c r="M1072" s="22" t="str">
        <f t="shared" si="33"/>
        <v>Prediabetes</v>
      </c>
    </row>
    <row r="1073" spans="1:13" x14ac:dyDescent="0.25">
      <c r="A1073" s="13" t="s">
        <v>2144</v>
      </c>
      <c r="B1073" s="13">
        <v>29.99</v>
      </c>
      <c r="C1073" s="13">
        <v>11.85</v>
      </c>
      <c r="D1073" s="13" t="s">
        <v>8335</v>
      </c>
      <c r="E1073" s="13" t="s">
        <v>8335</v>
      </c>
      <c r="F1073" s="13" t="s">
        <v>8335</v>
      </c>
      <c r="G1073" s="13" t="s">
        <v>8339</v>
      </c>
      <c r="H1073" s="13" t="s">
        <v>8335</v>
      </c>
      <c r="J1073" s="20" t="str">
        <f>IF(Table7[[#This Row],[smoker]]="?","No",Table7[[#This Row],[smoker]])</f>
        <v>No</v>
      </c>
      <c r="K1073" s="20">
        <f>IFERROR(VALUE(Table7[[#This Row],[NumberOfMajorSurgeries]]),0)</f>
        <v>0</v>
      </c>
      <c r="L1073" s="20" t="str">
        <f t="shared" si="32"/>
        <v>Overweight</v>
      </c>
      <c r="M1073" s="20" t="str">
        <f t="shared" si="33"/>
        <v>Diabetes</v>
      </c>
    </row>
    <row r="1074" spans="1:13" x14ac:dyDescent="0.25">
      <c r="A1074" s="13" t="s">
        <v>2146</v>
      </c>
      <c r="B1074" s="13">
        <v>36.380000000000003</v>
      </c>
      <c r="C1074" s="13">
        <v>5.98</v>
      </c>
      <c r="D1074" s="13" t="s">
        <v>8335</v>
      </c>
      <c r="E1074" s="13" t="s">
        <v>8335</v>
      </c>
      <c r="F1074" s="13" t="s">
        <v>8335</v>
      </c>
      <c r="G1074" s="13">
        <v>1</v>
      </c>
      <c r="H1074" s="13" t="s">
        <v>8335</v>
      </c>
      <c r="J1074" s="20" t="str">
        <f>IF(Table7[[#This Row],[smoker]]="?","No",Table7[[#This Row],[smoker]])</f>
        <v>No</v>
      </c>
      <c r="K1074" s="20">
        <f>IFERROR(VALUE(Table7[[#This Row],[NumberOfMajorSurgeries]]),0)</f>
        <v>1</v>
      </c>
      <c r="L1074" s="22" t="str">
        <f t="shared" si="32"/>
        <v>Obesity</v>
      </c>
      <c r="M1074" s="22" t="str">
        <f t="shared" si="33"/>
        <v>Prediabetes</v>
      </c>
    </row>
    <row r="1075" spans="1:13" x14ac:dyDescent="0.25">
      <c r="A1075" s="13" t="s">
        <v>2148</v>
      </c>
      <c r="B1075" s="13">
        <v>31.16</v>
      </c>
      <c r="C1075" s="13">
        <v>4.26</v>
      </c>
      <c r="D1075" s="13" t="s">
        <v>8336</v>
      </c>
      <c r="E1075" s="13" t="s">
        <v>8335</v>
      </c>
      <c r="F1075" s="13" t="s">
        <v>8337</v>
      </c>
      <c r="G1075" s="13">
        <v>1</v>
      </c>
      <c r="H1075" s="13" t="s">
        <v>8335</v>
      </c>
      <c r="J1075" s="20" t="str">
        <f>IF(Table7[[#This Row],[smoker]]="?","No",Table7[[#This Row],[smoker]])</f>
        <v>No</v>
      </c>
      <c r="K1075" s="20">
        <f>IFERROR(VALUE(Table7[[#This Row],[NumberOfMajorSurgeries]]),0)</f>
        <v>1</v>
      </c>
      <c r="L1075" s="20" t="str">
        <f t="shared" si="32"/>
        <v>Obesity</v>
      </c>
      <c r="M1075" s="20" t="str">
        <f t="shared" si="33"/>
        <v>Normal</v>
      </c>
    </row>
    <row r="1076" spans="1:13" x14ac:dyDescent="0.25">
      <c r="A1076" s="13" t="s">
        <v>2150</v>
      </c>
      <c r="B1076" s="13">
        <v>25.55</v>
      </c>
      <c r="C1076" s="13">
        <v>4.96</v>
      </c>
      <c r="D1076" s="13" t="s">
        <v>8336</v>
      </c>
      <c r="E1076" s="13" t="s">
        <v>8335</v>
      </c>
      <c r="F1076" s="13" t="s">
        <v>8335</v>
      </c>
      <c r="G1076" s="13">
        <v>1</v>
      </c>
      <c r="H1076" s="13" t="s">
        <v>8335</v>
      </c>
      <c r="J1076" s="20" t="str">
        <f>IF(Table7[[#This Row],[smoker]]="?","No",Table7[[#This Row],[smoker]])</f>
        <v>No</v>
      </c>
      <c r="K1076" s="20">
        <f>IFERROR(VALUE(Table7[[#This Row],[NumberOfMajorSurgeries]]),0)</f>
        <v>1</v>
      </c>
      <c r="L1076" s="22" t="str">
        <f t="shared" si="32"/>
        <v>Overweight</v>
      </c>
      <c r="M1076" s="22" t="str">
        <f t="shared" si="33"/>
        <v>Normal</v>
      </c>
    </row>
    <row r="1077" spans="1:13" x14ac:dyDescent="0.25">
      <c r="A1077" s="13" t="s">
        <v>2152</v>
      </c>
      <c r="B1077" s="13">
        <v>28.77</v>
      </c>
      <c r="C1077" s="13">
        <v>4</v>
      </c>
      <c r="D1077" s="13" t="s">
        <v>8336</v>
      </c>
      <c r="E1077" s="13" t="s">
        <v>8335</v>
      </c>
      <c r="F1077" s="13" t="s">
        <v>8335</v>
      </c>
      <c r="G1077" s="13" t="s">
        <v>8339</v>
      </c>
      <c r="H1077" s="13" t="s">
        <v>8335</v>
      </c>
      <c r="J1077" s="20" t="str">
        <f>IF(Table7[[#This Row],[smoker]]="?","No",Table7[[#This Row],[smoker]])</f>
        <v>No</v>
      </c>
      <c r="K1077" s="20">
        <f>IFERROR(VALUE(Table7[[#This Row],[NumberOfMajorSurgeries]]),0)</f>
        <v>0</v>
      </c>
      <c r="L1077" s="20" t="str">
        <f t="shared" si="32"/>
        <v>Overweight</v>
      </c>
      <c r="M1077" s="20" t="str">
        <f t="shared" si="33"/>
        <v>Normal</v>
      </c>
    </row>
    <row r="1078" spans="1:13" x14ac:dyDescent="0.25">
      <c r="A1078" s="13" t="s">
        <v>2154</v>
      </c>
      <c r="B1078" s="13">
        <v>23.14</v>
      </c>
      <c r="C1078" s="13">
        <v>4.1500000000000004</v>
      </c>
      <c r="D1078" s="13" t="s">
        <v>8336</v>
      </c>
      <c r="E1078" s="13" t="s">
        <v>8335</v>
      </c>
      <c r="F1078" s="13" t="s">
        <v>8335</v>
      </c>
      <c r="G1078" s="13">
        <v>1</v>
      </c>
      <c r="H1078" s="13" t="s">
        <v>8335</v>
      </c>
      <c r="J1078" s="20" t="str">
        <f>IF(Table7[[#This Row],[smoker]]="?","No",Table7[[#This Row],[smoker]])</f>
        <v>No</v>
      </c>
      <c r="K1078" s="20">
        <f>IFERROR(VALUE(Table7[[#This Row],[NumberOfMajorSurgeries]]),0)</f>
        <v>1</v>
      </c>
      <c r="L1078" s="22" t="str">
        <f t="shared" si="32"/>
        <v>Normal Weight</v>
      </c>
      <c r="M1078" s="22" t="str">
        <f t="shared" si="33"/>
        <v>Normal</v>
      </c>
    </row>
    <row r="1079" spans="1:13" x14ac:dyDescent="0.25">
      <c r="A1079" s="13" t="s">
        <v>2156</v>
      </c>
      <c r="B1079" s="13">
        <v>39.6</v>
      </c>
      <c r="C1079" s="13">
        <v>11.36</v>
      </c>
      <c r="D1079" s="13" t="s">
        <v>8335</v>
      </c>
      <c r="E1079" s="13" t="s">
        <v>8335</v>
      </c>
      <c r="F1079" s="13" t="s">
        <v>8335</v>
      </c>
      <c r="G1079" s="13" t="s">
        <v>8339</v>
      </c>
      <c r="H1079" s="13" t="s">
        <v>8335</v>
      </c>
      <c r="J1079" s="20" t="str">
        <f>IF(Table7[[#This Row],[smoker]]="?","No",Table7[[#This Row],[smoker]])</f>
        <v>No</v>
      </c>
      <c r="K1079" s="20">
        <f>IFERROR(VALUE(Table7[[#This Row],[NumberOfMajorSurgeries]]),0)</f>
        <v>0</v>
      </c>
      <c r="L1079" s="20" t="str">
        <f t="shared" si="32"/>
        <v>Obesity</v>
      </c>
      <c r="M1079" s="20" t="str">
        <f t="shared" si="33"/>
        <v>Diabetes</v>
      </c>
    </row>
    <row r="1080" spans="1:13" x14ac:dyDescent="0.25">
      <c r="A1080" s="13" t="s">
        <v>2158</v>
      </c>
      <c r="B1080" s="13">
        <v>29.2</v>
      </c>
      <c r="C1080" s="13">
        <v>7.53</v>
      </c>
      <c r="D1080" s="13" t="s">
        <v>8335</v>
      </c>
      <c r="E1080" s="13" t="s">
        <v>8335</v>
      </c>
      <c r="F1080" s="13" t="s">
        <v>8335</v>
      </c>
      <c r="G1080" s="13" t="s">
        <v>8339</v>
      </c>
      <c r="H1080" s="13" t="s">
        <v>8335</v>
      </c>
      <c r="J1080" s="20" t="str">
        <f>IF(Table7[[#This Row],[smoker]]="?","No",Table7[[#This Row],[smoker]])</f>
        <v>No</v>
      </c>
      <c r="K1080" s="20">
        <f>IFERROR(VALUE(Table7[[#This Row],[NumberOfMajorSurgeries]]),0)</f>
        <v>0</v>
      </c>
      <c r="L1080" s="22" t="str">
        <f t="shared" si="32"/>
        <v>Overweight</v>
      </c>
      <c r="M1080" s="22" t="str">
        <f t="shared" si="33"/>
        <v>Diabetes</v>
      </c>
    </row>
    <row r="1081" spans="1:13" x14ac:dyDescent="0.25">
      <c r="A1081" s="13" t="s">
        <v>2160</v>
      </c>
      <c r="B1081" s="13">
        <v>32.774999999999999</v>
      </c>
      <c r="C1081" s="13">
        <v>7.95</v>
      </c>
      <c r="D1081" s="13" t="s">
        <v>8335</v>
      </c>
      <c r="E1081" s="13" t="s">
        <v>8335</v>
      </c>
      <c r="F1081" s="13" t="s">
        <v>8335</v>
      </c>
      <c r="G1081" s="13" t="s">
        <v>8339</v>
      </c>
      <c r="H1081" s="13" t="s">
        <v>8335</v>
      </c>
      <c r="J1081" s="20" t="str">
        <f>IF(Table7[[#This Row],[smoker]]="?","No",Table7[[#This Row],[smoker]])</f>
        <v>No</v>
      </c>
      <c r="K1081" s="20">
        <f>IFERROR(VALUE(Table7[[#This Row],[NumberOfMajorSurgeries]]),0)</f>
        <v>0</v>
      </c>
      <c r="L1081" s="20" t="str">
        <f t="shared" si="32"/>
        <v>Obesity</v>
      </c>
      <c r="M1081" s="20" t="str">
        <f t="shared" si="33"/>
        <v>Diabetes</v>
      </c>
    </row>
    <row r="1082" spans="1:13" x14ac:dyDescent="0.25">
      <c r="A1082" s="13" t="s">
        <v>2162</v>
      </c>
      <c r="B1082" s="13">
        <v>24.035</v>
      </c>
      <c r="C1082" s="13">
        <v>8.5</v>
      </c>
      <c r="D1082" s="13" t="s">
        <v>8335</v>
      </c>
      <c r="E1082" s="13" t="s">
        <v>8335</v>
      </c>
      <c r="F1082" s="13" t="s">
        <v>8335</v>
      </c>
      <c r="G1082" s="13" t="s">
        <v>8339</v>
      </c>
      <c r="H1082" s="13" t="s">
        <v>8335</v>
      </c>
      <c r="J1082" s="20" t="str">
        <f>IF(Table7[[#This Row],[smoker]]="?","No",Table7[[#This Row],[smoker]])</f>
        <v>No</v>
      </c>
      <c r="K1082" s="20">
        <f>IFERROR(VALUE(Table7[[#This Row],[NumberOfMajorSurgeries]]),0)</f>
        <v>0</v>
      </c>
      <c r="L1082" s="22" t="str">
        <f t="shared" si="32"/>
        <v>Normal Weight</v>
      </c>
      <c r="M1082" s="22" t="str">
        <f t="shared" si="33"/>
        <v>Diabetes</v>
      </c>
    </row>
    <row r="1083" spans="1:13" x14ac:dyDescent="0.25">
      <c r="A1083" s="13" t="s">
        <v>2164</v>
      </c>
      <c r="B1083" s="13">
        <v>30.55</v>
      </c>
      <c r="C1083" s="13">
        <v>5.89</v>
      </c>
      <c r="D1083" s="13" t="s">
        <v>8335</v>
      </c>
      <c r="E1083" s="13" t="s">
        <v>8335</v>
      </c>
      <c r="F1083" s="13" t="s">
        <v>8337</v>
      </c>
      <c r="G1083" s="13">
        <v>1</v>
      </c>
      <c r="H1083" s="13" t="s">
        <v>8335</v>
      </c>
      <c r="J1083" s="20" t="str">
        <f>IF(Table7[[#This Row],[smoker]]="?","No",Table7[[#This Row],[smoker]])</f>
        <v>No</v>
      </c>
      <c r="K1083" s="20">
        <f>IFERROR(VALUE(Table7[[#This Row],[NumberOfMajorSurgeries]]),0)</f>
        <v>1</v>
      </c>
      <c r="L1083" s="20" t="str">
        <f t="shared" si="32"/>
        <v>Obesity</v>
      </c>
      <c r="M1083" s="20" t="str">
        <f t="shared" si="33"/>
        <v>Prediabetes</v>
      </c>
    </row>
    <row r="1084" spans="1:13" x14ac:dyDescent="0.25">
      <c r="A1084" s="13" t="s">
        <v>2166</v>
      </c>
      <c r="B1084" s="13">
        <v>28.81</v>
      </c>
      <c r="C1084" s="13">
        <v>8.76</v>
      </c>
      <c r="D1084" s="13" t="s">
        <v>8335</v>
      </c>
      <c r="E1084" s="13" t="s">
        <v>8335</v>
      </c>
      <c r="F1084" s="13" t="s">
        <v>8335</v>
      </c>
      <c r="G1084" s="13">
        <v>2</v>
      </c>
      <c r="H1084" s="13" t="s">
        <v>8335</v>
      </c>
      <c r="J1084" s="20" t="str">
        <f>IF(Table7[[#This Row],[smoker]]="?","No",Table7[[#This Row],[smoker]])</f>
        <v>No</v>
      </c>
      <c r="K1084" s="20">
        <f>IFERROR(VALUE(Table7[[#This Row],[NumberOfMajorSurgeries]]),0)</f>
        <v>2</v>
      </c>
      <c r="L1084" s="22" t="str">
        <f t="shared" si="32"/>
        <v>Overweight</v>
      </c>
      <c r="M1084" s="22" t="str">
        <f t="shared" si="33"/>
        <v>Diabetes</v>
      </c>
    </row>
    <row r="1085" spans="1:13" x14ac:dyDescent="0.25">
      <c r="A1085" s="13" t="s">
        <v>2168</v>
      </c>
      <c r="B1085" s="13">
        <v>31.66</v>
      </c>
      <c r="C1085" s="13">
        <v>4.1100000000000003</v>
      </c>
      <c r="D1085" s="13" t="s">
        <v>8335</v>
      </c>
      <c r="E1085" s="13" t="s">
        <v>8335</v>
      </c>
      <c r="F1085" s="13" t="s">
        <v>8335</v>
      </c>
      <c r="G1085" s="13" t="s">
        <v>8339</v>
      </c>
      <c r="H1085" s="13" t="s">
        <v>8335</v>
      </c>
      <c r="J1085" s="20" t="str">
        <f>IF(Table7[[#This Row],[smoker]]="?","No",Table7[[#This Row],[smoker]])</f>
        <v>No</v>
      </c>
      <c r="K1085" s="20">
        <f>IFERROR(VALUE(Table7[[#This Row],[NumberOfMajorSurgeries]]),0)</f>
        <v>0</v>
      </c>
      <c r="L1085" s="20" t="str">
        <f t="shared" si="32"/>
        <v>Obesity</v>
      </c>
      <c r="M1085" s="20" t="str">
        <f t="shared" si="33"/>
        <v>Normal</v>
      </c>
    </row>
    <row r="1086" spans="1:13" x14ac:dyDescent="0.25">
      <c r="A1086" s="13" t="s">
        <v>2170</v>
      </c>
      <c r="B1086" s="13">
        <v>28.215</v>
      </c>
      <c r="C1086" s="13">
        <v>7.56</v>
      </c>
      <c r="D1086" s="13" t="s">
        <v>8336</v>
      </c>
      <c r="E1086" s="13" t="s">
        <v>8335</v>
      </c>
      <c r="F1086" s="13" t="s">
        <v>8335</v>
      </c>
      <c r="G1086" s="13">
        <v>1</v>
      </c>
      <c r="H1086" s="13" t="s">
        <v>8335</v>
      </c>
      <c r="J1086" s="20" t="str">
        <f>IF(Table7[[#This Row],[smoker]]="?","No",Table7[[#This Row],[smoker]])</f>
        <v>No</v>
      </c>
      <c r="K1086" s="20">
        <f>IFERROR(VALUE(Table7[[#This Row],[NumberOfMajorSurgeries]]),0)</f>
        <v>1</v>
      </c>
      <c r="L1086" s="22" t="str">
        <f t="shared" si="32"/>
        <v>Overweight</v>
      </c>
      <c r="M1086" s="22" t="str">
        <f t="shared" si="33"/>
        <v>Diabetes</v>
      </c>
    </row>
    <row r="1087" spans="1:13" x14ac:dyDescent="0.25">
      <c r="A1087" s="13" t="s">
        <v>2172</v>
      </c>
      <c r="B1087" s="13">
        <v>26.12</v>
      </c>
      <c r="C1087" s="13">
        <v>4.17</v>
      </c>
      <c r="D1087" s="13" t="s">
        <v>8336</v>
      </c>
      <c r="E1087" s="13" t="s">
        <v>8335</v>
      </c>
      <c r="F1087" s="13" t="s">
        <v>8337</v>
      </c>
      <c r="G1087" s="13">
        <v>1</v>
      </c>
      <c r="H1087" s="13" t="s">
        <v>8335</v>
      </c>
      <c r="J1087" s="20" t="str">
        <f>IF(Table7[[#This Row],[smoker]]="?","No",Table7[[#This Row],[smoker]])</f>
        <v>No</v>
      </c>
      <c r="K1087" s="20">
        <f>IFERROR(VALUE(Table7[[#This Row],[NumberOfMajorSurgeries]]),0)</f>
        <v>1</v>
      </c>
      <c r="L1087" s="20" t="str">
        <f t="shared" si="32"/>
        <v>Overweight</v>
      </c>
      <c r="M1087" s="20" t="str">
        <f t="shared" si="33"/>
        <v>Normal</v>
      </c>
    </row>
    <row r="1088" spans="1:13" x14ac:dyDescent="0.25">
      <c r="A1088" s="13" t="s">
        <v>2174</v>
      </c>
      <c r="B1088" s="13">
        <v>36.630000000000003</v>
      </c>
      <c r="C1088" s="13">
        <v>11.42</v>
      </c>
      <c r="D1088" s="13" t="s">
        <v>8335</v>
      </c>
      <c r="E1088" s="13" t="s">
        <v>8335</v>
      </c>
      <c r="F1088" s="13" t="s">
        <v>8335</v>
      </c>
      <c r="G1088" s="13">
        <v>2</v>
      </c>
      <c r="H1088" s="13" t="s">
        <v>8335</v>
      </c>
      <c r="J1088" s="20" t="str">
        <f>IF(Table7[[#This Row],[smoker]]="?","No",Table7[[#This Row],[smoker]])</f>
        <v>No</v>
      </c>
      <c r="K1088" s="20">
        <f>IFERROR(VALUE(Table7[[#This Row],[NumberOfMajorSurgeries]]),0)</f>
        <v>2</v>
      </c>
      <c r="L1088" s="22" t="str">
        <f t="shared" si="32"/>
        <v>Obesity</v>
      </c>
      <c r="M1088" s="22" t="str">
        <f t="shared" si="33"/>
        <v>Diabetes</v>
      </c>
    </row>
    <row r="1089" spans="1:13" x14ac:dyDescent="0.25">
      <c r="A1089" s="13" t="s">
        <v>2176</v>
      </c>
      <c r="B1089" s="13">
        <v>33.344999999999999</v>
      </c>
      <c r="C1089" s="13">
        <v>7.33</v>
      </c>
      <c r="D1089" s="13" t="s">
        <v>8335</v>
      </c>
      <c r="E1089" s="13" t="s">
        <v>8335</v>
      </c>
      <c r="F1089" s="13" t="s">
        <v>8335</v>
      </c>
      <c r="G1089" s="13">
        <v>2</v>
      </c>
      <c r="H1089" s="13" t="s">
        <v>8335</v>
      </c>
      <c r="J1089" s="20" t="str">
        <f>IF(Table7[[#This Row],[smoker]]="?","No",Table7[[#This Row],[smoker]])</f>
        <v>No</v>
      </c>
      <c r="K1089" s="20">
        <f>IFERROR(VALUE(Table7[[#This Row],[NumberOfMajorSurgeries]]),0)</f>
        <v>2</v>
      </c>
      <c r="L1089" s="20" t="str">
        <f t="shared" si="32"/>
        <v>Obesity</v>
      </c>
      <c r="M1089" s="20" t="str">
        <f t="shared" si="33"/>
        <v>Diabetes</v>
      </c>
    </row>
    <row r="1090" spans="1:13" x14ac:dyDescent="0.25">
      <c r="A1090" s="13" t="s">
        <v>2178</v>
      </c>
      <c r="B1090" s="13">
        <v>27.11</v>
      </c>
      <c r="C1090" s="13">
        <v>6.7</v>
      </c>
      <c r="D1090" s="13" t="s">
        <v>8335</v>
      </c>
      <c r="E1090" s="13" t="s">
        <v>8335</v>
      </c>
      <c r="F1090" s="13" t="s">
        <v>8335</v>
      </c>
      <c r="G1090" s="13" t="s">
        <v>8339</v>
      </c>
      <c r="H1090" s="13" t="s">
        <v>8335</v>
      </c>
      <c r="J1090" s="20" t="str">
        <f>IF(Table7[[#This Row],[smoker]]="?","No",Table7[[#This Row],[smoker]])</f>
        <v>No</v>
      </c>
      <c r="K1090" s="20">
        <f>IFERROR(VALUE(Table7[[#This Row],[NumberOfMajorSurgeries]]),0)</f>
        <v>0</v>
      </c>
      <c r="L1090" s="22" t="str">
        <f t="shared" ref="L1090:L1153" si="34">IF(B1090 &lt; 18.5, "Underweight", IF(B1090 &lt; 25, "Normal Weight", IF(B1090 &lt; 30, "Overweight", "Obesity")))</f>
        <v>Overweight</v>
      </c>
      <c r="M1090" s="22" t="str">
        <f t="shared" ref="M1090:M1153" si="35">IF(C1090&lt;5.7,"Normal",
IF(C1090&lt;6.5,"Prediabetes",
IF(C1090&lt;7,"Diabetes",
"Diabetes")))</f>
        <v>Diabetes</v>
      </c>
    </row>
    <row r="1091" spans="1:13" x14ac:dyDescent="0.25">
      <c r="A1091" s="13" t="s">
        <v>2180</v>
      </c>
      <c r="B1091" s="13">
        <v>26.6</v>
      </c>
      <c r="C1091" s="13">
        <v>5.27</v>
      </c>
      <c r="D1091" s="13" t="s">
        <v>8336</v>
      </c>
      <c r="E1091" s="13" t="s">
        <v>8335</v>
      </c>
      <c r="F1091" s="13" t="s">
        <v>8337</v>
      </c>
      <c r="G1091" s="13">
        <v>1</v>
      </c>
      <c r="H1091" s="13" t="s">
        <v>8335</v>
      </c>
      <c r="J1091" s="20" t="str">
        <f>IF(Table7[[#This Row],[smoker]]="?","No",Table7[[#This Row],[smoker]])</f>
        <v>No</v>
      </c>
      <c r="K1091" s="20">
        <f>IFERROR(VALUE(Table7[[#This Row],[NumberOfMajorSurgeries]]),0)</f>
        <v>1</v>
      </c>
      <c r="L1091" s="20" t="str">
        <f t="shared" si="34"/>
        <v>Overweight</v>
      </c>
      <c r="M1091" s="20" t="str">
        <f t="shared" si="35"/>
        <v>Normal</v>
      </c>
    </row>
    <row r="1092" spans="1:13" x14ac:dyDescent="0.25">
      <c r="A1092" s="13" t="s">
        <v>2182</v>
      </c>
      <c r="B1092" s="13">
        <v>30.41</v>
      </c>
      <c r="C1092" s="13">
        <v>7.72</v>
      </c>
      <c r="D1092" s="13" t="s">
        <v>8335</v>
      </c>
      <c r="E1092" s="13" t="s">
        <v>8335</v>
      </c>
      <c r="F1092" s="13" t="s">
        <v>8335</v>
      </c>
      <c r="G1092" s="13" t="s">
        <v>8339</v>
      </c>
      <c r="H1092" s="13" t="s">
        <v>8335</v>
      </c>
      <c r="J1092" s="20" t="str">
        <f>IF(Table7[[#This Row],[smoker]]="?","No",Table7[[#This Row],[smoker]])</f>
        <v>No</v>
      </c>
      <c r="K1092" s="20">
        <f>IFERROR(VALUE(Table7[[#This Row],[NumberOfMajorSurgeries]]),0)</f>
        <v>0</v>
      </c>
      <c r="L1092" s="22" t="str">
        <f t="shared" si="34"/>
        <v>Obesity</v>
      </c>
      <c r="M1092" s="22" t="str">
        <f t="shared" si="35"/>
        <v>Diabetes</v>
      </c>
    </row>
    <row r="1093" spans="1:13" x14ac:dyDescent="0.25">
      <c r="A1093" s="13" t="s">
        <v>2184</v>
      </c>
      <c r="B1093" s="13">
        <v>28.98</v>
      </c>
      <c r="C1093" s="13">
        <v>8.68</v>
      </c>
      <c r="D1093" s="13" t="s">
        <v>8335</v>
      </c>
      <c r="E1093" s="13" t="s">
        <v>8335</v>
      </c>
      <c r="F1093" s="13" t="s">
        <v>8335</v>
      </c>
      <c r="G1093" s="13">
        <v>2</v>
      </c>
      <c r="H1093" s="13" t="s">
        <v>8335</v>
      </c>
      <c r="J1093" s="20" t="str">
        <f>IF(Table7[[#This Row],[smoker]]="?","No",Table7[[#This Row],[smoker]])</f>
        <v>No</v>
      </c>
      <c r="K1093" s="20">
        <f>IFERROR(VALUE(Table7[[#This Row],[NumberOfMajorSurgeries]]),0)</f>
        <v>2</v>
      </c>
      <c r="L1093" s="20" t="str">
        <f t="shared" si="34"/>
        <v>Overweight</v>
      </c>
      <c r="M1093" s="20" t="str">
        <f t="shared" si="35"/>
        <v>Diabetes</v>
      </c>
    </row>
    <row r="1094" spans="1:13" x14ac:dyDescent="0.25">
      <c r="A1094" s="13" t="s">
        <v>2186</v>
      </c>
      <c r="B1094" s="13">
        <v>31.24</v>
      </c>
      <c r="C1094" s="13">
        <v>9.8000000000000007</v>
      </c>
      <c r="D1094" s="13" t="s">
        <v>8335</v>
      </c>
      <c r="E1094" s="13" t="s">
        <v>8335</v>
      </c>
      <c r="F1094" s="13" t="s">
        <v>8335</v>
      </c>
      <c r="G1094" s="13" t="s">
        <v>8339</v>
      </c>
      <c r="H1094" s="13" t="s">
        <v>8335</v>
      </c>
      <c r="J1094" s="20" t="str">
        <f>IF(Table7[[#This Row],[smoker]]="?","No",Table7[[#This Row],[smoker]])</f>
        <v>No</v>
      </c>
      <c r="K1094" s="20">
        <f>IFERROR(VALUE(Table7[[#This Row],[NumberOfMajorSurgeries]]),0)</f>
        <v>0</v>
      </c>
      <c r="L1094" s="22" t="str">
        <f t="shared" si="34"/>
        <v>Obesity</v>
      </c>
      <c r="M1094" s="22" t="str">
        <f t="shared" si="35"/>
        <v>Diabetes</v>
      </c>
    </row>
    <row r="1095" spans="1:13" x14ac:dyDescent="0.25">
      <c r="A1095" s="13" t="s">
        <v>2188</v>
      </c>
      <c r="B1095" s="13">
        <v>31.54</v>
      </c>
      <c r="C1095" s="13">
        <v>4.4400000000000004</v>
      </c>
      <c r="D1095" s="13" t="s">
        <v>8335</v>
      </c>
      <c r="E1095" s="13" t="s">
        <v>8335</v>
      </c>
      <c r="F1095" s="13" t="s">
        <v>8335</v>
      </c>
      <c r="G1095" s="13" t="s">
        <v>8339</v>
      </c>
      <c r="H1095" s="13" t="s">
        <v>8335</v>
      </c>
      <c r="J1095" s="20" t="str">
        <f>IF(Table7[[#This Row],[smoker]]="?","No",Table7[[#This Row],[smoker]])</f>
        <v>No</v>
      </c>
      <c r="K1095" s="20">
        <f>IFERROR(VALUE(Table7[[#This Row],[NumberOfMajorSurgeries]]),0)</f>
        <v>0</v>
      </c>
      <c r="L1095" s="20" t="str">
        <f t="shared" si="34"/>
        <v>Obesity</v>
      </c>
      <c r="M1095" s="20" t="str">
        <f t="shared" si="35"/>
        <v>Normal</v>
      </c>
    </row>
    <row r="1096" spans="1:13" x14ac:dyDescent="0.25">
      <c r="A1096" s="13" t="s">
        <v>2190</v>
      </c>
      <c r="B1096" s="13">
        <v>38.6</v>
      </c>
      <c r="C1096" s="13">
        <v>7.19</v>
      </c>
      <c r="D1096" s="13" t="s">
        <v>8336</v>
      </c>
      <c r="E1096" s="13" t="s">
        <v>8335</v>
      </c>
      <c r="F1096" s="13" t="s">
        <v>8335</v>
      </c>
      <c r="G1096" s="13">
        <v>2</v>
      </c>
      <c r="H1096" s="13" t="s">
        <v>8335</v>
      </c>
      <c r="J1096" s="20" t="str">
        <f>IF(Table7[[#This Row],[smoker]]="?","No",Table7[[#This Row],[smoker]])</f>
        <v>No</v>
      </c>
      <c r="K1096" s="20">
        <f>IFERROR(VALUE(Table7[[#This Row],[NumberOfMajorSurgeries]]),0)</f>
        <v>2</v>
      </c>
      <c r="L1096" s="22" t="str">
        <f t="shared" si="34"/>
        <v>Obesity</v>
      </c>
      <c r="M1096" s="22" t="str">
        <f t="shared" si="35"/>
        <v>Diabetes</v>
      </c>
    </row>
    <row r="1097" spans="1:13" x14ac:dyDescent="0.25">
      <c r="A1097" s="13" t="s">
        <v>2192</v>
      </c>
      <c r="B1097" s="13">
        <v>37.950000000000003</v>
      </c>
      <c r="C1097" s="13">
        <v>6.06</v>
      </c>
      <c r="D1097" s="13" t="s">
        <v>8335</v>
      </c>
      <c r="E1097" s="13" t="s">
        <v>8335</v>
      </c>
      <c r="F1097" s="13" t="s">
        <v>8335</v>
      </c>
      <c r="G1097" s="13" t="s">
        <v>8339</v>
      </c>
      <c r="H1097" s="13" t="s">
        <v>8335</v>
      </c>
      <c r="J1097" s="20" t="str">
        <f>IF(Table7[[#This Row],[smoker]]="?","No",Table7[[#This Row],[smoker]])</f>
        <v>No</v>
      </c>
      <c r="K1097" s="20">
        <f>IFERROR(VALUE(Table7[[#This Row],[NumberOfMajorSurgeries]]),0)</f>
        <v>0</v>
      </c>
      <c r="L1097" s="20" t="str">
        <f t="shared" si="34"/>
        <v>Obesity</v>
      </c>
      <c r="M1097" s="20" t="str">
        <f t="shared" si="35"/>
        <v>Prediabetes</v>
      </c>
    </row>
    <row r="1098" spans="1:13" x14ac:dyDescent="0.25">
      <c r="A1098" s="13" t="s">
        <v>2194</v>
      </c>
      <c r="B1098" s="13">
        <v>38.97</v>
      </c>
      <c r="C1098" s="13">
        <v>5.12</v>
      </c>
      <c r="D1098" s="13" t="s">
        <v>8335</v>
      </c>
      <c r="E1098" s="13" t="s">
        <v>8335</v>
      </c>
      <c r="F1098" s="13" t="s">
        <v>8335</v>
      </c>
      <c r="G1098" s="13" t="s">
        <v>8339</v>
      </c>
      <c r="H1098" s="13" t="s">
        <v>8335</v>
      </c>
      <c r="J1098" s="20" t="str">
        <f>IF(Table7[[#This Row],[smoker]]="?","No",Table7[[#This Row],[smoker]])</f>
        <v>No</v>
      </c>
      <c r="K1098" s="20">
        <f>IFERROR(VALUE(Table7[[#This Row],[NumberOfMajorSurgeries]]),0)</f>
        <v>0</v>
      </c>
      <c r="L1098" s="22" t="str">
        <f t="shared" si="34"/>
        <v>Obesity</v>
      </c>
      <c r="M1098" s="22" t="str">
        <f t="shared" si="35"/>
        <v>Normal</v>
      </c>
    </row>
    <row r="1099" spans="1:13" x14ac:dyDescent="0.25">
      <c r="A1099" s="13" t="s">
        <v>2196</v>
      </c>
      <c r="B1099" s="13">
        <v>21.2</v>
      </c>
      <c r="C1099" s="13">
        <v>10.72</v>
      </c>
      <c r="D1099" s="13" t="s">
        <v>8335</v>
      </c>
      <c r="E1099" s="13" t="s">
        <v>8335</v>
      </c>
      <c r="F1099" s="13" t="s">
        <v>8335</v>
      </c>
      <c r="G1099" s="13" t="s">
        <v>8339</v>
      </c>
      <c r="H1099" s="13" t="s">
        <v>8335</v>
      </c>
      <c r="J1099" s="20" t="str">
        <f>IF(Table7[[#This Row],[smoker]]="?","No",Table7[[#This Row],[smoker]])</f>
        <v>No</v>
      </c>
      <c r="K1099" s="20">
        <f>IFERROR(VALUE(Table7[[#This Row],[NumberOfMajorSurgeries]]),0)</f>
        <v>0</v>
      </c>
      <c r="L1099" s="20" t="str">
        <f t="shared" si="34"/>
        <v>Normal Weight</v>
      </c>
      <c r="M1099" s="20" t="str">
        <f t="shared" si="35"/>
        <v>Diabetes</v>
      </c>
    </row>
    <row r="1100" spans="1:13" x14ac:dyDescent="0.25">
      <c r="A1100" s="13" t="s">
        <v>2198</v>
      </c>
      <c r="B1100" s="13">
        <v>23.96</v>
      </c>
      <c r="C1100" s="13">
        <v>9.58</v>
      </c>
      <c r="D1100" s="13" t="s">
        <v>8336</v>
      </c>
      <c r="E1100" s="13" t="s">
        <v>8335</v>
      </c>
      <c r="F1100" s="13" t="s">
        <v>8337</v>
      </c>
      <c r="G1100" s="13">
        <v>1</v>
      </c>
      <c r="H1100" s="13" t="s">
        <v>8335</v>
      </c>
      <c r="J1100" s="20" t="str">
        <f>IF(Table7[[#This Row],[smoker]]="?","No",Table7[[#This Row],[smoker]])</f>
        <v>No</v>
      </c>
      <c r="K1100" s="20">
        <f>IFERROR(VALUE(Table7[[#This Row],[NumberOfMajorSurgeries]]),0)</f>
        <v>1</v>
      </c>
      <c r="L1100" s="22" t="str">
        <f t="shared" si="34"/>
        <v>Normal Weight</v>
      </c>
      <c r="M1100" s="22" t="str">
        <f t="shared" si="35"/>
        <v>Diabetes</v>
      </c>
    </row>
    <row r="1101" spans="1:13" x14ac:dyDescent="0.25">
      <c r="A1101" s="13" t="s">
        <v>2200</v>
      </c>
      <c r="B1101" s="13">
        <v>35.93</v>
      </c>
      <c r="C1101" s="13">
        <v>6.4</v>
      </c>
      <c r="D1101" s="13" t="s">
        <v>8336</v>
      </c>
      <c r="E1101" s="13" t="s">
        <v>8335</v>
      </c>
      <c r="F1101" s="13" t="s">
        <v>8335</v>
      </c>
      <c r="G1101" s="13">
        <v>1</v>
      </c>
      <c r="H1101" s="13" t="s">
        <v>8335</v>
      </c>
      <c r="J1101" s="20" t="str">
        <f>IF(Table7[[#This Row],[smoker]]="?","No",Table7[[#This Row],[smoker]])</f>
        <v>No</v>
      </c>
      <c r="K1101" s="20">
        <f>IFERROR(VALUE(Table7[[#This Row],[NumberOfMajorSurgeries]]),0)</f>
        <v>1</v>
      </c>
      <c r="L1101" s="20" t="str">
        <f t="shared" si="34"/>
        <v>Obesity</v>
      </c>
      <c r="M1101" s="20" t="str">
        <f t="shared" si="35"/>
        <v>Prediabetes</v>
      </c>
    </row>
    <row r="1102" spans="1:13" x14ac:dyDescent="0.25">
      <c r="A1102" s="13" t="s">
        <v>2202</v>
      </c>
      <c r="B1102" s="13">
        <v>26.11</v>
      </c>
      <c r="C1102" s="13">
        <v>6.8</v>
      </c>
      <c r="D1102" s="13" t="s">
        <v>8336</v>
      </c>
      <c r="E1102" s="13" t="s">
        <v>8335</v>
      </c>
      <c r="F1102" s="13" t="s">
        <v>8335</v>
      </c>
      <c r="G1102" s="13">
        <v>2</v>
      </c>
      <c r="H1102" s="13" t="s">
        <v>8335</v>
      </c>
      <c r="J1102" s="20" t="str">
        <f>IF(Table7[[#This Row],[smoker]]="?","No",Table7[[#This Row],[smoker]])</f>
        <v>No</v>
      </c>
      <c r="K1102" s="20">
        <f>IFERROR(VALUE(Table7[[#This Row],[NumberOfMajorSurgeries]]),0)</f>
        <v>2</v>
      </c>
      <c r="L1102" s="22" t="str">
        <f t="shared" si="34"/>
        <v>Overweight</v>
      </c>
      <c r="M1102" s="22" t="str">
        <f t="shared" si="35"/>
        <v>Diabetes</v>
      </c>
    </row>
    <row r="1103" spans="1:13" x14ac:dyDescent="0.25">
      <c r="A1103" s="13" t="s">
        <v>2204</v>
      </c>
      <c r="B1103" s="13">
        <v>32.299999999999997</v>
      </c>
      <c r="C1103" s="13">
        <v>9.48</v>
      </c>
      <c r="D1103" s="13" t="s">
        <v>8335</v>
      </c>
      <c r="E1103" s="13" t="s">
        <v>8335</v>
      </c>
      <c r="F1103" s="13" t="s">
        <v>8335</v>
      </c>
      <c r="G1103" s="13">
        <v>2</v>
      </c>
      <c r="H1103" s="13" t="s">
        <v>8335</v>
      </c>
      <c r="J1103" s="20" t="str">
        <f>IF(Table7[[#This Row],[smoker]]="?","No",Table7[[#This Row],[smoker]])</f>
        <v>No</v>
      </c>
      <c r="K1103" s="20">
        <f>IFERROR(VALUE(Table7[[#This Row],[NumberOfMajorSurgeries]]),0)</f>
        <v>2</v>
      </c>
      <c r="L1103" s="20" t="str">
        <f t="shared" si="34"/>
        <v>Obesity</v>
      </c>
      <c r="M1103" s="20" t="str">
        <f t="shared" si="35"/>
        <v>Diabetes</v>
      </c>
    </row>
    <row r="1104" spans="1:13" x14ac:dyDescent="0.25">
      <c r="A1104" s="13" t="s">
        <v>2206</v>
      </c>
      <c r="B1104" s="13">
        <v>28.69</v>
      </c>
      <c r="C1104" s="13">
        <v>7.45</v>
      </c>
      <c r="D1104" s="13" t="s">
        <v>8335</v>
      </c>
      <c r="E1104" s="13" t="s">
        <v>8335</v>
      </c>
      <c r="F1104" s="13" t="s">
        <v>8335</v>
      </c>
      <c r="G1104" s="13">
        <v>2</v>
      </c>
      <c r="H1104" s="13" t="s">
        <v>8335</v>
      </c>
      <c r="J1104" s="20" t="str">
        <f>IF(Table7[[#This Row],[smoker]]="?","No",Table7[[#This Row],[smoker]])</f>
        <v>No</v>
      </c>
      <c r="K1104" s="20">
        <f>IFERROR(VALUE(Table7[[#This Row],[NumberOfMajorSurgeries]]),0)</f>
        <v>2</v>
      </c>
      <c r="L1104" s="22" t="str">
        <f t="shared" si="34"/>
        <v>Overweight</v>
      </c>
      <c r="M1104" s="22" t="str">
        <f t="shared" si="35"/>
        <v>Diabetes</v>
      </c>
    </row>
    <row r="1105" spans="1:13" x14ac:dyDescent="0.25">
      <c r="A1105" s="13" t="s">
        <v>2208</v>
      </c>
      <c r="B1105" s="13">
        <v>31.28</v>
      </c>
      <c r="C1105" s="13">
        <v>6.94</v>
      </c>
      <c r="D1105" s="13" t="s">
        <v>8336</v>
      </c>
      <c r="E1105" s="13" t="s">
        <v>8335</v>
      </c>
      <c r="F1105" s="13" t="s">
        <v>8335</v>
      </c>
      <c r="G1105" s="13">
        <v>1</v>
      </c>
      <c r="H1105" s="13" t="s">
        <v>8335</v>
      </c>
      <c r="J1105" s="20" t="str">
        <f>IF(Table7[[#This Row],[smoker]]="?","No",Table7[[#This Row],[smoker]])</f>
        <v>No</v>
      </c>
      <c r="K1105" s="20">
        <f>IFERROR(VALUE(Table7[[#This Row],[NumberOfMajorSurgeries]]),0)</f>
        <v>1</v>
      </c>
      <c r="L1105" s="20" t="str">
        <f t="shared" si="34"/>
        <v>Obesity</v>
      </c>
      <c r="M1105" s="20" t="str">
        <f t="shared" si="35"/>
        <v>Diabetes</v>
      </c>
    </row>
    <row r="1106" spans="1:13" x14ac:dyDescent="0.25">
      <c r="A1106" s="13" t="s">
        <v>2210</v>
      </c>
      <c r="B1106" s="13">
        <v>30.21</v>
      </c>
      <c r="C1106" s="13">
        <v>7.83</v>
      </c>
      <c r="D1106" s="13" t="s">
        <v>8335</v>
      </c>
      <c r="E1106" s="13" t="s">
        <v>8335</v>
      </c>
      <c r="F1106" s="13" t="s">
        <v>8335</v>
      </c>
      <c r="G1106" s="13" t="s">
        <v>8339</v>
      </c>
      <c r="H1106" s="13" t="s">
        <v>8335</v>
      </c>
      <c r="J1106" s="20" t="str">
        <f>IF(Table7[[#This Row],[smoker]]="?","No",Table7[[#This Row],[smoker]])</f>
        <v>No</v>
      </c>
      <c r="K1106" s="20">
        <f>IFERROR(VALUE(Table7[[#This Row],[NumberOfMajorSurgeries]]),0)</f>
        <v>0</v>
      </c>
      <c r="L1106" s="22" t="str">
        <f t="shared" si="34"/>
        <v>Obesity</v>
      </c>
      <c r="M1106" s="22" t="str">
        <f t="shared" si="35"/>
        <v>Diabetes</v>
      </c>
    </row>
    <row r="1107" spans="1:13" x14ac:dyDescent="0.25">
      <c r="A1107" s="13" t="s">
        <v>2212</v>
      </c>
      <c r="B1107" s="13">
        <v>38.28</v>
      </c>
      <c r="C1107" s="13">
        <v>10.17</v>
      </c>
      <c r="D1107" s="13" t="s">
        <v>8336</v>
      </c>
      <c r="E1107" s="13" t="s">
        <v>8335</v>
      </c>
      <c r="F1107" s="13" t="s">
        <v>8335</v>
      </c>
      <c r="G1107" s="13" t="s">
        <v>8339</v>
      </c>
      <c r="H1107" s="13" t="s">
        <v>8335</v>
      </c>
      <c r="J1107" s="20" t="str">
        <f>IF(Table7[[#This Row],[smoker]]="?","No",Table7[[#This Row],[smoker]])</f>
        <v>No</v>
      </c>
      <c r="K1107" s="20">
        <f>IFERROR(VALUE(Table7[[#This Row],[NumberOfMajorSurgeries]]),0)</f>
        <v>0</v>
      </c>
      <c r="L1107" s="20" t="str">
        <f t="shared" si="34"/>
        <v>Obesity</v>
      </c>
      <c r="M1107" s="20" t="str">
        <f t="shared" si="35"/>
        <v>Diabetes</v>
      </c>
    </row>
    <row r="1108" spans="1:13" x14ac:dyDescent="0.25">
      <c r="A1108" s="13" t="s">
        <v>2214</v>
      </c>
      <c r="B1108" s="13">
        <v>29.9</v>
      </c>
      <c r="C1108" s="13">
        <v>8.9600000000000009</v>
      </c>
      <c r="D1108" s="13" t="s">
        <v>8336</v>
      </c>
      <c r="E1108" s="13" t="s">
        <v>8335</v>
      </c>
      <c r="F1108" s="13" t="s">
        <v>8335</v>
      </c>
      <c r="G1108" s="13" t="s">
        <v>8339</v>
      </c>
      <c r="H1108" s="13" t="s">
        <v>8335</v>
      </c>
      <c r="J1108" s="20" t="str">
        <f>IF(Table7[[#This Row],[smoker]]="?","No",Table7[[#This Row],[smoker]])</f>
        <v>No</v>
      </c>
      <c r="K1108" s="20">
        <f>IFERROR(VALUE(Table7[[#This Row],[NumberOfMajorSurgeries]]),0)</f>
        <v>0</v>
      </c>
      <c r="L1108" s="22" t="str">
        <f t="shared" si="34"/>
        <v>Overweight</v>
      </c>
      <c r="M1108" s="22" t="str">
        <f t="shared" si="35"/>
        <v>Diabetes</v>
      </c>
    </row>
    <row r="1109" spans="1:13" x14ac:dyDescent="0.25">
      <c r="A1109" s="13" t="s">
        <v>2216</v>
      </c>
      <c r="B1109" s="13">
        <v>23.18</v>
      </c>
      <c r="C1109" s="13">
        <v>6.96</v>
      </c>
      <c r="D1109" s="13" t="s">
        <v>8336</v>
      </c>
      <c r="E1109" s="13" t="s">
        <v>8335</v>
      </c>
      <c r="F1109" s="13" t="s">
        <v>8335</v>
      </c>
      <c r="G1109" s="13">
        <v>2</v>
      </c>
      <c r="H1109" s="13" t="s">
        <v>8335</v>
      </c>
      <c r="J1109" s="20" t="str">
        <f>IF(Table7[[#This Row],[smoker]]="?","No",Table7[[#This Row],[smoker]])</f>
        <v>No</v>
      </c>
      <c r="K1109" s="20">
        <f>IFERROR(VALUE(Table7[[#This Row],[NumberOfMajorSurgeries]]),0)</f>
        <v>2</v>
      </c>
      <c r="L1109" s="20" t="str">
        <f t="shared" si="34"/>
        <v>Normal Weight</v>
      </c>
      <c r="M1109" s="20" t="str">
        <f t="shared" si="35"/>
        <v>Diabetes</v>
      </c>
    </row>
    <row r="1110" spans="1:13" x14ac:dyDescent="0.25">
      <c r="A1110" s="13" t="s">
        <v>2218</v>
      </c>
      <c r="B1110" s="13">
        <v>33.020000000000003</v>
      </c>
      <c r="C1110" s="13">
        <v>5.07</v>
      </c>
      <c r="D1110" s="13" t="s">
        <v>8336</v>
      </c>
      <c r="E1110" s="13" t="s">
        <v>8335</v>
      </c>
      <c r="F1110" s="13" t="s">
        <v>8335</v>
      </c>
      <c r="G1110" s="13" t="s">
        <v>8339</v>
      </c>
      <c r="H1110" s="13" t="s">
        <v>8335</v>
      </c>
      <c r="J1110" s="20" t="str">
        <f>IF(Table7[[#This Row],[smoker]]="?","No",Table7[[#This Row],[smoker]])</f>
        <v>No</v>
      </c>
      <c r="K1110" s="20">
        <f>IFERROR(VALUE(Table7[[#This Row],[NumberOfMajorSurgeries]]),0)</f>
        <v>0</v>
      </c>
      <c r="L1110" s="22" t="str">
        <f t="shared" si="34"/>
        <v>Obesity</v>
      </c>
      <c r="M1110" s="22" t="str">
        <f t="shared" si="35"/>
        <v>Normal</v>
      </c>
    </row>
    <row r="1111" spans="1:13" x14ac:dyDescent="0.25">
      <c r="A1111" s="13" t="s">
        <v>2220</v>
      </c>
      <c r="B1111" s="13">
        <v>27.29</v>
      </c>
      <c r="C1111" s="13">
        <v>5.85</v>
      </c>
      <c r="D1111" s="13" t="s">
        <v>8335</v>
      </c>
      <c r="E1111" s="13" t="s">
        <v>8335</v>
      </c>
      <c r="F1111" s="13" t="s">
        <v>8335</v>
      </c>
      <c r="G1111" s="13">
        <v>2</v>
      </c>
      <c r="H1111" s="13" t="s">
        <v>8335</v>
      </c>
      <c r="J1111" s="20" t="str">
        <f>IF(Table7[[#This Row],[smoker]]="?","No",Table7[[#This Row],[smoker]])</f>
        <v>No</v>
      </c>
      <c r="K1111" s="20">
        <f>IFERROR(VALUE(Table7[[#This Row],[NumberOfMajorSurgeries]]),0)</f>
        <v>2</v>
      </c>
      <c r="L1111" s="20" t="str">
        <f t="shared" si="34"/>
        <v>Overweight</v>
      </c>
      <c r="M1111" s="20" t="str">
        <f t="shared" si="35"/>
        <v>Prediabetes</v>
      </c>
    </row>
    <row r="1112" spans="1:13" x14ac:dyDescent="0.25">
      <c r="A1112" s="13" t="s">
        <v>2222</v>
      </c>
      <c r="B1112" s="13">
        <v>23.18</v>
      </c>
      <c r="C1112" s="13">
        <v>10.56</v>
      </c>
      <c r="D1112" s="13" t="s">
        <v>8335</v>
      </c>
      <c r="E1112" s="13" t="s">
        <v>8335</v>
      </c>
      <c r="F1112" s="13" t="s">
        <v>8335</v>
      </c>
      <c r="G1112" s="13">
        <v>2</v>
      </c>
      <c r="H1112" s="13" t="s">
        <v>8335</v>
      </c>
      <c r="J1112" s="20" t="str">
        <f>IF(Table7[[#This Row],[smoker]]="?","No",Table7[[#This Row],[smoker]])</f>
        <v>No</v>
      </c>
      <c r="K1112" s="20">
        <f>IFERROR(VALUE(Table7[[#This Row],[NumberOfMajorSurgeries]]),0)</f>
        <v>2</v>
      </c>
      <c r="L1112" s="22" t="str">
        <f t="shared" si="34"/>
        <v>Normal Weight</v>
      </c>
      <c r="M1112" s="22" t="str">
        <f t="shared" si="35"/>
        <v>Diabetes</v>
      </c>
    </row>
    <row r="1113" spans="1:13" x14ac:dyDescent="0.25">
      <c r="A1113" s="13" t="s">
        <v>2224</v>
      </c>
      <c r="B1113" s="13">
        <v>32.659999999999997</v>
      </c>
      <c r="C1113" s="13">
        <v>8.92</v>
      </c>
      <c r="D1113" s="13" t="s">
        <v>8336</v>
      </c>
      <c r="E1113" s="13" t="s">
        <v>8335</v>
      </c>
      <c r="F1113" s="13" t="s">
        <v>8335</v>
      </c>
      <c r="G1113" s="13" t="s">
        <v>8339</v>
      </c>
      <c r="H1113" s="13" t="s">
        <v>8335</v>
      </c>
      <c r="J1113" s="20" t="str">
        <f>IF(Table7[[#This Row],[smoker]]="?","No",Table7[[#This Row],[smoker]])</f>
        <v>No</v>
      </c>
      <c r="K1113" s="20">
        <f>IFERROR(VALUE(Table7[[#This Row],[NumberOfMajorSurgeries]]),0)</f>
        <v>0</v>
      </c>
      <c r="L1113" s="20" t="str">
        <f t="shared" si="34"/>
        <v>Obesity</v>
      </c>
      <c r="M1113" s="20" t="str">
        <f t="shared" si="35"/>
        <v>Diabetes</v>
      </c>
    </row>
    <row r="1114" spans="1:13" x14ac:dyDescent="0.25">
      <c r="A1114" s="13" t="s">
        <v>2226</v>
      </c>
      <c r="B1114" s="13">
        <v>30.78</v>
      </c>
      <c r="C1114" s="13">
        <v>8.6300000000000008</v>
      </c>
      <c r="D1114" s="13" t="s">
        <v>8335</v>
      </c>
      <c r="E1114" s="13" t="s">
        <v>8335</v>
      </c>
      <c r="F1114" s="13" t="s">
        <v>8335</v>
      </c>
      <c r="G1114" s="13" t="s">
        <v>8339</v>
      </c>
      <c r="H1114" s="13" t="s">
        <v>8335</v>
      </c>
      <c r="J1114" s="20" t="str">
        <f>IF(Table7[[#This Row],[smoker]]="?","No",Table7[[#This Row],[smoker]])</f>
        <v>No</v>
      </c>
      <c r="K1114" s="20">
        <f>IFERROR(VALUE(Table7[[#This Row],[NumberOfMajorSurgeries]]),0)</f>
        <v>0</v>
      </c>
      <c r="L1114" s="22" t="str">
        <f t="shared" si="34"/>
        <v>Obesity</v>
      </c>
      <c r="M1114" s="22" t="str">
        <f t="shared" si="35"/>
        <v>Diabetes</v>
      </c>
    </row>
    <row r="1115" spans="1:13" x14ac:dyDescent="0.25">
      <c r="A1115" s="13" t="s">
        <v>2228</v>
      </c>
      <c r="B1115" s="13">
        <v>47.2</v>
      </c>
      <c r="C1115" s="13">
        <v>6.29</v>
      </c>
      <c r="D1115" s="13" t="s">
        <v>8336</v>
      </c>
      <c r="E1115" s="13" t="s">
        <v>8335</v>
      </c>
      <c r="F1115" s="13" t="s">
        <v>8337</v>
      </c>
      <c r="G1115" s="13">
        <v>1</v>
      </c>
      <c r="H1115" s="13" t="s">
        <v>8335</v>
      </c>
      <c r="J1115" s="20" t="str">
        <f>IF(Table7[[#This Row],[smoker]]="?","No",Table7[[#This Row],[smoker]])</f>
        <v>No</v>
      </c>
      <c r="K1115" s="20">
        <f>IFERROR(VALUE(Table7[[#This Row],[NumberOfMajorSurgeries]]),0)</f>
        <v>1</v>
      </c>
      <c r="L1115" s="20" t="str">
        <f t="shared" si="34"/>
        <v>Obesity</v>
      </c>
      <c r="M1115" s="20" t="str">
        <f t="shared" si="35"/>
        <v>Prediabetes</v>
      </c>
    </row>
    <row r="1116" spans="1:13" x14ac:dyDescent="0.25">
      <c r="A1116" s="13" t="s">
        <v>2230</v>
      </c>
      <c r="B1116" s="13">
        <v>31.6</v>
      </c>
      <c r="C1116" s="13">
        <v>5.75</v>
      </c>
      <c r="D1116" s="13" t="s">
        <v>8335</v>
      </c>
      <c r="E1116" s="13" t="s">
        <v>8335</v>
      </c>
      <c r="F1116" s="13" t="s">
        <v>8335</v>
      </c>
      <c r="G1116" s="13">
        <v>2</v>
      </c>
      <c r="H1116" s="13" t="s">
        <v>8335</v>
      </c>
      <c r="J1116" s="20" t="str">
        <f>IF(Table7[[#This Row],[smoker]]="?","No",Table7[[#This Row],[smoker]])</f>
        <v>No</v>
      </c>
      <c r="K1116" s="20">
        <f>IFERROR(VALUE(Table7[[#This Row],[NumberOfMajorSurgeries]]),0)</f>
        <v>2</v>
      </c>
      <c r="L1116" s="22" t="str">
        <f t="shared" si="34"/>
        <v>Obesity</v>
      </c>
      <c r="M1116" s="22" t="str">
        <f t="shared" si="35"/>
        <v>Prediabetes</v>
      </c>
    </row>
    <row r="1117" spans="1:13" x14ac:dyDescent="0.25">
      <c r="A1117" s="13" t="s">
        <v>2232</v>
      </c>
      <c r="B1117" s="13">
        <v>33.914999999999999</v>
      </c>
      <c r="C1117" s="13">
        <v>6.66</v>
      </c>
      <c r="D1117" s="13" t="s">
        <v>8336</v>
      </c>
      <c r="E1117" s="13" t="s">
        <v>8335</v>
      </c>
      <c r="F1117" s="13" t="s">
        <v>8335</v>
      </c>
      <c r="G1117" s="13">
        <v>1</v>
      </c>
      <c r="H1117" s="13" t="s">
        <v>8335</v>
      </c>
      <c r="J1117" s="20" t="str">
        <f>IF(Table7[[#This Row],[smoker]]="?","No",Table7[[#This Row],[smoker]])</f>
        <v>No</v>
      </c>
      <c r="K1117" s="20">
        <f>IFERROR(VALUE(Table7[[#This Row],[NumberOfMajorSurgeries]]),0)</f>
        <v>1</v>
      </c>
      <c r="L1117" s="20" t="str">
        <f t="shared" si="34"/>
        <v>Obesity</v>
      </c>
      <c r="M1117" s="20" t="str">
        <f t="shared" si="35"/>
        <v>Diabetes</v>
      </c>
    </row>
    <row r="1118" spans="1:13" x14ac:dyDescent="0.25">
      <c r="A1118" s="13" t="s">
        <v>2234</v>
      </c>
      <c r="B1118" s="13">
        <v>23.54</v>
      </c>
      <c r="C1118" s="13">
        <v>5.0999999999999996</v>
      </c>
      <c r="D1118" s="13" t="s">
        <v>8335</v>
      </c>
      <c r="E1118" s="13" t="s">
        <v>8335</v>
      </c>
      <c r="F1118" s="13" t="s">
        <v>8335</v>
      </c>
      <c r="G1118" s="13">
        <v>2</v>
      </c>
      <c r="H1118" s="13" t="s">
        <v>8335</v>
      </c>
      <c r="J1118" s="20" t="str">
        <f>IF(Table7[[#This Row],[smoker]]="?","No",Table7[[#This Row],[smoker]])</f>
        <v>No</v>
      </c>
      <c r="K1118" s="20">
        <f>IFERROR(VALUE(Table7[[#This Row],[NumberOfMajorSurgeries]]),0)</f>
        <v>2</v>
      </c>
      <c r="L1118" s="22" t="str">
        <f t="shared" si="34"/>
        <v>Normal Weight</v>
      </c>
      <c r="M1118" s="22" t="str">
        <f t="shared" si="35"/>
        <v>Normal</v>
      </c>
    </row>
    <row r="1119" spans="1:13" x14ac:dyDescent="0.25">
      <c r="A1119" s="13" t="s">
        <v>2236</v>
      </c>
      <c r="B1119" s="13">
        <v>27.074999999999999</v>
      </c>
      <c r="C1119" s="13">
        <v>4.41</v>
      </c>
      <c r="D1119" s="13" t="s">
        <v>8335</v>
      </c>
      <c r="E1119" s="13" t="s">
        <v>8335</v>
      </c>
      <c r="F1119" s="13" t="s">
        <v>8335</v>
      </c>
      <c r="G1119" s="13">
        <v>2</v>
      </c>
      <c r="H1119" s="13" t="s">
        <v>8335</v>
      </c>
      <c r="J1119" s="20" t="str">
        <f>IF(Table7[[#This Row],[smoker]]="?","No",Table7[[#This Row],[smoker]])</f>
        <v>No</v>
      </c>
      <c r="K1119" s="20">
        <f>IFERROR(VALUE(Table7[[#This Row],[NumberOfMajorSurgeries]]),0)</f>
        <v>2</v>
      </c>
      <c r="L1119" s="20" t="str">
        <f t="shared" si="34"/>
        <v>Overweight</v>
      </c>
      <c r="M1119" s="20" t="str">
        <f t="shared" si="35"/>
        <v>Normal</v>
      </c>
    </row>
    <row r="1120" spans="1:13" x14ac:dyDescent="0.25">
      <c r="A1120" s="13" t="s">
        <v>2238</v>
      </c>
      <c r="B1120" s="13">
        <v>25.8</v>
      </c>
      <c r="C1120" s="13">
        <v>5.52</v>
      </c>
      <c r="D1120" s="13" t="s">
        <v>8336</v>
      </c>
      <c r="E1120" s="13" t="s">
        <v>8335</v>
      </c>
      <c r="F1120" s="13" t="s">
        <v>8335</v>
      </c>
      <c r="G1120" s="13" t="s">
        <v>8339</v>
      </c>
      <c r="H1120" s="13" t="s">
        <v>8335</v>
      </c>
      <c r="J1120" s="20" t="str">
        <f>IF(Table7[[#This Row],[smoker]]="?","No",Table7[[#This Row],[smoker]])</f>
        <v>No</v>
      </c>
      <c r="K1120" s="20">
        <f>IFERROR(VALUE(Table7[[#This Row],[NumberOfMajorSurgeries]]),0)</f>
        <v>0</v>
      </c>
      <c r="L1120" s="22" t="str">
        <f t="shared" si="34"/>
        <v>Overweight</v>
      </c>
      <c r="M1120" s="22" t="str">
        <f t="shared" si="35"/>
        <v>Normal</v>
      </c>
    </row>
    <row r="1121" spans="1:13" x14ac:dyDescent="0.25">
      <c r="A1121" s="13" t="s">
        <v>2240</v>
      </c>
      <c r="B1121" s="13">
        <v>36.1</v>
      </c>
      <c r="C1121" s="13">
        <v>4.62</v>
      </c>
      <c r="D1121" s="13" t="s">
        <v>8336</v>
      </c>
      <c r="E1121" s="13" t="s">
        <v>8335</v>
      </c>
      <c r="F1121" s="13" t="s">
        <v>8337</v>
      </c>
      <c r="G1121" s="13">
        <v>1</v>
      </c>
      <c r="H1121" s="13" t="s">
        <v>8335</v>
      </c>
      <c r="J1121" s="20" t="str">
        <f>IF(Table7[[#This Row],[smoker]]="?","No",Table7[[#This Row],[smoker]])</f>
        <v>No</v>
      </c>
      <c r="K1121" s="20">
        <f>IFERROR(VALUE(Table7[[#This Row],[NumberOfMajorSurgeries]]),0)</f>
        <v>1</v>
      </c>
      <c r="L1121" s="20" t="str">
        <f t="shared" si="34"/>
        <v>Obesity</v>
      </c>
      <c r="M1121" s="20" t="str">
        <f t="shared" si="35"/>
        <v>Normal</v>
      </c>
    </row>
    <row r="1122" spans="1:13" x14ac:dyDescent="0.25">
      <c r="A1122" s="13" t="s">
        <v>2242</v>
      </c>
      <c r="B1122" s="13">
        <v>30.495000000000001</v>
      </c>
      <c r="C1122" s="13">
        <v>5.74</v>
      </c>
      <c r="D1122" s="13" t="s">
        <v>8336</v>
      </c>
      <c r="E1122" s="13" t="s">
        <v>8335</v>
      </c>
      <c r="F1122" s="13" t="s">
        <v>8337</v>
      </c>
      <c r="G1122" s="13">
        <v>1</v>
      </c>
      <c r="H1122" s="13" t="s">
        <v>8335</v>
      </c>
      <c r="J1122" s="20" t="str">
        <f>IF(Table7[[#This Row],[smoker]]="?","No",Table7[[#This Row],[smoker]])</f>
        <v>No</v>
      </c>
      <c r="K1122" s="20">
        <f>IFERROR(VALUE(Table7[[#This Row],[NumberOfMajorSurgeries]]),0)</f>
        <v>1</v>
      </c>
      <c r="L1122" s="22" t="str">
        <f t="shared" si="34"/>
        <v>Obesity</v>
      </c>
      <c r="M1122" s="22" t="str">
        <f t="shared" si="35"/>
        <v>Prediabetes</v>
      </c>
    </row>
    <row r="1123" spans="1:13" x14ac:dyDescent="0.25">
      <c r="A1123" s="13" t="s">
        <v>2244</v>
      </c>
      <c r="B1123" s="13">
        <v>21.4</v>
      </c>
      <c r="C1123" s="13">
        <v>6.3</v>
      </c>
      <c r="D1123" s="13" t="s">
        <v>8336</v>
      </c>
      <c r="E1123" s="13" t="s">
        <v>8335</v>
      </c>
      <c r="F1123" s="13" t="s">
        <v>8337</v>
      </c>
      <c r="G1123" s="13">
        <v>1</v>
      </c>
      <c r="H1123" s="13" t="s">
        <v>8335</v>
      </c>
      <c r="J1123" s="20" t="str">
        <f>IF(Table7[[#This Row],[smoker]]="?","No",Table7[[#This Row],[smoker]])</f>
        <v>No</v>
      </c>
      <c r="K1123" s="20">
        <f>IFERROR(VALUE(Table7[[#This Row],[NumberOfMajorSurgeries]]),0)</f>
        <v>1</v>
      </c>
      <c r="L1123" s="20" t="str">
        <f t="shared" si="34"/>
        <v>Normal Weight</v>
      </c>
      <c r="M1123" s="20" t="str">
        <f t="shared" si="35"/>
        <v>Prediabetes</v>
      </c>
    </row>
    <row r="1124" spans="1:13" x14ac:dyDescent="0.25">
      <c r="A1124" s="13" t="s">
        <v>2246</v>
      </c>
      <c r="B1124" s="13">
        <v>32.299999999999997</v>
      </c>
      <c r="C1124" s="13">
        <v>10.27</v>
      </c>
      <c r="D1124" s="13" t="s">
        <v>8335</v>
      </c>
      <c r="E1124" s="13" t="s">
        <v>8335</v>
      </c>
      <c r="F1124" s="13" t="s">
        <v>8335</v>
      </c>
      <c r="G1124" s="13" t="s">
        <v>8339</v>
      </c>
      <c r="H1124" s="13" t="s">
        <v>8335</v>
      </c>
      <c r="J1124" s="20" t="str">
        <f>IF(Table7[[#This Row],[smoker]]="?","No",Table7[[#This Row],[smoker]])</f>
        <v>No</v>
      </c>
      <c r="K1124" s="20">
        <f>IFERROR(VALUE(Table7[[#This Row],[NumberOfMajorSurgeries]]),0)</f>
        <v>0</v>
      </c>
      <c r="L1124" s="22" t="str">
        <f t="shared" si="34"/>
        <v>Obesity</v>
      </c>
      <c r="M1124" s="22" t="str">
        <f t="shared" si="35"/>
        <v>Diabetes</v>
      </c>
    </row>
    <row r="1125" spans="1:13" x14ac:dyDescent="0.25">
      <c r="A1125" s="13" t="s">
        <v>2248</v>
      </c>
      <c r="B1125" s="13">
        <v>29.78</v>
      </c>
      <c r="C1125" s="13">
        <v>5.85</v>
      </c>
      <c r="D1125" s="13" t="s">
        <v>8335</v>
      </c>
      <c r="E1125" s="13" t="s">
        <v>8335</v>
      </c>
      <c r="F1125" s="13" t="s">
        <v>8337</v>
      </c>
      <c r="G1125" s="13">
        <v>1</v>
      </c>
      <c r="H1125" s="13" t="s">
        <v>8335</v>
      </c>
      <c r="J1125" s="20" t="str">
        <f>IF(Table7[[#This Row],[smoker]]="?","No",Table7[[#This Row],[smoker]])</f>
        <v>No</v>
      </c>
      <c r="K1125" s="20">
        <f>IFERROR(VALUE(Table7[[#This Row],[NumberOfMajorSurgeries]]),0)</f>
        <v>1</v>
      </c>
      <c r="L1125" s="20" t="str">
        <f t="shared" si="34"/>
        <v>Overweight</v>
      </c>
      <c r="M1125" s="20" t="str">
        <f t="shared" si="35"/>
        <v>Prediabetes</v>
      </c>
    </row>
    <row r="1126" spans="1:13" x14ac:dyDescent="0.25">
      <c r="A1126" s="13" t="s">
        <v>2250</v>
      </c>
      <c r="B1126" s="13">
        <v>34.76</v>
      </c>
      <c r="C1126" s="13">
        <v>5.92</v>
      </c>
      <c r="D1126" s="13" t="s">
        <v>8336</v>
      </c>
      <c r="E1126" s="13" t="s">
        <v>8335</v>
      </c>
      <c r="F1126" s="13" t="s">
        <v>8335</v>
      </c>
      <c r="G1126" s="13">
        <v>1</v>
      </c>
      <c r="H1126" s="13" t="s">
        <v>8335</v>
      </c>
      <c r="J1126" s="20" t="str">
        <f>IF(Table7[[#This Row],[smoker]]="?","No",Table7[[#This Row],[smoker]])</f>
        <v>No</v>
      </c>
      <c r="K1126" s="20">
        <f>IFERROR(VALUE(Table7[[#This Row],[NumberOfMajorSurgeries]]),0)</f>
        <v>1</v>
      </c>
      <c r="L1126" s="22" t="str">
        <f t="shared" si="34"/>
        <v>Obesity</v>
      </c>
      <c r="M1126" s="22" t="str">
        <f t="shared" si="35"/>
        <v>Prediabetes</v>
      </c>
    </row>
    <row r="1127" spans="1:13" x14ac:dyDescent="0.25">
      <c r="A1127" s="13" t="s">
        <v>2252</v>
      </c>
      <c r="B1127" s="13">
        <v>18.335000000000001</v>
      </c>
      <c r="C1127" s="13">
        <v>10.01</v>
      </c>
      <c r="D1127" s="13" t="s">
        <v>8336</v>
      </c>
      <c r="E1127" s="13" t="s">
        <v>8335</v>
      </c>
      <c r="F1127" s="13" t="s">
        <v>8335</v>
      </c>
      <c r="G1127" s="13">
        <v>2</v>
      </c>
      <c r="H1127" s="13" t="s">
        <v>8335</v>
      </c>
      <c r="J1127" s="20" t="str">
        <f>IF(Table7[[#This Row],[smoker]]="?","No",Table7[[#This Row],[smoker]])</f>
        <v>No</v>
      </c>
      <c r="K1127" s="20">
        <f>IFERROR(VALUE(Table7[[#This Row],[NumberOfMajorSurgeries]]),0)</f>
        <v>2</v>
      </c>
      <c r="L1127" s="20" t="str">
        <f t="shared" si="34"/>
        <v>Underweight</v>
      </c>
      <c r="M1127" s="20" t="str">
        <f t="shared" si="35"/>
        <v>Diabetes</v>
      </c>
    </row>
    <row r="1128" spans="1:13" x14ac:dyDescent="0.25">
      <c r="A1128" s="13" t="s">
        <v>2254</v>
      </c>
      <c r="B1128" s="13">
        <v>32.299999999999997</v>
      </c>
      <c r="C1128" s="13">
        <v>9.59</v>
      </c>
      <c r="D1128" s="13" t="s">
        <v>8335</v>
      </c>
      <c r="E1128" s="13" t="s">
        <v>8335</v>
      </c>
      <c r="F1128" s="13" t="s">
        <v>8335</v>
      </c>
      <c r="G1128" s="13" t="s">
        <v>8339</v>
      </c>
      <c r="H1128" s="13" t="s">
        <v>8335</v>
      </c>
      <c r="J1128" s="20" t="str">
        <f>IF(Table7[[#This Row],[smoker]]="?","No",Table7[[#This Row],[smoker]])</f>
        <v>No</v>
      </c>
      <c r="K1128" s="20">
        <f>IFERROR(VALUE(Table7[[#This Row],[NumberOfMajorSurgeries]]),0)</f>
        <v>0</v>
      </c>
      <c r="L1128" s="22" t="str">
        <f t="shared" si="34"/>
        <v>Obesity</v>
      </c>
      <c r="M1128" s="22" t="str">
        <f t="shared" si="35"/>
        <v>Diabetes</v>
      </c>
    </row>
    <row r="1129" spans="1:13" x14ac:dyDescent="0.25">
      <c r="A1129" s="13" t="s">
        <v>2256</v>
      </c>
      <c r="B1129" s="13">
        <v>27.74</v>
      </c>
      <c r="C1129" s="13">
        <v>10.37</v>
      </c>
      <c r="D1129" s="13" t="s">
        <v>8335</v>
      </c>
      <c r="E1129" s="13" t="s">
        <v>8335</v>
      </c>
      <c r="F1129" s="13" t="s">
        <v>8335</v>
      </c>
      <c r="G1129" s="13" t="s">
        <v>8339</v>
      </c>
      <c r="H1129" s="13" t="s">
        <v>8335</v>
      </c>
      <c r="J1129" s="20" t="str">
        <f>IF(Table7[[#This Row],[smoker]]="?","No",Table7[[#This Row],[smoker]])</f>
        <v>No</v>
      </c>
      <c r="K1129" s="20">
        <f>IFERROR(VALUE(Table7[[#This Row],[NumberOfMajorSurgeries]]),0)</f>
        <v>0</v>
      </c>
      <c r="L1129" s="20" t="str">
        <f t="shared" si="34"/>
        <v>Overweight</v>
      </c>
      <c r="M1129" s="20" t="str">
        <f t="shared" si="35"/>
        <v>Diabetes</v>
      </c>
    </row>
    <row r="1130" spans="1:13" x14ac:dyDescent="0.25">
      <c r="A1130" s="13" t="s">
        <v>2258</v>
      </c>
      <c r="B1130" s="13">
        <v>24</v>
      </c>
      <c r="C1130" s="13">
        <v>4.01</v>
      </c>
      <c r="D1130" s="13" t="s">
        <v>8336</v>
      </c>
      <c r="E1130" s="13" t="s">
        <v>8335</v>
      </c>
      <c r="F1130" s="13" t="s">
        <v>8335</v>
      </c>
      <c r="G1130" s="13">
        <v>1</v>
      </c>
      <c r="H1130" s="13" t="s">
        <v>8335</v>
      </c>
      <c r="J1130" s="20" t="str">
        <f>IF(Table7[[#This Row],[smoker]]="?","No",Table7[[#This Row],[smoker]])</f>
        <v>No</v>
      </c>
      <c r="K1130" s="20">
        <f>IFERROR(VALUE(Table7[[#This Row],[NumberOfMajorSurgeries]]),0)</f>
        <v>1</v>
      </c>
      <c r="L1130" s="22" t="str">
        <f t="shared" si="34"/>
        <v>Normal Weight</v>
      </c>
      <c r="M1130" s="22" t="str">
        <f t="shared" si="35"/>
        <v>Normal</v>
      </c>
    </row>
    <row r="1131" spans="1:13" x14ac:dyDescent="0.25">
      <c r="A1131" s="13" t="s">
        <v>2260</v>
      </c>
      <c r="B1131" s="13">
        <v>31.78</v>
      </c>
      <c r="C1131" s="13">
        <v>4.24</v>
      </c>
      <c r="D1131" s="13" t="s">
        <v>8336</v>
      </c>
      <c r="E1131" s="13" t="s">
        <v>8335</v>
      </c>
      <c r="F1131" s="13" t="s">
        <v>8337</v>
      </c>
      <c r="G1131" s="13">
        <v>1</v>
      </c>
      <c r="H1131" s="13" t="s">
        <v>8335</v>
      </c>
      <c r="J1131" s="20" t="str">
        <f>IF(Table7[[#This Row],[smoker]]="?","No",Table7[[#This Row],[smoker]])</f>
        <v>No</v>
      </c>
      <c r="K1131" s="20">
        <f>IFERROR(VALUE(Table7[[#This Row],[NumberOfMajorSurgeries]]),0)</f>
        <v>1</v>
      </c>
      <c r="L1131" s="20" t="str">
        <f t="shared" si="34"/>
        <v>Obesity</v>
      </c>
      <c r="M1131" s="20" t="str">
        <f t="shared" si="35"/>
        <v>Normal</v>
      </c>
    </row>
    <row r="1132" spans="1:13" x14ac:dyDescent="0.25">
      <c r="A1132" s="13" t="s">
        <v>2262</v>
      </c>
      <c r="B1132" s="13">
        <v>32.25</v>
      </c>
      <c r="C1132" s="13">
        <v>5.36</v>
      </c>
      <c r="D1132" s="13" t="s">
        <v>8336</v>
      </c>
      <c r="E1132" s="13" t="s">
        <v>8335</v>
      </c>
      <c r="F1132" s="13" t="s">
        <v>8335</v>
      </c>
      <c r="G1132" s="13" t="s">
        <v>8339</v>
      </c>
      <c r="H1132" s="13" t="s">
        <v>8335</v>
      </c>
      <c r="J1132" s="20" t="str">
        <f>IF(Table7[[#This Row],[smoker]]="?","No",Table7[[#This Row],[smoker]])</f>
        <v>No</v>
      </c>
      <c r="K1132" s="20">
        <f>IFERROR(VALUE(Table7[[#This Row],[NumberOfMajorSurgeries]]),0)</f>
        <v>0</v>
      </c>
      <c r="L1132" s="22" t="str">
        <f t="shared" si="34"/>
        <v>Obesity</v>
      </c>
      <c r="M1132" s="22" t="str">
        <f t="shared" si="35"/>
        <v>Normal</v>
      </c>
    </row>
    <row r="1133" spans="1:13" x14ac:dyDescent="0.25">
      <c r="A1133" s="13" t="s">
        <v>2264</v>
      </c>
      <c r="B1133" s="13">
        <v>30.114999999999998</v>
      </c>
      <c r="C1133" s="13">
        <v>4.99</v>
      </c>
      <c r="D1133" s="13" t="s">
        <v>8335</v>
      </c>
      <c r="E1133" s="13" t="s">
        <v>8335</v>
      </c>
      <c r="F1133" s="13" t="s">
        <v>8335</v>
      </c>
      <c r="G1133" s="13">
        <v>2</v>
      </c>
      <c r="H1133" s="13" t="s">
        <v>8335</v>
      </c>
      <c r="J1133" s="20" t="str">
        <f>IF(Table7[[#This Row],[smoker]]="?","No",Table7[[#This Row],[smoker]])</f>
        <v>No</v>
      </c>
      <c r="K1133" s="20">
        <f>IFERROR(VALUE(Table7[[#This Row],[NumberOfMajorSurgeries]]),0)</f>
        <v>2</v>
      </c>
      <c r="L1133" s="20" t="str">
        <f t="shared" si="34"/>
        <v>Obesity</v>
      </c>
      <c r="M1133" s="20" t="str">
        <f t="shared" si="35"/>
        <v>Normal</v>
      </c>
    </row>
    <row r="1134" spans="1:13" x14ac:dyDescent="0.25">
      <c r="A1134" s="13" t="s">
        <v>2266</v>
      </c>
      <c r="B1134" s="13">
        <v>22.41</v>
      </c>
      <c r="C1134" s="13">
        <v>8.68</v>
      </c>
      <c r="D1134" s="13" t="s">
        <v>8335</v>
      </c>
      <c r="E1134" s="13" t="s">
        <v>8335</v>
      </c>
      <c r="F1134" s="13" t="s">
        <v>8335</v>
      </c>
      <c r="G1134" s="13" t="s">
        <v>8339</v>
      </c>
      <c r="H1134" s="13" t="s">
        <v>8335</v>
      </c>
      <c r="J1134" s="20" t="str">
        <f>IF(Table7[[#This Row],[smoker]]="?","No",Table7[[#This Row],[smoker]])</f>
        <v>No</v>
      </c>
      <c r="K1134" s="20">
        <f>IFERROR(VALUE(Table7[[#This Row],[NumberOfMajorSurgeries]]),0)</f>
        <v>0</v>
      </c>
      <c r="L1134" s="22" t="str">
        <f t="shared" si="34"/>
        <v>Normal Weight</v>
      </c>
      <c r="M1134" s="22" t="str">
        <f t="shared" si="35"/>
        <v>Diabetes</v>
      </c>
    </row>
    <row r="1135" spans="1:13" x14ac:dyDescent="0.25">
      <c r="A1135" s="13" t="s">
        <v>2268</v>
      </c>
      <c r="B1135" s="13">
        <v>45.72</v>
      </c>
      <c r="C1135" s="13">
        <v>4.2300000000000004</v>
      </c>
      <c r="D1135" s="13" t="s">
        <v>8336</v>
      </c>
      <c r="E1135" s="13" t="s">
        <v>8335</v>
      </c>
      <c r="F1135" s="13" t="s">
        <v>8335</v>
      </c>
      <c r="G1135" s="13" t="s">
        <v>8339</v>
      </c>
      <c r="H1135" s="13" t="s">
        <v>8335</v>
      </c>
      <c r="J1135" s="20" t="str">
        <f>IF(Table7[[#This Row],[smoker]]="?","No",Table7[[#This Row],[smoker]])</f>
        <v>No</v>
      </c>
      <c r="K1135" s="20">
        <f>IFERROR(VALUE(Table7[[#This Row],[NumberOfMajorSurgeries]]),0)</f>
        <v>0</v>
      </c>
      <c r="L1135" s="20" t="str">
        <f t="shared" si="34"/>
        <v>Obesity</v>
      </c>
      <c r="M1135" s="20" t="str">
        <f t="shared" si="35"/>
        <v>Normal</v>
      </c>
    </row>
    <row r="1136" spans="1:13" x14ac:dyDescent="0.25">
      <c r="A1136" s="13" t="s">
        <v>2270</v>
      </c>
      <c r="B1136" s="13">
        <v>25</v>
      </c>
      <c r="C1136" s="13">
        <v>5.32</v>
      </c>
      <c r="D1136" s="13" t="s">
        <v>8336</v>
      </c>
      <c r="E1136" s="13" t="s">
        <v>8335</v>
      </c>
      <c r="F1136" s="13" t="s">
        <v>8335</v>
      </c>
      <c r="G1136" s="13">
        <v>2</v>
      </c>
      <c r="H1136" s="13" t="s">
        <v>8335</v>
      </c>
      <c r="J1136" s="20" t="str">
        <f>IF(Table7[[#This Row],[smoker]]="?","No",Table7[[#This Row],[smoker]])</f>
        <v>No</v>
      </c>
      <c r="K1136" s="20">
        <f>IFERROR(VALUE(Table7[[#This Row],[NumberOfMajorSurgeries]]),0)</f>
        <v>2</v>
      </c>
      <c r="L1136" s="22" t="str">
        <f t="shared" si="34"/>
        <v>Overweight</v>
      </c>
      <c r="M1136" s="22" t="str">
        <f t="shared" si="35"/>
        <v>Normal</v>
      </c>
    </row>
    <row r="1137" spans="1:13" x14ac:dyDescent="0.25">
      <c r="A1137" s="13" t="s">
        <v>2272</v>
      </c>
      <c r="B1137" s="13">
        <v>39.5</v>
      </c>
      <c r="C1137" s="13">
        <v>6.66</v>
      </c>
      <c r="D1137" s="13" t="s">
        <v>8335</v>
      </c>
      <c r="E1137" s="13" t="s">
        <v>8335</v>
      </c>
      <c r="F1137" s="13" t="s">
        <v>8335</v>
      </c>
      <c r="G1137" s="13" t="s">
        <v>8339</v>
      </c>
      <c r="H1137" s="13" t="s">
        <v>8335</v>
      </c>
      <c r="J1137" s="20" t="str">
        <f>IF(Table7[[#This Row],[smoker]]="?","No",Table7[[#This Row],[smoker]])</f>
        <v>No</v>
      </c>
      <c r="K1137" s="20">
        <f>IFERROR(VALUE(Table7[[#This Row],[NumberOfMajorSurgeries]]),0)</f>
        <v>0</v>
      </c>
      <c r="L1137" s="20" t="str">
        <f t="shared" si="34"/>
        <v>Obesity</v>
      </c>
      <c r="M1137" s="20" t="str">
        <f t="shared" si="35"/>
        <v>Diabetes</v>
      </c>
    </row>
    <row r="1138" spans="1:13" x14ac:dyDescent="0.25">
      <c r="A1138" s="13" t="s">
        <v>2274</v>
      </c>
      <c r="B1138" s="13">
        <v>37.729999999999997</v>
      </c>
      <c r="C1138" s="13">
        <v>7.4</v>
      </c>
      <c r="D1138" s="13" t="s">
        <v>8335</v>
      </c>
      <c r="E1138" s="13" t="s">
        <v>8335</v>
      </c>
      <c r="F1138" s="13" t="s">
        <v>8335</v>
      </c>
      <c r="G1138" s="13" t="s">
        <v>8339</v>
      </c>
      <c r="H1138" s="13" t="s">
        <v>8335</v>
      </c>
      <c r="J1138" s="20" t="str">
        <f>IF(Table7[[#This Row],[smoker]]="?","No",Table7[[#This Row],[smoker]])</f>
        <v>No</v>
      </c>
      <c r="K1138" s="20">
        <f>IFERROR(VALUE(Table7[[#This Row],[NumberOfMajorSurgeries]]),0)</f>
        <v>0</v>
      </c>
      <c r="L1138" s="22" t="str">
        <f t="shared" si="34"/>
        <v>Obesity</v>
      </c>
      <c r="M1138" s="22" t="str">
        <f t="shared" si="35"/>
        <v>Diabetes</v>
      </c>
    </row>
    <row r="1139" spans="1:13" x14ac:dyDescent="0.25">
      <c r="A1139" s="13" t="s">
        <v>2276</v>
      </c>
      <c r="B1139" s="13">
        <v>40.659999999999997</v>
      </c>
      <c r="C1139" s="13">
        <v>10.08</v>
      </c>
      <c r="D1139" s="13" t="s">
        <v>8335</v>
      </c>
      <c r="E1139" s="13" t="s">
        <v>8335</v>
      </c>
      <c r="F1139" s="13" t="s">
        <v>8335</v>
      </c>
      <c r="G1139" s="13" t="s">
        <v>8339</v>
      </c>
      <c r="H1139" s="13" t="s">
        <v>8335</v>
      </c>
      <c r="J1139" s="20" t="str">
        <f>IF(Table7[[#This Row],[smoker]]="?","No",Table7[[#This Row],[smoker]])</f>
        <v>No</v>
      </c>
      <c r="K1139" s="20">
        <f>IFERROR(VALUE(Table7[[#This Row],[NumberOfMajorSurgeries]]),0)</f>
        <v>0</v>
      </c>
      <c r="L1139" s="20" t="str">
        <f t="shared" si="34"/>
        <v>Obesity</v>
      </c>
      <c r="M1139" s="20" t="str">
        <f t="shared" si="35"/>
        <v>Diabetes</v>
      </c>
    </row>
    <row r="1140" spans="1:13" x14ac:dyDescent="0.25">
      <c r="A1140" s="13" t="s">
        <v>2278</v>
      </c>
      <c r="B1140" s="13">
        <v>34.200000000000003</v>
      </c>
      <c r="C1140" s="13">
        <v>8.58</v>
      </c>
      <c r="D1140" s="13" t="s">
        <v>8335</v>
      </c>
      <c r="E1140" s="13" t="s">
        <v>8335</v>
      </c>
      <c r="F1140" s="13" t="s">
        <v>8335</v>
      </c>
      <c r="G1140" s="13" t="s">
        <v>8339</v>
      </c>
      <c r="H1140" s="13" t="s">
        <v>8335</v>
      </c>
      <c r="J1140" s="20" t="str">
        <f>IF(Table7[[#This Row],[smoker]]="?","No",Table7[[#This Row],[smoker]])</f>
        <v>No</v>
      </c>
      <c r="K1140" s="20">
        <f>IFERROR(VALUE(Table7[[#This Row],[NumberOfMajorSurgeries]]),0)</f>
        <v>0</v>
      </c>
      <c r="L1140" s="22" t="str">
        <f t="shared" si="34"/>
        <v>Obesity</v>
      </c>
      <c r="M1140" s="22" t="str">
        <f t="shared" si="35"/>
        <v>Diabetes</v>
      </c>
    </row>
    <row r="1141" spans="1:13" x14ac:dyDescent="0.25">
      <c r="A1141" s="13" t="s">
        <v>2280</v>
      </c>
      <c r="B1141" s="13">
        <v>46.51</v>
      </c>
      <c r="C1141" s="13">
        <v>5.84</v>
      </c>
      <c r="D1141" s="13" t="s">
        <v>8335</v>
      </c>
      <c r="E1141" s="13" t="s">
        <v>8335</v>
      </c>
      <c r="F1141" s="13" t="s">
        <v>8335</v>
      </c>
      <c r="G1141" s="13">
        <v>1</v>
      </c>
      <c r="H1141" s="13" t="s">
        <v>8335</v>
      </c>
      <c r="J1141" s="20" t="str">
        <f>IF(Table7[[#This Row],[smoker]]="?","No",Table7[[#This Row],[smoker]])</f>
        <v>No</v>
      </c>
      <c r="K1141" s="20">
        <f>IFERROR(VALUE(Table7[[#This Row],[NumberOfMajorSurgeries]]),0)</f>
        <v>1</v>
      </c>
      <c r="L1141" s="20" t="str">
        <f t="shared" si="34"/>
        <v>Obesity</v>
      </c>
      <c r="M1141" s="20" t="str">
        <f t="shared" si="35"/>
        <v>Prediabetes</v>
      </c>
    </row>
    <row r="1142" spans="1:13" x14ac:dyDescent="0.25">
      <c r="A1142" s="13" t="s">
        <v>2282</v>
      </c>
      <c r="B1142" s="13">
        <v>28.88</v>
      </c>
      <c r="C1142" s="13">
        <v>4.8600000000000003</v>
      </c>
      <c r="D1142" s="13" t="s">
        <v>8336</v>
      </c>
      <c r="E1142" s="13" t="s">
        <v>8335</v>
      </c>
      <c r="F1142" s="13" t="s">
        <v>8337</v>
      </c>
      <c r="G1142" s="13">
        <v>1</v>
      </c>
      <c r="H1142" s="13" t="s">
        <v>8335</v>
      </c>
      <c r="J1142" s="20" t="str">
        <f>IF(Table7[[#This Row],[smoker]]="?","No",Table7[[#This Row],[smoker]])</f>
        <v>No</v>
      </c>
      <c r="K1142" s="20">
        <f>IFERROR(VALUE(Table7[[#This Row],[NumberOfMajorSurgeries]]),0)</f>
        <v>1</v>
      </c>
      <c r="L1142" s="22" t="str">
        <f t="shared" si="34"/>
        <v>Overweight</v>
      </c>
      <c r="M1142" s="22" t="str">
        <f t="shared" si="35"/>
        <v>Normal</v>
      </c>
    </row>
    <row r="1143" spans="1:13" x14ac:dyDescent="0.25">
      <c r="A1143" s="13" t="s">
        <v>2284</v>
      </c>
      <c r="B1143" s="13">
        <v>33.914999999999999</v>
      </c>
      <c r="C1143" s="13">
        <v>11.52</v>
      </c>
      <c r="D1143" s="13" t="s">
        <v>8335</v>
      </c>
      <c r="E1143" s="13" t="s">
        <v>8335</v>
      </c>
      <c r="F1143" s="13" t="s">
        <v>8335</v>
      </c>
      <c r="G1143" s="13" t="s">
        <v>8339</v>
      </c>
      <c r="H1143" s="13" t="s">
        <v>8335</v>
      </c>
      <c r="J1143" s="20" t="str">
        <f>IF(Table7[[#This Row],[smoker]]="?","No",Table7[[#This Row],[smoker]])</f>
        <v>No</v>
      </c>
      <c r="K1143" s="20">
        <f>IFERROR(VALUE(Table7[[#This Row],[NumberOfMajorSurgeries]]),0)</f>
        <v>0</v>
      </c>
      <c r="L1143" s="20" t="str">
        <f t="shared" si="34"/>
        <v>Obesity</v>
      </c>
      <c r="M1143" s="20" t="str">
        <f t="shared" si="35"/>
        <v>Diabetes</v>
      </c>
    </row>
    <row r="1144" spans="1:13" x14ac:dyDescent="0.25">
      <c r="A1144" s="13" t="s">
        <v>2286</v>
      </c>
      <c r="B1144" s="13">
        <v>24.32</v>
      </c>
      <c r="C1144" s="13">
        <v>6.15</v>
      </c>
      <c r="D1144" s="13" t="s">
        <v>8336</v>
      </c>
      <c r="E1144" s="13" t="s">
        <v>8335</v>
      </c>
      <c r="F1144" s="13" t="s">
        <v>8337</v>
      </c>
      <c r="G1144" s="13">
        <v>1</v>
      </c>
      <c r="H1144" s="13" t="s">
        <v>8335</v>
      </c>
      <c r="J1144" s="20" t="str">
        <f>IF(Table7[[#This Row],[smoker]]="?","No",Table7[[#This Row],[smoker]])</f>
        <v>No</v>
      </c>
      <c r="K1144" s="20">
        <f>IFERROR(VALUE(Table7[[#This Row],[NumberOfMajorSurgeries]]),0)</f>
        <v>1</v>
      </c>
      <c r="L1144" s="22" t="str">
        <f t="shared" si="34"/>
        <v>Normal Weight</v>
      </c>
      <c r="M1144" s="22" t="str">
        <f t="shared" si="35"/>
        <v>Prediabetes</v>
      </c>
    </row>
    <row r="1145" spans="1:13" x14ac:dyDescent="0.25">
      <c r="A1145" s="13" t="s">
        <v>2288</v>
      </c>
      <c r="B1145" s="13">
        <v>25.8</v>
      </c>
      <c r="C1145" s="13">
        <v>9.94</v>
      </c>
      <c r="D1145" s="13" t="s">
        <v>8335</v>
      </c>
      <c r="E1145" s="13" t="s">
        <v>8335</v>
      </c>
      <c r="F1145" s="13" t="s">
        <v>8335</v>
      </c>
      <c r="G1145" s="13" t="s">
        <v>8339</v>
      </c>
      <c r="H1145" s="13" t="s">
        <v>8335</v>
      </c>
      <c r="J1145" s="20" t="str">
        <f>IF(Table7[[#This Row],[smoker]]="?","No",Table7[[#This Row],[smoker]])</f>
        <v>No</v>
      </c>
      <c r="K1145" s="20">
        <f>IFERROR(VALUE(Table7[[#This Row],[NumberOfMajorSurgeries]]),0)</f>
        <v>0</v>
      </c>
      <c r="L1145" s="20" t="str">
        <f t="shared" si="34"/>
        <v>Overweight</v>
      </c>
      <c r="M1145" s="20" t="str">
        <f t="shared" si="35"/>
        <v>Diabetes</v>
      </c>
    </row>
    <row r="1146" spans="1:13" x14ac:dyDescent="0.25">
      <c r="A1146" s="13" t="s">
        <v>2290</v>
      </c>
      <c r="B1146" s="13">
        <v>21.56</v>
      </c>
      <c r="C1146" s="13">
        <v>10.56</v>
      </c>
      <c r="D1146" s="13" t="s">
        <v>8335</v>
      </c>
      <c r="E1146" s="13" t="s">
        <v>8335</v>
      </c>
      <c r="F1146" s="13" t="s">
        <v>8335</v>
      </c>
      <c r="G1146" s="13" t="s">
        <v>8339</v>
      </c>
      <c r="H1146" s="13" t="s">
        <v>8335</v>
      </c>
      <c r="J1146" s="20" t="str">
        <f>IF(Table7[[#This Row],[smoker]]="?","No",Table7[[#This Row],[smoker]])</f>
        <v>No</v>
      </c>
      <c r="K1146" s="20">
        <f>IFERROR(VALUE(Table7[[#This Row],[NumberOfMajorSurgeries]]),0)</f>
        <v>0</v>
      </c>
      <c r="L1146" s="22" t="str">
        <f t="shared" si="34"/>
        <v>Normal Weight</v>
      </c>
      <c r="M1146" s="22" t="str">
        <f t="shared" si="35"/>
        <v>Diabetes</v>
      </c>
    </row>
    <row r="1147" spans="1:13" x14ac:dyDescent="0.25">
      <c r="A1147" s="13" t="s">
        <v>2292</v>
      </c>
      <c r="B1147" s="13">
        <v>31.6</v>
      </c>
      <c r="C1147" s="13">
        <v>6.79</v>
      </c>
      <c r="D1147" s="13" t="s">
        <v>8335</v>
      </c>
      <c r="E1147" s="13" t="s">
        <v>8335</v>
      </c>
      <c r="F1147" s="13" t="s">
        <v>8335</v>
      </c>
      <c r="G1147" s="13" t="s">
        <v>8339</v>
      </c>
      <c r="H1147" s="13" t="s">
        <v>8335</v>
      </c>
      <c r="J1147" s="20" t="str">
        <f>IF(Table7[[#This Row],[smoker]]="?","No",Table7[[#This Row],[smoker]])</f>
        <v>No</v>
      </c>
      <c r="K1147" s="20">
        <f>IFERROR(VALUE(Table7[[#This Row],[NumberOfMajorSurgeries]]),0)</f>
        <v>0</v>
      </c>
      <c r="L1147" s="20" t="str">
        <f t="shared" si="34"/>
        <v>Obesity</v>
      </c>
      <c r="M1147" s="20" t="str">
        <f t="shared" si="35"/>
        <v>Diabetes</v>
      </c>
    </row>
    <row r="1148" spans="1:13" x14ac:dyDescent="0.25">
      <c r="A1148" s="13" t="s">
        <v>2294</v>
      </c>
      <c r="B1148" s="13">
        <v>42.93</v>
      </c>
      <c r="C1148" s="13">
        <v>4.8</v>
      </c>
      <c r="D1148" s="13" t="s">
        <v>8335</v>
      </c>
      <c r="E1148" s="13" t="s">
        <v>8335</v>
      </c>
      <c r="F1148" s="13" t="s">
        <v>8335</v>
      </c>
      <c r="G1148" s="13">
        <v>1</v>
      </c>
      <c r="H1148" s="13" t="s">
        <v>8335</v>
      </c>
      <c r="J1148" s="20" t="str">
        <f>IF(Table7[[#This Row],[smoker]]="?","No",Table7[[#This Row],[smoker]])</f>
        <v>No</v>
      </c>
      <c r="K1148" s="20">
        <f>IFERROR(VALUE(Table7[[#This Row],[NumberOfMajorSurgeries]]),0)</f>
        <v>1</v>
      </c>
      <c r="L1148" s="22" t="str">
        <f t="shared" si="34"/>
        <v>Obesity</v>
      </c>
      <c r="M1148" s="22" t="str">
        <f t="shared" si="35"/>
        <v>Normal</v>
      </c>
    </row>
    <row r="1149" spans="1:13" x14ac:dyDescent="0.25">
      <c r="A1149" s="13" t="s">
        <v>2296</v>
      </c>
      <c r="B1149" s="13">
        <v>26.72</v>
      </c>
      <c r="C1149" s="13">
        <v>5.75</v>
      </c>
      <c r="D1149" s="13" t="s">
        <v>8335</v>
      </c>
      <c r="E1149" s="13" t="s">
        <v>8335</v>
      </c>
      <c r="F1149" s="13" t="s">
        <v>8335</v>
      </c>
      <c r="G1149" s="13">
        <v>2</v>
      </c>
      <c r="H1149" s="13" t="s">
        <v>8335</v>
      </c>
      <c r="J1149" s="20" t="str">
        <f>IF(Table7[[#This Row],[smoker]]="?","No",Table7[[#This Row],[smoker]])</f>
        <v>No</v>
      </c>
      <c r="K1149" s="20">
        <f>IFERROR(VALUE(Table7[[#This Row],[NumberOfMajorSurgeries]]),0)</f>
        <v>2</v>
      </c>
      <c r="L1149" s="20" t="str">
        <f t="shared" si="34"/>
        <v>Overweight</v>
      </c>
      <c r="M1149" s="20" t="str">
        <f t="shared" si="35"/>
        <v>Prediabetes</v>
      </c>
    </row>
    <row r="1150" spans="1:13" x14ac:dyDescent="0.25">
      <c r="A1150" s="13" t="s">
        <v>2298</v>
      </c>
      <c r="B1150" s="13">
        <v>26.67</v>
      </c>
      <c r="C1150" s="13">
        <v>5.81</v>
      </c>
      <c r="D1150" s="13" t="s">
        <v>8335</v>
      </c>
      <c r="E1150" s="13" t="s">
        <v>8335</v>
      </c>
      <c r="F1150" s="13" t="s">
        <v>8335</v>
      </c>
      <c r="G1150" s="13">
        <v>2</v>
      </c>
      <c r="H1150" s="13" t="s">
        <v>8335</v>
      </c>
      <c r="J1150" s="20" t="str">
        <f>IF(Table7[[#This Row],[smoker]]="?","No",Table7[[#This Row],[smoker]])</f>
        <v>No</v>
      </c>
      <c r="K1150" s="20">
        <f>IFERROR(VALUE(Table7[[#This Row],[NumberOfMajorSurgeries]]),0)</f>
        <v>2</v>
      </c>
      <c r="L1150" s="22" t="str">
        <f t="shared" si="34"/>
        <v>Overweight</v>
      </c>
      <c r="M1150" s="22" t="str">
        <f t="shared" si="35"/>
        <v>Prediabetes</v>
      </c>
    </row>
    <row r="1151" spans="1:13" x14ac:dyDescent="0.25">
      <c r="A1151" s="13" t="s">
        <v>2300</v>
      </c>
      <c r="B1151" s="13">
        <v>42.68</v>
      </c>
      <c r="C1151" s="13">
        <v>9.2799999999999994</v>
      </c>
      <c r="D1151" s="13" t="s">
        <v>8335</v>
      </c>
      <c r="E1151" s="13" t="s">
        <v>8335</v>
      </c>
      <c r="F1151" s="13" t="s">
        <v>8335</v>
      </c>
      <c r="G1151" s="13">
        <v>2</v>
      </c>
      <c r="H1151" s="13" t="s">
        <v>8335</v>
      </c>
      <c r="J1151" s="20" t="str">
        <f>IF(Table7[[#This Row],[smoker]]="?","No",Table7[[#This Row],[smoker]])</f>
        <v>No</v>
      </c>
      <c r="K1151" s="20">
        <f>IFERROR(VALUE(Table7[[#This Row],[NumberOfMajorSurgeries]]),0)</f>
        <v>2</v>
      </c>
      <c r="L1151" s="20" t="str">
        <f t="shared" si="34"/>
        <v>Obesity</v>
      </c>
      <c r="M1151" s="20" t="str">
        <f t="shared" si="35"/>
        <v>Diabetes</v>
      </c>
    </row>
    <row r="1152" spans="1:13" x14ac:dyDescent="0.25">
      <c r="A1152" s="13" t="s">
        <v>2302</v>
      </c>
      <c r="B1152" s="13">
        <v>24.31</v>
      </c>
      <c r="C1152" s="13">
        <v>6.37</v>
      </c>
      <c r="D1152" s="13" t="s">
        <v>8335</v>
      </c>
      <c r="E1152" s="13" t="s">
        <v>8335</v>
      </c>
      <c r="F1152" s="13" t="s">
        <v>8335</v>
      </c>
      <c r="G1152" s="13" t="s">
        <v>8339</v>
      </c>
      <c r="H1152" s="13" t="s">
        <v>8335</v>
      </c>
      <c r="J1152" s="20" t="str">
        <f>IF(Table7[[#This Row],[smoker]]="?","No",Table7[[#This Row],[smoker]])</f>
        <v>No</v>
      </c>
      <c r="K1152" s="20">
        <f>IFERROR(VALUE(Table7[[#This Row],[NumberOfMajorSurgeries]]),0)</f>
        <v>0</v>
      </c>
      <c r="L1152" s="22" t="str">
        <f t="shared" si="34"/>
        <v>Normal Weight</v>
      </c>
      <c r="M1152" s="22" t="str">
        <f t="shared" si="35"/>
        <v>Prediabetes</v>
      </c>
    </row>
    <row r="1153" spans="1:13" x14ac:dyDescent="0.25">
      <c r="A1153" s="13" t="s">
        <v>2304</v>
      </c>
      <c r="B1153" s="13">
        <v>44.75</v>
      </c>
      <c r="C1153" s="13">
        <v>5.09</v>
      </c>
      <c r="D1153" s="13" t="s">
        <v>8336</v>
      </c>
      <c r="E1153" s="13" t="s">
        <v>8335</v>
      </c>
      <c r="F1153" s="13" t="s">
        <v>8335</v>
      </c>
      <c r="G1153" s="13" t="s">
        <v>8339</v>
      </c>
      <c r="H1153" s="13" t="s">
        <v>8335</v>
      </c>
      <c r="J1153" s="20" t="str">
        <f>IF(Table7[[#This Row],[smoker]]="?","No",Table7[[#This Row],[smoker]])</f>
        <v>No</v>
      </c>
      <c r="K1153" s="20">
        <f>IFERROR(VALUE(Table7[[#This Row],[NumberOfMajorSurgeries]]),0)</f>
        <v>0</v>
      </c>
      <c r="L1153" s="20" t="str">
        <f t="shared" si="34"/>
        <v>Obesity</v>
      </c>
      <c r="M1153" s="20" t="str">
        <f t="shared" si="35"/>
        <v>Normal</v>
      </c>
    </row>
    <row r="1154" spans="1:13" x14ac:dyDescent="0.25">
      <c r="A1154" s="13" t="s">
        <v>2306</v>
      </c>
      <c r="B1154" s="13">
        <v>30.78</v>
      </c>
      <c r="C1154" s="13">
        <v>7.94</v>
      </c>
      <c r="D1154" s="13" t="s">
        <v>8335</v>
      </c>
      <c r="E1154" s="13" t="s">
        <v>8335</v>
      </c>
      <c r="F1154" s="13" t="s">
        <v>8335</v>
      </c>
      <c r="G1154" s="13">
        <v>2</v>
      </c>
      <c r="H1154" s="13" t="s">
        <v>8335</v>
      </c>
      <c r="J1154" s="20" t="str">
        <f>IF(Table7[[#This Row],[smoker]]="?","No",Table7[[#This Row],[smoker]])</f>
        <v>No</v>
      </c>
      <c r="K1154" s="20">
        <f>IFERROR(VALUE(Table7[[#This Row],[NumberOfMajorSurgeries]]),0)</f>
        <v>2</v>
      </c>
      <c r="L1154" s="22" t="str">
        <f t="shared" ref="L1154:L1217" si="36">IF(B1154 &lt; 18.5, "Underweight", IF(B1154 &lt; 25, "Normal Weight", IF(B1154 &lt; 30, "Overweight", "Obesity")))</f>
        <v>Obesity</v>
      </c>
      <c r="M1154" s="22" t="str">
        <f t="shared" ref="M1154:M1217" si="37">IF(C1154&lt;5.7,"Normal",
IF(C1154&lt;6.5,"Prediabetes",
IF(C1154&lt;7,"Diabetes",
"Diabetes")))</f>
        <v>Diabetes</v>
      </c>
    </row>
    <row r="1155" spans="1:13" x14ac:dyDescent="0.25">
      <c r="A1155" s="13" t="s">
        <v>2308</v>
      </c>
      <c r="B1155" s="13">
        <v>21.86</v>
      </c>
      <c r="C1155" s="13">
        <v>10.95</v>
      </c>
      <c r="D1155" s="13" t="s">
        <v>8335</v>
      </c>
      <c r="E1155" s="13" t="s">
        <v>8335</v>
      </c>
      <c r="F1155" s="13" t="s">
        <v>8335</v>
      </c>
      <c r="G1155" s="13" t="s">
        <v>8339</v>
      </c>
      <c r="H1155" s="13" t="s">
        <v>8335</v>
      </c>
      <c r="J1155" s="20" t="str">
        <f>IF(Table7[[#This Row],[smoker]]="?","No",Table7[[#This Row],[smoker]])</f>
        <v>No</v>
      </c>
      <c r="K1155" s="20">
        <f>IFERROR(VALUE(Table7[[#This Row],[NumberOfMajorSurgeries]]),0)</f>
        <v>0</v>
      </c>
      <c r="L1155" s="20" t="str">
        <f t="shared" si="36"/>
        <v>Normal Weight</v>
      </c>
      <c r="M1155" s="20" t="str">
        <f t="shared" si="37"/>
        <v>Diabetes</v>
      </c>
    </row>
    <row r="1156" spans="1:13" x14ac:dyDescent="0.25">
      <c r="A1156" s="13" t="s">
        <v>2310</v>
      </c>
      <c r="B1156" s="13">
        <v>49.09</v>
      </c>
      <c r="C1156" s="13">
        <v>6.3</v>
      </c>
      <c r="D1156" s="13" t="s">
        <v>8336</v>
      </c>
      <c r="E1156" s="13" t="s">
        <v>8335</v>
      </c>
      <c r="F1156" s="13" t="s">
        <v>8335</v>
      </c>
      <c r="G1156" s="13" t="s">
        <v>8339</v>
      </c>
      <c r="H1156" s="13" t="s">
        <v>8335</v>
      </c>
      <c r="J1156" s="20" t="str">
        <f>IF(Table7[[#This Row],[smoker]]="?","No",Table7[[#This Row],[smoker]])</f>
        <v>No</v>
      </c>
      <c r="K1156" s="20">
        <f>IFERROR(VALUE(Table7[[#This Row],[NumberOfMajorSurgeries]]),0)</f>
        <v>0</v>
      </c>
      <c r="L1156" s="22" t="str">
        <f t="shared" si="36"/>
        <v>Obesity</v>
      </c>
      <c r="M1156" s="22" t="str">
        <f t="shared" si="37"/>
        <v>Prediabetes</v>
      </c>
    </row>
    <row r="1157" spans="1:13" x14ac:dyDescent="0.25">
      <c r="A1157" s="13" t="s">
        <v>2312</v>
      </c>
      <c r="B1157" s="13">
        <v>47.74</v>
      </c>
      <c r="C1157" s="13">
        <v>8.0500000000000007</v>
      </c>
      <c r="D1157" s="13" t="s">
        <v>8336</v>
      </c>
      <c r="E1157" s="13" t="s">
        <v>8335</v>
      </c>
      <c r="F1157" s="13" t="s">
        <v>8335</v>
      </c>
      <c r="G1157" s="13">
        <v>2</v>
      </c>
      <c r="H1157" s="13" t="s">
        <v>8335</v>
      </c>
      <c r="J1157" s="20" t="str">
        <f>IF(Table7[[#This Row],[smoker]]="?","No",Table7[[#This Row],[smoker]])</f>
        <v>No</v>
      </c>
      <c r="K1157" s="20">
        <f>IFERROR(VALUE(Table7[[#This Row],[NumberOfMajorSurgeries]]),0)</f>
        <v>2</v>
      </c>
      <c r="L1157" s="20" t="str">
        <f t="shared" si="36"/>
        <v>Obesity</v>
      </c>
      <c r="M1157" s="20" t="str">
        <f t="shared" si="37"/>
        <v>Diabetes</v>
      </c>
    </row>
    <row r="1158" spans="1:13" x14ac:dyDescent="0.25">
      <c r="A1158" s="13" t="s">
        <v>2314</v>
      </c>
      <c r="B1158" s="13">
        <v>30.2</v>
      </c>
      <c r="C1158" s="13">
        <v>9.8800000000000008</v>
      </c>
      <c r="D1158" s="13" t="s">
        <v>8336</v>
      </c>
      <c r="E1158" s="13" t="s">
        <v>8335</v>
      </c>
      <c r="F1158" s="13" t="s">
        <v>8335</v>
      </c>
      <c r="G1158" s="13">
        <v>2</v>
      </c>
      <c r="H1158" s="13" t="s">
        <v>8335</v>
      </c>
      <c r="J1158" s="20" t="str">
        <f>IF(Table7[[#This Row],[smoker]]="?","No",Table7[[#This Row],[smoker]])</f>
        <v>No</v>
      </c>
      <c r="K1158" s="20">
        <f>IFERROR(VALUE(Table7[[#This Row],[NumberOfMajorSurgeries]]),0)</f>
        <v>2</v>
      </c>
      <c r="L1158" s="22" t="str">
        <f t="shared" si="36"/>
        <v>Obesity</v>
      </c>
      <c r="M1158" s="22" t="str">
        <f t="shared" si="37"/>
        <v>Diabetes</v>
      </c>
    </row>
    <row r="1159" spans="1:13" x14ac:dyDescent="0.25">
      <c r="A1159" s="13" t="s">
        <v>2316</v>
      </c>
      <c r="B1159" s="13">
        <v>33.25</v>
      </c>
      <c r="C1159" s="13">
        <v>7.42</v>
      </c>
      <c r="D1159" s="13" t="s">
        <v>8336</v>
      </c>
      <c r="E1159" s="13" t="s">
        <v>8335</v>
      </c>
      <c r="F1159" s="13" t="s">
        <v>8335</v>
      </c>
      <c r="G1159" s="13">
        <v>2</v>
      </c>
      <c r="H1159" s="13" t="s">
        <v>8335</v>
      </c>
      <c r="J1159" s="20" t="str">
        <f>IF(Table7[[#This Row],[smoker]]="?","No",Table7[[#This Row],[smoker]])</f>
        <v>No</v>
      </c>
      <c r="K1159" s="20">
        <f>IFERROR(VALUE(Table7[[#This Row],[NumberOfMajorSurgeries]]),0)</f>
        <v>2</v>
      </c>
      <c r="L1159" s="20" t="str">
        <f t="shared" si="36"/>
        <v>Obesity</v>
      </c>
      <c r="M1159" s="20" t="str">
        <f t="shared" si="37"/>
        <v>Diabetes</v>
      </c>
    </row>
    <row r="1160" spans="1:13" x14ac:dyDescent="0.25">
      <c r="A1160" s="13" t="s">
        <v>2318</v>
      </c>
      <c r="B1160" s="13">
        <v>26.6</v>
      </c>
      <c r="C1160" s="13">
        <v>8.4499999999999993</v>
      </c>
      <c r="D1160" s="13" t="s">
        <v>8336</v>
      </c>
      <c r="E1160" s="13" t="s">
        <v>8335</v>
      </c>
      <c r="F1160" s="13" t="s">
        <v>8335</v>
      </c>
      <c r="G1160" s="13">
        <v>1</v>
      </c>
      <c r="H1160" s="13" t="s">
        <v>8335</v>
      </c>
      <c r="J1160" s="20" t="str">
        <f>IF(Table7[[#This Row],[smoker]]="?","No",Table7[[#This Row],[smoker]])</f>
        <v>No</v>
      </c>
      <c r="K1160" s="20">
        <f>IFERROR(VALUE(Table7[[#This Row],[NumberOfMajorSurgeries]]),0)</f>
        <v>1</v>
      </c>
      <c r="L1160" s="22" t="str">
        <f t="shared" si="36"/>
        <v>Overweight</v>
      </c>
      <c r="M1160" s="22" t="str">
        <f t="shared" si="37"/>
        <v>Diabetes</v>
      </c>
    </row>
    <row r="1161" spans="1:13" x14ac:dyDescent="0.25">
      <c r="A1161" s="13" t="s">
        <v>2320</v>
      </c>
      <c r="B1161" s="13">
        <v>26.35</v>
      </c>
      <c r="C1161" s="13">
        <v>6.21</v>
      </c>
      <c r="D1161" s="13" t="s">
        <v>8335</v>
      </c>
      <c r="E1161" s="13" t="s">
        <v>8335</v>
      </c>
      <c r="F1161" s="13" t="s">
        <v>8335</v>
      </c>
      <c r="G1161" s="13">
        <v>2</v>
      </c>
      <c r="H1161" s="13" t="s">
        <v>8335</v>
      </c>
      <c r="J1161" s="20" t="str">
        <f>IF(Table7[[#This Row],[smoker]]="?","No",Table7[[#This Row],[smoker]])</f>
        <v>No</v>
      </c>
      <c r="K1161" s="20">
        <f>IFERROR(VALUE(Table7[[#This Row],[NumberOfMajorSurgeries]]),0)</f>
        <v>2</v>
      </c>
      <c r="L1161" s="20" t="str">
        <f t="shared" si="36"/>
        <v>Overweight</v>
      </c>
      <c r="M1161" s="20" t="str">
        <f t="shared" si="37"/>
        <v>Prediabetes</v>
      </c>
    </row>
    <row r="1162" spans="1:13" x14ac:dyDescent="0.25">
      <c r="A1162" s="13" t="s">
        <v>2322</v>
      </c>
      <c r="B1162" s="13">
        <v>39.994999999999997</v>
      </c>
      <c r="C1162" s="13">
        <v>4.6500000000000004</v>
      </c>
      <c r="D1162" s="13" t="s">
        <v>8335</v>
      </c>
      <c r="E1162" s="13" t="s">
        <v>8335</v>
      </c>
      <c r="F1162" s="13" t="s">
        <v>8335</v>
      </c>
      <c r="G1162" s="13" t="s">
        <v>8339</v>
      </c>
      <c r="H1162" s="13" t="s">
        <v>8335</v>
      </c>
      <c r="J1162" s="20" t="str">
        <f>IF(Table7[[#This Row],[smoker]]="?","No",Table7[[#This Row],[smoker]])</f>
        <v>No</v>
      </c>
      <c r="K1162" s="20">
        <f>IFERROR(VALUE(Table7[[#This Row],[NumberOfMajorSurgeries]]),0)</f>
        <v>0</v>
      </c>
      <c r="L1162" s="22" t="str">
        <f t="shared" si="36"/>
        <v>Obesity</v>
      </c>
      <c r="M1162" s="22" t="str">
        <f t="shared" si="37"/>
        <v>Normal</v>
      </c>
    </row>
    <row r="1163" spans="1:13" x14ac:dyDescent="0.25">
      <c r="A1163" s="13" t="s">
        <v>2324</v>
      </c>
      <c r="B1163" s="13">
        <v>22.92</v>
      </c>
      <c r="C1163" s="13">
        <v>5.87</v>
      </c>
      <c r="D1163" s="13" t="s">
        <v>8336</v>
      </c>
      <c r="E1163" s="13" t="s">
        <v>8335</v>
      </c>
      <c r="F1163" s="13" t="s">
        <v>8335</v>
      </c>
      <c r="G1163" s="13">
        <v>1</v>
      </c>
      <c r="H1163" s="13" t="s">
        <v>8335</v>
      </c>
      <c r="J1163" s="20" t="str">
        <f>IF(Table7[[#This Row],[smoker]]="?","No",Table7[[#This Row],[smoker]])</f>
        <v>No</v>
      </c>
      <c r="K1163" s="20">
        <f>IFERROR(VALUE(Table7[[#This Row],[NumberOfMajorSurgeries]]),0)</f>
        <v>1</v>
      </c>
      <c r="L1163" s="20" t="str">
        <f t="shared" si="36"/>
        <v>Normal Weight</v>
      </c>
      <c r="M1163" s="20" t="str">
        <f t="shared" si="37"/>
        <v>Prediabetes</v>
      </c>
    </row>
    <row r="1164" spans="1:13" x14ac:dyDescent="0.25">
      <c r="A1164" s="13" t="s">
        <v>2326</v>
      </c>
      <c r="B1164" s="13">
        <v>24.78</v>
      </c>
      <c r="C1164" s="13">
        <v>4.24</v>
      </c>
      <c r="D1164" s="13" t="s">
        <v>8336</v>
      </c>
      <c r="E1164" s="13" t="s">
        <v>8335</v>
      </c>
      <c r="F1164" s="13" t="s">
        <v>8335</v>
      </c>
      <c r="G1164" s="13">
        <v>2</v>
      </c>
      <c r="H1164" s="13" t="s">
        <v>8335</v>
      </c>
      <c r="J1164" s="20" t="str">
        <f>IF(Table7[[#This Row],[smoker]]="?","No",Table7[[#This Row],[smoker]])</f>
        <v>No</v>
      </c>
      <c r="K1164" s="20">
        <f>IFERROR(VALUE(Table7[[#This Row],[NumberOfMajorSurgeries]]),0)</f>
        <v>2</v>
      </c>
      <c r="L1164" s="22" t="str">
        <f t="shared" si="36"/>
        <v>Normal Weight</v>
      </c>
      <c r="M1164" s="22" t="str">
        <f t="shared" si="37"/>
        <v>Normal</v>
      </c>
    </row>
    <row r="1165" spans="1:13" x14ac:dyDescent="0.25">
      <c r="A1165" s="13" t="s">
        <v>2328</v>
      </c>
      <c r="B1165" s="13">
        <v>34.07</v>
      </c>
      <c r="C1165" s="13">
        <v>7.81</v>
      </c>
      <c r="D1165" s="13" t="s">
        <v>8336</v>
      </c>
      <c r="E1165" s="13" t="s">
        <v>8335</v>
      </c>
      <c r="F1165" s="13" t="s">
        <v>8335</v>
      </c>
      <c r="G1165" s="13" t="s">
        <v>8339</v>
      </c>
      <c r="H1165" s="13" t="s">
        <v>8335</v>
      </c>
      <c r="J1165" s="20" t="str">
        <f>IF(Table7[[#This Row],[smoker]]="?","No",Table7[[#This Row],[smoker]])</f>
        <v>No</v>
      </c>
      <c r="K1165" s="20">
        <f>IFERROR(VALUE(Table7[[#This Row],[NumberOfMajorSurgeries]]),0)</f>
        <v>0</v>
      </c>
      <c r="L1165" s="20" t="str">
        <f t="shared" si="36"/>
        <v>Obesity</v>
      </c>
      <c r="M1165" s="20" t="str">
        <f t="shared" si="37"/>
        <v>Diabetes</v>
      </c>
    </row>
    <row r="1166" spans="1:13" x14ac:dyDescent="0.25">
      <c r="A1166" s="13" t="s">
        <v>2330</v>
      </c>
      <c r="B1166" s="13">
        <v>30.14</v>
      </c>
      <c r="C1166" s="13">
        <v>9.85</v>
      </c>
      <c r="D1166" s="13" t="s">
        <v>8335</v>
      </c>
      <c r="E1166" s="13" t="s">
        <v>8335</v>
      </c>
      <c r="F1166" s="13" t="s">
        <v>8335</v>
      </c>
      <c r="G1166" s="13" t="s">
        <v>8339</v>
      </c>
      <c r="H1166" s="13" t="s">
        <v>8335</v>
      </c>
      <c r="J1166" s="20" t="str">
        <f>IF(Table7[[#This Row],[smoker]]="?","No",Table7[[#This Row],[smoker]])</f>
        <v>No</v>
      </c>
      <c r="K1166" s="20">
        <f>IFERROR(VALUE(Table7[[#This Row],[NumberOfMajorSurgeries]]),0)</f>
        <v>0</v>
      </c>
      <c r="L1166" s="22" t="str">
        <f t="shared" si="36"/>
        <v>Obesity</v>
      </c>
      <c r="M1166" s="22" t="str">
        <f t="shared" si="37"/>
        <v>Diabetes</v>
      </c>
    </row>
    <row r="1167" spans="1:13" x14ac:dyDescent="0.25">
      <c r="A1167" s="13" t="s">
        <v>2332</v>
      </c>
      <c r="B1167" s="13">
        <v>18.05</v>
      </c>
      <c r="C1167" s="13">
        <v>6.94</v>
      </c>
      <c r="D1167" s="13" t="s">
        <v>8335</v>
      </c>
      <c r="E1167" s="13" t="s">
        <v>8335</v>
      </c>
      <c r="F1167" s="13" t="s">
        <v>8335</v>
      </c>
      <c r="G1167" s="13" t="s">
        <v>8339</v>
      </c>
      <c r="H1167" s="13" t="s">
        <v>8335</v>
      </c>
      <c r="J1167" s="20" t="str">
        <f>IF(Table7[[#This Row],[smoker]]="?","No",Table7[[#This Row],[smoker]])</f>
        <v>No</v>
      </c>
      <c r="K1167" s="20">
        <f>IFERROR(VALUE(Table7[[#This Row],[NumberOfMajorSurgeries]]),0)</f>
        <v>0</v>
      </c>
      <c r="L1167" s="20" t="str">
        <f t="shared" si="36"/>
        <v>Underweight</v>
      </c>
      <c r="M1167" s="20" t="str">
        <f t="shared" si="37"/>
        <v>Diabetes</v>
      </c>
    </row>
    <row r="1168" spans="1:13" x14ac:dyDescent="0.25">
      <c r="A1168" s="13" t="s">
        <v>2334</v>
      </c>
      <c r="B1168" s="13">
        <v>37.4</v>
      </c>
      <c r="C1168" s="13">
        <v>11.3</v>
      </c>
      <c r="D1168" s="13" t="s">
        <v>8336</v>
      </c>
      <c r="E1168" s="13" t="s">
        <v>8335</v>
      </c>
      <c r="F1168" s="13" t="s">
        <v>8335</v>
      </c>
      <c r="G1168" s="13">
        <v>2</v>
      </c>
      <c r="H1168" s="13" t="s">
        <v>8335</v>
      </c>
      <c r="J1168" s="20" t="str">
        <f>IF(Table7[[#This Row],[smoker]]="?","No",Table7[[#This Row],[smoker]])</f>
        <v>No</v>
      </c>
      <c r="K1168" s="20">
        <f>IFERROR(VALUE(Table7[[#This Row],[NumberOfMajorSurgeries]]),0)</f>
        <v>2</v>
      </c>
      <c r="L1168" s="22" t="str">
        <f t="shared" si="36"/>
        <v>Obesity</v>
      </c>
      <c r="M1168" s="22" t="str">
        <f t="shared" si="37"/>
        <v>Diabetes</v>
      </c>
    </row>
    <row r="1169" spans="1:13" x14ac:dyDescent="0.25">
      <c r="A1169" s="13" t="s">
        <v>2336</v>
      </c>
      <c r="B1169" s="13">
        <v>25.75</v>
      </c>
      <c r="C1169" s="13">
        <v>9.23</v>
      </c>
      <c r="D1169" s="13" t="s">
        <v>8335</v>
      </c>
      <c r="E1169" s="13" t="s">
        <v>8335</v>
      </c>
      <c r="F1169" s="13" t="s">
        <v>8335</v>
      </c>
      <c r="G1169" s="13" t="s">
        <v>8339</v>
      </c>
      <c r="H1169" s="13" t="s">
        <v>8335</v>
      </c>
      <c r="J1169" s="20" t="str">
        <f>IF(Table7[[#This Row],[smoker]]="?","No",Table7[[#This Row],[smoker]])</f>
        <v>No</v>
      </c>
      <c r="K1169" s="20">
        <f>IFERROR(VALUE(Table7[[#This Row],[NumberOfMajorSurgeries]]),0)</f>
        <v>0</v>
      </c>
      <c r="L1169" s="20" t="str">
        <f t="shared" si="36"/>
        <v>Overweight</v>
      </c>
      <c r="M1169" s="20" t="str">
        <f t="shared" si="37"/>
        <v>Diabetes</v>
      </c>
    </row>
    <row r="1170" spans="1:13" x14ac:dyDescent="0.25">
      <c r="A1170" s="13" t="s">
        <v>2338</v>
      </c>
      <c r="B1170" s="13">
        <v>32.299999999999997</v>
      </c>
      <c r="C1170" s="13">
        <v>4.37</v>
      </c>
      <c r="D1170" s="13" t="s">
        <v>8335</v>
      </c>
      <c r="E1170" s="13" t="s">
        <v>8335</v>
      </c>
      <c r="F1170" s="13" t="s">
        <v>8335</v>
      </c>
      <c r="G1170" s="13">
        <v>2</v>
      </c>
      <c r="H1170" s="13" t="s">
        <v>8335</v>
      </c>
      <c r="J1170" s="20" t="str">
        <f>IF(Table7[[#This Row],[smoker]]="?","No",Table7[[#This Row],[smoker]])</f>
        <v>No</v>
      </c>
      <c r="K1170" s="20">
        <f>IFERROR(VALUE(Table7[[#This Row],[NumberOfMajorSurgeries]]),0)</f>
        <v>2</v>
      </c>
      <c r="L1170" s="22" t="str">
        <f t="shared" si="36"/>
        <v>Obesity</v>
      </c>
      <c r="M1170" s="22" t="str">
        <f t="shared" si="37"/>
        <v>Normal</v>
      </c>
    </row>
    <row r="1171" spans="1:13" x14ac:dyDescent="0.25">
      <c r="A1171" s="13" t="s">
        <v>2340</v>
      </c>
      <c r="B1171" s="13">
        <v>28.61</v>
      </c>
      <c r="C1171" s="13">
        <v>5.76</v>
      </c>
      <c r="D1171" s="13" t="s">
        <v>8335</v>
      </c>
      <c r="E1171" s="13" t="s">
        <v>8335</v>
      </c>
      <c r="F1171" s="13" t="s">
        <v>8337</v>
      </c>
      <c r="G1171" s="13">
        <v>1</v>
      </c>
      <c r="H1171" s="13" t="s">
        <v>8335</v>
      </c>
      <c r="J1171" s="20" t="str">
        <f>IF(Table7[[#This Row],[smoker]]="?","No",Table7[[#This Row],[smoker]])</f>
        <v>No</v>
      </c>
      <c r="K1171" s="20">
        <f>IFERROR(VALUE(Table7[[#This Row],[NumberOfMajorSurgeries]]),0)</f>
        <v>1</v>
      </c>
      <c r="L1171" s="20" t="str">
        <f t="shared" si="36"/>
        <v>Overweight</v>
      </c>
      <c r="M1171" s="20" t="str">
        <f t="shared" si="37"/>
        <v>Prediabetes</v>
      </c>
    </row>
    <row r="1172" spans="1:13" x14ac:dyDescent="0.25">
      <c r="A1172" s="13" t="s">
        <v>2342</v>
      </c>
      <c r="B1172" s="13">
        <v>45.41</v>
      </c>
      <c r="C1172" s="13">
        <v>4.96</v>
      </c>
      <c r="D1172" s="13" t="s">
        <v>8335</v>
      </c>
      <c r="E1172" s="13" t="s">
        <v>8335</v>
      </c>
      <c r="F1172" s="13" t="s">
        <v>8335</v>
      </c>
      <c r="G1172" s="13">
        <v>1</v>
      </c>
      <c r="H1172" s="13" t="s">
        <v>8335</v>
      </c>
      <c r="J1172" s="20" t="str">
        <f>IF(Table7[[#This Row],[smoker]]="?","No",Table7[[#This Row],[smoker]])</f>
        <v>No</v>
      </c>
      <c r="K1172" s="20">
        <f>IFERROR(VALUE(Table7[[#This Row],[NumberOfMajorSurgeries]]),0)</f>
        <v>1</v>
      </c>
      <c r="L1172" s="22" t="str">
        <f t="shared" si="36"/>
        <v>Obesity</v>
      </c>
      <c r="M1172" s="22" t="str">
        <f t="shared" si="37"/>
        <v>Normal</v>
      </c>
    </row>
    <row r="1173" spans="1:13" x14ac:dyDescent="0.25">
      <c r="A1173" s="13" t="s">
        <v>2344</v>
      </c>
      <c r="B1173" s="13">
        <v>31.2</v>
      </c>
      <c r="C1173" s="13">
        <v>11.04</v>
      </c>
      <c r="D1173" s="13" t="s">
        <v>8336</v>
      </c>
      <c r="E1173" s="13" t="s">
        <v>8335</v>
      </c>
      <c r="F1173" s="13" t="s">
        <v>8335</v>
      </c>
      <c r="G1173" s="13">
        <v>2</v>
      </c>
      <c r="H1173" s="13" t="s">
        <v>8335</v>
      </c>
      <c r="J1173" s="20" t="str">
        <f>IF(Table7[[#This Row],[smoker]]="?","No",Table7[[#This Row],[smoker]])</f>
        <v>No</v>
      </c>
      <c r="K1173" s="20">
        <f>IFERROR(VALUE(Table7[[#This Row],[NumberOfMajorSurgeries]]),0)</f>
        <v>2</v>
      </c>
      <c r="L1173" s="20" t="str">
        <f t="shared" si="36"/>
        <v>Obesity</v>
      </c>
      <c r="M1173" s="20" t="str">
        <f t="shared" si="37"/>
        <v>Diabetes</v>
      </c>
    </row>
    <row r="1174" spans="1:13" x14ac:dyDescent="0.25">
      <c r="A1174" s="13" t="s">
        <v>2346</v>
      </c>
      <c r="B1174" s="13">
        <v>29.83</v>
      </c>
      <c r="C1174" s="13">
        <v>7.81</v>
      </c>
      <c r="D1174" s="13" t="s">
        <v>8336</v>
      </c>
      <c r="E1174" s="13" t="s">
        <v>8335</v>
      </c>
      <c r="F1174" s="13" t="s">
        <v>8335</v>
      </c>
      <c r="G1174" s="13">
        <v>1</v>
      </c>
      <c r="H1174" s="13" t="s">
        <v>8335</v>
      </c>
      <c r="J1174" s="20" t="str">
        <f>IF(Table7[[#This Row],[smoker]]="?","No",Table7[[#This Row],[smoker]])</f>
        <v>No</v>
      </c>
      <c r="K1174" s="20">
        <f>IFERROR(VALUE(Table7[[#This Row],[NumberOfMajorSurgeries]]),0)</f>
        <v>1</v>
      </c>
      <c r="L1174" s="22" t="str">
        <f t="shared" si="36"/>
        <v>Overweight</v>
      </c>
      <c r="M1174" s="22" t="str">
        <f t="shared" si="37"/>
        <v>Diabetes</v>
      </c>
    </row>
    <row r="1175" spans="1:13" x14ac:dyDescent="0.25">
      <c r="A1175" s="13" t="s">
        <v>2348</v>
      </c>
      <c r="B1175" s="13">
        <v>29.06</v>
      </c>
      <c r="C1175" s="13">
        <v>4.55</v>
      </c>
      <c r="D1175" s="13" t="s">
        <v>8335</v>
      </c>
      <c r="E1175" s="13" t="s">
        <v>8335</v>
      </c>
      <c r="F1175" s="13" t="s">
        <v>8335</v>
      </c>
      <c r="G1175" s="13" t="s">
        <v>8339</v>
      </c>
      <c r="H1175" s="13" t="s">
        <v>8335</v>
      </c>
      <c r="J1175" s="20" t="str">
        <f>IF(Table7[[#This Row],[smoker]]="?","No",Table7[[#This Row],[smoker]])</f>
        <v>No</v>
      </c>
      <c r="K1175" s="20">
        <f>IFERROR(VALUE(Table7[[#This Row],[NumberOfMajorSurgeries]]),0)</f>
        <v>0</v>
      </c>
      <c r="L1175" s="20" t="str">
        <f t="shared" si="36"/>
        <v>Overweight</v>
      </c>
      <c r="M1175" s="20" t="str">
        <f t="shared" si="37"/>
        <v>Normal</v>
      </c>
    </row>
    <row r="1176" spans="1:13" x14ac:dyDescent="0.25">
      <c r="A1176" s="13" t="s">
        <v>2350</v>
      </c>
      <c r="B1176" s="13">
        <v>27.454999999999998</v>
      </c>
      <c r="C1176" s="13">
        <v>6.13</v>
      </c>
      <c r="D1176" s="13" t="s">
        <v>8335</v>
      </c>
      <c r="E1176" s="13" t="s">
        <v>8335</v>
      </c>
      <c r="F1176" s="13" t="s">
        <v>8335</v>
      </c>
      <c r="G1176" s="13">
        <v>2</v>
      </c>
      <c r="H1176" s="13" t="s">
        <v>8335</v>
      </c>
      <c r="J1176" s="20" t="str">
        <f>IF(Table7[[#This Row],[smoker]]="?","No",Table7[[#This Row],[smoker]])</f>
        <v>No</v>
      </c>
      <c r="K1176" s="20">
        <f>IFERROR(VALUE(Table7[[#This Row],[NumberOfMajorSurgeries]]),0)</f>
        <v>2</v>
      </c>
      <c r="L1176" s="22" t="str">
        <f t="shared" si="36"/>
        <v>Overweight</v>
      </c>
      <c r="M1176" s="22" t="str">
        <f t="shared" si="37"/>
        <v>Prediabetes</v>
      </c>
    </row>
    <row r="1177" spans="1:13" x14ac:dyDescent="0.25">
      <c r="A1177" s="13" t="s">
        <v>2352</v>
      </c>
      <c r="B1177" s="13">
        <v>23.01</v>
      </c>
      <c r="C1177" s="13">
        <v>6.04</v>
      </c>
      <c r="D1177" s="13" t="s">
        <v>8336</v>
      </c>
      <c r="E1177" s="13" t="s">
        <v>8335</v>
      </c>
      <c r="F1177" s="13" t="s">
        <v>8335</v>
      </c>
      <c r="G1177" s="13">
        <v>1</v>
      </c>
      <c r="H1177" s="13" t="s">
        <v>8335</v>
      </c>
      <c r="J1177" s="20" t="str">
        <f>IF(Table7[[#This Row],[smoker]]="?","No",Table7[[#This Row],[smoker]])</f>
        <v>No</v>
      </c>
      <c r="K1177" s="20">
        <f>IFERROR(VALUE(Table7[[#This Row],[NumberOfMajorSurgeries]]),0)</f>
        <v>1</v>
      </c>
      <c r="L1177" s="20" t="str">
        <f t="shared" si="36"/>
        <v>Normal Weight</v>
      </c>
      <c r="M1177" s="20" t="str">
        <f t="shared" si="37"/>
        <v>Prediabetes</v>
      </c>
    </row>
    <row r="1178" spans="1:13" x14ac:dyDescent="0.25">
      <c r="A1178" s="13" t="s">
        <v>2354</v>
      </c>
      <c r="B1178" s="13">
        <v>31.39</v>
      </c>
      <c r="C1178" s="13">
        <v>8.85</v>
      </c>
      <c r="D1178" s="13" t="s">
        <v>8336</v>
      </c>
      <c r="E1178" s="13" t="s">
        <v>8335</v>
      </c>
      <c r="F1178" s="13" t="s">
        <v>8335</v>
      </c>
      <c r="G1178" s="13" t="s">
        <v>8339</v>
      </c>
      <c r="H1178" s="13" t="s">
        <v>8335</v>
      </c>
      <c r="J1178" s="20" t="str">
        <f>IF(Table7[[#This Row],[smoker]]="?","No",Table7[[#This Row],[smoker]])</f>
        <v>No</v>
      </c>
      <c r="K1178" s="20">
        <f>IFERROR(VALUE(Table7[[#This Row],[NumberOfMajorSurgeries]]),0)</f>
        <v>0</v>
      </c>
      <c r="L1178" s="22" t="str">
        <f t="shared" si="36"/>
        <v>Obesity</v>
      </c>
      <c r="M1178" s="22" t="str">
        <f t="shared" si="37"/>
        <v>Diabetes</v>
      </c>
    </row>
    <row r="1179" spans="1:13" x14ac:dyDescent="0.25">
      <c r="A1179" s="13" t="s">
        <v>2356</v>
      </c>
      <c r="B1179" s="13">
        <v>34.770000000000003</v>
      </c>
      <c r="C1179" s="13">
        <v>10.54</v>
      </c>
      <c r="D1179" s="13" t="s">
        <v>8335</v>
      </c>
      <c r="E1179" s="13" t="s">
        <v>8335</v>
      </c>
      <c r="F1179" s="13" t="s">
        <v>8335</v>
      </c>
      <c r="G1179" s="13">
        <v>2</v>
      </c>
      <c r="H1179" s="13" t="s">
        <v>8335</v>
      </c>
      <c r="J1179" s="20" t="str">
        <f>IF(Table7[[#This Row],[smoker]]="?","No",Table7[[#This Row],[smoker]])</f>
        <v>No</v>
      </c>
      <c r="K1179" s="20">
        <f>IFERROR(VALUE(Table7[[#This Row],[NumberOfMajorSurgeries]]),0)</f>
        <v>2</v>
      </c>
      <c r="L1179" s="20" t="str">
        <f t="shared" si="36"/>
        <v>Obesity</v>
      </c>
      <c r="M1179" s="20" t="str">
        <f t="shared" si="37"/>
        <v>Diabetes</v>
      </c>
    </row>
    <row r="1180" spans="1:13" x14ac:dyDescent="0.25">
      <c r="A1180" s="13" t="s">
        <v>2358</v>
      </c>
      <c r="B1180" s="13">
        <v>24.48</v>
      </c>
      <c r="C1180" s="13">
        <v>4.37</v>
      </c>
      <c r="D1180" s="13" t="s">
        <v>8336</v>
      </c>
      <c r="E1180" s="13" t="s">
        <v>8335</v>
      </c>
      <c r="F1180" s="13" t="s">
        <v>8335</v>
      </c>
      <c r="G1180" s="13">
        <v>2</v>
      </c>
      <c r="H1180" s="13" t="s">
        <v>8335</v>
      </c>
      <c r="J1180" s="20" t="str">
        <f>IF(Table7[[#This Row],[smoker]]="?","No",Table7[[#This Row],[smoker]])</f>
        <v>No</v>
      </c>
      <c r="K1180" s="20">
        <f>IFERROR(VALUE(Table7[[#This Row],[NumberOfMajorSurgeries]]),0)</f>
        <v>2</v>
      </c>
      <c r="L1180" s="22" t="str">
        <f t="shared" si="36"/>
        <v>Normal Weight</v>
      </c>
      <c r="M1180" s="22" t="str">
        <f t="shared" si="37"/>
        <v>Normal</v>
      </c>
    </row>
    <row r="1181" spans="1:13" x14ac:dyDescent="0.25">
      <c r="A1181" s="13" t="s">
        <v>2360</v>
      </c>
      <c r="B1181" s="13">
        <v>22.61</v>
      </c>
      <c r="C1181" s="13">
        <v>9.6300000000000008</v>
      </c>
      <c r="D1181" s="13" t="s">
        <v>8335</v>
      </c>
      <c r="E1181" s="13" t="s">
        <v>8335</v>
      </c>
      <c r="F1181" s="13" t="s">
        <v>8335</v>
      </c>
      <c r="G1181" s="13">
        <v>2</v>
      </c>
      <c r="H1181" s="13" t="s">
        <v>8335</v>
      </c>
      <c r="J1181" s="20" t="str">
        <f>IF(Table7[[#This Row],[smoker]]="?","No",Table7[[#This Row],[smoker]])</f>
        <v>No</v>
      </c>
      <c r="K1181" s="20">
        <f>IFERROR(VALUE(Table7[[#This Row],[NumberOfMajorSurgeries]]),0)</f>
        <v>2</v>
      </c>
      <c r="L1181" s="20" t="str">
        <f t="shared" si="36"/>
        <v>Normal Weight</v>
      </c>
      <c r="M1181" s="20" t="str">
        <f t="shared" si="37"/>
        <v>Diabetes</v>
      </c>
    </row>
    <row r="1182" spans="1:13" x14ac:dyDescent="0.25">
      <c r="A1182" s="13" t="s">
        <v>2362</v>
      </c>
      <c r="B1182" s="13">
        <v>34.299999999999997</v>
      </c>
      <c r="C1182" s="13">
        <v>10.37</v>
      </c>
      <c r="D1182" s="13" t="s">
        <v>8335</v>
      </c>
      <c r="E1182" s="13" t="s">
        <v>8335</v>
      </c>
      <c r="F1182" s="13" t="s">
        <v>8335</v>
      </c>
      <c r="G1182" s="13" t="s">
        <v>8339</v>
      </c>
      <c r="H1182" s="13" t="s">
        <v>8335</v>
      </c>
      <c r="J1182" s="20" t="str">
        <f>IF(Table7[[#This Row],[smoker]]="?","No",Table7[[#This Row],[smoker]])</f>
        <v>No</v>
      </c>
      <c r="K1182" s="20">
        <f>IFERROR(VALUE(Table7[[#This Row],[NumberOfMajorSurgeries]]),0)</f>
        <v>0</v>
      </c>
      <c r="L1182" s="22" t="str">
        <f t="shared" si="36"/>
        <v>Obesity</v>
      </c>
      <c r="M1182" s="22" t="str">
        <f t="shared" si="37"/>
        <v>Diabetes</v>
      </c>
    </row>
    <row r="1183" spans="1:13" x14ac:dyDescent="0.25">
      <c r="A1183" s="13" t="s">
        <v>2364</v>
      </c>
      <c r="B1183" s="13">
        <v>46.09</v>
      </c>
      <c r="C1183" s="13">
        <v>5.44</v>
      </c>
      <c r="D1183" s="13" t="s">
        <v>8335</v>
      </c>
      <c r="E1183" s="13" t="s">
        <v>8335</v>
      </c>
      <c r="F1183" s="13" t="s">
        <v>8335</v>
      </c>
      <c r="G1183" s="13">
        <v>2</v>
      </c>
      <c r="H1183" s="13" t="s">
        <v>8335</v>
      </c>
      <c r="J1183" s="20" t="str">
        <f>IF(Table7[[#This Row],[smoker]]="?","No",Table7[[#This Row],[smoker]])</f>
        <v>No</v>
      </c>
      <c r="K1183" s="20">
        <f>IFERROR(VALUE(Table7[[#This Row],[NumberOfMajorSurgeries]]),0)</f>
        <v>2</v>
      </c>
      <c r="L1183" s="20" t="str">
        <f t="shared" si="36"/>
        <v>Obesity</v>
      </c>
      <c r="M1183" s="20" t="str">
        <f t="shared" si="37"/>
        <v>Normal</v>
      </c>
    </row>
    <row r="1184" spans="1:13" x14ac:dyDescent="0.25">
      <c r="A1184" s="13" t="s">
        <v>2366</v>
      </c>
      <c r="B1184" s="13">
        <v>44.744999999999997</v>
      </c>
      <c r="C1184" s="13">
        <v>5.19</v>
      </c>
      <c r="D1184" s="13" t="s">
        <v>8335</v>
      </c>
      <c r="E1184" s="13" t="s">
        <v>8335</v>
      </c>
      <c r="F1184" s="13" t="s">
        <v>8335</v>
      </c>
      <c r="G1184" s="13">
        <v>2</v>
      </c>
      <c r="H1184" s="13" t="s">
        <v>8335</v>
      </c>
      <c r="J1184" s="20" t="str">
        <f>IF(Table7[[#This Row],[smoker]]="?","No",Table7[[#This Row],[smoker]])</f>
        <v>No</v>
      </c>
      <c r="K1184" s="20">
        <f>IFERROR(VALUE(Table7[[#This Row],[NumberOfMajorSurgeries]]),0)</f>
        <v>2</v>
      </c>
      <c r="L1184" s="22" t="str">
        <f t="shared" si="36"/>
        <v>Obesity</v>
      </c>
      <c r="M1184" s="22" t="str">
        <f t="shared" si="37"/>
        <v>Normal</v>
      </c>
    </row>
    <row r="1185" spans="1:13" x14ac:dyDescent="0.25">
      <c r="A1185" s="13" t="s">
        <v>2368</v>
      </c>
      <c r="B1185" s="13">
        <v>26.33</v>
      </c>
      <c r="C1185" s="13">
        <v>11.8</v>
      </c>
      <c r="D1185" s="13" t="s">
        <v>8336</v>
      </c>
      <c r="E1185" s="13" t="s">
        <v>8335</v>
      </c>
      <c r="F1185" s="13" t="s">
        <v>8335</v>
      </c>
      <c r="G1185" s="13">
        <v>1</v>
      </c>
      <c r="H1185" s="13" t="s">
        <v>8335</v>
      </c>
      <c r="J1185" s="20" t="str">
        <f>IF(Table7[[#This Row],[smoker]]="?","No",Table7[[#This Row],[smoker]])</f>
        <v>No</v>
      </c>
      <c r="K1185" s="20">
        <f>IFERROR(VALUE(Table7[[#This Row],[NumberOfMajorSurgeries]]),0)</f>
        <v>1</v>
      </c>
      <c r="L1185" s="20" t="str">
        <f t="shared" si="36"/>
        <v>Overweight</v>
      </c>
      <c r="M1185" s="20" t="str">
        <f t="shared" si="37"/>
        <v>Diabetes</v>
      </c>
    </row>
    <row r="1186" spans="1:13" x14ac:dyDescent="0.25">
      <c r="A1186" s="13" t="s">
        <v>2370</v>
      </c>
      <c r="B1186" s="13">
        <v>26.6</v>
      </c>
      <c r="C1186" s="13">
        <v>8.3800000000000008</v>
      </c>
      <c r="D1186" s="13" t="s">
        <v>8335</v>
      </c>
      <c r="E1186" s="13" t="s">
        <v>8335</v>
      </c>
      <c r="F1186" s="13" t="s">
        <v>8335</v>
      </c>
      <c r="G1186" s="13">
        <v>2</v>
      </c>
      <c r="H1186" s="13" t="s">
        <v>8335</v>
      </c>
      <c r="J1186" s="20" t="str">
        <f>IF(Table7[[#This Row],[smoker]]="?","No",Table7[[#This Row],[smoker]])</f>
        <v>No</v>
      </c>
      <c r="K1186" s="20">
        <f>IFERROR(VALUE(Table7[[#This Row],[NumberOfMajorSurgeries]]),0)</f>
        <v>2</v>
      </c>
      <c r="L1186" s="22" t="str">
        <f t="shared" si="36"/>
        <v>Overweight</v>
      </c>
      <c r="M1186" s="22" t="str">
        <f t="shared" si="37"/>
        <v>Diabetes</v>
      </c>
    </row>
    <row r="1187" spans="1:13" x14ac:dyDescent="0.25">
      <c r="A1187" s="13" t="s">
        <v>2372</v>
      </c>
      <c r="B1187" s="13">
        <v>27.5</v>
      </c>
      <c r="C1187" s="13">
        <v>7.58</v>
      </c>
      <c r="D1187" s="13" t="s">
        <v>8335</v>
      </c>
      <c r="E1187" s="13" t="s">
        <v>8335</v>
      </c>
      <c r="F1187" s="13" t="s">
        <v>8335</v>
      </c>
      <c r="G1187" s="13" t="s">
        <v>8339</v>
      </c>
      <c r="H1187" s="13" t="s">
        <v>8335</v>
      </c>
      <c r="J1187" s="20" t="str">
        <f>IF(Table7[[#This Row],[smoker]]="?","No",Table7[[#This Row],[smoker]])</f>
        <v>No</v>
      </c>
      <c r="K1187" s="20">
        <f>IFERROR(VALUE(Table7[[#This Row],[NumberOfMajorSurgeries]]),0)</f>
        <v>0</v>
      </c>
      <c r="L1187" s="20" t="str">
        <f t="shared" si="36"/>
        <v>Overweight</v>
      </c>
      <c r="M1187" s="20" t="str">
        <f t="shared" si="37"/>
        <v>Diabetes</v>
      </c>
    </row>
    <row r="1188" spans="1:13" x14ac:dyDescent="0.25">
      <c r="A1188" s="13" t="s">
        <v>2374</v>
      </c>
      <c r="B1188" s="13">
        <v>41.55</v>
      </c>
      <c r="C1188" s="13">
        <v>4.6100000000000003</v>
      </c>
      <c r="D1188" s="13" t="s">
        <v>8335</v>
      </c>
      <c r="E1188" s="13" t="s">
        <v>8335</v>
      </c>
      <c r="F1188" s="13" t="s">
        <v>8335</v>
      </c>
      <c r="G1188" s="13">
        <v>1</v>
      </c>
      <c r="H1188" s="13" t="s">
        <v>8335</v>
      </c>
      <c r="J1188" s="20" t="str">
        <f>IF(Table7[[#This Row],[smoker]]="?","No",Table7[[#This Row],[smoker]])</f>
        <v>No</v>
      </c>
      <c r="K1188" s="20">
        <f>IFERROR(VALUE(Table7[[#This Row],[NumberOfMajorSurgeries]]),0)</f>
        <v>1</v>
      </c>
      <c r="L1188" s="22" t="str">
        <f t="shared" si="36"/>
        <v>Obesity</v>
      </c>
      <c r="M1188" s="22" t="str">
        <f t="shared" si="37"/>
        <v>Normal</v>
      </c>
    </row>
    <row r="1189" spans="1:13" x14ac:dyDescent="0.25">
      <c r="A1189" s="13" t="s">
        <v>2376</v>
      </c>
      <c r="B1189" s="13">
        <v>41.47</v>
      </c>
      <c r="C1189" s="13">
        <v>4.7</v>
      </c>
      <c r="D1189" s="13" t="s">
        <v>8336</v>
      </c>
      <c r="E1189" s="13" t="s">
        <v>8335</v>
      </c>
      <c r="F1189" s="13" t="s">
        <v>8337</v>
      </c>
      <c r="G1189" s="13">
        <v>1</v>
      </c>
      <c r="H1189" s="13" t="s">
        <v>8335</v>
      </c>
      <c r="J1189" s="20" t="str">
        <f>IF(Table7[[#This Row],[smoker]]="?","No",Table7[[#This Row],[smoker]])</f>
        <v>No</v>
      </c>
      <c r="K1189" s="20">
        <f>IFERROR(VALUE(Table7[[#This Row],[NumberOfMajorSurgeries]]),0)</f>
        <v>1</v>
      </c>
      <c r="L1189" s="20" t="str">
        <f t="shared" si="36"/>
        <v>Obesity</v>
      </c>
      <c r="M1189" s="20" t="str">
        <f t="shared" si="37"/>
        <v>Normal</v>
      </c>
    </row>
    <row r="1190" spans="1:13" x14ac:dyDescent="0.25">
      <c r="A1190" s="13" t="s">
        <v>2378</v>
      </c>
      <c r="B1190" s="13">
        <v>24.795000000000002</v>
      </c>
      <c r="C1190" s="13">
        <v>6.05</v>
      </c>
      <c r="D1190" s="13" t="s">
        <v>8336</v>
      </c>
      <c r="E1190" s="13" t="s">
        <v>8335</v>
      </c>
      <c r="F1190" s="13" t="s">
        <v>8335</v>
      </c>
      <c r="G1190" s="13" t="s">
        <v>8339</v>
      </c>
      <c r="H1190" s="13" t="s">
        <v>8335</v>
      </c>
      <c r="J1190" s="20" t="str">
        <f>IF(Table7[[#This Row],[smoker]]="?","No",Table7[[#This Row],[smoker]])</f>
        <v>No</v>
      </c>
      <c r="K1190" s="20">
        <f>IFERROR(VALUE(Table7[[#This Row],[NumberOfMajorSurgeries]]),0)</f>
        <v>0</v>
      </c>
      <c r="L1190" s="22" t="str">
        <f t="shared" si="36"/>
        <v>Normal Weight</v>
      </c>
      <c r="M1190" s="22" t="str">
        <f t="shared" si="37"/>
        <v>Prediabetes</v>
      </c>
    </row>
    <row r="1191" spans="1:13" x14ac:dyDescent="0.25">
      <c r="A1191" s="13" t="s">
        <v>2380</v>
      </c>
      <c r="B1191" s="13">
        <v>29.48</v>
      </c>
      <c r="C1191" s="13">
        <v>5.63</v>
      </c>
      <c r="D1191" s="13" t="s">
        <v>8336</v>
      </c>
      <c r="E1191" s="13" t="s">
        <v>8335</v>
      </c>
      <c r="F1191" s="13" t="s">
        <v>8337</v>
      </c>
      <c r="G1191" s="13">
        <v>1</v>
      </c>
      <c r="H1191" s="13" t="s">
        <v>8335</v>
      </c>
      <c r="J1191" s="20" t="str">
        <f>IF(Table7[[#This Row],[smoker]]="?","No",Table7[[#This Row],[smoker]])</f>
        <v>No</v>
      </c>
      <c r="K1191" s="20">
        <f>IFERROR(VALUE(Table7[[#This Row],[NumberOfMajorSurgeries]]),0)</f>
        <v>1</v>
      </c>
      <c r="L1191" s="20" t="str">
        <f t="shared" si="36"/>
        <v>Overweight</v>
      </c>
      <c r="M1191" s="20" t="str">
        <f t="shared" si="37"/>
        <v>Normal</v>
      </c>
    </row>
    <row r="1192" spans="1:13" x14ac:dyDescent="0.25">
      <c r="A1192" s="13" t="s">
        <v>2382</v>
      </c>
      <c r="B1192" s="13">
        <v>28.09</v>
      </c>
      <c r="C1192" s="13">
        <v>6.06</v>
      </c>
      <c r="D1192" s="13" t="s">
        <v>8335</v>
      </c>
      <c r="E1192" s="13" t="s">
        <v>8335</v>
      </c>
      <c r="F1192" s="13" t="s">
        <v>8337</v>
      </c>
      <c r="G1192" s="13">
        <v>1</v>
      </c>
      <c r="H1192" s="13" t="s">
        <v>8335</v>
      </c>
      <c r="J1192" s="20" t="str">
        <f>IF(Table7[[#This Row],[smoker]]="?","No",Table7[[#This Row],[smoker]])</f>
        <v>No</v>
      </c>
      <c r="K1192" s="20">
        <f>IFERROR(VALUE(Table7[[#This Row],[NumberOfMajorSurgeries]]),0)</f>
        <v>1</v>
      </c>
      <c r="L1192" s="22" t="str">
        <f t="shared" si="36"/>
        <v>Overweight</v>
      </c>
      <c r="M1192" s="22" t="str">
        <f t="shared" si="37"/>
        <v>Prediabetes</v>
      </c>
    </row>
    <row r="1193" spans="1:13" x14ac:dyDescent="0.25">
      <c r="A1193" s="13" t="s">
        <v>2384</v>
      </c>
      <c r="B1193" s="13">
        <v>32.729999999999997</v>
      </c>
      <c r="C1193" s="13">
        <v>5.19</v>
      </c>
      <c r="D1193" s="13" t="s">
        <v>8335</v>
      </c>
      <c r="E1193" s="13" t="s">
        <v>8335</v>
      </c>
      <c r="F1193" s="13" t="s">
        <v>8335</v>
      </c>
      <c r="G1193" s="13">
        <v>1</v>
      </c>
      <c r="H1193" s="13" t="s">
        <v>8335</v>
      </c>
      <c r="J1193" s="20" t="str">
        <f>IF(Table7[[#This Row],[smoker]]="?","No",Table7[[#This Row],[smoker]])</f>
        <v>No</v>
      </c>
      <c r="K1193" s="20">
        <f>IFERROR(VALUE(Table7[[#This Row],[NumberOfMajorSurgeries]]),0)</f>
        <v>1</v>
      </c>
      <c r="L1193" s="20" t="str">
        <f t="shared" si="36"/>
        <v>Obesity</v>
      </c>
      <c r="M1193" s="20" t="str">
        <f t="shared" si="37"/>
        <v>Normal</v>
      </c>
    </row>
    <row r="1194" spans="1:13" x14ac:dyDescent="0.25">
      <c r="A1194" s="13" t="s">
        <v>2386</v>
      </c>
      <c r="B1194" s="13">
        <v>27.36</v>
      </c>
      <c r="C1194" s="13">
        <v>8.9600000000000009</v>
      </c>
      <c r="D1194" s="13" t="s">
        <v>8335</v>
      </c>
      <c r="E1194" s="13" t="s">
        <v>8335</v>
      </c>
      <c r="F1194" s="13" t="s">
        <v>8335</v>
      </c>
      <c r="G1194" s="13" t="s">
        <v>8339</v>
      </c>
      <c r="H1194" s="13" t="s">
        <v>8335</v>
      </c>
      <c r="J1194" s="20" t="str">
        <f>IF(Table7[[#This Row],[smoker]]="?","No",Table7[[#This Row],[smoker]])</f>
        <v>No</v>
      </c>
      <c r="K1194" s="20">
        <f>IFERROR(VALUE(Table7[[#This Row],[NumberOfMajorSurgeries]]),0)</f>
        <v>0</v>
      </c>
      <c r="L1194" s="22" t="str">
        <f t="shared" si="36"/>
        <v>Overweight</v>
      </c>
      <c r="M1194" s="22" t="str">
        <f t="shared" si="37"/>
        <v>Diabetes</v>
      </c>
    </row>
    <row r="1195" spans="1:13" x14ac:dyDescent="0.25">
      <c r="A1195" s="13" t="s">
        <v>2388</v>
      </c>
      <c r="B1195" s="13">
        <v>27.265000000000001</v>
      </c>
      <c r="C1195" s="13">
        <v>11.39</v>
      </c>
      <c r="D1195" s="13" t="s">
        <v>8335</v>
      </c>
      <c r="E1195" s="13" t="s">
        <v>8335</v>
      </c>
      <c r="F1195" s="13" t="s">
        <v>8335</v>
      </c>
      <c r="G1195" s="13" t="s">
        <v>8339</v>
      </c>
      <c r="H1195" s="13" t="s">
        <v>8335</v>
      </c>
      <c r="J1195" s="20" t="str">
        <f>IF(Table7[[#This Row],[smoker]]="?","No",Table7[[#This Row],[smoker]])</f>
        <v>No</v>
      </c>
      <c r="K1195" s="20">
        <f>IFERROR(VALUE(Table7[[#This Row],[NumberOfMajorSurgeries]]),0)</f>
        <v>0</v>
      </c>
      <c r="L1195" s="20" t="str">
        <f t="shared" si="36"/>
        <v>Overweight</v>
      </c>
      <c r="M1195" s="20" t="str">
        <f t="shared" si="37"/>
        <v>Diabetes</v>
      </c>
    </row>
    <row r="1196" spans="1:13" x14ac:dyDescent="0.25">
      <c r="A1196" s="13" t="s">
        <v>2390</v>
      </c>
      <c r="B1196" s="13">
        <v>48.07</v>
      </c>
      <c r="C1196" s="13">
        <v>4.0599999999999996</v>
      </c>
      <c r="D1196" s="13" t="s">
        <v>8336</v>
      </c>
      <c r="E1196" s="13" t="s">
        <v>8335</v>
      </c>
      <c r="F1196" s="13" t="s">
        <v>8335</v>
      </c>
      <c r="G1196" s="13" t="s">
        <v>8339</v>
      </c>
      <c r="H1196" s="13" t="s">
        <v>8335</v>
      </c>
      <c r="J1196" s="20" t="str">
        <f>IF(Table7[[#This Row],[smoker]]="?","No",Table7[[#This Row],[smoker]])</f>
        <v>No</v>
      </c>
      <c r="K1196" s="20">
        <f>IFERROR(VALUE(Table7[[#This Row],[NumberOfMajorSurgeries]]),0)</f>
        <v>0</v>
      </c>
      <c r="L1196" s="22" t="str">
        <f t="shared" si="36"/>
        <v>Obesity</v>
      </c>
      <c r="M1196" s="22" t="str">
        <f t="shared" si="37"/>
        <v>Normal</v>
      </c>
    </row>
    <row r="1197" spans="1:13" x14ac:dyDescent="0.25">
      <c r="A1197" s="13" t="s">
        <v>2392</v>
      </c>
      <c r="B1197" s="13">
        <v>30.8</v>
      </c>
      <c r="C1197" s="13">
        <v>5.23</v>
      </c>
      <c r="D1197" s="13" t="s">
        <v>8336</v>
      </c>
      <c r="E1197" s="13" t="s">
        <v>8335</v>
      </c>
      <c r="F1197" s="13" t="s">
        <v>8335</v>
      </c>
      <c r="G1197" s="13" t="s">
        <v>8339</v>
      </c>
      <c r="H1197" s="13" t="s">
        <v>8335</v>
      </c>
      <c r="J1197" s="20" t="str">
        <f>IF(Table7[[#This Row],[smoker]]="?","No",Table7[[#This Row],[smoker]])</f>
        <v>No</v>
      </c>
      <c r="K1197" s="20">
        <f>IFERROR(VALUE(Table7[[#This Row],[NumberOfMajorSurgeries]]),0)</f>
        <v>0</v>
      </c>
      <c r="L1197" s="20" t="str">
        <f t="shared" si="36"/>
        <v>Obesity</v>
      </c>
      <c r="M1197" s="20" t="str">
        <f t="shared" si="37"/>
        <v>Normal</v>
      </c>
    </row>
    <row r="1198" spans="1:13" x14ac:dyDescent="0.25">
      <c r="A1198" s="13" t="s">
        <v>2394</v>
      </c>
      <c r="B1198" s="13">
        <v>32.299999999999997</v>
      </c>
      <c r="C1198" s="13">
        <v>5.05</v>
      </c>
      <c r="D1198" s="13" t="s">
        <v>8336</v>
      </c>
      <c r="E1198" s="13" t="s">
        <v>8335</v>
      </c>
      <c r="F1198" s="13" t="s">
        <v>8335</v>
      </c>
      <c r="G1198" s="13" t="s">
        <v>8339</v>
      </c>
      <c r="H1198" s="13" t="s">
        <v>8335</v>
      </c>
      <c r="J1198" s="20" t="str">
        <f>IF(Table7[[#This Row],[smoker]]="?","No",Table7[[#This Row],[smoker]])</f>
        <v>No</v>
      </c>
      <c r="K1198" s="20">
        <f>IFERROR(VALUE(Table7[[#This Row],[NumberOfMajorSurgeries]]),0)</f>
        <v>0</v>
      </c>
      <c r="L1198" s="22" t="str">
        <f t="shared" si="36"/>
        <v>Obesity</v>
      </c>
      <c r="M1198" s="22" t="str">
        <f t="shared" si="37"/>
        <v>Normal</v>
      </c>
    </row>
    <row r="1199" spans="1:13" x14ac:dyDescent="0.25">
      <c r="A1199" s="13" t="s">
        <v>2396</v>
      </c>
      <c r="B1199" s="13">
        <v>39.700000000000003</v>
      </c>
      <c r="C1199" s="13">
        <v>7.34</v>
      </c>
      <c r="D1199" s="13" t="s">
        <v>8335</v>
      </c>
      <c r="E1199" s="13" t="s">
        <v>8335</v>
      </c>
      <c r="F1199" s="13" t="s">
        <v>8335</v>
      </c>
      <c r="G1199" s="13" t="s">
        <v>8339</v>
      </c>
      <c r="H1199" s="13" t="s">
        <v>8335</v>
      </c>
      <c r="J1199" s="20" t="str">
        <f>IF(Table7[[#This Row],[smoker]]="?","No",Table7[[#This Row],[smoker]])</f>
        <v>No</v>
      </c>
      <c r="K1199" s="20">
        <f>IFERROR(VALUE(Table7[[#This Row],[NumberOfMajorSurgeries]]),0)</f>
        <v>0</v>
      </c>
      <c r="L1199" s="20" t="str">
        <f t="shared" si="36"/>
        <v>Obesity</v>
      </c>
      <c r="M1199" s="20" t="str">
        <f t="shared" si="37"/>
        <v>Diabetes</v>
      </c>
    </row>
    <row r="1200" spans="1:13" x14ac:dyDescent="0.25">
      <c r="A1200" s="13" t="s">
        <v>2398</v>
      </c>
      <c r="B1200" s="13">
        <v>35.97</v>
      </c>
      <c r="C1200" s="13">
        <v>8.1300000000000008</v>
      </c>
      <c r="D1200" s="13" t="s">
        <v>8335</v>
      </c>
      <c r="E1200" s="13" t="s">
        <v>8335</v>
      </c>
      <c r="F1200" s="13" t="s">
        <v>8335</v>
      </c>
      <c r="G1200" s="13" t="s">
        <v>8339</v>
      </c>
      <c r="H1200" s="13" t="s">
        <v>8335</v>
      </c>
      <c r="J1200" s="20" t="str">
        <f>IF(Table7[[#This Row],[smoker]]="?","No",Table7[[#This Row],[smoker]])</f>
        <v>No</v>
      </c>
      <c r="K1200" s="20">
        <f>IFERROR(VALUE(Table7[[#This Row],[NumberOfMajorSurgeries]]),0)</f>
        <v>0</v>
      </c>
      <c r="L1200" s="22" t="str">
        <f t="shared" si="36"/>
        <v>Obesity</v>
      </c>
      <c r="M1200" s="22" t="str">
        <f t="shared" si="37"/>
        <v>Diabetes</v>
      </c>
    </row>
    <row r="1201" spans="1:13" x14ac:dyDescent="0.25">
      <c r="A1201" s="13" t="s">
        <v>2400</v>
      </c>
      <c r="B1201" s="13">
        <v>25.86</v>
      </c>
      <c r="C1201" s="13">
        <v>6.68</v>
      </c>
      <c r="D1201" s="13" t="s">
        <v>8336</v>
      </c>
      <c r="E1201" s="13" t="s">
        <v>8335</v>
      </c>
      <c r="F1201" s="13" t="s">
        <v>8335</v>
      </c>
      <c r="G1201" s="13">
        <v>1</v>
      </c>
      <c r="H1201" s="13" t="s">
        <v>8335</v>
      </c>
      <c r="J1201" s="20" t="str">
        <f>IF(Table7[[#This Row],[smoker]]="?","No",Table7[[#This Row],[smoker]])</f>
        <v>No</v>
      </c>
      <c r="K1201" s="20">
        <f>IFERROR(VALUE(Table7[[#This Row],[NumberOfMajorSurgeries]]),0)</f>
        <v>1</v>
      </c>
      <c r="L1201" s="20" t="str">
        <f t="shared" si="36"/>
        <v>Overweight</v>
      </c>
      <c r="M1201" s="20" t="str">
        <f t="shared" si="37"/>
        <v>Diabetes</v>
      </c>
    </row>
    <row r="1202" spans="1:13" x14ac:dyDescent="0.25">
      <c r="A1202" s="13" t="s">
        <v>2402</v>
      </c>
      <c r="B1202" s="13">
        <v>30.03</v>
      </c>
      <c r="C1202" s="13">
        <v>11.51</v>
      </c>
      <c r="D1202" s="13" t="s">
        <v>8335</v>
      </c>
      <c r="E1202" s="13" t="s">
        <v>8335</v>
      </c>
      <c r="F1202" s="13" t="s">
        <v>8335</v>
      </c>
      <c r="G1202" s="13" t="s">
        <v>8339</v>
      </c>
      <c r="H1202" s="13" t="s">
        <v>8335</v>
      </c>
      <c r="J1202" s="20" t="str">
        <f>IF(Table7[[#This Row],[smoker]]="?","No",Table7[[#This Row],[smoker]])</f>
        <v>No</v>
      </c>
      <c r="K1202" s="20">
        <f>IFERROR(VALUE(Table7[[#This Row],[NumberOfMajorSurgeries]]),0)</f>
        <v>0</v>
      </c>
      <c r="L1202" s="22" t="str">
        <f t="shared" si="36"/>
        <v>Obesity</v>
      </c>
      <c r="M1202" s="22" t="str">
        <f t="shared" si="37"/>
        <v>Diabetes</v>
      </c>
    </row>
    <row r="1203" spans="1:13" x14ac:dyDescent="0.25">
      <c r="A1203" s="13" t="s">
        <v>2404</v>
      </c>
      <c r="B1203" s="13">
        <v>25.76</v>
      </c>
      <c r="C1203" s="13">
        <v>6.02</v>
      </c>
      <c r="D1203" s="13" t="s">
        <v>8336</v>
      </c>
      <c r="E1203" s="13" t="s">
        <v>8335</v>
      </c>
      <c r="F1203" s="13" t="s">
        <v>8337</v>
      </c>
      <c r="G1203" s="13">
        <v>1</v>
      </c>
      <c r="H1203" s="13" t="s">
        <v>8335</v>
      </c>
      <c r="J1203" s="20" t="str">
        <f>IF(Table7[[#This Row],[smoker]]="?","No",Table7[[#This Row],[smoker]])</f>
        <v>No</v>
      </c>
      <c r="K1203" s="20">
        <f>IFERROR(VALUE(Table7[[#This Row],[NumberOfMajorSurgeries]]),0)</f>
        <v>1</v>
      </c>
      <c r="L1203" s="20" t="str">
        <f t="shared" si="36"/>
        <v>Overweight</v>
      </c>
      <c r="M1203" s="20" t="str">
        <f t="shared" si="37"/>
        <v>Prediabetes</v>
      </c>
    </row>
    <row r="1204" spans="1:13" x14ac:dyDescent="0.25">
      <c r="A1204" s="13" t="s">
        <v>2406</v>
      </c>
      <c r="B1204" s="13">
        <v>22.42</v>
      </c>
      <c r="C1204" s="13">
        <v>7.96</v>
      </c>
      <c r="D1204" s="13" t="s">
        <v>8335</v>
      </c>
      <c r="E1204" s="13" t="s">
        <v>8335</v>
      </c>
      <c r="F1204" s="13" t="s">
        <v>8335</v>
      </c>
      <c r="G1204" s="13" t="s">
        <v>8339</v>
      </c>
      <c r="H1204" s="13" t="s">
        <v>8335</v>
      </c>
      <c r="J1204" s="20" t="str">
        <f>IF(Table7[[#This Row],[smoker]]="?","No",Table7[[#This Row],[smoker]])</f>
        <v>No</v>
      </c>
      <c r="K1204" s="20">
        <f>IFERROR(VALUE(Table7[[#This Row],[NumberOfMajorSurgeries]]),0)</f>
        <v>0</v>
      </c>
      <c r="L1204" s="22" t="str">
        <f t="shared" si="36"/>
        <v>Normal Weight</v>
      </c>
      <c r="M1204" s="22" t="str">
        <f t="shared" si="37"/>
        <v>Diabetes</v>
      </c>
    </row>
    <row r="1205" spans="1:13" x14ac:dyDescent="0.25">
      <c r="A1205" s="13" t="s">
        <v>2408</v>
      </c>
      <c r="B1205" s="13">
        <v>33.18</v>
      </c>
      <c r="C1205" s="13">
        <v>6.01</v>
      </c>
      <c r="D1205" s="13" t="s">
        <v>8336</v>
      </c>
      <c r="E1205" s="13" t="s">
        <v>8335</v>
      </c>
      <c r="F1205" s="13" t="s">
        <v>8335</v>
      </c>
      <c r="G1205" s="13">
        <v>1</v>
      </c>
      <c r="H1205" s="13" t="s">
        <v>8335</v>
      </c>
      <c r="J1205" s="20" t="str">
        <f>IF(Table7[[#This Row],[smoker]]="?","No",Table7[[#This Row],[smoker]])</f>
        <v>No</v>
      </c>
      <c r="K1205" s="20">
        <f>IFERROR(VALUE(Table7[[#This Row],[NumberOfMajorSurgeries]]),0)</f>
        <v>1</v>
      </c>
      <c r="L1205" s="20" t="str">
        <f t="shared" si="36"/>
        <v>Obesity</v>
      </c>
      <c r="M1205" s="20" t="str">
        <f t="shared" si="37"/>
        <v>Prediabetes</v>
      </c>
    </row>
    <row r="1206" spans="1:13" x14ac:dyDescent="0.25">
      <c r="A1206" s="13" t="s">
        <v>2410</v>
      </c>
      <c r="B1206" s="13">
        <v>43.04</v>
      </c>
      <c r="C1206" s="13">
        <v>5.9</v>
      </c>
      <c r="D1206" s="13" t="s">
        <v>8336</v>
      </c>
      <c r="E1206" s="13" t="s">
        <v>8335</v>
      </c>
      <c r="F1206" s="13" t="s">
        <v>8335</v>
      </c>
      <c r="G1206" s="13" t="s">
        <v>8339</v>
      </c>
      <c r="H1206" s="13" t="s">
        <v>8335</v>
      </c>
      <c r="J1206" s="20" t="str">
        <f>IF(Table7[[#This Row],[smoker]]="?","No",Table7[[#This Row],[smoker]])</f>
        <v>No</v>
      </c>
      <c r="K1206" s="20">
        <f>IFERROR(VALUE(Table7[[#This Row],[NumberOfMajorSurgeries]]),0)</f>
        <v>0</v>
      </c>
      <c r="L1206" s="22" t="str">
        <f t="shared" si="36"/>
        <v>Obesity</v>
      </c>
      <c r="M1206" s="22" t="str">
        <f t="shared" si="37"/>
        <v>Prediabetes</v>
      </c>
    </row>
    <row r="1207" spans="1:13" x14ac:dyDescent="0.25">
      <c r="A1207" s="13" t="s">
        <v>2412</v>
      </c>
      <c r="B1207" s="13">
        <v>34.15</v>
      </c>
      <c r="C1207" s="13">
        <v>4.49</v>
      </c>
      <c r="D1207" s="13" t="s">
        <v>8336</v>
      </c>
      <c r="E1207" s="13" t="s">
        <v>8335</v>
      </c>
      <c r="F1207" s="13" t="s">
        <v>8335</v>
      </c>
      <c r="G1207" s="13">
        <v>1</v>
      </c>
      <c r="H1207" s="13" t="s">
        <v>8335</v>
      </c>
      <c r="J1207" s="20" t="str">
        <f>IF(Table7[[#This Row],[smoker]]="?","No",Table7[[#This Row],[smoker]])</f>
        <v>No</v>
      </c>
      <c r="K1207" s="20">
        <f>IFERROR(VALUE(Table7[[#This Row],[NumberOfMajorSurgeries]]),0)</f>
        <v>1</v>
      </c>
      <c r="L1207" s="20" t="str">
        <f t="shared" si="36"/>
        <v>Obesity</v>
      </c>
      <c r="M1207" s="20" t="str">
        <f t="shared" si="37"/>
        <v>Normal</v>
      </c>
    </row>
    <row r="1208" spans="1:13" x14ac:dyDescent="0.25">
      <c r="A1208" s="13" t="s">
        <v>2414</v>
      </c>
      <c r="B1208" s="13">
        <v>25.78</v>
      </c>
      <c r="C1208" s="13">
        <v>6.25</v>
      </c>
      <c r="D1208" s="13" t="s">
        <v>8335</v>
      </c>
      <c r="E1208" s="13" t="s">
        <v>8335</v>
      </c>
      <c r="F1208" s="13" t="s">
        <v>8335</v>
      </c>
      <c r="G1208" s="13" t="s">
        <v>8339</v>
      </c>
      <c r="H1208" s="13" t="s">
        <v>8335</v>
      </c>
      <c r="J1208" s="20" t="str">
        <f>IF(Table7[[#This Row],[smoker]]="?","No",Table7[[#This Row],[smoker]])</f>
        <v>No</v>
      </c>
      <c r="K1208" s="20">
        <f>IFERROR(VALUE(Table7[[#This Row],[NumberOfMajorSurgeries]]),0)</f>
        <v>0</v>
      </c>
      <c r="L1208" s="22" t="str">
        <f t="shared" si="36"/>
        <v>Overweight</v>
      </c>
      <c r="M1208" s="22" t="str">
        <f t="shared" si="37"/>
        <v>Prediabetes</v>
      </c>
    </row>
    <row r="1209" spans="1:13" x14ac:dyDescent="0.25">
      <c r="A1209" s="13" t="s">
        <v>2416</v>
      </c>
      <c r="B1209" s="13">
        <v>21.02</v>
      </c>
      <c r="C1209" s="13">
        <v>9.6199999999999992</v>
      </c>
      <c r="D1209" s="13" t="s">
        <v>8336</v>
      </c>
      <c r="E1209" s="13" t="s">
        <v>8335</v>
      </c>
      <c r="F1209" s="13" t="s">
        <v>8337</v>
      </c>
      <c r="G1209" s="13">
        <v>1</v>
      </c>
      <c r="H1209" s="13" t="s">
        <v>8335</v>
      </c>
      <c r="J1209" s="20" t="str">
        <f>IF(Table7[[#This Row],[smoker]]="?","No",Table7[[#This Row],[smoker]])</f>
        <v>No</v>
      </c>
      <c r="K1209" s="20">
        <f>IFERROR(VALUE(Table7[[#This Row],[NumberOfMajorSurgeries]]),0)</f>
        <v>1</v>
      </c>
      <c r="L1209" s="20" t="str">
        <f t="shared" si="36"/>
        <v>Normal Weight</v>
      </c>
      <c r="M1209" s="20" t="str">
        <f t="shared" si="37"/>
        <v>Diabetes</v>
      </c>
    </row>
    <row r="1210" spans="1:13" x14ac:dyDescent="0.25">
      <c r="A1210" s="13" t="s">
        <v>2418</v>
      </c>
      <c r="B1210" s="13">
        <v>37.51</v>
      </c>
      <c r="C1210" s="13">
        <v>11.06</v>
      </c>
      <c r="D1210" s="13" t="s">
        <v>8335</v>
      </c>
      <c r="E1210" s="13" t="s">
        <v>8335</v>
      </c>
      <c r="F1210" s="13" t="s">
        <v>8335</v>
      </c>
      <c r="G1210" s="13">
        <v>2</v>
      </c>
      <c r="H1210" s="13" t="s">
        <v>8335</v>
      </c>
      <c r="J1210" s="20" t="str">
        <f>IF(Table7[[#This Row],[smoker]]="?","No",Table7[[#This Row],[smoker]])</f>
        <v>No</v>
      </c>
      <c r="K1210" s="20">
        <f>IFERROR(VALUE(Table7[[#This Row],[NumberOfMajorSurgeries]]),0)</f>
        <v>2</v>
      </c>
      <c r="L1210" s="22" t="str">
        <f t="shared" si="36"/>
        <v>Obesity</v>
      </c>
      <c r="M1210" s="22" t="str">
        <f t="shared" si="37"/>
        <v>Diabetes</v>
      </c>
    </row>
    <row r="1211" spans="1:13" x14ac:dyDescent="0.25">
      <c r="A1211" s="13" t="s">
        <v>2420</v>
      </c>
      <c r="B1211" s="13">
        <v>25.745000000000001</v>
      </c>
      <c r="C1211" s="13">
        <v>6.11</v>
      </c>
      <c r="D1211" s="13" t="s">
        <v>8336</v>
      </c>
      <c r="E1211" s="13" t="s">
        <v>8335</v>
      </c>
      <c r="F1211" s="13" t="s">
        <v>8335</v>
      </c>
      <c r="G1211" s="13" t="s">
        <v>8339</v>
      </c>
      <c r="H1211" s="13" t="s">
        <v>8335</v>
      </c>
      <c r="J1211" s="20" t="str">
        <f>IF(Table7[[#This Row],[smoker]]="?","No",Table7[[#This Row],[smoker]])</f>
        <v>No</v>
      </c>
      <c r="K1211" s="20">
        <f>IFERROR(VALUE(Table7[[#This Row],[NumberOfMajorSurgeries]]),0)</f>
        <v>0</v>
      </c>
      <c r="L1211" s="20" t="str">
        <f t="shared" si="36"/>
        <v>Overweight</v>
      </c>
      <c r="M1211" s="20" t="str">
        <f t="shared" si="37"/>
        <v>Prediabetes</v>
      </c>
    </row>
    <row r="1212" spans="1:13" x14ac:dyDescent="0.25">
      <c r="A1212" s="13" t="s">
        <v>2422</v>
      </c>
      <c r="B1212" s="13">
        <v>31.35</v>
      </c>
      <c r="C1212" s="13">
        <v>11.49</v>
      </c>
      <c r="D1212" s="13" t="s">
        <v>8335</v>
      </c>
      <c r="E1212" s="13" t="s">
        <v>8335</v>
      </c>
      <c r="F1212" s="13" t="s">
        <v>8335</v>
      </c>
      <c r="G1212" s="13">
        <v>2</v>
      </c>
      <c r="H1212" s="13" t="s">
        <v>8335</v>
      </c>
      <c r="J1212" s="20" t="str">
        <f>IF(Table7[[#This Row],[smoker]]="?","No",Table7[[#This Row],[smoker]])</f>
        <v>No</v>
      </c>
      <c r="K1212" s="20">
        <f>IFERROR(VALUE(Table7[[#This Row],[NumberOfMajorSurgeries]]),0)</f>
        <v>2</v>
      </c>
      <c r="L1212" s="22" t="str">
        <f t="shared" si="36"/>
        <v>Obesity</v>
      </c>
      <c r="M1212" s="22" t="str">
        <f t="shared" si="37"/>
        <v>Diabetes</v>
      </c>
    </row>
    <row r="1213" spans="1:13" x14ac:dyDescent="0.25">
      <c r="A1213" s="13" t="s">
        <v>2424</v>
      </c>
      <c r="B1213" s="13">
        <v>29.83</v>
      </c>
      <c r="C1213" s="13">
        <v>8.68</v>
      </c>
      <c r="D1213" s="13" t="s">
        <v>8335</v>
      </c>
      <c r="E1213" s="13" t="s">
        <v>8335</v>
      </c>
      <c r="F1213" s="13" t="s">
        <v>8335</v>
      </c>
      <c r="G1213" s="13">
        <v>2</v>
      </c>
      <c r="H1213" s="13" t="s">
        <v>8335</v>
      </c>
      <c r="J1213" s="20" t="str">
        <f>IF(Table7[[#This Row],[smoker]]="?","No",Table7[[#This Row],[smoker]])</f>
        <v>No</v>
      </c>
      <c r="K1213" s="20">
        <f>IFERROR(VALUE(Table7[[#This Row],[NumberOfMajorSurgeries]]),0)</f>
        <v>2</v>
      </c>
      <c r="L1213" s="20" t="str">
        <f t="shared" si="36"/>
        <v>Overweight</v>
      </c>
      <c r="M1213" s="20" t="str">
        <f t="shared" si="37"/>
        <v>Diabetes</v>
      </c>
    </row>
    <row r="1214" spans="1:13" x14ac:dyDescent="0.25">
      <c r="A1214" s="13" t="s">
        <v>2426</v>
      </c>
      <c r="B1214" s="13">
        <v>25.49</v>
      </c>
      <c r="C1214" s="13">
        <v>5.68</v>
      </c>
      <c r="D1214" s="13" t="s">
        <v>8336</v>
      </c>
      <c r="E1214" s="13" t="s">
        <v>8335</v>
      </c>
      <c r="F1214" s="13" t="s">
        <v>8337</v>
      </c>
      <c r="G1214" s="13">
        <v>1</v>
      </c>
      <c r="H1214" s="13" t="s">
        <v>8335</v>
      </c>
      <c r="J1214" s="20" t="str">
        <f>IF(Table7[[#This Row],[smoker]]="?","No",Table7[[#This Row],[smoker]])</f>
        <v>No</v>
      </c>
      <c r="K1214" s="20">
        <f>IFERROR(VALUE(Table7[[#This Row],[NumberOfMajorSurgeries]]),0)</f>
        <v>1</v>
      </c>
      <c r="L1214" s="22" t="str">
        <f t="shared" si="36"/>
        <v>Overweight</v>
      </c>
      <c r="M1214" s="22" t="str">
        <f t="shared" si="37"/>
        <v>Normal</v>
      </c>
    </row>
    <row r="1215" spans="1:13" x14ac:dyDescent="0.25">
      <c r="A1215" s="13" t="s">
        <v>2428</v>
      </c>
      <c r="B1215" s="13">
        <v>34.1</v>
      </c>
      <c r="C1215" s="13">
        <v>8.4499999999999993</v>
      </c>
      <c r="D1215" s="13" t="s">
        <v>8335</v>
      </c>
      <c r="E1215" s="13" t="s">
        <v>8335</v>
      </c>
      <c r="F1215" s="13" t="s">
        <v>8335</v>
      </c>
      <c r="G1215" s="13" t="s">
        <v>8339</v>
      </c>
      <c r="H1215" s="13" t="s">
        <v>8335</v>
      </c>
      <c r="J1215" s="20" t="str">
        <f>IF(Table7[[#This Row],[smoker]]="?","No",Table7[[#This Row],[smoker]])</f>
        <v>No</v>
      </c>
      <c r="K1215" s="20">
        <f>IFERROR(VALUE(Table7[[#This Row],[NumberOfMajorSurgeries]]),0)</f>
        <v>0</v>
      </c>
      <c r="L1215" s="20" t="str">
        <f t="shared" si="36"/>
        <v>Obesity</v>
      </c>
      <c r="M1215" s="20" t="str">
        <f t="shared" si="37"/>
        <v>Diabetes</v>
      </c>
    </row>
    <row r="1216" spans="1:13" x14ac:dyDescent="0.25">
      <c r="A1216" s="13" t="s">
        <v>2430</v>
      </c>
      <c r="B1216" s="13">
        <v>25.84</v>
      </c>
      <c r="C1216" s="13">
        <v>8.51</v>
      </c>
      <c r="D1216" s="13" t="s">
        <v>8335</v>
      </c>
      <c r="E1216" s="13" t="s">
        <v>8335</v>
      </c>
      <c r="F1216" s="13" t="s">
        <v>8335</v>
      </c>
      <c r="G1216" s="13">
        <v>2</v>
      </c>
      <c r="H1216" s="13" t="s">
        <v>8335</v>
      </c>
      <c r="J1216" s="20" t="str">
        <f>IF(Table7[[#This Row],[smoker]]="?","No",Table7[[#This Row],[smoker]])</f>
        <v>No</v>
      </c>
      <c r="K1216" s="20">
        <f>IFERROR(VALUE(Table7[[#This Row],[NumberOfMajorSurgeries]]),0)</f>
        <v>2</v>
      </c>
      <c r="L1216" s="22" t="str">
        <f t="shared" si="36"/>
        <v>Overweight</v>
      </c>
      <c r="M1216" s="22" t="str">
        <f t="shared" si="37"/>
        <v>Diabetes</v>
      </c>
    </row>
    <row r="1217" spans="1:13" x14ac:dyDescent="0.25">
      <c r="A1217" s="13" t="s">
        <v>2432</v>
      </c>
      <c r="B1217" s="13">
        <v>20.6</v>
      </c>
      <c r="C1217" s="13">
        <v>7.62</v>
      </c>
      <c r="D1217" s="13" t="s">
        <v>8335</v>
      </c>
      <c r="E1217" s="13" t="s">
        <v>8335</v>
      </c>
      <c r="F1217" s="13" t="s">
        <v>8335</v>
      </c>
      <c r="G1217" s="13" t="s">
        <v>8339</v>
      </c>
      <c r="H1217" s="13" t="s">
        <v>8335</v>
      </c>
      <c r="J1217" s="20" t="str">
        <f>IF(Table7[[#This Row],[smoker]]="?","No",Table7[[#This Row],[smoker]])</f>
        <v>No</v>
      </c>
      <c r="K1217" s="20">
        <f>IFERROR(VALUE(Table7[[#This Row],[NumberOfMajorSurgeries]]),0)</f>
        <v>0</v>
      </c>
      <c r="L1217" s="20" t="str">
        <f t="shared" si="36"/>
        <v>Normal Weight</v>
      </c>
      <c r="M1217" s="20" t="str">
        <f t="shared" si="37"/>
        <v>Diabetes</v>
      </c>
    </row>
    <row r="1218" spans="1:13" x14ac:dyDescent="0.25">
      <c r="A1218" s="13" t="s">
        <v>2434</v>
      </c>
      <c r="B1218" s="13">
        <v>28.88</v>
      </c>
      <c r="C1218" s="13">
        <v>10.18</v>
      </c>
      <c r="D1218" s="13" t="s">
        <v>8335</v>
      </c>
      <c r="E1218" s="13" t="s">
        <v>8335</v>
      </c>
      <c r="F1218" s="13" t="s">
        <v>8335</v>
      </c>
      <c r="G1218" s="13" t="s">
        <v>8339</v>
      </c>
      <c r="H1218" s="13" t="s">
        <v>8335</v>
      </c>
      <c r="J1218" s="20" t="str">
        <f>IF(Table7[[#This Row],[smoker]]="?","No",Table7[[#This Row],[smoker]])</f>
        <v>No</v>
      </c>
      <c r="K1218" s="20">
        <f>IFERROR(VALUE(Table7[[#This Row],[NumberOfMajorSurgeries]]),0)</f>
        <v>0</v>
      </c>
      <c r="L1218" s="22" t="str">
        <f t="shared" ref="L1218:L1281" si="38">IF(B1218 &lt; 18.5, "Underweight", IF(B1218 &lt; 25, "Normal Weight", IF(B1218 &lt; 30, "Overweight", "Obesity")))</f>
        <v>Overweight</v>
      </c>
      <c r="M1218" s="22" t="str">
        <f t="shared" ref="M1218:M1281" si="39">IF(C1218&lt;5.7,"Normal",
IF(C1218&lt;6.5,"Prediabetes",
IF(C1218&lt;7,"Diabetes",
"Diabetes")))</f>
        <v>Diabetes</v>
      </c>
    </row>
    <row r="1219" spans="1:13" x14ac:dyDescent="0.25">
      <c r="A1219" s="13" t="s">
        <v>2436</v>
      </c>
      <c r="B1219" s="13">
        <v>28.24</v>
      </c>
      <c r="C1219" s="13">
        <v>5.36</v>
      </c>
      <c r="D1219" s="13" t="s">
        <v>8335</v>
      </c>
      <c r="E1219" s="13" t="s">
        <v>8335</v>
      </c>
      <c r="F1219" s="13" t="s">
        <v>8335</v>
      </c>
      <c r="G1219" s="13" t="s">
        <v>8339</v>
      </c>
      <c r="H1219" s="13" t="s">
        <v>8335</v>
      </c>
      <c r="J1219" s="20" t="str">
        <f>IF(Table7[[#This Row],[smoker]]="?","No",Table7[[#This Row],[smoker]])</f>
        <v>No</v>
      </c>
      <c r="K1219" s="20">
        <f>IFERROR(VALUE(Table7[[#This Row],[NumberOfMajorSurgeries]]),0)</f>
        <v>0</v>
      </c>
      <c r="L1219" s="20" t="str">
        <f t="shared" si="38"/>
        <v>Overweight</v>
      </c>
      <c r="M1219" s="20" t="str">
        <f t="shared" si="39"/>
        <v>Normal</v>
      </c>
    </row>
    <row r="1220" spans="1:13" x14ac:dyDescent="0.25">
      <c r="A1220" s="13" t="s">
        <v>2438</v>
      </c>
      <c r="B1220" s="13">
        <v>25.46</v>
      </c>
      <c r="C1220" s="13">
        <v>11.78</v>
      </c>
      <c r="D1220" s="13" t="s">
        <v>8336</v>
      </c>
      <c r="E1220" s="13" t="s">
        <v>8335</v>
      </c>
      <c r="F1220" s="13" t="s">
        <v>8335</v>
      </c>
      <c r="G1220" s="13">
        <v>1</v>
      </c>
      <c r="H1220" s="13" t="s">
        <v>8335</v>
      </c>
      <c r="J1220" s="20" t="str">
        <f>IF(Table7[[#This Row],[smoker]]="?","No",Table7[[#This Row],[smoker]])</f>
        <v>No</v>
      </c>
      <c r="K1220" s="20">
        <f>IFERROR(VALUE(Table7[[#This Row],[NumberOfMajorSurgeries]]),0)</f>
        <v>1</v>
      </c>
      <c r="L1220" s="22" t="str">
        <f t="shared" si="38"/>
        <v>Overweight</v>
      </c>
      <c r="M1220" s="22" t="str">
        <f t="shared" si="39"/>
        <v>Diabetes</v>
      </c>
    </row>
    <row r="1221" spans="1:13" x14ac:dyDescent="0.25">
      <c r="A1221" s="13" t="s">
        <v>2440</v>
      </c>
      <c r="B1221" s="13">
        <v>29.64</v>
      </c>
      <c r="C1221" s="13">
        <v>10.82</v>
      </c>
      <c r="D1221" s="13" t="s">
        <v>8336</v>
      </c>
      <c r="E1221" s="13" t="s">
        <v>8335</v>
      </c>
      <c r="F1221" s="13" t="s">
        <v>8335</v>
      </c>
      <c r="G1221" s="13" t="s">
        <v>8339</v>
      </c>
      <c r="H1221" s="13" t="s">
        <v>8335</v>
      </c>
      <c r="J1221" s="20" t="str">
        <f>IF(Table7[[#This Row],[smoker]]="?","No",Table7[[#This Row],[smoker]])</f>
        <v>No</v>
      </c>
      <c r="K1221" s="20">
        <f>IFERROR(VALUE(Table7[[#This Row],[NumberOfMajorSurgeries]]),0)</f>
        <v>0</v>
      </c>
      <c r="L1221" s="20" t="str">
        <f t="shared" si="38"/>
        <v>Overweight</v>
      </c>
      <c r="M1221" s="20" t="str">
        <f t="shared" si="39"/>
        <v>Diabetes</v>
      </c>
    </row>
    <row r="1222" spans="1:13" x14ac:dyDescent="0.25">
      <c r="A1222" s="13" t="s">
        <v>2442</v>
      </c>
      <c r="B1222" s="13">
        <v>31.27</v>
      </c>
      <c r="C1222" s="13">
        <v>7.73</v>
      </c>
      <c r="D1222" s="13" t="s">
        <v>8336</v>
      </c>
      <c r="E1222" s="13" t="s">
        <v>8335</v>
      </c>
      <c r="F1222" s="13" t="s">
        <v>8335</v>
      </c>
      <c r="G1222" s="13">
        <v>1</v>
      </c>
      <c r="H1222" s="13" t="s">
        <v>8335</v>
      </c>
      <c r="J1222" s="20" t="str">
        <f>IF(Table7[[#This Row],[smoker]]="?","No",Table7[[#This Row],[smoker]])</f>
        <v>No</v>
      </c>
      <c r="K1222" s="20">
        <f>IFERROR(VALUE(Table7[[#This Row],[NumberOfMajorSurgeries]]),0)</f>
        <v>1</v>
      </c>
      <c r="L1222" s="22" t="str">
        <f t="shared" si="38"/>
        <v>Obesity</v>
      </c>
      <c r="M1222" s="22" t="str">
        <f t="shared" si="39"/>
        <v>Diabetes</v>
      </c>
    </row>
    <row r="1223" spans="1:13" x14ac:dyDescent="0.25">
      <c r="A1223" s="13" t="s">
        <v>2444</v>
      </c>
      <c r="B1223" s="13">
        <v>19.95</v>
      </c>
      <c r="C1223" s="13">
        <v>6.24</v>
      </c>
      <c r="D1223" s="13" t="s">
        <v>8336</v>
      </c>
      <c r="E1223" s="13" t="s">
        <v>8335</v>
      </c>
      <c r="F1223" s="13" t="s">
        <v>8335</v>
      </c>
      <c r="G1223" s="13" t="s">
        <v>8339</v>
      </c>
      <c r="H1223" s="13" t="s">
        <v>8335</v>
      </c>
      <c r="J1223" s="20" t="str">
        <f>IF(Table7[[#This Row],[smoker]]="?","No",Table7[[#This Row],[smoker]])</f>
        <v>No</v>
      </c>
      <c r="K1223" s="20">
        <f>IFERROR(VALUE(Table7[[#This Row],[NumberOfMajorSurgeries]]),0)</f>
        <v>0</v>
      </c>
      <c r="L1223" s="20" t="str">
        <f t="shared" si="38"/>
        <v>Normal Weight</v>
      </c>
      <c r="M1223" s="20" t="str">
        <f t="shared" si="39"/>
        <v>Prediabetes</v>
      </c>
    </row>
    <row r="1224" spans="1:13" x14ac:dyDescent="0.25">
      <c r="A1224" s="13" t="s">
        <v>2446</v>
      </c>
      <c r="B1224" s="13">
        <v>21.3</v>
      </c>
      <c r="C1224" s="13">
        <v>10.42</v>
      </c>
      <c r="D1224" s="13" t="s">
        <v>8335</v>
      </c>
      <c r="E1224" s="13" t="s">
        <v>8335</v>
      </c>
      <c r="F1224" s="13" t="s">
        <v>8335</v>
      </c>
      <c r="G1224" s="13">
        <v>2</v>
      </c>
      <c r="H1224" s="13" t="s">
        <v>8335</v>
      </c>
      <c r="J1224" s="20" t="str">
        <f>IF(Table7[[#This Row],[smoker]]="?","No",Table7[[#This Row],[smoker]])</f>
        <v>No</v>
      </c>
      <c r="K1224" s="20">
        <f>IFERROR(VALUE(Table7[[#This Row],[NumberOfMajorSurgeries]]),0)</f>
        <v>2</v>
      </c>
      <c r="L1224" s="22" t="str">
        <f t="shared" si="38"/>
        <v>Normal Weight</v>
      </c>
      <c r="M1224" s="22" t="str">
        <f t="shared" si="39"/>
        <v>Diabetes</v>
      </c>
    </row>
    <row r="1225" spans="1:13" x14ac:dyDescent="0.25">
      <c r="A1225" s="13" t="s">
        <v>2448</v>
      </c>
      <c r="B1225" s="13">
        <v>31.635000000000002</v>
      </c>
      <c r="C1225" s="13">
        <v>11.11</v>
      </c>
      <c r="D1225" s="13" t="s">
        <v>8335</v>
      </c>
      <c r="E1225" s="13" t="s">
        <v>8335</v>
      </c>
      <c r="F1225" s="13" t="s">
        <v>8335</v>
      </c>
      <c r="G1225" s="13" t="s">
        <v>8339</v>
      </c>
      <c r="H1225" s="13" t="s">
        <v>8335</v>
      </c>
      <c r="J1225" s="20" t="str">
        <f>IF(Table7[[#This Row],[smoker]]="?","No",Table7[[#This Row],[smoker]])</f>
        <v>No</v>
      </c>
      <c r="K1225" s="20">
        <f>IFERROR(VALUE(Table7[[#This Row],[NumberOfMajorSurgeries]]),0)</f>
        <v>0</v>
      </c>
      <c r="L1225" s="20" t="str">
        <f t="shared" si="38"/>
        <v>Obesity</v>
      </c>
      <c r="M1225" s="20" t="str">
        <f t="shared" si="39"/>
        <v>Diabetes</v>
      </c>
    </row>
    <row r="1226" spans="1:13" x14ac:dyDescent="0.25">
      <c r="A1226" s="13" t="s">
        <v>2450</v>
      </c>
      <c r="B1226" s="13">
        <v>23.9</v>
      </c>
      <c r="C1226" s="13">
        <v>7.67</v>
      </c>
      <c r="D1226" s="13" t="s">
        <v>8336</v>
      </c>
      <c r="E1226" s="13" t="s">
        <v>8335</v>
      </c>
      <c r="F1226" s="13" t="s">
        <v>8335</v>
      </c>
      <c r="G1226" s="13">
        <v>2</v>
      </c>
      <c r="H1226" s="13" t="s">
        <v>8335</v>
      </c>
      <c r="J1226" s="20" t="str">
        <f>IF(Table7[[#This Row],[smoker]]="?","No",Table7[[#This Row],[smoker]])</f>
        <v>No</v>
      </c>
      <c r="K1226" s="20">
        <f>IFERROR(VALUE(Table7[[#This Row],[NumberOfMajorSurgeries]]),0)</f>
        <v>2</v>
      </c>
      <c r="L1226" s="22" t="str">
        <f t="shared" si="38"/>
        <v>Normal Weight</v>
      </c>
      <c r="M1226" s="22" t="str">
        <f t="shared" si="39"/>
        <v>Diabetes</v>
      </c>
    </row>
    <row r="1227" spans="1:13" x14ac:dyDescent="0.25">
      <c r="A1227" s="13" t="s">
        <v>2452</v>
      </c>
      <c r="B1227" s="13">
        <v>34.15</v>
      </c>
      <c r="C1227" s="13">
        <v>6.15</v>
      </c>
      <c r="D1227" s="13" t="s">
        <v>8335</v>
      </c>
      <c r="E1227" s="13" t="s">
        <v>8335</v>
      </c>
      <c r="F1227" s="13" t="s">
        <v>8335</v>
      </c>
      <c r="G1227" s="13" t="s">
        <v>8339</v>
      </c>
      <c r="H1227" s="13" t="s">
        <v>8335</v>
      </c>
      <c r="J1227" s="20" t="str">
        <f>IF(Table7[[#This Row],[smoker]]="?","No",Table7[[#This Row],[smoker]])</f>
        <v>No</v>
      </c>
      <c r="K1227" s="20">
        <f>IFERROR(VALUE(Table7[[#This Row],[NumberOfMajorSurgeries]]),0)</f>
        <v>0</v>
      </c>
      <c r="L1227" s="20" t="str">
        <f t="shared" si="38"/>
        <v>Obesity</v>
      </c>
      <c r="M1227" s="20" t="str">
        <f t="shared" si="39"/>
        <v>Prediabetes</v>
      </c>
    </row>
    <row r="1228" spans="1:13" x14ac:dyDescent="0.25">
      <c r="A1228" s="13" t="s">
        <v>2454</v>
      </c>
      <c r="B1228" s="13">
        <v>28.71</v>
      </c>
      <c r="C1228" s="13">
        <v>5.71</v>
      </c>
      <c r="D1228" s="13" t="s">
        <v>8335</v>
      </c>
      <c r="E1228" s="13" t="s">
        <v>8335</v>
      </c>
      <c r="F1228" s="13" t="s">
        <v>8335</v>
      </c>
      <c r="G1228" s="13" t="s">
        <v>8339</v>
      </c>
      <c r="H1228" s="13" t="s">
        <v>8335</v>
      </c>
      <c r="J1228" s="20" t="str">
        <f>IF(Table7[[#This Row],[smoker]]="?","No",Table7[[#This Row],[smoker]])</f>
        <v>No</v>
      </c>
      <c r="K1228" s="20">
        <f>IFERROR(VALUE(Table7[[#This Row],[NumberOfMajorSurgeries]]),0)</f>
        <v>0</v>
      </c>
      <c r="L1228" s="22" t="str">
        <f t="shared" si="38"/>
        <v>Overweight</v>
      </c>
      <c r="M1228" s="22" t="str">
        <f t="shared" si="39"/>
        <v>Prediabetes</v>
      </c>
    </row>
    <row r="1229" spans="1:13" x14ac:dyDescent="0.25">
      <c r="A1229" s="13" t="s">
        <v>2456</v>
      </c>
      <c r="B1229" s="13">
        <v>36.700000000000003</v>
      </c>
      <c r="C1229" s="13">
        <v>8.6999999999999993</v>
      </c>
      <c r="D1229" s="13" t="s">
        <v>8336</v>
      </c>
      <c r="E1229" s="13" t="s">
        <v>8335</v>
      </c>
      <c r="F1229" s="13" t="s">
        <v>8335</v>
      </c>
      <c r="G1229" s="13">
        <v>2</v>
      </c>
      <c r="H1229" s="13" t="s">
        <v>8335</v>
      </c>
      <c r="J1229" s="20" t="str">
        <f>IF(Table7[[#This Row],[smoker]]="?","No",Table7[[#This Row],[smoker]])</f>
        <v>No</v>
      </c>
      <c r="K1229" s="20">
        <f>IFERROR(VALUE(Table7[[#This Row],[NumberOfMajorSurgeries]]),0)</f>
        <v>2</v>
      </c>
      <c r="L1229" s="20" t="str">
        <f t="shared" si="38"/>
        <v>Obesity</v>
      </c>
      <c r="M1229" s="20" t="str">
        <f t="shared" si="39"/>
        <v>Diabetes</v>
      </c>
    </row>
    <row r="1230" spans="1:13" x14ac:dyDescent="0.25">
      <c r="A1230" s="13" t="s">
        <v>2458</v>
      </c>
      <c r="B1230" s="13">
        <v>34.1</v>
      </c>
      <c r="C1230" s="13">
        <v>9.0399999999999991</v>
      </c>
      <c r="D1230" s="13" t="s">
        <v>8336</v>
      </c>
      <c r="E1230" s="13" t="s">
        <v>8335</v>
      </c>
      <c r="F1230" s="13" t="s">
        <v>8335</v>
      </c>
      <c r="G1230" s="13">
        <v>2</v>
      </c>
      <c r="H1230" s="13" t="s">
        <v>8335</v>
      </c>
      <c r="J1230" s="20" t="str">
        <f>IF(Table7[[#This Row],[smoker]]="?","No",Table7[[#This Row],[smoker]])</f>
        <v>No</v>
      </c>
      <c r="K1230" s="20">
        <f>IFERROR(VALUE(Table7[[#This Row],[NumberOfMajorSurgeries]]),0)</f>
        <v>2</v>
      </c>
      <c r="L1230" s="22" t="str">
        <f t="shared" si="38"/>
        <v>Obesity</v>
      </c>
      <c r="M1230" s="22" t="str">
        <f t="shared" si="39"/>
        <v>Diabetes</v>
      </c>
    </row>
    <row r="1231" spans="1:13" x14ac:dyDescent="0.25">
      <c r="A1231" s="13" t="s">
        <v>2460</v>
      </c>
      <c r="B1231" s="13">
        <v>25.7</v>
      </c>
      <c r="C1231" s="13">
        <v>5.61</v>
      </c>
      <c r="D1231" s="13" t="s">
        <v>8335</v>
      </c>
      <c r="E1231" s="13" t="s">
        <v>8335</v>
      </c>
      <c r="F1231" s="13" t="s">
        <v>8335</v>
      </c>
      <c r="G1231" s="13" t="s">
        <v>8339</v>
      </c>
      <c r="H1231" s="13" t="s">
        <v>8335</v>
      </c>
      <c r="J1231" s="20" t="str">
        <f>IF(Table7[[#This Row],[smoker]]="?","No",Table7[[#This Row],[smoker]])</f>
        <v>No</v>
      </c>
      <c r="K1231" s="20">
        <f>IFERROR(VALUE(Table7[[#This Row],[NumberOfMajorSurgeries]]),0)</f>
        <v>0</v>
      </c>
      <c r="L1231" s="20" t="str">
        <f t="shared" si="38"/>
        <v>Overweight</v>
      </c>
      <c r="M1231" s="20" t="str">
        <f t="shared" si="39"/>
        <v>Normal</v>
      </c>
    </row>
    <row r="1232" spans="1:13" x14ac:dyDescent="0.25">
      <c r="A1232" s="13" t="s">
        <v>2462</v>
      </c>
      <c r="B1232" s="13">
        <v>21.68</v>
      </c>
      <c r="C1232" s="13">
        <v>8.1199999999999992</v>
      </c>
      <c r="D1232" s="13" t="s">
        <v>8335</v>
      </c>
      <c r="E1232" s="13" t="s">
        <v>8335</v>
      </c>
      <c r="F1232" s="13" t="s">
        <v>8335</v>
      </c>
      <c r="G1232" s="13" t="s">
        <v>8339</v>
      </c>
      <c r="H1232" s="13" t="s">
        <v>8335</v>
      </c>
      <c r="J1232" s="20" t="str">
        <f>IF(Table7[[#This Row],[smoker]]="?","No",Table7[[#This Row],[smoker]])</f>
        <v>No</v>
      </c>
      <c r="K1232" s="20">
        <f>IFERROR(VALUE(Table7[[#This Row],[NumberOfMajorSurgeries]]),0)</f>
        <v>0</v>
      </c>
      <c r="L1232" s="22" t="str">
        <f t="shared" si="38"/>
        <v>Normal Weight</v>
      </c>
      <c r="M1232" s="22" t="str">
        <f t="shared" si="39"/>
        <v>Diabetes</v>
      </c>
    </row>
    <row r="1233" spans="1:13" x14ac:dyDescent="0.25">
      <c r="A1233" s="13" t="s">
        <v>2464</v>
      </c>
      <c r="B1233" s="13">
        <v>25.175000000000001</v>
      </c>
      <c r="C1233" s="13">
        <v>4.74</v>
      </c>
      <c r="D1233" s="13" t="s">
        <v>8335</v>
      </c>
      <c r="E1233" s="13" t="s">
        <v>8335</v>
      </c>
      <c r="F1233" s="13" t="s">
        <v>8335</v>
      </c>
      <c r="G1233" s="13" t="s">
        <v>8339</v>
      </c>
      <c r="H1233" s="13" t="s">
        <v>8335</v>
      </c>
      <c r="J1233" s="20" t="str">
        <f>IF(Table7[[#This Row],[smoker]]="?","No",Table7[[#This Row],[smoker]])</f>
        <v>No</v>
      </c>
      <c r="K1233" s="20">
        <f>IFERROR(VALUE(Table7[[#This Row],[NumberOfMajorSurgeries]]),0)</f>
        <v>0</v>
      </c>
      <c r="L1233" s="20" t="str">
        <f t="shared" si="38"/>
        <v>Overweight</v>
      </c>
      <c r="M1233" s="20" t="str">
        <f t="shared" si="39"/>
        <v>Normal</v>
      </c>
    </row>
    <row r="1234" spans="1:13" x14ac:dyDescent="0.25">
      <c r="A1234" s="13" t="s">
        <v>2466</v>
      </c>
      <c r="B1234" s="13">
        <v>44.77</v>
      </c>
      <c r="C1234" s="13">
        <v>4.0599999999999996</v>
      </c>
      <c r="D1234" s="13" t="s">
        <v>8335</v>
      </c>
      <c r="E1234" s="13" t="s">
        <v>8335</v>
      </c>
      <c r="F1234" s="13" t="s">
        <v>8335</v>
      </c>
      <c r="G1234" s="13">
        <v>2</v>
      </c>
      <c r="H1234" s="13" t="s">
        <v>8335</v>
      </c>
      <c r="J1234" s="20" t="str">
        <f>IF(Table7[[#This Row],[smoker]]="?","No",Table7[[#This Row],[smoker]])</f>
        <v>No</v>
      </c>
      <c r="K1234" s="20">
        <f>IFERROR(VALUE(Table7[[#This Row],[NumberOfMajorSurgeries]]),0)</f>
        <v>2</v>
      </c>
      <c r="L1234" s="22" t="str">
        <f t="shared" si="38"/>
        <v>Obesity</v>
      </c>
      <c r="M1234" s="22" t="str">
        <f t="shared" si="39"/>
        <v>Normal</v>
      </c>
    </row>
    <row r="1235" spans="1:13" x14ac:dyDescent="0.25">
      <c r="A1235" s="13" t="s">
        <v>2468</v>
      </c>
      <c r="B1235" s="13">
        <v>37.07</v>
      </c>
      <c r="C1235" s="13">
        <v>5.69</v>
      </c>
      <c r="D1235" s="13" t="s">
        <v>8335</v>
      </c>
      <c r="E1235" s="13" t="s">
        <v>8335</v>
      </c>
      <c r="F1235" s="13" t="s">
        <v>8335</v>
      </c>
      <c r="G1235" s="13">
        <v>2</v>
      </c>
      <c r="H1235" s="13" t="s">
        <v>8335</v>
      </c>
      <c r="J1235" s="20" t="str">
        <f>IF(Table7[[#This Row],[smoker]]="?","No",Table7[[#This Row],[smoker]])</f>
        <v>No</v>
      </c>
      <c r="K1235" s="20">
        <f>IFERROR(VALUE(Table7[[#This Row],[NumberOfMajorSurgeries]]),0)</f>
        <v>2</v>
      </c>
      <c r="L1235" s="20" t="str">
        <f t="shared" si="38"/>
        <v>Obesity</v>
      </c>
      <c r="M1235" s="20" t="str">
        <f t="shared" si="39"/>
        <v>Normal</v>
      </c>
    </row>
    <row r="1236" spans="1:13" x14ac:dyDescent="0.25">
      <c r="A1236" s="13" t="s">
        <v>2470</v>
      </c>
      <c r="B1236" s="13">
        <v>39.799999999999997</v>
      </c>
      <c r="C1236" s="13">
        <v>5.66</v>
      </c>
      <c r="D1236" s="13" t="s">
        <v>8335</v>
      </c>
      <c r="E1236" s="13" t="s">
        <v>8335</v>
      </c>
      <c r="F1236" s="13" t="s">
        <v>8337</v>
      </c>
      <c r="G1236" s="13">
        <v>1</v>
      </c>
      <c r="H1236" s="13" t="s">
        <v>8335</v>
      </c>
      <c r="J1236" s="20" t="str">
        <f>IF(Table7[[#This Row],[smoker]]="?","No",Table7[[#This Row],[smoker]])</f>
        <v>No</v>
      </c>
      <c r="K1236" s="20">
        <f>IFERROR(VALUE(Table7[[#This Row],[NumberOfMajorSurgeries]]),0)</f>
        <v>1</v>
      </c>
      <c r="L1236" s="22" t="str">
        <f t="shared" si="38"/>
        <v>Obesity</v>
      </c>
      <c r="M1236" s="22" t="str">
        <f t="shared" si="39"/>
        <v>Normal</v>
      </c>
    </row>
    <row r="1237" spans="1:13" x14ac:dyDescent="0.25">
      <c r="A1237" s="13" t="s">
        <v>2472</v>
      </c>
      <c r="B1237" s="13">
        <v>26.36</v>
      </c>
      <c r="C1237" s="13">
        <v>4.32</v>
      </c>
      <c r="D1237" s="13" t="s">
        <v>8335</v>
      </c>
      <c r="E1237" s="13" t="s">
        <v>8335</v>
      </c>
      <c r="F1237" s="13" t="s">
        <v>8337</v>
      </c>
      <c r="G1237" s="13">
        <v>1</v>
      </c>
      <c r="H1237" s="13" t="s">
        <v>8335</v>
      </c>
      <c r="J1237" s="20" t="str">
        <f>IF(Table7[[#This Row],[smoker]]="?","No",Table7[[#This Row],[smoker]])</f>
        <v>No</v>
      </c>
      <c r="K1237" s="20">
        <f>IFERROR(VALUE(Table7[[#This Row],[NumberOfMajorSurgeries]]),0)</f>
        <v>1</v>
      </c>
      <c r="L1237" s="20" t="str">
        <f t="shared" si="38"/>
        <v>Overweight</v>
      </c>
      <c r="M1237" s="20" t="str">
        <f t="shared" si="39"/>
        <v>Normal</v>
      </c>
    </row>
    <row r="1238" spans="1:13" x14ac:dyDescent="0.25">
      <c r="A1238" s="13" t="s">
        <v>2474</v>
      </c>
      <c r="B1238" s="13">
        <v>29.925000000000001</v>
      </c>
      <c r="C1238" s="13">
        <v>8.2899999999999991</v>
      </c>
      <c r="D1238" s="13" t="s">
        <v>8335</v>
      </c>
      <c r="E1238" s="13" t="s">
        <v>8335</v>
      </c>
      <c r="F1238" s="13" t="s">
        <v>8335</v>
      </c>
      <c r="G1238" s="13">
        <v>2</v>
      </c>
      <c r="H1238" s="13" t="s">
        <v>8335</v>
      </c>
      <c r="J1238" s="20" t="str">
        <f>IF(Table7[[#This Row],[smoker]]="?","No",Table7[[#This Row],[smoker]])</f>
        <v>No</v>
      </c>
      <c r="K1238" s="20">
        <f>IFERROR(VALUE(Table7[[#This Row],[NumberOfMajorSurgeries]]),0)</f>
        <v>2</v>
      </c>
      <c r="L1238" s="22" t="str">
        <f t="shared" si="38"/>
        <v>Overweight</v>
      </c>
      <c r="M1238" s="22" t="str">
        <f t="shared" si="39"/>
        <v>Diabetes</v>
      </c>
    </row>
    <row r="1239" spans="1:13" x14ac:dyDescent="0.25">
      <c r="A1239" s="13" t="s">
        <v>2476</v>
      </c>
      <c r="B1239" s="13">
        <v>37.29</v>
      </c>
      <c r="C1239" s="13">
        <v>10.46</v>
      </c>
      <c r="D1239" s="13" t="s">
        <v>8335</v>
      </c>
      <c r="E1239" s="13" t="s">
        <v>8335</v>
      </c>
      <c r="F1239" s="13" t="s">
        <v>8335</v>
      </c>
      <c r="G1239" s="13" t="s">
        <v>8339</v>
      </c>
      <c r="H1239" s="13" t="s">
        <v>8335</v>
      </c>
      <c r="J1239" s="20" t="str">
        <f>IF(Table7[[#This Row],[smoker]]="?","No",Table7[[#This Row],[smoker]])</f>
        <v>No</v>
      </c>
      <c r="K1239" s="20">
        <f>IFERROR(VALUE(Table7[[#This Row],[NumberOfMajorSurgeries]]),0)</f>
        <v>0</v>
      </c>
      <c r="L1239" s="20" t="str">
        <f t="shared" si="38"/>
        <v>Obesity</v>
      </c>
      <c r="M1239" s="20" t="str">
        <f t="shared" si="39"/>
        <v>Diabetes</v>
      </c>
    </row>
    <row r="1240" spans="1:13" x14ac:dyDescent="0.25">
      <c r="A1240" s="13" t="s">
        <v>2478</v>
      </c>
      <c r="B1240" s="13">
        <v>30.2</v>
      </c>
      <c r="C1240" s="13">
        <v>11.96</v>
      </c>
      <c r="D1240" s="13" t="s">
        <v>8335</v>
      </c>
      <c r="E1240" s="13" t="s">
        <v>8335</v>
      </c>
      <c r="F1240" s="13" t="s">
        <v>8335</v>
      </c>
      <c r="G1240" s="13" t="s">
        <v>8339</v>
      </c>
      <c r="H1240" s="13" t="s">
        <v>8335</v>
      </c>
      <c r="J1240" s="20" t="str">
        <f>IF(Table7[[#This Row],[smoker]]="?","No",Table7[[#This Row],[smoker]])</f>
        <v>No</v>
      </c>
      <c r="K1240" s="20">
        <f>IFERROR(VALUE(Table7[[#This Row],[NumberOfMajorSurgeries]]),0)</f>
        <v>0</v>
      </c>
      <c r="L1240" s="22" t="str">
        <f t="shared" si="38"/>
        <v>Obesity</v>
      </c>
      <c r="M1240" s="22" t="str">
        <f t="shared" si="39"/>
        <v>Diabetes</v>
      </c>
    </row>
    <row r="1241" spans="1:13" x14ac:dyDescent="0.25">
      <c r="A1241" s="13" t="s">
        <v>2480</v>
      </c>
      <c r="B1241" s="13">
        <v>24.225000000000001</v>
      </c>
      <c r="C1241" s="13">
        <v>4.25</v>
      </c>
      <c r="D1241" s="13" t="s">
        <v>8336</v>
      </c>
      <c r="E1241" s="13" t="s">
        <v>8335</v>
      </c>
      <c r="F1241" s="13" t="s">
        <v>8337</v>
      </c>
      <c r="G1241" s="13">
        <v>1</v>
      </c>
      <c r="H1241" s="13" t="s">
        <v>8335</v>
      </c>
      <c r="J1241" s="20" t="str">
        <f>IF(Table7[[#This Row],[smoker]]="?","No",Table7[[#This Row],[smoker]])</f>
        <v>No</v>
      </c>
      <c r="K1241" s="20">
        <f>IFERROR(VALUE(Table7[[#This Row],[NumberOfMajorSurgeries]]),0)</f>
        <v>1</v>
      </c>
      <c r="L1241" s="20" t="str">
        <f t="shared" si="38"/>
        <v>Normal Weight</v>
      </c>
      <c r="M1241" s="20" t="str">
        <f t="shared" si="39"/>
        <v>Normal</v>
      </c>
    </row>
    <row r="1242" spans="1:13" x14ac:dyDescent="0.25">
      <c r="A1242" s="13" t="s">
        <v>2482</v>
      </c>
      <c r="B1242" s="13">
        <v>31.445</v>
      </c>
      <c r="C1242" s="13">
        <v>8.33</v>
      </c>
      <c r="D1242" s="13" t="s">
        <v>8335</v>
      </c>
      <c r="E1242" s="13" t="s">
        <v>8335</v>
      </c>
      <c r="F1242" s="13" t="s">
        <v>8335</v>
      </c>
      <c r="G1242" s="13" t="s">
        <v>8339</v>
      </c>
      <c r="H1242" s="13" t="s">
        <v>8335</v>
      </c>
      <c r="J1242" s="20" t="str">
        <f>IF(Table7[[#This Row],[smoker]]="?","No",Table7[[#This Row],[smoker]])</f>
        <v>No</v>
      </c>
      <c r="K1242" s="20">
        <f>IFERROR(VALUE(Table7[[#This Row],[NumberOfMajorSurgeries]]),0)</f>
        <v>0</v>
      </c>
      <c r="L1242" s="22" t="str">
        <f t="shared" si="38"/>
        <v>Obesity</v>
      </c>
      <c r="M1242" s="22" t="str">
        <f t="shared" si="39"/>
        <v>Diabetes</v>
      </c>
    </row>
    <row r="1243" spans="1:13" x14ac:dyDescent="0.25">
      <c r="A1243" s="13" t="s">
        <v>2484</v>
      </c>
      <c r="B1243" s="13">
        <v>38.880000000000003</v>
      </c>
      <c r="C1243" s="13">
        <v>4.29</v>
      </c>
      <c r="D1243" s="13" t="s">
        <v>8335</v>
      </c>
      <c r="E1243" s="13" t="s">
        <v>8335</v>
      </c>
      <c r="F1243" s="13" t="s">
        <v>8335</v>
      </c>
      <c r="G1243" s="13">
        <v>1</v>
      </c>
      <c r="H1243" s="13" t="s">
        <v>8335</v>
      </c>
      <c r="J1243" s="20" t="str">
        <f>IF(Table7[[#This Row],[smoker]]="?","No",Table7[[#This Row],[smoker]])</f>
        <v>No</v>
      </c>
      <c r="K1243" s="20">
        <f>IFERROR(VALUE(Table7[[#This Row],[NumberOfMajorSurgeries]]),0)</f>
        <v>1</v>
      </c>
      <c r="L1243" s="20" t="str">
        <f t="shared" si="38"/>
        <v>Obesity</v>
      </c>
      <c r="M1243" s="20" t="str">
        <f t="shared" si="39"/>
        <v>Normal</v>
      </c>
    </row>
    <row r="1244" spans="1:13" x14ac:dyDescent="0.25">
      <c r="A1244" s="13" t="s">
        <v>2486</v>
      </c>
      <c r="B1244" s="13">
        <v>43.89</v>
      </c>
      <c r="C1244" s="13">
        <v>6.32</v>
      </c>
      <c r="D1244" s="13" t="s">
        <v>8336</v>
      </c>
      <c r="E1244" s="13" t="s">
        <v>8335</v>
      </c>
      <c r="F1244" s="13" t="s">
        <v>8335</v>
      </c>
      <c r="G1244" s="13" t="s">
        <v>8339</v>
      </c>
      <c r="H1244" s="13" t="s">
        <v>8335</v>
      </c>
      <c r="J1244" s="20" t="str">
        <f>IF(Table7[[#This Row],[smoker]]="?","No",Table7[[#This Row],[smoker]])</f>
        <v>No</v>
      </c>
      <c r="K1244" s="20">
        <f>IFERROR(VALUE(Table7[[#This Row],[NumberOfMajorSurgeries]]),0)</f>
        <v>0</v>
      </c>
      <c r="L1244" s="22" t="str">
        <f t="shared" si="38"/>
        <v>Obesity</v>
      </c>
      <c r="M1244" s="22" t="str">
        <f t="shared" si="39"/>
        <v>Prediabetes</v>
      </c>
    </row>
    <row r="1245" spans="1:13" x14ac:dyDescent="0.25">
      <c r="A1245" s="13" t="s">
        <v>2488</v>
      </c>
      <c r="B1245" s="13">
        <v>25.6</v>
      </c>
      <c r="C1245" s="13">
        <v>5.65</v>
      </c>
      <c r="D1245" s="13" t="s">
        <v>8335</v>
      </c>
      <c r="E1245" s="13" t="s">
        <v>8335</v>
      </c>
      <c r="F1245" s="13" t="s">
        <v>8335</v>
      </c>
      <c r="G1245" s="13">
        <v>2</v>
      </c>
      <c r="H1245" s="13" t="s">
        <v>8335</v>
      </c>
      <c r="J1245" s="20" t="str">
        <f>IF(Table7[[#This Row],[smoker]]="?","No",Table7[[#This Row],[smoker]])</f>
        <v>No</v>
      </c>
      <c r="K1245" s="20">
        <f>IFERROR(VALUE(Table7[[#This Row],[NumberOfMajorSurgeries]]),0)</f>
        <v>2</v>
      </c>
      <c r="L1245" s="20" t="str">
        <f t="shared" si="38"/>
        <v>Overweight</v>
      </c>
      <c r="M1245" s="20" t="str">
        <f t="shared" si="39"/>
        <v>Normal</v>
      </c>
    </row>
    <row r="1246" spans="1:13" x14ac:dyDescent="0.25">
      <c r="A1246" s="13" t="s">
        <v>2490</v>
      </c>
      <c r="B1246" s="13">
        <v>29.545000000000002</v>
      </c>
      <c r="C1246" s="13">
        <v>8.41</v>
      </c>
      <c r="D1246" s="13" t="s">
        <v>8336</v>
      </c>
      <c r="E1246" s="13" t="s">
        <v>8335</v>
      </c>
      <c r="F1246" s="13" t="s">
        <v>8335</v>
      </c>
      <c r="G1246" s="13">
        <v>1</v>
      </c>
      <c r="H1246" s="13" t="s">
        <v>8335</v>
      </c>
      <c r="J1246" s="20" t="str">
        <f>IF(Table7[[#This Row],[smoker]]="?","No",Table7[[#This Row],[smoker]])</f>
        <v>No</v>
      </c>
      <c r="K1246" s="20">
        <f>IFERROR(VALUE(Table7[[#This Row],[NumberOfMajorSurgeries]]),0)</f>
        <v>1</v>
      </c>
      <c r="L1246" s="22" t="str">
        <f t="shared" si="38"/>
        <v>Overweight</v>
      </c>
      <c r="M1246" s="22" t="str">
        <f t="shared" si="39"/>
        <v>Diabetes</v>
      </c>
    </row>
    <row r="1247" spans="1:13" x14ac:dyDescent="0.25">
      <c r="A1247" s="13" t="s">
        <v>2492</v>
      </c>
      <c r="B1247" s="13">
        <v>23.25</v>
      </c>
      <c r="C1247" s="13">
        <v>11.96</v>
      </c>
      <c r="D1247" s="13" t="s">
        <v>8336</v>
      </c>
      <c r="E1247" s="13" t="s">
        <v>8335</v>
      </c>
      <c r="F1247" s="13" t="s">
        <v>8335</v>
      </c>
      <c r="G1247" s="13" t="s">
        <v>8339</v>
      </c>
      <c r="H1247" s="13" t="s">
        <v>8335</v>
      </c>
      <c r="J1247" s="20" t="str">
        <f>IF(Table7[[#This Row],[smoker]]="?","No",Table7[[#This Row],[smoker]])</f>
        <v>No</v>
      </c>
      <c r="K1247" s="20">
        <f>IFERROR(VALUE(Table7[[#This Row],[NumberOfMajorSurgeries]]),0)</f>
        <v>0</v>
      </c>
      <c r="L1247" s="20" t="str">
        <f t="shared" si="38"/>
        <v>Normal Weight</v>
      </c>
      <c r="M1247" s="20" t="str">
        <f t="shared" si="39"/>
        <v>Diabetes</v>
      </c>
    </row>
    <row r="1248" spans="1:13" x14ac:dyDescent="0.25">
      <c r="A1248" s="13" t="s">
        <v>2494</v>
      </c>
      <c r="B1248" s="13">
        <v>43.95</v>
      </c>
      <c r="C1248" s="13">
        <v>5.17</v>
      </c>
      <c r="D1248" s="13" t="s">
        <v>8336</v>
      </c>
      <c r="E1248" s="13" t="s">
        <v>8335</v>
      </c>
      <c r="F1248" s="13" t="s">
        <v>8337</v>
      </c>
      <c r="G1248" s="13">
        <v>1</v>
      </c>
      <c r="H1248" s="13" t="s">
        <v>8335</v>
      </c>
      <c r="J1248" s="20" t="str">
        <f>IF(Table7[[#This Row],[smoker]]="?","No",Table7[[#This Row],[smoker]])</f>
        <v>No</v>
      </c>
      <c r="K1248" s="20">
        <f>IFERROR(VALUE(Table7[[#This Row],[NumberOfMajorSurgeries]]),0)</f>
        <v>1</v>
      </c>
      <c r="L1248" s="22" t="str">
        <f t="shared" si="38"/>
        <v>Obesity</v>
      </c>
      <c r="M1248" s="22" t="str">
        <f t="shared" si="39"/>
        <v>Normal</v>
      </c>
    </row>
    <row r="1249" spans="1:13" x14ac:dyDescent="0.25">
      <c r="A1249" s="13" t="s">
        <v>2496</v>
      </c>
      <c r="B1249" s="13">
        <v>21.85</v>
      </c>
      <c r="C1249" s="13">
        <v>8.76</v>
      </c>
      <c r="D1249" s="13" t="s">
        <v>8335</v>
      </c>
      <c r="E1249" s="13" t="s">
        <v>8335</v>
      </c>
      <c r="F1249" s="13" t="s">
        <v>8335</v>
      </c>
      <c r="G1249" s="13" t="s">
        <v>8339</v>
      </c>
      <c r="H1249" s="13" t="s">
        <v>8335</v>
      </c>
      <c r="J1249" s="20" t="str">
        <f>IF(Table7[[#This Row],[smoker]]="?","No",Table7[[#This Row],[smoker]])</f>
        <v>No</v>
      </c>
      <c r="K1249" s="20">
        <f>IFERROR(VALUE(Table7[[#This Row],[NumberOfMajorSurgeries]]),0)</f>
        <v>0</v>
      </c>
      <c r="L1249" s="20" t="str">
        <f t="shared" si="38"/>
        <v>Normal Weight</v>
      </c>
      <c r="M1249" s="20" t="str">
        <f t="shared" si="39"/>
        <v>Diabetes</v>
      </c>
    </row>
    <row r="1250" spans="1:13" x14ac:dyDescent="0.25">
      <c r="A1250" s="13" t="s">
        <v>2498</v>
      </c>
      <c r="B1250" s="13">
        <v>25.73</v>
      </c>
      <c r="C1250" s="13">
        <v>7.99</v>
      </c>
      <c r="D1250" s="13" t="s">
        <v>8335</v>
      </c>
      <c r="E1250" s="13" t="s">
        <v>8335</v>
      </c>
      <c r="F1250" s="13" t="s">
        <v>8335</v>
      </c>
      <c r="G1250" s="13">
        <v>2</v>
      </c>
      <c r="H1250" s="13" t="s">
        <v>8335</v>
      </c>
      <c r="J1250" s="20" t="str">
        <f>IF(Table7[[#This Row],[smoker]]="?","No",Table7[[#This Row],[smoker]])</f>
        <v>No</v>
      </c>
      <c r="K1250" s="20">
        <f>IFERROR(VALUE(Table7[[#This Row],[NumberOfMajorSurgeries]]),0)</f>
        <v>2</v>
      </c>
      <c r="L1250" s="22" t="str">
        <f t="shared" si="38"/>
        <v>Overweight</v>
      </c>
      <c r="M1250" s="22" t="str">
        <f t="shared" si="39"/>
        <v>Diabetes</v>
      </c>
    </row>
    <row r="1251" spans="1:13" x14ac:dyDescent="0.25">
      <c r="A1251" s="13" t="s">
        <v>2500</v>
      </c>
      <c r="B1251" s="13">
        <v>32.229999999999997</v>
      </c>
      <c r="C1251" s="13">
        <v>8.59</v>
      </c>
      <c r="D1251" s="13" t="s">
        <v>8335</v>
      </c>
      <c r="E1251" s="13" t="s">
        <v>8335</v>
      </c>
      <c r="F1251" s="13" t="s">
        <v>8335</v>
      </c>
      <c r="G1251" s="13" t="s">
        <v>8339</v>
      </c>
      <c r="H1251" s="13" t="s">
        <v>8335</v>
      </c>
      <c r="J1251" s="20" t="str">
        <f>IF(Table7[[#This Row],[smoker]]="?","No",Table7[[#This Row],[smoker]])</f>
        <v>No</v>
      </c>
      <c r="K1251" s="20">
        <f>IFERROR(VALUE(Table7[[#This Row],[NumberOfMajorSurgeries]]),0)</f>
        <v>0</v>
      </c>
      <c r="L1251" s="20" t="str">
        <f t="shared" si="38"/>
        <v>Obesity</v>
      </c>
      <c r="M1251" s="20" t="str">
        <f t="shared" si="39"/>
        <v>Diabetes</v>
      </c>
    </row>
    <row r="1252" spans="1:13" x14ac:dyDescent="0.25">
      <c r="A1252" s="13" t="s">
        <v>2502</v>
      </c>
      <c r="B1252" s="13">
        <v>32.204999999999998</v>
      </c>
      <c r="C1252" s="13">
        <v>6.14</v>
      </c>
      <c r="D1252" s="13" t="s">
        <v>8335</v>
      </c>
      <c r="E1252" s="13" t="s">
        <v>8335</v>
      </c>
      <c r="F1252" s="13" t="s">
        <v>8335</v>
      </c>
      <c r="G1252" s="13">
        <v>2</v>
      </c>
      <c r="H1252" s="13" t="s">
        <v>8335</v>
      </c>
      <c r="J1252" s="20" t="str">
        <f>IF(Table7[[#This Row],[smoker]]="?","No",Table7[[#This Row],[smoker]])</f>
        <v>No</v>
      </c>
      <c r="K1252" s="20">
        <f>IFERROR(VALUE(Table7[[#This Row],[NumberOfMajorSurgeries]]),0)</f>
        <v>2</v>
      </c>
      <c r="L1252" s="22" t="str">
        <f t="shared" si="38"/>
        <v>Obesity</v>
      </c>
      <c r="M1252" s="22" t="str">
        <f t="shared" si="39"/>
        <v>Prediabetes</v>
      </c>
    </row>
    <row r="1253" spans="1:13" x14ac:dyDescent="0.25">
      <c r="A1253" s="13" t="s">
        <v>2504</v>
      </c>
      <c r="B1253" s="13">
        <v>26.41</v>
      </c>
      <c r="C1253" s="13">
        <v>4.08</v>
      </c>
      <c r="D1253" s="13" t="s">
        <v>8335</v>
      </c>
      <c r="E1253" s="13" t="s">
        <v>8335</v>
      </c>
      <c r="F1253" s="13" t="s">
        <v>8335</v>
      </c>
      <c r="G1253" s="13">
        <v>2</v>
      </c>
      <c r="H1253" s="13" t="s">
        <v>8335</v>
      </c>
      <c r="J1253" s="20" t="str">
        <f>IF(Table7[[#This Row],[smoker]]="?","No",Table7[[#This Row],[smoker]])</f>
        <v>No</v>
      </c>
      <c r="K1253" s="20">
        <f>IFERROR(VALUE(Table7[[#This Row],[NumberOfMajorSurgeries]]),0)</f>
        <v>2</v>
      </c>
      <c r="L1253" s="20" t="str">
        <f t="shared" si="38"/>
        <v>Overweight</v>
      </c>
      <c r="M1253" s="20" t="str">
        <f t="shared" si="39"/>
        <v>Normal</v>
      </c>
    </row>
    <row r="1254" spans="1:13" x14ac:dyDescent="0.25">
      <c r="A1254" s="13" t="s">
        <v>2506</v>
      </c>
      <c r="B1254" s="13">
        <v>30.2</v>
      </c>
      <c r="C1254" s="13">
        <v>6.25</v>
      </c>
      <c r="D1254" s="13" t="s">
        <v>8336</v>
      </c>
      <c r="E1254" s="13" t="s">
        <v>8335</v>
      </c>
      <c r="F1254" s="13" t="s">
        <v>8335</v>
      </c>
      <c r="G1254" s="13" t="s">
        <v>8339</v>
      </c>
      <c r="H1254" s="13" t="s">
        <v>8335</v>
      </c>
      <c r="J1254" s="20" t="str">
        <f>IF(Table7[[#This Row],[smoker]]="?","No",Table7[[#This Row],[smoker]])</f>
        <v>No</v>
      </c>
      <c r="K1254" s="20">
        <f>IFERROR(VALUE(Table7[[#This Row],[NumberOfMajorSurgeries]]),0)</f>
        <v>0</v>
      </c>
      <c r="L1254" s="22" t="str">
        <f t="shared" si="38"/>
        <v>Obesity</v>
      </c>
      <c r="M1254" s="22" t="str">
        <f t="shared" si="39"/>
        <v>Prediabetes</v>
      </c>
    </row>
    <row r="1255" spans="1:13" x14ac:dyDescent="0.25">
      <c r="A1255" s="13" t="s">
        <v>2508</v>
      </c>
      <c r="B1255" s="13">
        <v>31.26</v>
      </c>
      <c r="C1255" s="13">
        <v>5.94</v>
      </c>
      <c r="D1255" s="13" t="s">
        <v>8336</v>
      </c>
      <c r="E1255" s="13" t="s">
        <v>8335</v>
      </c>
      <c r="F1255" s="13" t="s">
        <v>8335</v>
      </c>
      <c r="G1255" s="13">
        <v>1</v>
      </c>
      <c r="H1255" s="13" t="s">
        <v>8335</v>
      </c>
      <c r="J1255" s="20" t="str">
        <f>IF(Table7[[#This Row],[smoker]]="?","No",Table7[[#This Row],[smoker]])</f>
        <v>No</v>
      </c>
      <c r="K1255" s="20">
        <f>IFERROR(VALUE(Table7[[#This Row],[NumberOfMajorSurgeries]]),0)</f>
        <v>1</v>
      </c>
      <c r="L1255" s="20" t="str">
        <f t="shared" si="38"/>
        <v>Obesity</v>
      </c>
      <c r="M1255" s="20" t="str">
        <f t="shared" si="39"/>
        <v>Prediabetes</v>
      </c>
    </row>
    <row r="1256" spans="1:13" x14ac:dyDescent="0.25">
      <c r="A1256" s="13" t="s">
        <v>2510</v>
      </c>
      <c r="B1256" s="13">
        <v>33.725000000000001</v>
      </c>
      <c r="C1256" s="13">
        <v>6.45</v>
      </c>
      <c r="D1256" s="13" t="s">
        <v>8336</v>
      </c>
      <c r="E1256" s="13" t="s">
        <v>8335</v>
      </c>
      <c r="F1256" s="13" t="s">
        <v>8335</v>
      </c>
      <c r="G1256" s="13" t="s">
        <v>8339</v>
      </c>
      <c r="H1256" s="13" t="s">
        <v>8335</v>
      </c>
      <c r="J1256" s="20" t="str">
        <f>IF(Table7[[#This Row],[smoker]]="?","No",Table7[[#This Row],[smoker]])</f>
        <v>No</v>
      </c>
      <c r="K1256" s="20">
        <f>IFERROR(VALUE(Table7[[#This Row],[NumberOfMajorSurgeries]]),0)</f>
        <v>0</v>
      </c>
      <c r="L1256" s="22" t="str">
        <f t="shared" si="38"/>
        <v>Obesity</v>
      </c>
      <c r="M1256" s="22" t="str">
        <f t="shared" si="39"/>
        <v>Prediabetes</v>
      </c>
    </row>
    <row r="1257" spans="1:13" x14ac:dyDescent="0.25">
      <c r="A1257" s="13" t="s">
        <v>2512</v>
      </c>
      <c r="B1257" s="13">
        <v>28.9</v>
      </c>
      <c r="C1257" s="13">
        <v>5.74</v>
      </c>
      <c r="D1257" s="13" t="s">
        <v>8336</v>
      </c>
      <c r="E1257" s="13" t="s">
        <v>8335</v>
      </c>
      <c r="F1257" s="13" t="s">
        <v>8335</v>
      </c>
      <c r="G1257" s="13" t="s">
        <v>8339</v>
      </c>
      <c r="H1257" s="13" t="s">
        <v>8335</v>
      </c>
      <c r="J1257" s="20" t="str">
        <f>IF(Table7[[#This Row],[smoker]]="?","No",Table7[[#This Row],[smoker]])</f>
        <v>No</v>
      </c>
      <c r="K1257" s="20">
        <f>IFERROR(VALUE(Table7[[#This Row],[NumberOfMajorSurgeries]]),0)</f>
        <v>0</v>
      </c>
      <c r="L1257" s="20" t="str">
        <f t="shared" si="38"/>
        <v>Overweight</v>
      </c>
      <c r="M1257" s="20" t="str">
        <f t="shared" si="39"/>
        <v>Prediabetes</v>
      </c>
    </row>
    <row r="1258" spans="1:13" x14ac:dyDescent="0.25">
      <c r="A1258" s="13" t="s">
        <v>2514</v>
      </c>
      <c r="B1258" s="13">
        <v>45.69</v>
      </c>
      <c r="C1258" s="13">
        <v>4.43</v>
      </c>
      <c r="D1258" s="13" t="s">
        <v>8336</v>
      </c>
      <c r="E1258" s="13" t="s">
        <v>8335</v>
      </c>
      <c r="F1258" s="13" t="s">
        <v>8335</v>
      </c>
      <c r="G1258" s="13" t="s">
        <v>8339</v>
      </c>
      <c r="H1258" s="13" t="s">
        <v>8335</v>
      </c>
      <c r="J1258" s="20" t="str">
        <f>IF(Table7[[#This Row],[smoker]]="?","No",Table7[[#This Row],[smoker]])</f>
        <v>No</v>
      </c>
      <c r="K1258" s="20">
        <f>IFERROR(VALUE(Table7[[#This Row],[NumberOfMajorSurgeries]]),0)</f>
        <v>0</v>
      </c>
      <c r="L1258" s="22" t="str">
        <f t="shared" si="38"/>
        <v>Obesity</v>
      </c>
      <c r="M1258" s="22" t="str">
        <f t="shared" si="39"/>
        <v>Normal</v>
      </c>
    </row>
    <row r="1259" spans="1:13" x14ac:dyDescent="0.25">
      <c r="A1259" s="13" t="s">
        <v>2516</v>
      </c>
      <c r="B1259" s="13">
        <v>21.03</v>
      </c>
      <c r="C1259" s="13">
        <v>6.5</v>
      </c>
      <c r="D1259" s="13" t="s">
        <v>8335</v>
      </c>
      <c r="E1259" s="13" t="s">
        <v>8335</v>
      </c>
      <c r="F1259" s="13" t="s">
        <v>8335</v>
      </c>
      <c r="G1259" s="13" t="s">
        <v>8339</v>
      </c>
      <c r="H1259" s="13" t="s">
        <v>8335</v>
      </c>
      <c r="J1259" s="20" t="str">
        <f>IF(Table7[[#This Row],[smoker]]="?","No",Table7[[#This Row],[smoker]])</f>
        <v>No</v>
      </c>
      <c r="K1259" s="20">
        <f>IFERROR(VALUE(Table7[[#This Row],[NumberOfMajorSurgeries]]),0)</f>
        <v>0</v>
      </c>
      <c r="L1259" s="20" t="str">
        <f t="shared" si="38"/>
        <v>Normal Weight</v>
      </c>
      <c r="M1259" s="20" t="str">
        <f t="shared" si="39"/>
        <v>Diabetes</v>
      </c>
    </row>
    <row r="1260" spans="1:13" x14ac:dyDescent="0.25">
      <c r="A1260" s="13" t="s">
        <v>2518</v>
      </c>
      <c r="B1260" s="13">
        <v>37</v>
      </c>
      <c r="C1260" s="13">
        <v>8.75</v>
      </c>
      <c r="D1260" s="13" t="s">
        <v>8335</v>
      </c>
      <c r="E1260" s="13" t="s">
        <v>8335</v>
      </c>
      <c r="F1260" s="13" t="s">
        <v>8335</v>
      </c>
      <c r="G1260" s="13" t="s">
        <v>8339</v>
      </c>
      <c r="H1260" s="13" t="s">
        <v>8335</v>
      </c>
      <c r="J1260" s="20" t="str">
        <f>IF(Table7[[#This Row],[smoker]]="?","No",Table7[[#This Row],[smoker]])</f>
        <v>No</v>
      </c>
      <c r="K1260" s="20">
        <f>IFERROR(VALUE(Table7[[#This Row],[NumberOfMajorSurgeries]]),0)</f>
        <v>0</v>
      </c>
      <c r="L1260" s="22" t="str">
        <f t="shared" si="38"/>
        <v>Obesity</v>
      </c>
      <c r="M1260" s="22" t="str">
        <f t="shared" si="39"/>
        <v>Diabetes</v>
      </c>
    </row>
    <row r="1261" spans="1:13" x14ac:dyDescent="0.25">
      <c r="A1261" s="13" t="s">
        <v>2520</v>
      </c>
      <c r="B1261" s="13">
        <v>25.4</v>
      </c>
      <c r="C1261" s="13">
        <v>11.96</v>
      </c>
      <c r="D1261" s="13" t="s">
        <v>8335</v>
      </c>
      <c r="E1261" s="13" t="s">
        <v>8335</v>
      </c>
      <c r="F1261" s="13" t="s">
        <v>8335</v>
      </c>
      <c r="G1261" s="13" t="s">
        <v>8339</v>
      </c>
      <c r="H1261" s="13" t="s">
        <v>8335</v>
      </c>
      <c r="J1261" s="20" t="str">
        <f>IF(Table7[[#This Row],[smoker]]="?","No",Table7[[#This Row],[smoker]])</f>
        <v>No</v>
      </c>
      <c r="K1261" s="20">
        <f>IFERROR(VALUE(Table7[[#This Row],[NumberOfMajorSurgeries]]),0)</f>
        <v>0</v>
      </c>
      <c r="L1261" s="20" t="str">
        <f t="shared" si="38"/>
        <v>Overweight</v>
      </c>
      <c r="M1261" s="20" t="str">
        <f t="shared" si="39"/>
        <v>Diabetes</v>
      </c>
    </row>
    <row r="1262" spans="1:13" x14ac:dyDescent="0.25">
      <c r="A1262" s="13" t="s">
        <v>2522</v>
      </c>
      <c r="B1262" s="13">
        <v>32.299999999999997</v>
      </c>
      <c r="C1262" s="13">
        <v>10.54</v>
      </c>
      <c r="D1262" s="13" t="s">
        <v>8335</v>
      </c>
      <c r="E1262" s="13" t="s">
        <v>8335</v>
      </c>
      <c r="F1262" s="13" t="s">
        <v>8335</v>
      </c>
      <c r="G1262" s="13" t="s">
        <v>8339</v>
      </c>
      <c r="H1262" s="13" t="s">
        <v>8335</v>
      </c>
      <c r="J1262" s="20" t="str">
        <f>IF(Table7[[#This Row],[smoker]]="?","No",Table7[[#This Row],[smoker]])</f>
        <v>No</v>
      </c>
      <c r="K1262" s="20">
        <f>IFERROR(VALUE(Table7[[#This Row],[NumberOfMajorSurgeries]]),0)</f>
        <v>0</v>
      </c>
      <c r="L1262" s="22" t="str">
        <f t="shared" si="38"/>
        <v>Obesity</v>
      </c>
      <c r="M1262" s="22" t="str">
        <f t="shared" si="39"/>
        <v>Diabetes</v>
      </c>
    </row>
    <row r="1263" spans="1:13" x14ac:dyDescent="0.25">
      <c r="A1263" s="13" t="s">
        <v>2524</v>
      </c>
      <c r="B1263" s="13">
        <v>23.94</v>
      </c>
      <c r="C1263" s="13">
        <v>4.54</v>
      </c>
      <c r="D1263" s="13" t="s">
        <v>8336</v>
      </c>
      <c r="E1263" s="13" t="s">
        <v>8335</v>
      </c>
      <c r="F1263" s="13" t="s">
        <v>8337</v>
      </c>
      <c r="G1263" s="13">
        <v>1</v>
      </c>
      <c r="H1263" s="13" t="s">
        <v>8335</v>
      </c>
      <c r="J1263" s="20" t="str">
        <f>IF(Table7[[#This Row],[smoker]]="?","No",Table7[[#This Row],[smoker]])</f>
        <v>No</v>
      </c>
      <c r="K1263" s="20">
        <f>IFERROR(VALUE(Table7[[#This Row],[NumberOfMajorSurgeries]]),0)</f>
        <v>1</v>
      </c>
      <c r="L1263" s="20" t="str">
        <f t="shared" si="38"/>
        <v>Normal Weight</v>
      </c>
      <c r="M1263" s="20" t="str">
        <f t="shared" si="39"/>
        <v>Normal</v>
      </c>
    </row>
    <row r="1264" spans="1:13" x14ac:dyDescent="0.25">
      <c r="A1264" s="13" t="s">
        <v>2526</v>
      </c>
      <c r="B1264" s="13">
        <v>46.4</v>
      </c>
      <c r="C1264" s="13">
        <v>5.71</v>
      </c>
      <c r="D1264" s="13" t="s">
        <v>8335</v>
      </c>
      <c r="E1264" s="13" t="s">
        <v>8335</v>
      </c>
      <c r="F1264" s="13" t="s">
        <v>8335</v>
      </c>
      <c r="G1264" s="13" t="s">
        <v>8339</v>
      </c>
      <c r="H1264" s="13" t="s">
        <v>8335</v>
      </c>
      <c r="J1264" s="20" t="str">
        <f>IF(Table7[[#This Row],[smoker]]="?","No",Table7[[#This Row],[smoker]])</f>
        <v>No</v>
      </c>
      <c r="K1264" s="20">
        <f>IFERROR(VALUE(Table7[[#This Row],[NumberOfMajorSurgeries]]),0)</f>
        <v>0</v>
      </c>
      <c r="L1264" s="22" t="str">
        <f t="shared" si="38"/>
        <v>Obesity</v>
      </c>
      <c r="M1264" s="22" t="str">
        <f t="shared" si="39"/>
        <v>Prediabetes</v>
      </c>
    </row>
    <row r="1265" spans="1:13" x14ac:dyDescent="0.25">
      <c r="A1265" s="13" t="s">
        <v>2528</v>
      </c>
      <c r="B1265" s="13">
        <v>40.375</v>
      </c>
      <c r="C1265" s="13">
        <v>6.25</v>
      </c>
      <c r="D1265" s="13" t="s">
        <v>8336</v>
      </c>
      <c r="E1265" s="13" t="s">
        <v>8335</v>
      </c>
      <c r="F1265" s="13" t="s">
        <v>8335</v>
      </c>
      <c r="G1265" s="13" t="s">
        <v>8339</v>
      </c>
      <c r="H1265" s="13" t="s">
        <v>8335</v>
      </c>
      <c r="J1265" s="20" t="str">
        <f>IF(Table7[[#This Row],[smoker]]="?","No",Table7[[#This Row],[smoker]])</f>
        <v>No</v>
      </c>
      <c r="K1265" s="20">
        <f>IFERROR(VALUE(Table7[[#This Row],[NumberOfMajorSurgeries]]),0)</f>
        <v>0</v>
      </c>
      <c r="L1265" s="20" t="str">
        <f t="shared" si="38"/>
        <v>Obesity</v>
      </c>
      <c r="M1265" s="20" t="str">
        <f t="shared" si="39"/>
        <v>Prediabetes</v>
      </c>
    </row>
    <row r="1266" spans="1:13" x14ac:dyDescent="0.25">
      <c r="A1266" s="13" t="s">
        <v>2530</v>
      </c>
      <c r="B1266" s="13">
        <v>28.7</v>
      </c>
      <c r="C1266" s="13">
        <v>9.4700000000000006</v>
      </c>
      <c r="D1266" s="13" t="s">
        <v>8335</v>
      </c>
      <c r="E1266" s="13" t="s">
        <v>8335</v>
      </c>
      <c r="F1266" s="13" t="s">
        <v>8335</v>
      </c>
      <c r="G1266" s="13">
        <v>2</v>
      </c>
      <c r="H1266" s="13" t="s">
        <v>8335</v>
      </c>
      <c r="J1266" s="20" t="str">
        <f>IF(Table7[[#This Row],[smoker]]="?","No",Table7[[#This Row],[smoker]])</f>
        <v>No</v>
      </c>
      <c r="K1266" s="20">
        <f>IFERROR(VALUE(Table7[[#This Row],[NumberOfMajorSurgeries]]),0)</f>
        <v>2</v>
      </c>
      <c r="L1266" s="22" t="str">
        <f t="shared" si="38"/>
        <v>Overweight</v>
      </c>
      <c r="M1266" s="22" t="str">
        <f t="shared" si="39"/>
        <v>Diabetes</v>
      </c>
    </row>
    <row r="1267" spans="1:13" x14ac:dyDescent="0.25">
      <c r="A1267" s="13" t="s">
        <v>2532</v>
      </c>
      <c r="B1267" s="13">
        <v>26.63</v>
      </c>
      <c r="C1267" s="13">
        <v>5.7</v>
      </c>
      <c r="D1267" s="13" t="s">
        <v>8335</v>
      </c>
      <c r="E1267" s="13" t="s">
        <v>8335</v>
      </c>
      <c r="F1267" s="13" t="s">
        <v>8335</v>
      </c>
      <c r="G1267" s="13" t="s">
        <v>8339</v>
      </c>
      <c r="H1267" s="13" t="s">
        <v>8335</v>
      </c>
      <c r="J1267" s="20" t="str">
        <f>IF(Table7[[#This Row],[smoker]]="?","No",Table7[[#This Row],[smoker]])</f>
        <v>No</v>
      </c>
      <c r="K1267" s="20">
        <f>IFERROR(VALUE(Table7[[#This Row],[NumberOfMajorSurgeries]]),0)</f>
        <v>0</v>
      </c>
      <c r="L1267" s="20" t="str">
        <f t="shared" si="38"/>
        <v>Overweight</v>
      </c>
      <c r="M1267" s="20" t="str">
        <f t="shared" si="39"/>
        <v>Prediabetes</v>
      </c>
    </row>
    <row r="1268" spans="1:13" x14ac:dyDescent="0.25">
      <c r="A1268" s="13" t="s">
        <v>2534</v>
      </c>
      <c r="B1268" s="13">
        <v>22.515000000000001</v>
      </c>
      <c r="C1268" s="13">
        <v>11.18</v>
      </c>
      <c r="D1268" s="13" t="s">
        <v>8335</v>
      </c>
      <c r="E1268" s="13" t="s">
        <v>8335</v>
      </c>
      <c r="F1268" s="13" t="s">
        <v>8335</v>
      </c>
      <c r="G1268" s="13">
        <v>2</v>
      </c>
      <c r="H1268" s="13" t="s">
        <v>8335</v>
      </c>
      <c r="J1268" s="20" t="str">
        <f>IF(Table7[[#This Row],[smoker]]="?","No",Table7[[#This Row],[smoker]])</f>
        <v>No</v>
      </c>
      <c r="K1268" s="20">
        <f>IFERROR(VALUE(Table7[[#This Row],[NumberOfMajorSurgeries]]),0)</f>
        <v>2</v>
      </c>
      <c r="L1268" s="22" t="str">
        <f t="shared" si="38"/>
        <v>Normal Weight</v>
      </c>
      <c r="M1268" s="22" t="str">
        <f t="shared" si="39"/>
        <v>Diabetes</v>
      </c>
    </row>
    <row r="1269" spans="1:13" x14ac:dyDescent="0.25">
      <c r="A1269" s="13" t="s">
        <v>2536</v>
      </c>
      <c r="B1269" s="13">
        <v>36.575000000000003</v>
      </c>
      <c r="C1269" s="13">
        <v>10.98</v>
      </c>
      <c r="D1269" s="13" t="s">
        <v>8335</v>
      </c>
      <c r="E1269" s="13" t="s">
        <v>8335</v>
      </c>
      <c r="F1269" s="13" t="s">
        <v>8335</v>
      </c>
      <c r="G1269" s="13" t="s">
        <v>8339</v>
      </c>
      <c r="H1269" s="13" t="s">
        <v>8335</v>
      </c>
      <c r="J1269" s="20" t="str">
        <f>IF(Table7[[#This Row],[smoker]]="?","No",Table7[[#This Row],[smoker]])</f>
        <v>No</v>
      </c>
      <c r="K1269" s="20">
        <f>IFERROR(VALUE(Table7[[#This Row],[NumberOfMajorSurgeries]]),0)</f>
        <v>0</v>
      </c>
      <c r="L1269" s="20" t="str">
        <f t="shared" si="38"/>
        <v>Obesity</v>
      </c>
      <c r="M1269" s="20" t="str">
        <f t="shared" si="39"/>
        <v>Diabetes</v>
      </c>
    </row>
    <row r="1270" spans="1:13" x14ac:dyDescent="0.25">
      <c r="A1270" s="13" t="s">
        <v>2538</v>
      </c>
      <c r="B1270" s="13">
        <v>23.66</v>
      </c>
      <c r="C1270" s="13">
        <v>5.1100000000000003</v>
      </c>
      <c r="D1270" s="13" t="s">
        <v>8336</v>
      </c>
      <c r="E1270" s="13" t="s">
        <v>8335</v>
      </c>
      <c r="F1270" s="13" t="s">
        <v>8337</v>
      </c>
      <c r="G1270" s="13">
        <v>1</v>
      </c>
      <c r="H1270" s="13" t="s">
        <v>8335</v>
      </c>
      <c r="J1270" s="20" t="str">
        <f>IF(Table7[[#This Row],[smoker]]="?","No",Table7[[#This Row],[smoker]])</f>
        <v>No</v>
      </c>
      <c r="K1270" s="20">
        <f>IFERROR(VALUE(Table7[[#This Row],[NumberOfMajorSurgeries]]),0)</f>
        <v>1</v>
      </c>
      <c r="L1270" s="22" t="str">
        <f t="shared" si="38"/>
        <v>Normal Weight</v>
      </c>
      <c r="M1270" s="22" t="str">
        <f t="shared" si="39"/>
        <v>Normal</v>
      </c>
    </row>
    <row r="1271" spans="1:13" x14ac:dyDescent="0.25">
      <c r="A1271" s="13" t="s">
        <v>2540</v>
      </c>
      <c r="B1271" s="13">
        <v>18.62</v>
      </c>
      <c r="C1271" s="13">
        <v>10.24</v>
      </c>
      <c r="D1271" s="13" t="s">
        <v>8335</v>
      </c>
      <c r="E1271" s="13" t="s">
        <v>8335</v>
      </c>
      <c r="F1271" s="13" t="s">
        <v>8335</v>
      </c>
      <c r="G1271" s="13" t="s">
        <v>8339</v>
      </c>
      <c r="H1271" s="13" t="s">
        <v>8335</v>
      </c>
      <c r="J1271" s="20" t="str">
        <f>IF(Table7[[#This Row],[smoker]]="?","No",Table7[[#This Row],[smoker]])</f>
        <v>No</v>
      </c>
      <c r="K1271" s="20">
        <f>IFERROR(VALUE(Table7[[#This Row],[NumberOfMajorSurgeries]]),0)</f>
        <v>0</v>
      </c>
      <c r="L1271" s="20" t="str">
        <f t="shared" si="38"/>
        <v>Normal Weight</v>
      </c>
      <c r="M1271" s="20" t="str">
        <f t="shared" si="39"/>
        <v>Diabetes</v>
      </c>
    </row>
    <row r="1272" spans="1:13" x14ac:dyDescent="0.25">
      <c r="A1272" s="13" t="s">
        <v>2542</v>
      </c>
      <c r="B1272" s="13">
        <v>19.190000000000001</v>
      </c>
      <c r="C1272" s="13">
        <v>7.71</v>
      </c>
      <c r="D1272" s="13" t="s">
        <v>8336</v>
      </c>
      <c r="E1272" s="13" t="s">
        <v>8335</v>
      </c>
      <c r="F1272" s="13" t="s">
        <v>8335</v>
      </c>
      <c r="G1272" s="13">
        <v>1</v>
      </c>
      <c r="H1272" s="13" t="s">
        <v>8335</v>
      </c>
      <c r="J1272" s="20" t="str">
        <f>IF(Table7[[#This Row],[smoker]]="?","No",Table7[[#This Row],[smoker]])</f>
        <v>No</v>
      </c>
      <c r="K1272" s="20">
        <f>IFERROR(VALUE(Table7[[#This Row],[NumberOfMajorSurgeries]]),0)</f>
        <v>1</v>
      </c>
      <c r="L1272" s="22" t="str">
        <f t="shared" si="38"/>
        <v>Normal Weight</v>
      </c>
      <c r="M1272" s="22" t="str">
        <f t="shared" si="39"/>
        <v>Diabetes</v>
      </c>
    </row>
    <row r="1273" spans="1:13" x14ac:dyDescent="0.25">
      <c r="A1273" s="13" t="s">
        <v>2544</v>
      </c>
      <c r="B1273" s="13">
        <v>27.5</v>
      </c>
      <c r="C1273" s="13">
        <v>6.03</v>
      </c>
      <c r="D1273" s="13" t="s">
        <v>8335</v>
      </c>
      <c r="E1273" s="13" t="s">
        <v>8335</v>
      </c>
      <c r="F1273" s="13" t="s">
        <v>8335</v>
      </c>
      <c r="G1273" s="13" t="s">
        <v>8339</v>
      </c>
      <c r="H1273" s="13" t="s">
        <v>8335</v>
      </c>
      <c r="J1273" s="20" t="str">
        <f>IF(Table7[[#This Row],[smoker]]="?","No",Table7[[#This Row],[smoker]])</f>
        <v>No</v>
      </c>
      <c r="K1273" s="20">
        <f>IFERROR(VALUE(Table7[[#This Row],[NumberOfMajorSurgeries]]),0)</f>
        <v>0</v>
      </c>
      <c r="L1273" s="20" t="str">
        <f t="shared" si="38"/>
        <v>Overweight</v>
      </c>
      <c r="M1273" s="20" t="str">
        <f t="shared" si="39"/>
        <v>Prediabetes</v>
      </c>
    </row>
    <row r="1274" spans="1:13" x14ac:dyDescent="0.25">
      <c r="A1274" s="13" t="s">
        <v>2546</v>
      </c>
      <c r="B1274" s="13">
        <v>27.36</v>
      </c>
      <c r="C1274" s="13">
        <v>5.96</v>
      </c>
      <c r="D1274" s="13" t="s">
        <v>8335</v>
      </c>
      <c r="E1274" s="13" t="s">
        <v>8335</v>
      </c>
      <c r="F1274" s="13" t="s">
        <v>8337</v>
      </c>
      <c r="G1274" s="13">
        <v>1</v>
      </c>
      <c r="H1274" s="13" t="s">
        <v>8335</v>
      </c>
      <c r="J1274" s="20" t="str">
        <f>IF(Table7[[#This Row],[smoker]]="?","No",Table7[[#This Row],[smoker]])</f>
        <v>No</v>
      </c>
      <c r="K1274" s="20">
        <f>IFERROR(VALUE(Table7[[#This Row],[NumberOfMajorSurgeries]]),0)</f>
        <v>1</v>
      </c>
      <c r="L1274" s="22" t="str">
        <f t="shared" si="38"/>
        <v>Overweight</v>
      </c>
      <c r="M1274" s="22" t="str">
        <f t="shared" si="39"/>
        <v>Prediabetes</v>
      </c>
    </row>
    <row r="1275" spans="1:13" x14ac:dyDescent="0.25">
      <c r="A1275" s="13" t="s">
        <v>2548</v>
      </c>
      <c r="B1275" s="13">
        <v>20.350000000000001</v>
      </c>
      <c r="C1275" s="13">
        <v>4.16</v>
      </c>
      <c r="D1275" s="13" t="s">
        <v>8335</v>
      </c>
      <c r="E1275" s="13" t="s">
        <v>8335</v>
      </c>
      <c r="F1275" s="13" t="s">
        <v>8335</v>
      </c>
      <c r="G1275" s="13" t="s">
        <v>8339</v>
      </c>
      <c r="H1275" s="13" t="s">
        <v>8335</v>
      </c>
      <c r="J1275" s="20" t="str">
        <f>IF(Table7[[#This Row],[smoker]]="?","No",Table7[[#This Row],[smoker]])</f>
        <v>No</v>
      </c>
      <c r="K1275" s="20">
        <f>IFERROR(VALUE(Table7[[#This Row],[NumberOfMajorSurgeries]]),0)</f>
        <v>0</v>
      </c>
      <c r="L1275" s="20" t="str">
        <f t="shared" si="38"/>
        <v>Normal Weight</v>
      </c>
      <c r="M1275" s="20" t="str">
        <f t="shared" si="39"/>
        <v>Normal</v>
      </c>
    </row>
    <row r="1276" spans="1:13" x14ac:dyDescent="0.25">
      <c r="A1276" s="13" t="s">
        <v>2550</v>
      </c>
      <c r="B1276" s="13">
        <v>24.035</v>
      </c>
      <c r="C1276" s="13">
        <v>6.11</v>
      </c>
      <c r="D1276" s="13" t="s">
        <v>8335</v>
      </c>
      <c r="E1276" s="13" t="s">
        <v>8335</v>
      </c>
      <c r="F1276" s="13" t="s">
        <v>8335</v>
      </c>
      <c r="G1276" s="13" t="s">
        <v>8339</v>
      </c>
      <c r="H1276" s="13" t="s">
        <v>8335</v>
      </c>
      <c r="J1276" s="20" t="str">
        <f>IF(Table7[[#This Row],[smoker]]="?","No",Table7[[#This Row],[smoker]])</f>
        <v>No</v>
      </c>
      <c r="K1276" s="20">
        <f>IFERROR(VALUE(Table7[[#This Row],[NumberOfMajorSurgeries]]),0)</f>
        <v>0</v>
      </c>
      <c r="L1276" s="22" t="str">
        <f t="shared" si="38"/>
        <v>Normal Weight</v>
      </c>
      <c r="M1276" s="22" t="str">
        <f t="shared" si="39"/>
        <v>Prediabetes</v>
      </c>
    </row>
    <row r="1277" spans="1:13" x14ac:dyDescent="0.25">
      <c r="A1277" s="13" t="s">
        <v>2552</v>
      </c>
      <c r="B1277" s="13">
        <v>23.56</v>
      </c>
      <c r="C1277" s="13">
        <v>5.97</v>
      </c>
      <c r="D1277" s="13" t="s">
        <v>8335</v>
      </c>
      <c r="E1277" s="13" t="s">
        <v>8335</v>
      </c>
      <c r="F1277" s="13" t="s">
        <v>8335</v>
      </c>
      <c r="G1277" s="13" t="s">
        <v>8339</v>
      </c>
      <c r="H1277" s="13" t="s">
        <v>8335</v>
      </c>
      <c r="J1277" s="20" t="str">
        <f>IF(Table7[[#This Row],[smoker]]="?","No",Table7[[#This Row],[smoker]])</f>
        <v>No</v>
      </c>
      <c r="K1277" s="20">
        <f>IFERROR(VALUE(Table7[[#This Row],[NumberOfMajorSurgeries]]),0)</f>
        <v>0</v>
      </c>
      <c r="L1277" s="20" t="str">
        <f t="shared" si="38"/>
        <v>Normal Weight</v>
      </c>
      <c r="M1277" s="20" t="str">
        <f t="shared" si="39"/>
        <v>Prediabetes</v>
      </c>
    </row>
    <row r="1278" spans="1:13" x14ac:dyDescent="0.25">
      <c r="A1278" s="13" t="s">
        <v>2554</v>
      </c>
      <c r="B1278" s="13">
        <v>27.17</v>
      </c>
      <c r="C1278" s="13">
        <v>10.81</v>
      </c>
      <c r="D1278" s="13" t="s">
        <v>8335</v>
      </c>
      <c r="E1278" s="13" t="s">
        <v>8335</v>
      </c>
      <c r="F1278" s="13" t="s">
        <v>8335</v>
      </c>
      <c r="G1278" s="13">
        <v>2</v>
      </c>
      <c r="H1278" s="13" t="s">
        <v>8335</v>
      </c>
      <c r="J1278" s="20" t="str">
        <f>IF(Table7[[#This Row],[smoker]]="?","No",Table7[[#This Row],[smoker]])</f>
        <v>No</v>
      </c>
      <c r="K1278" s="20">
        <f>IFERROR(VALUE(Table7[[#This Row],[NumberOfMajorSurgeries]]),0)</f>
        <v>2</v>
      </c>
      <c r="L1278" s="22" t="str">
        <f t="shared" si="38"/>
        <v>Overweight</v>
      </c>
      <c r="M1278" s="22" t="str">
        <f t="shared" si="39"/>
        <v>Diabetes</v>
      </c>
    </row>
    <row r="1279" spans="1:13" x14ac:dyDescent="0.25">
      <c r="A1279" s="13" t="s">
        <v>2556</v>
      </c>
      <c r="B1279" s="13">
        <v>34.32</v>
      </c>
      <c r="C1279" s="13">
        <v>5.7</v>
      </c>
      <c r="D1279" s="13" t="s">
        <v>8336</v>
      </c>
      <c r="E1279" s="13" t="s">
        <v>8335</v>
      </c>
      <c r="F1279" s="13" t="s">
        <v>8337</v>
      </c>
      <c r="G1279" s="13">
        <v>1</v>
      </c>
      <c r="H1279" s="13" t="s">
        <v>8335</v>
      </c>
      <c r="J1279" s="20" t="str">
        <f>IF(Table7[[#This Row],[smoker]]="?","No",Table7[[#This Row],[smoker]])</f>
        <v>No</v>
      </c>
      <c r="K1279" s="20">
        <f>IFERROR(VALUE(Table7[[#This Row],[NumberOfMajorSurgeries]]),0)</f>
        <v>1</v>
      </c>
      <c r="L1279" s="20" t="str">
        <f t="shared" si="38"/>
        <v>Obesity</v>
      </c>
      <c r="M1279" s="20" t="str">
        <f t="shared" si="39"/>
        <v>Prediabetes</v>
      </c>
    </row>
    <row r="1280" spans="1:13" x14ac:dyDescent="0.25">
      <c r="A1280" s="13" t="s">
        <v>2558</v>
      </c>
      <c r="B1280" s="13">
        <v>23.87</v>
      </c>
      <c r="C1280" s="13">
        <v>4.7699999999999996</v>
      </c>
      <c r="D1280" s="13" t="s">
        <v>8336</v>
      </c>
      <c r="E1280" s="13" t="s">
        <v>8335</v>
      </c>
      <c r="F1280" s="13" t="s">
        <v>8337</v>
      </c>
      <c r="G1280" s="13">
        <v>1</v>
      </c>
      <c r="H1280" s="13" t="s">
        <v>8335</v>
      </c>
      <c r="J1280" s="20" t="str">
        <f>IF(Table7[[#This Row],[smoker]]="?","No",Table7[[#This Row],[smoker]])</f>
        <v>No</v>
      </c>
      <c r="K1280" s="20">
        <f>IFERROR(VALUE(Table7[[#This Row],[NumberOfMajorSurgeries]]),0)</f>
        <v>1</v>
      </c>
      <c r="L1280" s="22" t="str">
        <f t="shared" si="38"/>
        <v>Normal Weight</v>
      </c>
      <c r="M1280" s="22" t="str">
        <f t="shared" si="39"/>
        <v>Normal</v>
      </c>
    </row>
    <row r="1281" spans="1:13" x14ac:dyDescent="0.25">
      <c r="A1281" s="13" t="s">
        <v>2560</v>
      </c>
      <c r="B1281" s="13">
        <v>30.15</v>
      </c>
      <c r="C1281" s="13">
        <v>4.25</v>
      </c>
      <c r="D1281" s="13" t="s">
        <v>8335</v>
      </c>
      <c r="E1281" s="13" t="s">
        <v>8335</v>
      </c>
      <c r="F1281" s="13" t="s">
        <v>8335</v>
      </c>
      <c r="G1281" s="13">
        <v>1</v>
      </c>
      <c r="H1281" s="13" t="s">
        <v>8335</v>
      </c>
      <c r="J1281" s="20" t="str">
        <f>IF(Table7[[#This Row],[smoker]]="?","No",Table7[[#This Row],[smoker]])</f>
        <v>No</v>
      </c>
      <c r="K1281" s="20">
        <f>IFERROR(VALUE(Table7[[#This Row],[NumberOfMajorSurgeries]]),0)</f>
        <v>1</v>
      </c>
      <c r="L1281" s="20" t="str">
        <f t="shared" si="38"/>
        <v>Obesity</v>
      </c>
      <c r="M1281" s="20" t="str">
        <f t="shared" si="39"/>
        <v>Normal</v>
      </c>
    </row>
    <row r="1282" spans="1:13" x14ac:dyDescent="0.25">
      <c r="A1282" s="13" t="s">
        <v>2562</v>
      </c>
      <c r="B1282" s="13">
        <v>26.36</v>
      </c>
      <c r="C1282" s="13">
        <v>5.52</v>
      </c>
      <c r="D1282" s="13" t="s">
        <v>8335</v>
      </c>
      <c r="E1282" s="13" t="s">
        <v>8335</v>
      </c>
      <c r="F1282" s="13" t="s">
        <v>8335</v>
      </c>
      <c r="G1282" s="13" t="s">
        <v>8339</v>
      </c>
      <c r="H1282" s="13" t="s">
        <v>8335</v>
      </c>
      <c r="J1282" s="20" t="str">
        <f>IF(Table7[[#This Row],[smoker]]="?","No",Table7[[#This Row],[smoker]])</f>
        <v>No</v>
      </c>
      <c r="K1282" s="20">
        <f>IFERROR(VALUE(Table7[[#This Row],[NumberOfMajorSurgeries]]),0)</f>
        <v>0</v>
      </c>
      <c r="L1282" s="22" t="str">
        <f t="shared" ref="L1282:L1345" si="40">IF(B1282 &lt; 18.5, "Underweight", IF(B1282 &lt; 25, "Normal Weight", IF(B1282 &lt; 30, "Overweight", "Obesity")))</f>
        <v>Overweight</v>
      </c>
      <c r="M1282" s="22" t="str">
        <f t="shared" ref="M1282:M1345" si="41">IF(C1282&lt;5.7,"Normal",
IF(C1282&lt;6.5,"Prediabetes",
IF(C1282&lt;7,"Diabetes",
"Diabetes")))</f>
        <v>Normal</v>
      </c>
    </row>
    <row r="1283" spans="1:13" x14ac:dyDescent="0.25">
      <c r="A1283" s="13" t="s">
        <v>2564</v>
      </c>
      <c r="B1283" s="13">
        <v>45.32</v>
      </c>
      <c r="C1283" s="13">
        <v>6.53</v>
      </c>
      <c r="D1283" s="13" t="s">
        <v>8336</v>
      </c>
      <c r="E1283" s="13" t="s">
        <v>8335</v>
      </c>
      <c r="F1283" s="13" t="s">
        <v>8335</v>
      </c>
      <c r="G1283" s="13">
        <v>1</v>
      </c>
      <c r="H1283" s="13" t="s">
        <v>8335</v>
      </c>
      <c r="J1283" s="20" t="str">
        <f>IF(Table7[[#This Row],[smoker]]="?","No",Table7[[#This Row],[smoker]])</f>
        <v>No</v>
      </c>
      <c r="K1283" s="20">
        <f>IFERROR(VALUE(Table7[[#This Row],[NumberOfMajorSurgeries]]),0)</f>
        <v>1</v>
      </c>
      <c r="L1283" s="20" t="str">
        <f t="shared" si="40"/>
        <v>Obesity</v>
      </c>
      <c r="M1283" s="20" t="str">
        <f t="shared" si="41"/>
        <v>Diabetes</v>
      </c>
    </row>
    <row r="1284" spans="1:13" x14ac:dyDescent="0.25">
      <c r="A1284" s="13" t="s">
        <v>2566</v>
      </c>
      <c r="B1284" s="13">
        <v>31.93</v>
      </c>
      <c r="C1284" s="13">
        <v>4.82</v>
      </c>
      <c r="D1284" s="13" t="s">
        <v>8336</v>
      </c>
      <c r="E1284" s="13" t="s">
        <v>8335</v>
      </c>
      <c r="F1284" s="13" t="s">
        <v>8335</v>
      </c>
      <c r="G1284" s="13">
        <v>1</v>
      </c>
      <c r="H1284" s="13" t="s">
        <v>8335</v>
      </c>
      <c r="J1284" s="20" t="str">
        <f>IF(Table7[[#This Row],[smoker]]="?","No",Table7[[#This Row],[smoker]])</f>
        <v>No</v>
      </c>
      <c r="K1284" s="20">
        <f>IFERROR(VALUE(Table7[[#This Row],[NumberOfMajorSurgeries]]),0)</f>
        <v>1</v>
      </c>
      <c r="L1284" s="22" t="str">
        <f t="shared" si="40"/>
        <v>Obesity</v>
      </c>
      <c r="M1284" s="22" t="str">
        <f t="shared" si="41"/>
        <v>Normal</v>
      </c>
    </row>
    <row r="1285" spans="1:13" x14ac:dyDescent="0.25">
      <c r="A1285" s="13" t="s">
        <v>2568</v>
      </c>
      <c r="B1285" s="13">
        <v>36</v>
      </c>
      <c r="C1285" s="13">
        <v>11.94</v>
      </c>
      <c r="D1285" s="13" t="s">
        <v>8336</v>
      </c>
      <c r="E1285" s="13" t="s">
        <v>8335</v>
      </c>
      <c r="F1285" s="13" t="s">
        <v>8335</v>
      </c>
      <c r="G1285" s="13">
        <v>1</v>
      </c>
      <c r="H1285" s="13" t="s">
        <v>8335</v>
      </c>
      <c r="J1285" s="20" t="str">
        <f>IF(Table7[[#This Row],[smoker]]="?","No",Table7[[#This Row],[smoker]])</f>
        <v>No</v>
      </c>
      <c r="K1285" s="20">
        <f>IFERROR(VALUE(Table7[[#This Row],[NumberOfMajorSurgeries]]),0)</f>
        <v>1</v>
      </c>
      <c r="L1285" s="20" t="str">
        <f t="shared" si="40"/>
        <v>Obesity</v>
      </c>
      <c r="M1285" s="20" t="str">
        <f t="shared" si="41"/>
        <v>Diabetes</v>
      </c>
    </row>
    <row r="1286" spans="1:13" x14ac:dyDescent="0.25">
      <c r="A1286" s="13" t="s">
        <v>2570</v>
      </c>
      <c r="B1286" s="13">
        <v>32</v>
      </c>
      <c r="C1286" s="13">
        <v>7.85</v>
      </c>
      <c r="D1286" s="13" t="s">
        <v>8336</v>
      </c>
      <c r="E1286" s="13" t="s">
        <v>8335</v>
      </c>
      <c r="F1286" s="13" t="s">
        <v>8335</v>
      </c>
      <c r="G1286" s="13">
        <v>1</v>
      </c>
      <c r="H1286" s="13" t="s">
        <v>8335</v>
      </c>
      <c r="J1286" s="20" t="str">
        <f>IF(Table7[[#This Row],[smoker]]="?","No",Table7[[#This Row],[smoker]])</f>
        <v>No</v>
      </c>
      <c r="K1286" s="20">
        <f>IFERROR(VALUE(Table7[[#This Row],[NumberOfMajorSurgeries]]),0)</f>
        <v>1</v>
      </c>
      <c r="L1286" s="22" t="str">
        <f t="shared" si="40"/>
        <v>Obesity</v>
      </c>
      <c r="M1286" s="22" t="str">
        <f t="shared" si="41"/>
        <v>Diabetes</v>
      </c>
    </row>
    <row r="1287" spans="1:13" x14ac:dyDescent="0.25">
      <c r="A1287" s="13" t="s">
        <v>2572</v>
      </c>
      <c r="B1287" s="13">
        <v>29.37</v>
      </c>
      <c r="C1287" s="13">
        <v>8.01</v>
      </c>
      <c r="D1287" s="13" t="s">
        <v>8336</v>
      </c>
      <c r="E1287" s="13" t="s">
        <v>8335</v>
      </c>
      <c r="F1287" s="13" t="s">
        <v>8335</v>
      </c>
      <c r="G1287" s="13">
        <v>1</v>
      </c>
      <c r="H1287" s="13" t="s">
        <v>8335</v>
      </c>
      <c r="J1287" s="20" t="str">
        <f>IF(Table7[[#This Row],[smoker]]="?","No",Table7[[#This Row],[smoker]])</f>
        <v>No</v>
      </c>
      <c r="K1287" s="20">
        <f>IFERROR(VALUE(Table7[[#This Row],[NumberOfMajorSurgeries]]),0)</f>
        <v>1</v>
      </c>
      <c r="L1287" s="20" t="str">
        <f t="shared" si="40"/>
        <v>Overweight</v>
      </c>
      <c r="M1287" s="20" t="str">
        <f t="shared" si="41"/>
        <v>Diabetes</v>
      </c>
    </row>
    <row r="1288" spans="1:13" x14ac:dyDescent="0.25">
      <c r="A1288" s="13" t="s">
        <v>2574</v>
      </c>
      <c r="B1288" s="13">
        <v>23.6</v>
      </c>
      <c r="C1288" s="13">
        <v>7.4</v>
      </c>
      <c r="D1288" s="13" t="s">
        <v>8336</v>
      </c>
      <c r="E1288" s="13" t="s">
        <v>8335</v>
      </c>
      <c r="F1288" s="13" t="s">
        <v>8335</v>
      </c>
      <c r="G1288" s="13">
        <v>1</v>
      </c>
      <c r="H1288" s="13" t="s">
        <v>8335</v>
      </c>
      <c r="J1288" s="20" t="str">
        <f>IF(Table7[[#This Row],[smoker]]="?","No",Table7[[#This Row],[smoker]])</f>
        <v>No</v>
      </c>
      <c r="K1288" s="20">
        <f>IFERROR(VALUE(Table7[[#This Row],[NumberOfMajorSurgeries]]),0)</f>
        <v>1</v>
      </c>
      <c r="L1288" s="22" t="str">
        <f t="shared" si="40"/>
        <v>Normal Weight</v>
      </c>
      <c r="M1288" s="22" t="str">
        <f t="shared" si="41"/>
        <v>Diabetes</v>
      </c>
    </row>
    <row r="1289" spans="1:13" x14ac:dyDescent="0.25">
      <c r="A1289" s="13" t="s">
        <v>2576</v>
      </c>
      <c r="B1289" s="13">
        <v>33.155000000000001</v>
      </c>
      <c r="C1289" s="13">
        <v>8.3800000000000008</v>
      </c>
      <c r="D1289" s="13" t="s">
        <v>8336</v>
      </c>
      <c r="E1289" s="13" t="s">
        <v>8335</v>
      </c>
      <c r="F1289" s="13" t="s">
        <v>8335</v>
      </c>
      <c r="G1289" s="13" t="s">
        <v>8339</v>
      </c>
      <c r="H1289" s="13" t="s">
        <v>8335</v>
      </c>
      <c r="J1289" s="20" t="str">
        <f>IF(Table7[[#This Row],[smoker]]="?","No",Table7[[#This Row],[smoker]])</f>
        <v>No</v>
      </c>
      <c r="K1289" s="20">
        <f>IFERROR(VALUE(Table7[[#This Row],[NumberOfMajorSurgeries]]),0)</f>
        <v>0</v>
      </c>
      <c r="L1289" s="20" t="str">
        <f t="shared" si="40"/>
        <v>Obesity</v>
      </c>
      <c r="M1289" s="20" t="str">
        <f t="shared" si="41"/>
        <v>Diabetes</v>
      </c>
    </row>
    <row r="1290" spans="1:13" x14ac:dyDescent="0.25">
      <c r="A1290" s="13" t="s">
        <v>2578</v>
      </c>
      <c r="B1290" s="13">
        <v>24.32</v>
      </c>
      <c r="C1290" s="13">
        <v>11.56</v>
      </c>
      <c r="D1290" s="13" t="s">
        <v>8336</v>
      </c>
      <c r="E1290" s="13" t="s">
        <v>8335</v>
      </c>
      <c r="F1290" s="13" t="s">
        <v>8335</v>
      </c>
      <c r="G1290" s="13">
        <v>1</v>
      </c>
      <c r="H1290" s="13" t="s">
        <v>8335</v>
      </c>
      <c r="J1290" s="20" t="str">
        <f>IF(Table7[[#This Row],[smoker]]="?","No",Table7[[#This Row],[smoker]])</f>
        <v>No</v>
      </c>
      <c r="K1290" s="20">
        <f>IFERROR(VALUE(Table7[[#This Row],[NumberOfMajorSurgeries]]),0)</f>
        <v>1</v>
      </c>
      <c r="L1290" s="22" t="str">
        <f t="shared" si="40"/>
        <v>Normal Weight</v>
      </c>
      <c r="M1290" s="22" t="str">
        <f t="shared" si="41"/>
        <v>Diabetes</v>
      </c>
    </row>
    <row r="1291" spans="1:13" x14ac:dyDescent="0.25">
      <c r="A1291" s="13" t="s">
        <v>2580</v>
      </c>
      <c r="B1291" s="13">
        <v>36.299999999999997</v>
      </c>
      <c r="C1291" s="13">
        <v>4.6100000000000003</v>
      </c>
      <c r="D1291" s="13" t="s">
        <v>8335</v>
      </c>
      <c r="E1291" s="13" t="s">
        <v>8335</v>
      </c>
      <c r="F1291" s="13" t="s">
        <v>8335</v>
      </c>
      <c r="G1291" s="13" t="s">
        <v>8339</v>
      </c>
      <c r="H1291" s="13" t="s">
        <v>8335</v>
      </c>
      <c r="J1291" s="20" t="str">
        <f>IF(Table7[[#This Row],[smoker]]="?","No",Table7[[#This Row],[smoker]])</f>
        <v>No</v>
      </c>
      <c r="K1291" s="20">
        <f>IFERROR(VALUE(Table7[[#This Row],[NumberOfMajorSurgeries]]),0)</f>
        <v>0</v>
      </c>
      <c r="L1291" s="20" t="str">
        <f t="shared" si="40"/>
        <v>Obesity</v>
      </c>
      <c r="M1291" s="20" t="str">
        <f t="shared" si="41"/>
        <v>Normal</v>
      </c>
    </row>
    <row r="1292" spans="1:13" x14ac:dyDescent="0.25">
      <c r="A1292" s="13" t="s">
        <v>2582</v>
      </c>
      <c r="B1292" s="13">
        <v>34.4</v>
      </c>
      <c r="C1292" s="13">
        <v>4.95</v>
      </c>
      <c r="D1292" s="13" t="s">
        <v>8335</v>
      </c>
      <c r="E1292" s="13" t="s">
        <v>8335</v>
      </c>
      <c r="F1292" s="13" t="s">
        <v>8337</v>
      </c>
      <c r="G1292" s="13">
        <v>1</v>
      </c>
      <c r="H1292" s="13" t="s">
        <v>8335</v>
      </c>
      <c r="J1292" s="20" t="str">
        <f>IF(Table7[[#This Row],[smoker]]="?","No",Table7[[#This Row],[smoker]])</f>
        <v>No</v>
      </c>
      <c r="K1292" s="20">
        <f>IFERROR(VALUE(Table7[[#This Row],[NumberOfMajorSurgeries]]),0)</f>
        <v>1</v>
      </c>
      <c r="L1292" s="22" t="str">
        <f t="shared" si="40"/>
        <v>Obesity</v>
      </c>
      <c r="M1292" s="22" t="str">
        <f t="shared" si="41"/>
        <v>Normal</v>
      </c>
    </row>
    <row r="1293" spans="1:13" x14ac:dyDescent="0.25">
      <c r="A1293" s="13" t="s">
        <v>2584</v>
      </c>
      <c r="B1293" s="13">
        <v>30.9</v>
      </c>
      <c r="C1293" s="13">
        <v>5.04</v>
      </c>
      <c r="D1293" s="13" t="s">
        <v>8335</v>
      </c>
      <c r="E1293" s="13" t="s">
        <v>8335</v>
      </c>
      <c r="F1293" s="13" t="s">
        <v>8335</v>
      </c>
      <c r="G1293" s="13" t="s">
        <v>8339</v>
      </c>
      <c r="H1293" s="13" t="s">
        <v>8335</v>
      </c>
      <c r="J1293" s="20" t="str">
        <f>IF(Table7[[#This Row],[smoker]]="?","No",Table7[[#This Row],[smoker]])</f>
        <v>No</v>
      </c>
      <c r="K1293" s="20">
        <f>IFERROR(VALUE(Table7[[#This Row],[NumberOfMajorSurgeries]]),0)</f>
        <v>0</v>
      </c>
      <c r="L1293" s="20" t="str">
        <f t="shared" si="40"/>
        <v>Obesity</v>
      </c>
      <c r="M1293" s="20" t="str">
        <f t="shared" si="41"/>
        <v>Normal</v>
      </c>
    </row>
    <row r="1294" spans="1:13" x14ac:dyDescent="0.25">
      <c r="A1294" s="13" t="s">
        <v>2586</v>
      </c>
      <c r="B1294" s="13">
        <v>28.6</v>
      </c>
      <c r="C1294" s="13">
        <v>5.42</v>
      </c>
      <c r="D1294" s="13" t="s">
        <v>8335</v>
      </c>
      <c r="E1294" s="13" t="s">
        <v>8335</v>
      </c>
      <c r="F1294" s="13" t="s">
        <v>8335</v>
      </c>
      <c r="G1294" s="13" t="s">
        <v>8339</v>
      </c>
      <c r="H1294" s="13" t="s">
        <v>8335</v>
      </c>
      <c r="J1294" s="20" t="str">
        <f>IF(Table7[[#This Row],[smoker]]="?","No",Table7[[#This Row],[smoker]])</f>
        <v>No</v>
      </c>
      <c r="K1294" s="20">
        <f>IFERROR(VALUE(Table7[[#This Row],[NumberOfMajorSurgeries]]),0)</f>
        <v>0</v>
      </c>
      <c r="L1294" s="22" t="str">
        <f t="shared" si="40"/>
        <v>Overweight</v>
      </c>
      <c r="M1294" s="22" t="str">
        <f t="shared" si="41"/>
        <v>Normal</v>
      </c>
    </row>
    <row r="1295" spans="1:13" x14ac:dyDescent="0.25">
      <c r="A1295" s="13" t="s">
        <v>2588</v>
      </c>
      <c r="B1295" s="13">
        <v>27.83</v>
      </c>
      <c r="C1295" s="13">
        <v>5.39</v>
      </c>
      <c r="D1295" s="13" t="s">
        <v>8335</v>
      </c>
      <c r="E1295" s="13" t="s">
        <v>8335</v>
      </c>
      <c r="F1295" s="13" t="s">
        <v>8335</v>
      </c>
      <c r="G1295" s="13" t="s">
        <v>8339</v>
      </c>
      <c r="H1295" s="13" t="s">
        <v>8335</v>
      </c>
      <c r="J1295" s="20" t="str">
        <f>IF(Table7[[#This Row],[smoker]]="?","No",Table7[[#This Row],[smoker]])</f>
        <v>No</v>
      </c>
      <c r="K1295" s="20">
        <f>IFERROR(VALUE(Table7[[#This Row],[NumberOfMajorSurgeries]]),0)</f>
        <v>0</v>
      </c>
      <c r="L1295" s="20" t="str">
        <f t="shared" si="40"/>
        <v>Overweight</v>
      </c>
      <c r="M1295" s="20" t="str">
        <f t="shared" si="41"/>
        <v>Normal</v>
      </c>
    </row>
    <row r="1296" spans="1:13" x14ac:dyDescent="0.25">
      <c r="A1296" s="13" t="s">
        <v>2590</v>
      </c>
      <c r="B1296" s="13">
        <v>39.64</v>
      </c>
      <c r="C1296" s="13">
        <v>6</v>
      </c>
      <c r="D1296" s="13" t="s">
        <v>8335</v>
      </c>
      <c r="E1296" s="13" t="s">
        <v>8335</v>
      </c>
      <c r="F1296" s="13" t="s">
        <v>8337</v>
      </c>
      <c r="G1296" s="13">
        <v>1</v>
      </c>
      <c r="H1296" s="13" t="s">
        <v>8335</v>
      </c>
      <c r="J1296" s="20" t="str">
        <f>IF(Table7[[#This Row],[smoker]]="?","No",Table7[[#This Row],[smoker]])</f>
        <v>No</v>
      </c>
      <c r="K1296" s="20">
        <f>IFERROR(VALUE(Table7[[#This Row],[NumberOfMajorSurgeries]]),0)</f>
        <v>1</v>
      </c>
      <c r="L1296" s="22" t="str">
        <f t="shared" si="40"/>
        <v>Obesity</v>
      </c>
      <c r="M1296" s="22" t="str">
        <f t="shared" si="41"/>
        <v>Prediabetes</v>
      </c>
    </row>
    <row r="1297" spans="1:13" x14ac:dyDescent="0.25">
      <c r="A1297" s="13" t="s">
        <v>2592</v>
      </c>
      <c r="B1297" s="13">
        <v>38.479999999999997</v>
      </c>
      <c r="C1297" s="13">
        <v>6.02</v>
      </c>
      <c r="D1297" s="13" t="s">
        <v>8335</v>
      </c>
      <c r="E1297" s="13" t="s">
        <v>8335</v>
      </c>
      <c r="F1297" s="13" t="s">
        <v>8335</v>
      </c>
      <c r="G1297" s="13">
        <v>1</v>
      </c>
      <c r="H1297" s="13" t="s">
        <v>8335</v>
      </c>
      <c r="J1297" s="20" t="str">
        <f>IF(Table7[[#This Row],[smoker]]="?","No",Table7[[#This Row],[smoker]])</f>
        <v>No</v>
      </c>
      <c r="K1297" s="20">
        <f>IFERROR(VALUE(Table7[[#This Row],[NumberOfMajorSurgeries]]),0)</f>
        <v>1</v>
      </c>
      <c r="L1297" s="20" t="str">
        <f t="shared" si="40"/>
        <v>Obesity</v>
      </c>
      <c r="M1297" s="20" t="str">
        <f t="shared" si="41"/>
        <v>Prediabetes</v>
      </c>
    </row>
    <row r="1298" spans="1:13" x14ac:dyDescent="0.25">
      <c r="A1298" s="13" t="s">
        <v>2594</v>
      </c>
      <c r="B1298" s="13">
        <v>36.200000000000003</v>
      </c>
      <c r="C1298" s="13">
        <v>4.62</v>
      </c>
      <c r="D1298" s="13" t="s">
        <v>8335</v>
      </c>
      <c r="E1298" s="13" t="s">
        <v>8335</v>
      </c>
      <c r="F1298" s="13" t="s">
        <v>8335</v>
      </c>
      <c r="G1298" s="13">
        <v>2</v>
      </c>
      <c r="H1298" s="13" t="s">
        <v>8335</v>
      </c>
      <c r="J1298" s="20" t="str">
        <f>IF(Table7[[#This Row],[smoker]]="?","No",Table7[[#This Row],[smoker]])</f>
        <v>No</v>
      </c>
      <c r="K1298" s="20">
        <f>IFERROR(VALUE(Table7[[#This Row],[NumberOfMajorSurgeries]]),0)</f>
        <v>2</v>
      </c>
      <c r="L1298" s="22" t="str">
        <f t="shared" si="40"/>
        <v>Obesity</v>
      </c>
      <c r="M1298" s="22" t="str">
        <f t="shared" si="41"/>
        <v>Normal</v>
      </c>
    </row>
    <row r="1299" spans="1:13" x14ac:dyDescent="0.25">
      <c r="A1299" s="13" t="s">
        <v>2596</v>
      </c>
      <c r="B1299" s="13">
        <v>27.13</v>
      </c>
      <c r="C1299" s="13">
        <v>5.59</v>
      </c>
      <c r="D1299" s="13" t="s">
        <v>8335</v>
      </c>
      <c r="E1299" s="13" t="s">
        <v>8335</v>
      </c>
      <c r="F1299" s="13" t="s">
        <v>8335</v>
      </c>
      <c r="G1299" s="13">
        <v>1</v>
      </c>
      <c r="H1299" s="13" t="s">
        <v>8335</v>
      </c>
      <c r="J1299" s="20" t="str">
        <f>IF(Table7[[#This Row],[smoker]]="?","No",Table7[[#This Row],[smoker]])</f>
        <v>No</v>
      </c>
      <c r="K1299" s="20">
        <f>IFERROR(VALUE(Table7[[#This Row],[NumberOfMajorSurgeries]]),0)</f>
        <v>1</v>
      </c>
      <c r="L1299" s="20" t="str">
        <f t="shared" si="40"/>
        <v>Overweight</v>
      </c>
      <c r="M1299" s="20" t="str">
        <f t="shared" si="41"/>
        <v>Normal</v>
      </c>
    </row>
    <row r="1300" spans="1:13" x14ac:dyDescent="0.25">
      <c r="A1300" s="13" t="s">
        <v>2598</v>
      </c>
      <c r="B1300" s="13">
        <v>20.75</v>
      </c>
      <c r="C1300" s="13">
        <v>5.18</v>
      </c>
      <c r="D1300" s="13" t="s">
        <v>8336</v>
      </c>
      <c r="E1300" s="13" t="s">
        <v>8335</v>
      </c>
      <c r="F1300" s="13" t="s">
        <v>8335</v>
      </c>
      <c r="G1300" s="13">
        <v>2</v>
      </c>
      <c r="H1300" s="13" t="s">
        <v>8335</v>
      </c>
      <c r="J1300" s="20" t="str">
        <f>IF(Table7[[#This Row],[smoker]]="?","No",Table7[[#This Row],[smoker]])</f>
        <v>No</v>
      </c>
      <c r="K1300" s="20">
        <f>IFERROR(VALUE(Table7[[#This Row],[NumberOfMajorSurgeries]]),0)</f>
        <v>2</v>
      </c>
      <c r="L1300" s="22" t="str">
        <f t="shared" si="40"/>
        <v>Normal Weight</v>
      </c>
      <c r="M1300" s="22" t="str">
        <f t="shared" si="41"/>
        <v>Normal</v>
      </c>
    </row>
    <row r="1301" spans="1:13" x14ac:dyDescent="0.25">
      <c r="A1301" s="13" t="s">
        <v>2600</v>
      </c>
      <c r="B1301" s="13">
        <v>26.6</v>
      </c>
      <c r="C1301" s="13">
        <v>6.29</v>
      </c>
      <c r="D1301" s="13" t="s">
        <v>8335</v>
      </c>
      <c r="E1301" s="13" t="s">
        <v>8335</v>
      </c>
      <c r="F1301" s="13" t="s">
        <v>8335</v>
      </c>
      <c r="G1301" s="13">
        <v>2</v>
      </c>
      <c r="H1301" s="13" t="s">
        <v>8335</v>
      </c>
      <c r="J1301" s="20" t="str">
        <f>IF(Table7[[#This Row],[smoker]]="?","No",Table7[[#This Row],[smoker]])</f>
        <v>No</v>
      </c>
      <c r="K1301" s="20">
        <f>IFERROR(VALUE(Table7[[#This Row],[NumberOfMajorSurgeries]]),0)</f>
        <v>2</v>
      </c>
      <c r="L1301" s="20" t="str">
        <f t="shared" si="40"/>
        <v>Overweight</v>
      </c>
      <c r="M1301" s="20" t="str">
        <f t="shared" si="41"/>
        <v>Prediabetes</v>
      </c>
    </row>
    <row r="1302" spans="1:13" x14ac:dyDescent="0.25">
      <c r="A1302" s="13" t="s">
        <v>2602</v>
      </c>
      <c r="B1302" s="13">
        <v>25.3</v>
      </c>
      <c r="C1302" s="13">
        <v>4.49</v>
      </c>
      <c r="D1302" s="13" t="s">
        <v>8335</v>
      </c>
      <c r="E1302" s="13" t="s">
        <v>8335</v>
      </c>
      <c r="F1302" s="13" t="s">
        <v>8335</v>
      </c>
      <c r="G1302" s="13">
        <v>2</v>
      </c>
      <c r="H1302" s="13" t="s">
        <v>8335</v>
      </c>
      <c r="J1302" s="20" t="str">
        <f>IF(Table7[[#This Row],[smoker]]="?","No",Table7[[#This Row],[smoker]])</f>
        <v>No</v>
      </c>
      <c r="K1302" s="20">
        <f>IFERROR(VALUE(Table7[[#This Row],[NumberOfMajorSurgeries]]),0)</f>
        <v>2</v>
      </c>
      <c r="L1302" s="22" t="str">
        <f t="shared" si="40"/>
        <v>Overweight</v>
      </c>
      <c r="M1302" s="22" t="str">
        <f t="shared" si="41"/>
        <v>Normal</v>
      </c>
    </row>
    <row r="1303" spans="1:13" x14ac:dyDescent="0.25">
      <c r="A1303" s="13" t="s">
        <v>2604</v>
      </c>
      <c r="B1303" s="13">
        <v>18.84</v>
      </c>
      <c r="C1303" s="13">
        <v>11.82</v>
      </c>
      <c r="D1303" s="13" t="s">
        <v>8336</v>
      </c>
      <c r="E1303" s="13" t="s">
        <v>8335</v>
      </c>
      <c r="F1303" s="13" t="s">
        <v>8337</v>
      </c>
      <c r="G1303" s="13">
        <v>1</v>
      </c>
      <c r="H1303" s="13" t="s">
        <v>8335</v>
      </c>
      <c r="J1303" s="20" t="str">
        <f>IF(Table7[[#This Row],[smoker]]="?","No",Table7[[#This Row],[smoker]])</f>
        <v>No</v>
      </c>
      <c r="K1303" s="20">
        <f>IFERROR(VALUE(Table7[[#This Row],[NumberOfMajorSurgeries]]),0)</f>
        <v>1</v>
      </c>
      <c r="L1303" s="20" t="str">
        <f t="shared" si="40"/>
        <v>Normal Weight</v>
      </c>
      <c r="M1303" s="20" t="str">
        <f t="shared" si="41"/>
        <v>Diabetes</v>
      </c>
    </row>
    <row r="1304" spans="1:13" x14ac:dyDescent="0.25">
      <c r="A1304" s="13" t="s">
        <v>2606</v>
      </c>
      <c r="B1304" s="13">
        <v>19.57</v>
      </c>
      <c r="C1304" s="13">
        <v>7.41</v>
      </c>
      <c r="D1304" s="13" t="s">
        <v>8336</v>
      </c>
      <c r="E1304" s="13" t="s">
        <v>8335</v>
      </c>
      <c r="F1304" s="13" t="s">
        <v>8335</v>
      </c>
      <c r="G1304" s="13">
        <v>1</v>
      </c>
      <c r="H1304" s="13" t="s">
        <v>8335</v>
      </c>
      <c r="J1304" s="20" t="str">
        <f>IF(Table7[[#This Row],[smoker]]="?","No",Table7[[#This Row],[smoker]])</f>
        <v>No</v>
      </c>
      <c r="K1304" s="20">
        <f>IFERROR(VALUE(Table7[[#This Row],[NumberOfMajorSurgeries]]),0)</f>
        <v>1</v>
      </c>
      <c r="L1304" s="22" t="str">
        <f t="shared" si="40"/>
        <v>Normal Weight</v>
      </c>
      <c r="M1304" s="22" t="str">
        <f t="shared" si="41"/>
        <v>Diabetes</v>
      </c>
    </row>
    <row r="1305" spans="1:13" x14ac:dyDescent="0.25">
      <c r="A1305" s="13" t="s">
        <v>2608</v>
      </c>
      <c r="B1305" s="13">
        <v>30.495000000000001</v>
      </c>
      <c r="C1305" s="13">
        <v>5.97</v>
      </c>
      <c r="D1305" s="13" t="s">
        <v>8335</v>
      </c>
      <c r="E1305" s="13" t="s">
        <v>8335</v>
      </c>
      <c r="F1305" s="13" t="s">
        <v>8335</v>
      </c>
      <c r="G1305" s="13" t="s">
        <v>8339</v>
      </c>
      <c r="H1305" s="13" t="s">
        <v>8335</v>
      </c>
      <c r="J1305" s="20" t="str">
        <f>IF(Table7[[#This Row],[smoker]]="?","No",Table7[[#This Row],[smoker]])</f>
        <v>No</v>
      </c>
      <c r="K1305" s="20">
        <f>IFERROR(VALUE(Table7[[#This Row],[NumberOfMajorSurgeries]]),0)</f>
        <v>0</v>
      </c>
      <c r="L1305" s="20" t="str">
        <f t="shared" si="40"/>
        <v>Obesity</v>
      </c>
      <c r="M1305" s="20" t="str">
        <f t="shared" si="41"/>
        <v>Prediabetes</v>
      </c>
    </row>
    <row r="1306" spans="1:13" x14ac:dyDescent="0.25">
      <c r="A1306" s="13" t="s">
        <v>2610</v>
      </c>
      <c r="B1306" s="13">
        <v>30.114999999999998</v>
      </c>
      <c r="C1306" s="13">
        <v>5.74</v>
      </c>
      <c r="D1306" s="13" t="s">
        <v>8335</v>
      </c>
      <c r="E1306" s="13" t="s">
        <v>8335</v>
      </c>
      <c r="F1306" s="13" t="s">
        <v>8337</v>
      </c>
      <c r="G1306" s="13">
        <v>1</v>
      </c>
      <c r="H1306" s="13" t="s">
        <v>8335</v>
      </c>
      <c r="J1306" s="20" t="str">
        <f>IF(Table7[[#This Row],[smoker]]="?","No",Table7[[#This Row],[smoker]])</f>
        <v>No</v>
      </c>
      <c r="K1306" s="20">
        <f>IFERROR(VALUE(Table7[[#This Row],[NumberOfMajorSurgeries]]),0)</f>
        <v>1</v>
      </c>
      <c r="L1306" s="22" t="str">
        <f t="shared" si="40"/>
        <v>Obesity</v>
      </c>
      <c r="M1306" s="22" t="str">
        <f t="shared" si="41"/>
        <v>Prediabetes</v>
      </c>
    </row>
    <row r="1307" spans="1:13" x14ac:dyDescent="0.25">
      <c r="A1307" s="13" t="s">
        <v>2612</v>
      </c>
      <c r="B1307" s="13">
        <v>24.78</v>
      </c>
      <c r="C1307" s="13">
        <v>9.85</v>
      </c>
      <c r="D1307" s="13" t="s">
        <v>8335</v>
      </c>
      <c r="E1307" s="13" t="s">
        <v>8335</v>
      </c>
      <c r="F1307" s="13" t="s">
        <v>8335</v>
      </c>
      <c r="G1307" s="13" t="s">
        <v>8339</v>
      </c>
      <c r="H1307" s="13" t="s">
        <v>8335</v>
      </c>
      <c r="J1307" s="20" t="str">
        <f>IF(Table7[[#This Row],[smoker]]="?","No",Table7[[#This Row],[smoker]])</f>
        <v>No</v>
      </c>
      <c r="K1307" s="20">
        <f>IFERROR(VALUE(Table7[[#This Row],[NumberOfMajorSurgeries]]),0)</f>
        <v>0</v>
      </c>
      <c r="L1307" s="20" t="str">
        <f t="shared" si="40"/>
        <v>Normal Weight</v>
      </c>
      <c r="M1307" s="20" t="str">
        <f t="shared" si="41"/>
        <v>Diabetes</v>
      </c>
    </row>
    <row r="1308" spans="1:13" x14ac:dyDescent="0.25">
      <c r="A1308" s="13" t="s">
        <v>2614</v>
      </c>
      <c r="B1308" s="13">
        <v>24.77</v>
      </c>
      <c r="C1308" s="13">
        <v>7.59</v>
      </c>
      <c r="D1308" s="13" t="s">
        <v>8335</v>
      </c>
      <c r="E1308" s="13" t="s">
        <v>8335</v>
      </c>
      <c r="F1308" s="13" t="s">
        <v>8335</v>
      </c>
      <c r="G1308" s="13" t="s">
        <v>8339</v>
      </c>
      <c r="H1308" s="13" t="s">
        <v>8335</v>
      </c>
      <c r="J1308" s="20" t="str">
        <f>IF(Table7[[#This Row],[smoker]]="?","No",Table7[[#This Row],[smoker]])</f>
        <v>No</v>
      </c>
      <c r="K1308" s="20">
        <f>IFERROR(VALUE(Table7[[#This Row],[NumberOfMajorSurgeries]]),0)</f>
        <v>0</v>
      </c>
      <c r="L1308" s="22" t="str">
        <f t="shared" si="40"/>
        <v>Normal Weight</v>
      </c>
      <c r="M1308" s="22" t="str">
        <f t="shared" si="41"/>
        <v>Diabetes</v>
      </c>
    </row>
    <row r="1309" spans="1:13" x14ac:dyDescent="0.25">
      <c r="A1309" s="13" t="s">
        <v>2616</v>
      </c>
      <c r="B1309" s="13">
        <v>16.579999999999998</v>
      </c>
      <c r="C1309" s="13">
        <v>6.98</v>
      </c>
      <c r="D1309" s="13" t="s">
        <v>8336</v>
      </c>
      <c r="E1309" s="13" t="s">
        <v>8335</v>
      </c>
      <c r="F1309" s="13" t="s">
        <v>8337</v>
      </c>
      <c r="G1309" s="13">
        <v>1</v>
      </c>
      <c r="H1309" s="13" t="s">
        <v>8335</v>
      </c>
      <c r="J1309" s="20" t="str">
        <f>IF(Table7[[#This Row],[smoker]]="?","No",Table7[[#This Row],[smoker]])</f>
        <v>No</v>
      </c>
      <c r="K1309" s="20">
        <f>IFERROR(VALUE(Table7[[#This Row],[NumberOfMajorSurgeries]]),0)</f>
        <v>1</v>
      </c>
      <c r="L1309" s="20" t="str">
        <f t="shared" si="40"/>
        <v>Underweight</v>
      </c>
      <c r="M1309" s="20" t="str">
        <f t="shared" si="41"/>
        <v>Diabetes</v>
      </c>
    </row>
    <row r="1310" spans="1:13" x14ac:dyDescent="0.25">
      <c r="A1310" s="13" t="s">
        <v>2618</v>
      </c>
      <c r="B1310" s="13">
        <v>38.17</v>
      </c>
      <c r="C1310" s="13">
        <v>4.7300000000000004</v>
      </c>
      <c r="D1310" s="13" t="s">
        <v>8336</v>
      </c>
      <c r="E1310" s="13" t="s">
        <v>8335</v>
      </c>
      <c r="F1310" s="13" t="s">
        <v>8335</v>
      </c>
      <c r="G1310" s="13" t="s">
        <v>8339</v>
      </c>
      <c r="H1310" s="13" t="s">
        <v>8335</v>
      </c>
      <c r="J1310" s="20" t="str">
        <f>IF(Table7[[#This Row],[smoker]]="?","No",Table7[[#This Row],[smoker]])</f>
        <v>No</v>
      </c>
      <c r="K1310" s="20">
        <f>IFERROR(VALUE(Table7[[#This Row],[NumberOfMajorSurgeries]]),0)</f>
        <v>0</v>
      </c>
      <c r="L1310" s="22" t="str">
        <f t="shared" si="40"/>
        <v>Obesity</v>
      </c>
      <c r="M1310" s="22" t="str">
        <f t="shared" si="41"/>
        <v>Normal</v>
      </c>
    </row>
    <row r="1311" spans="1:13" x14ac:dyDescent="0.25">
      <c r="A1311" s="13" t="s">
        <v>2620</v>
      </c>
      <c r="B1311" s="13">
        <v>39.424999999999997</v>
      </c>
      <c r="C1311" s="13">
        <v>4.76</v>
      </c>
      <c r="D1311" s="13" t="s">
        <v>8336</v>
      </c>
      <c r="E1311" s="13" t="s">
        <v>8335</v>
      </c>
      <c r="F1311" s="13" t="s">
        <v>8335</v>
      </c>
      <c r="G1311" s="13" t="s">
        <v>8339</v>
      </c>
      <c r="H1311" s="13" t="s">
        <v>8335</v>
      </c>
      <c r="J1311" s="20" t="str">
        <f>IF(Table7[[#This Row],[smoker]]="?","No",Table7[[#This Row],[smoker]])</f>
        <v>No</v>
      </c>
      <c r="K1311" s="20">
        <f>IFERROR(VALUE(Table7[[#This Row],[NumberOfMajorSurgeries]]),0)</f>
        <v>0</v>
      </c>
      <c r="L1311" s="20" t="str">
        <f t="shared" si="40"/>
        <v>Obesity</v>
      </c>
      <c r="M1311" s="20" t="str">
        <f t="shared" si="41"/>
        <v>Normal</v>
      </c>
    </row>
    <row r="1312" spans="1:13" x14ac:dyDescent="0.25">
      <c r="A1312" s="13" t="s">
        <v>2622</v>
      </c>
      <c r="B1312" s="13">
        <v>33.44</v>
      </c>
      <c r="C1312" s="13">
        <v>6.24</v>
      </c>
      <c r="D1312" s="13" t="s">
        <v>8336</v>
      </c>
      <c r="E1312" s="13" t="s">
        <v>8335</v>
      </c>
      <c r="F1312" s="13" t="s">
        <v>8335</v>
      </c>
      <c r="G1312" s="13" t="s">
        <v>8339</v>
      </c>
      <c r="H1312" s="13" t="s">
        <v>8335</v>
      </c>
      <c r="J1312" s="20" t="str">
        <f>IF(Table7[[#This Row],[smoker]]="?","No",Table7[[#This Row],[smoker]])</f>
        <v>No</v>
      </c>
      <c r="K1312" s="20">
        <f>IFERROR(VALUE(Table7[[#This Row],[NumberOfMajorSurgeries]]),0)</f>
        <v>0</v>
      </c>
      <c r="L1312" s="22" t="str">
        <f t="shared" si="40"/>
        <v>Obesity</v>
      </c>
      <c r="M1312" s="22" t="str">
        <f t="shared" si="41"/>
        <v>Prediabetes</v>
      </c>
    </row>
    <row r="1313" spans="1:13" x14ac:dyDescent="0.25">
      <c r="A1313" s="13" t="s">
        <v>2624</v>
      </c>
      <c r="B1313" s="13">
        <v>33.344999999999999</v>
      </c>
      <c r="C1313" s="13">
        <v>5.44</v>
      </c>
      <c r="D1313" s="13" t="s">
        <v>8336</v>
      </c>
      <c r="E1313" s="13" t="s">
        <v>8335</v>
      </c>
      <c r="F1313" s="13" t="s">
        <v>8335</v>
      </c>
      <c r="G1313" s="13" t="s">
        <v>8339</v>
      </c>
      <c r="H1313" s="13" t="s">
        <v>8335</v>
      </c>
      <c r="J1313" s="20" t="str">
        <f>IF(Table7[[#This Row],[smoker]]="?","No",Table7[[#This Row],[smoker]])</f>
        <v>No</v>
      </c>
      <c r="K1313" s="20">
        <f>IFERROR(VALUE(Table7[[#This Row],[NumberOfMajorSurgeries]]),0)</f>
        <v>0</v>
      </c>
      <c r="L1313" s="20" t="str">
        <f t="shared" si="40"/>
        <v>Obesity</v>
      </c>
      <c r="M1313" s="20" t="str">
        <f t="shared" si="41"/>
        <v>Normal</v>
      </c>
    </row>
    <row r="1314" spans="1:13" x14ac:dyDescent="0.25">
      <c r="A1314" s="13" t="s">
        <v>2626</v>
      </c>
      <c r="B1314" s="13">
        <v>38.79</v>
      </c>
      <c r="C1314" s="13">
        <v>5.08</v>
      </c>
      <c r="D1314" s="13" t="s">
        <v>8335</v>
      </c>
      <c r="E1314" s="13" t="s">
        <v>8335</v>
      </c>
      <c r="F1314" s="13" t="s">
        <v>8337</v>
      </c>
      <c r="G1314" s="13">
        <v>1</v>
      </c>
      <c r="H1314" s="13" t="s">
        <v>8335</v>
      </c>
      <c r="J1314" s="20" t="str">
        <f>IF(Table7[[#This Row],[smoker]]="?","No",Table7[[#This Row],[smoker]])</f>
        <v>No</v>
      </c>
      <c r="K1314" s="20">
        <f>IFERROR(VALUE(Table7[[#This Row],[NumberOfMajorSurgeries]]),0)</f>
        <v>1</v>
      </c>
      <c r="L1314" s="22" t="str">
        <f t="shared" si="40"/>
        <v>Obesity</v>
      </c>
      <c r="M1314" s="22" t="str">
        <f t="shared" si="41"/>
        <v>Normal</v>
      </c>
    </row>
    <row r="1315" spans="1:13" x14ac:dyDescent="0.25">
      <c r="A1315" s="13" t="s">
        <v>2628</v>
      </c>
      <c r="B1315" s="13">
        <v>30.684999999999999</v>
      </c>
      <c r="C1315" s="13">
        <v>4.87</v>
      </c>
      <c r="D1315" s="13" t="s">
        <v>8335</v>
      </c>
      <c r="E1315" s="13" t="s">
        <v>8335</v>
      </c>
      <c r="F1315" s="13" t="s">
        <v>8337</v>
      </c>
      <c r="G1315" s="13">
        <v>1</v>
      </c>
      <c r="H1315" s="13" t="s">
        <v>8335</v>
      </c>
      <c r="J1315" s="20" t="str">
        <f>IF(Table7[[#This Row],[smoker]]="?","No",Table7[[#This Row],[smoker]])</f>
        <v>No</v>
      </c>
      <c r="K1315" s="20">
        <f>IFERROR(VALUE(Table7[[#This Row],[NumberOfMajorSurgeries]]),0)</f>
        <v>1</v>
      </c>
      <c r="L1315" s="20" t="str">
        <f t="shared" si="40"/>
        <v>Obesity</v>
      </c>
      <c r="M1315" s="20" t="str">
        <f t="shared" si="41"/>
        <v>Normal</v>
      </c>
    </row>
    <row r="1316" spans="1:13" x14ac:dyDescent="0.25">
      <c r="A1316" s="13" t="s">
        <v>2630</v>
      </c>
      <c r="B1316" s="13">
        <v>22.135000000000002</v>
      </c>
      <c r="C1316" s="13">
        <v>8.17</v>
      </c>
      <c r="D1316" s="13" t="s">
        <v>8335</v>
      </c>
      <c r="E1316" s="13" t="s">
        <v>8335</v>
      </c>
      <c r="F1316" s="13" t="s">
        <v>8335</v>
      </c>
      <c r="G1316" s="13" t="s">
        <v>8339</v>
      </c>
      <c r="H1316" s="13" t="s">
        <v>8335</v>
      </c>
      <c r="J1316" s="20" t="str">
        <f>IF(Table7[[#This Row],[smoker]]="?","No",Table7[[#This Row],[smoker]])</f>
        <v>No</v>
      </c>
      <c r="K1316" s="20">
        <f>IFERROR(VALUE(Table7[[#This Row],[NumberOfMajorSurgeries]]),0)</f>
        <v>0</v>
      </c>
      <c r="L1316" s="22" t="str">
        <f t="shared" si="40"/>
        <v>Normal Weight</v>
      </c>
      <c r="M1316" s="22" t="str">
        <f t="shared" si="41"/>
        <v>Diabetes</v>
      </c>
    </row>
    <row r="1317" spans="1:13" x14ac:dyDescent="0.25">
      <c r="A1317" s="13" t="s">
        <v>2632</v>
      </c>
      <c r="B1317" s="13">
        <v>33.33</v>
      </c>
      <c r="C1317" s="13">
        <v>7.61</v>
      </c>
      <c r="D1317" s="13" t="s">
        <v>8335</v>
      </c>
      <c r="E1317" s="13" t="s">
        <v>8335</v>
      </c>
      <c r="F1317" s="13" t="s">
        <v>8335</v>
      </c>
      <c r="G1317" s="13" t="s">
        <v>8339</v>
      </c>
      <c r="H1317" s="13" t="s">
        <v>8335</v>
      </c>
      <c r="J1317" s="20" t="str">
        <f>IF(Table7[[#This Row],[smoker]]="?","No",Table7[[#This Row],[smoker]])</f>
        <v>No</v>
      </c>
      <c r="K1317" s="20">
        <f>IFERROR(VALUE(Table7[[#This Row],[NumberOfMajorSurgeries]]),0)</f>
        <v>0</v>
      </c>
      <c r="L1317" s="20" t="str">
        <f t="shared" si="40"/>
        <v>Obesity</v>
      </c>
      <c r="M1317" s="20" t="str">
        <f t="shared" si="41"/>
        <v>Diabetes</v>
      </c>
    </row>
    <row r="1318" spans="1:13" x14ac:dyDescent="0.25">
      <c r="A1318" s="13" t="s">
        <v>2634</v>
      </c>
      <c r="B1318" s="13">
        <v>31.13</v>
      </c>
      <c r="C1318" s="13">
        <v>10.1</v>
      </c>
      <c r="D1318" s="13" t="s">
        <v>8335</v>
      </c>
      <c r="E1318" s="13" t="s">
        <v>8335</v>
      </c>
      <c r="F1318" s="13" t="s">
        <v>8335</v>
      </c>
      <c r="G1318" s="13" t="s">
        <v>8339</v>
      </c>
      <c r="H1318" s="13" t="s">
        <v>8335</v>
      </c>
      <c r="J1318" s="20" t="str">
        <f>IF(Table7[[#This Row],[smoker]]="?","No",Table7[[#This Row],[smoker]])</f>
        <v>No</v>
      </c>
      <c r="K1318" s="20">
        <f>IFERROR(VALUE(Table7[[#This Row],[NumberOfMajorSurgeries]]),0)</f>
        <v>0</v>
      </c>
      <c r="L1318" s="22" t="str">
        <f t="shared" si="40"/>
        <v>Obesity</v>
      </c>
      <c r="M1318" s="22" t="str">
        <f t="shared" si="41"/>
        <v>Diabetes</v>
      </c>
    </row>
    <row r="1319" spans="1:13" x14ac:dyDescent="0.25">
      <c r="A1319" s="13" t="s">
        <v>2636</v>
      </c>
      <c r="B1319" s="13">
        <v>28.9</v>
      </c>
      <c r="C1319" s="13">
        <v>11.24</v>
      </c>
      <c r="D1319" s="13" t="s">
        <v>8335</v>
      </c>
      <c r="E1319" s="13" t="s">
        <v>8335</v>
      </c>
      <c r="F1319" s="13" t="s">
        <v>8335</v>
      </c>
      <c r="G1319" s="13" t="s">
        <v>8339</v>
      </c>
      <c r="H1319" s="13" t="s">
        <v>8335</v>
      </c>
      <c r="J1319" s="20" t="str">
        <f>IF(Table7[[#This Row],[smoker]]="?","No",Table7[[#This Row],[smoker]])</f>
        <v>No</v>
      </c>
      <c r="K1319" s="20">
        <f>IFERROR(VALUE(Table7[[#This Row],[NumberOfMajorSurgeries]]),0)</f>
        <v>0</v>
      </c>
      <c r="L1319" s="20" t="str">
        <f t="shared" si="40"/>
        <v>Overweight</v>
      </c>
      <c r="M1319" s="20" t="str">
        <f t="shared" si="41"/>
        <v>Diabetes</v>
      </c>
    </row>
    <row r="1320" spans="1:13" x14ac:dyDescent="0.25">
      <c r="A1320" s="13" t="s">
        <v>2638</v>
      </c>
      <c r="B1320" s="13">
        <v>43.31</v>
      </c>
      <c r="C1320" s="13">
        <v>6.1</v>
      </c>
      <c r="D1320" s="13" t="s">
        <v>8336</v>
      </c>
      <c r="E1320" s="13" t="s">
        <v>8336</v>
      </c>
      <c r="F1320" s="13" t="s">
        <v>8335</v>
      </c>
      <c r="G1320" s="13">
        <v>1</v>
      </c>
      <c r="H1320" s="13" t="s">
        <v>8335</v>
      </c>
      <c r="J1320" s="20" t="str">
        <f>IF(Table7[[#This Row],[smoker]]="?","No",Table7[[#This Row],[smoker]])</f>
        <v>No</v>
      </c>
      <c r="K1320" s="20">
        <f>IFERROR(VALUE(Table7[[#This Row],[NumberOfMajorSurgeries]]),0)</f>
        <v>1</v>
      </c>
      <c r="L1320" s="22" t="str">
        <f t="shared" si="40"/>
        <v>Obesity</v>
      </c>
      <c r="M1320" s="22" t="str">
        <f t="shared" si="41"/>
        <v>Prediabetes</v>
      </c>
    </row>
    <row r="1321" spans="1:13" x14ac:dyDescent="0.25">
      <c r="A1321" s="13" t="s">
        <v>2640</v>
      </c>
      <c r="B1321" s="13">
        <v>22.8</v>
      </c>
      <c r="C1321" s="13">
        <v>6.98</v>
      </c>
      <c r="D1321" s="13" t="s">
        <v>8335</v>
      </c>
      <c r="E1321" s="13" t="s">
        <v>8335</v>
      </c>
      <c r="F1321" s="13" t="s">
        <v>8335</v>
      </c>
      <c r="G1321" s="13" t="s">
        <v>8339</v>
      </c>
      <c r="H1321" s="13" t="s">
        <v>8335</v>
      </c>
      <c r="J1321" s="20" t="str">
        <f>IF(Table7[[#This Row],[smoker]]="?","No",Table7[[#This Row],[smoker]])</f>
        <v>No</v>
      </c>
      <c r="K1321" s="20">
        <f>IFERROR(VALUE(Table7[[#This Row],[NumberOfMajorSurgeries]]),0)</f>
        <v>0</v>
      </c>
      <c r="L1321" s="20" t="str">
        <f t="shared" si="40"/>
        <v>Normal Weight</v>
      </c>
      <c r="M1321" s="20" t="str">
        <f t="shared" si="41"/>
        <v>Diabetes</v>
      </c>
    </row>
    <row r="1322" spans="1:13" x14ac:dyDescent="0.25">
      <c r="A1322" s="13" t="s">
        <v>2642</v>
      </c>
      <c r="B1322" s="13">
        <v>19.09</v>
      </c>
      <c r="C1322" s="13">
        <v>4</v>
      </c>
      <c r="D1322" s="13" t="s">
        <v>8336</v>
      </c>
      <c r="E1322" s="13" t="s">
        <v>8335</v>
      </c>
      <c r="F1322" s="13" t="s">
        <v>8335</v>
      </c>
      <c r="G1322" s="13">
        <v>1</v>
      </c>
      <c r="H1322" s="13" t="s">
        <v>8335</v>
      </c>
      <c r="J1322" s="20" t="str">
        <f>IF(Table7[[#This Row],[smoker]]="?","No",Table7[[#This Row],[smoker]])</f>
        <v>No</v>
      </c>
      <c r="K1322" s="20">
        <f>IFERROR(VALUE(Table7[[#This Row],[NumberOfMajorSurgeries]]),0)</f>
        <v>1</v>
      </c>
      <c r="L1322" s="22" t="str">
        <f t="shared" si="40"/>
        <v>Normal Weight</v>
      </c>
      <c r="M1322" s="22" t="str">
        <f t="shared" si="41"/>
        <v>Normal</v>
      </c>
    </row>
    <row r="1323" spans="1:13" x14ac:dyDescent="0.25">
      <c r="A1323" s="13" t="s">
        <v>2644</v>
      </c>
      <c r="B1323" s="13">
        <v>23.37</v>
      </c>
      <c r="C1323" s="13">
        <v>4.2300000000000004</v>
      </c>
      <c r="D1323" s="13" t="s">
        <v>8335</v>
      </c>
      <c r="E1323" s="13" t="s">
        <v>8335</v>
      </c>
      <c r="F1323" s="13" t="s">
        <v>8335</v>
      </c>
      <c r="G1323" s="13" t="s">
        <v>8339</v>
      </c>
      <c r="H1323" s="13" t="s">
        <v>8335</v>
      </c>
      <c r="J1323" s="20" t="str">
        <f>IF(Table7[[#This Row],[smoker]]="?","No",Table7[[#This Row],[smoker]])</f>
        <v>No</v>
      </c>
      <c r="K1323" s="20">
        <f>IFERROR(VALUE(Table7[[#This Row],[NumberOfMajorSurgeries]]),0)</f>
        <v>0</v>
      </c>
      <c r="L1323" s="20" t="str">
        <f t="shared" si="40"/>
        <v>Normal Weight</v>
      </c>
      <c r="M1323" s="20" t="str">
        <f t="shared" si="41"/>
        <v>Normal</v>
      </c>
    </row>
    <row r="1324" spans="1:13" x14ac:dyDescent="0.25">
      <c r="A1324" s="13" t="s">
        <v>2646</v>
      </c>
      <c r="B1324" s="13">
        <v>33.44</v>
      </c>
      <c r="C1324" s="13">
        <v>4.72</v>
      </c>
      <c r="D1324" s="13" t="s">
        <v>8336</v>
      </c>
      <c r="E1324" s="13" t="s">
        <v>8335</v>
      </c>
      <c r="F1324" s="13" t="s">
        <v>8335</v>
      </c>
      <c r="G1324" s="13" t="s">
        <v>8339</v>
      </c>
      <c r="H1324" s="13" t="s">
        <v>8335</v>
      </c>
      <c r="J1324" s="20" t="str">
        <f>IF(Table7[[#This Row],[smoker]]="?","No",Table7[[#This Row],[smoker]])</f>
        <v>No</v>
      </c>
      <c r="K1324" s="20">
        <f>IFERROR(VALUE(Table7[[#This Row],[NumberOfMajorSurgeries]]),0)</f>
        <v>0</v>
      </c>
      <c r="L1324" s="22" t="str">
        <f t="shared" si="40"/>
        <v>Obesity</v>
      </c>
      <c r="M1324" s="22" t="str">
        <f t="shared" si="41"/>
        <v>Normal</v>
      </c>
    </row>
    <row r="1325" spans="1:13" x14ac:dyDescent="0.25">
      <c r="A1325" s="13" t="s">
        <v>2648</v>
      </c>
      <c r="B1325" s="13">
        <v>28.05</v>
      </c>
      <c r="C1325" s="13">
        <v>5.63</v>
      </c>
      <c r="D1325" s="13" t="s">
        <v>8336</v>
      </c>
      <c r="E1325" s="13" t="s">
        <v>8335</v>
      </c>
      <c r="F1325" s="13" t="s">
        <v>8335</v>
      </c>
      <c r="G1325" s="13" t="s">
        <v>8339</v>
      </c>
      <c r="H1325" s="13" t="s">
        <v>8335</v>
      </c>
      <c r="J1325" s="20" t="str">
        <f>IF(Table7[[#This Row],[smoker]]="?","No",Table7[[#This Row],[smoker]])</f>
        <v>No</v>
      </c>
      <c r="K1325" s="20">
        <f>IFERROR(VALUE(Table7[[#This Row],[NumberOfMajorSurgeries]]),0)</f>
        <v>0</v>
      </c>
      <c r="L1325" s="20" t="str">
        <f t="shared" si="40"/>
        <v>Overweight</v>
      </c>
      <c r="M1325" s="20" t="str">
        <f t="shared" si="41"/>
        <v>Normal</v>
      </c>
    </row>
    <row r="1326" spans="1:13" x14ac:dyDescent="0.25">
      <c r="A1326" s="13" t="s">
        <v>2650</v>
      </c>
      <c r="B1326" s="13">
        <v>27.72</v>
      </c>
      <c r="C1326" s="13">
        <v>5.83</v>
      </c>
      <c r="D1326" s="13" t="s">
        <v>8336</v>
      </c>
      <c r="E1326" s="13" t="s">
        <v>8335</v>
      </c>
      <c r="F1326" s="13" t="s">
        <v>8335</v>
      </c>
      <c r="G1326" s="13" t="s">
        <v>8339</v>
      </c>
      <c r="H1326" s="13" t="s">
        <v>8335</v>
      </c>
      <c r="J1326" s="20" t="str">
        <f>IF(Table7[[#This Row],[smoker]]="?","No",Table7[[#This Row],[smoker]])</f>
        <v>No</v>
      </c>
      <c r="K1326" s="20">
        <f>IFERROR(VALUE(Table7[[#This Row],[NumberOfMajorSurgeries]]),0)</f>
        <v>0</v>
      </c>
      <c r="L1326" s="22" t="str">
        <f t="shared" si="40"/>
        <v>Overweight</v>
      </c>
      <c r="M1326" s="22" t="str">
        <f t="shared" si="41"/>
        <v>Prediabetes</v>
      </c>
    </row>
    <row r="1327" spans="1:13" x14ac:dyDescent="0.25">
      <c r="A1327" s="13" t="s">
        <v>2652</v>
      </c>
      <c r="B1327" s="13">
        <v>29.81</v>
      </c>
      <c r="C1327" s="13">
        <v>9.23</v>
      </c>
      <c r="D1327" s="13" t="s">
        <v>8335</v>
      </c>
      <c r="E1327" s="13" t="s">
        <v>8335</v>
      </c>
      <c r="F1327" s="13" t="s">
        <v>8335</v>
      </c>
      <c r="G1327" s="13" t="s">
        <v>8339</v>
      </c>
      <c r="H1327" s="13" t="s">
        <v>8335</v>
      </c>
      <c r="J1327" s="20" t="str">
        <f>IF(Table7[[#This Row],[smoker]]="?","No",Table7[[#This Row],[smoker]])</f>
        <v>No</v>
      </c>
      <c r="K1327" s="20">
        <f>IFERROR(VALUE(Table7[[#This Row],[NumberOfMajorSurgeries]]),0)</f>
        <v>0</v>
      </c>
      <c r="L1327" s="20" t="str">
        <f t="shared" si="40"/>
        <v>Overweight</v>
      </c>
      <c r="M1327" s="20" t="str">
        <f t="shared" si="41"/>
        <v>Diabetes</v>
      </c>
    </row>
    <row r="1328" spans="1:13" x14ac:dyDescent="0.25">
      <c r="A1328" s="13" t="s">
        <v>2654</v>
      </c>
      <c r="B1328" s="13">
        <v>23.98</v>
      </c>
      <c r="C1328" s="13">
        <v>9.89</v>
      </c>
      <c r="D1328" s="13" t="s">
        <v>8335</v>
      </c>
      <c r="E1328" s="13" t="s">
        <v>8335</v>
      </c>
      <c r="F1328" s="13" t="s">
        <v>8335</v>
      </c>
      <c r="G1328" s="13" t="s">
        <v>8339</v>
      </c>
      <c r="H1328" s="13" t="s">
        <v>8335</v>
      </c>
      <c r="J1328" s="20" t="str">
        <f>IF(Table7[[#This Row],[smoker]]="?","No",Table7[[#This Row],[smoker]])</f>
        <v>No</v>
      </c>
      <c r="K1328" s="20">
        <f>IFERROR(VALUE(Table7[[#This Row],[NumberOfMajorSurgeries]]),0)</f>
        <v>0</v>
      </c>
      <c r="L1328" s="22" t="str">
        <f t="shared" si="40"/>
        <v>Normal Weight</v>
      </c>
      <c r="M1328" s="22" t="str">
        <f t="shared" si="41"/>
        <v>Diabetes</v>
      </c>
    </row>
    <row r="1329" spans="1:13" x14ac:dyDescent="0.25">
      <c r="A1329" s="13" t="s">
        <v>2656</v>
      </c>
      <c r="B1329" s="13">
        <v>17.34</v>
      </c>
      <c r="C1329" s="13">
        <v>12</v>
      </c>
      <c r="D1329" s="13" t="s">
        <v>8335</v>
      </c>
      <c r="E1329" s="13" t="s">
        <v>8335</v>
      </c>
      <c r="F1329" s="13" t="s">
        <v>8335</v>
      </c>
      <c r="G1329" s="13" t="s">
        <v>8339</v>
      </c>
      <c r="H1329" s="13" t="s">
        <v>8335</v>
      </c>
      <c r="J1329" s="20" t="str">
        <f>IF(Table7[[#This Row],[smoker]]="?","No",Table7[[#This Row],[smoker]])</f>
        <v>No</v>
      </c>
      <c r="K1329" s="20">
        <f>IFERROR(VALUE(Table7[[#This Row],[NumberOfMajorSurgeries]]),0)</f>
        <v>0</v>
      </c>
      <c r="L1329" s="20" t="str">
        <f t="shared" si="40"/>
        <v>Underweight</v>
      </c>
      <c r="M1329" s="20" t="str">
        <f t="shared" si="41"/>
        <v>Diabetes</v>
      </c>
    </row>
    <row r="1330" spans="1:13" x14ac:dyDescent="0.25">
      <c r="A1330" s="13" t="s">
        <v>2658</v>
      </c>
      <c r="B1330" s="13">
        <v>40.39</v>
      </c>
      <c r="C1330" s="13">
        <v>4.24</v>
      </c>
      <c r="D1330" s="13" t="s">
        <v>8336</v>
      </c>
      <c r="E1330" s="13" t="s">
        <v>8335</v>
      </c>
      <c r="F1330" s="13" t="s">
        <v>8337</v>
      </c>
      <c r="G1330" s="13">
        <v>1</v>
      </c>
      <c r="H1330" s="13" t="s">
        <v>8335</v>
      </c>
      <c r="J1330" s="20" t="str">
        <f>IF(Table7[[#This Row],[smoker]]="?","No",Table7[[#This Row],[smoker]])</f>
        <v>No</v>
      </c>
      <c r="K1330" s="20">
        <f>IFERROR(VALUE(Table7[[#This Row],[NumberOfMajorSurgeries]]),0)</f>
        <v>1</v>
      </c>
      <c r="L1330" s="22" t="str">
        <f t="shared" si="40"/>
        <v>Obesity</v>
      </c>
      <c r="M1330" s="22" t="str">
        <f t="shared" si="41"/>
        <v>Normal</v>
      </c>
    </row>
    <row r="1331" spans="1:13" x14ac:dyDescent="0.25">
      <c r="A1331" s="13" t="s">
        <v>2660</v>
      </c>
      <c r="B1331" s="13">
        <v>25.96</v>
      </c>
      <c r="C1331" s="13">
        <v>4.68</v>
      </c>
      <c r="D1331" s="13" t="s">
        <v>8336</v>
      </c>
      <c r="E1331" s="13" t="s">
        <v>8335</v>
      </c>
      <c r="F1331" s="13" t="s">
        <v>8337</v>
      </c>
      <c r="G1331" s="13">
        <v>1</v>
      </c>
      <c r="H1331" s="13" t="s">
        <v>8335</v>
      </c>
      <c r="J1331" s="20" t="str">
        <f>IF(Table7[[#This Row],[smoker]]="?","No",Table7[[#This Row],[smoker]])</f>
        <v>No</v>
      </c>
      <c r="K1331" s="20">
        <f>IFERROR(VALUE(Table7[[#This Row],[NumberOfMajorSurgeries]]),0)</f>
        <v>1</v>
      </c>
      <c r="L1331" s="20" t="str">
        <f t="shared" si="40"/>
        <v>Overweight</v>
      </c>
      <c r="M1331" s="20" t="str">
        <f t="shared" si="41"/>
        <v>Normal</v>
      </c>
    </row>
    <row r="1332" spans="1:13" x14ac:dyDescent="0.25">
      <c r="A1332" s="13" t="s">
        <v>2662</v>
      </c>
      <c r="B1332" s="13">
        <v>17.68</v>
      </c>
      <c r="C1332" s="13">
        <v>8.57</v>
      </c>
      <c r="D1332" s="13" t="s">
        <v>8336</v>
      </c>
      <c r="E1332" s="13" t="s">
        <v>8335</v>
      </c>
      <c r="F1332" s="13" t="s">
        <v>8337</v>
      </c>
      <c r="G1332" s="13">
        <v>1</v>
      </c>
      <c r="H1332" s="13" t="s">
        <v>8335</v>
      </c>
      <c r="J1332" s="20" t="str">
        <f>IF(Table7[[#This Row],[smoker]]="?","No",Table7[[#This Row],[smoker]])</f>
        <v>No</v>
      </c>
      <c r="K1332" s="20">
        <f>IFERROR(VALUE(Table7[[#This Row],[NumberOfMajorSurgeries]]),0)</f>
        <v>1</v>
      </c>
      <c r="L1332" s="22" t="str">
        <f t="shared" si="40"/>
        <v>Underweight</v>
      </c>
      <c r="M1332" s="22" t="str">
        <f t="shared" si="41"/>
        <v>Diabetes</v>
      </c>
    </row>
    <row r="1333" spans="1:13" x14ac:dyDescent="0.25">
      <c r="A1333" s="13" t="s">
        <v>2664</v>
      </c>
      <c r="B1333" s="13">
        <v>30.875</v>
      </c>
      <c r="C1333" s="13">
        <v>4.0999999999999996</v>
      </c>
      <c r="D1333" s="13" t="s">
        <v>8335</v>
      </c>
      <c r="E1333" s="13" t="s">
        <v>8335</v>
      </c>
      <c r="F1333" s="13" t="s">
        <v>8335</v>
      </c>
      <c r="G1333" s="13" t="s">
        <v>8339</v>
      </c>
      <c r="H1333" s="13" t="s">
        <v>8335</v>
      </c>
      <c r="J1333" s="20" t="str">
        <f>IF(Table7[[#This Row],[smoker]]="?","No",Table7[[#This Row],[smoker]])</f>
        <v>No</v>
      </c>
      <c r="K1333" s="20">
        <f>IFERROR(VALUE(Table7[[#This Row],[NumberOfMajorSurgeries]]),0)</f>
        <v>0</v>
      </c>
      <c r="L1333" s="20" t="str">
        <f t="shared" si="40"/>
        <v>Obesity</v>
      </c>
      <c r="M1333" s="20" t="str">
        <f t="shared" si="41"/>
        <v>Normal</v>
      </c>
    </row>
    <row r="1334" spans="1:13" x14ac:dyDescent="0.25">
      <c r="A1334" s="13" t="s">
        <v>2666</v>
      </c>
      <c r="B1334" s="13">
        <v>30.81</v>
      </c>
      <c r="C1334" s="13">
        <v>4.49</v>
      </c>
      <c r="D1334" s="13" t="s">
        <v>8335</v>
      </c>
      <c r="E1334" s="13" t="s">
        <v>8335</v>
      </c>
      <c r="F1334" s="13" t="s">
        <v>8335</v>
      </c>
      <c r="G1334" s="13" t="s">
        <v>8339</v>
      </c>
      <c r="H1334" s="13" t="s">
        <v>8335</v>
      </c>
      <c r="J1334" s="20" t="str">
        <f>IF(Table7[[#This Row],[smoker]]="?","No",Table7[[#This Row],[smoker]])</f>
        <v>No</v>
      </c>
      <c r="K1334" s="20">
        <f>IFERROR(VALUE(Table7[[#This Row],[NumberOfMajorSurgeries]]),0)</f>
        <v>0</v>
      </c>
      <c r="L1334" s="22" t="str">
        <f t="shared" si="40"/>
        <v>Obesity</v>
      </c>
      <c r="M1334" s="22" t="str">
        <f t="shared" si="41"/>
        <v>Normal</v>
      </c>
    </row>
    <row r="1335" spans="1:13" x14ac:dyDescent="0.25">
      <c r="A1335" s="13" t="s">
        <v>2668</v>
      </c>
      <c r="B1335" s="13">
        <v>36.85</v>
      </c>
      <c r="C1335" s="13">
        <v>8.8000000000000007</v>
      </c>
      <c r="D1335" s="13" t="s">
        <v>8335</v>
      </c>
      <c r="E1335" s="13" t="s">
        <v>8335</v>
      </c>
      <c r="F1335" s="13" t="s">
        <v>8335</v>
      </c>
      <c r="G1335" s="13">
        <v>2</v>
      </c>
      <c r="H1335" s="13" t="s">
        <v>8335</v>
      </c>
      <c r="J1335" s="20" t="str">
        <f>IF(Table7[[#This Row],[smoker]]="?","No",Table7[[#This Row],[smoker]])</f>
        <v>No</v>
      </c>
      <c r="K1335" s="20">
        <f>IFERROR(VALUE(Table7[[#This Row],[NumberOfMajorSurgeries]]),0)</f>
        <v>2</v>
      </c>
      <c r="L1335" s="20" t="str">
        <f t="shared" si="40"/>
        <v>Obesity</v>
      </c>
      <c r="M1335" s="20" t="str">
        <f t="shared" si="41"/>
        <v>Diabetes</v>
      </c>
    </row>
    <row r="1336" spans="1:13" x14ac:dyDescent="0.25">
      <c r="A1336" s="13" t="s">
        <v>2670</v>
      </c>
      <c r="B1336" s="13">
        <v>35.86</v>
      </c>
      <c r="C1336" s="13">
        <v>7.93</v>
      </c>
      <c r="D1336" s="13" t="s">
        <v>8335</v>
      </c>
      <c r="E1336" s="13" t="s">
        <v>8335</v>
      </c>
      <c r="F1336" s="13" t="s">
        <v>8335</v>
      </c>
      <c r="G1336" s="13">
        <v>2</v>
      </c>
      <c r="H1336" s="13" t="s">
        <v>8335</v>
      </c>
      <c r="J1336" s="20" t="str">
        <f>IF(Table7[[#This Row],[smoker]]="?","No",Table7[[#This Row],[smoker]])</f>
        <v>No</v>
      </c>
      <c r="K1336" s="20">
        <f>IFERROR(VALUE(Table7[[#This Row],[NumberOfMajorSurgeries]]),0)</f>
        <v>2</v>
      </c>
      <c r="L1336" s="22" t="str">
        <f t="shared" si="40"/>
        <v>Obesity</v>
      </c>
      <c r="M1336" s="22" t="str">
        <f t="shared" si="41"/>
        <v>Diabetes</v>
      </c>
    </row>
    <row r="1337" spans="1:13" x14ac:dyDescent="0.25">
      <c r="A1337" s="13" t="s">
        <v>2672</v>
      </c>
      <c r="B1337" s="13">
        <v>30.3</v>
      </c>
      <c r="C1337" s="13">
        <v>9.4499999999999993</v>
      </c>
      <c r="D1337" s="13" t="s">
        <v>8335</v>
      </c>
      <c r="E1337" s="13" t="s">
        <v>8335</v>
      </c>
      <c r="F1337" s="13" t="s">
        <v>8335</v>
      </c>
      <c r="G1337" s="13">
        <v>2</v>
      </c>
      <c r="H1337" s="13" t="s">
        <v>8335</v>
      </c>
      <c r="J1337" s="20" t="str">
        <f>IF(Table7[[#This Row],[smoker]]="?","No",Table7[[#This Row],[smoker]])</f>
        <v>No</v>
      </c>
      <c r="K1337" s="20">
        <f>IFERROR(VALUE(Table7[[#This Row],[NumberOfMajorSurgeries]]),0)</f>
        <v>2</v>
      </c>
      <c r="L1337" s="20" t="str">
        <f t="shared" si="40"/>
        <v>Obesity</v>
      </c>
      <c r="M1337" s="20" t="str">
        <f t="shared" si="41"/>
        <v>Diabetes</v>
      </c>
    </row>
    <row r="1338" spans="1:13" x14ac:dyDescent="0.25">
      <c r="A1338" s="13" t="s">
        <v>2674</v>
      </c>
      <c r="B1338" s="13">
        <v>32.015000000000001</v>
      </c>
      <c r="C1338" s="13">
        <v>7.67</v>
      </c>
      <c r="D1338" s="13" t="s">
        <v>8335</v>
      </c>
      <c r="E1338" s="13" t="s">
        <v>8335</v>
      </c>
      <c r="F1338" s="13" t="s">
        <v>8335</v>
      </c>
      <c r="G1338" s="13" t="s">
        <v>8339</v>
      </c>
      <c r="H1338" s="13" t="s">
        <v>8335</v>
      </c>
      <c r="J1338" s="20" t="str">
        <f>IF(Table7[[#This Row],[smoker]]="?","No",Table7[[#This Row],[smoker]])</f>
        <v>No</v>
      </c>
      <c r="K1338" s="20">
        <f>IFERROR(VALUE(Table7[[#This Row],[NumberOfMajorSurgeries]]),0)</f>
        <v>0</v>
      </c>
      <c r="L1338" s="22" t="str">
        <f t="shared" si="40"/>
        <v>Obesity</v>
      </c>
      <c r="M1338" s="22" t="str">
        <f t="shared" si="41"/>
        <v>Diabetes</v>
      </c>
    </row>
    <row r="1339" spans="1:13" x14ac:dyDescent="0.25">
      <c r="A1339" s="13" t="s">
        <v>2676</v>
      </c>
      <c r="B1339" s="13">
        <v>25.06</v>
      </c>
      <c r="C1339" s="13">
        <v>10.53</v>
      </c>
      <c r="D1339" s="13" t="s">
        <v>8335</v>
      </c>
      <c r="E1339" s="13" t="s">
        <v>8335</v>
      </c>
      <c r="F1339" s="13" t="s">
        <v>8335</v>
      </c>
      <c r="G1339" s="13">
        <v>2</v>
      </c>
      <c r="H1339" s="13" t="s">
        <v>8335</v>
      </c>
      <c r="J1339" s="20" t="str">
        <f>IF(Table7[[#This Row],[smoker]]="?","No",Table7[[#This Row],[smoker]])</f>
        <v>No</v>
      </c>
      <c r="K1339" s="20">
        <f>IFERROR(VALUE(Table7[[#This Row],[NumberOfMajorSurgeries]]),0)</f>
        <v>2</v>
      </c>
      <c r="L1339" s="20" t="str">
        <f t="shared" si="40"/>
        <v>Overweight</v>
      </c>
      <c r="M1339" s="20" t="str">
        <f t="shared" si="41"/>
        <v>Diabetes</v>
      </c>
    </row>
    <row r="1340" spans="1:13" x14ac:dyDescent="0.25">
      <c r="A1340" s="13" t="s">
        <v>2678</v>
      </c>
      <c r="B1340" s="13">
        <v>18.829999999999998</v>
      </c>
      <c r="C1340" s="13">
        <v>10.08</v>
      </c>
      <c r="D1340" s="13" t="s">
        <v>8336</v>
      </c>
      <c r="E1340" s="13" t="s">
        <v>8335</v>
      </c>
      <c r="F1340" s="13" t="s">
        <v>8335</v>
      </c>
      <c r="G1340" s="13" t="s">
        <v>8339</v>
      </c>
      <c r="H1340" s="13" t="s">
        <v>8335</v>
      </c>
      <c r="J1340" s="20" t="str">
        <f>IF(Table7[[#This Row],[smoker]]="?","No",Table7[[#This Row],[smoker]])</f>
        <v>No</v>
      </c>
      <c r="K1340" s="20">
        <f>IFERROR(VALUE(Table7[[#This Row],[NumberOfMajorSurgeries]]),0)</f>
        <v>0</v>
      </c>
      <c r="L1340" s="22" t="str">
        <f t="shared" si="40"/>
        <v>Normal Weight</v>
      </c>
      <c r="M1340" s="22" t="str">
        <f t="shared" si="41"/>
        <v>Diabetes</v>
      </c>
    </row>
    <row r="1341" spans="1:13" x14ac:dyDescent="0.25">
      <c r="A1341" s="13" t="s">
        <v>2680</v>
      </c>
      <c r="B1341" s="13">
        <v>47.52</v>
      </c>
      <c r="C1341" s="13">
        <v>11.39</v>
      </c>
      <c r="D1341" s="13" t="s">
        <v>8336</v>
      </c>
      <c r="E1341" s="13" t="s">
        <v>8335</v>
      </c>
      <c r="F1341" s="13" t="s">
        <v>8335</v>
      </c>
      <c r="G1341" s="13">
        <v>1</v>
      </c>
      <c r="H1341" s="13" t="s">
        <v>8335</v>
      </c>
      <c r="J1341" s="20" t="str">
        <f>IF(Table7[[#This Row],[smoker]]="?","No",Table7[[#This Row],[smoker]])</f>
        <v>No</v>
      </c>
      <c r="K1341" s="20">
        <f>IFERROR(VALUE(Table7[[#This Row],[NumberOfMajorSurgeries]]),0)</f>
        <v>1</v>
      </c>
      <c r="L1341" s="20" t="str">
        <f t="shared" si="40"/>
        <v>Obesity</v>
      </c>
      <c r="M1341" s="20" t="str">
        <f t="shared" si="41"/>
        <v>Diabetes</v>
      </c>
    </row>
    <row r="1342" spans="1:13" x14ac:dyDescent="0.25">
      <c r="A1342" s="13" t="s">
        <v>2682</v>
      </c>
      <c r="B1342" s="13">
        <v>37.82</v>
      </c>
      <c r="C1342" s="13">
        <v>6.36</v>
      </c>
      <c r="D1342" s="13" t="s">
        <v>8335</v>
      </c>
      <c r="E1342" s="13" t="s">
        <v>8335</v>
      </c>
      <c r="F1342" s="13" t="s">
        <v>8335</v>
      </c>
      <c r="G1342" s="13" t="s">
        <v>8339</v>
      </c>
      <c r="H1342" s="13" t="s">
        <v>8335</v>
      </c>
      <c r="J1342" s="20" t="str">
        <f>IF(Table7[[#This Row],[smoker]]="?","No",Table7[[#This Row],[smoker]])</f>
        <v>No</v>
      </c>
      <c r="K1342" s="20">
        <f>IFERROR(VALUE(Table7[[#This Row],[NumberOfMajorSurgeries]]),0)</f>
        <v>0</v>
      </c>
      <c r="L1342" s="22" t="str">
        <f t="shared" si="40"/>
        <v>Obesity</v>
      </c>
      <c r="M1342" s="22" t="str">
        <f t="shared" si="41"/>
        <v>Prediabetes</v>
      </c>
    </row>
    <row r="1343" spans="1:13" x14ac:dyDescent="0.25">
      <c r="A1343" s="13" t="s">
        <v>2684</v>
      </c>
      <c r="B1343" s="13">
        <v>44.16</v>
      </c>
      <c r="C1343" s="13">
        <v>5.31</v>
      </c>
      <c r="D1343" s="13" t="s">
        <v>8336</v>
      </c>
      <c r="E1343" s="13" t="s">
        <v>8335</v>
      </c>
      <c r="F1343" s="13" t="s">
        <v>8335</v>
      </c>
      <c r="G1343" s="13" t="s">
        <v>8339</v>
      </c>
      <c r="H1343" s="13" t="s">
        <v>8335</v>
      </c>
      <c r="J1343" s="20" t="str">
        <f>IF(Table7[[#This Row],[smoker]]="?","No",Table7[[#This Row],[smoker]])</f>
        <v>No</v>
      </c>
      <c r="K1343" s="20">
        <f>IFERROR(VALUE(Table7[[#This Row],[NumberOfMajorSurgeries]]),0)</f>
        <v>0</v>
      </c>
      <c r="L1343" s="20" t="str">
        <f t="shared" si="40"/>
        <v>Obesity</v>
      </c>
      <c r="M1343" s="20" t="str">
        <f t="shared" si="41"/>
        <v>Normal</v>
      </c>
    </row>
    <row r="1344" spans="1:13" x14ac:dyDescent="0.25">
      <c r="A1344" s="13" t="s">
        <v>2686</v>
      </c>
      <c r="B1344" s="13">
        <v>37.049999999999997</v>
      </c>
      <c r="C1344" s="13">
        <v>4.74</v>
      </c>
      <c r="D1344" s="13" t="s">
        <v>8335</v>
      </c>
      <c r="E1344" s="13" t="s">
        <v>8335</v>
      </c>
      <c r="F1344" s="13" t="s">
        <v>8337</v>
      </c>
      <c r="G1344" s="13">
        <v>1</v>
      </c>
      <c r="H1344" s="13" t="s">
        <v>8335</v>
      </c>
      <c r="J1344" s="20" t="str">
        <f>IF(Table7[[#This Row],[smoker]]="?","No",Table7[[#This Row],[smoker]])</f>
        <v>No</v>
      </c>
      <c r="K1344" s="20">
        <f>IFERROR(VALUE(Table7[[#This Row],[NumberOfMajorSurgeries]]),0)</f>
        <v>1</v>
      </c>
      <c r="L1344" s="22" t="str">
        <f t="shared" si="40"/>
        <v>Obesity</v>
      </c>
      <c r="M1344" s="22" t="str">
        <f t="shared" si="41"/>
        <v>Normal</v>
      </c>
    </row>
    <row r="1345" spans="1:13" x14ac:dyDescent="0.25">
      <c r="A1345" s="13" t="s">
        <v>2688</v>
      </c>
      <c r="B1345" s="13">
        <v>18.66</v>
      </c>
      <c r="C1345" s="13">
        <v>11.35</v>
      </c>
      <c r="D1345" s="13" t="s">
        <v>8335</v>
      </c>
      <c r="E1345" s="13" t="s">
        <v>8335</v>
      </c>
      <c r="F1345" s="13" t="s">
        <v>8335</v>
      </c>
      <c r="G1345" s="13" t="s">
        <v>8339</v>
      </c>
      <c r="H1345" s="13" t="s">
        <v>8335</v>
      </c>
      <c r="J1345" s="20" t="str">
        <f>IF(Table7[[#This Row],[smoker]]="?","No",Table7[[#This Row],[smoker]])</f>
        <v>No</v>
      </c>
      <c r="K1345" s="20">
        <f>IFERROR(VALUE(Table7[[#This Row],[NumberOfMajorSurgeries]]),0)</f>
        <v>0</v>
      </c>
      <c r="L1345" s="20" t="str">
        <f t="shared" si="40"/>
        <v>Normal Weight</v>
      </c>
      <c r="M1345" s="20" t="str">
        <f t="shared" si="41"/>
        <v>Diabetes</v>
      </c>
    </row>
    <row r="1346" spans="1:13" x14ac:dyDescent="0.25">
      <c r="A1346" s="13" t="s">
        <v>2690</v>
      </c>
      <c r="B1346" s="13">
        <v>36.200000000000003</v>
      </c>
      <c r="C1346" s="13">
        <v>6.81</v>
      </c>
      <c r="D1346" s="13" t="s">
        <v>8336</v>
      </c>
      <c r="E1346" s="13" t="s">
        <v>8335</v>
      </c>
      <c r="F1346" s="13" t="s">
        <v>8335</v>
      </c>
      <c r="G1346" s="13">
        <v>1</v>
      </c>
      <c r="H1346" s="13" t="s">
        <v>8335</v>
      </c>
      <c r="J1346" s="20" t="str">
        <f>IF(Table7[[#This Row],[smoker]]="?","No",Table7[[#This Row],[smoker]])</f>
        <v>No</v>
      </c>
      <c r="K1346" s="20">
        <f>IFERROR(VALUE(Table7[[#This Row],[NumberOfMajorSurgeries]]),0)</f>
        <v>1</v>
      </c>
      <c r="L1346" s="22" t="str">
        <f t="shared" ref="L1346:L1409" si="42">IF(B1346 &lt; 18.5, "Underweight", IF(B1346 &lt; 25, "Normal Weight", IF(B1346 &lt; 30, "Overweight", "Obesity")))</f>
        <v>Obesity</v>
      </c>
      <c r="M1346" s="22" t="str">
        <f t="shared" ref="M1346:M1409" si="43">IF(C1346&lt;5.7,"Normal",
IF(C1346&lt;6.5,"Prediabetes",
IF(C1346&lt;7,"Diabetes",
"Diabetes")))</f>
        <v>Diabetes</v>
      </c>
    </row>
    <row r="1347" spans="1:13" x14ac:dyDescent="0.25">
      <c r="A1347" s="13" t="s">
        <v>2692</v>
      </c>
      <c r="B1347" s="13">
        <v>18.87</v>
      </c>
      <c r="C1347" s="13">
        <v>8.06</v>
      </c>
      <c r="D1347" s="13" t="s">
        <v>8335</v>
      </c>
      <c r="E1347" s="13" t="s">
        <v>8335</v>
      </c>
      <c r="F1347" s="13" t="s">
        <v>8335</v>
      </c>
      <c r="G1347" s="13" t="s">
        <v>8339</v>
      </c>
      <c r="H1347" s="13" t="s">
        <v>8335</v>
      </c>
      <c r="J1347" s="20" t="str">
        <f>IF(Table7[[#This Row],[smoker]]="?","No",Table7[[#This Row],[smoker]])</f>
        <v>No</v>
      </c>
      <c r="K1347" s="20">
        <f>IFERROR(VALUE(Table7[[#This Row],[NumberOfMajorSurgeries]]),0)</f>
        <v>0</v>
      </c>
      <c r="L1347" s="20" t="str">
        <f t="shared" si="42"/>
        <v>Normal Weight</v>
      </c>
      <c r="M1347" s="20" t="str">
        <f t="shared" si="43"/>
        <v>Diabetes</v>
      </c>
    </row>
    <row r="1348" spans="1:13" x14ac:dyDescent="0.25">
      <c r="A1348" s="13" t="s">
        <v>2694</v>
      </c>
      <c r="B1348" s="13">
        <v>32.299999999999997</v>
      </c>
      <c r="C1348" s="13">
        <v>6.74</v>
      </c>
      <c r="D1348" s="13" t="s">
        <v>8336</v>
      </c>
      <c r="E1348" s="13" t="s">
        <v>8335</v>
      </c>
      <c r="F1348" s="13" t="s">
        <v>8335</v>
      </c>
      <c r="G1348" s="13">
        <v>1</v>
      </c>
      <c r="H1348" s="13" t="s">
        <v>8335</v>
      </c>
      <c r="J1348" s="20" t="str">
        <f>IF(Table7[[#This Row],[smoker]]="?","No",Table7[[#This Row],[smoker]])</f>
        <v>No</v>
      </c>
      <c r="K1348" s="20">
        <f>IFERROR(VALUE(Table7[[#This Row],[NumberOfMajorSurgeries]]),0)</f>
        <v>1</v>
      </c>
      <c r="L1348" s="22" t="str">
        <f t="shared" si="42"/>
        <v>Obesity</v>
      </c>
      <c r="M1348" s="22" t="str">
        <f t="shared" si="43"/>
        <v>Diabetes</v>
      </c>
    </row>
    <row r="1349" spans="1:13" x14ac:dyDescent="0.25">
      <c r="A1349" s="13" t="s">
        <v>2696</v>
      </c>
      <c r="B1349" s="13">
        <v>22.64</v>
      </c>
      <c r="C1349" s="13">
        <v>6.54</v>
      </c>
      <c r="D1349" s="13" t="s">
        <v>8336</v>
      </c>
      <c r="E1349" s="13" t="s">
        <v>8335</v>
      </c>
      <c r="F1349" s="13" t="s">
        <v>8335</v>
      </c>
      <c r="G1349" s="13">
        <v>2</v>
      </c>
      <c r="H1349" s="13" t="s">
        <v>8335</v>
      </c>
      <c r="J1349" s="20" t="str">
        <f>IF(Table7[[#This Row],[smoker]]="?","No",Table7[[#This Row],[smoker]])</f>
        <v>No</v>
      </c>
      <c r="K1349" s="20">
        <f>IFERROR(VALUE(Table7[[#This Row],[NumberOfMajorSurgeries]]),0)</f>
        <v>2</v>
      </c>
      <c r="L1349" s="20" t="str">
        <f t="shared" si="42"/>
        <v>Normal Weight</v>
      </c>
      <c r="M1349" s="20" t="str">
        <f t="shared" si="43"/>
        <v>Diabetes</v>
      </c>
    </row>
    <row r="1350" spans="1:13" x14ac:dyDescent="0.25">
      <c r="A1350" s="13" t="s">
        <v>2698</v>
      </c>
      <c r="B1350" s="13">
        <v>28.69</v>
      </c>
      <c r="C1350" s="13">
        <v>5.4</v>
      </c>
      <c r="D1350" s="13" t="s">
        <v>8335</v>
      </c>
      <c r="E1350" s="13" t="s">
        <v>8335</v>
      </c>
      <c r="F1350" s="13" t="s">
        <v>8335</v>
      </c>
      <c r="G1350" s="13" t="s">
        <v>8339</v>
      </c>
      <c r="H1350" s="13" t="s">
        <v>8335</v>
      </c>
      <c r="J1350" s="20" t="str">
        <f>IF(Table7[[#This Row],[smoker]]="?","No",Table7[[#This Row],[smoker]])</f>
        <v>No</v>
      </c>
      <c r="K1350" s="20">
        <f>IFERROR(VALUE(Table7[[#This Row],[NumberOfMajorSurgeries]]),0)</f>
        <v>0</v>
      </c>
      <c r="L1350" s="22" t="str">
        <f t="shared" si="42"/>
        <v>Overweight</v>
      </c>
      <c r="M1350" s="22" t="str">
        <f t="shared" si="43"/>
        <v>Normal</v>
      </c>
    </row>
    <row r="1351" spans="1:13" x14ac:dyDescent="0.25">
      <c r="A1351" s="13" t="s">
        <v>2700</v>
      </c>
      <c r="B1351" s="13">
        <v>28.16</v>
      </c>
      <c r="C1351" s="13">
        <v>5.58</v>
      </c>
      <c r="D1351" s="13" t="s">
        <v>8336</v>
      </c>
      <c r="E1351" s="13" t="s">
        <v>8335</v>
      </c>
      <c r="F1351" s="13" t="s">
        <v>8335</v>
      </c>
      <c r="G1351" s="13" t="s">
        <v>8339</v>
      </c>
      <c r="H1351" s="13" t="s">
        <v>8335</v>
      </c>
      <c r="J1351" s="20" t="str">
        <f>IF(Table7[[#This Row],[smoker]]="?","No",Table7[[#This Row],[smoker]])</f>
        <v>No</v>
      </c>
      <c r="K1351" s="20">
        <f>IFERROR(VALUE(Table7[[#This Row],[NumberOfMajorSurgeries]]),0)</f>
        <v>0</v>
      </c>
      <c r="L1351" s="20" t="str">
        <f t="shared" si="42"/>
        <v>Overweight</v>
      </c>
      <c r="M1351" s="20" t="str">
        <f t="shared" si="43"/>
        <v>Normal</v>
      </c>
    </row>
    <row r="1352" spans="1:13" x14ac:dyDescent="0.25">
      <c r="A1352" s="13" t="s">
        <v>2702</v>
      </c>
      <c r="B1352" s="13">
        <v>45.54</v>
      </c>
      <c r="C1352" s="13">
        <v>5.84</v>
      </c>
      <c r="D1352" s="13" t="s">
        <v>8335</v>
      </c>
      <c r="E1352" s="13" t="s">
        <v>8335</v>
      </c>
      <c r="F1352" s="13" t="s">
        <v>8337</v>
      </c>
      <c r="G1352" s="13">
        <v>1</v>
      </c>
      <c r="H1352" s="13" t="s">
        <v>8335</v>
      </c>
      <c r="J1352" s="20" t="str">
        <f>IF(Table7[[#This Row],[smoker]]="?","No",Table7[[#This Row],[smoker]])</f>
        <v>No</v>
      </c>
      <c r="K1352" s="20">
        <f>IFERROR(VALUE(Table7[[#This Row],[NumberOfMajorSurgeries]]),0)</f>
        <v>1</v>
      </c>
      <c r="L1352" s="22" t="str">
        <f t="shared" si="42"/>
        <v>Obesity</v>
      </c>
      <c r="M1352" s="22" t="str">
        <f t="shared" si="43"/>
        <v>Prediabetes</v>
      </c>
    </row>
    <row r="1353" spans="1:13" x14ac:dyDescent="0.25">
      <c r="A1353" s="13" t="s">
        <v>2704</v>
      </c>
      <c r="B1353" s="13">
        <v>28.7</v>
      </c>
      <c r="C1353" s="13">
        <v>4.2</v>
      </c>
      <c r="D1353" s="13" t="s">
        <v>8335</v>
      </c>
      <c r="E1353" s="13" t="s">
        <v>8335</v>
      </c>
      <c r="F1353" s="13" t="s">
        <v>8335</v>
      </c>
      <c r="G1353" s="13" t="s">
        <v>8339</v>
      </c>
      <c r="H1353" s="13" t="s">
        <v>8335</v>
      </c>
      <c r="J1353" s="20" t="str">
        <f>IF(Table7[[#This Row],[smoker]]="?","No",Table7[[#This Row],[smoker]])</f>
        <v>No</v>
      </c>
      <c r="K1353" s="20">
        <f>IFERROR(VALUE(Table7[[#This Row],[NumberOfMajorSurgeries]]),0)</f>
        <v>0</v>
      </c>
      <c r="L1353" s="20" t="str">
        <f t="shared" si="42"/>
        <v>Overweight</v>
      </c>
      <c r="M1353" s="20" t="str">
        <f t="shared" si="43"/>
        <v>Normal</v>
      </c>
    </row>
    <row r="1354" spans="1:13" x14ac:dyDescent="0.25">
      <c r="A1354" s="13" t="s">
        <v>2706</v>
      </c>
      <c r="B1354" s="13">
        <v>27.74</v>
      </c>
      <c r="C1354" s="13">
        <v>6.06</v>
      </c>
      <c r="D1354" s="13" t="s">
        <v>8336</v>
      </c>
      <c r="E1354" s="13" t="s">
        <v>8335</v>
      </c>
      <c r="F1354" s="13" t="s">
        <v>8335</v>
      </c>
      <c r="G1354" s="13" t="s">
        <v>8339</v>
      </c>
      <c r="H1354" s="13" t="s">
        <v>8335</v>
      </c>
      <c r="J1354" s="20" t="str">
        <f>IF(Table7[[#This Row],[smoker]]="?","No",Table7[[#This Row],[smoker]])</f>
        <v>No</v>
      </c>
      <c r="K1354" s="20">
        <f>IFERROR(VALUE(Table7[[#This Row],[NumberOfMajorSurgeries]]),0)</f>
        <v>0</v>
      </c>
      <c r="L1354" s="22" t="str">
        <f t="shared" si="42"/>
        <v>Overweight</v>
      </c>
      <c r="M1354" s="22" t="str">
        <f t="shared" si="43"/>
        <v>Prediabetes</v>
      </c>
    </row>
    <row r="1355" spans="1:13" x14ac:dyDescent="0.25">
      <c r="A1355" s="13" t="s">
        <v>2708</v>
      </c>
      <c r="B1355" s="13">
        <v>36.954999999999998</v>
      </c>
      <c r="C1355" s="13">
        <v>7.57</v>
      </c>
      <c r="D1355" s="13" t="s">
        <v>8335</v>
      </c>
      <c r="E1355" s="13" t="s">
        <v>8335</v>
      </c>
      <c r="F1355" s="13" t="s">
        <v>8335</v>
      </c>
      <c r="G1355" s="13" t="s">
        <v>8339</v>
      </c>
      <c r="H1355" s="13" t="s">
        <v>8335</v>
      </c>
      <c r="J1355" s="20" t="str">
        <f>IF(Table7[[#This Row],[smoker]]="?","No",Table7[[#This Row],[smoker]])</f>
        <v>No</v>
      </c>
      <c r="K1355" s="20">
        <f>IFERROR(VALUE(Table7[[#This Row],[NumberOfMajorSurgeries]]),0)</f>
        <v>0</v>
      </c>
      <c r="L1355" s="20" t="str">
        <f t="shared" si="42"/>
        <v>Obesity</v>
      </c>
      <c r="M1355" s="20" t="str">
        <f t="shared" si="43"/>
        <v>Diabetes</v>
      </c>
    </row>
    <row r="1356" spans="1:13" x14ac:dyDescent="0.25">
      <c r="A1356" s="13" t="s">
        <v>2710</v>
      </c>
      <c r="B1356" s="13">
        <v>30.69</v>
      </c>
      <c r="C1356" s="13">
        <v>6.15</v>
      </c>
      <c r="D1356" s="13" t="s">
        <v>8335</v>
      </c>
      <c r="E1356" s="13" t="s">
        <v>8335</v>
      </c>
      <c r="F1356" s="13" t="s">
        <v>8335</v>
      </c>
      <c r="G1356" s="13" t="s">
        <v>8339</v>
      </c>
      <c r="H1356" s="13" t="s">
        <v>8335</v>
      </c>
      <c r="J1356" s="20" t="str">
        <f>IF(Table7[[#This Row],[smoker]]="?","No",Table7[[#This Row],[smoker]])</f>
        <v>No</v>
      </c>
      <c r="K1356" s="20">
        <f>IFERROR(VALUE(Table7[[#This Row],[NumberOfMajorSurgeries]]),0)</f>
        <v>0</v>
      </c>
      <c r="L1356" s="22" t="str">
        <f t="shared" si="42"/>
        <v>Obesity</v>
      </c>
      <c r="M1356" s="22" t="str">
        <f t="shared" si="43"/>
        <v>Prediabetes</v>
      </c>
    </row>
    <row r="1357" spans="1:13" x14ac:dyDescent="0.25">
      <c r="A1357" s="13" t="s">
        <v>2712</v>
      </c>
      <c r="B1357" s="13">
        <v>24.984999999999999</v>
      </c>
      <c r="C1357" s="13">
        <v>4.5599999999999996</v>
      </c>
      <c r="D1357" s="13" t="s">
        <v>8335</v>
      </c>
      <c r="E1357" s="13" t="s">
        <v>8335</v>
      </c>
      <c r="F1357" s="13" t="s">
        <v>8335</v>
      </c>
      <c r="G1357" s="13" t="s">
        <v>8339</v>
      </c>
      <c r="H1357" s="13" t="s">
        <v>8335</v>
      </c>
      <c r="J1357" s="20" t="str">
        <f>IF(Table7[[#This Row],[smoker]]="?","No",Table7[[#This Row],[smoker]])</f>
        <v>No</v>
      </c>
      <c r="K1357" s="20">
        <f>IFERROR(VALUE(Table7[[#This Row],[NumberOfMajorSurgeries]]),0)</f>
        <v>0</v>
      </c>
      <c r="L1357" s="20" t="str">
        <f t="shared" si="42"/>
        <v>Normal Weight</v>
      </c>
      <c r="M1357" s="20" t="str">
        <f t="shared" si="43"/>
        <v>Normal</v>
      </c>
    </row>
    <row r="1358" spans="1:13" x14ac:dyDescent="0.25">
      <c r="A1358" s="13" t="s">
        <v>2714</v>
      </c>
      <c r="B1358" s="13">
        <v>39.42</v>
      </c>
      <c r="C1358" s="13">
        <v>4.72</v>
      </c>
      <c r="D1358" s="13" t="s">
        <v>8336</v>
      </c>
      <c r="E1358" s="13" t="s">
        <v>8335</v>
      </c>
      <c r="F1358" s="13" t="s">
        <v>8335</v>
      </c>
      <c r="G1358" s="13">
        <v>1</v>
      </c>
      <c r="H1358" s="13" t="s">
        <v>8335</v>
      </c>
      <c r="J1358" s="20" t="str">
        <f>IF(Table7[[#This Row],[smoker]]="?","No",Table7[[#This Row],[smoker]])</f>
        <v>No</v>
      </c>
      <c r="K1358" s="20">
        <f>IFERROR(VALUE(Table7[[#This Row],[NumberOfMajorSurgeries]]),0)</f>
        <v>1</v>
      </c>
      <c r="L1358" s="22" t="str">
        <f t="shared" si="42"/>
        <v>Obesity</v>
      </c>
      <c r="M1358" s="22" t="str">
        <f t="shared" si="43"/>
        <v>Normal</v>
      </c>
    </row>
    <row r="1359" spans="1:13" x14ac:dyDescent="0.25">
      <c r="A1359" s="13" t="s">
        <v>2716</v>
      </c>
      <c r="B1359" s="13">
        <v>16.8</v>
      </c>
      <c r="C1359" s="13">
        <v>7.98</v>
      </c>
      <c r="D1359" s="13" t="s">
        <v>8335</v>
      </c>
      <c r="E1359" s="13" t="s">
        <v>8335</v>
      </c>
      <c r="F1359" s="13" t="s">
        <v>8335</v>
      </c>
      <c r="G1359" s="13" t="s">
        <v>8339</v>
      </c>
      <c r="H1359" s="13" t="s">
        <v>8335</v>
      </c>
      <c r="J1359" s="20" t="str">
        <f>IF(Table7[[#This Row],[smoker]]="?","No",Table7[[#This Row],[smoker]])</f>
        <v>No</v>
      </c>
      <c r="K1359" s="20">
        <f>IFERROR(VALUE(Table7[[#This Row],[NumberOfMajorSurgeries]]),0)</f>
        <v>0</v>
      </c>
      <c r="L1359" s="20" t="str">
        <f t="shared" si="42"/>
        <v>Underweight</v>
      </c>
      <c r="M1359" s="20" t="str">
        <f t="shared" si="43"/>
        <v>Diabetes</v>
      </c>
    </row>
    <row r="1360" spans="1:13" x14ac:dyDescent="0.25">
      <c r="A1360" s="13" t="s">
        <v>2718</v>
      </c>
      <c r="B1360" s="13">
        <v>23.274999999999999</v>
      </c>
      <c r="C1360" s="13">
        <v>6.26</v>
      </c>
      <c r="D1360" s="13" t="s">
        <v>8336</v>
      </c>
      <c r="E1360" s="13" t="s">
        <v>8335</v>
      </c>
      <c r="F1360" s="13" t="s">
        <v>8337</v>
      </c>
      <c r="G1360" s="13">
        <v>1</v>
      </c>
      <c r="H1360" s="13" t="s">
        <v>8335</v>
      </c>
      <c r="J1360" s="20" t="str">
        <f>IF(Table7[[#This Row],[smoker]]="?","No",Table7[[#This Row],[smoker]])</f>
        <v>No</v>
      </c>
      <c r="K1360" s="20">
        <f>IFERROR(VALUE(Table7[[#This Row],[NumberOfMajorSurgeries]]),0)</f>
        <v>1</v>
      </c>
      <c r="L1360" s="22" t="str">
        <f t="shared" si="42"/>
        <v>Normal Weight</v>
      </c>
      <c r="M1360" s="22" t="str">
        <f t="shared" si="43"/>
        <v>Prediabetes</v>
      </c>
    </row>
    <row r="1361" spans="1:13" x14ac:dyDescent="0.25">
      <c r="A1361" s="13" t="s">
        <v>2720</v>
      </c>
      <c r="B1361" s="13">
        <v>22.8</v>
      </c>
      <c r="C1361" s="13">
        <v>4.29</v>
      </c>
      <c r="D1361" s="13" t="s">
        <v>8336</v>
      </c>
      <c r="E1361" s="13" t="s">
        <v>8335</v>
      </c>
      <c r="F1361" s="13" t="s">
        <v>8337</v>
      </c>
      <c r="G1361" s="13">
        <v>1</v>
      </c>
      <c r="H1361" s="13" t="s">
        <v>8335</v>
      </c>
      <c r="J1361" s="20" t="str">
        <f>IF(Table7[[#This Row],[smoker]]="?","No",Table7[[#This Row],[smoker]])</f>
        <v>No</v>
      </c>
      <c r="K1361" s="20">
        <f>IFERROR(VALUE(Table7[[#This Row],[NumberOfMajorSurgeries]]),0)</f>
        <v>1</v>
      </c>
      <c r="L1361" s="20" t="str">
        <f t="shared" si="42"/>
        <v>Normal Weight</v>
      </c>
      <c r="M1361" s="20" t="str">
        <f t="shared" si="43"/>
        <v>Normal</v>
      </c>
    </row>
    <row r="1362" spans="1:13" x14ac:dyDescent="0.25">
      <c r="A1362" s="13" t="s">
        <v>2722</v>
      </c>
      <c r="B1362" s="13">
        <v>24.3</v>
      </c>
      <c r="C1362" s="13">
        <v>5.43</v>
      </c>
      <c r="D1362" s="13" t="s">
        <v>8335</v>
      </c>
      <c r="E1362" s="13" t="s">
        <v>8335</v>
      </c>
      <c r="F1362" s="13" t="s">
        <v>8335</v>
      </c>
      <c r="G1362" s="13">
        <v>2</v>
      </c>
      <c r="H1362" s="13" t="s">
        <v>8335</v>
      </c>
      <c r="J1362" s="20" t="str">
        <f>IF(Table7[[#This Row],[smoker]]="?","No",Table7[[#This Row],[smoker]])</f>
        <v>No</v>
      </c>
      <c r="K1362" s="20">
        <f>IFERROR(VALUE(Table7[[#This Row],[NumberOfMajorSurgeries]]),0)</f>
        <v>2</v>
      </c>
      <c r="L1362" s="22" t="str">
        <f t="shared" si="42"/>
        <v>Normal Weight</v>
      </c>
      <c r="M1362" s="22" t="str">
        <f t="shared" si="43"/>
        <v>Normal</v>
      </c>
    </row>
    <row r="1363" spans="1:13" x14ac:dyDescent="0.25">
      <c r="A1363" s="13" t="s">
        <v>2724</v>
      </c>
      <c r="B1363" s="13">
        <v>25.13</v>
      </c>
      <c r="C1363" s="13">
        <v>8</v>
      </c>
      <c r="D1363" s="13" t="s">
        <v>8336</v>
      </c>
      <c r="E1363" s="13" t="s">
        <v>8335</v>
      </c>
      <c r="F1363" s="13" t="s">
        <v>8335</v>
      </c>
      <c r="G1363" s="13">
        <v>1</v>
      </c>
      <c r="H1363" s="13" t="s">
        <v>8335</v>
      </c>
      <c r="J1363" s="20" t="str">
        <f>IF(Table7[[#This Row],[smoker]]="?","No",Table7[[#This Row],[smoker]])</f>
        <v>No</v>
      </c>
      <c r="K1363" s="20">
        <f>IFERROR(VALUE(Table7[[#This Row],[NumberOfMajorSurgeries]]),0)</f>
        <v>1</v>
      </c>
      <c r="L1363" s="20" t="str">
        <f t="shared" si="42"/>
        <v>Overweight</v>
      </c>
      <c r="M1363" s="20" t="str">
        <f t="shared" si="43"/>
        <v>Diabetes</v>
      </c>
    </row>
    <row r="1364" spans="1:13" x14ac:dyDescent="0.25">
      <c r="A1364" s="13" t="s">
        <v>2726</v>
      </c>
      <c r="B1364" s="13">
        <v>22.72</v>
      </c>
      <c r="C1364" s="13">
        <v>9.9600000000000009</v>
      </c>
      <c r="D1364" s="13" t="s">
        <v>8336</v>
      </c>
      <c r="E1364" s="13" t="s">
        <v>8335</v>
      </c>
      <c r="F1364" s="13" t="s">
        <v>8335</v>
      </c>
      <c r="G1364" s="13">
        <v>2</v>
      </c>
      <c r="H1364" s="13" t="s">
        <v>8335</v>
      </c>
      <c r="J1364" s="20" t="str">
        <f>IF(Table7[[#This Row],[smoker]]="?","No",Table7[[#This Row],[smoker]])</f>
        <v>No</v>
      </c>
      <c r="K1364" s="20">
        <f>IFERROR(VALUE(Table7[[#This Row],[NumberOfMajorSurgeries]]),0)</f>
        <v>2</v>
      </c>
      <c r="L1364" s="22" t="str">
        <f t="shared" si="42"/>
        <v>Normal Weight</v>
      </c>
      <c r="M1364" s="22" t="str">
        <f t="shared" si="43"/>
        <v>Diabetes</v>
      </c>
    </row>
    <row r="1365" spans="1:13" x14ac:dyDescent="0.25">
      <c r="A1365" s="13" t="s">
        <v>2728</v>
      </c>
      <c r="B1365" s="13">
        <v>32.6</v>
      </c>
      <c r="C1365" s="13">
        <v>6.8</v>
      </c>
      <c r="D1365" s="13" t="s">
        <v>8336</v>
      </c>
      <c r="E1365" s="13" t="s">
        <v>8335</v>
      </c>
      <c r="F1365" s="13" t="s">
        <v>8335</v>
      </c>
      <c r="G1365" s="13" t="s">
        <v>8339</v>
      </c>
      <c r="H1365" s="13" t="s">
        <v>8335</v>
      </c>
      <c r="J1365" s="20" t="str">
        <f>IF(Table7[[#This Row],[smoker]]="?","No",Table7[[#This Row],[smoker]])</f>
        <v>No</v>
      </c>
      <c r="K1365" s="20">
        <f>IFERROR(VALUE(Table7[[#This Row],[NumberOfMajorSurgeries]]),0)</f>
        <v>0</v>
      </c>
      <c r="L1365" s="20" t="str">
        <f t="shared" si="42"/>
        <v>Obesity</v>
      </c>
      <c r="M1365" s="20" t="str">
        <f t="shared" si="43"/>
        <v>Diabetes</v>
      </c>
    </row>
    <row r="1366" spans="1:13" x14ac:dyDescent="0.25">
      <c r="A1366" s="13" t="s">
        <v>2730</v>
      </c>
      <c r="B1366" s="13">
        <v>17.28</v>
      </c>
      <c r="C1366" s="13">
        <v>6.22</v>
      </c>
      <c r="D1366" s="13" t="s">
        <v>8336</v>
      </c>
      <c r="E1366" s="13" t="s">
        <v>8335</v>
      </c>
      <c r="F1366" s="13" t="s">
        <v>8335</v>
      </c>
      <c r="G1366" s="13">
        <v>2</v>
      </c>
      <c r="H1366" s="13" t="s">
        <v>8335</v>
      </c>
      <c r="J1366" s="20" t="str">
        <f>IF(Table7[[#This Row],[smoker]]="?","No",Table7[[#This Row],[smoker]])</f>
        <v>No</v>
      </c>
      <c r="K1366" s="20">
        <f>IFERROR(VALUE(Table7[[#This Row],[NumberOfMajorSurgeries]]),0)</f>
        <v>2</v>
      </c>
      <c r="L1366" s="22" t="str">
        <f t="shared" si="42"/>
        <v>Underweight</v>
      </c>
      <c r="M1366" s="22" t="str">
        <f t="shared" si="43"/>
        <v>Prediabetes</v>
      </c>
    </row>
    <row r="1367" spans="1:13" x14ac:dyDescent="0.25">
      <c r="A1367" s="13" t="s">
        <v>2732</v>
      </c>
      <c r="B1367" s="13">
        <v>27.92</v>
      </c>
      <c r="C1367" s="13">
        <v>5.79</v>
      </c>
      <c r="D1367" s="13" t="s">
        <v>8335</v>
      </c>
      <c r="E1367" s="13" t="s">
        <v>8335</v>
      </c>
      <c r="F1367" s="13" t="s">
        <v>8335</v>
      </c>
      <c r="G1367" s="13">
        <v>1</v>
      </c>
      <c r="H1367" s="13" t="s">
        <v>8335</v>
      </c>
      <c r="J1367" s="20" t="str">
        <f>IF(Table7[[#This Row],[smoker]]="?","No",Table7[[#This Row],[smoker]])</f>
        <v>No</v>
      </c>
      <c r="K1367" s="20">
        <f>IFERROR(VALUE(Table7[[#This Row],[NumberOfMajorSurgeries]]),0)</f>
        <v>1</v>
      </c>
      <c r="L1367" s="20" t="str">
        <f t="shared" si="42"/>
        <v>Overweight</v>
      </c>
      <c r="M1367" s="20" t="str">
        <f t="shared" si="43"/>
        <v>Prediabetes</v>
      </c>
    </row>
    <row r="1368" spans="1:13" x14ac:dyDescent="0.25">
      <c r="A1368" s="13" t="s">
        <v>2734</v>
      </c>
      <c r="B1368" s="13">
        <v>38.284999999999997</v>
      </c>
      <c r="C1368" s="13">
        <v>5.41</v>
      </c>
      <c r="D1368" s="13" t="s">
        <v>8335</v>
      </c>
      <c r="E1368" s="13" t="s">
        <v>8335</v>
      </c>
      <c r="F1368" s="13" t="s">
        <v>8335</v>
      </c>
      <c r="G1368" s="13" t="s">
        <v>8339</v>
      </c>
      <c r="H1368" s="13" t="s">
        <v>8335</v>
      </c>
      <c r="J1368" s="20" t="str">
        <f>IF(Table7[[#This Row],[smoker]]="?","No",Table7[[#This Row],[smoker]])</f>
        <v>No</v>
      </c>
      <c r="K1368" s="20">
        <f>IFERROR(VALUE(Table7[[#This Row],[NumberOfMajorSurgeries]]),0)</f>
        <v>0</v>
      </c>
      <c r="L1368" s="22" t="str">
        <f t="shared" si="42"/>
        <v>Obesity</v>
      </c>
      <c r="M1368" s="22" t="str">
        <f t="shared" si="43"/>
        <v>Normal</v>
      </c>
    </row>
    <row r="1369" spans="1:13" x14ac:dyDescent="0.25">
      <c r="A1369" s="13" t="s">
        <v>2736</v>
      </c>
      <c r="B1369" s="13">
        <v>16.48</v>
      </c>
      <c r="C1369" s="13">
        <v>11.05</v>
      </c>
      <c r="D1369" s="13" t="s">
        <v>8335</v>
      </c>
      <c r="E1369" s="13" t="s">
        <v>8335</v>
      </c>
      <c r="F1369" s="13" t="s">
        <v>8335</v>
      </c>
      <c r="G1369" s="13" t="s">
        <v>8339</v>
      </c>
      <c r="H1369" s="13" t="s">
        <v>8335</v>
      </c>
      <c r="J1369" s="20" t="str">
        <f>IF(Table7[[#This Row],[smoker]]="?","No",Table7[[#This Row],[smoker]])</f>
        <v>No</v>
      </c>
      <c r="K1369" s="20">
        <f>IFERROR(VALUE(Table7[[#This Row],[NumberOfMajorSurgeries]]),0)</f>
        <v>0</v>
      </c>
      <c r="L1369" s="20" t="str">
        <f t="shared" si="42"/>
        <v>Underweight</v>
      </c>
      <c r="M1369" s="20" t="str">
        <f t="shared" si="43"/>
        <v>Diabetes</v>
      </c>
    </row>
    <row r="1370" spans="1:13" x14ac:dyDescent="0.25">
      <c r="A1370" s="13" t="s">
        <v>2738</v>
      </c>
      <c r="B1370" s="13">
        <v>38.57</v>
      </c>
      <c r="C1370" s="13">
        <v>6.27</v>
      </c>
      <c r="D1370" s="13" t="s">
        <v>8335</v>
      </c>
      <c r="E1370" s="13" t="s">
        <v>8335</v>
      </c>
      <c r="F1370" s="13" t="s">
        <v>8335</v>
      </c>
      <c r="G1370" s="13" t="s">
        <v>8339</v>
      </c>
      <c r="H1370" s="13" t="s">
        <v>8335</v>
      </c>
      <c r="J1370" s="20" t="str">
        <f>IF(Table7[[#This Row],[smoker]]="?","No",Table7[[#This Row],[smoker]])</f>
        <v>No</v>
      </c>
      <c r="K1370" s="20">
        <f>IFERROR(VALUE(Table7[[#This Row],[NumberOfMajorSurgeries]]),0)</f>
        <v>0</v>
      </c>
      <c r="L1370" s="22" t="str">
        <f t="shared" si="42"/>
        <v>Obesity</v>
      </c>
      <c r="M1370" s="22" t="str">
        <f t="shared" si="43"/>
        <v>Prediabetes</v>
      </c>
    </row>
    <row r="1371" spans="1:13" x14ac:dyDescent="0.25">
      <c r="A1371" s="13" t="s">
        <v>2740</v>
      </c>
      <c r="B1371" s="13">
        <v>43.85</v>
      </c>
      <c r="C1371" s="13">
        <v>4.7699999999999996</v>
      </c>
      <c r="D1371" s="13" t="s">
        <v>8336</v>
      </c>
      <c r="E1371" s="13" t="s">
        <v>8335</v>
      </c>
      <c r="F1371" s="13" t="s">
        <v>8335</v>
      </c>
      <c r="G1371" s="13" t="s">
        <v>8339</v>
      </c>
      <c r="H1371" s="13" t="s">
        <v>8335</v>
      </c>
      <c r="J1371" s="20" t="str">
        <f>IF(Table7[[#This Row],[smoker]]="?","No",Table7[[#This Row],[smoker]])</f>
        <v>No</v>
      </c>
      <c r="K1371" s="20">
        <f>IFERROR(VALUE(Table7[[#This Row],[NumberOfMajorSurgeries]]),0)</f>
        <v>0</v>
      </c>
      <c r="L1371" s="20" t="str">
        <f t="shared" si="42"/>
        <v>Obesity</v>
      </c>
      <c r="M1371" s="20" t="str">
        <f t="shared" si="43"/>
        <v>Normal</v>
      </c>
    </row>
    <row r="1372" spans="1:13" x14ac:dyDescent="0.25">
      <c r="A1372" s="13" t="s">
        <v>2742</v>
      </c>
      <c r="B1372" s="13">
        <v>30.11</v>
      </c>
      <c r="C1372" s="13">
        <v>4.08</v>
      </c>
      <c r="D1372" s="13" t="s">
        <v>8335</v>
      </c>
      <c r="E1372" s="13" t="s">
        <v>8335</v>
      </c>
      <c r="F1372" s="13" t="s">
        <v>8335</v>
      </c>
      <c r="G1372" s="13" t="s">
        <v>8339</v>
      </c>
      <c r="H1372" s="13" t="s">
        <v>8335</v>
      </c>
      <c r="J1372" s="20" t="str">
        <f>IF(Table7[[#This Row],[smoker]]="?","No",Table7[[#This Row],[smoker]])</f>
        <v>No</v>
      </c>
      <c r="K1372" s="20">
        <f>IFERROR(VALUE(Table7[[#This Row],[NumberOfMajorSurgeries]]),0)</f>
        <v>0</v>
      </c>
      <c r="L1372" s="22" t="str">
        <f t="shared" si="42"/>
        <v>Obesity</v>
      </c>
      <c r="M1372" s="22" t="str">
        <f t="shared" si="43"/>
        <v>Normal</v>
      </c>
    </row>
    <row r="1373" spans="1:13" x14ac:dyDescent="0.25">
      <c r="A1373" s="13" t="s">
        <v>2744</v>
      </c>
      <c r="B1373" s="13">
        <v>31.59</v>
      </c>
      <c r="C1373" s="13">
        <v>6.01</v>
      </c>
      <c r="D1373" s="13" t="s">
        <v>8335</v>
      </c>
      <c r="E1373" s="13" t="s">
        <v>8335</v>
      </c>
      <c r="F1373" s="13" t="s">
        <v>8335</v>
      </c>
      <c r="G1373" s="13" t="s">
        <v>8339</v>
      </c>
      <c r="H1373" s="13" t="s">
        <v>8335</v>
      </c>
      <c r="J1373" s="20" t="str">
        <f>IF(Table7[[#This Row],[smoker]]="?","No",Table7[[#This Row],[smoker]])</f>
        <v>No</v>
      </c>
      <c r="K1373" s="20">
        <f>IFERROR(VALUE(Table7[[#This Row],[NumberOfMajorSurgeries]]),0)</f>
        <v>0</v>
      </c>
      <c r="L1373" s="20" t="str">
        <f t="shared" si="42"/>
        <v>Obesity</v>
      </c>
      <c r="M1373" s="20" t="str">
        <f t="shared" si="43"/>
        <v>Prediabetes</v>
      </c>
    </row>
    <row r="1374" spans="1:13" x14ac:dyDescent="0.25">
      <c r="A1374" s="13" t="s">
        <v>2746</v>
      </c>
      <c r="B1374" s="13">
        <v>40.15</v>
      </c>
      <c r="C1374" s="13">
        <v>11.84</v>
      </c>
      <c r="D1374" s="13" t="s">
        <v>8335</v>
      </c>
      <c r="E1374" s="13" t="s">
        <v>8335</v>
      </c>
      <c r="F1374" s="13" t="s">
        <v>8335</v>
      </c>
      <c r="G1374" s="13" t="s">
        <v>8339</v>
      </c>
      <c r="H1374" s="13" t="s">
        <v>8335</v>
      </c>
      <c r="J1374" s="20" t="str">
        <f>IF(Table7[[#This Row],[smoker]]="?","No",Table7[[#This Row],[smoker]])</f>
        <v>No</v>
      </c>
      <c r="K1374" s="20">
        <f>IFERROR(VALUE(Table7[[#This Row],[NumberOfMajorSurgeries]]),0)</f>
        <v>0</v>
      </c>
      <c r="L1374" s="22" t="str">
        <f t="shared" si="42"/>
        <v>Obesity</v>
      </c>
      <c r="M1374" s="22" t="str">
        <f t="shared" si="43"/>
        <v>Diabetes</v>
      </c>
    </row>
    <row r="1375" spans="1:13" x14ac:dyDescent="0.25">
      <c r="A1375" s="13" t="s">
        <v>2748</v>
      </c>
      <c r="B1375" s="13">
        <v>40.700000000000003</v>
      </c>
      <c r="C1375" s="13">
        <v>6.27</v>
      </c>
      <c r="D1375" s="13" t="s">
        <v>8336</v>
      </c>
      <c r="E1375" s="13" t="s">
        <v>8335</v>
      </c>
      <c r="F1375" s="13" t="s">
        <v>8337</v>
      </c>
      <c r="G1375" s="13">
        <v>1</v>
      </c>
      <c r="H1375" s="13" t="s">
        <v>8335</v>
      </c>
      <c r="J1375" s="20" t="str">
        <f>IF(Table7[[#This Row],[smoker]]="?","No",Table7[[#This Row],[smoker]])</f>
        <v>No</v>
      </c>
      <c r="K1375" s="20">
        <f>IFERROR(VALUE(Table7[[#This Row],[NumberOfMajorSurgeries]]),0)</f>
        <v>1</v>
      </c>
      <c r="L1375" s="20" t="str">
        <f t="shared" si="42"/>
        <v>Obesity</v>
      </c>
      <c r="M1375" s="20" t="str">
        <f t="shared" si="43"/>
        <v>Prediabetes</v>
      </c>
    </row>
    <row r="1376" spans="1:13" x14ac:dyDescent="0.25">
      <c r="A1376" s="13" t="s">
        <v>2750</v>
      </c>
      <c r="B1376" s="13">
        <v>40.76</v>
      </c>
      <c r="C1376" s="13">
        <v>5.28</v>
      </c>
      <c r="D1376" s="13" t="s">
        <v>8335</v>
      </c>
      <c r="E1376" s="13" t="s">
        <v>8335</v>
      </c>
      <c r="F1376" s="13" t="s">
        <v>8335</v>
      </c>
      <c r="G1376" s="13" t="s">
        <v>8339</v>
      </c>
      <c r="H1376" s="13" t="s">
        <v>8335</v>
      </c>
      <c r="J1376" s="20" t="str">
        <f>IF(Table7[[#This Row],[smoker]]="?","No",Table7[[#This Row],[smoker]])</f>
        <v>No</v>
      </c>
      <c r="K1376" s="20">
        <f>IFERROR(VALUE(Table7[[#This Row],[NumberOfMajorSurgeries]]),0)</f>
        <v>0</v>
      </c>
      <c r="L1376" s="22" t="str">
        <f t="shared" si="42"/>
        <v>Obesity</v>
      </c>
      <c r="M1376" s="22" t="str">
        <f t="shared" si="43"/>
        <v>Normal</v>
      </c>
    </row>
    <row r="1377" spans="1:13" x14ac:dyDescent="0.25">
      <c r="A1377" s="13" t="s">
        <v>2752</v>
      </c>
      <c r="B1377" s="13">
        <v>29.7</v>
      </c>
      <c r="C1377" s="13">
        <v>7.03</v>
      </c>
      <c r="D1377" s="13" t="s">
        <v>8335</v>
      </c>
      <c r="E1377" s="13" t="s">
        <v>8335</v>
      </c>
      <c r="F1377" s="13" t="s">
        <v>8335</v>
      </c>
      <c r="G1377" s="13" t="s">
        <v>8339</v>
      </c>
      <c r="H1377" s="13" t="s">
        <v>8335</v>
      </c>
      <c r="J1377" s="20" t="str">
        <f>IF(Table7[[#This Row],[smoker]]="?","No",Table7[[#This Row],[smoker]])</f>
        <v>No</v>
      </c>
      <c r="K1377" s="20">
        <f>IFERROR(VALUE(Table7[[#This Row],[NumberOfMajorSurgeries]]),0)</f>
        <v>0</v>
      </c>
      <c r="L1377" s="20" t="str">
        <f t="shared" si="42"/>
        <v>Overweight</v>
      </c>
      <c r="M1377" s="20" t="str">
        <f t="shared" si="43"/>
        <v>Diabetes</v>
      </c>
    </row>
    <row r="1378" spans="1:13" x14ac:dyDescent="0.25">
      <c r="A1378" s="13" t="s">
        <v>2754</v>
      </c>
      <c r="B1378" s="13">
        <v>40.58</v>
      </c>
      <c r="C1378" s="13">
        <v>5.32</v>
      </c>
      <c r="D1378" s="13" t="s">
        <v>8336</v>
      </c>
      <c r="E1378" s="13" t="s">
        <v>8335</v>
      </c>
      <c r="F1378" s="13" t="s">
        <v>8337</v>
      </c>
      <c r="G1378" s="13">
        <v>1</v>
      </c>
      <c r="H1378" s="13" t="s">
        <v>8335</v>
      </c>
      <c r="J1378" s="20" t="str">
        <f>IF(Table7[[#This Row],[smoker]]="?","No",Table7[[#This Row],[smoker]])</f>
        <v>No</v>
      </c>
      <c r="K1378" s="20">
        <f>IFERROR(VALUE(Table7[[#This Row],[NumberOfMajorSurgeries]]),0)</f>
        <v>1</v>
      </c>
      <c r="L1378" s="22" t="str">
        <f t="shared" si="42"/>
        <v>Obesity</v>
      </c>
      <c r="M1378" s="22" t="str">
        <f t="shared" si="43"/>
        <v>Normal</v>
      </c>
    </row>
    <row r="1379" spans="1:13" x14ac:dyDescent="0.25">
      <c r="A1379" s="13" t="s">
        <v>2756</v>
      </c>
      <c r="B1379" s="13">
        <v>33.06</v>
      </c>
      <c r="C1379" s="13">
        <v>9.59</v>
      </c>
      <c r="D1379" s="13" t="s">
        <v>8336</v>
      </c>
      <c r="E1379" s="13" t="s">
        <v>8335</v>
      </c>
      <c r="F1379" s="13" t="s">
        <v>8335</v>
      </c>
      <c r="G1379" s="13" t="s">
        <v>8339</v>
      </c>
      <c r="H1379" s="13" t="s">
        <v>8335</v>
      </c>
      <c r="J1379" s="20" t="str">
        <f>IF(Table7[[#This Row],[smoker]]="?","No",Table7[[#This Row],[smoker]])</f>
        <v>No</v>
      </c>
      <c r="K1379" s="20">
        <f>IFERROR(VALUE(Table7[[#This Row],[NumberOfMajorSurgeries]]),0)</f>
        <v>0</v>
      </c>
      <c r="L1379" s="20" t="str">
        <f t="shared" si="42"/>
        <v>Obesity</v>
      </c>
      <c r="M1379" s="20" t="str">
        <f t="shared" si="43"/>
        <v>Diabetes</v>
      </c>
    </row>
    <row r="1380" spans="1:13" x14ac:dyDescent="0.25">
      <c r="A1380" s="13" t="s">
        <v>2758</v>
      </c>
      <c r="B1380" s="13">
        <v>26.62</v>
      </c>
      <c r="C1380" s="13">
        <v>6.15</v>
      </c>
      <c r="D1380" s="13" t="s">
        <v>8336</v>
      </c>
      <c r="E1380" s="13" t="s">
        <v>8335</v>
      </c>
      <c r="F1380" s="13" t="s">
        <v>8335</v>
      </c>
      <c r="G1380" s="13" t="s">
        <v>8339</v>
      </c>
      <c r="H1380" s="13" t="s">
        <v>8335</v>
      </c>
      <c r="J1380" s="20" t="str">
        <f>IF(Table7[[#This Row],[smoker]]="?","No",Table7[[#This Row],[smoker]])</f>
        <v>No</v>
      </c>
      <c r="K1380" s="20">
        <f>IFERROR(VALUE(Table7[[#This Row],[NumberOfMajorSurgeries]]),0)</f>
        <v>0</v>
      </c>
      <c r="L1380" s="22" t="str">
        <f t="shared" si="42"/>
        <v>Overweight</v>
      </c>
      <c r="M1380" s="22" t="str">
        <f t="shared" si="43"/>
        <v>Prediabetes</v>
      </c>
    </row>
    <row r="1381" spans="1:13" x14ac:dyDescent="0.25">
      <c r="A1381" s="13" t="s">
        <v>2760</v>
      </c>
      <c r="B1381" s="13">
        <v>37.1</v>
      </c>
      <c r="C1381" s="13">
        <v>11.08</v>
      </c>
      <c r="D1381" s="13" t="s">
        <v>8335</v>
      </c>
      <c r="E1381" s="13" t="s">
        <v>8335</v>
      </c>
      <c r="F1381" s="13" t="s">
        <v>8335</v>
      </c>
      <c r="G1381" s="13" t="s">
        <v>8339</v>
      </c>
      <c r="H1381" s="13" t="s">
        <v>8335</v>
      </c>
      <c r="J1381" s="20" t="str">
        <f>IF(Table7[[#This Row],[smoker]]="?","No",Table7[[#This Row],[smoker]])</f>
        <v>No</v>
      </c>
      <c r="K1381" s="20">
        <f>IFERROR(VALUE(Table7[[#This Row],[NumberOfMajorSurgeries]]),0)</f>
        <v>0</v>
      </c>
      <c r="L1381" s="20" t="str">
        <f t="shared" si="42"/>
        <v>Obesity</v>
      </c>
      <c r="M1381" s="20" t="str">
        <f t="shared" si="43"/>
        <v>Diabetes</v>
      </c>
    </row>
    <row r="1382" spans="1:13" x14ac:dyDescent="0.25">
      <c r="A1382" s="13" t="s">
        <v>2762</v>
      </c>
      <c r="B1382" s="13">
        <v>18.28</v>
      </c>
      <c r="C1382" s="13">
        <v>7.95</v>
      </c>
      <c r="D1382" s="13" t="s">
        <v>8335</v>
      </c>
      <c r="E1382" s="13" t="s">
        <v>8335</v>
      </c>
      <c r="F1382" s="13" t="s">
        <v>8335</v>
      </c>
      <c r="G1382" s="13" t="s">
        <v>8339</v>
      </c>
      <c r="H1382" s="13" t="s">
        <v>8335</v>
      </c>
      <c r="J1382" s="20" t="str">
        <f>IF(Table7[[#This Row],[smoker]]="?","No",Table7[[#This Row],[smoker]])</f>
        <v>No</v>
      </c>
      <c r="K1382" s="20">
        <f>IFERROR(VALUE(Table7[[#This Row],[NumberOfMajorSurgeries]]),0)</f>
        <v>0</v>
      </c>
      <c r="L1382" s="22" t="str">
        <f t="shared" si="42"/>
        <v>Underweight</v>
      </c>
      <c r="M1382" s="22" t="str">
        <f t="shared" si="43"/>
        <v>Diabetes</v>
      </c>
    </row>
    <row r="1383" spans="1:13" x14ac:dyDescent="0.25">
      <c r="A1383" s="13" t="s">
        <v>2764</v>
      </c>
      <c r="B1383" s="13">
        <v>35.814999999999998</v>
      </c>
      <c r="C1383" s="13">
        <v>6.23</v>
      </c>
      <c r="D1383" s="13" t="s">
        <v>8335</v>
      </c>
      <c r="E1383" s="13" t="s">
        <v>8335</v>
      </c>
      <c r="F1383" s="13" t="s">
        <v>8335</v>
      </c>
      <c r="G1383" s="13" t="s">
        <v>8339</v>
      </c>
      <c r="H1383" s="13" t="s">
        <v>8335</v>
      </c>
      <c r="J1383" s="20" t="str">
        <f>IF(Table7[[#This Row],[smoker]]="?","No",Table7[[#This Row],[smoker]])</f>
        <v>No</v>
      </c>
      <c r="K1383" s="20">
        <f>IFERROR(VALUE(Table7[[#This Row],[NumberOfMajorSurgeries]]),0)</f>
        <v>0</v>
      </c>
      <c r="L1383" s="20" t="str">
        <f t="shared" si="42"/>
        <v>Obesity</v>
      </c>
      <c r="M1383" s="20" t="str">
        <f t="shared" si="43"/>
        <v>Prediabetes</v>
      </c>
    </row>
    <row r="1384" spans="1:13" x14ac:dyDescent="0.25">
      <c r="A1384" s="13" t="s">
        <v>2766</v>
      </c>
      <c r="B1384" s="13">
        <v>30.69</v>
      </c>
      <c r="C1384" s="13">
        <v>6.5</v>
      </c>
      <c r="D1384" s="13" t="s">
        <v>8335</v>
      </c>
      <c r="E1384" s="13" t="s">
        <v>8335</v>
      </c>
      <c r="F1384" s="13" t="s">
        <v>8335</v>
      </c>
      <c r="G1384" s="13" t="s">
        <v>8339</v>
      </c>
      <c r="H1384" s="13" t="s">
        <v>8335</v>
      </c>
      <c r="J1384" s="20" t="str">
        <f>IF(Table7[[#This Row],[smoker]]="?","No",Table7[[#This Row],[smoker]])</f>
        <v>No</v>
      </c>
      <c r="K1384" s="20">
        <f>IFERROR(VALUE(Table7[[#This Row],[NumberOfMajorSurgeries]]),0)</f>
        <v>0</v>
      </c>
      <c r="L1384" s="22" t="str">
        <f t="shared" si="42"/>
        <v>Obesity</v>
      </c>
      <c r="M1384" s="22" t="str">
        <f t="shared" si="43"/>
        <v>Diabetes</v>
      </c>
    </row>
    <row r="1385" spans="1:13" x14ac:dyDescent="0.25">
      <c r="A1385" s="13" t="s">
        <v>2768</v>
      </c>
      <c r="B1385" s="13">
        <v>26.125</v>
      </c>
      <c r="C1385" s="13">
        <v>5.22</v>
      </c>
      <c r="D1385" s="13" t="s">
        <v>8335</v>
      </c>
      <c r="E1385" s="13" t="s">
        <v>8335</v>
      </c>
      <c r="F1385" s="13" t="s">
        <v>8335</v>
      </c>
      <c r="G1385" s="13" t="s">
        <v>8339</v>
      </c>
      <c r="H1385" s="13" t="s">
        <v>8335</v>
      </c>
      <c r="J1385" s="20" t="str">
        <f>IF(Table7[[#This Row],[smoker]]="?","No",Table7[[#This Row],[smoker]])</f>
        <v>No</v>
      </c>
      <c r="K1385" s="20">
        <f>IFERROR(VALUE(Table7[[#This Row],[NumberOfMajorSurgeries]]),0)</f>
        <v>0</v>
      </c>
      <c r="L1385" s="20" t="str">
        <f t="shared" si="42"/>
        <v>Overweight</v>
      </c>
      <c r="M1385" s="20" t="str">
        <f t="shared" si="43"/>
        <v>Normal</v>
      </c>
    </row>
    <row r="1386" spans="1:13" x14ac:dyDescent="0.25">
      <c r="A1386" s="13" t="s">
        <v>2770</v>
      </c>
      <c r="B1386" s="13">
        <v>34.58</v>
      </c>
      <c r="C1386" s="13">
        <v>6.3</v>
      </c>
      <c r="D1386" s="13" t="s">
        <v>8335</v>
      </c>
      <c r="E1386" s="13" t="s">
        <v>8335</v>
      </c>
      <c r="F1386" s="13" t="s">
        <v>8337</v>
      </c>
      <c r="G1386" s="13">
        <v>1</v>
      </c>
      <c r="H1386" s="13" t="s">
        <v>8335</v>
      </c>
      <c r="J1386" s="20" t="str">
        <f>IF(Table7[[#This Row],[smoker]]="?","No",Table7[[#This Row],[smoker]])</f>
        <v>No</v>
      </c>
      <c r="K1386" s="20">
        <f>IFERROR(VALUE(Table7[[#This Row],[NumberOfMajorSurgeries]]),0)</f>
        <v>1</v>
      </c>
      <c r="L1386" s="22" t="str">
        <f t="shared" si="42"/>
        <v>Obesity</v>
      </c>
      <c r="M1386" s="22" t="str">
        <f t="shared" si="43"/>
        <v>Prediabetes</v>
      </c>
    </row>
    <row r="1387" spans="1:13" x14ac:dyDescent="0.25">
      <c r="A1387" s="13" t="s">
        <v>2772</v>
      </c>
      <c r="B1387" s="13">
        <v>27.4</v>
      </c>
      <c r="C1387" s="13">
        <v>8.84</v>
      </c>
      <c r="D1387" s="13" t="s">
        <v>8335</v>
      </c>
      <c r="E1387" s="13" t="s">
        <v>8335</v>
      </c>
      <c r="F1387" s="13" t="s">
        <v>8335</v>
      </c>
      <c r="G1387" s="13" t="s">
        <v>8339</v>
      </c>
      <c r="H1387" s="13" t="s">
        <v>8335</v>
      </c>
      <c r="J1387" s="20" t="str">
        <f>IF(Table7[[#This Row],[smoker]]="?","No",Table7[[#This Row],[smoker]])</f>
        <v>No</v>
      </c>
      <c r="K1387" s="20">
        <f>IFERROR(VALUE(Table7[[#This Row],[NumberOfMajorSurgeries]]),0)</f>
        <v>0</v>
      </c>
      <c r="L1387" s="20" t="str">
        <f t="shared" si="42"/>
        <v>Overweight</v>
      </c>
      <c r="M1387" s="20" t="str">
        <f t="shared" si="43"/>
        <v>Diabetes</v>
      </c>
    </row>
    <row r="1388" spans="1:13" x14ac:dyDescent="0.25">
      <c r="A1388" s="13" t="s">
        <v>2774</v>
      </c>
      <c r="B1388" s="13">
        <v>27.53</v>
      </c>
      <c r="C1388" s="13">
        <v>4.1100000000000003</v>
      </c>
      <c r="D1388" s="13" t="s">
        <v>8335</v>
      </c>
      <c r="E1388" s="13" t="s">
        <v>8335</v>
      </c>
      <c r="F1388" s="13" t="s">
        <v>8335</v>
      </c>
      <c r="G1388" s="13">
        <v>1</v>
      </c>
      <c r="H1388" s="13" t="s">
        <v>8335</v>
      </c>
      <c r="J1388" s="20" t="str">
        <f>IF(Table7[[#This Row],[smoker]]="?","No",Table7[[#This Row],[smoker]])</f>
        <v>No</v>
      </c>
      <c r="K1388" s="20">
        <f>IFERROR(VALUE(Table7[[#This Row],[NumberOfMajorSurgeries]]),0)</f>
        <v>1</v>
      </c>
      <c r="L1388" s="22" t="str">
        <f t="shared" si="42"/>
        <v>Overweight</v>
      </c>
      <c r="M1388" s="22" t="str">
        <f t="shared" si="43"/>
        <v>Normal</v>
      </c>
    </row>
    <row r="1389" spans="1:13" x14ac:dyDescent="0.25">
      <c r="A1389" s="13" t="s">
        <v>2776</v>
      </c>
      <c r="B1389" s="13">
        <v>33</v>
      </c>
      <c r="C1389" s="13">
        <v>4.57</v>
      </c>
      <c r="D1389" s="13" t="s">
        <v>8335</v>
      </c>
      <c r="E1389" s="13" t="s">
        <v>8335</v>
      </c>
      <c r="F1389" s="13" t="s">
        <v>8335</v>
      </c>
      <c r="G1389" s="13" t="s">
        <v>8339</v>
      </c>
      <c r="H1389" s="13" t="s">
        <v>8335</v>
      </c>
      <c r="J1389" s="20" t="str">
        <f>IF(Table7[[#This Row],[smoker]]="?","No",Table7[[#This Row],[smoker]])</f>
        <v>No</v>
      </c>
      <c r="K1389" s="20">
        <f>IFERROR(VALUE(Table7[[#This Row],[NumberOfMajorSurgeries]]),0)</f>
        <v>0</v>
      </c>
      <c r="L1389" s="20" t="str">
        <f t="shared" si="42"/>
        <v>Obesity</v>
      </c>
      <c r="M1389" s="20" t="str">
        <f t="shared" si="43"/>
        <v>Normal</v>
      </c>
    </row>
    <row r="1390" spans="1:13" x14ac:dyDescent="0.25">
      <c r="A1390" s="13" t="s">
        <v>2778</v>
      </c>
      <c r="B1390" s="13">
        <v>25.78</v>
      </c>
      <c r="C1390" s="13">
        <v>11.06</v>
      </c>
      <c r="D1390" s="13" t="s">
        <v>8336</v>
      </c>
      <c r="E1390" s="13" t="s">
        <v>8335</v>
      </c>
      <c r="F1390" s="13" t="s">
        <v>8335</v>
      </c>
      <c r="G1390" s="13" t="s">
        <v>8339</v>
      </c>
      <c r="H1390" s="13" t="s">
        <v>8335</v>
      </c>
      <c r="J1390" s="20" t="str">
        <f>IF(Table7[[#This Row],[smoker]]="?","No",Table7[[#This Row],[smoker]])</f>
        <v>No</v>
      </c>
      <c r="K1390" s="20">
        <f>IFERROR(VALUE(Table7[[#This Row],[NumberOfMajorSurgeries]]),0)</f>
        <v>0</v>
      </c>
      <c r="L1390" s="22" t="str">
        <f t="shared" si="42"/>
        <v>Overweight</v>
      </c>
      <c r="M1390" s="22" t="str">
        <f t="shared" si="43"/>
        <v>Diabetes</v>
      </c>
    </row>
    <row r="1391" spans="1:13" x14ac:dyDescent="0.25">
      <c r="A1391" s="13" t="s">
        <v>2780</v>
      </c>
      <c r="B1391" s="13">
        <v>22.66</v>
      </c>
      <c r="C1391" s="13">
        <v>10.68</v>
      </c>
      <c r="D1391" s="13" t="s">
        <v>8335</v>
      </c>
      <c r="E1391" s="13" t="s">
        <v>8335</v>
      </c>
      <c r="F1391" s="13" t="s">
        <v>8335</v>
      </c>
      <c r="G1391" s="13" t="s">
        <v>8339</v>
      </c>
      <c r="H1391" s="13" t="s">
        <v>8335</v>
      </c>
      <c r="J1391" s="20" t="str">
        <f>IF(Table7[[#This Row],[smoker]]="?","No",Table7[[#This Row],[smoker]])</f>
        <v>No</v>
      </c>
      <c r="K1391" s="20">
        <f>IFERROR(VALUE(Table7[[#This Row],[NumberOfMajorSurgeries]]),0)</f>
        <v>0</v>
      </c>
      <c r="L1391" s="20" t="str">
        <f t="shared" si="42"/>
        <v>Normal Weight</v>
      </c>
      <c r="M1391" s="20" t="str">
        <f t="shared" si="43"/>
        <v>Diabetes</v>
      </c>
    </row>
    <row r="1392" spans="1:13" x14ac:dyDescent="0.25">
      <c r="A1392" s="13" t="s">
        <v>2782</v>
      </c>
      <c r="B1392" s="13">
        <v>38.81</v>
      </c>
      <c r="C1392" s="13">
        <v>6.14</v>
      </c>
      <c r="D1392" s="13" t="s">
        <v>8336</v>
      </c>
      <c r="E1392" s="13" t="s">
        <v>8335</v>
      </c>
      <c r="F1392" s="13" t="s">
        <v>8335</v>
      </c>
      <c r="G1392" s="13">
        <v>1</v>
      </c>
      <c r="H1392" s="13" t="s">
        <v>8335</v>
      </c>
      <c r="J1392" s="20" t="str">
        <f>IF(Table7[[#This Row],[smoker]]="?","No",Table7[[#This Row],[smoker]])</f>
        <v>No</v>
      </c>
      <c r="K1392" s="20">
        <f>IFERROR(VALUE(Table7[[#This Row],[NumberOfMajorSurgeries]]),0)</f>
        <v>1</v>
      </c>
      <c r="L1392" s="22" t="str">
        <f t="shared" si="42"/>
        <v>Obesity</v>
      </c>
      <c r="M1392" s="22" t="str">
        <f t="shared" si="43"/>
        <v>Prediabetes</v>
      </c>
    </row>
    <row r="1393" spans="1:13" x14ac:dyDescent="0.25">
      <c r="A1393" s="13" t="s">
        <v>2784</v>
      </c>
      <c r="B1393" s="13">
        <v>38.51</v>
      </c>
      <c r="C1393" s="13">
        <v>5.45</v>
      </c>
      <c r="D1393" s="13" t="s">
        <v>8336</v>
      </c>
      <c r="E1393" s="13" t="s">
        <v>8335</v>
      </c>
      <c r="F1393" s="13" t="s">
        <v>8335</v>
      </c>
      <c r="G1393" s="13" t="s">
        <v>8339</v>
      </c>
      <c r="H1393" s="13" t="s">
        <v>8335</v>
      </c>
      <c r="J1393" s="20" t="str">
        <f>IF(Table7[[#This Row],[smoker]]="?","No",Table7[[#This Row],[smoker]])</f>
        <v>No</v>
      </c>
      <c r="K1393" s="20">
        <f>IFERROR(VALUE(Table7[[#This Row],[NumberOfMajorSurgeries]]),0)</f>
        <v>0</v>
      </c>
      <c r="L1393" s="20" t="str">
        <f t="shared" si="42"/>
        <v>Obesity</v>
      </c>
      <c r="M1393" s="20" t="str">
        <f t="shared" si="43"/>
        <v>Normal</v>
      </c>
    </row>
    <row r="1394" spans="1:13" x14ac:dyDescent="0.25">
      <c r="A1394" s="13" t="s">
        <v>2786</v>
      </c>
      <c r="B1394" s="13">
        <v>22.98</v>
      </c>
      <c r="C1394" s="13">
        <v>6.14</v>
      </c>
      <c r="D1394" s="13" t="s">
        <v>8336</v>
      </c>
      <c r="E1394" s="13" t="s">
        <v>8335</v>
      </c>
      <c r="F1394" s="13" t="s">
        <v>8335</v>
      </c>
      <c r="G1394" s="13" t="s">
        <v>8339</v>
      </c>
      <c r="H1394" s="13" t="s">
        <v>8335</v>
      </c>
      <c r="J1394" s="20" t="str">
        <f>IF(Table7[[#This Row],[smoker]]="?","No",Table7[[#This Row],[smoker]])</f>
        <v>No</v>
      </c>
      <c r="K1394" s="20">
        <f>IFERROR(VALUE(Table7[[#This Row],[NumberOfMajorSurgeries]]),0)</f>
        <v>0</v>
      </c>
      <c r="L1394" s="22" t="str">
        <f t="shared" si="42"/>
        <v>Normal Weight</v>
      </c>
      <c r="M1394" s="22" t="str">
        <f t="shared" si="43"/>
        <v>Prediabetes</v>
      </c>
    </row>
    <row r="1395" spans="1:13" x14ac:dyDescent="0.25">
      <c r="A1395" s="13" t="s">
        <v>2788</v>
      </c>
      <c r="B1395" s="13">
        <v>15.65</v>
      </c>
      <c r="C1395" s="13">
        <v>7.85</v>
      </c>
      <c r="D1395" s="13" t="s">
        <v>8335</v>
      </c>
      <c r="E1395" s="13" t="s">
        <v>8335</v>
      </c>
      <c r="F1395" s="13" t="s">
        <v>8335</v>
      </c>
      <c r="G1395" s="13" t="s">
        <v>8339</v>
      </c>
      <c r="H1395" s="13" t="s">
        <v>8335</v>
      </c>
      <c r="J1395" s="20" t="str">
        <f>IF(Table7[[#This Row],[smoker]]="?","No",Table7[[#This Row],[smoker]])</f>
        <v>No</v>
      </c>
      <c r="K1395" s="20">
        <f>IFERROR(VALUE(Table7[[#This Row],[NumberOfMajorSurgeries]]),0)</f>
        <v>0</v>
      </c>
      <c r="L1395" s="20" t="str">
        <f t="shared" si="42"/>
        <v>Underweight</v>
      </c>
      <c r="M1395" s="20" t="str">
        <f t="shared" si="43"/>
        <v>Diabetes</v>
      </c>
    </row>
    <row r="1396" spans="1:13" x14ac:dyDescent="0.25">
      <c r="A1396" s="13" t="s">
        <v>2790</v>
      </c>
      <c r="B1396" s="13">
        <v>39.97</v>
      </c>
      <c r="C1396" s="13">
        <v>4.09</v>
      </c>
      <c r="D1396" s="13" t="s">
        <v>8335</v>
      </c>
      <c r="E1396" s="13" t="s">
        <v>8335</v>
      </c>
      <c r="F1396" s="13" t="s">
        <v>8335</v>
      </c>
      <c r="G1396" s="13">
        <v>1</v>
      </c>
      <c r="H1396" s="13" t="s">
        <v>8335</v>
      </c>
      <c r="J1396" s="20" t="str">
        <f>IF(Table7[[#This Row],[smoker]]="?","No",Table7[[#This Row],[smoker]])</f>
        <v>No</v>
      </c>
      <c r="K1396" s="20">
        <f>IFERROR(VALUE(Table7[[#This Row],[NumberOfMajorSurgeries]]),0)</f>
        <v>1</v>
      </c>
      <c r="L1396" s="22" t="str">
        <f t="shared" si="42"/>
        <v>Obesity</v>
      </c>
      <c r="M1396" s="22" t="str">
        <f t="shared" si="43"/>
        <v>Normal</v>
      </c>
    </row>
    <row r="1397" spans="1:13" x14ac:dyDescent="0.25">
      <c r="A1397" s="13" t="s">
        <v>2792</v>
      </c>
      <c r="B1397" s="13">
        <v>37.22</v>
      </c>
      <c r="C1397" s="13">
        <v>4.62</v>
      </c>
      <c r="D1397" s="13" t="s">
        <v>8335</v>
      </c>
      <c r="E1397" s="13" t="s">
        <v>8335</v>
      </c>
      <c r="F1397" s="13" t="s">
        <v>8337</v>
      </c>
      <c r="G1397" s="13">
        <v>1</v>
      </c>
      <c r="H1397" s="13" t="s">
        <v>8335</v>
      </c>
      <c r="J1397" s="20" t="str">
        <f>IF(Table7[[#This Row],[smoker]]="?","No",Table7[[#This Row],[smoker]])</f>
        <v>No</v>
      </c>
      <c r="K1397" s="20">
        <f>IFERROR(VALUE(Table7[[#This Row],[NumberOfMajorSurgeries]]),0)</f>
        <v>1</v>
      </c>
      <c r="L1397" s="20" t="str">
        <f t="shared" si="42"/>
        <v>Obesity</v>
      </c>
      <c r="M1397" s="20" t="str">
        <f t="shared" si="43"/>
        <v>Normal</v>
      </c>
    </row>
    <row r="1398" spans="1:13" x14ac:dyDescent="0.25">
      <c r="A1398" s="13" t="s">
        <v>2794</v>
      </c>
      <c r="B1398" s="13">
        <v>41.325000000000003</v>
      </c>
      <c r="C1398" s="13">
        <v>5.77</v>
      </c>
      <c r="D1398" s="13" t="s">
        <v>8335</v>
      </c>
      <c r="E1398" s="13" t="s">
        <v>8335</v>
      </c>
      <c r="F1398" s="13" t="s">
        <v>8335</v>
      </c>
      <c r="G1398" s="13" t="s">
        <v>8339</v>
      </c>
      <c r="H1398" s="13" t="s">
        <v>8335</v>
      </c>
      <c r="J1398" s="20" t="str">
        <f>IF(Table7[[#This Row],[smoker]]="?","No",Table7[[#This Row],[smoker]])</f>
        <v>No</v>
      </c>
      <c r="K1398" s="20">
        <f>IFERROR(VALUE(Table7[[#This Row],[NumberOfMajorSurgeries]]),0)</f>
        <v>0</v>
      </c>
      <c r="L1398" s="22" t="str">
        <f t="shared" si="42"/>
        <v>Obesity</v>
      </c>
      <c r="M1398" s="22" t="str">
        <f t="shared" si="43"/>
        <v>Prediabetes</v>
      </c>
    </row>
    <row r="1399" spans="1:13" x14ac:dyDescent="0.25">
      <c r="A1399" s="13" t="s">
        <v>2796</v>
      </c>
      <c r="B1399" s="13">
        <v>40.31</v>
      </c>
      <c r="C1399" s="13">
        <v>5.84</v>
      </c>
      <c r="D1399" s="13" t="s">
        <v>8335</v>
      </c>
      <c r="E1399" s="13" t="s">
        <v>8335</v>
      </c>
      <c r="F1399" s="13" t="s">
        <v>8335</v>
      </c>
      <c r="G1399" s="13" t="s">
        <v>8339</v>
      </c>
      <c r="H1399" s="13" t="s">
        <v>8335</v>
      </c>
      <c r="J1399" s="20" t="str">
        <f>IF(Table7[[#This Row],[smoker]]="?","No",Table7[[#This Row],[smoker]])</f>
        <v>No</v>
      </c>
      <c r="K1399" s="20">
        <f>IFERROR(VALUE(Table7[[#This Row],[NumberOfMajorSurgeries]]),0)</f>
        <v>0</v>
      </c>
      <c r="L1399" s="20" t="str">
        <f t="shared" si="42"/>
        <v>Obesity</v>
      </c>
      <c r="M1399" s="20" t="str">
        <f t="shared" si="43"/>
        <v>Prediabetes</v>
      </c>
    </row>
    <row r="1400" spans="1:13" x14ac:dyDescent="0.25">
      <c r="A1400" s="13" t="s">
        <v>2798</v>
      </c>
      <c r="B1400" s="13">
        <v>29.48</v>
      </c>
      <c r="C1400" s="13">
        <v>4.91</v>
      </c>
      <c r="D1400" s="13" t="s">
        <v>8335</v>
      </c>
      <c r="E1400" s="13" t="s">
        <v>8335</v>
      </c>
      <c r="F1400" s="13" t="s">
        <v>8335</v>
      </c>
      <c r="G1400" s="13" t="s">
        <v>8339</v>
      </c>
      <c r="H1400" s="13" t="s">
        <v>8335</v>
      </c>
      <c r="J1400" s="20" t="str">
        <f>IF(Table7[[#This Row],[smoker]]="?","No",Table7[[#This Row],[smoker]])</f>
        <v>No</v>
      </c>
      <c r="K1400" s="20">
        <f>IFERROR(VALUE(Table7[[#This Row],[NumberOfMajorSurgeries]]),0)</f>
        <v>0</v>
      </c>
      <c r="L1400" s="22" t="str">
        <f t="shared" si="42"/>
        <v>Overweight</v>
      </c>
      <c r="M1400" s="22" t="str">
        <f t="shared" si="43"/>
        <v>Normal</v>
      </c>
    </row>
    <row r="1401" spans="1:13" x14ac:dyDescent="0.25">
      <c r="A1401" s="13" t="s">
        <v>2800</v>
      </c>
      <c r="B1401" s="13">
        <v>33.155000000000001</v>
      </c>
      <c r="C1401" s="13">
        <v>5.07</v>
      </c>
      <c r="D1401" s="13" t="s">
        <v>8335</v>
      </c>
      <c r="E1401" s="13" t="s">
        <v>8335</v>
      </c>
      <c r="F1401" s="13" t="s">
        <v>8335</v>
      </c>
      <c r="G1401" s="13" t="s">
        <v>8339</v>
      </c>
      <c r="H1401" s="13" t="s">
        <v>8335</v>
      </c>
      <c r="J1401" s="20" t="str">
        <f>IF(Table7[[#This Row],[smoker]]="?","No",Table7[[#This Row],[smoker]])</f>
        <v>No</v>
      </c>
      <c r="K1401" s="20">
        <f>IFERROR(VALUE(Table7[[#This Row],[NumberOfMajorSurgeries]]),0)</f>
        <v>0</v>
      </c>
      <c r="L1401" s="20" t="str">
        <f t="shared" si="42"/>
        <v>Obesity</v>
      </c>
      <c r="M1401" s="20" t="str">
        <f t="shared" si="43"/>
        <v>Normal</v>
      </c>
    </row>
    <row r="1402" spans="1:13" x14ac:dyDescent="0.25">
      <c r="A1402" s="13" t="s">
        <v>2802</v>
      </c>
      <c r="B1402" s="13">
        <v>42.85</v>
      </c>
      <c r="C1402" s="13">
        <v>5.81</v>
      </c>
      <c r="D1402" s="13" t="s">
        <v>8336</v>
      </c>
      <c r="E1402" s="13" t="s">
        <v>8335</v>
      </c>
      <c r="F1402" s="13" t="s">
        <v>8335</v>
      </c>
      <c r="G1402" s="13" t="s">
        <v>8339</v>
      </c>
      <c r="H1402" s="13" t="s">
        <v>8335</v>
      </c>
      <c r="J1402" s="20" t="str">
        <f>IF(Table7[[#This Row],[smoker]]="?","No",Table7[[#This Row],[smoker]])</f>
        <v>No</v>
      </c>
      <c r="K1402" s="20">
        <f>IFERROR(VALUE(Table7[[#This Row],[NumberOfMajorSurgeries]]),0)</f>
        <v>0</v>
      </c>
      <c r="L1402" s="22" t="str">
        <f t="shared" si="42"/>
        <v>Obesity</v>
      </c>
      <c r="M1402" s="22" t="str">
        <f t="shared" si="43"/>
        <v>Prediabetes</v>
      </c>
    </row>
    <row r="1403" spans="1:13" x14ac:dyDescent="0.25">
      <c r="A1403" s="13" t="s">
        <v>2804</v>
      </c>
      <c r="B1403" s="13">
        <v>32.340000000000003</v>
      </c>
      <c r="C1403" s="13">
        <v>11.2</v>
      </c>
      <c r="D1403" s="13" t="s">
        <v>8335</v>
      </c>
      <c r="E1403" s="13" t="s">
        <v>8335</v>
      </c>
      <c r="F1403" s="13" t="s">
        <v>8335</v>
      </c>
      <c r="G1403" s="13" t="s">
        <v>8339</v>
      </c>
      <c r="H1403" s="13" t="s">
        <v>8335</v>
      </c>
      <c r="J1403" s="20" t="str">
        <f>IF(Table7[[#This Row],[smoker]]="?","No",Table7[[#This Row],[smoker]])</f>
        <v>No</v>
      </c>
      <c r="K1403" s="20">
        <f>IFERROR(VALUE(Table7[[#This Row],[NumberOfMajorSurgeries]]),0)</f>
        <v>0</v>
      </c>
      <c r="L1403" s="20" t="str">
        <f t="shared" si="42"/>
        <v>Obesity</v>
      </c>
      <c r="M1403" s="20" t="str">
        <f t="shared" si="43"/>
        <v>Diabetes</v>
      </c>
    </row>
    <row r="1404" spans="1:13" x14ac:dyDescent="0.25">
      <c r="A1404" s="13" t="s">
        <v>2806</v>
      </c>
      <c r="B1404" s="13">
        <v>27.5</v>
      </c>
      <c r="C1404" s="13">
        <v>10.75</v>
      </c>
      <c r="D1404" s="13" t="s">
        <v>8335</v>
      </c>
      <c r="E1404" s="13" t="s">
        <v>8335</v>
      </c>
      <c r="F1404" s="13" t="s">
        <v>8335</v>
      </c>
      <c r="G1404" s="13" t="s">
        <v>8339</v>
      </c>
      <c r="H1404" s="13" t="s">
        <v>8335</v>
      </c>
      <c r="J1404" s="20" t="str">
        <f>IF(Table7[[#This Row],[smoker]]="?","No",Table7[[#This Row],[smoker]])</f>
        <v>No</v>
      </c>
      <c r="K1404" s="20">
        <f>IFERROR(VALUE(Table7[[#This Row],[NumberOfMajorSurgeries]]),0)</f>
        <v>0</v>
      </c>
      <c r="L1404" s="22" t="str">
        <f t="shared" si="42"/>
        <v>Overweight</v>
      </c>
      <c r="M1404" s="22" t="str">
        <f t="shared" si="43"/>
        <v>Diabetes</v>
      </c>
    </row>
    <row r="1405" spans="1:13" x14ac:dyDescent="0.25">
      <c r="A1405" s="13" t="s">
        <v>2808</v>
      </c>
      <c r="B1405" s="13">
        <v>25.8</v>
      </c>
      <c r="C1405" s="13">
        <v>7.8</v>
      </c>
      <c r="D1405" s="13" t="s">
        <v>8335</v>
      </c>
      <c r="E1405" s="13" t="s">
        <v>8335</v>
      </c>
      <c r="F1405" s="13" t="s">
        <v>8335</v>
      </c>
      <c r="G1405" s="13" t="s">
        <v>8339</v>
      </c>
      <c r="H1405" s="13" t="s">
        <v>8335</v>
      </c>
      <c r="J1405" s="20" t="str">
        <f>IF(Table7[[#This Row],[smoker]]="?","No",Table7[[#This Row],[smoker]])</f>
        <v>No</v>
      </c>
      <c r="K1405" s="20">
        <f>IFERROR(VALUE(Table7[[#This Row],[NumberOfMajorSurgeries]]),0)</f>
        <v>0</v>
      </c>
      <c r="L1405" s="20" t="str">
        <f t="shared" si="42"/>
        <v>Overweight</v>
      </c>
      <c r="M1405" s="20" t="str">
        <f t="shared" si="43"/>
        <v>Diabetes</v>
      </c>
    </row>
    <row r="1406" spans="1:13" x14ac:dyDescent="0.25">
      <c r="A1406" s="13" t="s">
        <v>2810</v>
      </c>
      <c r="B1406" s="13">
        <v>25</v>
      </c>
      <c r="C1406" s="13">
        <v>7.04</v>
      </c>
      <c r="D1406" s="13" t="s">
        <v>8335</v>
      </c>
      <c r="E1406" s="13" t="s">
        <v>8335</v>
      </c>
      <c r="F1406" s="13" t="s">
        <v>8335</v>
      </c>
      <c r="G1406" s="13" t="s">
        <v>8339</v>
      </c>
      <c r="H1406" s="13" t="s">
        <v>8335</v>
      </c>
      <c r="J1406" s="20" t="str">
        <f>IF(Table7[[#This Row],[smoker]]="?","No",Table7[[#This Row],[smoker]])</f>
        <v>No</v>
      </c>
      <c r="K1406" s="20">
        <f>IFERROR(VALUE(Table7[[#This Row],[NumberOfMajorSurgeries]]),0)</f>
        <v>0</v>
      </c>
      <c r="L1406" s="22" t="str">
        <f t="shared" si="42"/>
        <v>Overweight</v>
      </c>
      <c r="M1406" s="22" t="str">
        <f t="shared" si="43"/>
        <v>Diabetes</v>
      </c>
    </row>
    <row r="1407" spans="1:13" x14ac:dyDescent="0.25">
      <c r="A1407" s="13" t="s">
        <v>2812</v>
      </c>
      <c r="B1407" s="13">
        <v>41.2</v>
      </c>
      <c r="C1407" s="13">
        <v>4.18</v>
      </c>
      <c r="D1407" s="13" t="s">
        <v>8336</v>
      </c>
      <c r="E1407" s="13" t="s">
        <v>8335</v>
      </c>
      <c r="F1407" s="13" t="s">
        <v>8335</v>
      </c>
      <c r="G1407" s="13" t="s">
        <v>8339</v>
      </c>
      <c r="H1407" s="13" t="s">
        <v>8335</v>
      </c>
      <c r="J1407" s="20" t="str">
        <f>IF(Table7[[#This Row],[smoker]]="?","No",Table7[[#This Row],[smoker]])</f>
        <v>No</v>
      </c>
      <c r="K1407" s="20">
        <f>IFERROR(VALUE(Table7[[#This Row],[NumberOfMajorSurgeries]]),0)</f>
        <v>0</v>
      </c>
      <c r="L1407" s="20" t="str">
        <f t="shared" si="42"/>
        <v>Obesity</v>
      </c>
      <c r="M1407" s="20" t="str">
        <f t="shared" si="43"/>
        <v>Normal</v>
      </c>
    </row>
    <row r="1408" spans="1:13" x14ac:dyDescent="0.25">
      <c r="A1408" s="13" t="s">
        <v>2814</v>
      </c>
      <c r="B1408" s="13">
        <v>17.78</v>
      </c>
      <c r="C1408" s="13">
        <v>8.19</v>
      </c>
      <c r="D1408" s="13" t="s">
        <v>8335</v>
      </c>
      <c r="E1408" s="13" t="s">
        <v>8335</v>
      </c>
      <c r="F1408" s="13" t="s">
        <v>8335</v>
      </c>
      <c r="G1408" s="13" t="s">
        <v>8339</v>
      </c>
      <c r="H1408" s="13" t="s">
        <v>8335</v>
      </c>
      <c r="J1408" s="20" t="str">
        <f>IF(Table7[[#This Row],[smoker]]="?","No",Table7[[#This Row],[smoker]])</f>
        <v>No</v>
      </c>
      <c r="K1408" s="20">
        <f>IFERROR(VALUE(Table7[[#This Row],[NumberOfMajorSurgeries]]),0)</f>
        <v>0</v>
      </c>
      <c r="L1408" s="22" t="str">
        <f t="shared" si="42"/>
        <v>Underweight</v>
      </c>
      <c r="M1408" s="22" t="str">
        <f t="shared" si="43"/>
        <v>Diabetes</v>
      </c>
    </row>
    <row r="1409" spans="1:13" x14ac:dyDescent="0.25">
      <c r="A1409" s="13" t="s">
        <v>2816</v>
      </c>
      <c r="B1409" s="13">
        <v>40.119999999999997</v>
      </c>
      <c r="C1409" s="13">
        <v>6.22</v>
      </c>
      <c r="D1409" s="13" t="s">
        <v>8336</v>
      </c>
      <c r="E1409" s="13" t="s">
        <v>8335</v>
      </c>
      <c r="F1409" s="13" t="s">
        <v>8337</v>
      </c>
      <c r="G1409" s="13">
        <v>1</v>
      </c>
      <c r="H1409" s="13" t="s">
        <v>8335</v>
      </c>
      <c r="J1409" s="20" t="str">
        <f>IF(Table7[[#This Row],[smoker]]="?","No",Table7[[#This Row],[smoker]])</f>
        <v>No</v>
      </c>
      <c r="K1409" s="20">
        <f>IFERROR(VALUE(Table7[[#This Row],[NumberOfMajorSurgeries]]),0)</f>
        <v>1</v>
      </c>
      <c r="L1409" s="20" t="str">
        <f t="shared" si="42"/>
        <v>Obesity</v>
      </c>
      <c r="M1409" s="20" t="str">
        <f t="shared" si="43"/>
        <v>Prediabetes</v>
      </c>
    </row>
    <row r="1410" spans="1:13" x14ac:dyDescent="0.25">
      <c r="A1410" s="13" t="s">
        <v>2818</v>
      </c>
      <c r="B1410" s="13">
        <v>19.350000000000001</v>
      </c>
      <c r="C1410" s="13">
        <v>8.2200000000000006</v>
      </c>
      <c r="D1410" s="13" t="s">
        <v>8336</v>
      </c>
      <c r="E1410" s="13" t="s">
        <v>8335</v>
      </c>
      <c r="F1410" s="13" t="s">
        <v>8335</v>
      </c>
      <c r="G1410" s="13" t="s">
        <v>8339</v>
      </c>
      <c r="H1410" s="13" t="s">
        <v>8335</v>
      </c>
      <c r="J1410" s="20" t="str">
        <f>IF(Table7[[#This Row],[smoker]]="?","No",Table7[[#This Row],[smoker]])</f>
        <v>No</v>
      </c>
      <c r="K1410" s="20">
        <f>IFERROR(VALUE(Table7[[#This Row],[NumberOfMajorSurgeries]]),0)</f>
        <v>0</v>
      </c>
      <c r="L1410" s="22" t="str">
        <f t="shared" ref="L1410:L1473" si="44">IF(B1410 &lt; 18.5, "Underweight", IF(B1410 &lt; 25, "Normal Weight", IF(B1410 &lt; 30, "Overweight", "Obesity")))</f>
        <v>Normal Weight</v>
      </c>
      <c r="M1410" s="22" t="str">
        <f t="shared" ref="M1410:M1473" si="45">IF(C1410&lt;5.7,"Normal",
IF(C1410&lt;6.5,"Prediabetes",
IF(C1410&lt;7,"Diabetes",
"Diabetes")))</f>
        <v>Diabetes</v>
      </c>
    </row>
    <row r="1411" spans="1:13" x14ac:dyDescent="0.25">
      <c r="A1411" s="13" t="s">
        <v>2820</v>
      </c>
      <c r="B1411" s="13">
        <v>36.69</v>
      </c>
      <c r="C1411" s="13">
        <v>6.15</v>
      </c>
      <c r="D1411" s="13" t="s">
        <v>8335</v>
      </c>
      <c r="E1411" s="13" t="s">
        <v>8335</v>
      </c>
      <c r="F1411" s="13" t="s">
        <v>8335</v>
      </c>
      <c r="G1411" s="13" t="s">
        <v>8339</v>
      </c>
      <c r="H1411" s="13" t="s">
        <v>8335</v>
      </c>
      <c r="J1411" s="20" t="str">
        <f>IF(Table7[[#This Row],[smoker]]="?","No",Table7[[#This Row],[smoker]])</f>
        <v>No</v>
      </c>
      <c r="K1411" s="20">
        <f>IFERROR(VALUE(Table7[[#This Row],[NumberOfMajorSurgeries]]),0)</f>
        <v>0</v>
      </c>
      <c r="L1411" s="20" t="str">
        <f t="shared" si="44"/>
        <v>Obesity</v>
      </c>
      <c r="M1411" s="20" t="str">
        <f t="shared" si="45"/>
        <v>Prediabetes</v>
      </c>
    </row>
    <row r="1412" spans="1:13" x14ac:dyDescent="0.25">
      <c r="A1412" s="13" t="s">
        <v>2822</v>
      </c>
      <c r="B1412" s="13">
        <v>28.51</v>
      </c>
      <c r="C1412" s="13">
        <v>5.65</v>
      </c>
      <c r="D1412" s="13" t="s">
        <v>8336</v>
      </c>
      <c r="E1412" s="13" t="s">
        <v>8335</v>
      </c>
      <c r="F1412" s="13" t="s">
        <v>8335</v>
      </c>
      <c r="G1412" s="13">
        <v>1</v>
      </c>
      <c r="H1412" s="13" t="s">
        <v>8335</v>
      </c>
      <c r="J1412" s="20" t="str">
        <f>IF(Table7[[#This Row],[smoker]]="?","No",Table7[[#This Row],[smoker]])</f>
        <v>No</v>
      </c>
      <c r="K1412" s="20">
        <f>IFERROR(VALUE(Table7[[#This Row],[NumberOfMajorSurgeries]]),0)</f>
        <v>1</v>
      </c>
      <c r="L1412" s="22" t="str">
        <f t="shared" si="44"/>
        <v>Overweight</v>
      </c>
      <c r="M1412" s="22" t="str">
        <f t="shared" si="45"/>
        <v>Normal</v>
      </c>
    </row>
    <row r="1413" spans="1:13" x14ac:dyDescent="0.25">
      <c r="A1413" s="13" t="s">
        <v>2824</v>
      </c>
      <c r="B1413" s="13">
        <v>30.21</v>
      </c>
      <c r="C1413" s="13">
        <v>5.5</v>
      </c>
      <c r="D1413" s="13" t="s">
        <v>8335</v>
      </c>
      <c r="E1413" s="13" t="s">
        <v>8335</v>
      </c>
      <c r="F1413" s="13" t="s">
        <v>8335</v>
      </c>
      <c r="G1413" s="13">
        <v>1</v>
      </c>
      <c r="H1413" s="13" t="s">
        <v>8335</v>
      </c>
      <c r="J1413" s="20" t="str">
        <f>IF(Table7[[#This Row],[smoker]]="?","No",Table7[[#This Row],[smoker]])</f>
        <v>No</v>
      </c>
      <c r="K1413" s="20">
        <f>IFERROR(VALUE(Table7[[#This Row],[NumberOfMajorSurgeries]]),0)</f>
        <v>1</v>
      </c>
      <c r="L1413" s="20" t="str">
        <f t="shared" si="44"/>
        <v>Obesity</v>
      </c>
      <c r="M1413" s="20" t="str">
        <f t="shared" si="45"/>
        <v>Normal</v>
      </c>
    </row>
    <row r="1414" spans="1:13" x14ac:dyDescent="0.25">
      <c r="A1414" s="13" t="s">
        <v>2826</v>
      </c>
      <c r="B1414" s="13">
        <v>24.33</v>
      </c>
      <c r="C1414" s="13">
        <v>8</v>
      </c>
      <c r="D1414" s="13" t="s">
        <v>8335</v>
      </c>
      <c r="E1414" s="13" t="s">
        <v>8335</v>
      </c>
      <c r="F1414" s="13" t="s">
        <v>8335</v>
      </c>
      <c r="G1414" s="13" t="s">
        <v>8339</v>
      </c>
      <c r="H1414" s="13" t="s">
        <v>8335</v>
      </c>
      <c r="J1414" s="20" t="str">
        <f>IF(Table7[[#This Row],[smoker]]="?","No",Table7[[#This Row],[smoker]])</f>
        <v>No</v>
      </c>
      <c r="K1414" s="20">
        <f>IFERROR(VALUE(Table7[[#This Row],[NumberOfMajorSurgeries]]),0)</f>
        <v>0</v>
      </c>
      <c r="L1414" s="22" t="str">
        <f t="shared" si="44"/>
        <v>Normal Weight</v>
      </c>
      <c r="M1414" s="22" t="str">
        <f t="shared" si="45"/>
        <v>Diabetes</v>
      </c>
    </row>
    <row r="1415" spans="1:13" x14ac:dyDescent="0.25">
      <c r="A1415" s="13" t="s">
        <v>2828</v>
      </c>
      <c r="B1415" s="13">
        <v>19.855</v>
      </c>
      <c r="C1415" s="13">
        <v>5.71</v>
      </c>
      <c r="D1415" s="13" t="s">
        <v>8336</v>
      </c>
      <c r="E1415" s="13" t="s">
        <v>8335</v>
      </c>
      <c r="F1415" s="13" t="s">
        <v>8335</v>
      </c>
      <c r="G1415" s="13" t="s">
        <v>8339</v>
      </c>
      <c r="H1415" s="13" t="s">
        <v>8335</v>
      </c>
      <c r="J1415" s="20" t="str">
        <f>IF(Table7[[#This Row],[smoker]]="?","No",Table7[[#This Row],[smoker]])</f>
        <v>No</v>
      </c>
      <c r="K1415" s="20">
        <f>IFERROR(VALUE(Table7[[#This Row],[NumberOfMajorSurgeries]]),0)</f>
        <v>0</v>
      </c>
      <c r="L1415" s="20" t="str">
        <f t="shared" si="44"/>
        <v>Normal Weight</v>
      </c>
      <c r="M1415" s="20" t="str">
        <f t="shared" si="45"/>
        <v>Prediabetes</v>
      </c>
    </row>
    <row r="1416" spans="1:13" x14ac:dyDescent="0.25">
      <c r="A1416" s="13" t="s">
        <v>2830</v>
      </c>
      <c r="B1416" s="13">
        <v>25.364999999999998</v>
      </c>
      <c r="C1416" s="13">
        <v>11.71</v>
      </c>
      <c r="D1416" s="13" t="s">
        <v>8335</v>
      </c>
      <c r="E1416" s="13" t="s">
        <v>8335</v>
      </c>
      <c r="F1416" s="13" t="s">
        <v>8335</v>
      </c>
      <c r="G1416" s="13" t="s">
        <v>8339</v>
      </c>
      <c r="H1416" s="13" t="s">
        <v>8335</v>
      </c>
      <c r="J1416" s="20" t="str">
        <f>IF(Table7[[#This Row],[smoker]]="?","No",Table7[[#This Row],[smoker]])</f>
        <v>No</v>
      </c>
      <c r="K1416" s="20">
        <f>IFERROR(VALUE(Table7[[#This Row],[NumberOfMajorSurgeries]]),0)</f>
        <v>0</v>
      </c>
      <c r="L1416" s="22" t="str">
        <f t="shared" si="44"/>
        <v>Overweight</v>
      </c>
      <c r="M1416" s="22" t="str">
        <f t="shared" si="45"/>
        <v>Diabetes</v>
      </c>
    </row>
    <row r="1417" spans="1:13" x14ac:dyDescent="0.25">
      <c r="A1417" s="13" t="s">
        <v>2832</v>
      </c>
      <c r="B1417" s="13">
        <v>29.6</v>
      </c>
      <c r="C1417" s="13">
        <v>6.17</v>
      </c>
      <c r="D1417" s="13" t="s">
        <v>8336</v>
      </c>
      <c r="E1417" s="13" t="s">
        <v>8335</v>
      </c>
      <c r="F1417" s="13" t="s">
        <v>8337</v>
      </c>
      <c r="G1417" s="13">
        <v>1</v>
      </c>
      <c r="H1417" s="13" t="s">
        <v>8335</v>
      </c>
      <c r="J1417" s="20" t="str">
        <f>IF(Table7[[#This Row],[smoker]]="?","No",Table7[[#This Row],[smoker]])</f>
        <v>No</v>
      </c>
      <c r="K1417" s="20">
        <f>IFERROR(VALUE(Table7[[#This Row],[NumberOfMajorSurgeries]]),0)</f>
        <v>1</v>
      </c>
      <c r="L1417" s="20" t="str">
        <f t="shared" si="44"/>
        <v>Overweight</v>
      </c>
      <c r="M1417" s="20" t="str">
        <f t="shared" si="45"/>
        <v>Prediabetes</v>
      </c>
    </row>
    <row r="1418" spans="1:13" x14ac:dyDescent="0.25">
      <c r="A1418" s="13" t="s">
        <v>2834</v>
      </c>
      <c r="B1418" s="13">
        <v>39.43</v>
      </c>
      <c r="C1418" s="13">
        <v>6.1</v>
      </c>
      <c r="D1418" s="13" t="s">
        <v>8336</v>
      </c>
      <c r="E1418" s="13" t="s">
        <v>8335</v>
      </c>
      <c r="F1418" s="13" t="s">
        <v>8337</v>
      </c>
      <c r="G1418" s="13">
        <v>1</v>
      </c>
      <c r="H1418" s="13" t="s">
        <v>8335</v>
      </c>
      <c r="J1418" s="20" t="str">
        <f>IF(Table7[[#This Row],[smoker]]="?","No",Table7[[#This Row],[smoker]])</f>
        <v>No</v>
      </c>
      <c r="K1418" s="20">
        <f>IFERROR(VALUE(Table7[[#This Row],[NumberOfMajorSurgeries]]),0)</f>
        <v>1</v>
      </c>
      <c r="L1418" s="22" t="str">
        <f t="shared" si="44"/>
        <v>Obesity</v>
      </c>
      <c r="M1418" s="22" t="str">
        <f t="shared" si="45"/>
        <v>Prediabetes</v>
      </c>
    </row>
    <row r="1419" spans="1:13" x14ac:dyDescent="0.25">
      <c r="A1419" s="13" t="s">
        <v>2836</v>
      </c>
      <c r="B1419" s="13">
        <v>27.34</v>
      </c>
      <c r="C1419" s="13">
        <v>5.19</v>
      </c>
      <c r="D1419" s="13" t="s">
        <v>8336</v>
      </c>
      <c r="E1419" s="13" t="s">
        <v>8335</v>
      </c>
      <c r="F1419" s="13" t="s">
        <v>8335</v>
      </c>
      <c r="G1419" s="13">
        <v>1</v>
      </c>
      <c r="H1419" s="13" t="s">
        <v>8335</v>
      </c>
      <c r="J1419" s="20" t="str">
        <f>IF(Table7[[#This Row],[smoker]]="?","No",Table7[[#This Row],[smoker]])</f>
        <v>No</v>
      </c>
      <c r="K1419" s="20">
        <f>IFERROR(VALUE(Table7[[#This Row],[NumberOfMajorSurgeries]]),0)</f>
        <v>1</v>
      </c>
      <c r="L1419" s="20" t="str">
        <f t="shared" si="44"/>
        <v>Overweight</v>
      </c>
      <c r="M1419" s="20" t="str">
        <f t="shared" si="45"/>
        <v>Normal</v>
      </c>
    </row>
    <row r="1420" spans="1:13" x14ac:dyDescent="0.25">
      <c r="A1420" s="13" t="s">
        <v>2838</v>
      </c>
      <c r="B1420" s="13">
        <v>39.01</v>
      </c>
      <c r="C1420" s="13">
        <v>5.37</v>
      </c>
      <c r="D1420" s="13" t="s">
        <v>8336</v>
      </c>
      <c r="E1420" s="13" t="s">
        <v>8335</v>
      </c>
      <c r="F1420" s="13" t="s">
        <v>8335</v>
      </c>
      <c r="G1420" s="13" t="s">
        <v>8339</v>
      </c>
      <c r="H1420" s="13" t="s">
        <v>8335</v>
      </c>
      <c r="J1420" s="20" t="str">
        <f>IF(Table7[[#This Row],[smoker]]="?","No",Table7[[#This Row],[smoker]])</f>
        <v>No</v>
      </c>
      <c r="K1420" s="20">
        <f>IFERROR(VALUE(Table7[[#This Row],[NumberOfMajorSurgeries]]),0)</f>
        <v>0</v>
      </c>
      <c r="L1420" s="22" t="str">
        <f t="shared" si="44"/>
        <v>Obesity</v>
      </c>
      <c r="M1420" s="22" t="str">
        <f t="shared" si="45"/>
        <v>Normal</v>
      </c>
    </row>
    <row r="1421" spans="1:13" x14ac:dyDescent="0.25">
      <c r="A1421" s="13" t="s">
        <v>2840</v>
      </c>
      <c r="B1421" s="13">
        <v>18.989999999999998</v>
      </c>
      <c r="C1421" s="13">
        <v>10.82</v>
      </c>
      <c r="D1421" s="13" t="s">
        <v>8336</v>
      </c>
      <c r="E1421" s="13" t="s">
        <v>8335</v>
      </c>
      <c r="F1421" s="13" t="s">
        <v>8335</v>
      </c>
      <c r="G1421" s="13" t="s">
        <v>8339</v>
      </c>
      <c r="H1421" s="13" t="s">
        <v>8335</v>
      </c>
      <c r="J1421" s="20" t="str">
        <f>IF(Table7[[#This Row],[smoker]]="?","No",Table7[[#This Row],[smoker]])</f>
        <v>No</v>
      </c>
      <c r="K1421" s="20">
        <f>IFERROR(VALUE(Table7[[#This Row],[NumberOfMajorSurgeries]]),0)</f>
        <v>0</v>
      </c>
      <c r="L1421" s="20" t="str">
        <f t="shared" si="44"/>
        <v>Normal Weight</v>
      </c>
      <c r="M1421" s="20" t="str">
        <f t="shared" si="45"/>
        <v>Diabetes</v>
      </c>
    </row>
    <row r="1422" spans="1:13" x14ac:dyDescent="0.25">
      <c r="A1422" s="13" t="s">
        <v>2842</v>
      </c>
      <c r="B1422" s="13">
        <v>42.3</v>
      </c>
      <c r="C1422" s="13">
        <v>6.06</v>
      </c>
      <c r="D1422" s="13" t="s">
        <v>8336</v>
      </c>
      <c r="E1422" s="13" t="s">
        <v>8335</v>
      </c>
      <c r="F1422" s="13" t="s">
        <v>8335</v>
      </c>
      <c r="G1422" s="13" t="s">
        <v>8339</v>
      </c>
      <c r="H1422" s="13" t="s">
        <v>8335</v>
      </c>
      <c r="J1422" s="20" t="str">
        <f>IF(Table7[[#This Row],[smoker]]="?","No",Table7[[#This Row],[smoker]])</f>
        <v>No</v>
      </c>
      <c r="K1422" s="20">
        <f>IFERROR(VALUE(Table7[[#This Row],[NumberOfMajorSurgeries]]),0)</f>
        <v>0</v>
      </c>
      <c r="L1422" s="22" t="str">
        <f t="shared" si="44"/>
        <v>Obesity</v>
      </c>
      <c r="M1422" s="22" t="str">
        <f t="shared" si="45"/>
        <v>Prediabetes</v>
      </c>
    </row>
    <row r="1423" spans="1:13" x14ac:dyDescent="0.25">
      <c r="A1423" s="13" t="s">
        <v>2844</v>
      </c>
      <c r="B1423" s="13">
        <v>39.805</v>
      </c>
      <c r="C1423" s="13">
        <v>5.91</v>
      </c>
      <c r="D1423" s="13" t="s">
        <v>8335</v>
      </c>
      <c r="E1423" s="13" t="s">
        <v>8335</v>
      </c>
      <c r="F1423" s="13" t="s">
        <v>8335</v>
      </c>
      <c r="G1423" s="13" t="s">
        <v>8339</v>
      </c>
      <c r="H1423" s="13" t="s">
        <v>8335</v>
      </c>
      <c r="J1423" s="20" t="str">
        <f>IF(Table7[[#This Row],[smoker]]="?","No",Table7[[#This Row],[smoker]])</f>
        <v>No</v>
      </c>
      <c r="K1423" s="20">
        <f>IFERROR(VALUE(Table7[[#This Row],[NumberOfMajorSurgeries]]),0)</f>
        <v>0</v>
      </c>
      <c r="L1423" s="20" t="str">
        <f t="shared" si="44"/>
        <v>Obesity</v>
      </c>
      <c r="M1423" s="20" t="str">
        <f t="shared" si="45"/>
        <v>Prediabetes</v>
      </c>
    </row>
    <row r="1424" spans="1:13" x14ac:dyDescent="0.25">
      <c r="A1424" s="13" t="s">
        <v>2846</v>
      </c>
      <c r="B1424" s="13">
        <v>33.700000000000003</v>
      </c>
      <c r="C1424" s="13">
        <v>5.87</v>
      </c>
      <c r="D1424" s="13" t="s">
        <v>8335</v>
      </c>
      <c r="E1424" s="13" t="s">
        <v>8335</v>
      </c>
      <c r="F1424" s="13" t="s">
        <v>8335</v>
      </c>
      <c r="G1424" s="13" t="s">
        <v>8339</v>
      </c>
      <c r="H1424" s="13" t="s">
        <v>8335</v>
      </c>
      <c r="J1424" s="20" t="str">
        <f>IF(Table7[[#This Row],[smoker]]="?","No",Table7[[#This Row],[smoker]])</f>
        <v>No</v>
      </c>
      <c r="K1424" s="20">
        <f>IFERROR(VALUE(Table7[[#This Row],[NumberOfMajorSurgeries]]),0)</f>
        <v>0</v>
      </c>
      <c r="L1424" s="22" t="str">
        <f t="shared" si="44"/>
        <v>Obesity</v>
      </c>
      <c r="M1424" s="22" t="str">
        <f t="shared" si="45"/>
        <v>Prediabetes</v>
      </c>
    </row>
    <row r="1425" spans="1:13" x14ac:dyDescent="0.25">
      <c r="A1425" s="13" t="s">
        <v>2848</v>
      </c>
      <c r="B1425" s="13">
        <v>36.195</v>
      </c>
      <c r="C1425" s="13">
        <v>6.22</v>
      </c>
      <c r="D1425" s="13" t="s">
        <v>8335</v>
      </c>
      <c r="E1425" s="13" t="s">
        <v>8335</v>
      </c>
      <c r="F1425" s="13" t="s">
        <v>8335</v>
      </c>
      <c r="G1425" s="13" t="s">
        <v>8339</v>
      </c>
      <c r="H1425" s="13" t="s">
        <v>8335</v>
      </c>
      <c r="J1425" s="20" t="str">
        <f>IF(Table7[[#This Row],[smoker]]="?","No",Table7[[#This Row],[smoker]])</f>
        <v>No</v>
      </c>
      <c r="K1425" s="20">
        <f>IFERROR(VALUE(Table7[[#This Row],[NumberOfMajorSurgeries]]),0)</f>
        <v>0</v>
      </c>
      <c r="L1425" s="20" t="str">
        <f t="shared" si="44"/>
        <v>Obesity</v>
      </c>
      <c r="M1425" s="20" t="str">
        <f t="shared" si="45"/>
        <v>Prediabetes</v>
      </c>
    </row>
    <row r="1426" spans="1:13" x14ac:dyDescent="0.25">
      <c r="A1426" s="13" t="s">
        <v>2850</v>
      </c>
      <c r="B1426" s="13">
        <v>32.6</v>
      </c>
      <c r="C1426" s="13">
        <v>5.73</v>
      </c>
      <c r="D1426" s="13" t="s">
        <v>8335</v>
      </c>
      <c r="E1426" s="13" t="s">
        <v>8335</v>
      </c>
      <c r="F1426" s="13" t="s">
        <v>8337</v>
      </c>
      <c r="G1426" s="13">
        <v>1</v>
      </c>
      <c r="H1426" s="13" t="s">
        <v>8335</v>
      </c>
      <c r="J1426" s="20" t="str">
        <f>IF(Table7[[#This Row],[smoker]]="?","No",Table7[[#This Row],[smoker]])</f>
        <v>No</v>
      </c>
      <c r="K1426" s="20">
        <f>IFERROR(VALUE(Table7[[#This Row],[NumberOfMajorSurgeries]]),0)</f>
        <v>1</v>
      </c>
      <c r="L1426" s="22" t="str">
        <f t="shared" si="44"/>
        <v>Obesity</v>
      </c>
      <c r="M1426" s="22" t="str">
        <f t="shared" si="45"/>
        <v>Prediabetes</v>
      </c>
    </row>
    <row r="1427" spans="1:13" x14ac:dyDescent="0.25">
      <c r="A1427" s="13" t="s">
        <v>2852</v>
      </c>
      <c r="B1427" s="13">
        <v>30.2</v>
      </c>
      <c r="C1427" s="13">
        <v>5.7</v>
      </c>
      <c r="D1427" s="13" t="s">
        <v>8335</v>
      </c>
      <c r="E1427" s="13" t="s">
        <v>8335</v>
      </c>
      <c r="F1427" s="13" t="s">
        <v>8335</v>
      </c>
      <c r="G1427" s="13" t="s">
        <v>8339</v>
      </c>
      <c r="H1427" s="13" t="s">
        <v>8335</v>
      </c>
      <c r="J1427" s="20" t="str">
        <f>IF(Table7[[#This Row],[smoker]]="?","No",Table7[[#This Row],[smoker]])</f>
        <v>No</v>
      </c>
      <c r="K1427" s="20">
        <f>IFERROR(VALUE(Table7[[#This Row],[NumberOfMajorSurgeries]]),0)</f>
        <v>0</v>
      </c>
      <c r="L1427" s="20" t="str">
        <f t="shared" si="44"/>
        <v>Obesity</v>
      </c>
      <c r="M1427" s="20" t="str">
        <f t="shared" si="45"/>
        <v>Prediabetes</v>
      </c>
    </row>
    <row r="1428" spans="1:13" x14ac:dyDescent="0.25">
      <c r="A1428" s="13" t="s">
        <v>2854</v>
      </c>
      <c r="B1428" s="13">
        <v>27.645</v>
      </c>
      <c r="C1428" s="13">
        <v>9.91</v>
      </c>
      <c r="D1428" s="13" t="s">
        <v>8335</v>
      </c>
      <c r="E1428" s="13" t="s">
        <v>8335</v>
      </c>
      <c r="F1428" s="13" t="s">
        <v>8335</v>
      </c>
      <c r="G1428" s="13" t="s">
        <v>8339</v>
      </c>
      <c r="H1428" s="13" t="s">
        <v>8335</v>
      </c>
      <c r="J1428" s="20" t="str">
        <f>IF(Table7[[#This Row],[smoker]]="?","No",Table7[[#This Row],[smoker]])</f>
        <v>No</v>
      </c>
      <c r="K1428" s="20">
        <f>IFERROR(VALUE(Table7[[#This Row],[NumberOfMajorSurgeries]]),0)</f>
        <v>0</v>
      </c>
      <c r="L1428" s="22" t="str">
        <f t="shared" si="44"/>
        <v>Overweight</v>
      </c>
      <c r="M1428" s="22" t="str">
        <f t="shared" si="45"/>
        <v>Diabetes</v>
      </c>
    </row>
    <row r="1429" spans="1:13" x14ac:dyDescent="0.25">
      <c r="A1429" s="13" t="s">
        <v>2856</v>
      </c>
      <c r="B1429" s="13">
        <v>26.41</v>
      </c>
      <c r="C1429" s="13">
        <v>11.4</v>
      </c>
      <c r="D1429" s="13" t="s">
        <v>8335</v>
      </c>
      <c r="E1429" s="13" t="s">
        <v>8335</v>
      </c>
      <c r="F1429" s="13" t="s">
        <v>8335</v>
      </c>
      <c r="G1429" s="13" t="s">
        <v>8339</v>
      </c>
      <c r="H1429" s="13" t="s">
        <v>8335</v>
      </c>
      <c r="J1429" s="20" t="str">
        <f>IF(Table7[[#This Row],[smoker]]="?","No",Table7[[#This Row],[smoker]])</f>
        <v>No</v>
      </c>
      <c r="K1429" s="20">
        <f>IFERROR(VALUE(Table7[[#This Row],[NumberOfMajorSurgeries]]),0)</f>
        <v>0</v>
      </c>
      <c r="L1429" s="20" t="str">
        <f t="shared" si="44"/>
        <v>Overweight</v>
      </c>
      <c r="M1429" s="20" t="str">
        <f t="shared" si="45"/>
        <v>Diabetes</v>
      </c>
    </row>
    <row r="1430" spans="1:13" x14ac:dyDescent="0.25">
      <c r="A1430" s="13" t="s">
        <v>2858</v>
      </c>
      <c r="B1430" s="13">
        <v>34.1</v>
      </c>
      <c r="C1430" s="13">
        <v>6.29</v>
      </c>
      <c r="D1430" s="13" t="s">
        <v>8336</v>
      </c>
      <c r="E1430" s="13" t="s">
        <v>8335</v>
      </c>
      <c r="F1430" s="13" t="s">
        <v>8337</v>
      </c>
      <c r="G1430" s="13">
        <v>1</v>
      </c>
      <c r="H1430" s="13" t="s">
        <v>8335</v>
      </c>
      <c r="J1430" s="20" t="str">
        <f>IF(Table7[[#This Row],[smoker]]="?","No",Table7[[#This Row],[smoker]])</f>
        <v>No</v>
      </c>
      <c r="K1430" s="20">
        <f>IFERROR(VALUE(Table7[[#This Row],[NumberOfMajorSurgeries]]),0)</f>
        <v>1</v>
      </c>
      <c r="L1430" s="22" t="str">
        <f t="shared" si="44"/>
        <v>Obesity</v>
      </c>
      <c r="M1430" s="22" t="str">
        <f t="shared" si="45"/>
        <v>Prediabetes</v>
      </c>
    </row>
    <row r="1431" spans="1:13" x14ac:dyDescent="0.25">
      <c r="A1431" s="13" t="s">
        <v>2860</v>
      </c>
      <c r="B1431" s="13">
        <v>17.3</v>
      </c>
      <c r="C1431" s="13">
        <v>9.2799999999999994</v>
      </c>
      <c r="D1431" s="13" t="s">
        <v>8335</v>
      </c>
      <c r="E1431" s="13" t="s">
        <v>8335</v>
      </c>
      <c r="F1431" s="13" t="s">
        <v>8335</v>
      </c>
      <c r="G1431" s="13" t="s">
        <v>8339</v>
      </c>
      <c r="H1431" s="13" t="s">
        <v>8335</v>
      </c>
      <c r="J1431" s="20" t="str">
        <f>IF(Table7[[#This Row],[smoker]]="?","No",Table7[[#This Row],[smoker]])</f>
        <v>No</v>
      </c>
      <c r="K1431" s="20">
        <f>IFERROR(VALUE(Table7[[#This Row],[NumberOfMajorSurgeries]]),0)</f>
        <v>0</v>
      </c>
      <c r="L1431" s="20" t="str">
        <f t="shared" si="44"/>
        <v>Underweight</v>
      </c>
      <c r="M1431" s="20" t="str">
        <f t="shared" si="45"/>
        <v>Diabetes</v>
      </c>
    </row>
    <row r="1432" spans="1:13" x14ac:dyDescent="0.25">
      <c r="A1432" s="13" t="s">
        <v>2862</v>
      </c>
      <c r="B1432" s="13">
        <v>35.020000000000003</v>
      </c>
      <c r="C1432" s="13">
        <v>4.78</v>
      </c>
      <c r="D1432" s="13" t="s">
        <v>8335</v>
      </c>
      <c r="E1432" s="13" t="s">
        <v>8335</v>
      </c>
      <c r="F1432" s="13" t="s">
        <v>8337</v>
      </c>
      <c r="G1432" s="13">
        <v>1</v>
      </c>
      <c r="H1432" s="13" t="s">
        <v>8335</v>
      </c>
      <c r="J1432" s="20" t="str">
        <f>IF(Table7[[#This Row],[smoker]]="?","No",Table7[[#This Row],[smoker]])</f>
        <v>No</v>
      </c>
      <c r="K1432" s="20">
        <f>IFERROR(VALUE(Table7[[#This Row],[NumberOfMajorSurgeries]]),0)</f>
        <v>1</v>
      </c>
      <c r="L1432" s="22" t="str">
        <f t="shared" si="44"/>
        <v>Obesity</v>
      </c>
      <c r="M1432" s="22" t="str">
        <f t="shared" si="45"/>
        <v>Normal</v>
      </c>
    </row>
    <row r="1433" spans="1:13" x14ac:dyDescent="0.25">
      <c r="A1433" s="13" t="s">
        <v>2864</v>
      </c>
      <c r="B1433" s="13">
        <v>37.1</v>
      </c>
      <c r="C1433" s="13">
        <v>8.8699999999999992</v>
      </c>
      <c r="D1433" s="13" t="s">
        <v>8336</v>
      </c>
      <c r="E1433" s="13" t="s">
        <v>8335</v>
      </c>
      <c r="F1433" s="13" t="s">
        <v>8335</v>
      </c>
      <c r="G1433" s="13" t="s">
        <v>8339</v>
      </c>
      <c r="H1433" s="13" t="s">
        <v>8335</v>
      </c>
      <c r="J1433" s="20" t="str">
        <f>IF(Table7[[#This Row],[smoker]]="?","No",Table7[[#This Row],[smoker]])</f>
        <v>No</v>
      </c>
      <c r="K1433" s="20">
        <f>IFERROR(VALUE(Table7[[#This Row],[NumberOfMajorSurgeries]]),0)</f>
        <v>0</v>
      </c>
      <c r="L1433" s="20" t="str">
        <f t="shared" si="44"/>
        <v>Obesity</v>
      </c>
      <c r="M1433" s="20" t="str">
        <f t="shared" si="45"/>
        <v>Diabetes</v>
      </c>
    </row>
    <row r="1434" spans="1:13" x14ac:dyDescent="0.25">
      <c r="A1434" s="13" t="s">
        <v>2866</v>
      </c>
      <c r="B1434" s="13">
        <v>16.79</v>
      </c>
      <c r="C1434" s="13">
        <v>11.4</v>
      </c>
      <c r="D1434" s="13" t="s">
        <v>8335</v>
      </c>
      <c r="E1434" s="13" t="s">
        <v>8335</v>
      </c>
      <c r="F1434" s="13" t="s">
        <v>8335</v>
      </c>
      <c r="G1434" s="13" t="s">
        <v>8339</v>
      </c>
      <c r="H1434" s="13" t="s">
        <v>8335</v>
      </c>
      <c r="J1434" s="20" t="str">
        <f>IF(Table7[[#This Row],[smoker]]="?","No",Table7[[#This Row],[smoker]])</f>
        <v>No</v>
      </c>
      <c r="K1434" s="20">
        <f>IFERROR(VALUE(Table7[[#This Row],[NumberOfMajorSurgeries]]),0)</f>
        <v>0</v>
      </c>
      <c r="L1434" s="22" t="str">
        <f t="shared" si="44"/>
        <v>Underweight</v>
      </c>
      <c r="M1434" s="22" t="str">
        <f t="shared" si="45"/>
        <v>Diabetes</v>
      </c>
    </row>
    <row r="1435" spans="1:13" x14ac:dyDescent="0.25">
      <c r="A1435" s="13" t="s">
        <v>2868</v>
      </c>
      <c r="B1435" s="13">
        <v>31.635000000000002</v>
      </c>
      <c r="C1435" s="13">
        <v>9.1300000000000008</v>
      </c>
      <c r="D1435" s="13" t="s">
        <v>8336</v>
      </c>
      <c r="E1435" s="13" t="s">
        <v>8335</v>
      </c>
      <c r="F1435" s="13" t="s">
        <v>8335</v>
      </c>
      <c r="G1435" s="13" t="s">
        <v>8339</v>
      </c>
      <c r="H1435" s="13" t="s">
        <v>8335</v>
      </c>
      <c r="J1435" s="20" t="str">
        <f>IF(Table7[[#This Row],[smoker]]="?","No",Table7[[#This Row],[smoker]])</f>
        <v>No</v>
      </c>
      <c r="K1435" s="20">
        <f>IFERROR(VALUE(Table7[[#This Row],[NumberOfMajorSurgeries]]),0)</f>
        <v>0</v>
      </c>
      <c r="L1435" s="20" t="str">
        <f t="shared" si="44"/>
        <v>Obesity</v>
      </c>
      <c r="M1435" s="20" t="str">
        <f t="shared" si="45"/>
        <v>Diabetes</v>
      </c>
    </row>
    <row r="1436" spans="1:13" x14ac:dyDescent="0.25">
      <c r="A1436" s="13" t="s">
        <v>2870</v>
      </c>
      <c r="B1436" s="13">
        <v>24.19</v>
      </c>
      <c r="C1436" s="13">
        <v>6.22</v>
      </c>
      <c r="D1436" s="13" t="s">
        <v>8336</v>
      </c>
      <c r="E1436" s="13" t="s">
        <v>8335</v>
      </c>
      <c r="F1436" s="13" t="s">
        <v>8337</v>
      </c>
      <c r="G1436" s="13">
        <v>1</v>
      </c>
      <c r="H1436" s="13" t="s">
        <v>8335</v>
      </c>
      <c r="J1436" s="20" t="str">
        <f>IF(Table7[[#This Row],[smoker]]="?","No",Table7[[#This Row],[smoker]])</f>
        <v>No</v>
      </c>
      <c r="K1436" s="20">
        <f>IFERROR(VALUE(Table7[[#This Row],[NumberOfMajorSurgeries]]),0)</f>
        <v>1</v>
      </c>
      <c r="L1436" s="22" t="str">
        <f t="shared" si="44"/>
        <v>Normal Weight</v>
      </c>
      <c r="M1436" s="22" t="str">
        <f t="shared" si="45"/>
        <v>Prediabetes</v>
      </c>
    </row>
    <row r="1437" spans="1:13" x14ac:dyDescent="0.25">
      <c r="A1437" s="13" t="s">
        <v>2872</v>
      </c>
      <c r="B1437" s="13">
        <v>35.29</v>
      </c>
      <c r="C1437" s="13">
        <v>5.9</v>
      </c>
      <c r="D1437" s="13" t="s">
        <v>8335</v>
      </c>
      <c r="E1437" s="13" t="s">
        <v>8335</v>
      </c>
      <c r="F1437" s="13" t="s">
        <v>8337</v>
      </c>
      <c r="G1437" s="13">
        <v>1</v>
      </c>
      <c r="H1437" s="13" t="s">
        <v>8335</v>
      </c>
      <c r="J1437" s="20" t="str">
        <f>IF(Table7[[#This Row],[smoker]]="?","No",Table7[[#This Row],[smoker]])</f>
        <v>No</v>
      </c>
      <c r="K1437" s="20">
        <f>IFERROR(VALUE(Table7[[#This Row],[NumberOfMajorSurgeries]]),0)</f>
        <v>1</v>
      </c>
      <c r="L1437" s="20" t="str">
        <f t="shared" si="44"/>
        <v>Obesity</v>
      </c>
      <c r="M1437" s="20" t="str">
        <f t="shared" si="45"/>
        <v>Prediabetes</v>
      </c>
    </row>
    <row r="1438" spans="1:13" x14ac:dyDescent="0.25">
      <c r="A1438" s="13" t="s">
        <v>2874</v>
      </c>
      <c r="B1438" s="13">
        <v>35.299999999999997</v>
      </c>
      <c r="C1438" s="13">
        <v>4.45</v>
      </c>
      <c r="D1438" s="13" t="s">
        <v>8335</v>
      </c>
      <c r="E1438" s="13" t="s">
        <v>8335</v>
      </c>
      <c r="F1438" s="13" t="s">
        <v>8335</v>
      </c>
      <c r="G1438" s="13" t="s">
        <v>8339</v>
      </c>
      <c r="H1438" s="13" t="s">
        <v>8335</v>
      </c>
      <c r="J1438" s="20" t="str">
        <f>IF(Table7[[#This Row],[smoker]]="?","No",Table7[[#This Row],[smoker]])</f>
        <v>No</v>
      </c>
      <c r="K1438" s="20">
        <f>IFERROR(VALUE(Table7[[#This Row],[NumberOfMajorSurgeries]]),0)</f>
        <v>0</v>
      </c>
      <c r="L1438" s="22" t="str">
        <f t="shared" si="44"/>
        <v>Obesity</v>
      </c>
      <c r="M1438" s="22" t="str">
        <f t="shared" si="45"/>
        <v>Normal</v>
      </c>
    </row>
    <row r="1439" spans="1:13" x14ac:dyDescent="0.25">
      <c r="A1439" s="13" t="s">
        <v>2876</v>
      </c>
      <c r="B1439" s="13">
        <v>35.64</v>
      </c>
      <c r="C1439" s="13">
        <v>6.17</v>
      </c>
      <c r="D1439" s="13" t="s">
        <v>8335</v>
      </c>
      <c r="E1439" s="13" t="s">
        <v>8335</v>
      </c>
      <c r="F1439" s="13" t="s">
        <v>8337</v>
      </c>
      <c r="G1439" s="13">
        <v>1</v>
      </c>
      <c r="H1439" s="13" t="s">
        <v>8335</v>
      </c>
      <c r="J1439" s="20" t="str">
        <f>IF(Table7[[#This Row],[smoker]]="?","No",Table7[[#This Row],[smoker]])</f>
        <v>No</v>
      </c>
      <c r="K1439" s="20">
        <f>IFERROR(VALUE(Table7[[#This Row],[NumberOfMajorSurgeries]]),0)</f>
        <v>1</v>
      </c>
      <c r="L1439" s="20" t="str">
        <f t="shared" si="44"/>
        <v>Obesity</v>
      </c>
      <c r="M1439" s="20" t="str">
        <f t="shared" si="45"/>
        <v>Prediabetes</v>
      </c>
    </row>
    <row r="1440" spans="1:13" x14ac:dyDescent="0.25">
      <c r="A1440" s="13" t="s">
        <v>2878</v>
      </c>
      <c r="B1440" s="13">
        <v>33.1</v>
      </c>
      <c r="C1440" s="13">
        <v>4.93</v>
      </c>
      <c r="D1440" s="13" t="s">
        <v>8335</v>
      </c>
      <c r="E1440" s="13" t="s">
        <v>8335</v>
      </c>
      <c r="F1440" s="13" t="s">
        <v>8335</v>
      </c>
      <c r="G1440" s="13" t="s">
        <v>8339</v>
      </c>
      <c r="H1440" s="13" t="s">
        <v>8335</v>
      </c>
      <c r="J1440" s="20" t="str">
        <f>IF(Table7[[#This Row],[smoker]]="?","No",Table7[[#This Row],[smoker]])</f>
        <v>No</v>
      </c>
      <c r="K1440" s="20">
        <f>IFERROR(VALUE(Table7[[#This Row],[NumberOfMajorSurgeries]]),0)</f>
        <v>0</v>
      </c>
      <c r="L1440" s="22" t="str">
        <f t="shared" si="44"/>
        <v>Obesity</v>
      </c>
      <c r="M1440" s="22" t="str">
        <f t="shared" si="45"/>
        <v>Normal</v>
      </c>
    </row>
    <row r="1441" spans="1:13" x14ac:dyDescent="0.25">
      <c r="A1441" s="13" t="s">
        <v>2880</v>
      </c>
      <c r="B1441" s="13">
        <v>26.41</v>
      </c>
      <c r="C1441" s="13">
        <v>7.32</v>
      </c>
      <c r="D1441" s="13" t="s">
        <v>8336</v>
      </c>
      <c r="E1441" s="13" t="s">
        <v>8335</v>
      </c>
      <c r="F1441" s="13" t="s">
        <v>8335</v>
      </c>
      <c r="G1441" s="13">
        <v>1</v>
      </c>
      <c r="H1441" s="13" t="s">
        <v>8335</v>
      </c>
      <c r="J1441" s="20" t="str">
        <f>IF(Table7[[#This Row],[smoker]]="?","No",Table7[[#This Row],[smoker]])</f>
        <v>No</v>
      </c>
      <c r="K1441" s="20">
        <f>IFERROR(VALUE(Table7[[#This Row],[NumberOfMajorSurgeries]]),0)</f>
        <v>1</v>
      </c>
      <c r="L1441" s="20" t="str">
        <f t="shared" si="44"/>
        <v>Overweight</v>
      </c>
      <c r="M1441" s="20" t="str">
        <f t="shared" si="45"/>
        <v>Diabetes</v>
      </c>
    </row>
    <row r="1442" spans="1:13" x14ac:dyDescent="0.25">
      <c r="A1442" s="13" t="s">
        <v>2882</v>
      </c>
      <c r="B1442" s="13">
        <v>29.9</v>
      </c>
      <c r="C1442" s="13">
        <v>5.27</v>
      </c>
      <c r="D1442" s="13" t="s">
        <v>8335</v>
      </c>
      <c r="E1442" s="13" t="s">
        <v>8335</v>
      </c>
      <c r="F1442" s="13" t="s">
        <v>8337</v>
      </c>
      <c r="G1442" s="13">
        <v>1</v>
      </c>
      <c r="H1442" s="13" t="s">
        <v>8335</v>
      </c>
      <c r="J1442" s="20" t="str">
        <f>IF(Table7[[#This Row],[smoker]]="?","No",Table7[[#This Row],[smoker]])</f>
        <v>No</v>
      </c>
      <c r="K1442" s="20">
        <f>IFERROR(VALUE(Table7[[#This Row],[NumberOfMajorSurgeries]]),0)</f>
        <v>1</v>
      </c>
      <c r="L1442" s="22" t="str">
        <f t="shared" si="44"/>
        <v>Overweight</v>
      </c>
      <c r="M1442" s="22" t="str">
        <f t="shared" si="45"/>
        <v>Normal</v>
      </c>
    </row>
    <row r="1443" spans="1:13" x14ac:dyDescent="0.25">
      <c r="A1443" s="13" t="s">
        <v>2884</v>
      </c>
      <c r="B1443" s="13">
        <v>25.24</v>
      </c>
      <c r="C1443" s="13">
        <v>5.82</v>
      </c>
      <c r="D1443" s="13" t="s">
        <v>8335</v>
      </c>
      <c r="E1443" s="13" t="s">
        <v>8335</v>
      </c>
      <c r="F1443" s="13" t="s">
        <v>8335</v>
      </c>
      <c r="G1443" s="13">
        <v>1</v>
      </c>
      <c r="H1443" s="13" t="s">
        <v>8335</v>
      </c>
      <c r="J1443" s="20" t="str">
        <f>IF(Table7[[#This Row],[smoker]]="?","No",Table7[[#This Row],[smoker]])</f>
        <v>No</v>
      </c>
      <c r="K1443" s="20">
        <f>IFERROR(VALUE(Table7[[#This Row],[NumberOfMajorSurgeries]]),0)</f>
        <v>1</v>
      </c>
      <c r="L1443" s="20" t="str">
        <f t="shared" si="44"/>
        <v>Overweight</v>
      </c>
      <c r="M1443" s="20" t="str">
        <f t="shared" si="45"/>
        <v>Prediabetes</v>
      </c>
    </row>
    <row r="1444" spans="1:13" x14ac:dyDescent="0.25">
      <c r="A1444" s="13" t="s">
        <v>2886</v>
      </c>
      <c r="B1444" s="13">
        <v>25.08</v>
      </c>
      <c r="C1444" s="13">
        <v>5.8</v>
      </c>
      <c r="D1444" s="13" t="s">
        <v>8335</v>
      </c>
      <c r="E1444" s="13" t="s">
        <v>8335</v>
      </c>
      <c r="F1444" s="13" t="s">
        <v>8337</v>
      </c>
      <c r="G1444" s="13">
        <v>1</v>
      </c>
      <c r="H1444" s="13" t="s">
        <v>8335</v>
      </c>
      <c r="J1444" s="20" t="str">
        <f>IF(Table7[[#This Row],[smoker]]="?","No",Table7[[#This Row],[smoker]])</f>
        <v>No</v>
      </c>
      <c r="K1444" s="20">
        <f>IFERROR(VALUE(Table7[[#This Row],[NumberOfMajorSurgeries]]),0)</f>
        <v>1</v>
      </c>
      <c r="L1444" s="22" t="str">
        <f t="shared" si="44"/>
        <v>Overweight</v>
      </c>
      <c r="M1444" s="22" t="str">
        <f t="shared" si="45"/>
        <v>Prediabetes</v>
      </c>
    </row>
    <row r="1445" spans="1:13" x14ac:dyDescent="0.25">
      <c r="A1445" s="13" t="s">
        <v>2888</v>
      </c>
      <c r="B1445" s="13">
        <v>29.164999999999999</v>
      </c>
      <c r="C1445" s="13">
        <v>4.87</v>
      </c>
      <c r="D1445" s="13" t="s">
        <v>8335</v>
      </c>
      <c r="E1445" s="13" t="s">
        <v>8336</v>
      </c>
      <c r="F1445" s="13" t="s">
        <v>8335</v>
      </c>
      <c r="G1445" s="13">
        <v>1</v>
      </c>
      <c r="H1445" s="13" t="s">
        <v>8335</v>
      </c>
      <c r="J1445" s="20" t="str">
        <f>IF(Table7[[#This Row],[smoker]]="?","No",Table7[[#This Row],[smoker]])</f>
        <v>No</v>
      </c>
      <c r="K1445" s="20">
        <f>IFERROR(VALUE(Table7[[#This Row],[NumberOfMajorSurgeries]]),0)</f>
        <v>1</v>
      </c>
      <c r="L1445" s="20" t="str">
        <f t="shared" si="44"/>
        <v>Overweight</v>
      </c>
      <c r="M1445" s="20" t="str">
        <f t="shared" si="45"/>
        <v>Normal</v>
      </c>
    </row>
    <row r="1446" spans="1:13" x14ac:dyDescent="0.25">
      <c r="A1446" s="13" t="s">
        <v>2890</v>
      </c>
      <c r="B1446" s="13">
        <v>15.05</v>
      </c>
      <c r="C1446" s="13">
        <v>8.1199999999999992</v>
      </c>
      <c r="D1446" s="13" t="s">
        <v>8335</v>
      </c>
      <c r="E1446" s="13" t="s">
        <v>8335</v>
      </c>
      <c r="F1446" s="13" t="s">
        <v>8335</v>
      </c>
      <c r="G1446" s="13" t="s">
        <v>8339</v>
      </c>
      <c r="H1446" s="13" t="s">
        <v>8335</v>
      </c>
      <c r="J1446" s="20" t="str">
        <f>IF(Table7[[#This Row],[smoker]]="?","No",Table7[[#This Row],[smoker]])</f>
        <v>No</v>
      </c>
      <c r="K1446" s="20">
        <f>IFERROR(VALUE(Table7[[#This Row],[NumberOfMajorSurgeries]]),0)</f>
        <v>0</v>
      </c>
      <c r="L1446" s="22" t="str">
        <f t="shared" si="44"/>
        <v>Underweight</v>
      </c>
      <c r="M1446" s="22" t="str">
        <f t="shared" si="45"/>
        <v>Diabetes</v>
      </c>
    </row>
    <row r="1447" spans="1:13" x14ac:dyDescent="0.25">
      <c r="A1447" s="13" t="s">
        <v>2892</v>
      </c>
      <c r="B1447" s="13">
        <v>19.95</v>
      </c>
      <c r="C1447" s="13">
        <v>4.3600000000000003</v>
      </c>
      <c r="D1447" s="13" t="s">
        <v>8335</v>
      </c>
      <c r="E1447" s="13" t="s">
        <v>8335</v>
      </c>
      <c r="F1447" s="13" t="s">
        <v>8335</v>
      </c>
      <c r="G1447" s="13">
        <v>2</v>
      </c>
      <c r="H1447" s="13" t="s">
        <v>8335</v>
      </c>
      <c r="J1447" s="20" t="str">
        <f>IF(Table7[[#This Row],[smoker]]="?","No",Table7[[#This Row],[smoker]])</f>
        <v>No</v>
      </c>
      <c r="K1447" s="20">
        <f>IFERROR(VALUE(Table7[[#This Row],[NumberOfMajorSurgeries]]),0)</f>
        <v>2</v>
      </c>
      <c r="L1447" s="20" t="str">
        <f t="shared" si="44"/>
        <v>Normal Weight</v>
      </c>
      <c r="M1447" s="20" t="str">
        <f t="shared" si="45"/>
        <v>Normal</v>
      </c>
    </row>
    <row r="1448" spans="1:13" x14ac:dyDescent="0.25">
      <c r="A1448" s="13" t="s">
        <v>2894</v>
      </c>
      <c r="B1448" s="13">
        <v>16.66</v>
      </c>
      <c r="C1448" s="13">
        <v>9.16</v>
      </c>
      <c r="D1448" s="13" t="s">
        <v>8335</v>
      </c>
      <c r="E1448" s="13" t="s">
        <v>8335</v>
      </c>
      <c r="F1448" s="13" t="s">
        <v>8335</v>
      </c>
      <c r="G1448" s="13" t="s">
        <v>8339</v>
      </c>
      <c r="H1448" s="13" t="s">
        <v>8335</v>
      </c>
      <c r="J1448" s="20" t="str">
        <f>IF(Table7[[#This Row],[smoker]]="?","No",Table7[[#This Row],[smoker]])</f>
        <v>No</v>
      </c>
      <c r="K1448" s="20">
        <f>IFERROR(VALUE(Table7[[#This Row],[NumberOfMajorSurgeries]]),0)</f>
        <v>0</v>
      </c>
      <c r="L1448" s="22" t="str">
        <f t="shared" si="44"/>
        <v>Underweight</v>
      </c>
      <c r="M1448" s="22" t="str">
        <f t="shared" si="45"/>
        <v>Diabetes</v>
      </c>
    </row>
    <row r="1449" spans="1:13" x14ac:dyDescent="0.25">
      <c r="A1449" s="13" t="s">
        <v>2896</v>
      </c>
      <c r="B1449" s="13">
        <v>16.62</v>
      </c>
      <c r="C1449" s="13">
        <v>9.14</v>
      </c>
      <c r="D1449" s="13" t="s">
        <v>8335</v>
      </c>
      <c r="E1449" s="13" t="s">
        <v>8335</v>
      </c>
      <c r="F1449" s="13" t="s">
        <v>8335</v>
      </c>
      <c r="G1449" s="13" t="s">
        <v>8339</v>
      </c>
      <c r="H1449" s="13" t="s">
        <v>8335</v>
      </c>
      <c r="J1449" s="20" t="str">
        <f>IF(Table7[[#This Row],[smoker]]="?","No",Table7[[#This Row],[smoker]])</f>
        <v>No</v>
      </c>
      <c r="K1449" s="20">
        <f>IFERROR(VALUE(Table7[[#This Row],[NumberOfMajorSurgeries]]),0)</f>
        <v>0</v>
      </c>
      <c r="L1449" s="20" t="str">
        <f t="shared" si="44"/>
        <v>Underweight</v>
      </c>
      <c r="M1449" s="20" t="str">
        <f t="shared" si="45"/>
        <v>Diabetes</v>
      </c>
    </row>
    <row r="1450" spans="1:13" x14ac:dyDescent="0.25">
      <c r="A1450" s="13" t="s">
        <v>2898</v>
      </c>
      <c r="B1450" s="13">
        <v>15.36</v>
      </c>
      <c r="C1450" s="13">
        <v>5.49</v>
      </c>
      <c r="D1450" s="13" t="s">
        <v>8336</v>
      </c>
      <c r="E1450" s="13" t="s">
        <v>8335</v>
      </c>
      <c r="F1450" s="13" t="s">
        <v>8335</v>
      </c>
      <c r="G1450" s="13">
        <v>2</v>
      </c>
      <c r="H1450" s="13" t="s">
        <v>8335</v>
      </c>
      <c r="J1450" s="20" t="str">
        <f>IF(Table7[[#This Row],[smoker]]="?","No",Table7[[#This Row],[smoker]])</f>
        <v>No</v>
      </c>
      <c r="K1450" s="20">
        <f>IFERROR(VALUE(Table7[[#This Row],[NumberOfMajorSurgeries]]),0)</f>
        <v>2</v>
      </c>
      <c r="L1450" s="22" t="str">
        <f t="shared" si="44"/>
        <v>Underweight</v>
      </c>
      <c r="M1450" s="22" t="str">
        <f t="shared" si="45"/>
        <v>Normal</v>
      </c>
    </row>
    <row r="1451" spans="1:13" x14ac:dyDescent="0.25">
      <c r="A1451" s="13" t="s">
        <v>2900</v>
      </c>
      <c r="B1451" s="13">
        <v>27.74</v>
      </c>
      <c r="C1451" s="13">
        <v>5.96</v>
      </c>
      <c r="D1451" s="13" t="s">
        <v>8336</v>
      </c>
      <c r="E1451" s="13" t="s">
        <v>8335</v>
      </c>
      <c r="F1451" s="13" t="s">
        <v>8335</v>
      </c>
      <c r="G1451" s="13" t="s">
        <v>8339</v>
      </c>
      <c r="H1451" s="13" t="s">
        <v>8335</v>
      </c>
      <c r="J1451" s="20" t="str">
        <f>IF(Table7[[#This Row],[smoker]]="?","No",Table7[[#This Row],[smoker]])</f>
        <v>No</v>
      </c>
      <c r="K1451" s="20">
        <f>IFERROR(VALUE(Table7[[#This Row],[NumberOfMajorSurgeries]]),0)</f>
        <v>0</v>
      </c>
      <c r="L1451" s="20" t="str">
        <f t="shared" si="44"/>
        <v>Overweight</v>
      </c>
      <c r="M1451" s="20" t="str">
        <f t="shared" si="45"/>
        <v>Prediabetes</v>
      </c>
    </row>
    <row r="1452" spans="1:13" x14ac:dyDescent="0.25">
      <c r="A1452" s="13" t="s">
        <v>2902</v>
      </c>
      <c r="B1452" s="13">
        <v>22.44</v>
      </c>
      <c r="C1452" s="13">
        <v>4.62</v>
      </c>
      <c r="D1452" s="13" t="s">
        <v>8336</v>
      </c>
      <c r="E1452" s="13" t="s">
        <v>8335</v>
      </c>
      <c r="F1452" s="13" t="s">
        <v>8335</v>
      </c>
      <c r="G1452" s="13" t="s">
        <v>8339</v>
      </c>
      <c r="H1452" s="13" t="s">
        <v>8335</v>
      </c>
      <c r="J1452" s="20" t="str">
        <f>IF(Table7[[#This Row],[smoker]]="?","No",Table7[[#This Row],[smoker]])</f>
        <v>No</v>
      </c>
      <c r="K1452" s="20">
        <f>IFERROR(VALUE(Table7[[#This Row],[NumberOfMajorSurgeries]]),0)</f>
        <v>0</v>
      </c>
      <c r="L1452" s="22" t="str">
        <f t="shared" si="44"/>
        <v>Normal Weight</v>
      </c>
      <c r="M1452" s="22" t="str">
        <f t="shared" si="45"/>
        <v>Normal</v>
      </c>
    </row>
    <row r="1453" spans="1:13" x14ac:dyDescent="0.25">
      <c r="A1453" s="13" t="s">
        <v>2904</v>
      </c>
      <c r="B1453" s="13">
        <v>37.049999999999997</v>
      </c>
      <c r="C1453" s="13">
        <v>9.9600000000000009</v>
      </c>
      <c r="D1453" s="13" t="s">
        <v>8336</v>
      </c>
      <c r="E1453" s="13" t="s">
        <v>8335</v>
      </c>
      <c r="F1453" s="13" t="s">
        <v>8335</v>
      </c>
      <c r="G1453" s="13" t="s">
        <v>8339</v>
      </c>
      <c r="H1453" s="13" t="s">
        <v>8335</v>
      </c>
      <c r="J1453" s="20" t="str">
        <f>IF(Table7[[#This Row],[smoker]]="?","No",Table7[[#This Row],[smoker]])</f>
        <v>No</v>
      </c>
      <c r="K1453" s="20">
        <f>IFERROR(VALUE(Table7[[#This Row],[NumberOfMajorSurgeries]]),0)</f>
        <v>0</v>
      </c>
      <c r="L1453" s="20" t="str">
        <f t="shared" si="44"/>
        <v>Obesity</v>
      </c>
      <c r="M1453" s="20" t="str">
        <f t="shared" si="45"/>
        <v>Diabetes</v>
      </c>
    </row>
    <row r="1454" spans="1:13" x14ac:dyDescent="0.25">
      <c r="A1454" s="13" t="s">
        <v>2906</v>
      </c>
      <c r="B1454" s="13">
        <v>22.95</v>
      </c>
      <c r="C1454" s="13">
        <v>10.53</v>
      </c>
      <c r="D1454" s="13" t="s">
        <v>8335</v>
      </c>
      <c r="E1454" s="13" t="s">
        <v>8335</v>
      </c>
      <c r="F1454" s="13" t="s">
        <v>8335</v>
      </c>
      <c r="G1454" s="13">
        <v>2</v>
      </c>
      <c r="H1454" s="13" t="s">
        <v>8335</v>
      </c>
      <c r="J1454" s="20" t="str">
        <f>IF(Table7[[#This Row],[smoker]]="?","No",Table7[[#This Row],[smoker]])</f>
        <v>No</v>
      </c>
      <c r="K1454" s="20">
        <f>IFERROR(VALUE(Table7[[#This Row],[NumberOfMajorSurgeries]]),0)</f>
        <v>2</v>
      </c>
      <c r="L1454" s="22" t="str">
        <f t="shared" si="44"/>
        <v>Normal Weight</v>
      </c>
      <c r="M1454" s="22" t="str">
        <f t="shared" si="45"/>
        <v>Diabetes</v>
      </c>
    </row>
    <row r="1455" spans="1:13" x14ac:dyDescent="0.25">
      <c r="A1455" s="13" t="s">
        <v>2908</v>
      </c>
      <c r="B1455" s="13">
        <v>34.200000000000003</v>
      </c>
      <c r="C1455" s="13">
        <v>6.69</v>
      </c>
      <c r="D1455" s="13" t="s">
        <v>8336</v>
      </c>
      <c r="E1455" s="13" t="s">
        <v>8335</v>
      </c>
      <c r="F1455" s="13" t="s">
        <v>8335</v>
      </c>
      <c r="G1455" s="13" t="s">
        <v>8339</v>
      </c>
      <c r="H1455" s="13" t="s">
        <v>8335</v>
      </c>
      <c r="J1455" s="20" t="str">
        <f>IF(Table7[[#This Row],[smoker]]="?","No",Table7[[#This Row],[smoker]])</f>
        <v>No</v>
      </c>
      <c r="K1455" s="20">
        <f>IFERROR(VALUE(Table7[[#This Row],[NumberOfMajorSurgeries]]),0)</f>
        <v>0</v>
      </c>
      <c r="L1455" s="20" t="str">
        <f t="shared" si="44"/>
        <v>Obesity</v>
      </c>
      <c r="M1455" s="20" t="str">
        <f t="shared" si="45"/>
        <v>Diabetes</v>
      </c>
    </row>
    <row r="1456" spans="1:13" x14ac:dyDescent="0.25">
      <c r="A1456" s="13" t="s">
        <v>2910</v>
      </c>
      <c r="B1456" s="13">
        <v>30.59</v>
      </c>
      <c r="C1456" s="13">
        <v>9.5500000000000007</v>
      </c>
      <c r="D1456" s="13" t="s">
        <v>8336</v>
      </c>
      <c r="E1456" s="13" t="s">
        <v>8335</v>
      </c>
      <c r="F1456" s="13" t="s">
        <v>8335</v>
      </c>
      <c r="G1456" s="13" t="s">
        <v>8339</v>
      </c>
      <c r="H1456" s="13" t="s">
        <v>8335</v>
      </c>
      <c r="J1456" s="20" t="str">
        <f>IF(Table7[[#This Row],[smoker]]="?","No",Table7[[#This Row],[smoker]])</f>
        <v>No</v>
      </c>
      <c r="K1456" s="20">
        <f>IFERROR(VALUE(Table7[[#This Row],[NumberOfMajorSurgeries]]),0)</f>
        <v>0</v>
      </c>
      <c r="L1456" s="22" t="str">
        <f t="shared" si="44"/>
        <v>Obesity</v>
      </c>
      <c r="M1456" s="22" t="str">
        <f t="shared" si="45"/>
        <v>Diabetes</v>
      </c>
    </row>
    <row r="1457" spans="1:13" x14ac:dyDescent="0.25">
      <c r="A1457" s="13" t="s">
        <v>2912</v>
      </c>
      <c r="B1457" s="13">
        <v>25.51</v>
      </c>
      <c r="C1457" s="13">
        <v>6.05</v>
      </c>
      <c r="D1457" s="13" t="s">
        <v>8335</v>
      </c>
      <c r="E1457" s="13" t="s">
        <v>8335</v>
      </c>
      <c r="F1457" s="13" t="s">
        <v>8335</v>
      </c>
      <c r="G1457" s="13" t="s">
        <v>8339</v>
      </c>
      <c r="H1457" s="13" t="s">
        <v>8335</v>
      </c>
      <c r="J1457" s="20" t="str">
        <f>IF(Table7[[#This Row],[smoker]]="?","No",Table7[[#This Row],[smoker]])</f>
        <v>No</v>
      </c>
      <c r="K1457" s="20">
        <f>IFERROR(VALUE(Table7[[#This Row],[NumberOfMajorSurgeries]]),0)</f>
        <v>0</v>
      </c>
      <c r="L1457" s="20" t="str">
        <f t="shared" si="44"/>
        <v>Overweight</v>
      </c>
      <c r="M1457" s="20" t="str">
        <f t="shared" si="45"/>
        <v>Prediabetes</v>
      </c>
    </row>
    <row r="1458" spans="1:13" x14ac:dyDescent="0.25">
      <c r="A1458" s="13" t="s">
        <v>2914</v>
      </c>
      <c r="B1458" s="13">
        <v>29.04</v>
      </c>
      <c r="C1458" s="13">
        <v>10.56</v>
      </c>
      <c r="D1458" s="13" t="s">
        <v>8336</v>
      </c>
      <c r="E1458" s="13" t="s">
        <v>8335</v>
      </c>
      <c r="F1458" s="13" t="s">
        <v>8335</v>
      </c>
      <c r="G1458" s="13">
        <v>1</v>
      </c>
      <c r="H1458" s="13" t="s">
        <v>8335</v>
      </c>
      <c r="J1458" s="20" t="str">
        <f>IF(Table7[[#This Row],[smoker]]="?","No",Table7[[#This Row],[smoker]])</f>
        <v>No</v>
      </c>
      <c r="K1458" s="20">
        <f>IFERROR(VALUE(Table7[[#This Row],[NumberOfMajorSurgeries]]),0)</f>
        <v>1</v>
      </c>
      <c r="L1458" s="22" t="str">
        <f t="shared" si="44"/>
        <v>Overweight</v>
      </c>
      <c r="M1458" s="22" t="str">
        <f t="shared" si="45"/>
        <v>Diabetes</v>
      </c>
    </row>
    <row r="1459" spans="1:13" x14ac:dyDescent="0.25">
      <c r="A1459" s="13" t="s">
        <v>2916</v>
      </c>
      <c r="B1459" s="13">
        <v>22.135000000000002</v>
      </c>
      <c r="C1459" s="13">
        <v>10.81</v>
      </c>
      <c r="D1459" s="13" t="s">
        <v>8336</v>
      </c>
      <c r="E1459" s="13" t="s">
        <v>8335</v>
      </c>
      <c r="F1459" s="13" t="s">
        <v>8335</v>
      </c>
      <c r="G1459" s="13">
        <v>1</v>
      </c>
      <c r="H1459" s="13" t="s">
        <v>8335</v>
      </c>
      <c r="J1459" s="20" t="str">
        <f>IF(Table7[[#This Row],[smoker]]="?","No",Table7[[#This Row],[smoker]])</f>
        <v>No</v>
      </c>
      <c r="K1459" s="20">
        <f>IFERROR(VALUE(Table7[[#This Row],[NumberOfMajorSurgeries]]),0)</f>
        <v>1</v>
      </c>
      <c r="L1459" s="20" t="str">
        <f t="shared" si="44"/>
        <v>Normal Weight</v>
      </c>
      <c r="M1459" s="20" t="str">
        <f t="shared" si="45"/>
        <v>Diabetes</v>
      </c>
    </row>
    <row r="1460" spans="1:13" x14ac:dyDescent="0.25">
      <c r="A1460" s="13" t="s">
        <v>2918</v>
      </c>
      <c r="B1460" s="13">
        <v>21.375</v>
      </c>
      <c r="C1460" s="13">
        <v>4.32</v>
      </c>
      <c r="D1460" s="13" t="s">
        <v>8335</v>
      </c>
      <c r="E1460" s="13" t="s">
        <v>8335</v>
      </c>
      <c r="F1460" s="13" t="s">
        <v>8335</v>
      </c>
      <c r="G1460" s="13" t="s">
        <v>8339</v>
      </c>
      <c r="H1460" s="13" t="s">
        <v>8335</v>
      </c>
      <c r="J1460" s="20" t="str">
        <f>IF(Table7[[#This Row],[smoker]]="?","No",Table7[[#This Row],[smoker]])</f>
        <v>No</v>
      </c>
      <c r="K1460" s="20">
        <f>IFERROR(VALUE(Table7[[#This Row],[NumberOfMajorSurgeries]]),0)</f>
        <v>0</v>
      </c>
      <c r="L1460" s="22" t="str">
        <f t="shared" si="44"/>
        <v>Normal Weight</v>
      </c>
      <c r="M1460" s="22" t="str">
        <f t="shared" si="45"/>
        <v>Normal</v>
      </c>
    </row>
    <row r="1461" spans="1:13" x14ac:dyDescent="0.25">
      <c r="A1461" s="13" t="s">
        <v>2920</v>
      </c>
      <c r="B1461" s="13">
        <v>29.19</v>
      </c>
      <c r="C1461" s="13">
        <v>4.37</v>
      </c>
      <c r="D1461" s="13" t="s">
        <v>8335</v>
      </c>
      <c r="E1461" s="13" t="s">
        <v>8335</v>
      </c>
      <c r="F1461" s="13" t="s">
        <v>8335</v>
      </c>
      <c r="G1461" s="13" t="s">
        <v>8339</v>
      </c>
      <c r="H1461" s="13" t="s">
        <v>8335</v>
      </c>
      <c r="J1461" s="20" t="str">
        <f>IF(Table7[[#This Row],[smoker]]="?","No",Table7[[#This Row],[smoker]])</f>
        <v>No</v>
      </c>
      <c r="K1461" s="20">
        <f>IFERROR(VALUE(Table7[[#This Row],[NumberOfMajorSurgeries]]),0)</f>
        <v>0</v>
      </c>
      <c r="L1461" s="20" t="str">
        <f t="shared" si="44"/>
        <v>Overweight</v>
      </c>
      <c r="M1461" s="20" t="str">
        <f t="shared" si="45"/>
        <v>Normal</v>
      </c>
    </row>
    <row r="1462" spans="1:13" x14ac:dyDescent="0.25">
      <c r="A1462" s="13" t="s">
        <v>2922</v>
      </c>
      <c r="B1462" s="13">
        <v>31.92</v>
      </c>
      <c r="C1462" s="13">
        <v>4.8099999999999996</v>
      </c>
      <c r="D1462" s="13" t="s">
        <v>8336</v>
      </c>
      <c r="E1462" s="13" t="s">
        <v>8335</v>
      </c>
      <c r="F1462" s="13" t="s">
        <v>8337</v>
      </c>
      <c r="G1462" s="13">
        <v>1</v>
      </c>
      <c r="H1462" s="13" t="s">
        <v>8335</v>
      </c>
      <c r="J1462" s="20" t="str">
        <f>IF(Table7[[#This Row],[smoker]]="?","No",Table7[[#This Row],[smoker]])</f>
        <v>No</v>
      </c>
      <c r="K1462" s="20">
        <f>IFERROR(VALUE(Table7[[#This Row],[NumberOfMajorSurgeries]]),0)</f>
        <v>1</v>
      </c>
      <c r="L1462" s="22" t="str">
        <f t="shared" si="44"/>
        <v>Obesity</v>
      </c>
      <c r="M1462" s="22" t="str">
        <f t="shared" si="45"/>
        <v>Normal</v>
      </c>
    </row>
    <row r="1463" spans="1:13" x14ac:dyDescent="0.25">
      <c r="A1463" s="13" t="s">
        <v>2924</v>
      </c>
      <c r="B1463" s="13">
        <v>26.315000000000001</v>
      </c>
      <c r="C1463" s="13">
        <v>4.5599999999999996</v>
      </c>
      <c r="D1463" s="13" t="s">
        <v>8336</v>
      </c>
      <c r="E1463" s="13" t="s">
        <v>8335</v>
      </c>
      <c r="F1463" s="13" t="s">
        <v>8337</v>
      </c>
      <c r="G1463" s="13">
        <v>1</v>
      </c>
      <c r="H1463" s="13" t="s">
        <v>8335</v>
      </c>
      <c r="J1463" s="20" t="str">
        <f>IF(Table7[[#This Row],[smoker]]="?","No",Table7[[#This Row],[smoker]])</f>
        <v>No</v>
      </c>
      <c r="K1463" s="20">
        <f>IFERROR(VALUE(Table7[[#This Row],[NumberOfMajorSurgeries]]),0)</f>
        <v>1</v>
      </c>
      <c r="L1463" s="20" t="str">
        <f t="shared" si="44"/>
        <v>Overweight</v>
      </c>
      <c r="M1463" s="20" t="str">
        <f t="shared" si="45"/>
        <v>Normal</v>
      </c>
    </row>
    <row r="1464" spans="1:13" x14ac:dyDescent="0.25">
      <c r="A1464" s="13" t="s">
        <v>2926</v>
      </c>
      <c r="B1464" s="13">
        <v>35.299999999999997</v>
      </c>
      <c r="C1464" s="13">
        <v>4.3899999999999997</v>
      </c>
      <c r="D1464" s="13" t="s">
        <v>8335</v>
      </c>
      <c r="E1464" s="13" t="s">
        <v>8335</v>
      </c>
      <c r="F1464" s="13" t="s">
        <v>8335</v>
      </c>
      <c r="G1464" s="13" t="s">
        <v>8339</v>
      </c>
      <c r="H1464" s="13" t="s">
        <v>8335</v>
      </c>
      <c r="J1464" s="20" t="str">
        <f>IF(Table7[[#This Row],[smoker]]="?","No",Table7[[#This Row],[smoker]])</f>
        <v>No</v>
      </c>
      <c r="K1464" s="20">
        <f>IFERROR(VALUE(Table7[[#This Row],[NumberOfMajorSurgeries]]),0)</f>
        <v>0</v>
      </c>
      <c r="L1464" s="22" t="str">
        <f t="shared" si="44"/>
        <v>Obesity</v>
      </c>
      <c r="M1464" s="22" t="str">
        <f t="shared" si="45"/>
        <v>Normal</v>
      </c>
    </row>
    <row r="1465" spans="1:13" x14ac:dyDescent="0.25">
      <c r="A1465" s="13" t="s">
        <v>2928</v>
      </c>
      <c r="B1465" s="13">
        <v>18.91</v>
      </c>
      <c r="C1465" s="13">
        <v>11.44</v>
      </c>
      <c r="D1465" s="13" t="s">
        <v>8335</v>
      </c>
      <c r="E1465" s="13" t="s">
        <v>8335</v>
      </c>
      <c r="F1465" s="13" t="s">
        <v>8335</v>
      </c>
      <c r="G1465" s="13" t="s">
        <v>8339</v>
      </c>
      <c r="H1465" s="13" t="s">
        <v>8335</v>
      </c>
      <c r="J1465" s="20" t="str">
        <f>IF(Table7[[#This Row],[smoker]]="?","No",Table7[[#This Row],[smoker]])</f>
        <v>No</v>
      </c>
      <c r="K1465" s="20">
        <f>IFERROR(VALUE(Table7[[#This Row],[NumberOfMajorSurgeries]]),0)</f>
        <v>0</v>
      </c>
      <c r="L1465" s="20" t="str">
        <f t="shared" si="44"/>
        <v>Normal Weight</v>
      </c>
      <c r="M1465" s="20" t="str">
        <f t="shared" si="45"/>
        <v>Diabetes</v>
      </c>
    </row>
    <row r="1466" spans="1:13" x14ac:dyDescent="0.25">
      <c r="A1466" s="13" t="s">
        <v>2930</v>
      </c>
      <c r="B1466" s="13">
        <v>22.41</v>
      </c>
      <c r="C1466" s="13">
        <v>11.37</v>
      </c>
      <c r="D1466" s="13" t="s">
        <v>8336</v>
      </c>
      <c r="E1466" s="13" t="s">
        <v>8335</v>
      </c>
      <c r="F1466" s="13" t="s">
        <v>8335</v>
      </c>
      <c r="G1466" s="13">
        <v>1</v>
      </c>
      <c r="H1466" s="13" t="s">
        <v>8335</v>
      </c>
      <c r="J1466" s="20" t="str">
        <f>IF(Table7[[#This Row],[smoker]]="?","No",Table7[[#This Row],[smoker]])</f>
        <v>No</v>
      </c>
      <c r="K1466" s="20">
        <f>IFERROR(VALUE(Table7[[#This Row],[NumberOfMajorSurgeries]]),0)</f>
        <v>1</v>
      </c>
      <c r="L1466" s="22" t="str">
        <f t="shared" si="44"/>
        <v>Normal Weight</v>
      </c>
      <c r="M1466" s="22" t="str">
        <f t="shared" si="45"/>
        <v>Diabetes</v>
      </c>
    </row>
    <row r="1467" spans="1:13" x14ac:dyDescent="0.25">
      <c r="A1467" s="13" t="s">
        <v>2932</v>
      </c>
      <c r="B1467" s="13">
        <v>22.704999999999998</v>
      </c>
      <c r="C1467" s="13">
        <v>6.14</v>
      </c>
      <c r="D1467" s="13" t="s">
        <v>8335</v>
      </c>
      <c r="E1467" s="13" t="s">
        <v>8335</v>
      </c>
      <c r="F1467" s="13" t="s">
        <v>8335</v>
      </c>
      <c r="G1467" s="13" t="s">
        <v>8339</v>
      </c>
      <c r="H1467" s="13" t="s">
        <v>8335</v>
      </c>
      <c r="J1467" s="20" t="str">
        <f>IF(Table7[[#This Row],[smoker]]="?","No",Table7[[#This Row],[smoker]])</f>
        <v>No</v>
      </c>
      <c r="K1467" s="20">
        <f>IFERROR(VALUE(Table7[[#This Row],[NumberOfMajorSurgeries]]),0)</f>
        <v>0</v>
      </c>
      <c r="L1467" s="20" t="str">
        <f t="shared" si="44"/>
        <v>Normal Weight</v>
      </c>
      <c r="M1467" s="20" t="str">
        <f t="shared" si="45"/>
        <v>Prediabetes</v>
      </c>
    </row>
    <row r="1468" spans="1:13" x14ac:dyDescent="0.25">
      <c r="A1468" s="13" t="s">
        <v>2934</v>
      </c>
      <c r="B1468" s="13">
        <v>37.18</v>
      </c>
      <c r="C1468" s="13">
        <v>4.8899999999999997</v>
      </c>
      <c r="D1468" s="13" t="s">
        <v>8335</v>
      </c>
      <c r="E1468" s="13" t="s">
        <v>8335</v>
      </c>
      <c r="F1468" s="13" t="s">
        <v>8335</v>
      </c>
      <c r="G1468" s="13" t="s">
        <v>8339</v>
      </c>
      <c r="H1468" s="13" t="s">
        <v>8335</v>
      </c>
      <c r="J1468" s="20" t="str">
        <f>IF(Table7[[#This Row],[smoker]]="?","No",Table7[[#This Row],[smoker]])</f>
        <v>No</v>
      </c>
      <c r="K1468" s="20">
        <f>IFERROR(VALUE(Table7[[#This Row],[NumberOfMajorSurgeries]]),0)</f>
        <v>0</v>
      </c>
      <c r="L1468" s="22" t="str">
        <f t="shared" si="44"/>
        <v>Obesity</v>
      </c>
      <c r="M1468" s="22" t="str">
        <f t="shared" si="45"/>
        <v>Normal</v>
      </c>
    </row>
    <row r="1469" spans="1:13" x14ac:dyDescent="0.25">
      <c r="A1469" s="13" t="s">
        <v>2936</v>
      </c>
      <c r="B1469" s="13">
        <v>35.97</v>
      </c>
      <c r="C1469" s="13">
        <v>4.5999999999999996</v>
      </c>
      <c r="D1469" s="13" t="s">
        <v>8335</v>
      </c>
      <c r="E1469" s="13" t="s">
        <v>8335</v>
      </c>
      <c r="F1469" s="13" t="s">
        <v>8335</v>
      </c>
      <c r="G1469" s="13" t="s">
        <v>8339</v>
      </c>
      <c r="H1469" s="13" t="s">
        <v>8335</v>
      </c>
      <c r="J1469" s="20" t="str">
        <f>IF(Table7[[#This Row],[smoker]]="?","No",Table7[[#This Row],[smoker]])</f>
        <v>No</v>
      </c>
      <c r="K1469" s="20">
        <f>IFERROR(VALUE(Table7[[#This Row],[NumberOfMajorSurgeries]]),0)</f>
        <v>0</v>
      </c>
      <c r="L1469" s="20" t="str">
        <f t="shared" si="44"/>
        <v>Obesity</v>
      </c>
      <c r="M1469" s="20" t="str">
        <f t="shared" si="45"/>
        <v>Normal</v>
      </c>
    </row>
    <row r="1470" spans="1:13" x14ac:dyDescent="0.25">
      <c r="A1470" s="13" t="s">
        <v>2938</v>
      </c>
      <c r="B1470" s="13">
        <v>35.799999999999997</v>
      </c>
      <c r="C1470" s="13">
        <v>4.42</v>
      </c>
      <c r="D1470" s="13" t="s">
        <v>8335</v>
      </c>
      <c r="E1470" s="13" t="s">
        <v>8335</v>
      </c>
      <c r="F1470" s="13" t="s">
        <v>8335</v>
      </c>
      <c r="G1470" s="13" t="s">
        <v>8339</v>
      </c>
      <c r="H1470" s="13" t="s">
        <v>8335</v>
      </c>
      <c r="J1470" s="20" t="str">
        <f>IF(Table7[[#This Row],[smoker]]="?","No",Table7[[#This Row],[smoker]])</f>
        <v>No</v>
      </c>
      <c r="K1470" s="20">
        <f>IFERROR(VALUE(Table7[[#This Row],[NumberOfMajorSurgeries]]),0)</f>
        <v>0</v>
      </c>
      <c r="L1470" s="22" t="str">
        <f t="shared" si="44"/>
        <v>Obesity</v>
      </c>
      <c r="M1470" s="22" t="str">
        <f t="shared" si="45"/>
        <v>Normal</v>
      </c>
    </row>
    <row r="1471" spans="1:13" x14ac:dyDescent="0.25">
      <c r="A1471" s="13" t="s">
        <v>2940</v>
      </c>
      <c r="B1471" s="13">
        <v>28.31</v>
      </c>
      <c r="C1471" s="13">
        <v>7.48</v>
      </c>
      <c r="D1471" s="13" t="s">
        <v>8336</v>
      </c>
      <c r="E1471" s="13" t="s">
        <v>8335</v>
      </c>
      <c r="F1471" s="13" t="s">
        <v>8335</v>
      </c>
      <c r="G1471" s="13" t="s">
        <v>8339</v>
      </c>
      <c r="H1471" s="13" t="s">
        <v>8335</v>
      </c>
      <c r="J1471" s="20" t="str">
        <f>IF(Table7[[#This Row],[smoker]]="?","No",Table7[[#This Row],[smoker]])</f>
        <v>No</v>
      </c>
      <c r="K1471" s="20">
        <f>IFERROR(VALUE(Table7[[#This Row],[NumberOfMajorSurgeries]]),0)</f>
        <v>0</v>
      </c>
      <c r="L1471" s="20" t="str">
        <f t="shared" si="44"/>
        <v>Overweight</v>
      </c>
      <c r="M1471" s="20" t="str">
        <f t="shared" si="45"/>
        <v>Diabetes</v>
      </c>
    </row>
    <row r="1472" spans="1:13" x14ac:dyDescent="0.25">
      <c r="A1472" s="13" t="s">
        <v>2942</v>
      </c>
      <c r="B1472" s="13">
        <v>38.06</v>
      </c>
      <c r="C1472" s="13">
        <v>10.74</v>
      </c>
      <c r="D1472" s="13" t="s">
        <v>8335</v>
      </c>
      <c r="E1472" s="13" t="s">
        <v>8335</v>
      </c>
      <c r="F1472" s="13" t="s">
        <v>8335</v>
      </c>
      <c r="G1472" s="13" t="s">
        <v>8339</v>
      </c>
      <c r="H1472" s="13" t="s">
        <v>8335</v>
      </c>
      <c r="J1472" s="20" t="str">
        <f>IF(Table7[[#This Row],[smoker]]="?","No",Table7[[#This Row],[smoker]])</f>
        <v>No</v>
      </c>
      <c r="K1472" s="20">
        <f>IFERROR(VALUE(Table7[[#This Row],[NumberOfMajorSurgeries]]),0)</f>
        <v>0</v>
      </c>
      <c r="L1472" s="22" t="str">
        <f t="shared" si="44"/>
        <v>Obesity</v>
      </c>
      <c r="M1472" s="22" t="str">
        <f t="shared" si="45"/>
        <v>Diabetes</v>
      </c>
    </row>
    <row r="1473" spans="1:13" x14ac:dyDescent="0.25">
      <c r="A1473" s="13" t="s">
        <v>2944</v>
      </c>
      <c r="B1473" s="13">
        <v>28</v>
      </c>
      <c r="C1473" s="13">
        <v>5.19</v>
      </c>
      <c r="D1473" s="13" t="s">
        <v>8335</v>
      </c>
      <c r="E1473" s="13" t="s">
        <v>8335</v>
      </c>
      <c r="F1473" s="13" t="s">
        <v>8335</v>
      </c>
      <c r="G1473" s="13">
        <v>1</v>
      </c>
      <c r="H1473" s="13" t="s">
        <v>8335</v>
      </c>
      <c r="J1473" s="20" t="str">
        <f>IF(Table7[[#This Row],[smoker]]="?","No",Table7[[#This Row],[smoker]])</f>
        <v>No</v>
      </c>
      <c r="K1473" s="20">
        <f>IFERROR(VALUE(Table7[[#This Row],[NumberOfMajorSurgeries]]),0)</f>
        <v>1</v>
      </c>
      <c r="L1473" s="20" t="str">
        <f t="shared" si="44"/>
        <v>Overweight</v>
      </c>
      <c r="M1473" s="20" t="str">
        <f t="shared" si="45"/>
        <v>Normal</v>
      </c>
    </row>
    <row r="1474" spans="1:13" x14ac:dyDescent="0.25">
      <c r="A1474" s="13" t="s">
        <v>2946</v>
      </c>
      <c r="B1474" s="13">
        <v>34.32</v>
      </c>
      <c r="C1474" s="13">
        <v>9.17</v>
      </c>
      <c r="D1474" s="13" t="s">
        <v>8335</v>
      </c>
      <c r="E1474" s="13" t="s">
        <v>8335</v>
      </c>
      <c r="F1474" s="13" t="s">
        <v>8335</v>
      </c>
      <c r="G1474" s="13" t="s">
        <v>8339</v>
      </c>
      <c r="H1474" s="13" t="s">
        <v>8335</v>
      </c>
      <c r="J1474" s="20" t="str">
        <f>IF(Table7[[#This Row],[smoker]]="?","No",Table7[[#This Row],[smoker]])</f>
        <v>No</v>
      </c>
      <c r="K1474" s="20">
        <f>IFERROR(VALUE(Table7[[#This Row],[NumberOfMajorSurgeries]]),0)</f>
        <v>0</v>
      </c>
      <c r="L1474" s="22" t="str">
        <f t="shared" ref="L1474:L1537" si="46">IF(B1474 &lt; 18.5, "Underweight", IF(B1474 &lt; 25, "Normal Weight", IF(B1474 &lt; 30, "Overweight", "Obesity")))</f>
        <v>Obesity</v>
      </c>
      <c r="M1474" s="22" t="str">
        <f t="shared" ref="M1474:M1537" si="47">IF(C1474&lt;5.7,"Normal",
IF(C1474&lt;6.5,"Prediabetes",
IF(C1474&lt;7,"Diabetes",
"Diabetes")))</f>
        <v>Diabetes</v>
      </c>
    </row>
    <row r="1475" spans="1:13" x14ac:dyDescent="0.25">
      <c r="A1475" s="13" t="s">
        <v>2948</v>
      </c>
      <c r="B1475" s="13">
        <v>22.3</v>
      </c>
      <c r="C1475" s="13">
        <v>4.95</v>
      </c>
      <c r="D1475" s="13" t="s">
        <v>8336</v>
      </c>
      <c r="E1475" s="13" t="s">
        <v>8335</v>
      </c>
      <c r="F1475" s="13" t="s">
        <v>8335</v>
      </c>
      <c r="G1475" s="13" t="s">
        <v>8339</v>
      </c>
      <c r="H1475" s="13" t="s">
        <v>8335</v>
      </c>
      <c r="J1475" s="20" t="str">
        <f>IF(Table7[[#This Row],[smoker]]="?","No",Table7[[#This Row],[smoker]])</f>
        <v>No</v>
      </c>
      <c r="K1475" s="20">
        <f>IFERROR(VALUE(Table7[[#This Row],[NumberOfMajorSurgeries]]),0)</f>
        <v>0</v>
      </c>
      <c r="L1475" s="20" t="str">
        <f t="shared" si="46"/>
        <v>Normal Weight</v>
      </c>
      <c r="M1475" s="20" t="str">
        <f t="shared" si="47"/>
        <v>Normal</v>
      </c>
    </row>
    <row r="1476" spans="1:13" x14ac:dyDescent="0.25">
      <c r="A1476" s="13" t="s">
        <v>2950</v>
      </c>
      <c r="B1476" s="13">
        <v>27.835000000000001</v>
      </c>
      <c r="C1476" s="13">
        <v>6.03</v>
      </c>
      <c r="D1476" s="13" t="s">
        <v>8335</v>
      </c>
      <c r="E1476" s="13" t="s">
        <v>8335</v>
      </c>
      <c r="F1476" s="13" t="s">
        <v>8335</v>
      </c>
      <c r="G1476" s="13">
        <v>1</v>
      </c>
      <c r="H1476" s="13" t="s">
        <v>8335</v>
      </c>
      <c r="J1476" s="20" t="str">
        <f>IF(Table7[[#This Row],[smoker]]="?","No",Table7[[#This Row],[smoker]])</f>
        <v>No</v>
      </c>
      <c r="K1476" s="20">
        <f>IFERROR(VALUE(Table7[[#This Row],[NumberOfMajorSurgeries]]),0)</f>
        <v>1</v>
      </c>
      <c r="L1476" s="22" t="str">
        <f t="shared" si="46"/>
        <v>Overweight</v>
      </c>
      <c r="M1476" s="22" t="str">
        <f t="shared" si="47"/>
        <v>Prediabetes</v>
      </c>
    </row>
    <row r="1477" spans="1:13" x14ac:dyDescent="0.25">
      <c r="A1477" s="13" t="s">
        <v>2952</v>
      </c>
      <c r="B1477" s="13">
        <v>39.229999999999997</v>
      </c>
      <c r="C1477" s="13">
        <v>5.36</v>
      </c>
      <c r="D1477" s="13" t="s">
        <v>8335</v>
      </c>
      <c r="E1477" s="13" t="s">
        <v>8335</v>
      </c>
      <c r="F1477" s="13" t="s">
        <v>8335</v>
      </c>
      <c r="G1477" s="13" t="s">
        <v>8339</v>
      </c>
      <c r="H1477" s="13" t="s">
        <v>8335</v>
      </c>
      <c r="J1477" s="20" t="str">
        <f>IF(Table7[[#This Row],[smoker]]="?","No",Table7[[#This Row],[smoker]])</f>
        <v>No</v>
      </c>
      <c r="K1477" s="20">
        <f>IFERROR(VALUE(Table7[[#This Row],[NumberOfMajorSurgeries]]),0)</f>
        <v>0</v>
      </c>
      <c r="L1477" s="20" t="str">
        <f t="shared" si="46"/>
        <v>Obesity</v>
      </c>
      <c r="M1477" s="20" t="str">
        <f t="shared" si="47"/>
        <v>Normal</v>
      </c>
    </row>
    <row r="1478" spans="1:13" x14ac:dyDescent="0.25">
      <c r="A1478" s="13" t="s">
        <v>2954</v>
      </c>
      <c r="B1478" s="13">
        <v>19.95</v>
      </c>
      <c r="C1478" s="13">
        <v>6.11</v>
      </c>
      <c r="D1478" s="13" t="s">
        <v>8335</v>
      </c>
      <c r="E1478" s="13" t="s">
        <v>8335</v>
      </c>
      <c r="F1478" s="13" t="s">
        <v>8335</v>
      </c>
      <c r="G1478" s="13">
        <v>1</v>
      </c>
      <c r="H1478" s="13" t="s">
        <v>8335</v>
      </c>
      <c r="J1478" s="20" t="str">
        <f>IF(Table7[[#This Row],[smoker]]="?","No",Table7[[#This Row],[smoker]])</f>
        <v>No</v>
      </c>
      <c r="K1478" s="20">
        <f>IFERROR(VALUE(Table7[[#This Row],[NumberOfMajorSurgeries]]),0)</f>
        <v>1</v>
      </c>
      <c r="L1478" s="22" t="str">
        <f t="shared" si="46"/>
        <v>Normal Weight</v>
      </c>
      <c r="M1478" s="22" t="str">
        <f t="shared" si="47"/>
        <v>Prediabetes</v>
      </c>
    </row>
    <row r="1479" spans="1:13" x14ac:dyDescent="0.25">
      <c r="A1479" s="13" t="s">
        <v>2956</v>
      </c>
      <c r="B1479" s="13">
        <v>34.64</v>
      </c>
      <c r="C1479" s="13">
        <v>4.88</v>
      </c>
      <c r="D1479" s="13" t="s">
        <v>8335</v>
      </c>
      <c r="E1479" s="13" t="s">
        <v>8335</v>
      </c>
      <c r="F1479" s="13" t="s">
        <v>8337</v>
      </c>
      <c r="G1479" s="13">
        <v>1</v>
      </c>
      <c r="H1479" s="13" t="s">
        <v>8335</v>
      </c>
      <c r="J1479" s="20" t="str">
        <f>IF(Table7[[#This Row],[smoker]]="?","No",Table7[[#This Row],[smoker]])</f>
        <v>No</v>
      </c>
      <c r="K1479" s="20">
        <f>IFERROR(VALUE(Table7[[#This Row],[NumberOfMajorSurgeries]]),0)</f>
        <v>1</v>
      </c>
      <c r="L1479" s="20" t="str">
        <f t="shared" si="46"/>
        <v>Obesity</v>
      </c>
      <c r="M1479" s="20" t="str">
        <f t="shared" si="47"/>
        <v>Normal</v>
      </c>
    </row>
    <row r="1480" spans="1:13" x14ac:dyDescent="0.25">
      <c r="A1480" s="13" t="s">
        <v>2958</v>
      </c>
      <c r="B1480" s="13">
        <v>18.75</v>
      </c>
      <c r="C1480" s="13">
        <v>6.72</v>
      </c>
      <c r="D1480" s="13" t="s">
        <v>8335</v>
      </c>
      <c r="E1480" s="13" t="s">
        <v>8335</v>
      </c>
      <c r="F1480" s="13" t="s">
        <v>8335</v>
      </c>
      <c r="G1480" s="13" t="s">
        <v>8339</v>
      </c>
      <c r="H1480" s="13" t="s">
        <v>8335</v>
      </c>
      <c r="J1480" s="20" t="str">
        <f>IF(Table7[[#This Row],[smoker]]="?","No",Table7[[#This Row],[smoker]])</f>
        <v>No</v>
      </c>
      <c r="K1480" s="20">
        <f>IFERROR(VALUE(Table7[[#This Row],[NumberOfMajorSurgeries]]),0)</f>
        <v>0</v>
      </c>
      <c r="L1480" s="22" t="str">
        <f t="shared" si="46"/>
        <v>Normal Weight</v>
      </c>
      <c r="M1480" s="22" t="str">
        <f t="shared" si="47"/>
        <v>Diabetes</v>
      </c>
    </row>
    <row r="1481" spans="1:13" x14ac:dyDescent="0.25">
      <c r="A1481" s="13" t="s">
        <v>2960</v>
      </c>
      <c r="B1481" s="13">
        <v>26.48</v>
      </c>
      <c r="C1481" s="13">
        <v>4.2</v>
      </c>
      <c r="D1481" s="13" t="s">
        <v>8335</v>
      </c>
      <c r="E1481" s="13" t="s">
        <v>8335</v>
      </c>
      <c r="F1481" s="13" t="s">
        <v>8335</v>
      </c>
      <c r="G1481" s="13">
        <v>1</v>
      </c>
      <c r="H1481" s="13" t="s">
        <v>8335</v>
      </c>
      <c r="J1481" s="20" t="str">
        <f>IF(Table7[[#This Row],[smoker]]="?","No",Table7[[#This Row],[smoker]])</f>
        <v>No</v>
      </c>
      <c r="K1481" s="20">
        <f>IFERROR(VALUE(Table7[[#This Row],[NumberOfMajorSurgeries]]),0)</f>
        <v>1</v>
      </c>
      <c r="L1481" s="20" t="str">
        <f t="shared" si="46"/>
        <v>Overweight</v>
      </c>
      <c r="M1481" s="20" t="str">
        <f t="shared" si="47"/>
        <v>Normal</v>
      </c>
    </row>
    <row r="1482" spans="1:13" x14ac:dyDescent="0.25">
      <c r="A1482" s="13" t="s">
        <v>2962</v>
      </c>
      <c r="B1482" s="13">
        <v>34.83</v>
      </c>
      <c r="C1482" s="13">
        <v>5.79</v>
      </c>
      <c r="D1482" s="13" t="s">
        <v>8335</v>
      </c>
      <c r="E1482" s="13" t="s">
        <v>8335</v>
      </c>
      <c r="F1482" s="13" t="s">
        <v>8335</v>
      </c>
      <c r="G1482" s="13">
        <v>1</v>
      </c>
      <c r="H1482" s="13" t="s">
        <v>8335</v>
      </c>
      <c r="J1482" s="20" t="str">
        <f>IF(Table7[[#This Row],[smoker]]="?","No",Table7[[#This Row],[smoker]])</f>
        <v>No</v>
      </c>
      <c r="K1482" s="20">
        <f>IFERROR(VALUE(Table7[[#This Row],[NumberOfMajorSurgeries]]),0)</f>
        <v>1</v>
      </c>
      <c r="L1482" s="22" t="str">
        <f t="shared" si="46"/>
        <v>Obesity</v>
      </c>
      <c r="M1482" s="22" t="str">
        <f t="shared" si="47"/>
        <v>Prediabetes</v>
      </c>
    </row>
    <row r="1483" spans="1:13" x14ac:dyDescent="0.25">
      <c r="A1483" s="13" t="s">
        <v>2964</v>
      </c>
      <c r="B1483" s="13">
        <v>25.46</v>
      </c>
      <c r="C1483" s="13">
        <v>4.29</v>
      </c>
      <c r="D1483" s="13" t="s">
        <v>8335</v>
      </c>
      <c r="E1483" s="13" t="s">
        <v>8335</v>
      </c>
      <c r="F1483" s="13" t="s">
        <v>8335</v>
      </c>
      <c r="G1483" s="13" t="s">
        <v>8339</v>
      </c>
      <c r="H1483" s="13" t="s">
        <v>8335</v>
      </c>
      <c r="J1483" s="20" t="str">
        <f>IF(Table7[[#This Row],[smoker]]="?","No",Table7[[#This Row],[smoker]])</f>
        <v>No</v>
      </c>
      <c r="K1483" s="20">
        <f>IFERROR(VALUE(Table7[[#This Row],[NumberOfMajorSurgeries]]),0)</f>
        <v>0</v>
      </c>
      <c r="L1483" s="20" t="str">
        <f t="shared" si="46"/>
        <v>Overweight</v>
      </c>
      <c r="M1483" s="20" t="str">
        <f t="shared" si="47"/>
        <v>Normal</v>
      </c>
    </row>
    <row r="1484" spans="1:13" x14ac:dyDescent="0.25">
      <c r="A1484" s="13" t="s">
        <v>2966</v>
      </c>
      <c r="B1484" s="13">
        <v>23.31</v>
      </c>
      <c r="C1484" s="13">
        <v>8.27</v>
      </c>
      <c r="D1484" s="13" t="s">
        <v>8335</v>
      </c>
      <c r="E1484" s="13" t="s">
        <v>8335</v>
      </c>
      <c r="F1484" s="13" t="s">
        <v>8335</v>
      </c>
      <c r="G1484" s="13" t="s">
        <v>8339</v>
      </c>
      <c r="H1484" s="13" t="s">
        <v>8335</v>
      </c>
      <c r="J1484" s="20" t="str">
        <f>IF(Table7[[#This Row],[smoker]]="?","No",Table7[[#This Row],[smoker]])</f>
        <v>No</v>
      </c>
      <c r="K1484" s="20">
        <f>IFERROR(VALUE(Table7[[#This Row],[NumberOfMajorSurgeries]]),0)</f>
        <v>0</v>
      </c>
      <c r="L1484" s="22" t="str">
        <f t="shared" si="46"/>
        <v>Normal Weight</v>
      </c>
      <c r="M1484" s="22" t="str">
        <f t="shared" si="47"/>
        <v>Diabetes</v>
      </c>
    </row>
    <row r="1485" spans="1:13" x14ac:dyDescent="0.25">
      <c r="A1485" s="13" t="s">
        <v>2968</v>
      </c>
      <c r="B1485" s="13">
        <v>29</v>
      </c>
      <c r="C1485" s="13">
        <v>4.5599999999999996</v>
      </c>
      <c r="D1485" s="13" t="s">
        <v>8335</v>
      </c>
      <c r="E1485" s="13" t="s">
        <v>8335</v>
      </c>
      <c r="F1485" s="13" t="s">
        <v>8335</v>
      </c>
      <c r="G1485" s="13" t="s">
        <v>8339</v>
      </c>
      <c r="H1485" s="13" t="s">
        <v>8335</v>
      </c>
      <c r="J1485" s="20" t="str">
        <f>IF(Table7[[#This Row],[smoker]]="?","No",Table7[[#This Row],[smoker]])</f>
        <v>No</v>
      </c>
      <c r="K1485" s="20">
        <f>IFERROR(VALUE(Table7[[#This Row],[NumberOfMajorSurgeries]]),0)</f>
        <v>0</v>
      </c>
      <c r="L1485" s="20" t="str">
        <f t="shared" si="46"/>
        <v>Overweight</v>
      </c>
      <c r="M1485" s="20" t="str">
        <f t="shared" si="47"/>
        <v>Normal</v>
      </c>
    </row>
    <row r="1486" spans="1:13" x14ac:dyDescent="0.25">
      <c r="A1486" s="13" t="s">
        <v>2970</v>
      </c>
      <c r="B1486" s="13">
        <v>32.869999999999997</v>
      </c>
      <c r="C1486" s="13">
        <v>5.33</v>
      </c>
      <c r="D1486" s="13" t="s">
        <v>8335</v>
      </c>
      <c r="E1486" s="13" t="s">
        <v>8335</v>
      </c>
      <c r="F1486" s="13" t="s">
        <v>8335</v>
      </c>
      <c r="G1486" s="13" t="s">
        <v>8339</v>
      </c>
      <c r="H1486" s="13" t="s">
        <v>8335</v>
      </c>
      <c r="J1486" s="20" t="str">
        <f>IF(Table7[[#This Row],[smoker]]="?","No",Table7[[#This Row],[smoker]])</f>
        <v>No</v>
      </c>
      <c r="K1486" s="20">
        <f>IFERROR(VALUE(Table7[[#This Row],[NumberOfMajorSurgeries]]),0)</f>
        <v>0</v>
      </c>
      <c r="L1486" s="22" t="str">
        <f t="shared" si="46"/>
        <v>Obesity</v>
      </c>
      <c r="M1486" s="22" t="str">
        <f t="shared" si="47"/>
        <v>Normal</v>
      </c>
    </row>
    <row r="1487" spans="1:13" x14ac:dyDescent="0.25">
      <c r="A1487" s="13" t="s">
        <v>2972</v>
      </c>
      <c r="B1487" s="13">
        <v>26.18</v>
      </c>
      <c r="C1487" s="13">
        <v>5.63</v>
      </c>
      <c r="D1487" s="13" t="s">
        <v>8335</v>
      </c>
      <c r="E1487" s="13" t="s">
        <v>8335</v>
      </c>
      <c r="F1487" s="13" t="s">
        <v>8335</v>
      </c>
      <c r="G1487" s="13" t="s">
        <v>8339</v>
      </c>
      <c r="H1487" s="13" t="s">
        <v>8335</v>
      </c>
      <c r="J1487" s="20" t="str">
        <f>IF(Table7[[#This Row],[smoker]]="?","No",Table7[[#This Row],[smoker]])</f>
        <v>No</v>
      </c>
      <c r="K1487" s="20">
        <f>IFERROR(VALUE(Table7[[#This Row],[NumberOfMajorSurgeries]]),0)</f>
        <v>0</v>
      </c>
      <c r="L1487" s="20" t="str">
        <f t="shared" si="46"/>
        <v>Overweight</v>
      </c>
      <c r="M1487" s="20" t="str">
        <f t="shared" si="47"/>
        <v>Normal</v>
      </c>
    </row>
    <row r="1488" spans="1:13" x14ac:dyDescent="0.25">
      <c r="A1488" s="13" t="s">
        <v>2974</v>
      </c>
      <c r="B1488" s="13">
        <v>25.3</v>
      </c>
      <c r="C1488" s="13">
        <v>5.12</v>
      </c>
      <c r="D1488" s="13" t="s">
        <v>8335</v>
      </c>
      <c r="E1488" s="13" t="s">
        <v>8335</v>
      </c>
      <c r="F1488" s="13" t="s">
        <v>8335</v>
      </c>
      <c r="G1488" s="13" t="s">
        <v>8339</v>
      </c>
      <c r="H1488" s="13" t="s">
        <v>8335</v>
      </c>
      <c r="J1488" s="20" t="str">
        <f>IF(Table7[[#This Row],[smoker]]="?","No",Table7[[#This Row],[smoker]])</f>
        <v>No</v>
      </c>
      <c r="K1488" s="20">
        <f>IFERROR(VALUE(Table7[[#This Row],[NumberOfMajorSurgeries]]),0)</f>
        <v>0</v>
      </c>
      <c r="L1488" s="22" t="str">
        <f t="shared" si="46"/>
        <v>Overweight</v>
      </c>
      <c r="M1488" s="22" t="str">
        <f t="shared" si="47"/>
        <v>Normal</v>
      </c>
    </row>
    <row r="1489" spans="1:13" x14ac:dyDescent="0.25">
      <c r="A1489" s="13" t="s">
        <v>2976</v>
      </c>
      <c r="B1489" s="13">
        <v>36.94</v>
      </c>
      <c r="C1489" s="13">
        <v>5.15</v>
      </c>
      <c r="D1489" s="13" t="s">
        <v>8336</v>
      </c>
      <c r="E1489" s="13" t="s">
        <v>8335</v>
      </c>
      <c r="F1489" s="13" t="s">
        <v>8335</v>
      </c>
      <c r="G1489" s="13">
        <v>1</v>
      </c>
      <c r="H1489" s="13" t="s">
        <v>8335</v>
      </c>
      <c r="J1489" s="20" t="str">
        <f>IF(Table7[[#This Row],[smoker]]="?","No",Table7[[#This Row],[smoker]])</f>
        <v>No</v>
      </c>
      <c r="K1489" s="20">
        <f>IFERROR(VALUE(Table7[[#This Row],[NumberOfMajorSurgeries]]),0)</f>
        <v>1</v>
      </c>
      <c r="L1489" s="20" t="str">
        <f t="shared" si="46"/>
        <v>Obesity</v>
      </c>
      <c r="M1489" s="20" t="str">
        <f t="shared" si="47"/>
        <v>Normal</v>
      </c>
    </row>
    <row r="1490" spans="1:13" x14ac:dyDescent="0.25">
      <c r="A1490" s="13" t="s">
        <v>2978</v>
      </c>
      <c r="B1490" s="13">
        <v>22.86</v>
      </c>
      <c r="C1490" s="13">
        <v>7.5</v>
      </c>
      <c r="D1490" s="13" t="s">
        <v>8335</v>
      </c>
      <c r="E1490" s="13" t="s">
        <v>8335</v>
      </c>
      <c r="F1490" s="13" t="s">
        <v>8335</v>
      </c>
      <c r="G1490" s="13" t="s">
        <v>8339</v>
      </c>
      <c r="H1490" s="13" t="s">
        <v>8335</v>
      </c>
      <c r="J1490" s="20" t="str">
        <f>IF(Table7[[#This Row],[smoker]]="?","No",Table7[[#This Row],[smoker]])</f>
        <v>No</v>
      </c>
      <c r="K1490" s="20">
        <f>IFERROR(VALUE(Table7[[#This Row],[NumberOfMajorSurgeries]]),0)</f>
        <v>0</v>
      </c>
      <c r="L1490" s="22" t="str">
        <f t="shared" si="46"/>
        <v>Normal Weight</v>
      </c>
      <c r="M1490" s="22" t="str">
        <f t="shared" si="47"/>
        <v>Diabetes</v>
      </c>
    </row>
    <row r="1491" spans="1:13" x14ac:dyDescent="0.25">
      <c r="A1491" s="13" t="s">
        <v>2980</v>
      </c>
      <c r="B1491" s="13">
        <v>18.760000000000002</v>
      </c>
      <c r="C1491" s="13">
        <v>4.88</v>
      </c>
      <c r="D1491" s="13" t="s">
        <v>8336</v>
      </c>
      <c r="E1491" s="13" t="s">
        <v>8335</v>
      </c>
      <c r="F1491" s="13" t="s">
        <v>8337</v>
      </c>
      <c r="G1491" s="13">
        <v>1</v>
      </c>
      <c r="H1491" s="13" t="s">
        <v>8335</v>
      </c>
      <c r="J1491" s="20" t="str">
        <f>IF(Table7[[#This Row],[smoker]]="?","No",Table7[[#This Row],[smoker]])</f>
        <v>No</v>
      </c>
      <c r="K1491" s="20">
        <f>IFERROR(VALUE(Table7[[#This Row],[NumberOfMajorSurgeries]]),0)</f>
        <v>1</v>
      </c>
      <c r="L1491" s="20" t="str">
        <f t="shared" si="46"/>
        <v>Normal Weight</v>
      </c>
      <c r="M1491" s="20" t="str">
        <f t="shared" si="47"/>
        <v>Normal</v>
      </c>
    </row>
    <row r="1492" spans="1:13" x14ac:dyDescent="0.25">
      <c r="A1492" s="13" t="s">
        <v>2982</v>
      </c>
      <c r="B1492" s="13">
        <v>24.36</v>
      </c>
      <c r="C1492" s="13">
        <v>5.57</v>
      </c>
      <c r="D1492" s="13" t="s">
        <v>8335</v>
      </c>
      <c r="E1492" s="13" t="s">
        <v>8335</v>
      </c>
      <c r="F1492" s="13" t="s">
        <v>8335</v>
      </c>
      <c r="G1492" s="13" t="s">
        <v>8339</v>
      </c>
      <c r="H1492" s="13" t="s">
        <v>8335</v>
      </c>
      <c r="J1492" s="20" t="str">
        <f>IF(Table7[[#This Row],[smoker]]="?","No",Table7[[#This Row],[smoker]])</f>
        <v>No</v>
      </c>
      <c r="K1492" s="20">
        <f>IFERROR(VALUE(Table7[[#This Row],[NumberOfMajorSurgeries]]),0)</f>
        <v>0</v>
      </c>
      <c r="L1492" s="22" t="str">
        <f t="shared" si="46"/>
        <v>Normal Weight</v>
      </c>
      <c r="M1492" s="22" t="str">
        <f t="shared" si="47"/>
        <v>Normal</v>
      </c>
    </row>
    <row r="1493" spans="1:13" x14ac:dyDescent="0.25">
      <c r="A1493" s="13" t="s">
        <v>2984</v>
      </c>
      <c r="B1493" s="13">
        <v>32.299999999999997</v>
      </c>
      <c r="C1493" s="13">
        <v>5.31</v>
      </c>
      <c r="D1493" s="13" t="s">
        <v>8335</v>
      </c>
      <c r="E1493" s="13" t="s">
        <v>8335</v>
      </c>
      <c r="F1493" s="13" t="s">
        <v>8335</v>
      </c>
      <c r="G1493" s="13" t="s">
        <v>8339</v>
      </c>
      <c r="H1493" s="13" t="s">
        <v>8335</v>
      </c>
      <c r="J1493" s="20" t="str">
        <f>IF(Table7[[#This Row],[smoker]]="?","No",Table7[[#This Row],[smoker]])</f>
        <v>No</v>
      </c>
      <c r="K1493" s="20">
        <f>IFERROR(VALUE(Table7[[#This Row],[NumberOfMajorSurgeries]]),0)</f>
        <v>0</v>
      </c>
      <c r="L1493" s="20" t="str">
        <f t="shared" si="46"/>
        <v>Obesity</v>
      </c>
      <c r="M1493" s="20" t="str">
        <f t="shared" si="47"/>
        <v>Normal</v>
      </c>
    </row>
    <row r="1494" spans="1:13" x14ac:dyDescent="0.25">
      <c r="A1494" s="13" t="s">
        <v>2986</v>
      </c>
      <c r="B1494" s="13">
        <v>22.704999999999998</v>
      </c>
      <c r="C1494" s="13">
        <v>4.57</v>
      </c>
      <c r="D1494" s="13" t="s">
        <v>8336</v>
      </c>
      <c r="E1494" s="13" t="s">
        <v>8335</v>
      </c>
      <c r="F1494" s="13" t="s">
        <v>8335</v>
      </c>
      <c r="G1494" s="13" t="s">
        <v>8339</v>
      </c>
      <c r="H1494" s="13" t="s">
        <v>8335</v>
      </c>
      <c r="J1494" s="20" t="str">
        <f>IF(Table7[[#This Row],[smoker]]="?","No",Table7[[#This Row],[smoker]])</f>
        <v>No</v>
      </c>
      <c r="K1494" s="20">
        <f>IFERROR(VALUE(Table7[[#This Row],[NumberOfMajorSurgeries]]),0)</f>
        <v>0</v>
      </c>
      <c r="L1494" s="22" t="str">
        <f t="shared" si="46"/>
        <v>Normal Weight</v>
      </c>
      <c r="M1494" s="22" t="str">
        <f t="shared" si="47"/>
        <v>Normal</v>
      </c>
    </row>
    <row r="1495" spans="1:13" x14ac:dyDescent="0.25">
      <c r="A1495" s="13" t="s">
        <v>2988</v>
      </c>
      <c r="B1495" s="13">
        <v>21.79</v>
      </c>
      <c r="C1495" s="13">
        <v>8.6999999999999993</v>
      </c>
      <c r="D1495" s="13" t="s">
        <v>8336</v>
      </c>
      <c r="E1495" s="13" t="s">
        <v>8335</v>
      </c>
      <c r="F1495" s="13" t="s">
        <v>8335</v>
      </c>
      <c r="G1495" s="13">
        <v>1</v>
      </c>
      <c r="H1495" s="13" t="s">
        <v>8335</v>
      </c>
      <c r="J1495" s="20" t="str">
        <f>IF(Table7[[#This Row],[smoker]]="?","No",Table7[[#This Row],[smoker]])</f>
        <v>No</v>
      </c>
      <c r="K1495" s="20">
        <f>IFERROR(VALUE(Table7[[#This Row],[NumberOfMajorSurgeries]]),0)</f>
        <v>1</v>
      </c>
      <c r="L1495" s="20" t="str">
        <f t="shared" si="46"/>
        <v>Normal Weight</v>
      </c>
      <c r="M1495" s="20" t="str">
        <f t="shared" si="47"/>
        <v>Diabetes</v>
      </c>
    </row>
    <row r="1496" spans="1:13" x14ac:dyDescent="0.25">
      <c r="A1496" s="13" t="s">
        <v>2990</v>
      </c>
      <c r="B1496" s="13">
        <v>24.52</v>
      </c>
      <c r="C1496" s="13">
        <v>4.76</v>
      </c>
      <c r="D1496" s="13" t="s">
        <v>8335</v>
      </c>
      <c r="E1496" s="13" t="s">
        <v>8335</v>
      </c>
      <c r="F1496" s="13" t="s">
        <v>8335</v>
      </c>
      <c r="G1496" s="13" t="s">
        <v>8339</v>
      </c>
      <c r="H1496" s="13" t="s">
        <v>8335</v>
      </c>
      <c r="J1496" s="20" t="str">
        <f>IF(Table7[[#This Row],[smoker]]="?","No",Table7[[#This Row],[smoker]])</f>
        <v>No</v>
      </c>
      <c r="K1496" s="20">
        <f>IFERROR(VALUE(Table7[[#This Row],[NumberOfMajorSurgeries]]),0)</f>
        <v>0</v>
      </c>
      <c r="L1496" s="22" t="str">
        <f t="shared" si="46"/>
        <v>Normal Weight</v>
      </c>
      <c r="M1496" s="22" t="str">
        <f t="shared" si="47"/>
        <v>Normal</v>
      </c>
    </row>
    <row r="1497" spans="1:13" x14ac:dyDescent="0.25">
      <c r="A1497" s="13" t="s">
        <v>2992</v>
      </c>
      <c r="B1497" s="13">
        <v>39.520000000000003</v>
      </c>
      <c r="C1497" s="13">
        <v>11.81</v>
      </c>
      <c r="D1497" s="13" t="s">
        <v>8335</v>
      </c>
      <c r="E1497" s="13" t="s">
        <v>8335</v>
      </c>
      <c r="F1497" s="13" t="s">
        <v>8335</v>
      </c>
      <c r="G1497" s="13" t="s">
        <v>8339</v>
      </c>
      <c r="H1497" s="13" t="s">
        <v>8335</v>
      </c>
      <c r="J1497" s="20" t="str">
        <f>IF(Table7[[#This Row],[smoker]]="?","No",Table7[[#This Row],[smoker]])</f>
        <v>No</v>
      </c>
      <c r="K1497" s="20">
        <f>IFERROR(VALUE(Table7[[#This Row],[NumberOfMajorSurgeries]]),0)</f>
        <v>0</v>
      </c>
      <c r="L1497" s="20" t="str">
        <f t="shared" si="46"/>
        <v>Obesity</v>
      </c>
      <c r="M1497" s="20" t="str">
        <f t="shared" si="47"/>
        <v>Diabetes</v>
      </c>
    </row>
    <row r="1498" spans="1:13" x14ac:dyDescent="0.25">
      <c r="A1498" s="13" t="s">
        <v>2994</v>
      </c>
      <c r="B1498" s="13">
        <v>24.49</v>
      </c>
      <c r="C1498" s="13">
        <v>4.67</v>
      </c>
      <c r="D1498" s="13" t="s">
        <v>8335</v>
      </c>
      <c r="E1498" s="13" t="s">
        <v>8335</v>
      </c>
      <c r="F1498" s="13" t="s">
        <v>8335</v>
      </c>
      <c r="G1498" s="13" t="s">
        <v>8339</v>
      </c>
      <c r="H1498" s="13" t="s">
        <v>8335</v>
      </c>
      <c r="J1498" s="20" t="str">
        <f>IF(Table7[[#This Row],[smoker]]="?","No",Table7[[#This Row],[smoker]])</f>
        <v>No</v>
      </c>
      <c r="K1498" s="20">
        <f>IFERROR(VALUE(Table7[[#This Row],[NumberOfMajorSurgeries]]),0)</f>
        <v>0</v>
      </c>
      <c r="L1498" s="22" t="str">
        <f t="shared" si="46"/>
        <v>Normal Weight</v>
      </c>
      <c r="M1498" s="22" t="str">
        <f t="shared" si="47"/>
        <v>Normal</v>
      </c>
    </row>
    <row r="1499" spans="1:13" x14ac:dyDescent="0.25">
      <c r="A1499" s="13" t="s">
        <v>2996</v>
      </c>
      <c r="B1499" s="13">
        <v>26.315000000000001</v>
      </c>
      <c r="C1499" s="13">
        <v>6.02</v>
      </c>
      <c r="D1499" s="13" t="s">
        <v>8335</v>
      </c>
      <c r="E1499" s="13" t="s">
        <v>8335</v>
      </c>
      <c r="F1499" s="13" t="s">
        <v>8335</v>
      </c>
      <c r="G1499" s="13" t="s">
        <v>8339</v>
      </c>
      <c r="H1499" s="13" t="s">
        <v>8335</v>
      </c>
      <c r="J1499" s="20" t="str">
        <f>IF(Table7[[#This Row],[smoker]]="?","No",Table7[[#This Row],[smoker]])</f>
        <v>No</v>
      </c>
      <c r="K1499" s="20">
        <f>IFERROR(VALUE(Table7[[#This Row],[NumberOfMajorSurgeries]]),0)</f>
        <v>0</v>
      </c>
      <c r="L1499" s="20" t="str">
        <f t="shared" si="46"/>
        <v>Overweight</v>
      </c>
      <c r="M1499" s="20" t="str">
        <f t="shared" si="47"/>
        <v>Prediabetes</v>
      </c>
    </row>
    <row r="1500" spans="1:13" x14ac:dyDescent="0.25">
      <c r="A1500" s="13" t="s">
        <v>2998</v>
      </c>
      <c r="B1500" s="13">
        <v>22.58</v>
      </c>
      <c r="C1500" s="13">
        <v>7.46</v>
      </c>
      <c r="D1500" s="13" t="s">
        <v>8335</v>
      </c>
      <c r="E1500" s="13" t="s">
        <v>8335</v>
      </c>
      <c r="F1500" s="13" t="s">
        <v>8335</v>
      </c>
      <c r="G1500" s="13" t="s">
        <v>8339</v>
      </c>
      <c r="H1500" s="13" t="s">
        <v>8335</v>
      </c>
      <c r="J1500" s="20" t="str">
        <f>IF(Table7[[#This Row],[smoker]]="?","No",Table7[[#This Row],[smoker]])</f>
        <v>No</v>
      </c>
      <c r="K1500" s="20">
        <f>IFERROR(VALUE(Table7[[#This Row],[NumberOfMajorSurgeries]]),0)</f>
        <v>0</v>
      </c>
      <c r="L1500" s="22" t="str">
        <f t="shared" si="46"/>
        <v>Normal Weight</v>
      </c>
      <c r="M1500" s="22" t="str">
        <f t="shared" si="47"/>
        <v>Diabetes</v>
      </c>
    </row>
    <row r="1501" spans="1:13" x14ac:dyDescent="0.25">
      <c r="A1501" s="13" t="s">
        <v>3000</v>
      </c>
      <c r="B1501" s="13">
        <v>19.475000000000001</v>
      </c>
      <c r="C1501" s="13">
        <v>4.74</v>
      </c>
      <c r="D1501" s="13" t="s">
        <v>8335</v>
      </c>
      <c r="E1501" s="13" t="s">
        <v>8335</v>
      </c>
      <c r="F1501" s="13" t="s">
        <v>8335</v>
      </c>
      <c r="G1501" s="13">
        <v>1</v>
      </c>
      <c r="H1501" s="13" t="s">
        <v>8335</v>
      </c>
      <c r="J1501" s="20" t="str">
        <f>IF(Table7[[#This Row],[smoker]]="?","No",Table7[[#This Row],[smoker]])</f>
        <v>No</v>
      </c>
      <c r="K1501" s="20">
        <f>IFERROR(VALUE(Table7[[#This Row],[NumberOfMajorSurgeries]]),0)</f>
        <v>1</v>
      </c>
      <c r="L1501" s="20" t="str">
        <f t="shared" si="46"/>
        <v>Normal Weight</v>
      </c>
      <c r="M1501" s="20" t="str">
        <f t="shared" si="47"/>
        <v>Normal</v>
      </c>
    </row>
    <row r="1502" spans="1:13" x14ac:dyDescent="0.25">
      <c r="A1502" s="13" t="s">
        <v>3002</v>
      </c>
      <c r="B1502" s="13">
        <v>26.33</v>
      </c>
      <c r="C1502" s="13">
        <v>4.79</v>
      </c>
      <c r="D1502" s="13" t="s">
        <v>8335</v>
      </c>
      <c r="E1502" s="13" t="s">
        <v>8335</v>
      </c>
      <c r="F1502" s="13" t="s">
        <v>8335</v>
      </c>
      <c r="G1502" s="13" t="s">
        <v>8339</v>
      </c>
      <c r="H1502" s="13" t="s">
        <v>8335</v>
      </c>
      <c r="J1502" s="20" t="str">
        <f>IF(Table7[[#This Row],[smoker]]="?","No",Table7[[#This Row],[smoker]])</f>
        <v>No</v>
      </c>
      <c r="K1502" s="20">
        <f>IFERROR(VALUE(Table7[[#This Row],[NumberOfMajorSurgeries]]),0)</f>
        <v>0</v>
      </c>
      <c r="L1502" s="22" t="str">
        <f t="shared" si="46"/>
        <v>Overweight</v>
      </c>
      <c r="M1502" s="22" t="str">
        <f t="shared" si="47"/>
        <v>Normal</v>
      </c>
    </row>
    <row r="1503" spans="1:13" x14ac:dyDescent="0.25">
      <c r="A1503" s="13" t="s">
        <v>3004</v>
      </c>
      <c r="B1503" s="13">
        <v>17.29</v>
      </c>
      <c r="C1503" s="13">
        <v>5.35</v>
      </c>
      <c r="D1503" s="13" t="s">
        <v>8336</v>
      </c>
      <c r="E1503" s="13" t="s">
        <v>8335</v>
      </c>
      <c r="F1503" s="13" t="s">
        <v>8335</v>
      </c>
      <c r="G1503" s="13" t="s">
        <v>8339</v>
      </c>
      <c r="H1503" s="13" t="s">
        <v>8335</v>
      </c>
      <c r="J1503" s="20" t="str">
        <f>IF(Table7[[#This Row],[smoker]]="?","No",Table7[[#This Row],[smoker]])</f>
        <v>No</v>
      </c>
      <c r="K1503" s="20">
        <f>IFERROR(VALUE(Table7[[#This Row],[NumberOfMajorSurgeries]]),0)</f>
        <v>0</v>
      </c>
      <c r="L1503" s="20" t="str">
        <f t="shared" si="46"/>
        <v>Underweight</v>
      </c>
      <c r="M1503" s="20" t="str">
        <f t="shared" si="47"/>
        <v>Normal</v>
      </c>
    </row>
    <row r="1504" spans="1:13" x14ac:dyDescent="0.25">
      <c r="A1504" s="13" t="s">
        <v>3006</v>
      </c>
      <c r="B1504" s="13">
        <v>42.88</v>
      </c>
      <c r="C1504" s="13">
        <v>4.87</v>
      </c>
      <c r="D1504" s="13" t="s">
        <v>8335</v>
      </c>
      <c r="E1504" s="13" t="s">
        <v>8336</v>
      </c>
      <c r="F1504" s="13" t="s">
        <v>8335</v>
      </c>
      <c r="G1504" s="13">
        <v>1</v>
      </c>
      <c r="H1504" s="13" t="s">
        <v>8335</v>
      </c>
      <c r="J1504" s="20" t="str">
        <f>IF(Table7[[#This Row],[smoker]]="?","No",Table7[[#This Row],[smoker]])</f>
        <v>No</v>
      </c>
      <c r="K1504" s="20">
        <f>IFERROR(VALUE(Table7[[#This Row],[NumberOfMajorSurgeries]]),0)</f>
        <v>1</v>
      </c>
      <c r="L1504" s="22" t="str">
        <f t="shared" si="46"/>
        <v>Obesity</v>
      </c>
      <c r="M1504" s="22" t="str">
        <f t="shared" si="47"/>
        <v>Normal</v>
      </c>
    </row>
    <row r="1505" spans="1:13" x14ac:dyDescent="0.25">
      <c r="A1505" s="13" t="s">
        <v>3008</v>
      </c>
      <c r="B1505" s="13">
        <v>32.200000000000003</v>
      </c>
      <c r="C1505" s="13">
        <v>10.09</v>
      </c>
      <c r="D1505" s="13" t="s">
        <v>8336</v>
      </c>
      <c r="E1505" s="13" t="s">
        <v>8335</v>
      </c>
      <c r="F1505" s="13" t="s">
        <v>8335</v>
      </c>
      <c r="G1505" s="13" t="s">
        <v>8339</v>
      </c>
      <c r="H1505" s="13" t="s">
        <v>8335</v>
      </c>
      <c r="J1505" s="20" t="str">
        <f>IF(Table7[[#This Row],[smoker]]="?","No",Table7[[#This Row],[smoker]])</f>
        <v>No</v>
      </c>
      <c r="K1505" s="20">
        <f>IFERROR(VALUE(Table7[[#This Row],[NumberOfMajorSurgeries]]),0)</f>
        <v>0</v>
      </c>
      <c r="L1505" s="20" t="str">
        <f t="shared" si="46"/>
        <v>Obesity</v>
      </c>
      <c r="M1505" s="20" t="str">
        <f t="shared" si="47"/>
        <v>Diabetes</v>
      </c>
    </row>
    <row r="1506" spans="1:13" x14ac:dyDescent="0.25">
      <c r="A1506" s="13" t="s">
        <v>3010</v>
      </c>
      <c r="B1506" s="13">
        <v>18.75</v>
      </c>
      <c r="C1506" s="13">
        <v>5.47</v>
      </c>
      <c r="D1506" s="13" t="s">
        <v>8336</v>
      </c>
      <c r="E1506" s="13" t="s">
        <v>8335</v>
      </c>
      <c r="F1506" s="13" t="s">
        <v>8337</v>
      </c>
      <c r="G1506" s="13">
        <v>1</v>
      </c>
      <c r="H1506" s="13" t="s">
        <v>8335</v>
      </c>
      <c r="J1506" s="20" t="str">
        <f>IF(Table7[[#This Row],[smoker]]="?","No",Table7[[#This Row],[smoker]])</f>
        <v>No</v>
      </c>
      <c r="K1506" s="20">
        <f>IFERROR(VALUE(Table7[[#This Row],[NumberOfMajorSurgeries]]),0)</f>
        <v>1</v>
      </c>
      <c r="L1506" s="22" t="str">
        <f t="shared" si="46"/>
        <v>Normal Weight</v>
      </c>
      <c r="M1506" s="22" t="str">
        <f t="shared" si="47"/>
        <v>Normal</v>
      </c>
    </row>
    <row r="1507" spans="1:13" x14ac:dyDescent="0.25">
      <c r="A1507" s="13" t="s">
        <v>3012</v>
      </c>
      <c r="B1507" s="13">
        <v>22.36</v>
      </c>
      <c r="C1507" s="13">
        <v>8.6</v>
      </c>
      <c r="D1507" s="13" t="s">
        <v>8335</v>
      </c>
      <c r="E1507" s="13" t="s">
        <v>8335</v>
      </c>
      <c r="F1507" s="13" t="s">
        <v>8335</v>
      </c>
      <c r="G1507" s="13" t="s">
        <v>8339</v>
      </c>
      <c r="H1507" s="13" t="s">
        <v>8335</v>
      </c>
      <c r="J1507" s="20" t="str">
        <f>IF(Table7[[#This Row],[smoker]]="?","No",Table7[[#This Row],[smoker]])</f>
        <v>No</v>
      </c>
      <c r="K1507" s="20">
        <f>IFERROR(VALUE(Table7[[#This Row],[NumberOfMajorSurgeries]]),0)</f>
        <v>0</v>
      </c>
      <c r="L1507" s="20" t="str">
        <f t="shared" si="46"/>
        <v>Normal Weight</v>
      </c>
      <c r="M1507" s="20" t="str">
        <f t="shared" si="47"/>
        <v>Diabetes</v>
      </c>
    </row>
    <row r="1508" spans="1:13" x14ac:dyDescent="0.25">
      <c r="A1508" s="13" t="s">
        <v>3014</v>
      </c>
      <c r="B1508" s="13">
        <v>23.94</v>
      </c>
      <c r="C1508" s="13">
        <v>10.74</v>
      </c>
      <c r="D1508" s="13" t="s">
        <v>8336</v>
      </c>
      <c r="E1508" s="13" t="s">
        <v>8335</v>
      </c>
      <c r="F1508" s="13" t="s">
        <v>8335</v>
      </c>
      <c r="G1508" s="13" t="s">
        <v>8339</v>
      </c>
      <c r="H1508" s="13" t="s">
        <v>8335</v>
      </c>
      <c r="J1508" s="20" t="str">
        <f>IF(Table7[[#This Row],[smoker]]="?","No",Table7[[#This Row],[smoker]])</f>
        <v>No</v>
      </c>
      <c r="K1508" s="20">
        <f>IFERROR(VALUE(Table7[[#This Row],[NumberOfMajorSurgeries]]),0)</f>
        <v>0</v>
      </c>
      <c r="L1508" s="22" t="str">
        <f t="shared" si="46"/>
        <v>Normal Weight</v>
      </c>
      <c r="M1508" s="22" t="str">
        <f t="shared" si="47"/>
        <v>Diabetes</v>
      </c>
    </row>
    <row r="1509" spans="1:13" x14ac:dyDescent="0.25">
      <c r="A1509" s="13" t="s">
        <v>3016</v>
      </c>
      <c r="B1509" s="13">
        <v>30.1</v>
      </c>
      <c r="C1509" s="13">
        <v>4.3899999999999997</v>
      </c>
      <c r="D1509" s="13" t="s">
        <v>8335</v>
      </c>
      <c r="E1509" s="13" t="s">
        <v>8335</v>
      </c>
      <c r="F1509" s="13" t="s">
        <v>8337</v>
      </c>
      <c r="G1509" s="13">
        <v>1</v>
      </c>
      <c r="H1509" s="13" t="s">
        <v>8335</v>
      </c>
      <c r="J1509" s="20" t="str">
        <f>IF(Table7[[#This Row],[smoker]]="?","No",Table7[[#This Row],[smoker]])</f>
        <v>No</v>
      </c>
      <c r="K1509" s="20">
        <f>IFERROR(VALUE(Table7[[#This Row],[NumberOfMajorSurgeries]]),0)</f>
        <v>1</v>
      </c>
      <c r="L1509" s="20" t="str">
        <f t="shared" si="46"/>
        <v>Obesity</v>
      </c>
      <c r="M1509" s="20" t="str">
        <f t="shared" si="47"/>
        <v>Normal</v>
      </c>
    </row>
    <row r="1510" spans="1:13" x14ac:dyDescent="0.25">
      <c r="A1510" s="13" t="s">
        <v>3018</v>
      </c>
      <c r="B1510" s="13">
        <v>21.93</v>
      </c>
      <c r="C1510" s="13">
        <v>6.3</v>
      </c>
      <c r="D1510" s="13" t="s">
        <v>8335</v>
      </c>
      <c r="E1510" s="13" t="s">
        <v>8335</v>
      </c>
      <c r="F1510" s="13" t="s">
        <v>8335</v>
      </c>
      <c r="G1510" s="13" t="s">
        <v>8339</v>
      </c>
      <c r="H1510" s="13" t="s">
        <v>8335</v>
      </c>
      <c r="J1510" s="20" t="str">
        <f>IF(Table7[[#This Row],[smoker]]="?","No",Table7[[#This Row],[smoker]])</f>
        <v>No</v>
      </c>
      <c r="K1510" s="20">
        <f>IFERROR(VALUE(Table7[[#This Row],[NumberOfMajorSurgeries]]),0)</f>
        <v>0</v>
      </c>
      <c r="L1510" s="22" t="str">
        <f t="shared" si="46"/>
        <v>Normal Weight</v>
      </c>
      <c r="M1510" s="22" t="str">
        <f t="shared" si="47"/>
        <v>Prediabetes</v>
      </c>
    </row>
    <row r="1511" spans="1:13" x14ac:dyDescent="0.25">
      <c r="A1511" s="13" t="s">
        <v>3020</v>
      </c>
      <c r="B1511" s="13">
        <v>39.75</v>
      </c>
      <c r="C1511" s="13">
        <v>5.41</v>
      </c>
      <c r="D1511" s="13" t="s">
        <v>8335</v>
      </c>
      <c r="E1511" s="13" t="s">
        <v>8336</v>
      </c>
      <c r="F1511" s="13" t="s">
        <v>8335</v>
      </c>
      <c r="G1511" s="13">
        <v>1</v>
      </c>
      <c r="H1511" s="13" t="s">
        <v>8335</v>
      </c>
      <c r="J1511" s="20" t="str">
        <f>IF(Table7[[#This Row],[smoker]]="?","No",Table7[[#This Row],[smoker]])</f>
        <v>No</v>
      </c>
      <c r="K1511" s="20">
        <f>IFERROR(VALUE(Table7[[#This Row],[NumberOfMajorSurgeries]]),0)</f>
        <v>1</v>
      </c>
      <c r="L1511" s="20" t="str">
        <f t="shared" si="46"/>
        <v>Obesity</v>
      </c>
      <c r="M1511" s="20" t="str">
        <f t="shared" si="47"/>
        <v>Normal</v>
      </c>
    </row>
    <row r="1512" spans="1:13" x14ac:dyDescent="0.25">
      <c r="A1512" s="13" t="s">
        <v>3022</v>
      </c>
      <c r="B1512" s="13">
        <v>26.03</v>
      </c>
      <c r="C1512" s="13">
        <v>4.47</v>
      </c>
      <c r="D1512" s="13" t="s">
        <v>8335</v>
      </c>
      <c r="E1512" s="13" t="s">
        <v>8335</v>
      </c>
      <c r="F1512" s="13" t="s">
        <v>8337</v>
      </c>
      <c r="G1512" s="13">
        <v>1</v>
      </c>
      <c r="H1512" s="13" t="s">
        <v>8335</v>
      </c>
      <c r="J1512" s="20" t="str">
        <f>IF(Table7[[#This Row],[smoker]]="?","No",Table7[[#This Row],[smoker]])</f>
        <v>No</v>
      </c>
      <c r="K1512" s="20">
        <f>IFERROR(VALUE(Table7[[#This Row],[NumberOfMajorSurgeries]]),0)</f>
        <v>1</v>
      </c>
      <c r="L1512" s="22" t="str">
        <f t="shared" si="46"/>
        <v>Overweight</v>
      </c>
      <c r="M1512" s="22" t="str">
        <f t="shared" si="47"/>
        <v>Normal</v>
      </c>
    </row>
    <row r="1513" spans="1:13" x14ac:dyDescent="0.25">
      <c r="A1513" s="13" t="s">
        <v>3024</v>
      </c>
      <c r="B1513" s="13">
        <v>34.51</v>
      </c>
      <c r="C1513" s="13">
        <v>6.26</v>
      </c>
      <c r="D1513" s="13" t="s">
        <v>8335</v>
      </c>
      <c r="E1513" s="13" t="s">
        <v>8335</v>
      </c>
      <c r="F1513" s="13" t="s">
        <v>8335</v>
      </c>
      <c r="G1513" s="13" t="s">
        <v>8339</v>
      </c>
      <c r="H1513" s="13" t="s">
        <v>8335</v>
      </c>
      <c r="J1513" s="20" t="str">
        <f>IF(Table7[[#This Row],[smoker]]="?","No",Table7[[#This Row],[smoker]])</f>
        <v>No</v>
      </c>
      <c r="K1513" s="20">
        <f>IFERROR(VALUE(Table7[[#This Row],[NumberOfMajorSurgeries]]),0)</f>
        <v>0</v>
      </c>
      <c r="L1513" s="20" t="str">
        <f t="shared" si="46"/>
        <v>Obesity</v>
      </c>
      <c r="M1513" s="20" t="str">
        <f t="shared" si="47"/>
        <v>Prediabetes</v>
      </c>
    </row>
    <row r="1514" spans="1:13" x14ac:dyDescent="0.25">
      <c r="A1514" s="13" t="s">
        <v>3026</v>
      </c>
      <c r="B1514" s="13">
        <v>19.32</v>
      </c>
      <c r="C1514" s="13">
        <v>11.58</v>
      </c>
      <c r="D1514" s="13" t="s">
        <v>8336</v>
      </c>
      <c r="E1514" s="13" t="s">
        <v>8335</v>
      </c>
      <c r="F1514" s="13" t="s">
        <v>8335</v>
      </c>
      <c r="G1514" s="13">
        <v>1</v>
      </c>
      <c r="H1514" s="13" t="s">
        <v>8335</v>
      </c>
      <c r="J1514" s="20" t="str">
        <f>IF(Table7[[#This Row],[smoker]]="?","No",Table7[[#This Row],[smoker]])</f>
        <v>No</v>
      </c>
      <c r="K1514" s="20">
        <f>IFERROR(VALUE(Table7[[#This Row],[NumberOfMajorSurgeries]]),0)</f>
        <v>1</v>
      </c>
      <c r="L1514" s="22" t="str">
        <f t="shared" si="46"/>
        <v>Normal Weight</v>
      </c>
      <c r="M1514" s="22" t="str">
        <f t="shared" si="47"/>
        <v>Diabetes</v>
      </c>
    </row>
    <row r="1515" spans="1:13" x14ac:dyDescent="0.25">
      <c r="A1515" s="13" t="s">
        <v>3028</v>
      </c>
      <c r="B1515" s="13">
        <v>28.5</v>
      </c>
      <c r="C1515" s="13">
        <v>4.3600000000000003</v>
      </c>
      <c r="D1515" s="13" t="s">
        <v>8335</v>
      </c>
      <c r="E1515" s="13" t="s">
        <v>8335</v>
      </c>
      <c r="F1515" s="13" t="s">
        <v>8335</v>
      </c>
      <c r="G1515" s="13" t="s">
        <v>8339</v>
      </c>
      <c r="H1515" s="13" t="s">
        <v>8335</v>
      </c>
      <c r="J1515" s="20" t="str">
        <f>IF(Table7[[#This Row],[smoker]]="?","No",Table7[[#This Row],[smoker]])</f>
        <v>No</v>
      </c>
      <c r="K1515" s="20">
        <f>IFERROR(VALUE(Table7[[#This Row],[NumberOfMajorSurgeries]]),0)</f>
        <v>0</v>
      </c>
      <c r="L1515" s="20" t="str">
        <f t="shared" si="46"/>
        <v>Overweight</v>
      </c>
      <c r="M1515" s="20" t="str">
        <f t="shared" si="47"/>
        <v>Normal</v>
      </c>
    </row>
    <row r="1516" spans="1:13" x14ac:dyDescent="0.25">
      <c r="A1516" s="13" t="s">
        <v>3030</v>
      </c>
      <c r="B1516" s="13">
        <v>30.875</v>
      </c>
      <c r="C1516" s="13">
        <v>4.1399999999999997</v>
      </c>
      <c r="D1516" s="13" t="s">
        <v>8336</v>
      </c>
      <c r="E1516" s="13" t="s">
        <v>8335</v>
      </c>
      <c r="F1516" s="13" t="s">
        <v>8335</v>
      </c>
      <c r="G1516" s="13" t="s">
        <v>8339</v>
      </c>
      <c r="H1516" s="13" t="s">
        <v>8335</v>
      </c>
      <c r="J1516" s="20" t="str">
        <f>IF(Table7[[#This Row],[smoker]]="?","No",Table7[[#This Row],[smoker]])</f>
        <v>No</v>
      </c>
      <c r="K1516" s="20">
        <f>IFERROR(VALUE(Table7[[#This Row],[NumberOfMajorSurgeries]]),0)</f>
        <v>0</v>
      </c>
      <c r="L1516" s="22" t="str">
        <f t="shared" si="46"/>
        <v>Obesity</v>
      </c>
      <c r="M1516" s="22" t="str">
        <f t="shared" si="47"/>
        <v>Normal</v>
      </c>
    </row>
    <row r="1517" spans="1:13" x14ac:dyDescent="0.25">
      <c r="A1517" s="13" t="s">
        <v>3032</v>
      </c>
      <c r="B1517" s="13">
        <v>24.02</v>
      </c>
      <c r="C1517" s="13">
        <v>4.38</v>
      </c>
      <c r="D1517" s="13" t="s">
        <v>8335</v>
      </c>
      <c r="E1517" s="13" t="s">
        <v>8335</v>
      </c>
      <c r="F1517" s="13" t="s">
        <v>8335</v>
      </c>
      <c r="G1517" s="13" t="s">
        <v>8339</v>
      </c>
      <c r="H1517" s="13" t="s">
        <v>8335</v>
      </c>
      <c r="J1517" s="20" t="str">
        <f>IF(Table7[[#This Row],[smoker]]="?","No",Table7[[#This Row],[smoker]])</f>
        <v>No</v>
      </c>
      <c r="K1517" s="20">
        <f>IFERROR(VALUE(Table7[[#This Row],[NumberOfMajorSurgeries]]),0)</f>
        <v>0</v>
      </c>
      <c r="L1517" s="20" t="str">
        <f t="shared" si="46"/>
        <v>Normal Weight</v>
      </c>
      <c r="M1517" s="20" t="str">
        <f t="shared" si="47"/>
        <v>Normal</v>
      </c>
    </row>
    <row r="1518" spans="1:13" x14ac:dyDescent="0.25">
      <c r="A1518" s="13" t="s">
        <v>3034</v>
      </c>
      <c r="B1518" s="13">
        <v>36.08</v>
      </c>
      <c r="C1518" s="13">
        <v>11.61</v>
      </c>
      <c r="D1518" s="13" t="s">
        <v>8336</v>
      </c>
      <c r="E1518" s="13" t="s">
        <v>8335</v>
      </c>
      <c r="F1518" s="13" t="s">
        <v>8335</v>
      </c>
      <c r="G1518" s="13" t="s">
        <v>8339</v>
      </c>
      <c r="H1518" s="13" t="s">
        <v>8335</v>
      </c>
      <c r="J1518" s="20" t="str">
        <f>IF(Table7[[#This Row],[smoker]]="?","No",Table7[[#This Row],[smoker]])</f>
        <v>No</v>
      </c>
      <c r="K1518" s="20">
        <f>IFERROR(VALUE(Table7[[#This Row],[NumberOfMajorSurgeries]]),0)</f>
        <v>0</v>
      </c>
      <c r="L1518" s="22" t="str">
        <f t="shared" si="46"/>
        <v>Obesity</v>
      </c>
      <c r="M1518" s="22" t="str">
        <f t="shared" si="47"/>
        <v>Diabetes</v>
      </c>
    </row>
    <row r="1519" spans="1:13" x14ac:dyDescent="0.25">
      <c r="A1519" s="13" t="s">
        <v>3036</v>
      </c>
      <c r="B1519" s="13">
        <v>32.200000000000003</v>
      </c>
      <c r="C1519" s="13">
        <v>10.59</v>
      </c>
      <c r="D1519" s="13" t="s">
        <v>8336</v>
      </c>
      <c r="E1519" s="13" t="s">
        <v>8335</v>
      </c>
      <c r="F1519" s="13" t="s">
        <v>8335</v>
      </c>
      <c r="G1519" s="13" t="s">
        <v>8339</v>
      </c>
      <c r="H1519" s="13" t="s">
        <v>8335</v>
      </c>
      <c r="J1519" s="20" t="str">
        <f>IF(Table7[[#This Row],[smoker]]="?","No",Table7[[#This Row],[smoker]])</f>
        <v>No</v>
      </c>
      <c r="K1519" s="20">
        <f>IFERROR(VALUE(Table7[[#This Row],[NumberOfMajorSurgeries]]),0)</f>
        <v>0</v>
      </c>
      <c r="L1519" s="20" t="str">
        <f t="shared" si="46"/>
        <v>Obesity</v>
      </c>
      <c r="M1519" s="20" t="str">
        <f t="shared" si="47"/>
        <v>Diabetes</v>
      </c>
    </row>
    <row r="1520" spans="1:13" x14ac:dyDescent="0.25">
      <c r="A1520" s="13" t="s">
        <v>3038</v>
      </c>
      <c r="B1520" s="13">
        <v>28.05</v>
      </c>
      <c r="C1520" s="13">
        <v>11.85</v>
      </c>
      <c r="D1520" s="13" t="s">
        <v>8336</v>
      </c>
      <c r="E1520" s="13" t="s">
        <v>8335</v>
      </c>
      <c r="F1520" s="13" t="s">
        <v>8335</v>
      </c>
      <c r="G1520" s="13" t="s">
        <v>8339</v>
      </c>
      <c r="H1520" s="13" t="s">
        <v>8335</v>
      </c>
      <c r="J1520" s="20" t="str">
        <f>IF(Table7[[#This Row],[smoker]]="?","No",Table7[[#This Row],[smoker]])</f>
        <v>No</v>
      </c>
      <c r="K1520" s="20">
        <f>IFERROR(VALUE(Table7[[#This Row],[NumberOfMajorSurgeries]]),0)</f>
        <v>0</v>
      </c>
      <c r="L1520" s="22" t="str">
        <f t="shared" si="46"/>
        <v>Overweight</v>
      </c>
      <c r="M1520" s="22" t="str">
        <f t="shared" si="47"/>
        <v>Diabetes</v>
      </c>
    </row>
    <row r="1521" spans="1:13" x14ac:dyDescent="0.25">
      <c r="A1521" s="13" t="s">
        <v>3040</v>
      </c>
      <c r="B1521" s="13">
        <v>19</v>
      </c>
      <c r="C1521" s="13">
        <v>5.46</v>
      </c>
      <c r="D1521" s="13" t="s">
        <v>8336</v>
      </c>
      <c r="E1521" s="13" t="s">
        <v>8335</v>
      </c>
      <c r="F1521" s="13" t="s">
        <v>8335</v>
      </c>
      <c r="G1521" s="13">
        <v>1</v>
      </c>
      <c r="H1521" s="13" t="s">
        <v>8335</v>
      </c>
      <c r="J1521" s="20" t="str">
        <f>IF(Table7[[#This Row],[smoker]]="?","No",Table7[[#This Row],[smoker]])</f>
        <v>No</v>
      </c>
      <c r="K1521" s="20">
        <f>IFERROR(VALUE(Table7[[#This Row],[NumberOfMajorSurgeries]]),0)</f>
        <v>1</v>
      </c>
      <c r="L1521" s="20" t="str">
        <f t="shared" si="46"/>
        <v>Normal Weight</v>
      </c>
      <c r="M1521" s="20" t="str">
        <f t="shared" si="47"/>
        <v>Normal</v>
      </c>
    </row>
    <row r="1522" spans="1:13" x14ac:dyDescent="0.25">
      <c r="A1522" s="13" t="s">
        <v>3042</v>
      </c>
      <c r="B1522" s="13">
        <v>16.13</v>
      </c>
      <c r="C1522" s="13">
        <v>4.54</v>
      </c>
      <c r="D1522" s="13" t="s">
        <v>8336</v>
      </c>
      <c r="E1522" s="13" t="s">
        <v>8335</v>
      </c>
      <c r="F1522" s="13" t="s">
        <v>8335</v>
      </c>
      <c r="G1522" s="13">
        <v>2</v>
      </c>
      <c r="H1522" s="13" t="s">
        <v>8335</v>
      </c>
      <c r="J1522" s="20" t="str">
        <f>IF(Table7[[#This Row],[smoker]]="?","No",Table7[[#This Row],[smoker]])</f>
        <v>No</v>
      </c>
      <c r="K1522" s="20">
        <f>IFERROR(VALUE(Table7[[#This Row],[NumberOfMajorSurgeries]]),0)</f>
        <v>2</v>
      </c>
      <c r="L1522" s="22" t="str">
        <f t="shared" si="46"/>
        <v>Underweight</v>
      </c>
      <c r="M1522" s="22" t="str">
        <f t="shared" si="47"/>
        <v>Normal</v>
      </c>
    </row>
    <row r="1523" spans="1:13" x14ac:dyDescent="0.25">
      <c r="A1523" s="13" t="s">
        <v>3044</v>
      </c>
      <c r="B1523" s="13">
        <v>18.77</v>
      </c>
      <c r="C1523" s="13">
        <v>11.98</v>
      </c>
      <c r="D1523" s="13" t="s">
        <v>8336</v>
      </c>
      <c r="E1523" s="13" t="s">
        <v>8335</v>
      </c>
      <c r="F1523" s="13" t="s">
        <v>8335</v>
      </c>
      <c r="G1523" s="13">
        <v>2</v>
      </c>
      <c r="H1523" s="13" t="s">
        <v>8335</v>
      </c>
      <c r="J1523" s="20" t="str">
        <f>IF(Table7[[#This Row],[smoker]]="?","No",Table7[[#This Row],[smoker]])</f>
        <v>No</v>
      </c>
      <c r="K1523" s="20">
        <f>IFERROR(VALUE(Table7[[#This Row],[NumberOfMajorSurgeries]]),0)</f>
        <v>2</v>
      </c>
      <c r="L1523" s="20" t="str">
        <f t="shared" si="46"/>
        <v>Normal Weight</v>
      </c>
      <c r="M1523" s="20" t="str">
        <f t="shared" si="47"/>
        <v>Diabetes</v>
      </c>
    </row>
    <row r="1524" spans="1:13" x14ac:dyDescent="0.25">
      <c r="A1524" s="13" t="s">
        <v>3046</v>
      </c>
      <c r="B1524" s="13">
        <v>28.88</v>
      </c>
      <c r="C1524" s="13">
        <v>6.59</v>
      </c>
      <c r="D1524" s="13" t="s">
        <v>8336</v>
      </c>
      <c r="E1524" s="13" t="s">
        <v>8335</v>
      </c>
      <c r="F1524" s="13" t="s">
        <v>8335</v>
      </c>
      <c r="G1524" s="13">
        <v>1</v>
      </c>
      <c r="H1524" s="13" t="s">
        <v>8335</v>
      </c>
      <c r="J1524" s="20" t="str">
        <f>IF(Table7[[#This Row],[smoker]]="?","No",Table7[[#This Row],[smoker]])</f>
        <v>No</v>
      </c>
      <c r="K1524" s="20">
        <f>IFERROR(VALUE(Table7[[#This Row],[NumberOfMajorSurgeries]]),0)</f>
        <v>1</v>
      </c>
      <c r="L1524" s="22" t="str">
        <f t="shared" si="46"/>
        <v>Overweight</v>
      </c>
      <c r="M1524" s="22" t="str">
        <f t="shared" si="47"/>
        <v>Diabetes</v>
      </c>
    </row>
    <row r="1525" spans="1:13" x14ac:dyDescent="0.25">
      <c r="A1525" s="13" t="s">
        <v>3048</v>
      </c>
      <c r="B1525" s="13">
        <v>27.55</v>
      </c>
      <c r="C1525" s="13">
        <v>10.83</v>
      </c>
      <c r="D1525" s="13" t="s">
        <v>8336</v>
      </c>
      <c r="E1525" s="13" t="s">
        <v>8335</v>
      </c>
      <c r="F1525" s="13" t="s">
        <v>8335</v>
      </c>
      <c r="G1525" s="13">
        <v>1</v>
      </c>
      <c r="H1525" s="13" t="s">
        <v>8335</v>
      </c>
      <c r="J1525" s="20" t="str">
        <f>IF(Table7[[#This Row],[smoker]]="?","No",Table7[[#This Row],[smoker]])</f>
        <v>No</v>
      </c>
      <c r="K1525" s="20">
        <f>IFERROR(VALUE(Table7[[#This Row],[NumberOfMajorSurgeries]]),0)</f>
        <v>1</v>
      </c>
      <c r="L1525" s="20" t="str">
        <f t="shared" si="46"/>
        <v>Overweight</v>
      </c>
      <c r="M1525" s="20" t="str">
        <f t="shared" si="47"/>
        <v>Diabetes</v>
      </c>
    </row>
    <row r="1526" spans="1:13" x14ac:dyDescent="0.25">
      <c r="A1526" s="13" t="s">
        <v>3050</v>
      </c>
      <c r="B1526" s="13">
        <v>15.6</v>
      </c>
      <c r="C1526" s="13">
        <v>8.6</v>
      </c>
      <c r="D1526" s="13" t="s">
        <v>8335</v>
      </c>
      <c r="E1526" s="13" t="s">
        <v>8335</v>
      </c>
      <c r="F1526" s="13" t="s">
        <v>8335</v>
      </c>
      <c r="G1526" s="13" t="s">
        <v>8339</v>
      </c>
      <c r="H1526" s="13" t="s">
        <v>8335</v>
      </c>
      <c r="J1526" s="20" t="str">
        <f>IF(Table7[[#This Row],[smoker]]="?","No",Table7[[#This Row],[smoker]])</f>
        <v>No</v>
      </c>
      <c r="K1526" s="20">
        <f>IFERROR(VALUE(Table7[[#This Row],[NumberOfMajorSurgeries]]),0)</f>
        <v>0</v>
      </c>
      <c r="L1526" s="22" t="str">
        <f t="shared" si="46"/>
        <v>Underweight</v>
      </c>
      <c r="M1526" s="22" t="str">
        <f t="shared" si="47"/>
        <v>Diabetes</v>
      </c>
    </row>
    <row r="1527" spans="1:13" x14ac:dyDescent="0.25">
      <c r="A1527" s="13" t="s">
        <v>3052</v>
      </c>
      <c r="B1527" s="13">
        <v>21.99</v>
      </c>
      <c r="C1527" s="13">
        <v>11.17</v>
      </c>
      <c r="D1527" s="13" t="s">
        <v>8335</v>
      </c>
      <c r="E1527" s="13" t="s">
        <v>8335</v>
      </c>
      <c r="F1527" s="13" t="s">
        <v>8335</v>
      </c>
      <c r="G1527" s="13" t="s">
        <v>8339</v>
      </c>
      <c r="H1527" s="13" t="s">
        <v>8335</v>
      </c>
      <c r="J1527" s="20" t="str">
        <f>IF(Table7[[#This Row],[smoker]]="?","No",Table7[[#This Row],[smoker]])</f>
        <v>No</v>
      </c>
      <c r="K1527" s="20">
        <f>IFERROR(VALUE(Table7[[#This Row],[NumberOfMajorSurgeries]]),0)</f>
        <v>0</v>
      </c>
      <c r="L1527" s="20" t="str">
        <f t="shared" si="46"/>
        <v>Normal Weight</v>
      </c>
      <c r="M1527" s="20" t="str">
        <f t="shared" si="47"/>
        <v>Diabetes</v>
      </c>
    </row>
    <row r="1528" spans="1:13" x14ac:dyDescent="0.25">
      <c r="A1528" s="13" t="s">
        <v>3054</v>
      </c>
      <c r="B1528" s="13">
        <v>34.85</v>
      </c>
      <c r="C1528" s="13">
        <v>5.75</v>
      </c>
      <c r="D1528" s="13" t="s">
        <v>8335</v>
      </c>
      <c r="E1528" s="13" t="s">
        <v>8335</v>
      </c>
      <c r="F1528" s="13" t="s">
        <v>8335</v>
      </c>
      <c r="G1528" s="13" t="s">
        <v>8339</v>
      </c>
      <c r="H1528" s="13" t="s">
        <v>8335</v>
      </c>
      <c r="J1528" s="20" t="str">
        <f>IF(Table7[[#This Row],[smoker]]="?","No",Table7[[#This Row],[smoker]])</f>
        <v>No</v>
      </c>
      <c r="K1528" s="20">
        <f>IFERROR(VALUE(Table7[[#This Row],[NumberOfMajorSurgeries]]),0)</f>
        <v>0</v>
      </c>
      <c r="L1528" s="22" t="str">
        <f t="shared" si="46"/>
        <v>Obesity</v>
      </c>
      <c r="M1528" s="22" t="str">
        <f t="shared" si="47"/>
        <v>Prediabetes</v>
      </c>
    </row>
    <row r="1529" spans="1:13" x14ac:dyDescent="0.25">
      <c r="A1529" s="13" t="s">
        <v>3056</v>
      </c>
      <c r="B1529" s="13">
        <v>24.51</v>
      </c>
      <c r="C1529" s="13">
        <v>4.83</v>
      </c>
      <c r="D1529" s="13" t="s">
        <v>8336</v>
      </c>
      <c r="E1529" s="13" t="s">
        <v>8335</v>
      </c>
      <c r="F1529" s="13" t="s">
        <v>8337</v>
      </c>
      <c r="G1529" s="13">
        <v>1</v>
      </c>
      <c r="H1529" s="13" t="s">
        <v>8335</v>
      </c>
      <c r="J1529" s="20" t="str">
        <f>IF(Table7[[#This Row],[smoker]]="?","No",Table7[[#This Row],[smoker]])</f>
        <v>No</v>
      </c>
      <c r="K1529" s="20">
        <f>IFERROR(VALUE(Table7[[#This Row],[NumberOfMajorSurgeries]]),0)</f>
        <v>1</v>
      </c>
      <c r="L1529" s="20" t="str">
        <f t="shared" si="46"/>
        <v>Normal Weight</v>
      </c>
      <c r="M1529" s="20" t="str">
        <f t="shared" si="47"/>
        <v>Normal</v>
      </c>
    </row>
    <row r="1530" spans="1:13" x14ac:dyDescent="0.25">
      <c r="A1530" s="13" t="s">
        <v>3058</v>
      </c>
      <c r="B1530" s="13">
        <v>19.399999999999999</v>
      </c>
      <c r="C1530" s="13">
        <v>11.93</v>
      </c>
      <c r="D1530" s="13" t="s">
        <v>8335</v>
      </c>
      <c r="E1530" s="13" t="s">
        <v>8335</v>
      </c>
      <c r="F1530" s="13" t="s">
        <v>8335</v>
      </c>
      <c r="G1530" s="13" t="s">
        <v>8339</v>
      </c>
      <c r="H1530" s="13" t="s">
        <v>8335</v>
      </c>
      <c r="J1530" s="20" t="str">
        <f>IF(Table7[[#This Row],[smoker]]="?","No",Table7[[#This Row],[smoker]])</f>
        <v>No</v>
      </c>
      <c r="K1530" s="20">
        <f>IFERROR(VALUE(Table7[[#This Row],[NumberOfMajorSurgeries]]),0)</f>
        <v>0</v>
      </c>
      <c r="L1530" s="22" t="str">
        <f t="shared" si="46"/>
        <v>Normal Weight</v>
      </c>
      <c r="M1530" s="22" t="str">
        <f t="shared" si="47"/>
        <v>Diabetes</v>
      </c>
    </row>
    <row r="1531" spans="1:13" x14ac:dyDescent="0.25">
      <c r="A1531" s="13" t="s">
        <v>3060</v>
      </c>
      <c r="B1531" s="13">
        <v>15.1</v>
      </c>
      <c r="C1531" s="13">
        <v>8.41</v>
      </c>
      <c r="D1531" s="13" t="s">
        <v>8335</v>
      </c>
      <c r="E1531" s="13" t="s">
        <v>8335</v>
      </c>
      <c r="F1531" s="13" t="s">
        <v>8335</v>
      </c>
      <c r="G1531" s="13" t="s">
        <v>8339</v>
      </c>
      <c r="H1531" s="13" t="s">
        <v>8335</v>
      </c>
      <c r="J1531" s="20" t="str">
        <f>IF(Table7[[#This Row],[smoker]]="?","No",Table7[[#This Row],[smoker]])</f>
        <v>No</v>
      </c>
      <c r="K1531" s="20">
        <f>IFERROR(VALUE(Table7[[#This Row],[NumberOfMajorSurgeries]]),0)</f>
        <v>0</v>
      </c>
      <c r="L1531" s="20" t="str">
        <f t="shared" si="46"/>
        <v>Underweight</v>
      </c>
      <c r="M1531" s="20" t="str">
        <f t="shared" si="47"/>
        <v>Diabetes</v>
      </c>
    </row>
    <row r="1532" spans="1:13" x14ac:dyDescent="0.25">
      <c r="A1532" s="13" t="s">
        <v>3062</v>
      </c>
      <c r="B1532" s="13">
        <v>23.37</v>
      </c>
      <c r="C1532" s="13">
        <v>5.59</v>
      </c>
      <c r="D1532" s="13" t="s">
        <v>8336</v>
      </c>
      <c r="E1532" s="13" t="s">
        <v>8335</v>
      </c>
      <c r="F1532" s="13" t="s">
        <v>8335</v>
      </c>
      <c r="G1532" s="13" t="s">
        <v>8339</v>
      </c>
      <c r="H1532" s="13" t="s">
        <v>8335</v>
      </c>
      <c r="J1532" s="20" t="str">
        <f>IF(Table7[[#This Row],[smoker]]="?","No",Table7[[#This Row],[smoker]])</f>
        <v>No</v>
      </c>
      <c r="K1532" s="20">
        <f>IFERROR(VALUE(Table7[[#This Row],[NumberOfMajorSurgeries]]),0)</f>
        <v>0</v>
      </c>
      <c r="L1532" s="22" t="str">
        <f t="shared" si="46"/>
        <v>Normal Weight</v>
      </c>
      <c r="M1532" s="22" t="str">
        <f t="shared" si="47"/>
        <v>Normal</v>
      </c>
    </row>
    <row r="1533" spans="1:13" x14ac:dyDescent="0.25">
      <c r="A1533" s="13" t="s">
        <v>3064</v>
      </c>
      <c r="B1533" s="13">
        <v>42.4</v>
      </c>
      <c r="C1533" s="13">
        <v>4.0599999999999996</v>
      </c>
      <c r="D1533" s="13" t="s">
        <v>8335</v>
      </c>
      <c r="E1533" s="13" t="s">
        <v>8335</v>
      </c>
      <c r="F1533" s="13" t="s">
        <v>8335</v>
      </c>
      <c r="G1533" s="13" t="s">
        <v>8339</v>
      </c>
      <c r="H1533" s="13" t="s">
        <v>8335</v>
      </c>
      <c r="J1533" s="20" t="str">
        <f>IF(Table7[[#This Row],[smoker]]="?","No",Table7[[#This Row],[smoker]])</f>
        <v>No</v>
      </c>
      <c r="K1533" s="20">
        <f>IFERROR(VALUE(Table7[[#This Row],[NumberOfMajorSurgeries]]),0)</f>
        <v>0</v>
      </c>
      <c r="L1533" s="20" t="str">
        <f t="shared" si="46"/>
        <v>Obesity</v>
      </c>
      <c r="M1533" s="20" t="str">
        <f t="shared" si="47"/>
        <v>Normal</v>
      </c>
    </row>
    <row r="1534" spans="1:13" x14ac:dyDescent="0.25">
      <c r="A1534" s="13" t="s">
        <v>3066</v>
      </c>
      <c r="B1534" s="13">
        <v>28.405000000000001</v>
      </c>
      <c r="C1534" s="13">
        <v>7.02</v>
      </c>
      <c r="D1534" s="13" t="s">
        <v>8336</v>
      </c>
      <c r="E1534" s="13" t="s">
        <v>8335</v>
      </c>
      <c r="F1534" s="13" t="s">
        <v>8335</v>
      </c>
      <c r="G1534" s="13" t="s">
        <v>8339</v>
      </c>
      <c r="H1534" s="13" t="s">
        <v>8335</v>
      </c>
      <c r="J1534" s="20" t="str">
        <f>IF(Table7[[#This Row],[smoker]]="?","No",Table7[[#This Row],[smoker]])</f>
        <v>No</v>
      </c>
      <c r="K1534" s="20">
        <f>IFERROR(VALUE(Table7[[#This Row],[NumberOfMajorSurgeries]]),0)</f>
        <v>0</v>
      </c>
      <c r="L1534" s="22" t="str">
        <f t="shared" si="46"/>
        <v>Overweight</v>
      </c>
      <c r="M1534" s="22" t="str">
        <f t="shared" si="47"/>
        <v>Diabetes</v>
      </c>
    </row>
    <row r="1535" spans="1:13" x14ac:dyDescent="0.25">
      <c r="A1535" s="13" t="s">
        <v>3068</v>
      </c>
      <c r="B1535" s="13">
        <v>23.4</v>
      </c>
      <c r="C1535" s="13">
        <v>4.47</v>
      </c>
      <c r="D1535" s="13" t="s">
        <v>8335</v>
      </c>
      <c r="E1535" s="13" t="s">
        <v>8335</v>
      </c>
      <c r="F1535" s="13" t="s">
        <v>8335</v>
      </c>
      <c r="G1535" s="13" t="s">
        <v>8339</v>
      </c>
      <c r="H1535" s="13" t="s">
        <v>8335</v>
      </c>
      <c r="J1535" s="20" t="str">
        <f>IF(Table7[[#This Row],[smoker]]="?","No",Table7[[#This Row],[smoker]])</f>
        <v>No</v>
      </c>
      <c r="K1535" s="20">
        <f>IFERROR(VALUE(Table7[[#This Row],[NumberOfMajorSurgeries]]),0)</f>
        <v>0</v>
      </c>
      <c r="L1535" s="20" t="str">
        <f t="shared" si="46"/>
        <v>Normal Weight</v>
      </c>
      <c r="M1535" s="20" t="str">
        <f t="shared" si="47"/>
        <v>Normal</v>
      </c>
    </row>
    <row r="1536" spans="1:13" x14ac:dyDescent="0.25">
      <c r="A1536" s="13" t="s">
        <v>3070</v>
      </c>
      <c r="B1536" s="13">
        <v>33.44</v>
      </c>
      <c r="C1536" s="13">
        <v>4.54</v>
      </c>
      <c r="D1536" s="13" t="s">
        <v>8335</v>
      </c>
      <c r="E1536" s="13" t="s">
        <v>8335</v>
      </c>
      <c r="F1536" s="13" t="s">
        <v>8335</v>
      </c>
      <c r="G1536" s="13" t="s">
        <v>8339</v>
      </c>
      <c r="H1536" s="13" t="s">
        <v>8335</v>
      </c>
      <c r="J1536" s="20" t="str">
        <f>IF(Table7[[#This Row],[smoker]]="?","No",Table7[[#This Row],[smoker]])</f>
        <v>No</v>
      </c>
      <c r="K1536" s="20">
        <f>IFERROR(VALUE(Table7[[#This Row],[NumberOfMajorSurgeries]]),0)</f>
        <v>0</v>
      </c>
      <c r="L1536" s="22" t="str">
        <f t="shared" si="46"/>
        <v>Obesity</v>
      </c>
      <c r="M1536" s="22" t="str">
        <f t="shared" si="47"/>
        <v>Normal</v>
      </c>
    </row>
    <row r="1537" spans="1:13" x14ac:dyDescent="0.25">
      <c r="A1537" s="13" t="s">
        <v>3072</v>
      </c>
      <c r="B1537" s="13">
        <v>21.12</v>
      </c>
      <c r="C1537" s="13">
        <v>4.99</v>
      </c>
      <c r="D1537" s="13" t="s">
        <v>8335</v>
      </c>
      <c r="E1537" s="13" t="s">
        <v>8335</v>
      </c>
      <c r="F1537" s="13" t="s">
        <v>8335</v>
      </c>
      <c r="G1537" s="13">
        <v>1</v>
      </c>
      <c r="H1537" s="13" t="s">
        <v>8335</v>
      </c>
      <c r="J1537" s="20" t="str">
        <f>IF(Table7[[#This Row],[smoker]]="?","No",Table7[[#This Row],[smoker]])</f>
        <v>No</v>
      </c>
      <c r="K1537" s="20">
        <f>IFERROR(VALUE(Table7[[#This Row],[NumberOfMajorSurgeries]]),0)</f>
        <v>1</v>
      </c>
      <c r="L1537" s="20" t="str">
        <f t="shared" si="46"/>
        <v>Normal Weight</v>
      </c>
      <c r="M1537" s="20" t="str">
        <f t="shared" si="47"/>
        <v>Normal</v>
      </c>
    </row>
    <row r="1538" spans="1:13" x14ac:dyDescent="0.25">
      <c r="A1538" s="13" t="s">
        <v>3074</v>
      </c>
      <c r="B1538" s="13">
        <v>18.48</v>
      </c>
      <c r="C1538" s="13">
        <v>10.84</v>
      </c>
      <c r="D1538" s="13" t="s">
        <v>8336</v>
      </c>
      <c r="E1538" s="13" t="s">
        <v>8335</v>
      </c>
      <c r="F1538" s="13" t="s">
        <v>8335</v>
      </c>
      <c r="G1538" s="13">
        <v>2</v>
      </c>
      <c r="H1538" s="13" t="s">
        <v>8335</v>
      </c>
      <c r="J1538" s="20" t="str">
        <f>IF(Table7[[#This Row],[smoker]]="?","No",Table7[[#This Row],[smoker]])</f>
        <v>No</v>
      </c>
      <c r="K1538" s="20">
        <f>IFERROR(VALUE(Table7[[#This Row],[NumberOfMajorSurgeries]]),0)</f>
        <v>2</v>
      </c>
      <c r="L1538" s="22" t="str">
        <f t="shared" ref="L1538:L1601" si="48">IF(B1538 &lt; 18.5, "Underweight", IF(B1538 &lt; 25, "Normal Weight", IF(B1538 &lt; 30, "Overweight", "Obesity")))</f>
        <v>Underweight</v>
      </c>
      <c r="M1538" s="22" t="str">
        <f t="shared" ref="M1538:M1601" si="49">IF(C1538&lt;5.7,"Normal",
IF(C1538&lt;6.5,"Prediabetes",
IF(C1538&lt;7,"Diabetes",
"Diabetes")))</f>
        <v>Diabetes</v>
      </c>
    </row>
    <row r="1539" spans="1:13" x14ac:dyDescent="0.25">
      <c r="A1539" s="13" t="s">
        <v>3076</v>
      </c>
      <c r="B1539" s="13">
        <v>16.815000000000001</v>
      </c>
      <c r="C1539" s="13">
        <v>5.63</v>
      </c>
      <c r="D1539" s="13" t="s">
        <v>8335</v>
      </c>
      <c r="E1539" s="13" t="s">
        <v>8335</v>
      </c>
      <c r="F1539" s="13" t="s">
        <v>8335</v>
      </c>
      <c r="G1539" s="13">
        <v>1</v>
      </c>
      <c r="H1539" s="13" t="s">
        <v>8335</v>
      </c>
      <c r="J1539" s="20" t="str">
        <f>IF(Table7[[#This Row],[smoker]]="?","No",Table7[[#This Row],[smoker]])</f>
        <v>No</v>
      </c>
      <c r="K1539" s="20">
        <f>IFERROR(VALUE(Table7[[#This Row],[NumberOfMajorSurgeries]]),0)</f>
        <v>1</v>
      </c>
      <c r="L1539" s="20" t="str">
        <f t="shared" si="48"/>
        <v>Underweight</v>
      </c>
      <c r="M1539" s="20" t="str">
        <f t="shared" si="49"/>
        <v>Normal</v>
      </c>
    </row>
    <row r="1540" spans="1:13" x14ac:dyDescent="0.25">
      <c r="A1540" s="13" t="s">
        <v>3078</v>
      </c>
      <c r="B1540" s="13">
        <v>26.72</v>
      </c>
      <c r="C1540" s="13">
        <v>4.1399999999999997</v>
      </c>
      <c r="D1540" s="13" t="s">
        <v>8335</v>
      </c>
      <c r="E1540" s="13" t="s">
        <v>8335</v>
      </c>
      <c r="F1540" s="13" t="s">
        <v>8335</v>
      </c>
      <c r="G1540" s="13" t="s">
        <v>8339</v>
      </c>
      <c r="H1540" s="13" t="s">
        <v>8335</v>
      </c>
      <c r="J1540" s="20" t="str">
        <f>IF(Table7[[#This Row],[smoker]]="?","No",Table7[[#This Row],[smoker]])</f>
        <v>No</v>
      </c>
      <c r="K1540" s="20">
        <f>IFERROR(VALUE(Table7[[#This Row],[NumberOfMajorSurgeries]]),0)</f>
        <v>0</v>
      </c>
      <c r="L1540" s="22" t="str">
        <f t="shared" si="48"/>
        <v>Overweight</v>
      </c>
      <c r="M1540" s="22" t="str">
        <f t="shared" si="49"/>
        <v>Normal</v>
      </c>
    </row>
    <row r="1541" spans="1:13" x14ac:dyDescent="0.25">
      <c r="A1541" s="13" t="s">
        <v>3080</v>
      </c>
      <c r="B1541" s="13">
        <v>41.42</v>
      </c>
      <c r="C1541" s="13">
        <v>5.17</v>
      </c>
      <c r="D1541" s="13" t="s">
        <v>8335</v>
      </c>
      <c r="E1541" s="13" t="s">
        <v>8335</v>
      </c>
      <c r="F1541" s="13" t="s">
        <v>8337</v>
      </c>
      <c r="G1541" s="13">
        <v>1</v>
      </c>
      <c r="H1541" s="13" t="s">
        <v>8335</v>
      </c>
      <c r="J1541" s="20" t="str">
        <f>IF(Table7[[#This Row],[smoker]]="?","No",Table7[[#This Row],[smoker]])</f>
        <v>No</v>
      </c>
      <c r="K1541" s="20">
        <f>IFERROR(VALUE(Table7[[#This Row],[NumberOfMajorSurgeries]]),0)</f>
        <v>1</v>
      </c>
      <c r="L1541" s="20" t="str">
        <f t="shared" si="48"/>
        <v>Obesity</v>
      </c>
      <c r="M1541" s="20" t="str">
        <f t="shared" si="49"/>
        <v>Normal</v>
      </c>
    </row>
    <row r="1542" spans="1:13" x14ac:dyDescent="0.25">
      <c r="A1542" s="13" t="s">
        <v>3082</v>
      </c>
      <c r="B1542" s="13">
        <v>20.69</v>
      </c>
      <c r="C1542" s="13">
        <v>6.93</v>
      </c>
      <c r="D1542" s="13" t="s">
        <v>8335</v>
      </c>
      <c r="E1542" s="13" t="s">
        <v>8335</v>
      </c>
      <c r="F1542" s="13" t="s">
        <v>8335</v>
      </c>
      <c r="G1542" s="13">
        <v>2</v>
      </c>
      <c r="H1542" s="13" t="s">
        <v>8335</v>
      </c>
      <c r="J1542" s="20" t="str">
        <f>IF(Table7[[#This Row],[smoker]]="?","No",Table7[[#This Row],[smoker]])</f>
        <v>No</v>
      </c>
      <c r="K1542" s="20">
        <f>IFERROR(VALUE(Table7[[#This Row],[NumberOfMajorSurgeries]]),0)</f>
        <v>2</v>
      </c>
      <c r="L1542" s="22" t="str">
        <f t="shared" si="48"/>
        <v>Normal Weight</v>
      </c>
      <c r="M1542" s="22" t="str">
        <f t="shared" si="49"/>
        <v>Diabetes</v>
      </c>
    </row>
    <row r="1543" spans="1:13" x14ac:dyDescent="0.25">
      <c r="A1543" s="13" t="s">
        <v>3084</v>
      </c>
      <c r="B1543" s="13">
        <v>41.23</v>
      </c>
      <c r="C1543" s="13">
        <v>4.24</v>
      </c>
      <c r="D1543" s="13" t="s">
        <v>8335</v>
      </c>
      <c r="E1543" s="13" t="s">
        <v>8335</v>
      </c>
      <c r="F1543" s="13" t="s">
        <v>8335</v>
      </c>
      <c r="G1543" s="13" t="s">
        <v>8339</v>
      </c>
      <c r="H1543" s="13" t="s">
        <v>8335</v>
      </c>
      <c r="J1543" s="20" t="str">
        <f>IF(Table7[[#This Row],[smoker]]="?","No",Table7[[#This Row],[smoker]])</f>
        <v>No</v>
      </c>
      <c r="K1543" s="20">
        <f>IFERROR(VALUE(Table7[[#This Row],[NumberOfMajorSurgeries]]),0)</f>
        <v>0</v>
      </c>
      <c r="L1543" s="20" t="str">
        <f t="shared" si="48"/>
        <v>Obesity</v>
      </c>
      <c r="M1543" s="20" t="str">
        <f t="shared" si="49"/>
        <v>Normal</v>
      </c>
    </row>
    <row r="1544" spans="1:13" x14ac:dyDescent="0.25">
      <c r="A1544" s="13" t="s">
        <v>3086</v>
      </c>
      <c r="B1544" s="13">
        <v>29.9</v>
      </c>
      <c r="C1544" s="13">
        <v>5.91</v>
      </c>
      <c r="D1544" s="13" t="s">
        <v>8335</v>
      </c>
      <c r="E1544" s="13" t="s">
        <v>8335</v>
      </c>
      <c r="F1544" s="13" t="s">
        <v>8335</v>
      </c>
      <c r="G1544" s="13" t="s">
        <v>8339</v>
      </c>
      <c r="H1544" s="13" t="s">
        <v>8335</v>
      </c>
      <c r="J1544" s="20" t="str">
        <f>IF(Table7[[#This Row],[smoker]]="?","No",Table7[[#This Row],[smoker]])</f>
        <v>No</v>
      </c>
      <c r="K1544" s="20">
        <f>IFERROR(VALUE(Table7[[#This Row],[NumberOfMajorSurgeries]]),0)</f>
        <v>0</v>
      </c>
      <c r="L1544" s="22" t="str">
        <f t="shared" si="48"/>
        <v>Overweight</v>
      </c>
      <c r="M1544" s="22" t="str">
        <f t="shared" si="49"/>
        <v>Prediabetes</v>
      </c>
    </row>
    <row r="1545" spans="1:13" x14ac:dyDescent="0.25">
      <c r="A1545" s="13" t="s">
        <v>3088</v>
      </c>
      <c r="B1545" s="13">
        <v>34.104999999999997</v>
      </c>
      <c r="C1545" s="13">
        <v>5.93</v>
      </c>
      <c r="D1545" s="13" t="s">
        <v>8335</v>
      </c>
      <c r="E1545" s="13" t="s">
        <v>8335</v>
      </c>
      <c r="F1545" s="13" t="s">
        <v>8335</v>
      </c>
      <c r="G1545" s="13" t="s">
        <v>8339</v>
      </c>
      <c r="H1545" s="13" t="s">
        <v>8335</v>
      </c>
      <c r="J1545" s="20" t="str">
        <f>IF(Table7[[#This Row],[smoker]]="?","No",Table7[[#This Row],[smoker]])</f>
        <v>No</v>
      </c>
      <c r="K1545" s="20">
        <f>IFERROR(VALUE(Table7[[#This Row],[NumberOfMajorSurgeries]]),0)</f>
        <v>0</v>
      </c>
      <c r="L1545" s="20" t="str">
        <f t="shared" si="48"/>
        <v>Obesity</v>
      </c>
      <c r="M1545" s="20" t="str">
        <f t="shared" si="49"/>
        <v>Prediabetes</v>
      </c>
    </row>
    <row r="1546" spans="1:13" x14ac:dyDescent="0.25">
      <c r="A1546" s="13" t="s">
        <v>3090</v>
      </c>
      <c r="B1546" s="13">
        <v>24.97</v>
      </c>
      <c r="C1546" s="13">
        <v>5.66</v>
      </c>
      <c r="D1546" s="13" t="s">
        <v>8335</v>
      </c>
      <c r="E1546" s="13" t="s">
        <v>8335</v>
      </c>
      <c r="F1546" s="13" t="s">
        <v>8335</v>
      </c>
      <c r="G1546" s="13" t="s">
        <v>8339</v>
      </c>
      <c r="H1546" s="13" t="s">
        <v>8335</v>
      </c>
      <c r="J1546" s="20" t="str">
        <f>IF(Table7[[#This Row],[smoker]]="?","No",Table7[[#This Row],[smoker]])</f>
        <v>No</v>
      </c>
      <c r="K1546" s="20">
        <f>IFERROR(VALUE(Table7[[#This Row],[NumberOfMajorSurgeries]]),0)</f>
        <v>0</v>
      </c>
      <c r="L1546" s="22" t="str">
        <f t="shared" si="48"/>
        <v>Normal Weight</v>
      </c>
      <c r="M1546" s="22" t="str">
        <f t="shared" si="49"/>
        <v>Normal</v>
      </c>
    </row>
    <row r="1547" spans="1:13" x14ac:dyDescent="0.25">
      <c r="A1547" s="13" t="s">
        <v>3092</v>
      </c>
      <c r="B1547" s="13">
        <v>34.799999999999997</v>
      </c>
      <c r="C1547" s="13">
        <v>4.1900000000000004</v>
      </c>
      <c r="D1547" s="13" t="s">
        <v>8335</v>
      </c>
      <c r="E1547" s="13" t="s">
        <v>8335</v>
      </c>
      <c r="F1547" s="13" t="s">
        <v>8335</v>
      </c>
      <c r="G1547" s="13">
        <v>1</v>
      </c>
      <c r="H1547" s="13" t="s">
        <v>8335</v>
      </c>
      <c r="J1547" s="20" t="str">
        <f>IF(Table7[[#This Row],[smoker]]="?","No",Table7[[#This Row],[smoker]])</f>
        <v>No</v>
      </c>
      <c r="K1547" s="20">
        <f>IFERROR(VALUE(Table7[[#This Row],[NumberOfMajorSurgeries]]),0)</f>
        <v>1</v>
      </c>
      <c r="L1547" s="20" t="str">
        <f t="shared" si="48"/>
        <v>Obesity</v>
      </c>
      <c r="M1547" s="20" t="str">
        <f t="shared" si="49"/>
        <v>Normal</v>
      </c>
    </row>
    <row r="1548" spans="1:13" x14ac:dyDescent="0.25">
      <c r="A1548" s="13" t="s">
        <v>3094</v>
      </c>
      <c r="B1548" s="13">
        <v>32.965000000000003</v>
      </c>
      <c r="C1548" s="13">
        <v>9.2100000000000009</v>
      </c>
      <c r="D1548" s="13" t="s">
        <v>8336</v>
      </c>
      <c r="E1548" s="13" t="s">
        <v>8335</v>
      </c>
      <c r="F1548" s="13" t="s">
        <v>8335</v>
      </c>
      <c r="G1548" s="13" t="s">
        <v>8339</v>
      </c>
      <c r="H1548" s="13" t="s">
        <v>8335</v>
      </c>
      <c r="J1548" s="20" t="str">
        <f>IF(Table7[[#This Row],[smoker]]="?","No",Table7[[#This Row],[smoker]])</f>
        <v>No</v>
      </c>
      <c r="K1548" s="20">
        <f>IFERROR(VALUE(Table7[[#This Row],[NumberOfMajorSurgeries]]),0)</f>
        <v>0</v>
      </c>
      <c r="L1548" s="22" t="str">
        <f t="shared" si="48"/>
        <v>Obesity</v>
      </c>
      <c r="M1548" s="22" t="str">
        <f t="shared" si="49"/>
        <v>Diabetes</v>
      </c>
    </row>
    <row r="1549" spans="1:13" x14ac:dyDescent="0.25">
      <c r="A1549" s="13" t="s">
        <v>3096</v>
      </c>
      <c r="B1549" s="13">
        <v>27.265000000000001</v>
      </c>
      <c r="C1549" s="13">
        <v>5.51</v>
      </c>
      <c r="D1549" s="13" t="s">
        <v>8335</v>
      </c>
      <c r="E1549" s="13" t="s">
        <v>8335</v>
      </c>
      <c r="F1549" s="13" t="s">
        <v>8335</v>
      </c>
      <c r="G1549" s="13">
        <v>1</v>
      </c>
      <c r="H1549" s="13" t="s">
        <v>8335</v>
      </c>
      <c r="J1549" s="20" t="str">
        <f>IF(Table7[[#This Row],[smoker]]="?","No",Table7[[#This Row],[smoker]])</f>
        <v>No</v>
      </c>
      <c r="K1549" s="20">
        <f>IFERROR(VALUE(Table7[[#This Row],[NumberOfMajorSurgeries]]),0)</f>
        <v>1</v>
      </c>
      <c r="L1549" s="20" t="str">
        <f t="shared" si="48"/>
        <v>Overweight</v>
      </c>
      <c r="M1549" s="20" t="str">
        <f t="shared" si="49"/>
        <v>Normal</v>
      </c>
    </row>
    <row r="1550" spans="1:13" x14ac:dyDescent="0.25">
      <c r="A1550" s="13" t="s">
        <v>3098</v>
      </c>
      <c r="B1550" s="13">
        <v>17.059999999999999</v>
      </c>
      <c r="C1550" s="13">
        <v>8.5</v>
      </c>
      <c r="D1550" s="13" t="s">
        <v>8335</v>
      </c>
      <c r="E1550" s="13" t="s">
        <v>8335</v>
      </c>
      <c r="F1550" s="13" t="s">
        <v>8335</v>
      </c>
      <c r="G1550" s="13" t="s">
        <v>8339</v>
      </c>
      <c r="H1550" s="13" t="s">
        <v>8335</v>
      </c>
      <c r="J1550" s="20" t="str">
        <f>IF(Table7[[#This Row],[smoker]]="?","No",Table7[[#This Row],[smoker]])</f>
        <v>No</v>
      </c>
      <c r="K1550" s="20">
        <f>IFERROR(VALUE(Table7[[#This Row],[NumberOfMajorSurgeries]]),0)</f>
        <v>0</v>
      </c>
      <c r="L1550" s="22" t="str">
        <f t="shared" si="48"/>
        <v>Underweight</v>
      </c>
      <c r="M1550" s="22" t="str">
        <f t="shared" si="49"/>
        <v>Diabetes</v>
      </c>
    </row>
    <row r="1551" spans="1:13" x14ac:dyDescent="0.25">
      <c r="A1551" s="13" t="s">
        <v>3100</v>
      </c>
      <c r="B1551" s="13">
        <v>36.29</v>
      </c>
      <c r="C1551" s="13">
        <v>6.23</v>
      </c>
      <c r="D1551" s="13" t="s">
        <v>8335</v>
      </c>
      <c r="E1551" s="13" t="s">
        <v>8335</v>
      </c>
      <c r="F1551" s="13" t="s">
        <v>8335</v>
      </c>
      <c r="G1551" s="13" t="s">
        <v>8339</v>
      </c>
      <c r="H1551" s="13" t="s">
        <v>8335</v>
      </c>
      <c r="J1551" s="20" t="str">
        <f>IF(Table7[[#This Row],[smoker]]="?","No",Table7[[#This Row],[smoker]])</f>
        <v>No</v>
      </c>
      <c r="K1551" s="20">
        <f>IFERROR(VALUE(Table7[[#This Row],[NumberOfMajorSurgeries]]),0)</f>
        <v>0</v>
      </c>
      <c r="L1551" s="20" t="str">
        <f t="shared" si="48"/>
        <v>Obesity</v>
      </c>
      <c r="M1551" s="20" t="str">
        <f t="shared" si="49"/>
        <v>Prediabetes</v>
      </c>
    </row>
    <row r="1552" spans="1:13" x14ac:dyDescent="0.25">
      <c r="A1552" s="13" t="s">
        <v>3102</v>
      </c>
      <c r="B1552" s="13">
        <v>28.594999999999999</v>
      </c>
      <c r="C1552" s="13">
        <v>8.5299999999999994</v>
      </c>
      <c r="D1552" s="13" t="s">
        <v>8336</v>
      </c>
      <c r="E1552" s="13" t="s">
        <v>8335</v>
      </c>
      <c r="F1552" s="13" t="s">
        <v>8335</v>
      </c>
      <c r="G1552" s="13">
        <v>1</v>
      </c>
      <c r="H1552" s="13" t="s">
        <v>8335</v>
      </c>
      <c r="J1552" s="20" t="str">
        <f>IF(Table7[[#This Row],[smoker]]="?","No",Table7[[#This Row],[smoker]])</f>
        <v>No</v>
      </c>
      <c r="K1552" s="20">
        <f>IFERROR(VALUE(Table7[[#This Row],[NumberOfMajorSurgeries]]),0)</f>
        <v>1</v>
      </c>
      <c r="L1552" s="22" t="str">
        <f t="shared" si="48"/>
        <v>Overweight</v>
      </c>
      <c r="M1552" s="22" t="str">
        <f t="shared" si="49"/>
        <v>Diabetes</v>
      </c>
    </row>
    <row r="1553" spans="1:13" x14ac:dyDescent="0.25">
      <c r="A1553" s="13" t="s">
        <v>3104</v>
      </c>
      <c r="B1553" s="13">
        <v>17.8</v>
      </c>
      <c r="C1553" s="13">
        <v>5.75</v>
      </c>
      <c r="D1553" s="13" t="s">
        <v>8336</v>
      </c>
      <c r="E1553" s="13" t="s">
        <v>8335</v>
      </c>
      <c r="F1553" s="13" t="s">
        <v>8337</v>
      </c>
      <c r="G1553" s="13">
        <v>1</v>
      </c>
      <c r="H1553" s="13" t="s">
        <v>8335</v>
      </c>
      <c r="J1553" s="20" t="str">
        <f>IF(Table7[[#This Row],[smoker]]="?","No",Table7[[#This Row],[smoker]])</f>
        <v>No</v>
      </c>
      <c r="K1553" s="20">
        <f>IFERROR(VALUE(Table7[[#This Row],[NumberOfMajorSurgeries]]),0)</f>
        <v>1</v>
      </c>
      <c r="L1553" s="20" t="str">
        <f t="shared" si="48"/>
        <v>Underweight</v>
      </c>
      <c r="M1553" s="20" t="str">
        <f t="shared" si="49"/>
        <v>Prediabetes</v>
      </c>
    </row>
    <row r="1554" spans="1:13" x14ac:dyDescent="0.25">
      <c r="A1554" s="13" t="s">
        <v>3106</v>
      </c>
      <c r="B1554" s="13">
        <v>21.4</v>
      </c>
      <c r="C1554" s="13">
        <v>5.6</v>
      </c>
      <c r="D1554" s="13" t="s">
        <v>8335</v>
      </c>
      <c r="E1554" s="13" t="s">
        <v>8335</v>
      </c>
      <c r="F1554" s="13" t="s">
        <v>8335</v>
      </c>
      <c r="G1554" s="13" t="s">
        <v>8339</v>
      </c>
      <c r="H1554" s="13" t="s">
        <v>8335</v>
      </c>
      <c r="J1554" s="20" t="str">
        <f>IF(Table7[[#This Row],[smoker]]="?","No",Table7[[#This Row],[smoker]])</f>
        <v>No</v>
      </c>
      <c r="K1554" s="20">
        <f>IFERROR(VALUE(Table7[[#This Row],[NumberOfMajorSurgeries]]),0)</f>
        <v>0</v>
      </c>
      <c r="L1554" s="22" t="str">
        <f t="shared" si="48"/>
        <v>Normal Weight</v>
      </c>
      <c r="M1554" s="22" t="str">
        <f t="shared" si="49"/>
        <v>Normal</v>
      </c>
    </row>
    <row r="1555" spans="1:13" x14ac:dyDescent="0.25">
      <c r="A1555" s="13" t="s">
        <v>3108</v>
      </c>
      <c r="B1555" s="13">
        <v>23.01</v>
      </c>
      <c r="C1555" s="13">
        <v>4.68</v>
      </c>
      <c r="D1555" s="13" t="s">
        <v>8335</v>
      </c>
      <c r="E1555" s="13" t="s">
        <v>8335</v>
      </c>
      <c r="F1555" s="13" t="s">
        <v>8335</v>
      </c>
      <c r="G1555" s="13" t="s">
        <v>8339</v>
      </c>
      <c r="H1555" s="13" t="s">
        <v>8335</v>
      </c>
      <c r="J1555" s="20" t="str">
        <f>IF(Table7[[#This Row],[smoker]]="?","No",Table7[[#This Row],[smoker]])</f>
        <v>No</v>
      </c>
      <c r="K1555" s="20">
        <f>IFERROR(VALUE(Table7[[#This Row],[NumberOfMajorSurgeries]]),0)</f>
        <v>0</v>
      </c>
      <c r="L1555" s="20" t="str">
        <f t="shared" si="48"/>
        <v>Normal Weight</v>
      </c>
      <c r="M1555" s="20" t="str">
        <f t="shared" si="49"/>
        <v>Normal</v>
      </c>
    </row>
    <row r="1556" spans="1:13" x14ac:dyDescent="0.25">
      <c r="A1556" s="13" t="s">
        <v>3110</v>
      </c>
      <c r="B1556" s="13">
        <v>19.86</v>
      </c>
      <c r="C1556" s="13">
        <v>5.62</v>
      </c>
      <c r="D1556" s="13" t="s">
        <v>8336</v>
      </c>
      <c r="E1556" s="13" t="s">
        <v>8335</v>
      </c>
      <c r="F1556" s="13" t="s">
        <v>8335</v>
      </c>
      <c r="G1556" s="13" t="s">
        <v>8339</v>
      </c>
      <c r="H1556" s="13" t="s">
        <v>8335</v>
      </c>
      <c r="J1556" s="20" t="str">
        <f>IF(Table7[[#This Row],[smoker]]="?","No",Table7[[#This Row],[smoker]])</f>
        <v>No</v>
      </c>
      <c r="K1556" s="20">
        <f>IFERROR(VALUE(Table7[[#This Row],[NumberOfMajorSurgeries]]),0)</f>
        <v>0</v>
      </c>
      <c r="L1556" s="22" t="str">
        <f t="shared" si="48"/>
        <v>Normal Weight</v>
      </c>
      <c r="M1556" s="22" t="str">
        <f t="shared" si="49"/>
        <v>Normal</v>
      </c>
    </row>
    <row r="1557" spans="1:13" x14ac:dyDescent="0.25">
      <c r="A1557" s="13" t="s">
        <v>3112</v>
      </c>
      <c r="B1557" s="13">
        <v>33.58</v>
      </c>
      <c r="C1557" s="13">
        <v>5.08</v>
      </c>
      <c r="D1557" s="13" t="s">
        <v>8335</v>
      </c>
      <c r="E1557" s="13" t="s">
        <v>8335</v>
      </c>
      <c r="F1557" s="13" t="s">
        <v>8335</v>
      </c>
      <c r="G1557" s="13" t="s">
        <v>8339</v>
      </c>
      <c r="H1557" s="13" t="s">
        <v>8335</v>
      </c>
      <c r="J1557" s="20" t="str">
        <f>IF(Table7[[#This Row],[smoker]]="?","No",Table7[[#This Row],[smoker]])</f>
        <v>No</v>
      </c>
      <c r="K1557" s="20">
        <f>IFERROR(VALUE(Table7[[#This Row],[NumberOfMajorSurgeries]]),0)</f>
        <v>0</v>
      </c>
      <c r="L1557" s="20" t="str">
        <f t="shared" si="48"/>
        <v>Obesity</v>
      </c>
      <c r="M1557" s="20" t="str">
        <f t="shared" si="49"/>
        <v>Normal</v>
      </c>
    </row>
    <row r="1558" spans="1:13" x14ac:dyDescent="0.25">
      <c r="A1558" s="13" t="s">
        <v>3114</v>
      </c>
      <c r="B1558" s="13">
        <v>29.81</v>
      </c>
      <c r="C1558" s="13">
        <v>5.28</v>
      </c>
      <c r="D1558" s="13" t="s">
        <v>8335</v>
      </c>
      <c r="E1558" s="13" t="s">
        <v>8335</v>
      </c>
      <c r="F1558" s="13" t="s">
        <v>8335</v>
      </c>
      <c r="G1558" s="13" t="s">
        <v>8339</v>
      </c>
      <c r="H1558" s="13" t="s">
        <v>8335</v>
      </c>
      <c r="J1558" s="20" t="str">
        <f>IF(Table7[[#This Row],[smoker]]="?","No",Table7[[#This Row],[smoker]])</f>
        <v>No</v>
      </c>
      <c r="K1558" s="20">
        <f>IFERROR(VALUE(Table7[[#This Row],[NumberOfMajorSurgeries]]),0)</f>
        <v>0</v>
      </c>
      <c r="L1558" s="22" t="str">
        <f t="shared" si="48"/>
        <v>Overweight</v>
      </c>
      <c r="M1558" s="22" t="str">
        <f t="shared" si="49"/>
        <v>Normal</v>
      </c>
    </row>
    <row r="1559" spans="1:13" x14ac:dyDescent="0.25">
      <c r="A1559" s="13" t="s">
        <v>3116</v>
      </c>
      <c r="B1559" s="13">
        <v>27.4</v>
      </c>
      <c r="C1559" s="13">
        <v>4.6100000000000003</v>
      </c>
      <c r="D1559" s="13" t="s">
        <v>8335</v>
      </c>
      <c r="E1559" s="13" t="s">
        <v>8335</v>
      </c>
      <c r="F1559" s="13" t="s">
        <v>8335</v>
      </c>
      <c r="G1559" s="13" t="s">
        <v>8339</v>
      </c>
      <c r="H1559" s="13" t="s">
        <v>8335</v>
      </c>
      <c r="J1559" s="20" t="str">
        <f>IF(Table7[[#This Row],[smoker]]="?","No",Table7[[#This Row],[smoker]])</f>
        <v>No</v>
      </c>
      <c r="K1559" s="20">
        <f>IFERROR(VALUE(Table7[[#This Row],[NumberOfMajorSurgeries]]),0)</f>
        <v>0</v>
      </c>
      <c r="L1559" s="20" t="str">
        <f t="shared" si="48"/>
        <v>Overweight</v>
      </c>
      <c r="M1559" s="20" t="str">
        <f t="shared" si="49"/>
        <v>Normal</v>
      </c>
    </row>
    <row r="1560" spans="1:13" x14ac:dyDescent="0.25">
      <c r="A1560" s="13" t="s">
        <v>3118</v>
      </c>
      <c r="B1560" s="13">
        <v>17.98</v>
      </c>
      <c r="C1560" s="13">
        <v>6.57</v>
      </c>
      <c r="D1560" s="13" t="s">
        <v>8336</v>
      </c>
      <c r="E1560" s="13" t="s">
        <v>8335</v>
      </c>
      <c r="F1560" s="13" t="s">
        <v>8335</v>
      </c>
      <c r="G1560" s="13">
        <v>2</v>
      </c>
      <c r="H1560" s="13" t="s">
        <v>8335</v>
      </c>
      <c r="J1560" s="20" t="str">
        <f>IF(Table7[[#This Row],[smoker]]="?","No",Table7[[#This Row],[smoker]])</f>
        <v>No</v>
      </c>
      <c r="K1560" s="20">
        <f>IFERROR(VALUE(Table7[[#This Row],[NumberOfMajorSurgeries]]),0)</f>
        <v>2</v>
      </c>
      <c r="L1560" s="22" t="str">
        <f t="shared" si="48"/>
        <v>Underweight</v>
      </c>
      <c r="M1560" s="22" t="str">
        <f t="shared" si="49"/>
        <v>Diabetes</v>
      </c>
    </row>
    <row r="1561" spans="1:13" x14ac:dyDescent="0.25">
      <c r="A1561" s="13" t="s">
        <v>3120</v>
      </c>
      <c r="B1561" s="13">
        <v>37.9</v>
      </c>
      <c r="C1561" s="13">
        <v>5.83</v>
      </c>
      <c r="D1561" s="13" t="s">
        <v>8335</v>
      </c>
      <c r="E1561" s="13" t="s">
        <v>8335</v>
      </c>
      <c r="F1561" s="13" t="s">
        <v>8335</v>
      </c>
      <c r="G1561" s="13" t="s">
        <v>8339</v>
      </c>
      <c r="H1561" s="13" t="s">
        <v>8335</v>
      </c>
      <c r="J1561" s="20" t="str">
        <f>IF(Table7[[#This Row],[smoker]]="?","No",Table7[[#This Row],[smoker]])</f>
        <v>No</v>
      </c>
      <c r="K1561" s="20">
        <f>IFERROR(VALUE(Table7[[#This Row],[NumberOfMajorSurgeries]]),0)</f>
        <v>0</v>
      </c>
      <c r="L1561" s="20" t="str">
        <f t="shared" si="48"/>
        <v>Obesity</v>
      </c>
      <c r="M1561" s="20" t="str">
        <f t="shared" si="49"/>
        <v>Prediabetes</v>
      </c>
    </row>
    <row r="1562" spans="1:13" x14ac:dyDescent="0.25">
      <c r="A1562" s="13" t="s">
        <v>3122</v>
      </c>
      <c r="B1562" s="13">
        <v>25.27</v>
      </c>
      <c r="C1562" s="13">
        <v>6.98</v>
      </c>
      <c r="D1562" s="13" t="s">
        <v>8336</v>
      </c>
      <c r="E1562" s="13" t="s">
        <v>8335</v>
      </c>
      <c r="F1562" s="13" t="s">
        <v>8335</v>
      </c>
      <c r="G1562" s="13" t="s">
        <v>8339</v>
      </c>
      <c r="H1562" s="13" t="s">
        <v>8335</v>
      </c>
      <c r="J1562" s="20" t="str">
        <f>IF(Table7[[#This Row],[smoker]]="?","No",Table7[[#This Row],[smoker]])</f>
        <v>No</v>
      </c>
      <c r="K1562" s="20">
        <f>IFERROR(VALUE(Table7[[#This Row],[NumberOfMajorSurgeries]]),0)</f>
        <v>0</v>
      </c>
      <c r="L1562" s="22" t="str">
        <f t="shared" si="48"/>
        <v>Overweight</v>
      </c>
      <c r="M1562" s="22" t="str">
        <f t="shared" si="49"/>
        <v>Diabetes</v>
      </c>
    </row>
    <row r="1563" spans="1:13" x14ac:dyDescent="0.25">
      <c r="A1563" s="13" t="s">
        <v>3124</v>
      </c>
      <c r="B1563" s="13">
        <v>29.26</v>
      </c>
      <c r="C1563" s="13">
        <v>4.03</v>
      </c>
      <c r="D1563" s="13" t="s">
        <v>8335</v>
      </c>
      <c r="E1563" s="13" t="s">
        <v>8335</v>
      </c>
      <c r="F1563" s="13" t="s">
        <v>8335</v>
      </c>
      <c r="G1563" s="13">
        <v>1</v>
      </c>
      <c r="H1563" s="13" t="s">
        <v>8335</v>
      </c>
      <c r="J1563" s="20" t="str">
        <f>IF(Table7[[#This Row],[smoker]]="?","No",Table7[[#This Row],[smoker]])</f>
        <v>No</v>
      </c>
      <c r="K1563" s="20">
        <f>IFERROR(VALUE(Table7[[#This Row],[NumberOfMajorSurgeries]]),0)</f>
        <v>1</v>
      </c>
      <c r="L1563" s="20" t="str">
        <f t="shared" si="48"/>
        <v>Overweight</v>
      </c>
      <c r="M1563" s="20" t="str">
        <f t="shared" si="49"/>
        <v>Normal</v>
      </c>
    </row>
    <row r="1564" spans="1:13" x14ac:dyDescent="0.25">
      <c r="A1564" s="13" t="s">
        <v>3126</v>
      </c>
      <c r="B1564" s="13">
        <v>27.835000000000001</v>
      </c>
      <c r="C1564" s="13">
        <v>4.5599999999999996</v>
      </c>
      <c r="D1564" s="13" t="s">
        <v>8335</v>
      </c>
      <c r="E1564" s="13" t="s">
        <v>8335</v>
      </c>
      <c r="F1564" s="13" t="s">
        <v>8335</v>
      </c>
      <c r="G1564" s="13">
        <v>1</v>
      </c>
      <c r="H1564" s="13" t="s">
        <v>8335</v>
      </c>
      <c r="J1564" s="20" t="str">
        <f>IF(Table7[[#This Row],[smoker]]="?","No",Table7[[#This Row],[smoker]])</f>
        <v>No</v>
      </c>
      <c r="K1564" s="20">
        <f>IFERROR(VALUE(Table7[[#This Row],[NumberOfMajorSurgeries]]),0)</f>
        <v>1</v>
      </c>
      <c r="L1564" s="22" t="str">
        <f t="shared" si="48"/>
        <v>Overweight</v>
      </c>
      <c r="M1564" s="22" t="str">
        <f t="shared" si="49"/>
        <v>Normal</v>
      </c>
    </row>
    <row r="1565" spans="1:13" x14ac:dyDescent="0.25">
      <c r="A1565" s="13" t="s">
        <v>3128</v>
      </c>
      <c r="B1565" s="13">
        <v>46.53</v>
      </c>
      <c r="C1565" s="13">
        <v>5.38</v>
      </c>
      <c r="D1565" s="13" t="s">
        <v>8336</v>
      </c>
      <c r="E1565" s="13" t="s">
        <v>8335</v>
      </c>
      <c r="F1565" s="13" t="s">
        <v>8335</v>
      </c>
      <c r="G1565" s="13" t="s">
        <v>8339</v>
      </c>
      <c r="H1565" s="13" t="s">
        <v>8335</v>
      </c>
      <c r="J1565" s="20" t="str">
        <f>IF(Table7[[#This Row],[smoker]]="?","No",Table7[[#This Row],[smoker]])</f>
        <v>No</v>
      </c>
      <c r="K1565" s="20">
        <f>IFERROR(VALUE(Table7[[#This Row],[NumberOfMajorSurgeries]]),0)</f>
        <v>0</v>
      </c>
      <c r="L1565" s="20" t="str">
        <f t="shared" si="48"/>
        <v>Obesity</v>
      </c>
      <c r="M1565" s="20" t="str">
        <f t="shared" si="49"/>
        <v>Normal</v>
      </c>
    </row>
    <row r="1566" spans="1:13" x14ac:dyDescent="0.25">
      <c r="A1566" s="13" t="s">
        <v>3130</v>
      </c>
      <c r="B1566" s="13">
        <v>20.58</v>
      </c>
      <c r="C1566" s="13">
        <v>11.04</v>
      </c>
      <c r="D1566" s="13" t="s">
        <v>8336</v>
      </c>
      <c r="E1566" s="13" t="s">
        <v>8335</v>
      </c>
      <c r="F1566" s="13" t="s">
        <v>8335</v>
      </c>
      <c r="G1566" s="13">
        <v>1</v>
      </c>
      <c r="H1566" s="13" t="s">
        <v>8335</v>
      </c>
      <c r="J1566" s="20" t="str">
        <f>IF(Table7[[#This Row],[smoker]]="?","No",Table7[[#This Row],[smoker]])</f>
        <v>No</v>
      </c>
      <c r="K1566" s="20">
        <f>IFERROR(VALUE(Table7[[#This Row],[NumberOfMajorSurgeries]]),0)</f>
        <v>1</v>
      </c>
      <c r="L1566" s="22" t="str">
        <f t="shared" si="48"/>
        <v>Normal Weight</v>
      </c>
      <c r="M1566" s="22" t="str">
        <f t="shared" si="49"/>
        <v>Diabetes</v>
      </c>
    </row>
    <row r="1567" spans="1:13" x14ac:dyDescent="0.25">
      <c r="A1567" s="13" t="s">
        <v>3132</v>
      </c>
      <c r="B1567" s="13">
        <v>19.53</v>
      </c>
      <c r="C1567" s="13">
        <v>6.09</v>
      </c>
      <c r="D1567" s="13" t="s">
        <v>8336</v>
      </c>
      <c r="E1567" s="13" t="s">
        <v>8335</v>
      </c>
      <c r="F1567" s="13" t="s">
        <v>8335</v>
      </c>
      <c r="G1567" s="13" t="s">
        <v>8339</v>
      </c>
      <c r="H1567" s="13" t="s">
        <v>8335</v>
      </c>
      <c r="J1567" s="20" t="str">
        <f>IF(Table7[[#This Row],[smoker]]="?","No",Table7[[#This Row],[smoker]])</f>
        <v>No</v>
      </c>
      <c r="K1567" s="20">
        <f>IFERROR(VALUE(Table7[[#This Row],[NumberOfMajorSurgeries]]),0)</f>
        <v>0</v>
      </c>
      <c r="L1567" s="20" t="str">
        <f t="shared" si="48"/>
        <v>Normal Weight</v>
      </c>
      <c r="M1567" s="20" t="str">
        <f t="shared" si="49"/>
        <v>Prediabetes</v>
      </c>
    </row>
    <row r="1568" spans="1:13" x14ac:dyDescent="0.25">
      <c r="A1568" s="13" t="s">
        <v>3134</v>
      </c>
      <c r="B1568" s="13">
        <v>27.7</v>
      </c>
      <c r="C1568" s="13">
        <v>4.71</v>
      </c>
      <c r="D1568" s="13" t="s">
        <v>8335</v>
      </c>
      <c r="E1568" s="13" t="s">
        <v>8335</v>
      </c>
      <c r="F1568" s="13" t="s">
        <v>8335</v>
      </c>
      <c r="G1568" s="13">
        <v>1</v>
      </c>
      <c r="H1568" s="13" t="s">
        <v>8335</v>
      </c>
      <c r="J1568" s="20" t="str">
        <f>IF(Table7[[#This Row],[smoker]]="?","No",Table7[[#This Row],[smoker]])</f>
        <v>No</v>
      </c>
      <c r="K1568" s="20">
        <f>IFERROR(VALUE(Table7[[#This Row],[NumberOfMajorSurgeries]]),0)</f>
        <v>1</v>
      </c>
      <c r="L1568" s="22" t="str">
        <f t="shared" si="48"/>
        <v>Overweight</v>
      </c>
      <c r="M1568" s="22" t="str">
        <f t="shared" si="49"/>
        <v>Normal</v>
      </c>
    </row>
    <row r="1569" spans="1:13" x14ac:dyDescent="0.25">
      <c r="A1569" s="13" t="s">
        <v>3136</v>
      </c>
      <c r="B1569" s="13">
        <v>18.920000000000002</v>
      </c>
      <c r="C1569" s="13">
        <v>8.18</v>
      </c>
      <c r="D1569" s="13" t="s">
        <v>8335</v>
      </c>
      <c r="E1569" s="13" t="s">
        <v>8335</v>
      </c>
      <c r="F1569" s="13" t="s">
        <v>8335</v>
      </c>
      <c r="G1569" s="13" t="s">
        <v>8339</v>
      </c>
      <c r="H1569" s="13" t="s">
        <v>8335</v>
      </c>
      <c r="J1569" s="20" t="str">
        <f>IF(Table7[[#This Row],[smoker]]="?","No",Table7[[#This Row],[smoker]])</f>
        <v>No</v>
      </c>
      <c r="K1569" s="20">
        <f>IFERROR(VALUE(Table7[[#This Row],[NumberOfMajorSurgeries]]),0)</f>
        <v>0</v>
      </c>
      <c r="L1569" s="20" t="str">
        <f t="shared" si="48"/>
        <v>Normal Weight</v>
      </c>
      <c r="M1569" s="20" t="str">
        <f t="shared" si="49"/>
        <v>Diabetes</v>
      </c>
    </row>
    <row r="1570" spans="1:13" x14ac:dyDescent="0.25">
      <c r="A1570" s="13" t="s">
        <v>3138</v>
      </c>
      <c r="B1570" s="13">
        <v>17.760000000000002</v>
      </c>
      <c r="C1570" s="13">
        <v>11.18</v>
      </c>
      <c r="D1570" s="13" t="s">
        <v>8336</v>
      </c>
      <c r="E1570" s="13" t="s">
        <v>8335</v>
      </c>
      <c r="F1570" s="13" t="s">
        <v>8335</v>
      </c>
      <c r="G1570" s="13">
        <v>2</v>
      </c>
      <c r="H1570" s="13" t="s">
        <v>8335</v>
      </c>
      <c r="J1570" s="20" t="str">
        <f>IF(Table7[[#This Row],[smoker]]="?","No",Table7[[#This Row],[smoker]])</f>
        <v>No</v>
      </c>
      <c r="K1570" s="20">
        <f>IFERROR(VALUE(Table7[[#This Row],[NumberOfMajorSurgeries]]),0)</f>
        <v>2</v>
      </c>
      <c r="L1570" s="22" t="str">
        <f t="shared" si="48"/>
        <v>Underweight</v>
      </c>
      <c r="M1570" s="22" t="str">
        <f t="shared" si="49"/>
        <v>Diabetes</v>
      </c>
    </row>
    <row r="1571" spans="1:13" x14ac:dyDescent="0.25">
      <c r="A1571" s="13" t="s">
        <v>3140</v>
      </c>
      <c r="B1571" s="13">
        <v>29.83</v>
      </c>
      <c r="C1571" s="13">
        <v>5.03</v>
      </c>
      <c r="D1571" s="13" t="s">
        <v>8336</v>
      </c>
      <c r="E1571" s="13" t="s">
        <v>8335</v>
      </c>
      <c r="F1571" s="13" t="s">
        <v>8335</v>
      </c>
      <c r="G1571" s="13" t="s">
        <v>8339</v>
      </c>
      <c r="H1571" s="13" t="s">
        <v>8335</v>
      </c>
      <c r="J1571" s="20" t="str">
        <f>IF(Table7[[#This Row],[smoker]]="?","No",Table7[[#This Row],[smoker]])</f>
        <v>No</v>
      </c>
      <c r="K1571" s="20">
        <f>IFERROR(VALUE(Table7[[#This Row],[NumberOfMajorSurgeries]]),0)</f>
        <v>0</v>
      </c>
      <c r="L1571" s="20" t="str">
        <f t="shared" si="48"/>
        <v>Overweight</v>
      </c>
      <c r="M1571" s="20" t="str">
        <f t="shared" si="49"/>
        <v>Normal</v>
      </c>
    </row>
    <row r="1572" spans="1:13" x14ac:dyDescent="0.25">
      <c r="A1572" s="13" t="s">
        <v>3142</v>
      </c>
      <c r="B1572" s="13">
        <v>23.465</v>
      </c>
      <c r="C1572" s="13">
        <v>5.56</v>
      </c>
      <c r="D1572" s="13" t="s">
        <v>8335</v>
      </c>
      <c r="E1572" s="13" t="s">
        <v>8335</v>
      </c>
      <c r="F1572" s="13" t="s">
        <v>8335</v>
      </c>
      <c r="G1572" s="13">
        <v>1</v>
      </c>
      <c r="H1572" s="13" t="s">
        <v>8335</v>
      </c>
      <c r="J1572" s="20" t="str">
        <f>IF(Table7[[#This Row],[smoker]]="?","No",Table7[[#This Row],[smoker]])</f>
        <v>No</v>
      </c>
      <c r="K1572" s="20">
        <f>IFERROR(VALUE(Table7[[#This Row],[NumberOfMajorSurgeries]]),0)</f>
        <v>1</v>
      </c>
      <c r="L1572" s="22" t="str">
        <f t="shared" si="48"/>
        <v>Normal Weight</v>
      </c>
      <c r="M1572" s="22" t="str">
        <f t="shared" si="49"/>
        <v>Normal</v>
      </c>
    </row>
    <row r="1573" spans="1:13" x14ac:dyDescent="0.25">
      <c r="A1573" s="13" t="s">
        <v>3144</v>
      </c>
      <c r="B1573" s="13">
        <v>29.355</v>
      </c>
      <c r="C1573" s="13">
        <v>4.33</v>
      </c>
      <c r="D1573" s="13" t="s">
        <v>8335</v>
      </c>
      <c r="E1573" s="13" t="s">
        <v>8335</v>
      </c>
      <c r="F1573" s="13" t="s">
        <v>8335</v>
      </c>
      <c r="G1573" s="13" t="s">
        <v>8339</v>
      </c>
      <c r="H1573" s="13" t="s">
        <v>8335</v>
      </c>
      <c r="J1573" s="20" t="str">
        <f>IF(Table7[[#This Row],[smoker]]="?","No",Table7[[#This Row],[smoker]])</f>
        <v>No</v>
      </c>
      <c r="K1573" s="20">
        <f>IFERROR(VALUE(Table7[[#This Row],[NumberOfMajorSurgeries]]),0)</f>
        <v>0</v>
      </c>
      <c r="L1573" s="20" t="str">
        <f t="shared" si="48"/>
        <v>Overweight</v>
      </c>
      <c r="M1573" s="20" t="str">
        <f t="shared" si="49"/>
        <v>Normal</v>
      </c>
    </row>
    <row r="1574" spans="1:13" x14ac:dyDescent="0.25">
      <c r="A1574" s="13" t="s">
        <v>3146</v>
      </c>
      <c r="B1574" s="13">
        <v>35.49</v>
      </c>
      <c r="C1574" s="13">
        <v>5.21</v>
      </c>
      <c r="D1574" s="13" t="s">
        <v>8336</v>
      </c>
      <c r="E1574" s="13" t="s">
        <v>8335</v>
      </c>
      <c r="F1574" s="13" t="s">
        <v>8337</v>
      </c>
      <c r="G1574" s="13">
        <v>1</v>
      </c>
      <c r="H1574" s="13" t="s">
        <v>8335</v>
      </c>
      <c r="J1574" s="20" t="str">
        <f>IF(Table7[[#This Row],[smoker]]="?","No",Table7[[#This Row],[smoker]])</f>
        <v>No</v>
      </c>
      <c r="K1574" s="20">
        <f>IFERROR(VALUE(Table7[[#This Row],[NumberOfMajorSurgeries]]),0)</f>
        <v>1</v>
      </c>
      <c r="L1574" s="22" t="str">
        <f t="shared" si="48"/>
        <v>Obesity</v>
      </c>
      <c r="M1574" s="22" t="str">
        <f t="shared" si="49"/>
        <v>Normal</v>
      </c>
    </row>
    <row r="1575" spans="1:13" x14ac:dyDescent="0.25">
      <c r="A1575" s="13" t="s">
        <v>3148</v>
      </c>
      <c r="B1575" s="13">
        <v>26.315000000000001</v>
      </c>
      <c r="C1575" s="13">
        <v>5.89</v>
      </c>
      <c r="D1575" s="13" t="s">
        <v>8335</v>
      </c>
      <c r="E1575" s="13" t="s">
        <v>8335</v>
      </c>
      <c r="F1575" s="13" t="s">
        <v>8335</v>
      </c>
      <c r="G1575" s="13" t="s">
        <v>8339</v>
      </c>
      <c r="H1575" s="13" t="s">
        <v>8335</v>
      </c>
      <c r="J1575" s="20" t="str">
        <f>IF(Table7[[#This Row],[smoker]]="?","No",Table7[[#This Row],[smoker]])</f>
        <v>No</v>
      </c>
      <c r="K1575" s="20">
        <f>IFERROR(VALUE(Table7[[#This Row],[NumberOfMajorSurgeries]]),0)</f>
        <v>0</v>
      </c>
      <c r="L1575" s="20" t="str">
        <f t="shared" si="48"/>
        <v>Overweight</v>
      </c>
      <c r="M1575" s="20" t="str">
        <f t="shared" si="49"/>
        <v>Prediabetes</v>
      </c>
    </row>
    <row r="1576" spans="1:13" x14ac:dyDescent="0.25">
      <c r="A1576" s="13" t="s">
        <v>3150</v>
      </c>
      <c r="B1576" s="13">
        <v>19.79</v>
      </c>
      <c r="C1576" s="13">
        <v>4.8099999999999996</v>
      </c>
      <c r="D1576" s="13" t="s">
        <v>8336</v>
      </c>
      <c r="E1576" s="13" t="s">
        <v>8335</v>
      </c>
      <c r="F1576" s="13" t="s">
        <v>8335</v>
      </c>
      <c r="G1576" s="13" t="s">
        <v>8339</v>
      </c>
      <c r="H1576" s="13" t="s">
        <v>8335</v>
      </c>
      <c r="J1576" s="20" t="str">
        <f>IF(Table7[[#This Row],[smoker]]="?","No",Table7[[#This Row],[smoker]])</f>
        <v>No</v>
      </c>
      <c r="K1576" s="20">
        <f>IFERROR(VALUE(Table7[[#This Row],[NumberOfMajorSurgeries]]),0)</f>
        <v>0</v>
      </c>
      <c r="L1576" s="22" t="str">
        <f t="shared" si="48"/>
        <v>Normal Weight</v>
      </c>
      <c r="M1576" s="22" t="str">
        <f t="shared" si="49"/>
        <v>Normal</v>
      </c>
    </row>
    <row r="1577" spans="1:13" x14ac:dyDescent="0.25">
      <c r="A1577" s="13" t="s">
        <v>3152</v>
      </c>
      <c r="B1577" s="13">
        <v>40.564999999999998</v>
      </c>
      <c r="C1577" s="13">
        <v>5.66</v>
      </c>
      <c r="D1577" s="13" t="s">
        <v>8335</v>
      </c>
      <c r="E1577" s="13" t="s">
        <v>8335</v>
      </c>
      <c r="F1577" s="13" t="s">
        <v>8335</v>
      </c>
      <c r="G1577" s="13">
        <v>1</v>
      </c>
      <c r="H1577" s="13" t="s">
        <v>8335</v>
      </c>
      <c r="J1577" s="20" t="str">
        <f>IF(Table7[[#This Row],[smoker]]="?","No",Table7[[#This Row],[smoker]])</f>
        <v>No</v>
      </c>
      <c r="K1577" s="20">
        <f>IFERROR(VALUE(Table7[[#This Row],[NumberOfMajorSurgeries]]),0)</f>
        <v>1</v>
      </c>
      <c r="L1577" s="20" t="str">
        <f t="shared" si="48"/>
        <v>Obesity</v>
      </c>
      <c r="M1577" s="20" t="str">
        <f t="shared" si="49"/>
        <v>Normal</v>
      </c>
    </row>
    <row r="1578" spans="1:13" x14ac:dyDescent="0.25">
      <c r="A1578" s="13" t="s">
        <v>3154</v>
      </c>
      <c r="B1578" s="13">
        <v>18.03</v>
      </c>
      <c r="C1578" s="13">
        <v>10.66</v>
      </c>
      <c r="D1578" s="13" t="s">
        <v>8336</v>
      </c>
      <c r="E1578" s="13" t="s">
        <v>8335</v>
      </c>
      <c r="F1578" s="13" t="s">
        <v>8335</v>
      </c>
      <c r="G1578" s="13">
        <v>2</v>
      </c>
      <c r="H1578" s="13" t="s">
        <v>8335</v>
      </c>
      <c r="J1578" s="20" t="str">
        <f>IF(Table7[[#This Row],[smoker]]="?","No",Table7[[#This Row],[smoker]])</f>
        <v>No</v>
      </c>
      <c r="K1578" s="20">
        <f>IFERROR(VALUE(Table7[[#This Row],[NumberOfMajorSurgeries]]),0)</f>
        <v>2</v>
      </c>
      <c r="L1578" s="22" t="str">
        <f t="shared" si="48"/>
        <v>Underweight</v>
      </c>
      <c r="M1578" s="22" t="str">
        <f t="shared" si="49"/>
        <v>Diabetes</v>
      </c>
    </row>
    <row r="1579" spans="1:13" x14ac:dyDescent="0.25">
      <c r="A1579" s="13" t="s">
        <v>3156</v>
      </c>
      <c r="B1579" s="13">
        <v>34.65</v>
      </c>
      <c r="C1579" s="13">
        <v>5.98</v>
      </c>
      <c r="D1579" s="13" t="s">
        <v>8336</v>
      </c>
      <c r="E1579" s="13" t="s">
        <v>8335</v>
      </c>
      <c r="F1579" s="13" t="s">
        <v>8335</v>
      </c>
      <c r="G1579" s="13" t="s">
        <v>8339</v>
      </c>
      <c r="H1579" s="13" t="s">
        <v>8335</v>
      </c>
      <c r="J1579" s="20" t="str">
        <f>IF(Table7[[#This Row],[smoker]]="?","No",Table7[[#This Row],[smoker]])</f>
        <v>No</v>
      </c>
      <c r="K1579" s="20">
        <f>IFERROR(VALUE(Table7[[#This Row],[NumberOfMajorSurgeries]]),0)</f>
        <v>0</v>
      </c>
      <c r="L1579" s="20" t="str">
        <f t="shared" si="48"/>
        <v>Obesity</v>
      </c>
      <c r="M1579" s="20" t="str">
        <f t="shared" si="49"/>
        <v>Prediabetes</v>
      </c>
    </row>
    <row r="1580" spans="1:13" x14ac:dyDescent="0.25">
      <c r="A1580" s="13" t="s">
        <v>3158</v>
      </c>
      <c r="B1580" s="13">
        <v>42.94</v>
      </c>
      <c r="C1580" s="13">
        <v>4.34</v>
      </c>
      <c r="D1580" s="13" t="s">
        <v>8335</v>
      </c>
      <c r="E1580" s="13" t="s">
        <v>8335</v>
      </c>
      <c r="F1580" s="13" t="s">
        <v>8335</v>
      </c>
      <c r="G1580" s="13" t="s">
        <v>8339</v>
      </c>
      <c r="H1580" s="13" t="s">
        <v>8335</v>
      </c>
      <c r="J1580" s="20" t="str">
        <f>IF(Table7[[#This Row],[smoker]]="?","No",Table7[[#This Row],[smoker]])</f>
        <v>No</v>
      </c>
      <c r="K1580" s="20">
        <f>IFERROR(VALUE(Table7[[#This Row],[NumberOfMajorSurgeries]]),0)</f>
        <v>0</v>
      </c>
      <c r="L1580" s="22" t="str">
        <f t="shared" si="48"/>
        <v>Obesity</v>
      </c>
      <c r="M1580" s="22" t="str">
        <f t="shared" si="49"/>
        <v>Normal</v>
      </c>
    </row>
    <row r="1581" spans="1:13" x14ac:dyDescent="0.25">
      <c r="A1581" s="13" t="s">
        <v>3160</v>
      </c>
      <c r="B1581" s="13">
        <v>31.254999999999999</v>
      </c>
      <c r="C1581" s="13">
        <v>5.17</v>
      </c>
      <c r="D1581" s="13" t="s">
        <v>8335</v>
      </c>
      <c r="E1581" s="13" t="s">
        <v>8335</v>
      </c>
      <c r="F1581" s="13" t="s">
        <v>8335</v>
      </c>
      <c r="G1581" s="13" t="s">
        <v>8339</v>
      </c>
      <c r="H1581" s="13" t="s">
        <v>8335</v>
      </c>
      <c r="J1581" s="20" t="str">
        <f>IF(Table7[[#This Row],[smoker]]="?","No",Table7[[#This Row],[smoker]])</f>
        <v>No</v>
      </c>
      <c r="K1581" s="20">
        <f>IFERROR(VALUE(Table7[[#This Row],[NumberOfMajorSurgeries]]),0)</f>
        <v>0</v>
      </c>
      <c r="L1581" s="20" t="str">
        <f t="shared" si="48"/>
        <v>Obesity</v>
      </c>
      <c r="M1581" s="20" t="str">
        <f t="shared" si="49"/>
        <v>Normal</v>
      </c>
    </row>
    <row r="1582" spans="1:13" x14ac:dyDescent="0.25">
      <c r="A1582" s="13" t="s">
        <v>3162</v>
      </c>
      <c r="B1582" s="13">
        <v>45.43</v>
      </c>
      <c r="C1582" s="13">
        <v>4.2300000000000004</v>
      </c>
      <c r="D1582" s="13" t="s">
        <v>8336</v>
      </c>
      <c r="E1582" s="13" t="s">
        <v>8335</v>
      </c>
      <c r="F1582" s="13" t="s">
        <v>8337</v>
      </c>
      <c r="G1582" s="13">
        <v>1</v>
      </c>
      <c r="H1582" s="13" t="s">
        <v>8335</v>
      </c>
      <c r="J1582" s="20" t="str">
        <f>IF(Table7[[#This Row],[smoker]]="?","No",Table7[[#This Row],[smoker]])</f>
        <v>No</v>
      </c>
      <c r="K1582" s="20">
        <f>IFERROR(VALUE(Table7[[#This Row],[NumberOfMajorSurgeries]]),0)</f>
        <v>1</v>
      </c>
      <c r="L1582" s="22" t="str">
        <f t="shared" si="48"/>
        <v>Obesity</v>
      </c>
      <c r="M1582" s="22" t="str">
        <f t="shared" si="49"/>
        <v>Normal</v>
      </c>
    </row>
    <row r="1583" spans="1:13" x14ac:dyDescent="0.25">
      <c r="A1583" s="13" t="s">
        <v>3164</v>
      </c>
      <c r="B1583" s="13">
        <v>32.340000000000003</v>
      </c>
      <c r="C1583" s="13">
        <v>4.88</v>
      </c>
      <c r="D1583" s="13" t="s">
        <v>8336</v>
      </c>
      <c r="E1583" s="13" t="s">
        <v>8335</v>
      </c>
      <c r="F1583" s="13" t="s">
        <v>8337</v>
      </c>
      <c r="G1583" s="13">
        <v>1</v>
      </c>
      <c r="H1583" s="13" t="s">
        <v>8335</v>
      </c>
      <c r="J1583" s="20" t="str">
        <f>IF(Table7[[#This Row],[smoker]]="?","No",Table7[[#This Row],[smoker]])</f>
        <v>No</v>
      </c>
      <c r="K1583" s="20">
        <f>IFERROR(VALUE(Table7[[#This Row],[NumberOfMajorSurgeries]]),0)</f>
        <v>1</v>
      </c>
      <c r="L1583" s="20" t="str">
        <f t="shared" si="48"/>
        <v>Obesity</v>
      </c>
      <c r="M1583" s="20" t="str">
        <f t="shared" si="49"/>
        <v>Normal</v>
      </c>
    </row>
    <row r="1584" spans="1:13" x14ac:dyDescent="0.25">
      <c r="A1584" s="13" t="s">
        <v>3166</v>
      </c>
      <c r="B1584" s="13">
        <v>25.46</v>
      </c>
      <c r="C1584" s="13">
        <v>9.7100000000000009</v>
      </c>
      <c r="D1584" s="13" t="s">
        <v>8336</v>
      </c>
      <c r="E1584" s="13" t="s">
        <v>8335</v>
      </c>
      <c r="F1584" s="13" t="s">
        <v>8335</v>
      </c>
      <c r="G1584" s="13">
        <v>1</v>
      </c>
      <c r="H1584" s="13" t="s">
        <v>8335</v>
      </c>
      <c r="J1584" s="20" t="str">
        <f>IF(Table7[[#This Row],[smoker]]="?","No",Table7[[#This Row],[smoker]])</f>
        <v>No</v>
      </c>
      <c r="K1584" s="20">
        <f>IFERROR(VALUE(Table7[[#This Row],[NumberOfMajorSurgeries]]),0)</f>
        <v>1</v>
      </c>
      <c r="L1584" s="22" t="str">
        <f t="shared" si="48"/>
        <v>Overweight</v>
      </c>
      <c r="M1584" s="22" t="str">
        <f t="shared" si="49"/>
        <v>Diabetes</v>
      </c>
    </row>
    <row r="1585" spans="1:13" x14ac:dyDescent="0.25">
      <c r="A1585" s="13" t="s">
        <v>3168</v>
      </c>
      <c r="B1585" s="13">
        <v>37.145000000000003</v>
      </c>
      <c r="C1585" s="13">
        <v>5.32</v>
      </c>
      <c r="D1585" s="13" t="s">
        <v>8335</v>
      </c>
      <c r="E1585" s="13" t="s">
        <v>8335</v>
      </c>
      <c r="F1585" s="13" t="s">
        <v>8335</v>
      </c>
      <c r="G1585" s="13" t="s">
        <v>8339</v>
      </c>
      <c r="H1585" s="13" t="s">
        <v>8335</v>
      </c>
      <c r="J1585" s="20" t="str">
        <f>IF(Table7[[#This Row],[smoker]]="?","No",Table7[[#This Row],[smoker]])</f>
        <v>No</v>
      </c>
      <c r="K1585" s="20">
        <f>IFERROR(VALUE(Table7[[#This Row],[NumberOfMajorSurgeries]]),0)</f>
        <v>0</v>
      </c>
      <c r="L1585" s="20" t="str">
        <f t="shared" si="48"/>
        <v>Obesity</v>
      </c>
      <c r="M1585" s="20" t="str">
        <f t="shared" si="49"/>
        <v>Normal</v>
      </c>
    </row>
    <row r="1586" spans="1:13" x14ac:dyDescent="0.25">
      <c r="A1586" s="13" t="s">
        <v>3170</v>
      </c>
      <c r="B1586" s="13">
        <v>30.8</v>
      </c>
      <c r="C1586" s="13">
        <v>5.83</v>
      </c>
      <c r="D1586" s="13" t="s">
        <v>8336</v>
      </c>
      <c r="E1586" s="13" t="s">
        <v>8335</v>
      </c>
      <c r="F1586" s="13" t="s">
        <v>8335</v>
      </c>
      <c r="G1586" s="13" t="s">
        <v>8339</v>
      </c>
      <c r="H1586" s="13" t="s">
        <v>8335</v>
      </c>
      <c r="J1586" s="20" t="str">
        <f>IF(Table7[[#This Row],[smoker]]="?","No",Table7[[#This Row],[smoker]])</f>
        <v>No</v>
      </c>
      <c r="K1586" s="20">
        <f>IFERROR(VALUE(Table7[[#This Row],[NumberOfMajorSurgeries]]),0)</f>
        <v>0</v>
      </c>
      <c r="L1586" s="22" t="str">
        <f t="shared" si="48"/>
        <v>Obesity</v>
      </c>
      <c r="M1586" s="22" t="str">
        <f t="shared" si="49"/>
        <v>Prediabetes</v>
      </c>
    </row>
    <row r="1587" spans="1:13" x14ac:dyDescent="0.25">
      <c r="A1587" s="13" t="s">
        <v>3172</v>
      </c>
      <c r="B1587" s="13">
        <v>29.5</v>
      </c>
      <c r="C1587" s="13">
        <v>5.54</v>
      </c>
      <c r="D1587" s="13" t="s">
        <v>8336</v>
      </c>
      <c r="E1587" s="13" t="s">
        <v>8335</v>
      </c>
      <c r="F1587" s="13" t="s">
        <v>8335</v>
      </c>
      <c r="G1587" s="13" t="s">
        <v>8339</v>
      </c>
      <c r="H1587" s="13" t="s">
        <v>8335</v>
      </c>
      <c r="J1587" s="20" t="str">
        <f>IF(Table7[[#This Row],[smoker]]="?","No",Table7[[#This Row],[smoker]])</f>
        <v>No</v>
      </c>
      <c r="K1587" s="20">
        <f>IFERROR(VALUE(Table7[[#This Row],[NumberOfMajorSurgeries]]),0)</f>
        <v>0</v>
      </c>
      <c r="L1587" s="20" t="str">
        <f t="shared" si="48"/>
        <v>Overweight</v>
      </c>
      <c r="M1587" s="20" t="str">
        <f t="shared" si="49"/>
        <v>Normal</v>
      </c>
    </row>
    <row r="1588" spans="1:13" x14ac:dyDescent="0.25">
      <c r="A1588" s="13" t="s">
        <v>3174</v>
      </c>
      <c r="B1588" s="13">
        <v>43.39</v>
      </c>
      <c r="C1588" s="13">
        <v>5.85</v>
      </c>
      <c r="D1588" s="13" t="s">
        <v>8335</v>
      </c>
      <c r="E1588" s="13" t="s">
        <v>8336</v>
      </c>
      <c r="F1588" s="13" t="s">
        <v>8335</v>
      </c>
      <c r="G1588" s="13">
        <v>1</v>
      </c>
      <c r="H1588" s="13" t="s">
        <v>8335</v>
      </c>
      <c r="J1588" s="20" t="str">
        <f>IF(Table7[[#This Row],[smoker]]="?","No",Table7[[#This Row],[smoker]])</f>
        <v>No</v>
      </c>
      <c r="K1588" s="20">
        <f>IFERROR(VALUE(Table7[[#This Row],[NumberOfMajorSurgeries]]),0)</f>
        <v>1</v>
      </c>
      <c r="L1588" s="22" t="str">
        <f t="shared" si="48"/>
        <v>Obesity</v>
      </c>
      <c r="M1588" s="22" t="str">
        <f t="shared" si="49"/>
        <v>Prediabetes</v>
      </c>
    </row>
    <row r="1589" spans="1:13" x14ac:dyDescent="0.25">
      <c r="A1589" s="13" t="s">
        <v>3176</v>
      </c>
      <c r="B1589" s="13">
        <v>15.08</v>
      </c>
      <c r="C1589" s="13">
        <v>4.8499999999999996</v>
      </c>
      <c r="D1589" s="13" t="s">
        <v>8336</v>
      </c>
      <c r="E1589" s="13" t="s">
        <v>8335</v>
      </c>
      <c r="F1589" s="13" t="s">
        <v>8337</v>
      </c>
      <c r="G1589" s="13">
        <v>1</v>
      </c>
      <c r="H1589" s="13" t="s">
        <v>8335</v>
      </c>
      <c r="J1589" s="20" t="str">
        <f>IF(Table7[[#This Row],[smoker]]="?","No",Table7[[#This Row],[smoker]])</f>
        <v>No</v>
      </c>
      <c r="K1589" s="20">
        <f>IFERROR(VALUE(Table7[[#This Row],[NumberOfMajorSurgeries]]),0)</f>
        <v>1</v>
      </c>
      <c r="L1589" s="20" t="str">
        <f t="shared" si="48"/>
        <v>Underweight</v>
      </c>
      <c r="M1589" s="20" t="str">
        <f t="shared" si="49"/>
        <v>Normal</v>
      </c>
    </row>
    <row r="1590" spans="1:13" x14ac:dyDescent="0.25">
      <c r="A1590" s="13" t="s">
        <v>3178</v>
      </c>
      <c r="B1590" s="13">
        <v>20.48</v>
      </c>
      <c r="C1590" s="13">
        <v>11.09</v>
      </c>
      <c r="D1590" s="13" t="s">
        <v>8335</v>
      </c>
      <c r="E1590" s="13" t="s">
        <v>8335</v>
      </c>
      <c r="F1590" s="13" t="s">
        <v>8335</v>
      </c>
      <c r="G1590" s="13" t="s">
        <v>8339</v>
      </c>
      <c r="H1590" s="13" t="s">
        <v>8335</v>
      </c>
      <c r="J1590" s="20" t="str">
        <f>IF(Table7[[#This Row],[smoker]]="?","No",Table7[[#This Row],[smoker]])</f>
        <v>No</v>
      </c>
      <c r="K1590" s="20">
        <f>IFERROR(VALUE(Table7[[#This Row],[NumberOfMajorSurgeries]]),0)</f>
        <v>0</v>
      </c>
      <c r="L1590" s="22" t="str">
        <f t="shared" si="48"/>
        <v>Normal Weight</v>
      </c>
      <c r="M1590" s="22" t="str">
        <f t="shared" si="49"/>
        <v>Diabetes</v>
      </c>
    </row>
    <row r="1591" spans="1:13" x14ac:dyDescent="0.25">
      <c r="A1591" s="13" t="s">
        <v>3180</v>
      </c>
      <c r="B1591" s="13">
        <v>34.450000000000003</v>
      </c>
      <c r="C1591" s="13">
        <v>5.58</v>
      </c>
      <c r="D1591" s="13" t="s">
        <v>8336</v>
      </c>
      <c r="E1591" s="13" t="s">
        <v>8335</v>
      </c>
      <c r="F1591" s="13" t="s">
        <v>8335</v>
      </c>
      <c r="G1591" s="13" t="s">
        <v>8339</v>
      </c>
      <c r="H1591" s="13" t="s">
        <v>8335</v>
      </c>
      <c r="J1591" s="20" t="str">
        <f>IF(Table7[[#This Row],[smoker]]="?","No",Table7[[#This Row],[smoker]])</f>
        <v>No</v>
      </c>
      <c r="K1591" s="20">
        <f>IFERROR(VALUE(Table7[[#This Row],[NumberOfMajorSurgeries]]),0)</f>
        <v>0</v>
      </c>
      <c r="L1591" s="20" t="str">
        <f t="shared" si="48"/>
        <v>Obesity</v>
      </c>
      <c r="M1591" s="20" t="str">
        <f t="shared" si="49"/>
        <v>Normal</v>
      </c>
    </row>
    <row r="1592" spans="1:13" x14ac:dyDescent="0.25">
      <c r="A1592" s="13" t="s">
        <v>3182</v>
      </c>
      <c r="B1592" s="13">
        <v>34.21</v>
      </c>
      <c r="C1592" s="13">
        <v>9.7200000000000006</v>
      </c>
      <c r="D1592" s="13" t="s">
        <v>8336</v>
      </c>
      <c r="E1592" s="13" t="s">
        <v>8335</v>
      </c>
      <c r="F1592" s="13" t="s">
        <v>8335</v>
      </c>
      <c r="G1592" s="13" t="s">
        <v>8339</v>
      </c>
      <c r="H1592" s="13" t="s">
        <v>8335</v>
      </c>
      <c r="J1592" s="20" t="str">
        <f>IF(Table7[[#This Row],[smoker]]="?","No",Table7[[#This Row],[smoker]])</f>
        <v>No</v>
      </c>
      <c r="K1592" s="20">
        <f>IFERROR(VALUE(Table7[[#This Row],[NumberOfMajorSurgeries]]),0)</f>
        <v>0</v>
      </c>
      <c r="L1592" s="22" t="str">
        <f t="shared" si="48"/>
        <v>Obesity</v>
      </c>
      <c r="M1592" s="22" t="str">
        <f t="shared" si="49"/>
        <v>Diabetes</v>
      </c>
    </row>
    <row r="1593" spans="1:13" x14ac:dyDescent="0.25">
      <c r="A1593" s="13" t="s">
        <v>3184</v>
      </c>
      <c r="B1593" s="13">
        <v>28.8</v>
      </c>
      <c r="C1593" s="13">
        <v>11.41</v>
      </c>
      <c r="D1593" s="13" t="s">
        <v>8336</v>
      </c>
      <c r="E1593" s="13" t="s">
        <v>8335</v>
      </c>
      <c r="F1593" s="13" t="s">
        <v>8335</v>
      </c>
      <c r="G1593" s="13" t="s">
        <v>8339</v>
      </c>
      <c r="H1593" s="13" t="s">
        <v>8335</v>
      </c>
      <c r="J1593" s="20" t="str">
        <f>IF(Table7[[#This Row],[smoker]]="?","No",Table7[[#This Row],[smoker]])</f>
        <v>No</v>
      </c>
      <c r="K1593" s="20">
        <f>IFERROR(VALUE(Table7[[#This Row],[NumberOfMajorSurgeries]]),0)</f>
        <v>0</v>
      </c>
      <c r="L1593" s="20" t="str">
        <f t="shared" si="48"/>
        <v>Overweight</v>
      </c>
      <c r="M1593" s="20" t="str">
        <f t="shared" si="49"/>
        <v>Diabetes</v>
      </c>
    </row>
    <row r="1594" spans="1:13" x14ac:dyDescent="0.25">
      <c r="A1594" s="13" t="s">
        <v>3186</v>
      </c>
      <c r="B1594" s="13">
        <v>31.74</v>
      </c>
      <c r="C1594" s="13">
        <v>4.46</v>
      </c>
      <c r="D1594" s="13" t="s">
        <v>8335</v>
      </c>
      <c r="E1594" s="13" t="s">
        <v>8335</v>
      </c>
      <c r="F1594" s="13" t="s">
        <v>8337</v>
      </c>
      <c r="G1594" s="13">
        <v>1</v>
      </c>
      <c r="H1594" s="13" t="s">
        <v>8335</v>
      </c>
      <c r="J1594" s="20" t="str">
        <f>IF(Table7[[#This Row],[smoker]]="?","No",Table7[[#This Row],[smoker]])</f>
        <v>No</v>
      </c>
      <c r="K1594" s="20">
        <f>IFERROR(VALUE(Table7[[#This Row],[NumberOfMajorSurgeries]]),0)</f>
        <v>1</v>
      </c>
      <c r="L1594" s="22" t="str">
        <f t="shared" si="48"/>
        <v>Obesity</v>
      </c>
      <c r="M1594" s="22" t="str">
        <f t="shared" si="49"/>
        <v>Normal</v>
      </c>
    </row>
    <row r="1595" spans="1:13" x14ac:dyDescent="0.25">
      <c r="A1595" s="13" t="s">
        <v>3188</v>
      </c>
      <c r="B1595" s="13">
        <v>21.78</v>
      </c>
      <c r="C1595" s="13">
        <v>9.31</v>
      </c>
      <c r="D1595" s="13" t="s">
        <v>8336</v>
      </c>
      <c r="E1595" s="13" t="s">
        <v>8335</v>
      </c>
      <c r="F1595" s="13" t="s">
        <v>8335</v>
      </c>
      <c r="G1595" s="13" t="s">
        <v>8339</v>
      </c>
      <c r="H1595" s="13" t="s">
        <v>8335</v>
      </c>
      <c r="J1595" s="20" t="str">
        <f>IF(Table7[[#This Row],[smoker]]="?","No",Table7[[#This Row],[smoker]])</f>
        <v>No</v>
      </c>
      <c r="K1595" s="20">
        <f>IFERROR(VALUE(Table7[[#This Row],[NumberOfMajorSurgeries]]),0)</f>
        <v>0</v>
      </c>
      <c r="L1595" s="20" t="str">
        <f t="shared" si="48"/>
        <v>Normal Weight</v>
      </c>
      <c r="M1595" s="20" t="str">
        <f t="shared" si="49"/>
        <v>Diabetes</v>
      </c>
    </row>
    <row r="1596" spans="1:13" x14ac:dyDescent="0.25">
      <c r="A1596" s="13" t="s">
        <v>3190</v>
      </c>
      <c r="B1596" s="13">
        <v>23.75</v>
      </c>
      <c r="C1596" s="13">
        <v>5.03</v>
      </c>
      <c r="D1596" s="13" t="s">
        <v>8335</v>
      </c>
      <c r="E1596" s="13" t="s">
        <v>8335</v>
      </c>
      <c r="F1596" s="13" t="s">
        <v>8335</v>
      </c>
      <c r="G1596" s="13">
        <v>1</v>
      </c>
      <c r="H1596" s="13" t="s">
        <v>8335</v>
      </c>
      <c r="J1596" s="20" t="str">
        <f>IF(Table7[[#This Row],[smoker]]="?","No",Table7[[#This Row],[smoker]])</f>
        <v>No</v>
      </c>
      <c r="K1596" s="20">
        <f>IFERROR(VALUE(Table7[[#This Row],[NumberOfMajorSurgeries]]),0)</f>
        <v>1</v>
      </c>
      <c r="L1596" s="22" t="str">
        <f t="shared" si="48"/>
        <v>Normal Weight</v>
      </c>
      <c r="M1596" s="22" t="str">
        <f t="shared" si="49"/>
        <v>Normal</v>
      </c>
    </row>
    <row r="1597" spans="1:13" x14ac:dyDescent="0.25">
      <c r="A1597" s="13" t="s">
        <v>3192</v>
      </c>
      <c r="B1597" s="13">
        <v>33.21</v>
      </c>
      <c r="C1597" s="13">
        <v>5.07</v>
      </c>
      <c r="D1597" s="13" t="s">
        <v>8336</v>
      </c>
      <c r="E1597" s="13" t="s">
        <v>8335</v>
      </c>
      <c r="F1597" s="13" t="s">
        <v>8335</v>
      </c>
      <c r="G1597" s="13">
        <v>1</v>
      </c>
      <c r="H1597" s="13" t="s">
        <v>8335</v>
      </c>
      <c r="J1597" s="20" t="str">
        <f>IF(Table7[[#This Row],[smoker]]="?","No",Table7[[#This Row],[smoker]])</f>
        <v>No</v>
      </c>
      <c r="K1597" s="20">
        <f>IFERROR(VALUE(Table7[[#This Row],[NumberOfMajorSurgeries]]),0)</f>
        <v>1</v>
      </c>
      <c r="L1597" s="20" t="str">
        <f t="shared" si="48"/>
        <v>Obesity</v>
      </c>
      <c r="M1597" s="20" t="str">
        <f t="shared" si="49"/>
        <v>Normal</v>
      </c>
    </row>
    <row r="1598" spans="1:13" x14ac:dyDescent="0.25">
      <c r="A1598" s="13" t="s">
        <v>3194</v>
      </c>
      <c r="B1598" s="13">
        <v>17.7</v>
      </c>
      <c r="C1598" s="13">
        <v>10.42</v>
      </c>
      <c r="D1598" s="13" t="s">
        <v>8336</v>
      </c>
      <c r="E1598" s="13" t="s">
        <v>8335</v>
      </c>
      <c r="F1598" s="13" t="s">
        <v>8335</v>
      </c>
      <c r="G1598" s="13">
        <v>2</v>
      </c>
      <c r="H1598" s="13" t="s">
        <v>8335</v>
      </c>
      <c r="J1598" s="20" t="str">
        <f>IF(Table7[[#This Row],[smoker]]="?","No",Table7[[#This Row],[smoker]])</f>
        <v>No</v>
      </c>
      <c r="K1598" s="20">
        <f>IFERROR(VALUE(Table7[[#This Row],[NumberOfMajorSurgeries]]),0)</f>
        <v>2</v>
      </c>
      <c r="L1598" s="22" t="str">
        <f t="shared" si="48"/>
        <v>Underweight</v>
      </c>
      <c r="M1598" s="22" t="str">
        <f t="shared" si="49"/>
        <v>Diabetes</v>
      </c>
    </row>
    <row r="1599" spans="1:13" x14ac:dyDescent="0.25">
      <c r="A1599" s="13" t="s">
        <v>3196</v>
      </c>
      <c r="B1599" s="13">
        <v>17.2</v>
      </c>
      <c r="C1599" s="13">
        <v>6.45</v>
      </c>
      <c r="D1599" s="13" t="s">
        <v>8335</v>
      </c>
      <c r="E1599" s="13" t="s">
        <v>8335</v>
      </c>
      <c r="F1599" s="13" t="s">
        <v>8335</v>
      </c>
      <c r="G1599" s="13">
        <v>2</v>
      </c>
      <c r="H1599" s="13" t="s">
        <v>8335</v>
      </c>
      <c r="J1599" s="20" t="str">
        <f>IF(Table7[[#This Row],[smoker]]="?","No",Table7[[#This Row],[smoker]])</f>
        <v>No</v>
      </c>
      <c r="K1599" s="20">
        <f>IFERROR(VALUE(Table7[[#This Row],[NumberOfMajorSurgeries]]),0)</f>
        <v>2</v>
      </c>
      <c r="L1599" s="20" t="str">
        <f t="shared" si="48"/>
        <v>Underweight</v>
      </c>
      <c r="M1599" s="20" t="str">
        <f t="shared" si="49"/>
        <v>Prediabetes</v>
      </c>
    </row>
    <row r="1600" spans="1:13" x14ac:dyDescent="0.25">
      <c r="A1600" s="13" t="s">
        <v>3198</v>
      </c>
      <c r="B1600" s="13">
        <v>19.21</v>
      </c>
      <c r="C1600" s="13">
        <v>5.52</v>
      </c>
      <c r="D1600" s="13" t="s">
        <v>8335</v>
      </c>
      <c r="E1600" s="13" t="s">
        <v>8335</v>
      </c>
      <c r="F1600" s="13" t="s">
        <v>8335</v>
      </c>
      <c r="G1600" s="13">
        <v>2</v>
      </c>
      <c r="H1600" s="13" t="s">
        <v>8335</v>
      </c>
      <c r="J1600" s="20" t="str">
        <f>IF(Table7[[#This Row],[smoker]]="?","No",Table7[[#This Row],[smoker]])</f>
        <v>No</v>
      </c>
      <c r="K1600" s="20">
        <f>IFERROR(VALUE(Table7[[#This Row],[NumberOfMajorSurgeries]]),0)</f>
        <v>2</v>
      </c>
      <c r="L1600" s="22" t="str">
        <f t="shared" si="48"/>
        <v>Normal Weight</v>
      </c>
      <c r="M1600" s="22" t="str">
        <f t="shared" si="49"/>
        <v>Normal</v>
      </c>
    </row>
    <row r="1601" spans="1:13" x14ac:dyDescent="0.25">
      <c r="A1601" s="13" t="s">
        <v>3200</v>
      </c>
      <c r="B1601" s="13">
        <v>23.2</v>
      </c>
      <c r="C1601" s="13">
        <v>4.41</v>
      </c>
      <c r="D1601" s="13" t="s">
        <v>8335</v>
      </c>
      <c r="E1601" s="13" t="s">
        <v>8335</v>
      </c>
      <c r="F1601" s="13" t="s">
        <v>8337</v>
      </c>
      <c r="G1601" s="13">
        <v>1</v>
      </c>
      <c r="H1601" s="13" t="s">
        <v>8335</v>
      </c>
      <c r="J1601" s="20" t="str">
        <f>IF(Table7[[#This Row],[smoker]]="?","No",Table7[[#This Row],[smoker]])</f>
        <v>No</v>
      </c>
      <c r="K1601" s="20">
        <f>IFERROR(VALUE(Table7[[#This Row],[NumberOfMajorSurgeries]]),0)</f>
        <v>1</v>
      </c>
      <c r="L1601" s="20" t="str">
        <f t="shared" si="48"/>
        <v>Normal Weight</v>
      </c>
      <c r="M1601" s="20" t="str">
        <f t="shared" si="49"/>
        <v>Normal</v>
      </c>
    </row>
    <row r="1602" spans="1:13" x14ac:dyDescent="0.25">
      <c r="A1602" s="13" t="s">
        <v>3202</v>
      </c>
      <c r="B1602" s="13">
        <v>32.5</v>
      </c>
      <c r="C1602" s="13">
        <v>4.6900000000000004</v>
      </c>
      <c r="D1602" s="13" t="s">
        <v>8336</v>
      </c>
      <c r="E1602" s="13" t="s">
        <v>8335</v>
      </c>
      <c r="F1602" s="13" t="s">
        <v>8337</v>
      </c>
      <c r="G1602" s="13">
        <v>1</v>
      </c>
      <c r="H1602" s="13" t="s">
        <v>8335</v>
      </c>
      <c r="J1602" s="20" t="str">
        <f>IF(Table7[[#This Row],[smoker]]="?","No",Table7[[#This Row],[smoker]])</f>
        <v>No</v>
      </c>
      <c r="K1602" s="20">
        <f>IFERROR(VALUE(Table7[[#This Row],[NumberOfMajorSurgeries]]),0)</f>
        <v>1</v>
      </c>
      <c r="L1602" s="22" t="str">
        <f t="shared" ref="L1602:L1665" si="50">IF(B1602 &lt; 18.5, "Underweight", IF(B1602 &lt; 25, "Normal Weight", IF(B1602 &lt; 30, "Overweight", "Obesity")))</f>
        <v>Obesity</v>
      </c>
      <c r="M1602" s="22" t="str">
        <f t="shared" ref="M1602:M1665" si="51">IF(C1602&lt;5.7,"Normal",
IF(C1602&lt;6.5,"Prediabetes",
IF(C1602&lt;7,"Diabetes",
"Diabetes")))</f>
        <v>Normal</v>
      </c>
    </row>
    <row r="1603" spans="1:13" x14ac:dyDescent="0.25">
      <c r="A1603" s="13" t="s">
        <v>3204</v>
      </c>
      <c r="B1603" s="13">
        <v>20.9</v>
      </c>
      <c r="C1603" s="13">
        <v>6.94</v>
      </c>
      <c r="D1603" s="13" t="s">
        <v>8335</v>
      </c>
      <c r="E1603" s="13" t="s">
        <v>8335</v>
      </c>
      <c r="F1603" s="13" t="s">
        <v>8335</v>
      </c>
      <c r="G1603" s="13" t="s">
        <v>8339</v>
      </c>
      <c r="H1603" s="13" t="s">
        <v>8335</v>
      </c>
      <c r="J1603" s="20" t="str">
        <f>IF(Table7[[#This Row],[smoker]]="?","No",Table7[[#This Row],[smoker]])</f>
        <v>No</v>
      </c>
      <c r="K1603" s="20">
        <f>IFERROR(VALUE(Table7[[#This Row],[NumberOfMajorSurgeries]]),0)</f>
        <v>0</v>
      </c>
      <c r="L1603" s="20" t="str">
        <f t="shared" si="50"/>
        <v>Normal Weight</v>
      </c>
      <c r="M1603" s="20" t="str">
        <f t="shared" si="51"/>
        <v>Diabetes</v>
      </c>
    </row>
    <row r="1604" spans="1:13" x14ac:dyDescent="0.25">
      <c r="A1604" s="13" t="s">
        <v>3206</v>
      </c>
      <c r="B1604" s="13">
        <v>19.11</v>
      </c>
      <c r="C1604" s="13">
        <v>4.3499999999999996</v>
      </c>
      <c r="D1604" s="13" t="s">
        <v>8335</v>
      </c>
      <c r="E1604" s="13" t="s">
        <v>8335</v>
      </c>
      <c r="F1604" s="13" t="s">
        <v>8335</v>
      </c>
      <c r="G1604" s="13">
        <v>2</v>
      </c>
      <c r="H1604" s="13" t="s">
        <v>8335</v>
      </c>
      <c r="J1604" s="20" t="str">
        <f>IF(Table7[[#This Row],[smoker]]="?","No",Table7[[#This Row],[smoker]])</f>
        <v>No</v>
      </c>
      <c r="K1604" s="20">
        <f>IFERROR(VALUE(Table7[[#This Row],[NumberOfMajorSurgeries]]),0)</f>
        <v>2</v>
      </c>
      <c r="L1604" s="22" t="str">
        <f t="shared" si="50"/>
        <v>Normal Weight</v>
      </c>
      <c r="M1604" s="22" t="str">
        <f t="shared" si="51"/>
        <v>Normal</v>
      </c>
    </row>
    <row r="1605" spans="1:13" x14ac:dyDescent="0.25">
      <c r="A1605" s="13" t="s">
        <v>3208</v>
      </c>
      <c r="B1605" s="13">
        <v>31.17</v>
      </c>
      <c r="C1605" s="13">
        <v>5.28</v>
      </c>
      <c r="D1605" s="13" t="s">
        <v>8335</v>
      </c>
      <c r="E1605" s="13" t="s">
        <v>8335</v>
      </c>
      <c r="F1605" s="13" t="s">
        <v>8335</v>
      </c>
      <c r="G1605" s="13">
        <v>1</v>
      </c>
      <c r="H1605" s="13" t="s">
        <v>8335</v>
      </c>
      <c r="J1605" s="20" t="str">
        <f>IF(Table7[[#This Row],[smoker]]="?","No",Table7[[#This Row],[smoker]])</f>
        <v>No</v>
      </c>
      <c r="K1605" s="20">
        <f>IFERROR(VALUE(Table7[[#This Row],[NumberOfMajorSurgeries]]),0)</f>
        <v>1</v>
      </c>
      <c r="L1605" s="20" t="str">
        <f t="shared" si="50"/>
        <v>Obesity</v>
      </c>
      <c r="M1605" s="20" t="str">
        <f t="shared" si="51"/>
        <v>Normal</v>
      </c>
    </row>
    <row r="1606" spans="1:13" x14ac:dyDescent="0.25">
      <c r="A1606" s="13" t="s">
        <v>3210</v>
      </c>
      <c r="B1606" s="13">
        <v>36.08</v>
      </c>
      <c r="C1606" s="13">
        <v>4.29</v>
      </c>
      <c r="D1606" s="13" t="s">
        <v>8335</v>
      </c>
      <c r="E1606" s="13" t="s">
        <v>8335</v>
      </c>
      <c r="F1606" s="13" t="s">
        <v>8335</v>
      </c>
      <c r="G1606" s="13" t="s">
        <v>8339</v>
      </c>
      <c r="H1606" s="13" t="s">
        <v>8335</v>
      </c>
      <c r="J1606" s="20" t="str">
        <f>IF(Table7[[#This Row],[smoker]]="?","No",Table7[[#This Row],[smoker]])</f>
        <v>No</v>
      </c>
      <c r="K1606" s="20">
        <f>IFERROR(VALUE(Table7[[#This Row],[NumberOfMajorSurgeries]]),0)</f>
        <v>0</v>
      </c>
      <c r="L1606" s="22" t="str">
        <f t="shared" si="50"/>
        <v>Obesity</v>
      </c>
      <c r="M1606" s="22" t="str">
        <f t="shared" si="51"/>
        <v>Normal</v>
      </c>
    </row>
    <row r="1607" spans="1:13" x14ac:dyDescent="0.25">
      <c r="A1607" s="13" t="s">
        <v>3212</v>
      </c>
      <c r="B1607" s="13">
        <v>28.024999999999999</v>
      </c>
      <c r="C1607" s="13">
        <v>5.69</v>
      </c>
      <c r="D1607" s="13" t="s">
        <v>8336</v>
      </c>
      <c r="E1607" s="13" t="s">
        <v>8335</v>
      </c>
      <c r="F1607" s="13" t="s">
        <v>8335</v>
      </c>
      <c r="G1607" s="13" t="s">
        <v>8339</v>
      </c>
      <c r="H1607" s="13" t="s">
        <v>8335</v>
      </c>
      <c r="J1607" s="20" t="str">
        <f>IF(Table7[[#This Row],[smoker]]="?","No",Table7[[#This Row],[smoker]])</f>
        <v>No</v>
      </c>
      <c r="K1607" s="20">
        <f>IFERROR(VALUE(Table7[[#This Row],[NumberOfMajorSurgeries]]),0)</f>
        <v>0</v>
      </c>
      <c r="L1607" s="20" t="str">
        <f t="shared" si="50"/>
        <v>Overweight</v>
      </c>
      <c r="M1607" s="20" t="str">
        <f t="shared" si="51"/>
        <v>Normal</v>
      </c>
    </row>
    <row r="1608" spans="1:13" x14ac:dyDescent="0.25">
      <c r="A1608" s="13" t="s">
        <v>3214</v>
      </c>
      <c r="B1608" s="13">
        <v>24.32</v>
      </c>
      <c r="C1608" s="13">
        <v>5.56</v>
      </c>
      <c r="D1608" s="13" t="s">
        <v>8336</v>
      </c>
      <c r="E1608" s="13" t="s">
        <v>8335</v>
      </c>
      <c r="F1608" s="13" t="s">
        <v>8335</v>
      </c>
      <c r="G1608" s="13" t="s">
        <v>8339</v>
      </c>
      <c r="H1608" s="13" t="s">
        <v>8335</v>
      </c>
      <c r="J1608" s="20" t="str">
        <f>IF(Table7[[#This Row],[smoker]]="?","No",Table7[[#This Row],[smoker]])</f>
        <v>No</v>
      </c>
      <c r="K1608" s="20">
        <f>IFERROR(VALUE(Table7[[#This Row],[NumberOfMajorSurgeries]]),0)</f>
        <v>0</v>
      </c>
      <c r="L1608" s="22" t="str">
        <f t="shared" si="50"/>
        <v>Normal Weight</v>
      </c>
      <c r="M1608" s="22" t="str">
        <f t="shared" si="51"/>
        <v>Normal</v>
      </c>
    </row>
    <row r="1609" spans="1:13" x14ac:dyDescent="0.25">
      <c r="A1609" s="13" t="s">
        <v>3216</v>
      </c>
      <c r="B1609" s="13">
        <v>38</v>
      </c>
      <c r="C1609" s="13">
        <v>5.41</v>
      </c>
      <c r="D1609" s="13" t="s">
        <v>8336</v>
      </c>
      <c r="E1609" s="13" t="s">
        <v>8335</v>
      </c>
      <c r="F1609" s="13" t="s">
        <v>8335</v>
      </c>
      <c r="G1609" s="13">
        <v>1</v>
      </c>
      <c r="H1609" s="13" t="s">
        <v>8335</v>
      </c>
      <c r="J1609" s="20" t="str">
        <f>IF(Table7[[#This Row],[smoker]]="?","No",Table7[[#This Row],[smoker]])</f>
        <v>No</v>
      </c>
      <c r="K1609" s="20">
        <f>IFERROR(VALUE(Table7[[#This Row],[NumberOfMajorSurgeries]]),0)</f>
        <v>1</v>
      </c>
      <c r="L1609" s="20" t="str">
        <f t="shared" si="50"/>
        <v>Obesity</v>
      </c>
      <c r="M1609" s="20" t="str">
        <f t="shared" si="51"/>
        <v>Normal</v>
      </c>
    </row>
    <row r="1610" spans="1:13" x14ac:dyDescent="0.25">
      <c r="A1610" s="13" t="s">
        <v>3218</v>
      </c>
      <c r="B1610" s="13">
        <v>31.6</v>
      </c>
      <c r="C1610" s="13">
        <v>10.85</v>
      </c>
      <c r="D1610" s="13" t="s">
        <v>8336</v>
      </c>
      <c r="E1610" s="13" t="s">
        <v>8335</v>
      </c>
      <c r="F1610" s="13" t="s">
        <v>8335</v>
      </c>
      <c r="G1610" s="13" t="s">
        <v>8339</v>
      </c>
      <c r="H1610" s="13" t="s">
        <v>8335</v>
      </c>
      <c r="J1610" s="20" t="str">
        <f>IF(Table7[[#This Row],[smoker]]="?","No",Table7[[#This Row],[smoker]])</f>
        <v>No</v>
      </c>
      <c r="K1610" s="20">
        <f>IFERROR(VALUE(Table7[[#This Row],[NumberOfMajorSurgeries]]),0)</f>
        <v>0</v>
      </c>
      <c r="L1610" s="22" t="str">
        <f t="shared" si="50"/>
        <v>Obesity</v>
      </c>
      <c r="M1610" s="22" t="str">
        <f t="shared" si="51"/>
        <v>Diabetes</v>
      </c>
    </row>
    <row r="1611" spans="1:13" x14ac:dyDescent="0.25">
      <c r="A1611" s="13" t="s">
        <v>3220</v>
      </c>
      <c r="B1611" s="13">
        <v>31.02</v>
      </c>
      <c r="C1611" s="13">
        <v>11.63</v>
      </c>
      <c r="D1611" s="13" t="s">
        <v>8336</v>
      </c>
      <c r="E1611" s="13" t="s">
        <v>8335</v>
      </c>
      <c r="F1611" s="13" t="s">
        <v>8335</v>
      </c>
      <c r="G1611" s="13" t="s">
        <v>8339</v>
      </c>
      <c r="H1611" s="13" t="s">
        <v>8335</v>
      </c>
      <c r="J1611" s="20" t="str">
        <f>IF(Table7[[#This Row],[smoker]]="?","No",Table7[[#This Row],[smoker]])</f>
        <v>No</v>
      </c>
      <c r="K1611" s="20">
        <f>IFERROR(VALUE(Table7[[#This Row],[NumberOfMajorSurgeries]]),0)</f>
        <v>0</v>
      </c>
      <c r="L1611" s="20" t="str">
        <f t="shared" si="50"/>
        <v>Obesity</v>
      </c>
      <c r="M1611" s="20" t="str">
        <f t="shared" si="51"/>
        <v>Diabetes</v>
      </c>
    </row>
    <row r="1612" spans="1:13" x14ac:dyDescent="0.25">
      <c r="A1612" s="13" t="s">
        <v>3222</v>
      </c>
      <c r="B1612" s="13">
        <v>29.26</v>
      </c>
      <c r="C1612" s="13">
        <v>5.68</v>
      </c>
      <c r="D1612" s="13" t="s">
        <v>8336</v>
      </c>
      <c r="E1612" s="13" t="s">
        <v>8335</v>
      </c>
      <c r="F1612" s="13" t="s">
        <v>8335</v>
      </c>
      <c r="G1612" s="13">
        <v>1</v>
      </c>
      <c r="H1612" s="13" t="s">
        <v>8335</v>
      </c>
      <c r="J1612" s="20" t="str">
        <f>IF(Table7[[#This Row],[smoker]]="?","No",Table7[[#This Row],[smoker]])</f>
        <v>No</v>
      </c>
      <c r="K1612" s="20">
        <f>IFERROR(VALUE(Table7[[#This Row],[NumberOfMajorSurgeries]]),0)</f>
        <v>1</v>
      </c>
      <c r="L1612" s="22" t="str">
        <f t="shared" si="50"/>
        <v>Overweight</v>
      </c>
      <c r="M1612" s="22" t="str">
        <f t="shared" si="51"/>
        <v>Normal</v>
      </c>
    </row>
    <row r="1613" spans="1:13" x14ac:dyDescent="0.25">
      <c r="A1613" s="13" t="s">
        <v>3224</v>
      </c>
      <c r="B1613" s="13">
        <v>15.09</v>
      </c>
      <c r="C1613" s="13">
        <v>7.59</v>
      </c>
      <c r="D1613" s="13" t="s">
        <v>8336</v>
      </c>
      <c r="E1613" s="13" t="s">
        <v>8335</v>
      </c>
      <c r="F1613" s="13" t="s">
        <v>8335</v>
      </c>
      <c r="G1613" s="13">
        <v>2</v>
      </c>
      <c r="H1613" s="13" t="s">
        <v>8335</v>
      </c>
      <c r="J1613" s="20" t="str">
        <f>IF(Table7[[#This Row],[smoker]]="?","No",Table7[[#This Row],[smoker]])</f>
        <v>No</v>
      </c>
      <c r="K1613" s="20">
        <f>IFERROR(VALUE(Table7[[#This Row],[NumberOfMajorSurgeries]]),0)</f>
        <v>2</v>
      </c>
      <c r="L1613" s="20" t="str">
        <f t="shared" si="50"/>
        <v>Underweight</v>
      </c>
      <c r="M1613" s="20" t="str">
        <f t="shared" si="51"/>
        <v>Diabetes</v>
      </c>
    </row>
    <row r="1614" spans="1:13" x14ac:dyDescent="0.25">
      <c r="A1614" s="13" t="s">
        <v>3226</v>
      </c>
      <c r="B1614" s="13">
        <v>22.63</v>
      </c>
      <c r="C1614" s="13">
        <v>5.09</v>
      </c>
      <c r="D1614" s="13" t="s">
        <v>8336</v>
      </c>
      <c r="E1614" s="13" t="s">
        <v>8335</v>
      </c>
      <c r="F1614" s="13" t="s">
        <v>8335</v>
      </c>
      <c r="G1614" s="13" t="s">
        <v>8339</v>
      </c>
      <c r="H1614" s="13" t="s">
        <v>8335</v>
      </c>
      <c r="J1614" s="20" t="str">
        <f>IF(Table7[[#This Row],[smoker]]="?","No",Table7[[#This Row],[smoker]])</f>
        <v>No</v>
      </c>
      <c r="K1614" s="20">
        <f>IFERROR(VALUE(Table7[[#This Row],[NumberOfMajorSurgeries]]),0)</f>
        <v>0</v>
      </c>
      <c r="L1614" s="22" t="str">
        <f t="shared" si="50"/>
        <v>Normal Weight</v>
      </c>
      <c r="M1614" s="22" t="str">
        <f t="shared" si="51"/>
        <v>Normal</v>
      </c>
    </row>
    <row r="1615" spans="1:13" x14ac:dyDescent="0.25">
      <c r="A1615" s="13" t="s">
        <v>3228</v>
      </c>
      <c r="B1615" s="13">
        <v>23.46</v>
      </c>
      <c r="C1615" s="13">
        <v>4.21</v>
      </c>
      <c r="D1615" s="13" t="s">
        <v>8335</v>
      </c>
      <c r="E1615" s="13" t="s">
        <v>8335</v>
      </c>
      <c r="F1615" s="13" t="s">
        <v>8335</v>
      </c>
      <c r="G1615" s="13">
        <v>1</v>
      </c>
      <c r="H1615" s="13" t="s">
        <v>8335</v>
      </c>
      <c r="J1615" s="20" t="str">
        <f>IF(Table7[[#This Row],[smoker]]="?","No",Table7[[#This Row],[smoker]])</f>
        <v>No</v>
      </c>
      <c r="K1615" s="20">
        <f>IFERROR(VALUE(Table7[[#This Row],[NumberOfMajorSurgeries]]),0)</f>
        <v>1</v>
      </c>
      <c r="L1615" s="20" t="str">
        <f t="shared" si="50"/>
        <v>Normal Weight</v>
      </c>
      <c r="M1615" s="20" t="str">
        <f t="shared" si="51"/>
        <v>Normal</v>
      </c>
    </row>
    <row r="1616" spans="1:13" x14ac:dyDescent="0.25">
      <c r="A1616" s="13" t="s">
        <v>3230</v>
      </c>
      <c r="B1616" s="13">
        <v>22.56</v>
      </c>
      <c r="C1616" s="13">
        <v>4.34</v>
      </c>
      <c r="D1616" s="13" t="s">
        <v>8336</v>
      </c>
      <c r="E1616" s="13" t="s">
        <v>8335</v>
      </c>
      <c r="F1616" s="13" t="s">
        <v>8335</v>
      </c>
      <c r="G1616" s="13" t="s">
        <v>8339</v>
      </c>
      <c r="H1616" s="13" t="s">
        <v>8335</v>
      </c>
      <c r="J1616" s="20" t="str">
        <f>IF(Table7[[#This Row],[smoker]]="?","No",Table7[[#This Row],[smoker]])</f>
        <v>No</v>
      </c>
      <c r="K1616" s="20">
        <f>IFERROR(VALUE(Table7[[#This Row],[NumberOfMajorSurgeries]]),0)</f>
        <v>0</v>
      </c>
      <c r="L1616" s="22" t="str">
        <f t="shared" si="50"/>
        <v>Normal Weight</v>
      </c>
      <c r="M1616" s="22" t="str">
        <f t="shared" si="51"/>
        <v>Normal</v>
      </c>
    </row>
    <row r="1617" spans="1:13" x14ac:dyDescent="0.25">
      <c r="A1617" s="13" t="s">
        <v>3232</v>
      </c>
      <c r="B1617" s="13">
        <v>19.28</v>
      </c>
      <c r="C1617" s="13">
        <v>11.85</v>
      </c>
      <c r="D1617" s="13" t="s">
        <v>8335</v>
      </c>
      <c r="E1617" s="13" t="s">
        <v>8335</v>
      </c>
      <c r="F1617" s="13" t="s">
        <v>8335</v>
      </c>
      <c r="G1617" s="13">
        <v>2</v>
      </c>
      <c r="H1617" s="13" t="s">
        <v>8335</v>
      </c>
      <c r="J1617" s="20" t="str">
        <f>IF(Table7[[#This Row],[smoker]]="?","No",Table7[[#This Row],[smoker]])</f>
        <v>No</v>
      </c>
      <c r="K1617" s="20">
        <f>IFERROR(VALUE(Table7[[#This Row],[NumberOfMajorSurgeries]]),0)</f>
        <v>2</v>
      </c>
      <c r="L1617" s="20" t="str">
        <f t="shared" si="50"/>
        <v>Normal Weight</v>
      </c>
      <c r="M1617" s="20" t="str">
        <f t="shared" si="51"/>
        <v>Diabetes</v>
      </c>
    </row>
    <row r="1618" spans="1:13" x14ac:dyDescent="0.25">
      <c r="A1618" s="13" t="s">
        <v>3234</v>
      </c>
      <c r="B1618" s="13">
        <v>15.37</v>
      </c>
      <c r="C1618" s="13">
        <v>9.61</v>
      </c>
      <c r="D1618" s="13" t="s">
        <v>8336</v>
      </c>
      <c r="E1618" s="13" t="s">
        <v>8335</v>
      </c>
      <c r="F1618" s="13" t="s">
        <v>8335</v>
      </c>
      <c r="G1618" s="13">
        <v>2</v>
      </c>
      <c r="H1618" s="13" t="s">
        <v>8335</v>
      </c>
      <c r="J1618" s="20" t="str">
        <f>IF(Table7[[#This Row],[smoker]]="?","No",Table7[[#This Row],[smoker]])</f>
        <v>No</v>
      </c>
      <c r="K1618" s="20">
        <f>IFERROR(VALUE(Table7[[#This Row],[NumberOfMajorSurgeries]]),0)</f>
        <v>2</v>
      </c>
      <c r="L1618" s="22" t="str">
        <f t="shared" si="50"/>
        <v>Underweight</v>
      </c>
      <c r="M1618" s="22" t="str">
        <f t="shared" si="51"/>
        <v>Diabetes</v>
      </c>
    </row>
    <row r="1619" spans="1:13" x14ac:dyDescent="0.25">
      <c r="A1619" s="13" t="s">
        <v>3236</v>
      </c>
      <c r="B1619" s="13">
        <v>18.71</v>
      </c>
      <c r="C1619" s="13">
        <v>5.29</v>
      </c>
      <c r="D1619" s="13" t="s">
        <v>8336</v>
      </c>
      <c r="E1619" s="13" t="s">
        <v>8335</v>
      </c>
      <c r="F1619" s="13" t="s">
        <v>8335</v>
      </c>
      <c r="G1619" s="13" t="s">
        <v>8339</v>
      </c>
      <c r="H1619" s="13" t="s">
        <v>8335</v>
      </c>
      <c r="J1619" s="20" t="str">
        <f>IF(Table7[[#This Row],[smoker]]="?","No",Table7[[#This Row],[smoker]])</f>
        <v>No</v>
      </c>
      <c r="K1619" s="20">
        <f>IFERROR(VALUE(Table7[[#This Row],[NumberOfMajorSurgeries]]),0)</f>
        <v>0</v>
      </c>
      <c r="L1619" s="20" t="str">
        <f t="shared" si="50"/>
        <v>Normal Weight</v>
      </c>
      <c r="M1619" s="20" t="str">
        <f t="shared" si="51"/>
        <v>Normal</v>
      </c>
    </row>
    <row r="1620" spans="1:13" x14ac:dyDescent="0.25">
      <c r="A1620" s="13" t="s">
        <v>3238</v>
      </c>
      <c r="B1620" s="13">
        <v>20.61</v>
      </c>
      <c r="C1620" s="13">
        <v>6.89</v>
      </c>
      <c r="D1620" s="13" t="s">
        <v>8335</v>
      </c>
      <c r="E1620" s="13" t="s">
        <v>8335</v>
      </c>
      <c r="F1620" s="13" t="s">
        <v>8335</v>
      </c>
      <c r="G1620" s="13" t="s">
        <v>8339</v>
      </c>
      <c r="H1620" s="13" t="s">
        <v>8335</v>
      </c>
      <c r="J1620" s="20" t="str">
        <f>IF(Table7[[#This Row],[smoker]]="?","No",Table7[[#This Row],[smoker]])</f>
        <v>No</v>
      </c>
      <c r="K1620" s="20">
        <f>IFERROR(VALUE(Table7[[#This Row],[NumberOfMajorSurgeries]]),0)</f>
        <v>0</v>
      </c>
      <c r="L1620" s="22" t="str">
        <f t="shared" si="50"/>
        <v>Normal Weight</v>
      </c>
      <c r="M1620" s="22" t="str">
        <f t="shared" si="51"/>
        <v>Diabetes</v>
      </c>
    </row>
    <row r="1621" spans="1:13" x14ac:dyDescent="0.25">
      <c r="A1621" s="13" t="s">
        <v>3240</v>
      </c>
      <c r="B1621" s="13">
        <v>15.99</v>
      </c>
      <c r="C1621" s="13">
        <v>4.57</v>
      </c>
      <c r="D1621" s="13" t="s">
        <v>8336</v>
      </c>
      <c r="E1621" s="13" t="s">
        <v>8335</v>
      </c>
      <c r="F1621" s="13" t="s">
        <v>8337</v>
      </c>
      <c r="G1621" s="13">
        <v>1</v>
      </c>
      <c r="H1621" s="13" t="s">
        <v>8335</v>
      </c>
      <c r="J1621" s="20" t="str">
        <f>IF(Table7[[#This Row],[smoker]]="?","No",Table7[[#This Row],[smoker]])</f>
        <v>No</v>
      </c>
      <c r="K1621" s="20">
        <f>IFERROR(VALUE(Table7[[#This Row],[NumberOfMajorSurgeries]]),0)</f>
        <v>1</v>
      </c>
      <c r="L1621" s="20" t="str">
        <f t="shared" si="50"/>
        <v>Underweight</v>
      </c>
      <c r="M1621" s="20" t="str">
        <f t="shared" si="51"/>
        <v>Normal</v>
      </c>
    </row>
    <row r="1622" spans="1:13" x14ac:dyDescent="0.25">
      <c r="A1622" s="13" t="s">
        <v>3242</v>
      </c>
      <c r="B1622" s="13">
        <v>33.155000000000001</v>
      </c>
      <c r="C1622" s="13">
        <v>4.32</v>
      </c>
      <c r="D1622" s="13" t="s">
        <v>8335</v>
      </c>
      <c r="E1622" s="13" t="s">
        <v>8335</v>
      </c>
      <c r="F1622" s="13" t="s">
        <v>8335</v>
      </c>
      <c r="G1622" s="13" t="s">
        <v>8339</v>
      </c>
      <c r="H1622" s="13" t="s">
        <v>8335</v>
      </c>
      <c r="J1622" s="20" t="str">
        <f>IF(Table7[[#This Row],[smoker]]="?","No",Table7[[#This Row],[smoker]])</f>
        <v>No</v>
      </c>
      <c r="K1622" s="20">
        <f>IFERROR(VALUE(Table7[[#This Row],[NumberOfMajorSurgeries]]),0)</f>
        <v>0</v>
      </c>
      <c r="L1622" s="22" t="str">
        <f t="shared" si="50"/>
        <v>Obesity</v>
      </c>
      <c r="M1622" s="22" t="str">
        <f t="shared" si="51"/>
        <v>Normal</v>
      </c>
    </row>
    <row r="1623" spans="1:13" x14ac:dyDescent="0.25">
      <c r="A1623" s="13" t="s">
        <v>3244</v>
      </c>
      <c r="B1623" s="13">
        <v>26.22</v>
      </c>
      <c r="C1623" s="13">
        <v>5.57</v>
      </c>
      <c r="D1623" s="13" t="s">
        <v>8336</v>
      </c>
      <c r="E1623" s="13" t="s">
        <v>8335</v>
      </c>
      <c r="F1623" s="13" t="s">
        <v>8337</v>
      </c>
      <c r="G1623" s="13">
        <v>1</v>
      </c>
      <c r="H1623" s="13" t="s">
        <v>8335</v>
      </c>
      <c r="J1623" s="20" t="str">
        <f>IF(Table7[[#This Row],[smoker]]="?","No",Table7[[#This Row],[smoker]])</f>
        <v>No</v>
      </c>
      <c r="K1623" s="20">
        <f>IFERROR(VALUE(Table7[[#This Row],[NumberOfMajorSurgeries]]),0)</f>
        <v>1</v>
      </c>
      <c r="L1623" s="20" t="str">
        <f t="shared" si="50"/>
        <v>Overweight</v>
      </c>
      <c r="M1623" s="20" t="str">
        <f t="shared" si="51"/>
        <v>Normal</v>
      </c>
    </row>
    <row r="1624" spans="1:13" x14ac:dyDescent="0.25">
      <c r="A1624" s="13" t="s">
        <v>3246</v>
      </c>
      <c r="B1624" s="13">
        <v>21.85</v>
      </c>
      <c r="C1624" s="13">
        <v>5.26</v>
      </c>
      <c r="D1624" s="13" t="s">
        <v>8336</v>
      </c>
      <c r="E1624" s="13" t="s">
        <v>8335</v>
      </c>
      <c r="F1624" s="13" t="s">
        <v>8337</v>
      </c>
      <c r="G1624" s="13">
        <v>1</v>
      </c>
      <c r="H1624" s="13" t="s">
        <v>8335</v>
      </c>
      <c r="J1624" s="20" t="str">
        <f>IF(Table7[[#This Row],[smoker]]="?","No",Table7[[#This Row],[smoker]])</f>
        <v>No</v>
      </c>
      <c r="K1624" s="20">
        <f>IFERROR(VALUE(Table7[[#This Row],[NumberOfMajorSurgeries]]),0)</f>
        <v>1</v>
      </c>
      <c r="L1624" s="22" t="str">
        <f t="shared" si="50"/>
        <v>Normal Weight</v>
      </c>
      <c r="M1624" s="22" t="str">
        <f t="shared" si="51"/>
        <v>Normal</v>
      </c>
    </row>
    <row r="1625" spans="1:13" x14ac:dyDescent="0.25">
      <c r="A1625" s="13" t="s">
        <v>3248</v>
      </c>
      <c r="B1625" s="13">
        <v>30.495000000000001</v>
      </c>
      <c r="C1625" s="13">
        <v>6.25</v>
      </c>
      <c r="D1625" s="13" t="s">
        <v>8335</v>
      </c>
      <c r="E1625" s="13" t="s">
        <v>8335</v>
      </c>
      <c r="F1625" s="13" t="s">
        <v>8335</v>
      </c>
      <c r="G1625" s="13" t="s">
        <v>8339</v>
      </c>
      <c r="H1625" s="13" t="s">
        <v>8335</v>
      </c>
      <c r="J1625" s="20" t="str">
        <f>IF(Table7[[#This Row],[smoker]]="?","No",Table7[[#This Row],[smoker]])</f>
        <v>No</v>
      </c>
      <c r="K1625" s="20">
        <f>IFERROR(VALUE(Table7[[#This Row],[NumberOfMajorSurgeries]]),0)</f>
        <v>0</v>
      </c>
      <c r="L1625" s="20" t="str">
        <f t="shared" si="50"/>
        <v>Obesity</v>
      </c>
      <c r="M1625" s="20" t="str">
        <f t="shared" si="51"/>
        <v>Prediabetes</v>
      </c>
    </row>
    <row r="1626" spans="1:13" x14ac:dyDescent="0.25">
      <c r="A1626" s="13" t="s">
        <v>3250</v>
      </c>
      <c r="B1626" s="13">
        <v>34.104999999999997</v>
      </c>
      <c r="C1626" s="13">
        <v>5.67</v>
      </c>
      <c r="D1626" s="13" t="s">
        <v>8336</v>
      </c>
      <c r="E1626" s="13" t="s">
        <v>8335</v>
      </c>
      <c r="F1626" s="13" t="s">
        <v>8335</v>
      </c>
      <c r="G1626" s="13" t="s">
        <v>8339</v>
      </c>
      <c r="H1626" s="13" t="s">
        <v>8335</v>
      </c>
      <c r="J1626" s="20" t="str">
        <f>IF(Table7[[#This Row],[smoker]]="?","No",Table7[[#This Row],[smoker]])</f>
        <v>No</v>
      </c>
      <c r="K1626" s="20">
        <f>IFERROR(VALUE(Table7[[#This Row],[NumberOfMajorSurgeries]]),0)</f>
        <v>0</v>
      </c>
      <c r="L1626" s="22" t="str">
        <f t="shared" si="50"/>
        <v>Obesity</v>
      </c>
      <c r="M1626" s="22" t="str">
        <f t="shared" si="51"/>
        <v>Normal</v>
      </c>
    </row>
    <row r="1627" spans="1:13" x14ac:dyDescent="0.25">
      <c r="A1627" s="13" t="s">
        <v>3252</v>
      </c>
      <c r="B1627" s="13">
        <v>32.770000000000003</v>
      </c>
      <c r="C1627" s="13">
        <v>4.42</v>
      </c>
      <c r="D1627" s="13" t="s">
        <v>8336</v>
      </c>
      <c r="E1627" s="13" t="s">
        <v>8335</v>
      </c>
      <c r="F1627" s="13" t="s">
        <v>8335</v>
      </c>
      <c r="G1627" s="13">
        <v>1</v>
      </c>
      <c r="H1627" s="13" t="s">
        <v>8335</v>
      </c>
      <c r="J1627" s="20" t="str">
        <f>IF(Table7[[#This Row],[smoker]]="?","No",Table7[[#This Row],[smoker]])</f>
        <v>No</v>
      </c>
      <c r="K1627" s="20">
        <f>IFERROR(VALUE(Table7[[#This Row],[NumberOfMajorSurgeries]]),0)</f>
        <v>1</v>
      </c>
      <c r="L1627" s="20" t="str">
        <f t="shared" si="50"/>
        <v>Obesity</v>
      </c>
      <c r="M1627" s="20" t="str">
        <f t="shared" si="51"/>
        <v>Normal</v>
      </c>
    </row>
    <row r="1628" spans="1:13" x14ac:dyDescent="0.25">
      <c r="A1628" s="13" t="s">
        <v>3254</v>
      </c>
      <c r="B1628" s="13">
        <v>16.850000000000001</v>
      </c>
      <c r="C1628" s="13">
        <v>11.75</v>
      </c>
      <c r="D1628" s="13" t="s">
        <v>8336</v>
      </c>
      <c r="E1628" s="13" t="s">
        <v>8335</v>
      </c>
      <c r="F1628" s="13" t="s">
        <v>8335</v>
      </c>
      <c r="G1628" s="13">
        <v>2</v>
      </c>
      <c r="H1628" s="13" t="s">
        <v>8335</v>
      </c>
      <c r="J1628" s="20" t="str">
        <f>IF(Table7[[#This Row],[smoker]]="?","No",Table7[[#This Row],[smoker]])</f>
        <v>No</v>
      </c>
      <c r="K1628" s="20">
        <f>IFERROR(VALUE(Table7[[#This Row],[NumberOfMajorSurgeries]]),0)</f>
        <v>2</v>
      </c>
      <c r="L1628" s="22" t="str">
        <f t="shared" si="50"/>
        <v>Underweight</v>
      </c>
      <c r="M1628" s="22" t="str">
        <f t="shared" si="51"/>
        <v>Diabetes</v>
      </c>
    </row>
    <row r="1629" spans="1:13" x14ac:dyDescent="0.25">
      <c r="A1629" s="13" t="s">
        <v>3256</v>
      </c>
      <c r="B1629" s="13">
        <v>34.700000000000003</v>
      </c>
      <c r="C1629" s="13">
        <v>6.06</v>
      </c>
      <c r="D1629" s="13" t="s">
        <v>8335</v>
      </c>
      <c r="E1629" s="13" t="s">
        <v>8335</v>
      </c>
      <c r="F1629" s="13" t="s">
        <v>8335</v>
      </c>
      <c r="G1629" s="13">
        <v>1</v>
      </c>
      <c r="H1629" s="13" t="s">
        <v>8335</v>
      </c>
      <c r="J1629" s="20" t="str">
        <f>IF(Table7[[#This Row],[smoker]]="?","No",Table7[[#This Row],[smoker]])</f>
        <v>No</v>
      </c>
      <c r="K1629" s="20">
        <f>IFERROR(VALUE(Table7[[#This Row],[NumberOfMajorSurgeries]]),0)</f>
        <v>1</v>
      </c>
      <c r="L1629" s="20" t="str">
        <f t="shared" si="50"/>
        <v>Obesity</v>
      </c>
      <c r="M1629" s="20" t="str">
        <f t="shared" si="51"/>
        <v>Prediabetes</v>
      </c>
    </row>
    <row r="1630" spans="1:13" x14ac:dyDescent="0.25">
      <c r="A1630" s="13" t="s">
        <v>3258</v>
      </c>
      <c r="B1630" s="13">
        <v>37.049999999999997</v>
      </c>
      <c r="C1630" s="13">
        <v>5.48</v>
      </c>
      <c r="D1630" s="13" t="s">
        <v>8335</v>
      </c>
      <c r="E1630" s="13" t="s">
        <v>8335</v>
      </c>
      <c r="F1630" s="13" t="s">
        <v>8335</v>
      </c>
      <c r="G1630" s="13">
        <v>1</v>
      </c>
      <c r="H1630" s="13" t="s">
        <v>8335</v>
      </c>
      <c r="J1630" s="20" t="str">
        <f>IF(Table7[[#This Row],[smoker]]="?","No",Table7[[#This Row],[smoker]])</f>
        <v>No</v>
      </c>
      <c r="K1630" s="20">
        <f>IFERROR(VALUE(Table7[[#This Row],[NumberOfMajorSurgeries]]),0)</f>
        <v>1</v>
      </c>
      <c r="L1630" s="22" t="str">
        <f t="shared" si="50"/>
        <v>Obesity</v>
      </c>
      <c r="M1630" s="22" t="str">
        <f t="shared" si="51"/>
        <v>Normal</v>
      </c>
    </row>
    <row r="1631" spans="1:13" x14ac:dyDescent="0.25">
      <c r="A1631" s="13" t="s">
        <v>3260</v>
      </c>
      <c r="B1631" s="13">
        <v>18.78</v>
      </c>
      <c r="C1631" s="13">
        <v>4.45</v>
      </c>
      <c r="D1631" s="13" t="s">
        <v>8335</v>
      </c>
      <c r="E1631" s="13" t="s">
        <v>8335</v>
      </c>
      <c r="F1631" s="13" t="s">
        <v>8337</v>
      </c>
      <c r="G1631" s="13">
        <v>1</v>
      </c>
      <c r="H1631" s="13" t="s">
        <v>8335</v>
      </c>
      <c r="J1631" s="20" t="str">
        <f>IF(Table7[[#This Row],[smoker]]="?","No",Table7[[#This Row],[smoker]])</f>
        <v>No</v>
      </c>
      <c r="K1631" s="20">
        <f>IFERROR(VALUE(Table7[[#This Row],[NumberOfMajorSurgeries]]),0)</f>
        <v>1</v>
      </c>
      <c r="L1631" s="20" t="str">
        <f t="shared" si="50"/>
        <v>Normal Weight</v>
      </c>
      <c r="M1631" s="20" t="str">
        <f t="shared" si="51"/>
        <v>Normal</v>
      </c>
    </row>
    <row r="1632" spans="1:13" x14ac:dyDescent="0.25">
      <c r="A1632" s="13" t="s">
        <v>3262</v>
      </c>
      <c r="B1632" s="13">
        <v>28.024999999999999</v>
      </c>
      <c r="C1632" s="13">
        <v>5</v>
      </c>
      <c r="D1632" s="13" t="s">
        <v>8335</v>
      </c>
      <c r="E1632" s="13" t="s">
        <v>8335</v>
      </c>
      <c r="F1632" s="13" t="s">
        <v>8335</v>
      </c>
      <c r="G1632" s="13">
        <v>1</v>
      </c>
      <c r="H1632" s="13" t="s">
        <v>8335</v>
      </c>
      <c r="J1632" s="20" t="str">
        <f>IF(Table7[[#This Row],[smoker]]="?","No",Table7[[#This Row],[smoker]])</f>
        <v>No</v>
      </c>
      <c r="K1632" s="20">
        <f>IFERROR(VALUE(Table7[[#This Row],[NumberOfMajorSurgeries]]),0)</f>
        <v>1</v>
      </c>
      <c r="L1632" s="22" t="str">
        <f t="shared" si="50"/>
        <v>Overweight</v>
      </c>
      <c r="M1632" s="22" t="str">
        <f t="shared" si="51"/>
        <v>Normal</v>
      </c>
    </row>
    <row r="1633" spans="1:13" x14ac:dyDescent="0.25">
      <c r="A1633" s="13" t="s">
        <v>3264</v>
      </c>
      <c r="B1633" s="13">
        <v>35.090000000000003</v>
      </c>
      <c r="C1633" s="13">
        <v>5.84</v>
      </c>
      <c r="D1633" s="13" t="s">
        <v>8335</v>
      </c>
      <c r="E1633" s="13" t="s">
        <v>8335</v>
      </c>
      <c r="F1633" s="13" t="s">
        <v>8335</v>
      </c>
      <c r="G1633" s="13" t="s">
        <v>8339</v>
      </c>
      <c r="H1633" s="13" t="s">
        <v>8335</v>
      </c>
      <c r="J1633" s="20" t="str">
        <f>IF(Table7[[#This Row],[smoker]]="?","No",Table7[[#This Row],[smoker]])</f>
        <v>No</v>
      </c>
      <c r="K1633" s="20">
        <f>IFERROR(VALUE(Table7[[#This Row],[NumberOfMajorSurgeries]]),0)</f>
        <v>0</v>
      </c>
      <c r="L1633" s="20" t="str">
        <f t="shared" si="50"/>
        <v>Obesity</v>
      </c>
      <c r="M1633" s="20" t="str">
        <f t="shared" si="51"/>
        <v>Prediabetes</v>
      </c>
    </row>
    <row r="1634" spans="1:13" x14ac:dyDescent="0.25">
      <c r="A1634" s="13" t="s">
        <v>3266</v>
      </c>
      <c r="B1634" s="13">
        <v>34.42</v>
      </c>
      <c r="C1634" s="13">
        <v>5.21</v>
      </c>
      <c r="D1634" s="13" t="s">
        <v>8336</v>
      </c>
      <c r="E1634" s="13" t="s">
        <v>8335</v>
      </c>
      <c r="F1634" s="13" t="s">
        <v>8335</v>
      </c>
      <c r="G1634" s="13" t="s">
        <v>8339</v>
      </c>
      <c r="H1634" s="13" t="s">
        <v>8335</v>
      </c>
      <c r="J1634" s="20" t="str">
        <f>IF(Table7[[#This Row],[smoker]]="?","No",Table7[[#This Row],[smoker]])</f>
        <v>No</v>
      </c>
      <c r="K1634" s="20">
        <f>IFERROR(VALUE(Table7[[#This Row],[NumberOfMajorSurgeries]]),0)</f>
        <v>0</v>
      </c>
      <c r="L1634" s="22" t="str">
        <f t="shared" si="50"/>
        <v>Obesity</v>
      </c>
      <c r="M1634" s="22" t="str">
        <f t="shared" si="51"/>
        <v>Normal</v>
      </c>
    </row>
    <row r="1635" spans="1:13" x14ac:dyDescent="0.25">
      <c r="A1635" s="13" t="s">
        <v>3268</v>
      </c>
      <c r="B1635" s="13">
        <v>29.4</v>
      </c>
      <c r="C1635" s="13">
        <v>4.26</v>
      </c>
      <c r="D1635" s="13" t="s">
        <v>8335</v>
      </c>
      <c r="E1635" s="13" t="s">
        <v>8335</v>
      </c>
      <c r="F1635" s="13" t="s">
        <v>8335</v>
      </c>
      <c r="G1635" s="13" t="s">
        <v>8339</v>
      </c>
      <c r="H1635" s="13" t="s">
        <v>8335</v>
      </c>
      <c r="J1635" s="20" t="str">
        <f>IF(Table7[[#This Row],[smoker]]="?","No",Table7[[#This Row],[smoker]])</f>
        <v>No</v>
      </c>
      <c r="K1635" s="20">
        <f>IFERROR(VALUE(Table7[[#This Row],[NumberOfMajorSurgeries]]),0)</f>
        <v>0</v>
      </c>
      <c r="L1635" s="20" t="str">
        <f t="shared" si="50"/>
        <v>Overweight</v>
      </c>
      <c r="M1635" s="20" t="str">
        <f t="shared" si="51"/>
        <v>Normal</v>
      </c>
    </row>
    <row r="1636" spans="1:13" x14ac:dyDescent="0.25">
      <c r="A1636" s="13" t="s">
        <v>3270</v>
      </c>
      <c r="B1636" s="13">
        <v>21.31</v>
      </c>
      <c r="C1636" s="13">
        <v>4.17</v>
      </c>
      <c r="D1636" s="13" t="s">
        <v>8335</v>
      </c>
      <c r="E1636" s="13" t="s">
        <v>8335</v>
      </c>
      <c r="F1636" s="13" t="s">
        <v>8335</v>
      </c>
      <c r="G1636" s="13" t="s">
        <v>8339</v>
      </c>
      <c r="H1636" s="13" t="s">
        <v>8335</v>
      </c>
      <c r="J1636" s="20" t="str">
        <f>IF(Table7[[#This Row],[smoker]]="?","No",Table7[[#This Row],[smoker]])</f>
        <v>No</v>
      </c>
      <c r="K1636" s="20">
        <f>IFERROR(VALUE(Table7[[#This Row],[NumberOfMajorSurgeries]]),0)</f>
        <v>0</v>
      </c>
      <c r="L1636" s="22" t="str">
        <f t="shared" si="50"/>
        <v>Normal Weight</v>
      </c>
      <c r="M1636" s="22" t="str">
        <f t="shared" si="51"/>
        <v>Normal</v>
      </c>
    </row>
    <row r="1637" spans="1:13" x14ac:dyDescent="0.25">
      <c r="A1637" s="13" t="s">
        <v>3272</v>
      </c>
      <c r="B1637" s="13">
        <v>19.559999999999999</v>
      </c>
      <c r="C1637" s="13">
        <v>11.96</v>
      </c>
      <c r="D1637" s="13" t="s">
        <v>8335</v>
      </c>
      <c r="E1637" s="13" t="s">
        <v>8335</v>
      </c>
      <c r="F1637" s="13" t="s">
        <v>8335</v>
      </c>
      <c r="G1637" s="13" t="s">
        <v>8339</v>
      </c>
      <c r="H1637" s="13" t="s">
        <v>8335</v>
      </c>
      <c r="J1637" s="20" t="str">
        <f>IF(Table7[[#This Row],[smoker]]="?","No",Table7[[#This Row],[smoker]])</f>
        <v>No</v>
      </c>
      <c r="K1637" s="20">
        <f>IFERROR(VALUE(Table7[[#This Row],[NumberOfMajorSurgeries]]),0)</f>
        <v>0</v>
      </c>
      <c r="L1637" s="20" t="str">
        <f t="shared" si="50"/>
        <v>Normal Weight</v>
      </c>
      <c r="M1637" s="20" t="str">
        <f t="shared" si="51"/>
        <v>Diabetes</v>
      </c>
    </row>
    <row r="1638" spans="1:13" x14ac:dyDescent="0.25">
      <c r="A1638" s="13" t="s">
        <v>3274</v>
      </c>
      <c r="B1638" s="13">
        <v>37.335000000000001</v>
      </c>
      <c r="C1638" s="13">
        <v>6.26</v>
      </c>
      <c r="D1638" s="13" t="s">
        <v>8336</v>
      </c>
      <c r="E1638" s="13" t="s">
        <v>8335</v>
      </c>
      <c r="F1638" s="13" t="s">
        <v>8335</v>
      </c>
      <c r="G1638" s="13">
        <v>1</v>
      </c>
      <c r="H1638" s="13" t="s">
        <v>8335</v>
      </c>
      <c r="J1638" s="20" t="str">
        <f>IF(Table7[[#This Row],[smoker]]="?","No",Table7[[#This Row],[smoker]])</f>
        <v>No</v>
      </c>
      <c r="K1638" s="20">
        <f>IFERROR(VALUE(Table7[[#This Row],[NumberOfMajorSurgeries]]),0)</f>
        <v>1</v>
      </c>
      <c r="L1638" s="22" t="str">
        <f t="shared" si="50"/>
        <v>Obesity</v>
      </c>
      <c r="M1638" s="22" t="str">
        <f t="shared" si="51"/>
        <v>Prediabetes</v>
      </c>
    </row>
    <row r="1639" spans="1:13" x14ac:dyDescent="0.25">
      <c r="A1639" s="13" t="s">
        <v>3276</v>
      </c>
      <c r="B1639" s="13">
        <v>19.53</v>
      </c>
      <c r="C1639" s="13">
        <v>11.68</v>
      </c>
      <c r="D1639" s="13" t="s">
        <v>8335</v>
      </c>
      <c r="E1639" s="13" t="s">
        <v>8335</v>
      </c>
      <c r="F1639" s="13" t="s">
        <v>8335</v>
      </c>
      <c r="G1639" s="13" t="s">
        <v>8339</v>
      </c>
      <c r="H1639" s="13" t="s">
        <v>8335</v>
      </c>
      <c r="J1639" s="20" t="str">
        <f>IF(Table7[[#This Row],[smoker]]="?","No",Table7[[#This Row],[smoker]])</f>
        <v>No</v>
      </c>
      <c r="K1639" s="20">
        <f>IFERROR(VALUE(Table7[[#This Row],[NumberOfMajorSurgeries]]),0)</f>
        <v>0</v>
      </c>
      <c r="L1639" s="20" t="str">
        <f t="shared" si="50"/>
        <v>Normal Weight</v>
      </c>
      <c r="M1639" s="20" t="str">
        <f t="shared" si="51"/>
        <v>Diabetes</v>
      </c>
    </row>
    <row r="1640" spans="1:13" x14ac:dyDescent="0.25">
      <c r="A1640" s="13" t="s">
        <v>3278</v>
      </c>
      <c r="B1640" s="13">
        <v>34.1</v>
      </c>
      <c r="C1640" s="13">
        <v>5.16</v>
      </c>
      <c r="D1640" s="13" t="s">
        <v>8335</v>
      </c>
      <c r="E1640" s="13" t="s">
        <v>8335</v>
      </c>
      <c r="F1640" s="13" t="s">
        <v>8335</v>
      </c>
      <c r="G1640" s="13" t="s">
        <v>8339</v>
      </c>
      <c r="H1640" s="13" t="s">
        <v>8335</v>
      </c>
      <c r="J1640" s="20" t="str">
        <f>IF(Table7[[#This Row],[smoker]]="?","No",Table7[[#This Row],[smoker]])</f>
        <v>No</v>
      </c>
      <c r="K1640" s="20">
        <f>IFERROR(VALUE(Table7[[#This Row],[NumberOfMajorSurgeries]]),0)</f>
        <v>0</v>
      </c>
      <c r="L1640" s="22" t="str">
        <f t="shared" si="50"/>
        <v>Obesity</v>
      </c>
      <c r="M1640" s="22" t="str">
        <f t="shared" si="51"/>
        <v>Normal</v>
      </c>
    </row>
    <row r="1641" spans="1:13" x14ac:dyDescent="0.25">
      <c r="A1641" s="13" t="s">
        <v>3280</v>
      </c>
      <c r="B1641" s="13">
        <v>16.5</v>
      </c>
      <c r="C1641" s="13">
        <v>6.9</v>
      </c>
      <c r="D1641" s="13" t="s">
        <v>8336</v>
      </c>
      <c r="E1641" s="13" t="s">
        <v>8335</v>
      </c>
      <c r="F1641" s="13" t="s">
        <v>8335</v>
      </c>
      <c r="G1641" s="13">
        <v>2</v>
      </c>
      <c r="H1641" s="13" t="s">
        <v>8335</v>
      </c>
      <c r="J1641" s="20" t="str">
        <f>IF(Table7[[#This Row],[smoker]]="?","No",Table7[[#This Row],[smoker]])</f>
        <v>No</v>
      </c>
      <c r="K1641" s="20">
        <f>IFERROR(VALUE(Table7[[#This Row],[NumberOfMajorSurgeries]]),0)</f>
        <v>2</v>
      </c>
      <c r="L1641" s="20" t="str">
        <f t="shared" si="50"/>
        <v>Underweight</v>
      </c>
      <c r="M1641" s="20" t="str">
        <f t="shared" si="51"/>
        <v>Diabetes</v>
      </c>
    </row>
    <row r="1642" spans="1:13" x14ac:dyDescent="0.25">
      <c r="A1642" s="13" t="s">
        <v>3282</v>
      </c>
      <c r="B1642" s="13">
        <v>30.69</v>
      </c>
      <c r="C1642" s="13">
        <v>4.83</v>
      </c>
      <c r="D1642" s="13" t="s">
        <v>8335</v>
      </c>
      <c r="E1642" s="13" t="s">
        <v>8335</v>
      </c>
      <c r="F1642" s="13" t="s">
        <v>8335</v>
      </c>
      <c r="G1642" s="13">
        <v>1</v>
      </c>
      <c r="H1642" s="13" t="s">
        <v>8335</v>
      </c>
      <c r="J1642" s="20" t="str">
        <f>IF(Table7[[#This Row],[smoker]]="?","No",Table7[[#This Row],[smoker]])</f>
        <v>No</v>
      </c>
      <c r="K1642" s="20">
        <f>IFERROR(VALUE(Table7[[#This Row],[NumberOfMajorSurgeries]]),0)</f>
        <v>1</v>
      </c>
      <c r="L1642" s="22" t="str">
        <f t="shared" si="50"/>
        <v>Obesity</v>
      </c>
      <c r="M1642" s="22" t="str">
        <f t="shared" si="51"/>
        <v>Normal</v>
      </c>
    </row>
    <row r="1643" spans="1:13" x14ac:dyDescent="0.25">
      <c r="A1643" s="13" t="s">
        <v>3284</v>
      </c>
      <c r="B1643" s="13">
        <v>28.93</v>
      </c>
      <c r="C1643" s="13">
        <v>4.87</v>
      </c>
      <c r="D1643" s="13" t="s">
        <v>8335</v>
      </c>
      <c r="E1643" s="13" t="s">
        <v>8335</v>
      </c>
      <c r="F1643" s="13" t="s">
        <v>8335</v>
      </c>
      <c r="G1643" s="13">
        <v>1</v>
      </c>
      <c r="H1643" s="13" t="s">
        <v>8335</v>
      </c>
      <c r="J1643" s="20" t="str">
        <f>IF(Table7[[#This Row],[smoker]]="?","No",Table7[[#This Row],[smoker]])</f>
        <v>No</v>
      </c>
      <c r="K1643" s="20">
        <f>IFERROR(VALUE(Table7[[#This Row],[NumberOfMajorSurgeries]]),0)</f>
        <v>1</v>
      </c>
      <c r="L1643" s="20" t="str">
        <f t="shared" si="50"/>
        <v>Overweight</v>
      </c>
      <c r="M1643" s="20" t="str">
        <f t="shared" si="51"/>
        <v>Normal</v>
      </c>
    </row>
    <row r="1644" spans="1:13" x14ac:dyDescent="0.25">
      <c r="A1644" s="13" t="s">
        <v>3286</v>
      </c>
      <c r="B1644" s="13">
        <v>38.9</v>
      </c>
      <c r="C1644" s="13">
        <v>4.28</v>
      </c>
      <c r="D1644" s="13" t="s">
        <v>8335</v>
      </c>
      <c r="E1644" s="13" t="s">
        <v>8335</v>
      </c>
      <c r="F1644" s="13" t="s">
        <v>8335</v>
      </c>
      <c r="G1644" s="13" t="s">
        <v>8339</v>
      </c>
      <c r="H1644" s="13" t="s">
        <v>8335</v>
      </c>
      <c r="J1644" s="20" t="str">
        <f>IF(Table7[[#This Row],[smoker]]="?","No",Table7[[#This Row],[smoker]])</f>
        <v>No</v>
      </c>
      <c r="K1644" s="20">
        <f>IFERROR(VALUE(Table7[[#This Row],[NumberOfMajorSurgeries]]),0)</f>
        <v>0</v>
      </c>
      <c r="L1644" s="22" t="str">
        <f t="shared" si="50"/>
        <v>Obesity</v>
      </c>
      <c r="M1644" s="22" t="str">
        <f t="shared" si="51"/>
        <v>Normal</v>
      </c>
    </row>
    <row r="1645" spans="1:13" x14ac:dyDescent="0.25">
      <c r="A1645" s="13" t="s">
        <v>3288</v>
      </c>
      <c r="B1645" s="13">
        <v>26.9</v>
      </c>
      <c r="C1645" s="13">
        <v>4.07</v>
      </c>
      <c r="D1645" s="13" t="s">
        <v>8335</v>
      </c>
      <c r="E1645" s="13" t="s">
        <v>8335</v>
      </c>
      <c r="F1645" s="13" t="s">
        <v>8335</v>
      </c>
      <c r="G1645" s="13" t="s">
        <v>8339</v>
      </c>
      <c r="H1645" s="13" t="s">
        <v>8335</v>
      </c>
      <c r="J1645" s="20" t="str">
        <f>IF(Table7[[#This Row],[smoker]]="?","No",Table7[[#This Row],[smoker]])</f>
        <v>No</v>
      </c>
      <c r="K1645" s="20">
        <f>IFERROR(VALUE(Table7[[#This Row],[NumberOfMajorSurgeries]]),0)</f>
        <v>0</v>
      </c>
      <c r="L1645" s="20" t="str">
        <f t="shared" si="50"/>
        <v>Overweight</v>
      </c>
      <c r="M1645" s="20" t="str">
        <f t="shared" si="51"/>
        <v>Normal</v>
      </c>
    </row>
    <row r="1646" spans="1:13" x14ac:dyDescent="0.25">
      <c r="A1646" s="13" t="s">
        <v>3290</v>
      </c>
      <c r="B1646" s="13">
        <v>24.86</v>
      </c>
      <c r="C1646" s="13">
        <v>6.23</v>
      </c>
      <c r="D1646" s="13" t="s">
        <v>8335</v>
      </c>
      <c r="E1646" s="13" t="s">
        <v>8335</v>
      </c>
      <c r="F1646" s="13" t="s">
        <v>8335</v>
      </c>
      <c r="G1646" s="13" t="s">
        <v>8339</v>
      </c>
      <c r="H1646" s="13" t="s">
        <v>8335</v>
      </c>
      <c r="J1646" s="20" t="str">
        <f>IF(Table7[[#This Row],[smoker]]="?","No",Table7[[#This Row],[smoker]])</f>
        <v>No</v>
      </c>
      <c r="K1646" s="20">
        <f>IFERROR(VALUE(Table7[[#This Row],[NumberOfMajorSurgeries]]),0)</f>
        <v>0</v>
      </c>
      <c r="L1646" s="22" t="str">
        <f t="shared" si="50"/>
        <v>Normal Weight</v>
      </c>
      <c r="M1646" s="22" t="str">
        <f t="shared" si="51"/>
        <v>Prediabetes</v>
      </c>
    </row>
    <row r="1647" spans="1:13" x14ac:dyDescent="0.25">
      <c r="A1647" s="13" t="s">
        <v>3292</v>
      </c>
      <c r="B1647" s="13">
        <v>39.14</v>
      </c>
      <c r="C1647" s="13">
        <v>6.24</v>
      </c>
      <c r="D1647" s="13" t="s">
        <v>8335</v>
      </c>
      <c r="E1647" s="13" t="s">
        <v>8336</v>
      </c>
      <c r="F1647" s="13" t="s">
        <v>8335</v>
      </c>
      <c r="G1647" s="13">
        <v>1</v>
      </c>
      <c r="H1647" s="13" t="s">
        <v>8335</v>
      </c>
      <c r="J1647" s="20" t="str">
        <f>IF(Table7[[#This Row],[smoker]]="?","No",Table7[[#This Row],[smoker]])</f>
        <v>No</v>
      </c>
      <c r="K1647" s="20">
        <f>IFERROR(VALUE(Table7[[#This Row],[NumberOfMajorSurgeries]]),0)</f>
        <v>1</v>
      </c>
      <c r="L1647" s="20" t="str">
        <f t="shared" si="50"/>
        <v>Obesity</v>
      </c>
      <c r="M1647" s="20" t="str">
        <f t="shared" si="51"/>
        <v>Prediabetes</v>
      </c>
    </row>
    <row r="1648" spans="1:13" x14ac:dyDescent="0.25">
      <c r="A1648" s="13" t="s">
        <v>3294</v>
      </c>
      <c r="B1648" s="13">
        <v>39.799999999999997</v>
      </c>
      <c r="C1648" s="13">
        <v>6.17</v>
      </c>
      <c r="D1648" s="13" t="s">
        <v>8335</v>
      </c>
      <c r="E1648" s="13" t="s">
        <v>8335</v>
      </c>
      <c r="F1648" s="13" t="s">
        <v>8337</v>
      </c>
      <c r="G1648" s="13">
        <v>1</v>
      </c>
      <c r="H1648" s="13" t="s">
        <v>8335</v>
      </c>
      <c r="J1648" s="20" t="str">
        <f>IF(Table7[[#This Row],[smoker]]="?","No",Table7[[#This Row],[smoker]])</f>
        <v>No</v>
      </c>
      <c r="K1648" s="20">
        <f>IFERROR(VALUE(Table7[[#This Row],[NumberOfMajorSurgeries]]),0)</f>
        <v>1</v>
      </c>
      <c r="L1648" s="22" t="str">
        <f t="shared" si="50"/>
        <v>Obesity</v>
      </c>
      <c r="M1648" s="22" t="str">
        <f t="shared" si="51"/>
        <v>Prediabetes</v>
      </c>
    </row>
    <row r="1649" spans="1:13" x14ac:dyDescent="0.25">
      <c r="A1649" s="13" t="s">
        <v>3296</v>
      </c>
      <c r="B1649" s="13">
        <v>34.32</v>
      </c>
      <c r="C1649" s="13">
        <v>5.16</v>
      </c>
      <c r="D1649" s="13" t="s">
        <v>8335</v>
      </c>
      <c r="E1649" s="13" t="s">
        <v>8335</v>
      </c>
      <c r="F1649" s="13" t="s">
        <v>8335</v>
      </c>
      <c r="G1649" s="13">
        <v>1</v>
      </c>
      <c r="H1649" s="13" t="s">
        <v>8335</v>
      </c>
      <c r="J1649" s="20" t="str">
        <f>IF(Table7[[#This Row],[smoker]]="?","No",Table7[[#This Row],[smoker]])</f>
        <v>No</v>
      </c>
      <c r="K1649" s="20">
        <f>IFERROR(VALUE(Table7[[#This Row],[NumberOfMajorSurgeries]]),0)</f>
        <v>1</v>
      </c>
      <c r="L1649" s="20" t="str">
        <f t="shared" si="50"/>
        <v>Obesity</v>
      </c>
      <c r="M1649" s="20" t="str">
        <f t="shared" si="51"/>
        <v>Normal</v>
      </c>
    </row>
    <row r="1650" spans="1:13" x14ac:dyDescent="0.25">
      <c r="A1650" s="13" t="s">
        <v>3298</v>
      </c>
      <c r="B1650" s="13">
        <v>32.51</v>
      </c>
      <c r="C1650" s="13">
        <v>4.3</v>
      </c>
      <c r="D1650" s="13" t="s">
        <v>8335</v>
      </c>
      <c r="E1650" s="13" t="s">
        <v>8335</v>
      </c>
      <c r="F1650" s="13" t="s">
        <v>8335</v>
      </c>
      <c r="G1650" s="13" t="s">
        <v>8339</v>
      </c>
      <c r="H1650" s="13" t="s">
        <v>8335</v>
      </c>
      <c r="J1650" s="20" t="str">
        <f>IF(Table7[[#This Row],[smoker]]="?","No",Table7[[#This Row],[smoker]])</f>
        <v>No</v>
      </c>
      <c r="K1650" s="20">
        <f>IFERROR(VALUE(Table7[[#This Row],[NumberOfMajorSurgeries]]),0)</f>
        <v>0</v>
      </c>
      <c r="L1650" s="22" t="str">
        <f t="shared" si="50"/>
        <v>Obesity</v>
      </c>
      <c r="M1650" s="22" t="str">
        <f t="shared" si="51"/>
        <v>Normal</v>
      </c>
    </row>
    <row r="1651" spans="1:13" x14ac:dyDescent="0.25">
      <c r="A1651" s="13" t="s">
        <v>3300</v>
      </c>
      <c r="B1651" s="13">
        <v>30.71</v>
      </c>
      <c r="C1651" s="13">
        <v>6.14</v>
      </c>
      <c r="D1651" s="13" t="s">
        <v>8335</v>
      </c>
      <c r="E1651" s="13" t="s">
        <v>8335</v>
      </c>
      <c r="F1651" s="13" t="s">
        <v>8337</v>
      </c>
      <c r="G1651" s="13">
        <v>1</v>
      </c>
      <c r="H1651" s="13" t="s">
        <v>8335</v>
      </c>
      <c r="J1651" s="20" t="str">
        <f>IF(Table7[[#This Row],[smoker]]="?","No",Table7[[#This Row],[smoker]])</f>
        <v>No</v>
      </c>
      <c r="K1651" s="20">
        <f>IFERROR(VALUE(Table7[[#This Row],[NumberOfMajorSurgeries]]),0)</f>
        <v>1</v>
      </c>
      <c r="L1651" s="20" t="str">
        <f t="shared" si="50"/>
        <v>Obesity</v>
      </c>
      <c r="M1651" s="20" t="str">
        <f t="shared" si="51"/>
        <v>Prediabetes</v>
      </c>
    </row>
    <row r="1652" spans="1:13" x14ac:dyDescent="0.25">
      <c r="A1652" s="13" t="s">
        <v>3302</v>
      </c>
      <c r="B1652" s="13">
        <v>28.9</v>
      </c>
      <c r="C1652" s="13">
        <v>5.36</v>
      </c>
      <c r="D1652" s="13" t="s">
        <v>8335</v>
      </c>
      <c r="E1652" s="13" t="s">
        <v>8335</v>
      </c>
      <c r="F1652" s="13" t="s">
        <v>8335</v>
      </c>
      <c r="G1652" s="13">
        <v>1</v>
      </c>
      <c r="H1652" s="13" t="s">
        <v>8335</v>
      </c>
      <c r="J1652" s="20" t="str">
        <f>IF(Table7[[#This Row],[smoker]]="?","No",Table7[[#This Row],[smoker]])</f>
        <v>No</v>
      </c>
      <c r="K1652" s="20">
        <f>IFERROR(VALUE(Table7[[#This Row],[NumberOfMajorSurgeries]]),0)</f>
        <v>1</v>
      </c>
      <c r="L1652" s="22" t="str">
        <f t="shared" si="50"/>
        <v>Overweight</v>
      </c>
      <c r="M1652" s="22" t="str">
        <f t="shared" si="51"/>
        <v>Normal</v>
      </c>
    </row>
    <row r="1653" spans="1:13" x14ac:dyDescent="0.25">
      <c r="A1653" s="13" t="s">
        <v>3304</v>
      </c>
      <c r="B1653" s="13">
        <v>36.19</v>
      </c>
      <c r="C1653" s="13">
        <v>4.3</v>
      </c>
      <c r="D1653" s="13" t="s">
        <v>8335</v>
      </c>
      <c r="E1653" s="13" t="s">
        <v>8335</v>
      </c>
      <c r="F1653" s="13" t="s">
        <v>8335</v>
      </c>
      <c r="G1653" s="13" t="s">
        <v>8339</v>
      </c>
      <c r="H1653" s="13" t="s">
        <v>8335</v>
      </c>
      <c r="J1653" s="20" t="str">
        <f>IF(Table7[[#This Row],[smoker]]="?","No",Table7[[#This Row],[smoker]])</f>
        <v>No</v>
      </c>
      <c r="K1653" s="20">
        <f>IFERROR(VALUE(Table7[[#This Row],[NumberOfMajorSurgeries]]),0)</f>
        <v>0</v>
      </c>
      <c r="L1653" s="20" t="str">
        <f t="shared" si="50"/>
        <v>Obesity</v>
      </c>
      <c r="M1653" s="20" t="str">
        <f t="shared" si="51"/>
        <v>Normal</v>
      </c>
    </row>
    <row r="1654" spans="1:13" x14ac:dyDescent="0.25">
      <c r="A1654" s="13" t="s">
        <v>3306</v>
      </c>
      <c r="B1654" s="13">
        <v>29.6</v>
      </c>
      <c r="C1654" s="13">
        <v>4.09</v>
      </c>
      <c r="D1654" s="13" t="s">
        <v>8335</v>
      </c>
      <c r="E1654" s="13" t="s">
        <v>8335</v>
      </c>
      <c r="F1654" s="13" t="s">
        <v>8335</v>
      </c>
      <c r="G1654" s="13" t="s">
        <v>8339</v>
      </c>
      <c r="H1654" s="13" t="s">
        <v>8335</v>
      </c>
      <c r="J1654" s="20" t="str">
        <f>IF(Table7[[#This Row],[smoker]]="?","No",Table7[[#This Row],[smoker]])</f>
        <v>No</v>
      </c>
      <c r="K1654" s="20">
        <f>IFERROR(VALUE(Table7[[#This Row],[NumberOfMajorSurgeries]]),0)</f>
        <v>0</v>
      </c>
      <c r="L1654" s="22" t="str">
        <f t="shared" si="50"/>
        <v>Overweight</v>
      </c>
      <c r="M1654" s="22" t="str">
        <f t="shared" si="51"/>
        <v>Normal</v>
      </c>
    </row>
    <row r="1655" spans="1:13" x14ac:dyDescent="0.25">
      <c r="A1655" s="13" t="s">
        <v>3308</v>
      </c>
      <c r="B1655" s="13">
        <v>30.95</v>
      </c>
      <c r="C1655" s="13">
        <v>6.27</v>
      </c>
      <c r="D1655" s="13" t="s">
        <v>8335</v>
      </c>
      <c r="E1655" s="13" t="s">
        <v>8335</v>
      </c>
      <c r="F1655" s="13" t="s">
        <v>8337</v>
      </c>
      <c r="G1655" s="13">
        <v>1</v>
      </c>
      <c r="H1655" s="13" t="s">
        <v>8335</v>
      </c>
      <c r="J1655" s="20" t="str">
        <f>IF(Table7[[#This Row],[smoker]]="?","No",Table7[[#This Row],[smoker]])</f>
        <v>No</v>
      </c>
      <c r="K1655" s="20">
        <f>IFERROR(VALUE(Table7[[#This Row],[NumberOfMajorSurgeries]]),0)</f>
        <v>1</v>
      </c>
      <c r="L1655" s="20" t="str">
        <f t="shared" si="50"/>
        <v>Obesity</v>
      </c>
      <c r="M1655" s="20" t="str">
        <f t="shared" si="51"/>
        <v>Prediabetes</v>
      </c>
    </row>
    <row r="1656" spans="1:13" x14ac:dyDescent="0.25">
      <c r="A1656" s="13" t="s">
        <v>3310</v>
      </c>
      <c r="B1656" s="13">
        <v>19.95</v>
      </c>
      <c r="C1656" s="13">
        <v>5.39</v>
      </c>
      <c r="D1656" s="13" t="s">
        <v>8335</v>
      </c>
      <c r="E1656" s="13" t="s">
        <v>8335</v>
      </c>
      <c r="F1656" s="13" t="s">
        <v>8335</v>
      </c>
      <c r="G1656" s="13">
        <v>1</v>
      </c>
      <c r="H1656" s="13" t="s">
        <v>8335</v>
      </c>
      <c r="J1656" s="20" t="str">
        <f>IF(Table7[[#This Row],[smoker]]="?","No",Table7[[#This Row],[smoker]])</f>
        <v>No</v>
      </c>
      <c r="K1656" s="20">
        <f>IFERROR(VALUE(Table7[[#This Row],[NumberOfMajorSurgeries]]),0)</f>
        <v>1</v>
      </c>
      <c r="L1656" s="22" t="str">
        <f t="shared" si="50"/>
        <v>Normal Weight</v>
      </c>
      <c r="M1656" s="22" t="str">
        <f t="shared" si="51"/>
        <v>Normal</v>
      </c>
    </row>
    <row r="1657" spans="1:13" x14ac:dyDescent="0.25">
      <c r="A1657" s="13" t="s">
        <v>3312</v>
      </c>
      <c r="B1657" s="13">
        <v>23.65</v>
      </c>
      <c r="C1657" s="13">
        <v>5.75</v>
      </c>
      <c r="D1657" s="13" t="s">
        <v>8336</v>
      </c>
      <c r="E1657" s="13" t="s">
        <v>8335</v>
      </c>
      <c r="F1657" s="13" t="s">
        <v>8335</v>
      </c>
      <c r="G1657" s="13" t="s">
        <v>8339</v>
      </c>
      <c r="H1657" s="13" t="s">
        <v>8335</v>
      </c>
      <c r="J1657" s="20" t="str">
        <f>IF(Table7[[#This Row],[smoker]]="?","No",Table7[[#This Row],[smoker]])</f>
        <v>No</v>
      </c>
      <c r="K1657" s="20">
        <f>IFERROR(VALUE(Table7[[#This Row],[NumberOfMajorSurgeries]]),0)</f>
        <v>0</v>
      </c>
      <c r="L1657" s="20" t="str">
        <f t="shared" si="50"/>
        <v>Normal Weight</v>
      </c>
      <c r="M1657" s="20" t="str">
        <f t="shared" si="51"/>
        <v>Prediabetes</v>
      </c>
    </row>
    <row r="1658" spans="1:13" x14ac:dyDescent="0.25">
      <c r="A1658" s="13" t="s">
        <v>3314</v>
      </c>
      <c r="B1658" s="13">
        <v>43.34</v>
      </c>
      <c r="C1658" s="13">
        <v>4.91</v>
      </c>
      <c r="D1658" s="13" t="s">
        <v>8335</v>
      </c>
      <c r="E1658" s="13" t="s">
        <v>8335</v>
      </c>
      <c r="F1658" s="13" t="s">
        <v>8335</v>
      </c>
      <c r="G1658" s="13">
        <v>1</v>
      </c>
      <c r="H1658" s="13" t="s">
        <v>8335</v>
      </c>
      <c r="J1658" s="20" t="str">
        <f>IF(Table7[[#This Row],[smoker]]="?","No",Table7[[#This Row],[smoker]])</f>
        <v>No</v>
      </c>
      <c r="K1658" s="20">
        <f>IFERROR(VALUE(Table7[[#This Row],[NumberOfMajorSurgeries]]),0)</f>
        <v>1</v>
      </c>
      <c r="L1658" s="22" t="str">
        <f t="shared" si="50"/>
        <v>Obesity</v>
      </c>
      <c r="M1658" s="22" t="str">
        <f t="shared" si="51"/>
        <v>Normal</v>
      </c>
    </row>
    <row r="1659" spans="1:13" x14ac:dyDescent="0.25">
      <c r="A1659" s="13" t="s">
        <v>3316</v>
      </c>
      <c r="B1659" s="13">
        <v>31.98</v>
      </c>
      <c r="C1659" s="13">
        <v>4.46</v>
      </c>
      <c r="D1659" s="13" t="s">
        <v>8336</v>
      </c>
      <c r="E1659" s="13" t="s">
        <v>8335</v>
      </c>
      <c r="F1659" s="13" t="s">
        <v>8335</v>
      </c>
      <c r="G1659" s="13">
        <v>1</v>
      </c>
      <c r="H1659" s="13" t="s">
        <v>8335</v>
      </c>
      <c r="J1659" s="20" t="str">
        <f>IF(Table7[[#This Row],[smoker]]="?","No",Table7[[#This Row],[smoker]])</f>
        <v>No</v>
      </c>
      <c r="K1659" s="20">
        <f>IFERROR(VALUE(Table7[[#This Row],[NumberOfMajorSurgeries]]),0)</f>
        <v>1</v>
      </c>
      <c r="L1659" s="20" t="str">
        <f t="shared" si="50"/>
        <v>Obesity</v>
      </c>
      <c r="M1659" s="20" t="str">
        <f t="shared" si="51"/>
        <v>Normal</v>
      </c>
    </row>
    <row r="1660" spans="1:13" x14ac:dyDescent="0.25">
      <c r="A1660" s="13" t="s">
        <v>3318</v>
      </c>
      <c r="B1660" s="13">
        <v>35.86</v>
      </c>
      <c r="C1660" s="13">
        <v>6.22</v>
      </c>
      <c r="D1660" s="13" t="s">
        <v>8335</v>
      </c>
      <c r="E1660" s="13" t="s">
        <v>8335</v>
      </c>
      <c r="F1660" s="13" t="s">
        <v>8335</v>
      </c>
      <c r="G1660" s="13">
        <v>1</v>
      </c>
      <c r="H1660" s="13" t="s">
        <v>8335</v>
      </c>
      <c r="J1660" s="20" t="str">
        <f>IF(Table7[[#This Row],[smoker]]="?","No",Table7[[#This Row],[smoker]])</f>
        <v>No</v>
      </c>
      <c r="K1660" s="20">
        <f>IFERROR(VALUE(Table7[[#This Row],[NumberOfMajorSurgeries]]),0)</f>
        <v>1</v>
      </c>
      <c r="L1660" s="22" t="str">
        <f t="shared" si="50"/>
        <v>Obesity</v>
      </c>
      <c r="M1660" s="22" t="str">
        <f t="shared" si="51"/>
        <v>Prediabetes</v>
      </c>
    </row>
    <row r="1661" spans="1:13" x14ac:dyDescent="0.25">
      <c r="A1661" s="13" t="s">
        <v>3320</v>
      </c>
      <c r="B1661" s="13">
        <v>15.2</v>
      </c>
      <c r="C1661" s="13">
        <v>8.82</v>
      </c>
      <c r="D1661" s="13" t="s">
        <v>8335</v>
      </c>
      <c r="E1661" s="13" t="s">
        <v>8335</v>
      </c>
      <c r="F1661" s="13" t="s">
        <v>8335</v>
      </c>
      <c r="G1661" s="13" t="s">
        <v>8339</v>
      </c>
      <c r="H1661" s="13" t="s">
        <v>8335</v>
      </c>
      <c r="J1661" s="20" t="str">
        <f>IF(Table7[[#This Row],[smoker]]="?","No",Table7[[#This Row],[smoker]])</f>
        <v>No</v>
      </c>
      <c r="K1661" s="20">
        <f>IFERROR(VALUE(Table7[[#This Row],[NumberOfMajorSurgeries]]),0)</f>
        <v>0</v>
      </c>
      <c r="L1661" s="20" t="str">
        <f t="shared" si="50"/>
        <v>Underweight</v>
      </c>
      <c r="M1661" s="20" t="str">
        <f t="shared" si="51"/>
        <v>Diabetes</v>
      </c>
    </row>
    <row r="1662" spans="1:13" x14ac:dyDescent="0.25">
      <c r="A1662" s="13" t="s">
        <v>3322</v>
      </c>
      <c r="B1662" s="13">
        <v>37.200000000000003</v>
      </c>
      <c r="C1662" s="13">
        <v>10.14</v>
      </c>
      <c r="D1662" s="13" t="s">
        <v>8335</v>
      </c>
      <c r="E1662" s="13" t="s">
        <v>8335</v>
      </c>
      <c r="F1662" s="13" t="s">
        <v>8335</v>
      </c>
      <c r="G1662" s="13" t="s">
        <v>8339</v>
      </c>
      <c r="H1662" s="13" t="s">
        <v>8335</v>
      </c>
      <c r="J1662" s="20" t="str">
        <f>IF(Table7[[#This Row],[smoker]]="?","No",Table7[[#This Row],[smoker]])</f>
        <v>No</v>
      </c>
      <c r="K1662" s="20">
        <f>IFERROR(VALUE(Table7[[#This Row],[NumberOfMajorSurgeries]]),0)</f>
        <v>0</v>
      </c>
      <c r="L1662" s="22" t="str">
        <f t="shared" si="50"/>
        <v>Obesity</v>
      </c>
      <c r="M1662" s="22" t="str">
        <f t="shared" si="51"/>
        <v>Diabetes</v>
      </c>
    </row>
    <row r="1663" spans="1:13" x14ac:dyDescent="0.25">
      <c r="A1663" s="13" t="s">
        <v>3324</v>
      </c>
      <c r="B1663" s="13">
        <v>17.91</v>
      </c>
      <c r="C1663" s="13">
        <v>4.66</v>
      </c>
      <c r="D1663" s="13" t="s">
        <v>8335</v>
      </c>
      <c r="E1663" s="13" t="s">
        <v>8335</v>
      </c>
      <c r="F1663" s="13" t="s">
        <v>8335</v>
      </c>
      <c r="G1663" s="13">
        <v>2</v>
      </c>
      <c r="H1663" s="13" t="s">
        <v>8335</v>
      </c>
      <c r="J1663" s="20" t="str">
        <f>IF(Table7[[#This Row],[smoker]]="?","No",Table7[[#This Row],[smoker]])</f>
        <v>No</v>
      </c>
      <c r="K1663" s="20">
        <f>IFERROR(VALUE(Table7[[#This Row],[NumberOfMajorSurgeries]]),0)</f>
        <v>2</v>
      </c>
      <c r="L1663" s="20" t="str">
        <f t="shared" si="50"/>
        <v>Underweight</v>
      </c>
      <c r="M1663" s="20" t="str">
        <f t="shared" si="51"/>
        <v>Normal</v>
      </c>
    </row>
    <row r="1664" spans="1:13" x14ac:dyDescent="0.25">
      <c r="A1664" s="13" t="s">
        <v>3326</v>
      </c>
      <c r="B1664" s="13">
        <v>20.76</v>
      </c>
      <c r="C1664" s="13">
        <v>6.26</v>
      </c>
      <c r="D1664" s="13" t="s">
        <v>8335</v>
      </c>
      <c r="E1664" s="13" t="s">
        <v>8335</v>
      </c>
      <c r="F1664" s="13" t="s">
        <v>8335</v>
      </c>
      <c r="G1664" s="13" t="s">
        <v>8339</v>
      </c>
      <c r="H1664" s="13" t="s">
        <v>8335</v>
      </c>
      <c r="J1664" s="20" t="str">
        <f>IF(Table7[[#This Row],[smoker]]="?","No",Table7[[#This Row],[smoker]])</f>
        <v>No</v>
      </c>
      <c r="K1664" s="20">
        <f>IFERROR(VALUE(Table7[[#This Row],[NumberOfMajorSurgeries]]),0)</f>
        <v>0</v>
      </c>
      <c r="L1664" s="22" t="str">
        <f t="shared" si="50"/>
        <v>Normal Weight</v>
      </c>
      <c r="M1664" s="22" t="str">
        <f t="shared" si="51"/>
        <v>Prediabetes</v>
      </c>
    </row>
    <row r="1665" spans="1:13" x14ac:dyDescent="0.25">
      <c r="A1665" s="13" t="s">
        <v>3328</v>
      </c>
      <c r="B1665" s="13">
        <v>38.99</v>
      </c>
      <c r="C1665" s="13">
        <v>5.21</v>
      </c>
      <c r="D1665" s="13" t="s">
        <v>8335</v>
      </c>
      <c r="E1665" s="13" t="s">
        <v>8336</v>
      </c>
      <c r="F1665" s="13" t="s">
        <v>8335</v>
      </c>
      <c r="G1665" s="13">
        <v>1</v>
      </c>
      <c r="H1665" s="13" t="s">
        <v>8335</v>
      </c>
      <c r="J1665" s="20" t="str">
        <f>IF(Table7[[#This Row],[smoker]]="?","No",Table7[[#This Row],[smoker]])</f>
        <v>No</v>
      </c>
      <c r="K1665" s="20">
        <f>IFERROR(VALUE(Table7[[#This Row],[NumberOfMajorSurgeries]]),0)</f>
        <v>1</v>
      </c>
      <c r="L1665" s="20" t="str">
        <f t="shared" si="50"/>
        <v>Obesity</v>
      </c>
      <c r="M1665" s="20" t="str">
        <f t="shared" si="51"/>
        <v>Normal</v>
      </c>
    </row>
    <row r="1666" spans="1:13" x14ac:dyDescent="0.25">
      <c r="A1666" s="13" t="s">
        <v>3330</v>
      </c>
      <c r="B1666" s="13">
        <v>42.655000000000001</v>
      </c>
      <c r="C1666" s="13">
        <v>5.94</v>
      </c>
      <c r="D1666" s="13" t="s">
        <v>8336</v>
      </c>
      <c r="E1666" s="13" t="s">
        <v>8335</v>
      </c>
      <c r="F1666" s="13" t="s">
        <v>8337</v>
      </c>
      <c r="G1666" s="13">
        <v>1</v>
      </c>
      <c r="H1666" s="13" t="s">
        <v>8335</v>
      </c>
      <c r="J1666" s="20" t="str">
        <f>IF(Table7[[#This Row],[smoker]]="?","No",Table7[[#This Row],[smoker]])</f>
        <v>No</v>
      </c>
      <c r="K1666" s="20">
        <f>IFERROR(VALUE(Table7[[#This Row],[NumberOfMajorSurgeries]]),0)</f>
        <v>1</v>
      </c>
      <c r="L1666" s="22" t="str">
        <f t="shared" ref="L1666:L1729" si="52">IF(B1666 &lt; 18.5, "Underweight", IF(B1666 &lt; 25, "Normal Weight", IF(B1666 &lt; 30, "Overweight", "Obesity")))</f>
        <v>Obesity</v>
      </c>
      <c r="M1666" s="22" t="str">
        <f t="shared" ref="M1666:M1729" si="53">IF(C1666&lt;5.7,"Normal",
IF(C1666&lt;6.5,"Prediabetes",
IF(C1666&lt;7,"Diabetes",
"Diabetes")))</f>
        <v>Prediabetes</v>
      </c>
    </row>
    <row r="1667" spans="1:13" x14ac:dyDescent="0.25">
      <c r="A1667" s="13" t="s">
        <v>3332</v>
      </c>
      <c r="B1667" s="13">
        <v>30.57</v>
      </c>
      <c r="C1667" s="13">
        <v>5.34</v>
      </c>
      <c r="D1667" s="13" t="s">
        <v>8335</v>
      </c>
      <c r="E1667" s="13" t="s">
        <v>8335</v>
      </c>
      <c r="F1667" s="13" t="s">
        <v>8337</v>
      </c>
      <c r="G1667" s="13">
        <v>1</v>
      </c>
      <c r="H1667" s="13" t="s">
        <v>8335</v>
      </c>
      <c r="J1667" s="20" t="str">
        <f>IF(Table7[[#This Row],[smoker]]="?","No",Table7[[#This Row],[smoker]])</f>
        <v>No</v>
      </c>
      <c r="K1667" s="20">
        <f>IFERROR(VALUE(Table7[[#This Row],[NumberOfMajorSurgeries]]),0)</f>
        <v>1</v>
      </c>
      <c r="L1667" s="20" t="str">
        <f t="shared" si="52"/>
        <v>Obesity</v>
      </c>
      <c r="M1667" s="20" t="str">
        <f t="shared" si="53"/>
        <v>Normal</v>
      </c>
    </row>
    <row r="1668" spans="1:13" x14ac:dyDescent="0.25">
      <c r="A1668" s="13" t="s">
        <v>3334</v>
      </c>
      <c r="B1668" s="13">
        <v>17.7</v>
      </c>
      <c r="C1668" s="13">
        <v>6.38</v>
      </c>
      <c r="D1668" s="13" t="s">
        <v>8335</v>
      </c>
      <c r="E1668" s="13" t="s">
        <v>8335</v>
      </c>
      <c r="F1668" s="13" t="s">
        <v>8335</v>
      </c>
      <c r="G1668" s="13">
        <v>2</v>
      </c>
      <c r="H1668" s="13" t="s">
        <v>8335</v>
      </c>
      <c r="J1668" s="20" t="str">
        <f>IF(Table7[[#This Row],[smoker]]="?","No",Table7[[#This Row],[smoker]])</f>
        <v>No</v>
      </c>
      <c r="K1668" s="20">
        <f>IFERROR(VALUE(Table7[[#This Row],[NumberOfMajorSurgeries]]),0)</f>
        <v>2</v>
      </c>
      <c r="L1668" s="22" t="str">
        <f t="shared" si="52"/>
        <v>Underweight</v>
      </c>
      <c r="M1668" s="22" t="str">
        <f t="shared" si="53"/>
        <v>Prediabetes</v>
      </c>
    </row>
    <row r="1669" spans="1:13" x14ac:dyDescent="0.25">
      <c r="A1669" s="13" t="s">
        <v>3336</v>
      </c>
      <c r="B1669" s="13">
        <v>34.770000000000003</v>
      </c>
      <c r="C1669" s="13">
        <v>4.47</v>
      </c>
      <c r="D1669" s="13" t="s">
        <v>8335</v>
      </c>
      <c r="E1669" s="13" t="s">
        <v>8335</v>
      </c>
      <c r="F1669" s="13" t="s">
        <v>8335</v>
      </c>
      <c r="G1669" s="13">
        <v>1</v>
      </c>
      <c r="H1669" s="13" t="s">
        <v>8335</v>
      </c>
      <c r="J1669" s="20" t="str">
        <f>IF(Table7[[#This Row],[smoker]]="?","No",Table7[[#This Row],[smoker]])</f>
        <v>No</v>
      </c>
      <c r="K1669" s="20">
        <f>IFERROR(VALUE(Table7[[#This Row],[NumberOfMajorSurgeries]]),0)</f>
        <v>1</v>
      </c>
      <c r="L1669" s="20" t="str">
        <f t="shared" si="52"/>
        <v>Obesity</v>
      </c>
      <c r="M1669" s="20" t="str">
        <f t="shared" si="53"/>
        <v>Normal</v>
      </c>
    </row>
    <row r="1670" spans="1:13" x14ac:dyDescent="0.25">
      <c r="A1670" s="13" t="s">
        <v>3338</v>
      </c>
      <c r="B1670" s="13">
        <v>16.88</v>
      </c>
      <c r="C1670" s="13">
        <v>9.9600000000000009</v>
      </c>
      <c r="D1670" s="13" t="s">
        <v>8335</v>
      </c>
      <c r="E1670" s="13" t="s">
        <v>8335</v>
      </c>
      <c r="F1670" s="13" t="s">
        <v>8335</v>
      </c>
      <c r="G1670" s="13" t="s">
        <v>8339</v>
      </c>
      <c r="H1670" s="13" t="s">
        <v>8335</v>
      </c>
      <c r="J1670" s="20" t="str">
        <f>IF(Table7[[#This Row],[smoker]]="?","No",Table7[[#This Row],[smoker]])</f>
        <v>No</v>
      </c>
      <c r="K1670" s="20">
        <f>IFERROR(VALUE(Table7[[#This Row],[NumberOfMajorSurgeries]]),0)</f>
        <v>0</v>
      </c>
      <c r="L1670" s="22" t="str">
        <f t="shared" si="52"/>
        <v>Underweight</v>
      </c>
      <c r="M1670" s="22" t="str">
        <f t="shared" si="53"/>
        <v>Diabetes</v>
      </c>
    </row>
    <row r="1671" spans="1:13" x14ac:dyDescent="0.25">
      <c r="A1671" s="13" t="s">
        <v>3340</v>
      </c>
      <c r="B1671" s="13">
        <v>40.26</v>
      </c>
      <c r="C1671" s="13">
        <v>9.92</v>
      </c>
      <c r="D1671" s="13" t="s">
        <v>8336</v>
      </c>
      <c r="E1671" s="13" t="s">
        <v>8335</v>
      </c>
      <c r="F1671" s="13" t="s">
        <v>8335</v>
      </c>
      <c r="G1671" s="13" t="s">
        <v>8339</v>
      </c>
      <c r="H1671" s="13" t="s">
        <v>8335</v>
      </c>
      <c r="J1671" s="20" t="str">
        <f>IF(Table7[[#This Row],[smoker]]="?","No",Table7[[#This Row],[smoker]])</f>
        <v>No</v>
      </c>
      <c r="K1671" s="20">
        <f>IFERROR(VALUE(Table7[[#This Row],[NumberOfMajorSurgeries]]),0)</f>
        <v>0</v>
      </c>
      <c r="L1671" s="20" t="str">
        <f t="shared" si="52"/>
        <v>Obesity</v>
      </c>
      <c r="M1671" s="20" t="str">
        <f t="shared" si="53"/>
        <v>Diabetes</v>
      </c>
    </row>
    <row r="1672" spans="1:13" x14ac:dyDescent="0.25">
      <c r="A1672" s="13" t="s">
        <v>3342</v>
      </c>
      <c r="B1672" s="13">
        <v>25.6</v>
      </c>
      <c r="C1672" s="13">
        <v>6.03</v>
      </c>
      <c r="D1672" s="13" t="s">
        <v>8335</v>
      </c>
      <c r="E1672" s="13" t="s">
        <v>8335</v>
      </c>
      <c r="F1672" s="13" t="s">
        <v>8337</v>
      </c>
      <c r="G1672" s="13">
        <v>1</v>
      </c>
      <c r="H1672" s="13" t="s">
        <v>8335</v>
      </c>
      <c r="J1672" s="20" t="str">
        <f>IF(Table7[[#This Row],[smoker]]="?","No",Table7[[#This Row],[smoker]])</f>
        <v>No</v>
      </c>
      <c r="K1672" s="20">
        <f>IFERROR(VALUE(Table7[[#This Row],[NumberOfMajorSurgeries]]),0)</f>
        <v>1</v>
      </c>
      <c r="L1672" s="22" t="str">
        <f t="shared" si="52"/>
        <v>Overweight</v>
      </c>
      <c r="M1672" s="22" t="str">
        <f t="shared" si="53"/>
        <v>Prediabetes</v>
      </c>
    </row>
    <row r="1673" spans="1:13" x14ac:dyDescent="0.25">
      <c r="A1673" s="13" t="s">
        <v>3344</v>
      </c>
      <c r="B1673" s="13">
        <v>33.549999999999997</v>
      </c>
      <c r="C1673" s="13">
        <v>10.9</v>
      </c>
      <c r="D1673" s="13" t="s">
        <v>8336</v>
      </c>
      <c r="E1673" s="13" t="s">
        <v>8335</v>
      </c>
      <c r="F1673" s="13" t="s">
        <v>8335</v>
      </c>
      <c r="G1673" s="13" t="s">
        <v>8339</v>
      </c>
      <c r="H1673" s="13" t="s">
        <v>8335</v>
      </c>
      <c r="J1673" s="20" t="str">
        <f>IF(Table7[[#This Row],[smoker]]="?","No",Table7[[#This Row],[smoker]])</f>
        <v>No</v>
      </c>
      <c r="K1673" s="20">
        <f>IFERROR(VALUE(Table7[[#This Row],[NumberOfMajorSurgeries]]),0)</f>
        <v>0</v>
      </c>
      <c r="L1673" s="20" t="str">
        <f t="shared" si="52"/>
        <v>Obesity</v>
      </c>
      <c r="M1673" s="20" t="str">
        <f t="shared" si="53"/>
        <v>Diabetes</v>
      </c>
    </row>
    <row r="1674" spans="1:13" x14ac:dyDescent="0.25">
      <c r="A1674" s="13" t="s">
        <v>3346</v>
      </c>
      <c r="B1674" s="13">
        <v>16.690000000000001</v>
      </c>
      <c r="C1674" s="13">
        <v>10.66</v>
      </c>
      <c r="D1674" s="13" t="s">
        <v>8335</v>
      </c>
      <c r="E1674" s="13" t="s">
        <v>8335</v>
      </c>
      <c r="F1674" s="13" t="s">
        <v>8335</v>
      </c>
      <c r="G1674" s="13" t="s">
        <v>8339</v>
      </c>
      <c r="H1674" s="13" t="s">
        <v>8335</v>
      </c>
      <c r="J1674" s="20" t="str">
        <f>IF(Table7[[#This Row],[smoker]]="?","No",Table7[[#This Row],[smoker]])</f>
        <v>No</v>
      </c>
      <c r="K1674" s="20">
        <f>IFERROR(VALUE(Table7[[#This Row],[NumberOfMajorSurgeries]]),0)</f>
        <v>0</v>
      </c>
      <c r="L1674" s="22" t="str">
        <f t="shared" si="52"/>
        <v>Underweight</v>
      </c>
      <c r="M1674" s="22" t="str">
        <f t="shared" si="53"/>
        <v>Diabetes</v>
      </c>
    </row>
    <row r="1675" spans="1:13" x14ac:dyDescent="0.25">
      <c r="A1675" s="13" t="s">
        <v>3348</v>
      </c>
      <c r="B1675" s="13">
        <v>19.95</v>
      </c>
      <c r="C1675" s="13">
        <v>4.05</v>
      </c>
      <c r="D1675" s="13" t="s">
        <v>8335</v>
      </c>
      <c r="E1675" s="13" t="s">
        <v>8335</v>
      </c>
      <c r="F1675" s="13" t="s">
        <v>8335</v>
      </c>
      <c r="G1675" s="13">
        <v>1</v>
      </c>
      <c r="H1675" s="13" t="s">
        <v>8335</v>
      </c>
      <c r="J1675" s="20" t="str">
        <f>IF(Table7[[#This Row],[smoker]]="?","No",Table7[[#This Row],[smoker]])</f>
        <v>No</v>
      </c>
      <c r="K1675" s="20">
        <f>IFERROR(VALUE(Table7[[#This Row],[NumberOfMajorSurgeries]]),0)</f>
        <v>1</v>
      </c>
      <c r="L1675" s="20" t="str">
        <f t="shared" si="52"/>
        <v>Normal Weight</v>
      </c>
      <c r="M1675" s="20" t="str">
        <f t="shared" si="53"/>
        <v>Normal</v>
      </c>
    </row>
    <row r="1676" spans="1:13" x14ac:dyDescent="0.25">
      <c r="A1676" s="13" t="s">
        <v>3350</v>
      </c>
      <c r="B1676" s="13">
        <v>17.55</v>
      </c>
      <c r="C1676" s="13">
        <v>4.2300000000000004</v>
      </c>
      <c r="D1676" s="13" t="s">
        <v>8335</v>
      </c>
      <c r="E1676" s="13" t="s">
        <v>8335</v>
      </c>
      <c r="F1676" s="13" t="s">
        <v>8335</v>
      </c>
      <c r="G1676" s="13">
        <v>2</v>
      </c>
      <c r="H1676" s="13" t="s">
        <v>8335</v>
      </c>
      <c r="J1676" s="20" t="str">
        <f>IF(Table7[[#This Row],[smoker]]="?","No",Table7[[#This Row],[smoker]])</f>
        <v>No</v>
      </c>
      <c r="K1676" s="20">
        <f>IFERROR(VALUE(Table7[[#This Row],[NumberOfMajorSurgeries]]),0)</f>
        <v>2</v>
      </c>
      <c r="L1676" s="22" t="str">
        <f t="shared" si="52"/>
        <v>Underweight</v>
      </c>
      <c r="M1676" s="22" t="str">
        <f t="shared" si="53"/>
        <v>Normal</v>
      </c>
    </row>
    <row r="1677" spans="1:13" x14ac:dyDescent="0.25">
      <c r="A1677" s="13" t="s">
        <v>3352</v>
      </c>
      <c r="B1677" s="13">
        <v>22.01</v>
      </c>
      <c r="C1677" s="13">
        <v>5.01</v>
      </c>
      <c r="D1677" s="13" t="s">
        <v>8335</v>
      </c>
      <c r="E1677" s="13" t="s">
        <v>8335</v>
      </c>
      <c r="F1677" s="13" t="s">
        <v>8335</v>
      </c>
      <c r="G1677" s="13">
        <v>1</v>
      </c>
      <c r="H1677" s="13" t="s">
        <v>8335</v>
      </c>
      <c r="J1677" s="20" t="str">
        <f>IF(Table7[[#This Row],[smoker]]="?","No",Table7[[#This Row],[smoker]])</f>
        <v>No</v>
      </c>
      <c r="K1677" s="20">
        <f>IFERROR(VALUE(Table7[[#This Row],[NumberOfMajorSurgeries]]),0)</f>
        <v>1</v>
      </c>
      <c r="L1677" s="20" t="str">
        <f t="shared" si="52"/>
        <v>Normal Weight</v>
      </c>
      <c r="M1677" s="20" t="str">
        <f t="shared" si="53"/>
        <v>Normal</v>
      </c>
    </row>
    <row r="1678" spans="1:13" x14ac:dyDescent="0.25">
      <c r="A1678" s="13" t="s">
        <v>3354</v>
      </c>
      <c r="B1678" s="13">
        <v>41.8</v>
      </c>
      <c r="C1678" s="13">
        <v>5.82</v>
      </c>
      <c r="D1678" s="13" t="s">
        <v>8336</v>
      </c>
      <c r="E1678" s="13" t="s">
        <v>8335</v>
      </c>
      <c r="F1678" s="13" t="s">
        <v>8337</v>
      </c>
      <c r="G1678" s="13">
        <v>1</v>
      </c>
      <c r="H1678" s="13" t="s">
        <v>8335</v>
      </c>
      <c r="J1678" s="20" t="str">
        <f>IF(Table7[[#This Row],[smoker]]="?","No",Table7[[#This Row],[smoker]])</f>
        <v>No</v>
      </c>
      <c r="K1678" s="20">
        <f>IFERROR(VALUE(Table7[[#This Row],[NumberOfMajorSurgeries]]),0)</f>
        <v>1</v>
      </c>
      <c r="L1678" s="22" t="str">
        <f t="shared" si="52"/>
        <v>Obesity</v>
      </c>
      <c r="M1678" s="22" t="str">
        <f t="shared" si="53"/>
        <v>Prediabetes</v>
      </c>
    </row>
    <row r="1679" spans="1:13" x14ac:dyDescent="0.25">
      <c r="A1679" s="13" t="s">
        <v>3356</v>
      </c>
      <c r="B1679" s="13">
        <v>19.170000000000002</v>
      </c>
      <c r="C1679" s="13">
        <v>7.94</v>
      </c>
      <c r="D1679" s="13" t="s">
        <v>8335</v>
      </c>
      <c r="E1679" s="13" t="s">
        <v>8335</v>
      </c>
      <c r="F1679" s="13" t="s">
        <v>8335</v>
      </c>
      <c r="G1679" s="13" t="s">
        <v>8339</v>
      </c>
      <c r="H1679" s="13" t="s">
        <v>8335</v>
      </c>
      <c r="J1679" s="20" t="str">
        <f>IF(Table7[[#This Row],[smoker]]="?","No",Table7[[#This Row],[smoker]])</f>
        <v>No</v>
      </c>
      <c r="K1679" s="20">
        <f>IFERROR(VALUE(Table7[[#This Row],[NumberOfMajorSurgeries]]),0)</f>
        <v>0</v>
      </c>
      <c r="L1679" s="20" t="str">
        <f t="shared" si="52"/>
        <v>Normal Weight</v>
      </c>
      <c r="M1679" s="20" t="str">
        <f t="shared" si="53"/>
        <v>Diabetes</v>
      </c>
    </row>
    <row r="1680" spans="1:13" x14ac:dyDescent="0.25">
      <c r="A1680" s="13" t="s">
        <v>3358</v>
      </c>
      <c r="B1680" s="13">
        <v>32.799999999999997</v>
      </c>
      <c r="C1680" s="13">
        <v>6.16</v>
      </c>
      <c r="D1680" s="13" t="s">
        <v>8336</v>
      </c>
      <c r="E1680" s="13" t="s">
        <v>8335</v>
      </c>
      <c r="F1680" s="13" t="s">
        <v>8337</v>
      </c>
      <c r="G1680" s="13">
        <v>1</v>
      </c>
      <c r="H1680" s="13" t="s">
        <v>8335</v>
      </c>
      <c r="J1680" s="20" t="str">
        <f>IF(Table7[[#This Row],[smoker]]="?","No",Table7[[#This Row],[smoker]])</f>
        <v>No</v>
      </c>
      <c r="K1680" s="20">
        <f>IFERROR(VALUE(Table7[[#This Row],[NumberOfMajorSurgeries]]),0)</f>
        <v>1</v>
      </c>
      <c r="L1680" s="22" t="str">
        <f t="shared" si="52"/>
        <v>Obesity</v>
      </c>
      <c r="M1680" s="22" t="str">
        <f t="shared" si="53"/>
        <v>Prediabetes</v>
      </c>
    </row>
    <row r="1681" spans="1:13" x14ac:dyDescent="0.25">
      <c r="A1681" s="13" t="s">
        <v>3360</v>
      </c>
      <c r="B1681" s="13">
        <v>35.814999999999998</v>
      </c>
      <c r="C1681" s="13">
        <v>4.1500000000000004</v>
      </c>
      <c r="D1681" s="13" t="s">
        <v>8335</v>
      </c>
      <c r="E1681" s="13" t="s">
        <v>8335</v>
      </c>
      <c r="F1681" s="13" t="s">
        <v>8335</v>
      </c>
      <c r="G1681" s="13">
        <v>1</v>
      </c>
      <c r="H1681" s="13" t="s">
        <v>8335</v>
      </c>
      <c r="J1681" s="20" t="str">
        <f>IF(Table7[[#This Row],[smoker]]="?","No",Table7[[#This Row],[smoker]])</f>
        <v>No</v>
      </c>
      <c r="K1681" s="20">
        <f>IFERROR(VALUE(Table7[[#This Row],[NumberOfMajorSurgeries]]),0)</f>
        <v>1</v>
      </c>
      <c r="L1681" s="20" t="str">
        <f t="shared" si="52"/>
        <v>Obesity</v>
      </c>
      <c r="M1681" s="20" t="str">
        <f t="shared" si="53"/>
        <v>Normal</v>
      </c>
    </row>
    <row r="1682" spans="1:13" x14ac:dyDescent="0.25">
      <c r="A1682" s="13" t="s">
        <v>3362</v>
      </c>
      <c r="B1682" s="13">
        <v>24.3</v>
      </c>
      <c r="C1682" s="13">
        <v>6.23</v>
      </c>
      <c r="D1682" s="13" t="s">
        <v>8335</v>
      </c>
      <c r="E1682" s="13" t="s">
        <v>8335</v>
      </c>
      <c r="F1682" s="13" t="s">
        <v>8335</v>
      </c>
      <c r="G1682" s="13" t="s">
        <v>8339</v>
      </c>
      <c r="H1682" s="13" t="s">
        <v>8335</v>
      </c>
      <c r="J1682" s="20" t="str">
        <f>IF(Table7[[#This Row],[smoker]]="?","No",Table7[[#This Row],[smoker]])</f>
        <v>No</v>
      </c>
      <c r="K1682" s="20">
        <f>IFERROR(VALUE(Table7[[#This Row],[NumberOfMajorSurgeries]]),0)</f>
        <v>0</v>
      </c>
      <c r="L1682" s="22" t="str">
        <f t="shared" si="52"/>
        <v>Normal Weight</v>
      </c>
      <c r="M1682" s="22" t="str">
        <f t="shared" si="53"/>
        <v>Prediabetes</v>
      </c>
    </row>
    <row r="1683" spans="1:13" x14ac:dyDescent="0.25">
      <c r="A1683" s="13" t="s">
        <v>3364</v>
      </c>
      <c r="B1683" s="13">
        <v>19.059999999999999</v>
      </c>
      <c r="C1683" s="13">
        <v>7.41</v>
      </c>
      <c r="D1683" s="13" t="s">
        <v>8335</v>
      </c>
      <c r="E1683" s="13" t="s">
        <v>8335</v>
      </c>
      <c r="F1683" s="13" t="s">
        <v>8335</v>
      </c>
      <c r="G1683" s="13" t="s">
        <v>8339</v>
      </c>
      <c r="H1683" s="13" t="s">
        <v>8335</v>
      </c>
      <c r="J1683" s="20" t="str">
        <f>IF(Table7[[#This Row],[smoker]]="?","No",Table7[[#This Row],[smoker]])</f>
        <v>No</v>
      </c>
      <c r="K1683" s="20">
        <f>IFERROR(VALUE(Table7[[#This Row],[NumberOfMajorSurgeries]]),0)</f>
        <v>0</v>
      </c>
      <c r="L1683" s="20" t="str">
        <f t="shared" si="52"/>
        <v>Normal Weight</v>
      </c>
      <c r="M1683" s="20" t="str">
        <f t="shared" si="53"/>
        <v>Diabetes</v>
      </c>
    </row>
    <row r="1684" spans="1:13" x14ac:dyDescent="0.25">
      <c r="A1684" s="13" t="s">
        <v>3366</v>
      </c>
      <c r="B1684" s="13">
        <v>33.25</v>
      </c>
      <c r="C1684" s="13">
        <v>5.62</v>
      </c>
      <c r="D1684" s="13" t="s">
        <v>8336</v>
      </c>
      <c r="E1684" s="13" t="s">
        <v>8335</v>
      </c>
      <c r="F1684" s="13" t="s">
        <v>8335</v>
      </c>
      <c r="G1684" s="13">
        <v>1</v>
      </c>
      <c r="H1684" s="13" t="s">
        <v>8335</v>
      </c>
      <c r="J1684" s="20" t="str">
        <f>IF(Table7[[#This Row],[smoker]]="?","No",Table7[[#This Row],[smoker]])</f>
        <v>No</v>
      </c>
      <c r="K1684" s="20">
        <f>IFERROR(VALUE(Table7[[#This Row],[NumberOfMajorSurgeries]]),0)</f>
        <v>1</v>
      </c>
      <c r="L1684" s="22" t="str">
        <f t="shared" si="52"/>
        <v>Obesity</v>
      </c>
      <c r="M1684" s="22" t="str">
        <f t="shared" si="53"/>
        <v>Normal</v>
      </c>
    </row>
    <row r="1685" spans="1:13" x14ac:dyDescent="0.25">
      <c r="A1685" s="13" t="s">
        <v>3368</v>
      </c>
      <c r="B1685" s="13">
        <v>21.37</v>
      </c>
      <c r="C1685" s="13">
        <v>4.54</v>
      </c>
      <c r="D1685" s="13" t="s">
        <v>8336</v>
      </c>
      <c r="E1685" s="13" t="s">
        <v>8335</v>
      </c>
      <c r="F1685" s="13" t="s">
        <v>8337</v>
      </c>
      <c r="G1685" s="13">
        <v>1</v>
      </c>
      <c r="H1685" s="13" t="s">
        <v>8335</v>
      </c>
      <c r="J1685" s="20" t="str">
        <f>IF(Table7[[#This Row],[smoker]]="?","No",Table7[[#This Row],[smoker]])</f>
        <v>No</v>
      </c>
      <c r="K1685" s="20">
        <f>IFERROR(VALUE(Table7[[#This Row],[NumberOfMajorSurgeries]]),0)</f>
        <v>1</v>
      </c>
      <c r="L1685" s="20" t="str">
        <f t="shared" si="52"/>
        <v>Normal Weight</v>
      </c>
      <c r="M1685" s="20" t="str">
        <f t="shared" si="53"/>
        <v>Normal</v>
      </c>
    </row>
    <row r="1686" spans="1:13" x14ac:dyDescent="0.25">
      <c r="A1686" s="13" t="s">
        <v>3370</v>
      </c>
      <c r="B1686" s="13">
        <v>34.43</v>
      </c>
      <c r="C1686" s="13">
        <v>8.6199999999999992</v>
      </c>
      <c r="D1686" s="13" t="s">
        <v>8336</v>
      </c>
      <c r="E1686" s="13" t="s">
        <v>8335</v>
      </c>
      <c r="F1686" s="13" t="s">
        <v>8335</v>
      </c>
      <c r="G1686" s="13">
        <v>1</v>
      </c>
      <c r="H1686" s="13" t="s">
        <v>8335</v>
      </c>
      <c r="J1686" s="20" t="str">
        <f>IF(Table7[[#This Row],[smoker]]="?","No",Table7[[#This Row],[smoker]])</f>
        <v>No</v>
      </c>
      <c r="K1686" s="20">
        <f>IFERROR(VALUE(Table7[[#This Row],[NumberOfMajorSurgeries]]),0)</f>
        <v>1</v>
      </c>
      <c r="L1686" s="22" t="str">
        <f t="shared" si="52"/>
        <v>Obesity</v>
      </c>
      <c r="M1686" s="22" t="str">
        <f t="shared" si="53"/>
        <v>Diabetes</v>
      </c>
    </row>
    <row r="1687" spans="1:13" x14ac:dyDescent="0.25">
      <c r="A1687" s="13" t="s">
        <v>3372</v>
      </c>
      <c r="B1687" s="13">
        <v>20.86</v>
      </c>
      <c r="C1687" s="13">
        <v>4.3600000000000003</v>
      </c>
      <c r="D1687" s="13" t="s">
        <v>8336</v>
      </c>
      <c r="E1687" s="13" t="s">
        <v>8335</v>
      </c>
      <c r="F1687" s="13" t="s">
        <v>8335</v>
      </c>
      <c r="G1687" s="13" t="s">
        <v>8339</v>
      </c>
      <c r="H1687" s="13" t="s">
        <v>8335</v>
      </c>
      <c r="J1687" s="20" t="str">
        <f>IF(Table7[[#This Row],[smoker]]="?","No",Table7[[#This Row],[smoker]])</f>
        <v>No</v>
      </c>
      <c r="K1687" s="20">
        <f>IFERROR(VALUE(Table7[[#This Row],[NumberOfMajorSurgeries]]),0)</f>
        <v>0</v>
      </c>
      <c r="L1687" s="20" t="str">
        <f t="shared" si="52"/>
        <v>Normal Weight</v>
      </c>
      <c r="M1687" s="20" t="str">
        <f t="shared" si="53"/>
        <v>Normal</v>
      </c>
    </row>
    <row r="1688" spans="1:13" x14ac:dyDescent="0.25">
      <c r="A1688" s="13" t="s">
        <v>3374</v>
      </c>
      <c r="B1688" s="13">
        <v>18.34</v>
      </c>
      <c r="C1688" s="13">
        <v>10.01</v>
      </c>
      <c r="D1688" s="13" t="s">
        <v>8335</v>
      </c>
      <c r="E1688" s="13" t="s">
        <v>8335</v>
      </c>
      <c r="F1688" s="13" t="s">
        <v>8335</v>
      </c>
      <c r="G1688" s="13" t="s">
        <v>8339</v>
      </c>
      <c r="H1688" s="13" t="s">
        <v>8335</v>
      </c>
      <c r="J1688" s="20" t="str">
        <f>IF(Table7[[#This Row],[smoker]]="?","No",Table7[[#This Row],[smoker]])</f>
        <v>No</v>
      </c>
      <c r="K1688" s="20">
        <f>IFERROR(VALUE(Table7[[#This Row],[NumberOfMajorSurgeries]]),0)</f>
        <v>0</v>
      </c>
      <c r="L1688" s="22" t="str">
        <f t="shared" si="52"/>
        <v>Underweight</v>
      </c>
      <c r="M1688" s="22" t="str">
        <f t="shared" si="53"/>
        <v>Diabetes</v>
      </c>
    </row>
    <row r="1689" spans="1:13" x14ac:dyDescent="0.25">
      <c r="A1689" s="13" t="s">
        <v>3376</v>
      </c>
      <c r="B1689" s="13">
        <v>34.15</v>
      </c>
      <c r="C1689" s="13">
        <v>5.42</v>
      </c>
      <c r="D1689" s="13" t="s">
        <v>8335</v>
      </c>
      <c r="E1689" s="13" t="s">
        <v>8335</v>
      </c>
      <c r="F1689" s="13" t="s">
        <v>8335</v>
      </c>
      <c r="G1689" s="13" t="s">
        <v>8339</v>
      </c>
      <c r="H1689" s="13" t="s">
        <v>8335</v>
      </c>
      <c r="J1689" s="20" t="str">
        <f>IF(Table7[[#This Row],[smoker]]="?","No",Table7[[#This Row],[smoker]])</f>
        <v>No</v>
      </c>
      <c r="K1689" s="20">
        <f>IFERROR(VALUE(Table7[[#This Row],[NumberOfMajorSurgeries]]),0)</f>
        <v>0</v>
      </c>
      <c r="L1689" s="20" t="str">
        <f t="shared" si="52"/>
        <v>Obesity</v>
      </c>
      <c r="M1689" s="20" t="str">
        <f t="shared" si="53"/>
        <v>Normal</v>
      </c>
    </row>
    <row r="1690" spans="1:13" x14ac:dyDescent="0.25">
      <c r="A1690" s="13" t="s">
        <v>3378</v>
      </c>
      <c r="B1690" s="13">
        <v>18.350000000000001</v>
      </c>
      <c r="C1690" s="13">
        <v>5.12</v>
      </c>
      <c r="D1690" s="13" t="s">
        <v>8335</v>
      </c>
      <c r="E1690" s="13" t="s">
        <v>8335</v>
      </c>
      <c r="F1690" s="13" t="s">
        <v>8335</v>
      </c>
      <c r="G1690" s="13" t="s">
        <v>8339</v>
      </c>
      <c r="H1690" s="13" t="s">
        <v>8335</v>
      </c>
      <c r="J1690" s="20" t="str">
        <f>IF(Table7[[#This Row],[smoker]]="?","No",Table7[[#This Row],[smoker]])</f>
        <v>No</v>
      </c>
      <c r="K1690" s="20">
        <f>IFERROR(VALUE(Table7[[#This Row],[NumberOfMajorSurgeries]]),0)</f>
        <v>0</v>
      </c>
      <c r="L1690" s="22" t="str">
        <f t="shared" si="52"/>
        <v>Underweight</v>
      </c>
      <c r="M1690" s="22" t="str">
        <f t="shared" si="53"/>
        <v>Normal</v>
      </c>
    </row>
    <row r="1691" spans="1:13" x14ac:dyDescent="0.25">
      <c r="A1691" s="13" t="s">
        <v>3380</v>
      </c>
      <c r="B1691" s="13">
        <v>22.13</v>
      </c>
      <c r="C1691" s="13">
        <v>9.1999999999999993</v>
      </c>
      <c r="D1691" s="13" t="s">
        <v>8336</v>
      </c>
      <c r="E1691" s="13" t="s">
        <v>8335</v>
      </c>
      <c r="F1691" s="13" t="s">
        <v>8335</v>
      </c>
      <c r="G1691" s="13" t="s">
        <v>8339</v>
      </c>
      <c r="H1691" s="13" t="s">
        <v>8335</v>
      </c>
      <c r="J1691" s="20" t="str">
        <f>IF(Table7[[#This Row],[smoker]]="?","No",Table7[[#This Row],[smoker]])</f>
        <v>No</v>
      </c>
      <c r="K1691" s="20">
        <f>IFERROR(VALUE(Table7[[#This Row],[NumberOfMajorSurgeries]]),0)</f>
        <v>0</v>
      </c>
      <c r="L1691" s="20" t="str">
        <f t="shared" si="52"/>
        <v>Normal Weight</v>
      </c>
      <c r="M1691" s="20" t="str">
        <f t="shared" si="53"/>
        <v>Diabetes</v>
      </c>
    </row>
    <row r="1692" spans="1:13" x14ac:dyDescent="0.25">
      <c r="A1692" s="13" t="s">
        <v>3382</v>
      </c>
      <c r="B1692" s="13">
        <v>22.51</v>
      </c>
      <c r="C1692" s="13">
        <v>6.08</v>
      </c>
      <c r="D1692" s="13" t="s">
        <v>8336</v>
      </c>
      <c r="E1692" s="13" t="s">
        <v>8335</v>
      </c>
      <c r="F1692" s="13" t="s">
        <v>8335</v>
      </c>
      <c r="G1692" s="13">
        <v>1</v>
      </c>
      <c r="H1692" s="13" t="s">
        <v>8335</v>
      </c>
      <c r="J1692" s="20" t="str">
        <f>IF(Table7[[#This Row],[smoker]]="?","No",Table7[[#This Row],[smoker]])</f>
        <v>No</v>
      </c>
      <c r="K1692" s="20">
        <f>IFERROR(VALUE(Table7[[#This Row],[NumberOfMajorSurgeries]]),0)</f>
        <v>1</v>
      </c>
      <c r="L1692" s="22" t="str">
        <f t="shared" si="52"/>
        <v>Normal Weight</v>
      </c>
      <c r="M1692" s="22" t="str">
        <f t="shared" si="53"/>
        <v>Prediabetes</v>
      </c>
    </row>
    <row r="1693" spans="1:13" x14ac:dyDescent="0.25">
      <c r="A1693" s="13" t="s">
        <v>3384</v>
      </c>
      <c r="B1693" s="13">
        <v>31</v>
      </c>
      <c r="C1693" s="13">
        <v>4.7699999999999996</v>
      </c>
      <c r="D1693" s="13" t="s">
        <v>8335</v>
      </c>
      <c r="E1693" s="13" t="s">
        <v>8335</v>
      </c>
      <c r="F1693" s="13" t="s">
        <v>8335</v>
      </c>
      <c r="G1693" s="13">
        <v>1</v>
      </c>
      <c r="H1693" s="13" t="s">
        <v>8335</v>
      </c>
      <c r="J1693" s="20" t="str">
        <f>IF(Table7[[#This Row],[smoker]]="?","No",Table7[[#This Row],[smoker]])</f>
        <v>No</v>
      </c>
      <c r="K1693" s="20">
        <f>IFERROR(VALUE(Table7[[#This Row],[NumberOfMajorSurgeries]]),0)</f>
        <v>1</v>
      </c>
      <c r="L1693" s="20" t="str">
        <f t="shared" si="52"/>
        <v>Obesity</v>
      </c>
      <c r="M1693" s="20" t="str">
        <f t="shared" si="53"/>
        <v>Normal</v>
      </c>
    </row>
    <row r="1694" spans="1:13" x14ac:dyDescent="0.25">
      <c r="A1694" s="13" t="s">
        <v>3386</v>
      </c>
      <c r="B1694" s="13">
        <v>28.27</v>
      </c>
      <c r="C1694" s="13">
        <v>4.62</v>
      </c>
      <c r="D1694" s="13" t="s">
        <v>8335</v>
      </c>
      <c r="E1694" s="13" t="s">
        <v>8335</v>
      </c>
      <c r="F1694" s="13" t="s">
        <v>8335</v>
      </c>
      <c r="G1694" s="13">
        <v>1</v>
      </c>
      <c r="H1694" s="13" t="s">
        <v>8335</v>
      </c>
      <c r="J1694" s="20" t="str">
        <f>IF(Table7[[#This Row],[smoker]]="?","No",Table7[[#This Row],[smoker]])</f>
        <v>No</v>
      </c>
      <c r="K1694" s="20">
        <f>IFERROR(VALUE(Table7[[#This Row],[NumberOfMajorSurgeries]]),0)</f>
        <v>1</v>
      </c>
      <c r="L1694" s="22" t="str">
        <f t="shared" si="52"/>
        <v>Overweight</v>
      </c>
      <c r="M1694" s="22" t="str">
        <f t="shared" si="53"/>
        <v>Normal</v>
      </c>
    </row>
    <row r="1695" spans="1:13" x14ac:dyDescent="0.25">
      <c r="A1695" s="13" t="s">
        <v>3388</v>
      </c>
      <c r="B1695" s="13">
        <v>29.92</v>
      </c>
      <c r="C1695" s="13">
        <v>9.07</v>
      </c>
      <c r="D1695" s="13" t="s">
        <v>8336</v>
      </c>
      <c r="E1695" s="13" t="s">
        <v>8335</v>
      </c>
      <c r="F1695" s="13" t="s">
        <v>8335</v>
      </c>
      <c r="G1695" s="13">
        <v>1</v>
      </c>
      <c r="H1695" s="13" t="s">
        <v>8335</v>
      </c>
      <c r="J1695" s="20" t="str">
        <f>IF(Table7[[#This Row],[smoker]]="?","No",Table7[[#This Row],[smoker]])</f>
        <v>No</v>
      </c>
      <c r="K1695" s="20">
        <f>IFERROR(VALUE(Table7[[#This Row],[NumberOfMajorSurgeries]]),0)</f>
        <v>1</v>
      </c>
      <c r="L1695" s="20" t="str">
        <f t="shared" si="52"/>
        <v>Overweight</v>
      </c>
      <c r="M1695" s="20" t="str">
        <f t="shared" si="53"/>
        <v>Diabetes</v>
      </c>
    </row>
    <row r="1696" spans="1:13" x14ac:dyDescent="0.25">
      <c r="A1696" s="13" t="s">
        <v>3390</v>
      </c>
      <c r="B1696" s="13">
        <v>25.9</v>
      </c>
      <c r="C1696" s="13">
        <v>9.1199999999999992</v>
      </c>
      <c r="D1696" s="13" t="s">
        <v>8336</v>
      </c>
      <c r="E1696" s="13" t="s">
        <v>8335</v>
      </c>
      <c r="F1696" s="13" t="s">
        <v>8335</v>
      </c>
      <c r="G1696" s="13">
        <v>1</v>
      </c>
      <c r="H1696" s="13" t="s">
        <v>8335</v>
      </c>
      <c r="J1696" s="20" t="str">
        <f>IF(Table7[[#This Row],[smoker]]="?","No",Table7[[#This Row],[smoker]])</f>
        <v>No</v>
      </c>
      <c r="K1696" s="20">
        <f>IFERROR(VALUE(Table7[[#This Row],[NumberOfMajorSurgeries]]),0)</f>
        <v>1</v>
      </c>
      <c r="L1696" s="22" t="str">
        <f t="shared" si="52"/>
        <v>Overweight</v>
      </c>
      <c r="M1696" s="22" t="str">
        <f t="shared" si="53"/>
        <v>Diabetes</v>
      </c>
    </row>
    <row r="1697" spans="1:13" x14ac:dyDescent="0.25">
      <c r="A1697" s="13" t="s">
        <v>3392</v>
      </c>
      <c r="B1697" s="13">
        <v>27.74</v>
      </c>
      <c r="C1697" s="13">
        <v>7.32</v>
      </c>
      <c r="D1697" s="13" t="s">
        <v>8336</v>
      </c>
      <c r="E1697" s="13" t="s">
        <v>8335</v>
      </c>
      <c r="F1697" s="13" t="s">
        <v>8335</v>
      </c>
      <c r="G1697" s="13">
        <v>1</v>
      </c>
      <c r="H1697" s="13" t="s">
        <v>8335</v>
      </c>
      <c r="J1697" s="20" t="str">
        <f>IF(Table7[[#This Row],[smoker]]="?","No",Table7[[#This Row],[smoker]])</f>
        <v>No</v>
      </c>
      <c r="K1697" s="20">
        <f>IFERROR(VALUE(Table7[[#This Row],[NumberOfMajorSurgeries]]),0)</f>
        <v>1</v>
      </c>
      <c r="L1697" s="20" t="str">
        <f t="shared" si="52"/>
        <v>Overweight</v>
      </c>
      <c r="M1697" s="20" t="str">
        <f t="shared" si="53"/>
        <v>Diabetes</v>
      </c>
    </row>
    <row r="1698" spans="1:13" x14ac:dyDescent="0.25">
      <c r="A1698" s="13" t="s">
        <v>3394</v>
      </c>
      <c r="B1698" s="13">
        <v>17.260000000000002</v>
      </c>
      <c r="C1698" s="13">
        <v>11.73</v>
      </c>
      <c r="D1698" s="13" t="s">
        <v>8335</v>
      </c>
      <c r="E1698" s="13" t="s">
        <v>8335</v>
      </c>
      <c r="F1698" s="13" t="s">
        <v>8335</v>
      </c>
      <c r="G1698" s="13">
        <v>2</v>
      </c>
      <c r="H1698" s="13" t="s">
        <v>8335</v>
      </c>
      <c r="J1698" s="20" t="str">
        <f>IF(Table7[[#This Row],[smoker]]="?","No",Table7[[#This Row],[smoker]])</f>
        <v>No</v>
      </c>
      <c r="K1698" s="20">
        <f>IFERROR(VALUE(Table7[[#This Row],[NumberOfMajorSurgeries]]),0)</f>
        <v>2</v>
      </c>
      <c r="L1698" s="22" t="str">
        <f t="shared" si="52"/>
        <v>Underweight</v>
      </c>
      <c r="M1698" s="22" t="str">
        <f t="shared" si="53"/>
        <v>Diabetes</v>
      </c>
    </row>
    <row r="1699" spans="1:13" x14ac:dyDescent="0.25">
      <c r="A1699" s="13" t="s">
        <v>3396</v>
      </c>
      <c r="B1699" s="13">
        <v>19.855</v>
      </c>
      <c r="C1699" s="13">
        <v>6.64</v>
      </c>
      <c r="D1699" s="13" t="s">
        <v>8336</v>
      </c>
      <c r="E1699" s="13" t="s">
        <v>8335</v>
      </c>
      <c r="F1699" s="13" t="s">
        <v>8335</v>
      </c>
      <c r="G1699" s="13">
        <v>1</v>
      </c>
      <c r="H1699" s="13" t="s">
        <v>8335</v>
      </c>
      <c r="J1699" s="20" t="str">
        <f>IF(Table7[[#This Row],[smoker]]="?","No",Table7[[#This Row],[smoker]])</f>
        <v>No</v>
      </c>
      <c r="K1699" s="20">
        <f>IFERROR(VALUE(Table7[[#This Row],[NumberOfMajorSurgeries]]),0)</f>
        <v>1</v>
      </c>
      <c r="L1699" s="20" t="str">
        <f t="shared" si="52"/>
        <v>Normal Weight</v>
      </c>
      <c r="M1699" s="20" t="str">
        <f t="shared" si="53"/>
        <v>Diabetes</v>
      </c>
    </row>
    <row r="1700" spans="1:13" x14ac:dyDescent="0.25">
      <c r="A1700" s="13" t="s">
        <v>3398</v>
      </c>
      <c r="B1700" s="13">
        <v>41.69</v>
      </c>
      <c r="C1700" s="13">
        <v>5.78</v>
      </c>
      <c r="D1700" s="13" t="s">
        <v>8335</v>
      </c>
      <c r="E1700" s="13" t="s">
        <v>8335</v>
      </c>
      <c r="F1700" s="13" t="s">
        <v>8335</v>
      </c>
      <c r="G1700" s="13" t="s">
        <v>8339</v>
      </c>
      <c r="H1700" s="13" t="s">
        <v>8335</v>
      </c>
      <c r="J1700" s="20" t="str">
        <f>IF(Table7[[#This Row],[smoker]]="?","No",Table7[[#This Row],[smoker]])</f>
        <v>No</v>
      </c>
      <c r="K1700" s="20">
        <f>IFERROR(VALUE(Table7[[#This Row],[NumberOfMajorSurgeries]]),0)</f>
        <v>0</v>
      </c>
      <c r="L1700" s="22" t="str">
        <f t="shared" si="52"/>
        <v>Obesity</v>
      </c>
      <c r="M1700" s="22" t="str">
        <f t="shared" si="53"/>
        <v>Prediabetes</v>
      </c>
    </row>
    <row r="1701" spans="1:13" x14ac:dyDescent="0.25">
      <c r="A1701" s="13" t="s">
        <v>3400</v>
      </c>
      <c r="B1701" s="13">
        <v>16.12</v>
      </c>
      <c r="C1701" s="13">
        <v>10.45</v>
      </c>
      <c r="D1701" s="13" t="s">
        <v>8335</v>
      </c>
      <c r="E1701" s="13" t="s">
        <v>8335</v>
      </c>
      <c r="F1701" s="13" t="s">
        <v>8335</v>
      </c>
      <c r="G1701" s="13" t="s">
        <v>8339</v>
      </c>
      <c r="H1701" s="13" t="s">
        <v>8335</v>
      </c>
      <c r="J1701" s="20" t="str">
        <f>IF(Table7[[#This Row],[smoker]]="?","No",Table7[[#This Row],[smoker]])</f>
        <v>No</v>
      </c>
      <c r="K1701" s="20">
        <f>IFERROR(VALUE(Table7[[#This Row],[NumberOfMajorSurgeries]]),0)</f>
        <v>0</v>
      </c>
      <c r="L1701" s="20" t="str">
        <f t="shared" si="52"/>
        <v>Underweight</v>
      </c>
      <c r="M1701" s="20" t="str">
        <f t="shared" si="53"/>
        <v>Diabetes</v>
      </c>
    </row>
    <row r="1702" spans="1:13" x14ac:dyDescent="0.25">
      <c r="A1702" s="13" t="s">
        <v>3402</v>
      </c>
      <c r="B1702" s="13">
        <v>37.43</v>
      </c>
      <c r="C1702" s="13">
        <v>4.5199999999999996</v>
      </c>
      <c r="D1702" s="13" t="s">
        <v>8335</v>
      </c>
      <c r="E1702" s="13" t="s">
        <v>8335</v>
      </c>
      <c r="F1702" s="13" t="s">
        <v>8335</v>
      </c>
      <c r="G1702" s="13">
        <v>1</v>
      </c>
      <c r="H1702" s="13" t="s">
        <v>8335</v>
      </c>
      <c r="J1702" s="20" t="str">
        <f>IF(Table7[[#This Row],[smoker]]="?","No",Table7[[#This Row],[smoker]])</f>
        <v>No</v>
      </c>
      <c r="K1702" s="20">
        <f>IFERROR(VALUE(Table7[[#This Row],[NumberOfMajorSurgeries]]),0)</f>
        <v>1</v>
      </c>
      <c r="L1702" s="22" t="str">
        <f t="shared" si="52"/>
        <v>Obesity</v>
      </c>
      <c r="M1702" s="22" t="str">
        <f t="shared" si="53"/>
        <v>Normal</v>
      </c>
    </row>
    <row r="1703" spans="1:13" x14ac:dyDescent="0.25">
      <c r="A1703" s="13" t="s">
        <v>3404</v>
      </c>
      <c r="B1703" s="13">
        <v>31.065000000000001</v>
      </c>
      <c r="C1703" s="13">
        <v>5.71</v>
      </c>
      <c r="D1703" s="13" t="s">
        <v>8335</v>
      </c>
      <c r="E1703" s="13" t="s">
        <v>8335</v>
      </c>
      <c r="F1703" s="13" t="s">
        <v>8335</v>
      </c>
      <c r="G1703" s="13" t="s">
        <v>8339</v>
      </c>
      <c r="H1703" s="13" t="s">
        <v>8335</v>
      </c>
      <c r="J1703" s="20" t="str">
        <f>IF(Table7[[#This Row],[smoker]]="?","No",Table7[[#This Row],[smoker]])</f>
        <v>No</v>
      </c>
      <c r="K1703" s="20">
        <f>IFERROR(VALUE(Table7[[#This Row],[NumberOfMajorSurgeries]]),0)</f>
        <v>0</v>
      </c>
      <c r="L1703" s="20" t="str">
        <f t="shared" si="52"/>
        <v>Obesity</v>
      </c>
      <c r="M1703" s="20" t="str">
        <f t="shared" si="53"/>
        <v>Prediabetes</v>
      </c>
    </row>
    <row r="1704" spans="1:13" x14ac:dyDescent="0.25">
      <c r="A1704" s="13" t="s">
        <v>3406</v>
      </c>
      <c r="B1704" s="13">
        <v>25.08</v>
      </c>
      <c r="C1704" s="13">
        <v>4.7699999999999996</v>
      </c>
      <c r="D1704" s="13" t="s">
        <v>8335</v>
      </c>
      <c r="E1704" s="13" t="s">
        <v>8335</v>
      </c>
      <c r="F1704" s="13" t="s">
        <v>8335</v>
      </c>
      <c r="G1704" s="13" t="s">
        <v>8339</v>
      </c>
      <c r="H1704" s="13" t="s">
        <v>8335</v>
      </c>
      <c r="J1704" s="20" t="str">
        <f>IF(Table7[[#This Row],[smoker]]="?","No",Table7[[#This Row],[smoker]])</f>
        <v>No</v>
      </c>
      <c r="K1704" s="20">
        <f>IFERROR(VALUE(Table7[[#This Row],[NumberOfMajorSurgeries]]),0)</f>
        <v>0</v>
      </c>
      <c r="L1704" s="22" t="str">
        <f t="shared" si="52"/>
        <v>Overweight</v>
      </c>
      <c r="M1704" s="22" t="str">
        <f t="shared" si="53"/>
        <v>Normal</v>
      </c>
    </row>
    <row r="1705" spans="1:13" x14ac:dyDescent="0.25">
      <c r="A1705" s="13" t="s">
        <v>3408</v>
      </c>
      <c r="B1705" s="13">
        <v>15.2</v>
      </c>
      <c r="C1705" s="13">
        <v>7.81</v>
      </c>
      <c r="D1705" s="13" t="s">
        <v>8336</v>
      </c>
      <c r="E1705" s="13" t="s">
        <v>8335</v>
      </c>
      <c r="F1705" s="13" t="s">
        <v>8335</v>
      </c>
      <c r="G1705" s="13">
        <v>1</v>
      </c>
      <c r="H1705" s="13" t="s">
        <v>8335</v>
      </c>
      <c r="J1705" s="20" t="str">
        <f>IF(Table7[[#This Row],[smoker]]="?","No",Table7[[#This Row],[smoker]])</f>
        <v>No</v>
      </c>
      <c r="K1705" s="20">
        <f>IFERROR(VALUE(Table7[[#This Row],[NumberOfMajorSurgeries]]),0)</f>
        <v>1</v>
      </c>
      <c r="L1705" s="20" t="str">
        <f t="shared" si="52"/>
        <v>Underweight</v>
      </c>
      <c r="M1705" s="20" t="str">
        <f t="shared" si="53"/>
        <v>Diabetes</v>
      </c>
    </row>
    <row r="1706" spans="1:13" x14ac:dyDescent="0.25">
      <c r="A1706" s="13" t="s">
        <v>3410</v>
      </c>
      <c r="B1706" s="13">
        <v>22.34</v>
      </c>
      <c r="C1706" s="13">
        <v>5.19</v>
      </c>
      <c r="D1706" s="13" t="s">
        <v>8336</v>
      </c>
      <c r="E1706" s="13" t="s">
        <v>8335</v>
      </c>
      <c r="F1706" s="13" t="s">
        <v>8335</v>
      </c>
      <c r="G1706" s="13" t="s">
        <v>8339</v>
      </c>
      <c r="H1706" s="13" t="s">
        <v>8335</v>
      </c>
      <c r="J1706" s="20" t="str">
        <f>IF(Table7[[#This Row],[smoker]]="?","No",Table7[[#This Row],[smoker]])</f>
        <v>No</v>
      </c>
      <c r="K1706" s="20">
        <f>IFERROR(VALUE(Table7[[#This Row],[NumberOfMajorSurgeries]]),0)</f>
        <v>0</v>
      </c>
      <c r="L1706" s="22" t="str">
        <f t="shared" si="52"/>
        <v>Normal Weight</v>
      </c>
      <c r="M1706" s="22" t="str">
        <f t="shared" si="53"/>
        <v>Normal</v>
      </c>
    </row>
    <row r="1707" spans="1:13" x14ac:dyDescent="0.25">
      <c r="A1707" s="13" t="s">
        <v>3412</v>
      </c>
      <c r="B1707" s="13">
        <v>40.15</v>
      </c>
      <c r="C1707" s="13">
        <v>5.93</v>
      </c>
      <c r="D1707" s="13" t="s">
        <v>8335</v>
      </c>
      <c r="E1707" s="13" t="s">
        <v>8335</v>
      </c>
      <c r="F1707" s="13" t="s">
        <v>8335</v>
      </c>
      <c r="G1707" s="13">
        <v>1</v>
      </c>
      <c r="H1707" s="13" t="s">
        <v>8335</v>
      </c>
      <c r="J1707" s="20" t="str">
        <f>IF(Table7[[#This Row],[smoker]]="?","No",Table7[[#This Row],[smoker]])</f>
        <v>No</v>
      </c>
      <c r="K1707" s="20">
        <f>IFERROR(VALUE(Table7[[#This Row],[NumberOfMajorSurgeries]]),0)</f>
        <v>1</v>
      </c>
      <c r="L1707" s="20" t="str">
        <f t="shared" si="52"/>
        <v>Obesity</v>
      </c>
      <c r="M1707" s="20" t="str">
        <f t="shared" si="53"/>
        <v>Prediabetes</v>
      </c>
    </row>
    <row r="1708" spans="1:13" x14ac:dyDescent="0.25">
      <c r="A1708" s="13" t="s">
        <v>3414</v>
      </c>
      <c r="B1708" s="13">
        <v>37.729999999999997</v>
      </c>
      <c r="C1708" s="13">
        <v>6.29</v>
      </c>
      <c r="D1708" s="13" t="s">
        <v>8335</v>
      </c>
      <c r="E1708" s="13" t="s">
        <v>8335</v>
      </c>
      <c r="F1708" s="13" t="s">
        <v>8335</v>
      </c>
      <c r="G1708" s="13">
        <v>1</v>
      </c>
      <c r="H1708" s="13" t="s">
        <v>8335</v>
      </c>
      <c r="J1708" s="20" t="str">
        <f>IF(Table7[[#This Row],[smoker]]="?","No",Table7[[#This Row],[smoker]])</f>
        <v>No</v>
      </c>
      <c r="K1708" s="20">
        <f>IFERROR(VALUE(Table7[[#This Row],[NumberOfMajorSurgeries]]),0)</f>
        <v>1</v>
      </c>
      <c r="L1708" s="22" t="str">
        <f t="shared" si="52"/>
        <v>Obesity</v>
      </c>
      <c r="M1708" s="22" t="str">
        <f t="shared" si="53"/>
        <v>Prediabetes</v>
      </c>
    </row>
    <row r="1709" spans="1:13" x14ac:dyDescent="0.25">
      <c r="A1709" s="13" t="s">
        <v>3416</v>
      </c>
      <c r="B1709" s="13">
        <v>25.35</v>
      </c>
      <c r="C1709" s="13">
        <v>4.9000000000000004</v>
      </c>
      <c r="D1709" s="13" t="s">
        <v>8335</v>
      </c>
      <c r="E1709" s="13" t="s">
        <v>8335</v>
      </c>
      <c r="F1709" s="13" t="s">
        <v>8335</v>
      </c>
      <c r="G1709" s="13" t="s">
        <v>8339</v>
      </c>
      <c r="H1709" s="13" t="s">
        <v>8335</v>
      </c>
      <c r="J1709" s="20" t="str">
        <f>IF(Table7[[#This Row],[smoker]]="?","No",Table7[[#This Row],[smoker]])</f>
        <v>No</v>
      </c>
      <c r="K1709" s="20">
        <f>IFERROR(VALUE(Table7[[#This Row],[NumberOfMajorSurgeries]]),0)</f>
        <v>0</v>
      </c>
      <c r="L1709" s="20" t="str">
        <f t="shared" si="52"/>
        <v>Overweight</v>
      </c>
      <c r="M1709" s="20" t="str">
        <f t="shared" si="53"/>
        <v>Normal</v>
      </c>
    </row>
    <row r="1710" spans="1:13" x14ac:dyDescent="0.25">
      <c r="A1710" s="13" t="s">
        <v>3418</v>
      </c>
      <c r="B1710" s="13">
        <v>26.41</v>
      </c>
      <c r="C1710" s="13">
        <v>5.07</v>
      </c>
      <c r="D1710" s="13" t="s">
        <v>8336</v>
      </c>
      <c r="E1710" s="13" t="s">
        <v>8335</v>
      </c>
      <c r="F1710" s="13" t="s">
        <v>8335</v>
      </c>
      <c r="G1710" s="13">
        <v>1</v>
      </c>
      <c r="H1710" s="13" t="s">
        <v>8335</v>
      </c>
      <c r="J1710" s="20" t="str">
        <f>IF(Table7[[#This Row],[smoker]]="?","No",Table7[[#This Row],[smoker]])</f>
        <v>No</v>
      </c>
      <c r="K1710" s="20">
        <f>IFERROR(VALUE(Table7[[#This Row],[NumberOfMajorSurgeries]]),0)</f>
        <v>1</v>
      </c>
      <c r="L1710" s="22" t="str">
        <f t="shared" si="52"/>
        <v>Overweight</v>
      </c>
      <c r="M1710" s="22" t="str">
        <f t="shared" si="53"/>
        <v>Normal</v>
      </c>
    </row>
    <row r="1711" spans="1:13" x14ac:dyDescent="0.25">
      <c r="A1711" s="13" t="s">
        <v>3420</v>
      </c>
      <c r="B1711" s="13">
        <v>27.6</v>
      </c>
      <c r="C1711" s="13">
        <v>5.33</v>
      </c>
      <c r="D1711" s="13" t="s">
        <v>8335</v>
      </c>
      <c r="E1711" s="13" t="s">
        <v>8335</v>
      </c>
      <c r="F1711" s="13" t="s">
        <v>8335</v>
      </c>
      <c r="G1711" s="13">
        <v>1</v>
      </c>
      <c r="H1711" s="13" t="s">
        <v>8335</v>
      </c>
      <c r="J1711" s="20" t="str">
        <f>IF(Table7[[#This Row],[smoker]]="?","No",Table7[[#This Row],[smoker]])</f>
        <v>No</v>
      </c>
      <c r="K1711" s="20">
        <f>IFERROR(VALUE(Table7[[#This Row],[NumberOfMajorSurgeries]]),0)</f>
        <v>1</v>
      </c>
      <c r="L1711" s="20" t="str">
        <f t="shared" si="52"/>
        <v>Overweight</v>
      </c>
      <c r="M1711" s="20" t="str">
        <f t="shared" si="53"/>
        <v>Normal</v>
      </c>
    </row>
    <row r="1712" spans="1:13" x14ac:dyDescent="0.25">
      <c r="A1712" s="13" t="s">
        <v>3422</v>
      </c>
      <c r="B1712" s="13">
        <v>33.82</v>
      </c>
      <c r="C1712" s="13">
        <v>8.93</v>
      </c>
      <c r="D1712" s="13" t="s">
        <v>8336</v>
      </c>
      <c r="E1712" s="13" t="s">
        <v>8335</v>
      </c>
      <c r="F1712" s="13" t="s">
        <v>8335</v>
      </c>
      <c r="G1712" s="13">
        <v>1</v>
      </c>
      <c r="H1712" s="13" t="s">
        <v>8335</v>
      </c>
      <c r="J1712" s="20" t="str">
        <f>IF(Table7[[#This Row],[smoker]]="?","No",Table7[[#This Row],[smoker]])</f>
        <v>No</v>
      </c>
      <c r="K1712" s="20">
        <f>IFERROR(VALUE(Table7[[#This Row],[NumberOfMajorSurgeries]]),0)</f>
        <v>1</v>
      </c>
      <c r="L1712" s="22" t="str">
        <f t="shared" si="52"/>
        <v>Obesity</v>
      </c>
      <c r="M1712" s="22" t="str">
        <f t="shared" si="53"/>
        <v>Diabetes</v>
      </c>
    </row>
    <row r="1713" spans="1:13" x14ac:dyDescent="0.25">
      <c r="A1713" s="13" t="s">
        <v>3424</v>
      </c>
      <c r="B1713" s="13">
        <v>32.9</v>
      </c>
      <c r="C1713" s="13">
        <v>4.3499999999999996</v>
      </c>
      <c r="D1713" s="13" t="s">
        <v>8335</v>
      </c>
      <c r="E1713" s="13" t="s">
        <v>8335</v>
      </c>
      <c r="F1713" s="13" t="s">
        <v>8335</v>
      </c>
      <c r="G1713" s="13" t="s">
        <v>8339</v>
      </c>
      <c r="H1713" s="13" t="s">
        <v>8335</v>
      </c>
      <c r="J1713" s="20" t="str">
        <f>IF(Table7[[#This Row],[smoker]]="?","No",Table7[[#This Row],[smoker]])</f>
        <v>No</v>
      </c>
      <c r="K1713" s="20">
        <f>IFERROR(VALUE(Table7[[#This Row],[NumberOfMajorSurgeries]]),0)</f>
        <v>0</v>
      </c>
      <c r="L1713" s="20" t="str">
        <f t="shared" si="52"/>
        <v>Obesity</v>
      </c>
      <c r="M1713" s="20" t="str">
        <f t="shared" si="53"/>
        <v>Normal</v>
      </c>
    </row>
    <row r="1714" spans="1:13" x14ac:dyDescent="0.25">
      <c r="A1714" s="13" t="s">
        <v>3426</v>
      </c>
      <c r="B1714" s="13">
        <v>30.875</v>
      </c>
      <c r="C1714" s="13">
        <v>9.5399999999999991</v>
      </c>
      <c r="D1714" s="13" t="s">
        <v>8336</v>
      </c>
      <c r="E1714" s="13" t="s">
        <v>8335</v>
      </c>
      <c r="F1714" s="13" t="s">
        <v>8335</v>
      </c>
      <c r="G1714" s="13">
        <v>1</v>
      </c>
      <c r="H1714" s="13" t="s">
        <v>8335</v>
      </c>
      <c r="J1714" s="20" t="str">
        <f>IF(Table7[[#This Row],[smoker]]="?","No",Table7[[#This Row],[smoker]])</f>
        <v>No</v>
      </c>
      <c r="K1714" s="20">
        <f>IFERROR(VALUE(Table7[[#This Row],[NumberOfMajorSurgeries]]),0)</f>
        <v>1</v>
      </c>
      <c r="L1714" s="22" t="str">
        <f t="shared" si="52"/>
        <v>Obesity</v>
      </c>
      <c r="M1714" s="22" t="str">
        <f t="shared" si="53"/>
        <v>Diabetes</v>
      </c>
    </row>
    <row r="1715" spans="1:13" x14ac:dyDescent="0.25">
      <c r="A1715" s="13" t="s">
        <v>3428</v>
      </c>
      <c r="B1715" s="13">
        <v>32.64</v>
      </c>
      <c r="C1715" s="13">
        <v>5.91</v>
      </c>
      <c r="D1715" s="13" t="s">
        <v>8335</v>
      </c>
      <c r="E1715" s="13" t="s">
        <v>8335</v>
      </c>
      <c r="F1715" s="13" t="s">
        <v>8335</v>
      </c>
      <c r="G1715" s="13" t="s">
        <v>8339</v>
      </c>
      <c r="H1715" s="13" t="s">
        <v>8335</v>
      </c>
      <c r="J1715" s="20" t="str">
        <f>IF(Table7[[#This Row],[smoker]]="?","No",Table7[[#This Row],[smoker]])</f>
        <v>No</v>
      </c>
      <c r="K1715" s="20">
        <f>IFERROR(VALUE(Table7[[#This Row],[NumberOfMajorSurgeries]]),0)</f>
        <v>0</v>
      </c>
      <c r="L1715" s="20" t="str">
        <f t="shared" si="52"/>
        <v>Obesity</v>
      </c>
      <c r="M1715" s="20" t="str">
        <f t="shared" si="53"/>
        <v>Prediabetes</v>
      </c>
    </row>
    <row r="1716" spans="1:13" x14ac:dyDescent="0.25">
      <c r="A1716" s="13" t="s">
        <v>3430</v>
      </c>
      <c r="B1716" s="13">
        <v>22.135000000000002</v>
      </c>
      <c r="C1716" s="13">
        <v>5.0999999999999996</v>
      </c>
      <c r="D1716" s="13" t="s">
        <v>8335</v>
      </c>
      <c r="E1716" s="13" t="s">
        <v>8335</v>
      </c>
      <c r="F1716" s="13" t="s">
        <v>8335</v>
      </c>
      <c r="G1716" s="13" t="s">
        <v>8339</v>
      </c>
      <c r="H1716" s="13" t="s">
        <v>8335</v>
      </c>
      <c r="J1716" s="20" t="str">
        <f>IF(Table7[[#This Row],[smoker]]="?","No",Table7[[#This Row],[smoker]])</f>
        <v>No</v>
      </c>
      <c r="K1716" s="20">
        <f>IFERROR(VALUE(Table7[[#This Row],[NumberOfMajorSurgeries]]),0)</f>
        <v>0</v>
      </c>
      <c r="L1716" s="22" t="str">
        <f t="shared" si="52"/>
        <v>Normal Weight</v>
      </c>
      <c r="M1716" s="22" t="str">
        <f t="shared" si="53"/>
        <v>Normal</v>
      </c>
    </row>
    <row r="1717" spans="1:13" x14ac:dyDescent="0.25">
      <c r="A1717" s="13" t="s">
        <v>3432</v>
      </c>
      <c r="B1717" s="13">
        <v>16.53</v>
      </c>
      <c r="C1717" s="13">
        <v>5.08</v>
      </c>
      <c r="D1717" s="13" t="s">
        <v>8335</v>
      </c>
      <c r="E1717" s="13" t="s">
        <v>8335</v>
      </c>
      <c r="F1717" s="13" t="s">
        <v>8335</v>
      </c>
      <c r="G1717" s="13">
        <v>2</v>
      </c>
      <c r="H1717" s="13" t="s">
        <v>8335</v>
      </c>
      <c r="J1717" s="20" t="str">
        <f>IF(Table7[[#This Row],[smoker]]="?","No",Table7[[#This Row],[smoker]])</f>
        <v>No</v>
      </c>
      <c r="K1717" s="20">
        <f>IFERROR(VALUE(Table7[[#This Row],[NumberOfMajorSurgeries]]),0)</f>
        <v>2</v>
      </c>
      <c r="L1717" s="20" t="str">
        <f t="shared" si="52"/>
        <v>Underweight</v>
      </c>
      <c r="M1717" s="20" t="str">
        <f t="shared" si="53"/>
        <v>Normal</v>
      </c>
    </row>
    <row r="1718" spans="1:13" x14ac:dyDescent="0.25">
      <c r="A1718" s="13" t="s">
        <v>3434</v>
      </c>
      <c r="B1718" s="13">
        <v>32.774999999999999</v>
      </c>
      <c r="C1718" s="13">
        <v>4.75</v>
      </c>
      <c r="D1718" s="13" t="s">
        <v>8335</v>
      </c>
      <c r="E1718" s="13" t="s">
        <v>8335</v>
      </c>
      <c r="F1718" s="13" t="s">
        <v>8335</v>
      </c>
      <c r="G1718" s="13" t="s">
        <v>8339</v>
      </c>
      <c r="H1718" s="13" t="s">
        <v>8335</v>
      </c>
      <c r="J1718" s="20" t="str">
        <f>IF(Table7[[#This Row],[smoker]]="?","No",Table7[[#This Row],[smoker]])</f>
        <v>No</v>
      </c>
      <c r="K1718" s="20">
        <f>IFERROR(VALUE(Table7[[#This Row],[NumberOfMajorSurgeries]]),0)</f>
        <v>0</v>
      </c>
      <c r="L1718" s="22" t="str">
        <f t="shared" si="52"/>
        <v>Obesity</v>
      </c>
      <c r="M1718" s="22" t="str">
        <f t="shared" si="53"/>
        <v>Normal</v>
      </c>
    </row>
    <row r="1719" spans="1:13" x14ac:dyDescent="0.25">
      <c r="A1719" s="13" t="s">
        <v>3436</v>
      </c>
      <c r="B1719" s="13">
        <v>30.9</v>
      </c>
      <c r="C1719" s="13">
        <v>6.05</v>
      </c>
      <c r="D1719" s="13" t="s">
        <v>8335</v>
      </c>
      <c r="E1719" s="13" t="s">
        <v>8335</v>
      </c>
      <c r="F1719" s="13" t="s">
        <v>8335</v>
      </c>
      <c r="G1719" s="13">
        <v>1</v>
      </c>
      <c r="H1719" s="13" t="s">
        <v>8335</v>
      </c>
      <c r="J1719" s="20" t="str">
        <f>IF(Table7[[#This Row],[smoker]]="?","No",Table7[[#This Row],[smoker]])</f>
        <v>No</v>
      </c>
      <c r="K1719" s="20">
        <f>IFERROR(VALUE(Table7[[#This Row],[NumberOfMajorSurgeries]]),0)</f>
        <v>1</v>
      </c>
      <c r="L1719" s="20" t="str">
        <f t="shared" si="52"/>
        <v>Obesity</v>
      </c>
      <c r="M1719" s="20" t="str">
        <f t="shared" si="53"/>
        <v>Prediabetes</v>
      </c>
    </row>
    <row r="1720" spans="1:13" x14ac:dyDescent="0.25">
      <c r="A1720" s="13" t="s">
        <v>3438</v>
      </c>
      <c r="B1720" s="13">
        <v>15.58</v>
      </c>
      <c r="C1720" s="13">
        <v>11.56</v>
      </c>
      <c r="D1720" s="13" t="s">
        <v>8335</v>
      </c>
      <c r="E1720" s="13" t="s">
        <v>8335</v>
      </c>
      <c r="F1720" s="13" t="s">
        <v>8335</v>
      </c>
      <c r="G1720" s="13" t="s">
        <v>8339</v>
      </c>
      <c r="H1720" s="13" t="s">
        <v>8335</v>
      </c>
      <c r="J1720" s="20" t="str">
        <f>IF(Table7[[#This Row],[smoker]]="?","No",Table7[[#This Row],[smoker]])</f>
        <v>No</v>
      </c>
      <c r="K1720" s="20">
        <f>IFERROR(VALUE(Table7[[#This Row],[NumberOfMajorSurgeries]]),0)</f>
        <v>0</v>
      </c>
      <c r="L1720" s="22" t="str">
        <f t="shared" si="52"/>
        <v>Underweight</v>
      </c>
      <c r="M1720" s="22" t="str">
        <f t="shared" si="53"/>
        <v>Diabetes</v>
      </c>
    </row>
    <row r="1721" spans="1:13" x14ac:dyDescent="0.25">
      <c r="A1721" s="13" t="s">
        <v>3440</v>
      </c>
      <c r="B1721" s="13">
        <v>26.315000000000001</v>
      </c>
      <c r="C1721" s="13">
        <v>5.76</v>
      </c>
      <c r="D1721" s="13" t="s">
        <v>8335</v>
      </c>
      <c r="E1721" s="13" t="s">
        <v>8335</v>
      </c>
      <c r="F1721" s="13" t="s">
        <v>8335</v>
      </c>
      <c r="G1721" s="13" t="s">
        <v>8339</v>
      </c>
      <c r="H1721" s="13" t="s">
        <v>8335</v>
      </c>
      <c r="J1721" s="20" t="str">
        <f>IF(Table7[[#This Row],[smoker]]="?","No",Table7[[#This Row],[smoker]])</f>
        <v>No</v>
      </c>
      <c r="K1721" s="20">
        <f>IFERROR(VALUE(Table7[[#This Row],[NumberOfMajorSurgeries]]),0)</f>
        <v>0</v>
      </c>
      <c r="L1721" s="20" t="str">
        <f t="shared" si="52"/>
        <v>Overweight</v>
      </c>
      <c r="M1721" s="20" t="str">
        <f t="shared" si="53"/>
        <v>Prediabetes</v>
      </c>
    </row>
    <row r="1722" spans="1:13" x14ac:dyDescent="0.25">
      <c r="A1722" s="13" t="s">
        <v>3442</v>
      </c>
      <c r="B1722" s="13">
        <v>35.61</v>
      </c>
      <c r="C1722" s="13">
        <v>5.65</v>
      </c>
      <c r="D1722" s="13" t="s">
        <v>8335</v>
      </c>
      <c r="E1722" s="13" t="s">
        <v>8336</v>
      </c>
      <c r="F1722" s="13" t="s">
        <v>8335</v>
      </c>
      <c r="G1722" s="13">
        <v>1</v>
      </c>
      <c r="H1722" s="13" t="s">
        <v>8335</v>
      </c>
      <c r="J1722" s="20" t="str">
        <f>IF(Table7[[#This Row],[smoker]]="?","No",Table7[[#This Row],[smoker]])</f>
        <v>No</v>
      </c>
      <c r="K1722" s="20">
        <f>IFERROR(VALUE(Table7[[#This Row],[NumberOfMajorSurgeries]]),0)</f>
        <v>1</v>
      </c>
      <c r="L1722" s="22" t="str">
        <f t="shared" si="52"/>
        <v>Obesity</v>
      </c>
      <c r="M1722" s="22" t="str">
        <f t="shared" si="53"/>
        <v>Normal</v>
      </c>
    </row>
    <row r="1723" spans="1:13" x14ac:dyDescent="0.25">
      <c r="A1723" s="13" t="s">
        <v>3444</v>
      </c>
      <c r="B1723" s="13">
        <v>37.56</v>
      </c>
      <c r="C1723" s="13">
        <v>5.88</v>
      </c>
      <c r="D1723" s="13" t="s">
        <v>8335</v>
      </c>
      <c r="E1723" s="13" t="s">
        <v>8336</v>
      </c>
      <c r="F1723" s="13" t="s">
        <v>8335</v>
      </c>
      <c r="G1723" s="13">
        <v>1</v>
      </c>
      <c r="H1723" s="13" t="s">
        <v>8335</v>
      </c>
      <c r="J1723" s="20" t="str">
        <f>IF(Table7[[#This Row],[smoker]]="?","No",Table7[[#This Row],[smoker]])</f>
        <v>No</v>
      </c>
      <c r="K1723" s="20">
        <f>IFERROR(VALUE(Table7[[#This Row],[NumberOfMajorSurgeries]]),0)</f>
        <v>1</v>
      </c>
      <c r="L1723" s="20" t="str">
        <f t="shared" si="52"/>
        <v>Obesity</v>
      </c>
      <c r="M1723" s="20" t="str">
        <f t="shared" si="53"/>
        <v>Prediabetes</v>
      </c>
    </row>
    <row r="1724" spans="1:13" x14ac:dyDescent="0.25">
      <c r="A1724" s="13" t="s">
        <v>3446</v>
      </c>
      <c r="B1724" s="13">
        <v>15.49</v>
      </c>
      <c r="C1724" s="13">
        <v>9.6</v>
      </c>
      <c r="D1724" s="13" t="s">
        <v>8335</v>
      </c>
      <c r="E1724" s="13" t="s">
        <v>8335</v>
      </c>
      <c r="F1724" s="13" t="s">
        <v>8335</v>
      </c>
      <c r="G1724" s="13" t="s">
        <v>8339</v>
      </c>
      <c r="H1724" s="13" t="s">
        <v>8335</v>
      </c>
      <c r="J1724" s="20" t="str">
        <f>IF(Table7[[#This Row],[smoker]]="?","No",Table7[[#This Row],[smoker]])</f>
        <v>No</v>
      </c>
      <c r="K1724" s="20">
        <f>IFERROR(VALUE(Table7[[#This Row],[NumberOfMajorSurgeries]]),0)</f>
        <v>0</v>
      </c>
      <c r="L1724" s="22" t="str">
        <f t="shared" si="52"/>
        <v>Underweight</v>
      </c>
      <c r="M1724" s="22" t="str">
        <f t="shared" si="53"/>
        <v>Diabetes</v>
      </c>
    </row>
    <row r="1725" spans="1:13" x14ac:dyDescent="0.25">
      <c r="A1725" s="13" t="s">
        <v>3448</v>
      </c>
      <c r="B1725" s="13">
        <v>23.48</v>
      </c>
      <c r="C1725" s="13">
        <v>6.24</v>
      </c>
      <c r="D1725" s="13" t="s">
        <v>8335</v>
      </c>
      <c r="E1725" s="13" t="s">
        <v>8335</v>
      </c>
      <c r="F1725" s="13" t="s">
        <v>8335</v>
      </c>
      <c r="G1725" s="13">
        <v>1</v>
      </c>
      <c r="H1725" s="13" t="s">
        <v>8335</v>
      </c>
      <c r="J1725" s="20" t="str">
        <f>IF(Table7[[#This Row],[smoker]]="?","No",Table7[[#This Row],[smoker]])</f>
        <v>No</v>
      </c>
      <c r="K1725" s="20">
        <f>IFERROR(VALUE(Table7[[#This Row],[NumberOfMajorSurgeries]]),0)</f>
        <v>1</v>
      </c>
      <c r="L1725" s="20" t="str">
        <f t="shared" si="52"/>
        <v>Normal Weight</v>
      </c>
      <c r="M1725" s="20" t="str">
        <f t="shared" si="53"/>
        <v>Prediabetes</v>
      </c>
    </row>
    <row r="1726" spans="1:13" x14ac:dyDescent="0.25">
      <c r="A1726" s="13" t="s">
        <v>3450</v>
      </c>
      <c r="B1726" s="13">
        <v>30.02</v>
      </c>
      <c r="C1726" s="13">
        <v>7.63</v>
      </c>
      <c r="D1726" s="13" t="s">
        <v>8336</v>
      </c>
      <c r="E1726" s="13" t="s">
        <v>8335</v>
      </c>
      <c r="F1726" s="13" t="s">
        <v>8335</v>
      </c>
      <c r="G1726" s="13">
        <v>1</v>
      </c>
      <c r="H1726" s="13" t="s">
        <v>8335</v>
      </c>
      <c r="J1726" s="20" t="str">
        <f>IF(Table7[[#This Row],[smoker]]="?","No",Table7[[#This Row],[smoker]])</f>
        <v>No</v>
      </c>
      <c r="K1726" s="20">
        <f>IFERROR(VALUE(Table7[[#This Row],[NumberOfMajorSurgeries]]),0)</f>
        <v>1</v>
      </c>
      <c r="L1726" s="22" t="str">
        <f t="shared" si="52"/>
        <v>Obesity</v>
      </c>
      <c r="M1726" s="22" t="str">
        <f t="shared" si="53"/>
        <v>Diabetes</v>
      </c>
    </row>
    <row r="1727" spans="1:13" x14ac:dyDescent="0.25">
      <c r="A1727" s="13" t="s">
        <v>3452</v>
      </c>
      <c r="B1727" s="13">
        <v>26.885000000000002</v>
      </c>
      <c r="C1727" s="13">
        <v>8.66</v>
      </c>
      <c r="D1727" s="13" t="s">
        <v>8336</v>
      </c>
      <c r="E1727" s="13" t="s">
        <v>8335</v>
      </c>
      <c r="F1727" s="13" t="s">
        <v>8335</v>
      </c>
      <c r="G1727" s="13">
        <v>1</v>
      </c>
      <c r="H1727" s="13" t="s">
        <v>8335</v>
      </c>
      <c r="J1727" s="20" t="str">
        <f>IF(Table7[[#This Row],[smoker]]="?","No",Table7[[#This Row],[smoker]])</f>
        <v>No</v>
      </c>
      <c r="K1727" s="20">
        <f>IFERROR(VALUE(Table7[[#This Row],[NumberOfMajorSurgeries]]),0)</f>
        <v>1</v>
      </c>
      <c r="L1727" s="20" t="str">
        <f t="shared" si="52"/>
        <v>Overweight</v>
      </c>
      <c r="M1727" s="20" t="str">
        <f t="shared" si="53"/>
        <v>Diabetes</v>
      </c>
    </row>
    <row r="1728" spans="1:13" x14ac:dyDescent="0.25">
      <c r="A1728" s="13" t="s">
        <v>3454</v>
      </c>
      <c r="B1728" s="13">
        <v>25.84</v>
      </c>
      <c r="C1728" s="13">
        <v>8.5500000000000007</v>
      </c>
      <c r="D1728" s="13" t="s">
        <v>8336</v>
      </c>
      <c r="E1728" s="13" t="s">
        <v>8335</v>
      </c>
      <c r="F1728" s="13" t="s">
        <v>8335</v>
      </c>
      <c r="G1728" s="13">
        <v>1</v>
      </c>
      <c r="H1728" s="13" t="s">
        <v>8335</v>
      </c>
      <c r="J1728" s="20" t="str">
        <f>IF(Table7[[#This Row],[smoker]]="?","No",Table7[[#This Row],[smoker]])</f>
        <v>No</v>
      </c>
      <c r="K1728" s="20">
        <f>IFERROR(VALUE(Table7[[#This Row],[NumberOfMajorSurgeries]]),0)</f>
        <v>1</v>
      </c>
      <c r="L1728" s="22" t="str">
        <f t="shared" si="52"/>
        <v>Overweight</v>
      </c>
      <c r="M1728" s="22" t="str">
        <f t="shared" si="53"/>
        <v>Diabetes</v>
      </c>
    </row>
    <row r="1729" spans="1:13" x14ac:dyDescent="0.25">
      <c r="A1729" s="13" t="s">
        <v>3456</v>
      </c>
      <c r="B1729" s="13">
        <v>27.454999999999998</v>
      </c>
      <c r="C1729" s="13">
        <v>4.54</v>
      </c>
      <c r="D1729" s="13" t="s">
        <v>8335</v>
      </c>
      <c r="E1729" s="13" t="s">
        <v>8335</v>
      </c>
      <c r="F1729" s="13" t="s">
        <v>8335</v>
      </c>
      <c r="G1729" s="13" t="s">
        <v>8339</v>
      </c>
      <c r="H1729" s="13" t="s">
        <v>8335</v>
      </c>
      <c r="J1729" s="20" t="str">
        <f>IF(Table7[[#This Row],[smoker]]="?","No",Table7[[#This Row],[smoker]])</f>
        <v>No</v>
      </c>
      <c r="K1729" s="20">
        <f>IFERROR(VALUE(Table7[[#This Row],[NumberOfMajorSurgeries]]),0)</f>
        <v>0</v>
      </c>
      <c r="L1729" s="20" t="str">
        <f t="shared" si="52"/>
        <v>Overweight</v>
      </c>
      <c r="M1729" s="20" t="str">
        <f t="shared" si="53"/>
        <v>Normal</v>
      </c>
    </row>
    <row r="1730" spans="1:13" x14ac:dyDescent="0.25">
      <c r="A1730" s="13" t="s">
        <v>3458</v>
      </c>
      <c r="B1730" s="13">
        <v>24.605</v>
      </c>
      <c r="C1730" s="13">
        <v>5.7</v>
      </c>
      <c r="D1730" s="13" t="s">
        <v>8335</v>
      </c>
      <c r="E1730" s="13" t="s">
        <v>8335</v>
      </c>
      <c r="F1730" s="13" t="s">
        <v>8335</v>
      </c>
      <c r="G1730" s="13" t="s">
        <v>8339</v>
      </c>
      <c r="H1730" s="13" t="s">
        <v>8335</v>
      </c>
      <c r="J1730" s="20" t="str">
        <f>IF(Table7[[#This Row],[smoker]]="?","No",Table7[[#This Row],[smoker]])</f>
        <v>No</v>
      </c>
      <c r="K1730" s="20">
        <f>IFERROR(VALUE(Table7[[#This Row],[NumberOfMajorSurgeries]]),0)</f>
        <v>0</v>
      </c>
      <c r="L1730" s="22" t="str">
        <f t="shared" ref="L1730:L1793" si="54">IF(B1730 &lt; 18.5, "Underweight", IF(B1730 &lt; 25, "Normal Weight", IF(B1730 &lt; 30, "Overweight", "Obesity")))</f>
        <v>Normal Weight</v>
      </c>
      <c r="M1730" s="22" t="str">
        <f t="shared" ref="M1730:M1793" si="55">IF(C1730&lt;5.7,"Normal",
IF(C1730&lt;6.5,"Prediabetes",
IF(C1730&lt;7,"Diabetes",
"Diabetes")))</f>
        <v>Prediabetes</v>
      </c>
    </row>
    <row r="1731" spans="1:13" x14ac:dyDescent="0.25">
      <c r="A1731" s="13" t="s">
        <v>3460</v>
      </c>
      <c r="B1731" s="13">
        <v>30.8</v>
      </c>
      <c r="C1731" s="13">
        <v>5.07</v>
      </c>
      <c r="D1731" s="13" t="s">
        <v>8335</v>
      </c>
      <c r="E1731" s="13" t="s">
        <v>8335</v>
      </c>
      <c r="F1731" s="13" t="s">
        <v>8335</v>
      </c>
      <c r="G1731" s="13" t="s">
        <v>8339</v>
      </c>
      <c r="H1731" s="13" t="s">
        <v>8335</v>
      </c>
      <c r="J1731" s="20" t="str">
        <f>IF(Table7[[#This Row],[smoker]]="?","No",Table7[[#This Row],[smoker]])</f>
        <v>No</v>
      </c>
      <c r="K1731" s="20">
        <f>IFERROR(VALUE(Table7[[#This Row],[NumberOfMajorSurgeries]]),0)</f>
        <v>0</v>
      </c>
      <c r="L1731" s="20" t="str">
        <f t="shared" si="54"/>
        <v>Obesity</v>
      </c>
      <c r="M1731" s="20" t="str">
        <f t="shared" si="55"/>
        <v>Normal</v>
      </c>
    </row>
    <row r="1732" spans="1:13" x14ac:dyDescent="0.25">
      <c r="A1732" s="13" t="s">
        <v>3462</v>
      </c>
      <c r="B1732" s="13">
        <v>34.799999999999997</v>
      </c>
      <c r="C1732" s="13">
        <v>4.38</v>
      </c>
      <c r="D1732" s="13" t="s">
        <v>8335</v>
      </c>
      <c r="E1732" s="13" t="s">
        <v>8335</v>
      </c>
      <c r="F1732" s="13" t="s">
        <v>8335</v>
      </c>
      <c r="G1732" s="13">
        <v>1</v>
      </c>
      <c r="H1732" s="13" t="s">
        <v>8335</v>
      </c>
      <c r="J1732" s="20" t="str">
        <f>IF(Table7[[#This Row],[smoker]]="?","No",Table7[[#This Row],[smoker]])</f>
        <v>No</v>
      </c>
      <c r="K1732" s="20">
        <f>IFERROR(VALUE(Table7[[#This Row],[NumberOfMajorSurgeries]]),0)</f>
        <v>1</v>
      </c>
      <c r="L1732" s="22" t="str">
        <f t="shared" si="54"/>
        <v>Obesity</v>
      </c>
      <c r="M1732" s="22" t="str">
        <f t="shared" si="55"/>
        <v>Normal</v>
      </c>
    </row>
    <row r="1733" spans="1:13" x14ac:dyDescent="0.25">
      <c r="A1733" s="13" t="s">
        <v>3464</v>
      </c>
      <c r="B1733" s="13">
        <v>34.21</v>
      </c>
      <c r="C1733" s="13">
        <v>4.54</v>
      </c>
      <c r="D1733" s="13" t="s">
        <v>8335</v>
      </c>
      <c r="E1733" s="13" t="s">
        <v>8335</v>
      </c>
      <c r="F1733" s="13" t="s">
        <v>8335</v>
      </c>
      <c r="G1733" s="13">
        <v>1</v>
      </c>
      <c r="H1733" s="13" t="s">
        <v>8335</v>
      </c>
      <c r="J1733" s="20" t="str">
        <f>IF(Table7[[#This Row],[smoker]]="?","No",Table7[[#This Row],[smoker]])</f>
        <v>No</v>
      </c>
      <c r="K1733" s="20">
        <f>IFERROR(VALUE(Table7[[#This Row],[NumberOfMajorSurgeries]]),0)</f>
        <v>1</v>
      </c>
      <c r="L1733" s="20" t="str">
        <f t="shared" si="54"/>
        <v>Obesity</v>
      </c>
      <c r="M1733" s="20" t="str">
        <f t="shared" si="55"/>
        <v>Normal</v>
      </c>
    </row>
    <row r="1734" spans="1:13" x14ac:dyDescent="0.25">
      <c r="A1734" s="13" t="s">
        <v>3466</v>
      </c>
      <c r="B1734" s="13">
        <v>31</v>
      </c>
      <c r="C1734" s="13">
        <v>5.38</v>
      </c>
      <c r="D1734" s="13" t="s">
        <v>8335</v>
      </c>
      <c r="E1734" s="13" t="s">
        <v>8335</v>
      </c>
      <c r="F1734" s="13" t="s">
        <v>8335</v>
      </c>
      <c r="G1734" s="13">
        <v>1</v>
      </c>
      <c r="H1734" s="13" t="s">
        <v>8335</v>
      </c>
      <c r="J1734" s="20" t="str">
        <f>IF(Table7[[#This Row],[smoker]]="?","No",Table7[[#This Row],[smoker]])</f>
        <v>No</v>
      </c>
      <c r="K1734" s="20">
        <f>IFERROR(VALUE(Table7[[#This Row],[NumberOfMajorSurgeries]]),0)</f>
        <v>1</v>
      </c>
      <c r="L1734" s="22" t="str">
        <f t="shared" si="54"/>
        <v>Obesity</v>
      </c>
      <c r="M1734" s="22" t="str">
        <f t="shared" si="55"/>
        <v>Normal</v>
      </c>
    </row>
    <row r="1735" spans="1:13" x14ac:dyDescent="0.25">
      <c r="A1735" s="13" t="s">
        <v>3468</v>
      </c>
      <c r="B1735" s="13">
        <v>26.125</v>
      </c>
      <c r="C1735" s="13">
        <v>5.55</v>
      </c>
      <c r="D1735" s="13" t="s">
        <v>8335</v>
      </c>
      <c r="E1735" s="13" t="s">
        <v>8335</v>
      </c>
      <c r="F1735" s="13" t="s">
        <v>8335</v>
      </c>
      <c r="G1735" s="13">
        <v>1</v>
      </c>
      <c r="H1735" s="13" t="s">
        <v>8335</v>
      </c>
      <c r="J1735" s="20" t="str">
        <f>IF(Table7[[#This Row],[smoker]]="?","No",Table7[[#This Row],[smoker]])</f>
        <v>No</v>
      </c>
      <c r="K1735" s="20">
        <f>IFERROR(VALUE(Table7[[#This Row],[NumberOfMajorSurgeries]]),0)</f>
        <v>1</v>
      </c>
      <c r="L1735" s="20" t="str">
        <f t="shared" si="54"/>
        <v>Overweight</v>
      </c>
      <c r="M1735" s="20" t="str">
        <f t="shared" si="55"/>
        <v>Normal</v>
      </c>
    </row>
    <row r="1736" spans="1:13" x14ac:dyDescent="0.25">
      <c r="A1736" s="13" t="s">
        <v>3470</v>
      </c>
      <c r="B1736" s="13">
        <v>30.13</v>
      </c>
      <c r="C1736" s="13">
        <v>4.03</v>
      </c>
      <c r="D1736" s="13" t="s">
        <v>8336</v>
      </c>
      <c r="E1736" s="13" t="s">
        <v>8335</v>
      </c>
      <c r="F1736" s="13" t="s">
        <v>8335</v>
      </c>
      <c r="G1736" s="13">
        <v>1</v>
      </c>
      <c r="H1736" s="13" t="s">
        <v>8335</v>
      </c>
      <c r="J1736" s="20" t="str">
        <f>IF(Table7[[#This Row],[smoker]]="?","No",Table7[[#This Row],[smoker]])</f>
        <v>No</v>
      </c>
      <c r="K1736" s="20">
        <f>IFERROR(VALUE(Table7[[#This Row],[NumberOfMajorSurgeries]]),0)</f>
        <v>1</v>
      </c>
      <c r="L1736" s="22" t="str">
        <f t="shared" si="54"/>
        <v>Obesity</v>
      </c>
      <c r="M1736" s="22" t="str">
        <f t="shared" si="55"/>
        <v>Normal</v>
      </c>
    </row>
    <row r="1737" spans="1:13" x14ac:dyDescent="0.25">
      <c r="A1737" s="13" t="s">
        <v>3472</v>
      </c>
      <c r="B1737" s="13">
        <v>34.19</v>
      </c>
      <c r="C1737" s="13">
        <v>4.1900000000000004</v>
      </c>
      <c r="D1737" s="13" t="s">
        <v>8335</v>
      </c>
      <c r="E1737" s="13" t="s">
        <v>8335</v>
      </c>
      <c r="F1737" s="13" t="s">
        <v>8335</v>
      </c>
      <c r="G1737" s="13" t="s">
        <v>8339</v>
      </c>
      <c r="H1737" s="13" t="s">
        <v>8335</v>
      </c>
      <c r="J1737" s="20" t="str">
        <f>IF(Table7[[#This Row],[smoker]]="?","No",Table7[[#This Row],[smoker]])</f>
        <v>No</v>
      </c>
      <c r="K1737" s="20">
        <f>IFERROR(VALUE(Table7[[#This Row],[NumberOfMajorSurgeries]]),0)</f>
        <v>0</v>
      </c>
      <c r="L1737" s="20" t="str">
        <f t="shared" si="54"/>
        <v>Obesity</v>
      </c>
      <c r="M1737" s="20" t="str">
        <f t="shared" si="55"/>
        <v>Normal</v>
      </c>
    </row>
    <row r="1738" spans="1:13" x14ac:dyDescent="0.25">
      <c r="A1738" s="13" t="s">
        <v>3474</v>
      </c>
      <c r="B1738" s="13">
        <v>22.515000000000001</v>
      </c>
      <c r="C1738" s="13">
        <v>4.37</v>
      </c>
      <c r="D1738" s="13" t="s">
        <v>8335</v>
      </c>
      <c r="E1738" s="13" t="s">
        <v>8335</v>
      </c>
      <c r="F1738" s="13" t="s">
        <v>8337</v>
      </c>
      <c r="G1738" s="13">
        <v>1</v>
      </c>
      <c r="H1738" s="13" t="s">
        <v>8335</v>
      </c>
      <c r="J1738" s="20" t="str">
        <f>IF(Table7[[#This Row],[smoker]]="?","No",Table7[[#This Row],[smoker]])</f>
        <v>No</v>
      </c>
      <c r="K1738" s="20">
        <f>IFERROR(VALUE(Table7[[#This Row],[NumberOfMajorSurgeries]]),0)</f>
        <v>1</v>
      </c>
      <c r="L1738" s="22" t="str">
        <f t="shared" si="54"/>
        <v>Normal Weight</v>
      </c>
      <c r="M1738" s="22" t="str">
        <f t="shared" si="55"/>
        <v>Normal</v>
      </c>
    </row>
    <row r="1739" spans="1:13" x14ac:dyDescent="0.25">
      <c r="A1739" s="13" t="s">
        <v>3476</v>
      </c>
      <c r="B1739" s="13">
        <v>18.239999999999998</v>
      </c>
      <c r="C1739" s="13">
        <v>5.31</v>
      </c>
      <c r="D1739" s="13" t="s">
        <v>8336</v>
      </c>
      <c r="E1739" s="13" t="s">
        <v>8335</v>
      </c>
      <c r="F1739" s="13" t="s">
        <v>8337</v>
      </c>
      <c r="G1739" s="13">
        <v>1</v>
      </c>
      <c r="H1739" s="13" t="s">
        <v>8335</v>
      </c>
      <c r="J1739" s="20" t="str">
        <f>IF(Table7[[#This Row],[smoker]]="?","No",Table7[[#This Row],[smoker]])</f>
        <v>No</v>
      </c>
      <c r="K1739" s="20">
        <f>IFERROR(VALUE(Table7[[#This Row],[NumberOfMajorSurgeries]]),0)</f>
        <v>1</v>
      </c>
      <c r="L1739" s="20" t="str">
        <f t="shared" si="54"/>
        <v>Underweight</v>
      </c>
      <c r="M1739" s="20" t="str">
        <f t="shared" si="55"/>
        <v>Normal</v>
      </c>
    </row>
    <row r="1740" spans="1:13" x14ac:dyDescent="0.25">
      <c r="A1740" s="13" t="s">
        <v>3478</v>
      </c>
      <c r="B1740" s="13">
        <v>37.28</v>
      </c>
      <c r="C1740" s="13">
        <v>4.66</v>
      </c>
      <c r="D1740" s="13" t="s">
        <v>8335</v>
      </c>
      <c r="E1740" s="13" t="s">
        <v>8336</v>
      </c>
      <c r="F1740" s="13" t="s">
        <v>8335</v>
      </c>
      <c r="G1740" s="13">
        <v>1</v>
      </c>
      <c r="H1740" s="13" t="s">
        <v>8335</v>
      </c>
      <c r="J1740" s="20" t="str">
        <f>IF(Table7[[#This Row],[smoker]]="?","No",Table7[[#This Row],[smoker]])</f>
        <v>No</v>
      </c>
      <c r="K1740" s="20">
        <f>IFERROR(VALUE(Table7[[#This Row],[NumberOfMajorSurgeries]]),0)</f>
        <v>1</v>
      </c>
      <c r="L1740" s="22" t="str">
        <f t="shared" si="54"/>
        <v>Obesity</v>
      </c>
      <c r="M1740" s="22" t="str">
        <f t="shared" si="55"/>
        <v>Normal</v>
      </c>
    </row>
    <row r="1741" spans="1:13" x14ac:dyDescent="0.25">
      <c r="A1741" s="13" t="s">
        <v>3480</v>
      </c>
      <c r="B1741" s="13">
        <v>18.2</v>
      </c>
      <c r="C1741" s="13">
        <v>6.19</v>
      </c>
      <c r="D1741" s="13" t="s">
        <v>8335</v>
      </c>
      <c r="E1741" s="13" t="s">
        <v>8335</v>
      </c>
      <c r="F1741" s="13" t="s">
        <v>8337</v>
      </c>
      <c r="G1741" s="13">
        <v>1</v>
      </c>
      <c r="H1741" s="13" t="s">
        <v>8335</v>
      </c>
      <c r="J1741" s="20" t="str">
        <f>IF(Table7[[#This Row],[smoker]]="?","No",Table7[[#This Row],[smoker]])</f>
        <v>No</v>
      </c>
      <c r="K1741" s="20">
        <f>IFERROR(VALUE(Table7[[#This Row],[NumberOfMajorSurgeries]]),0)</f>
        <v>1</v>
      </c>
      <c r="L1741" s="20" t="str">
        <f t="shared" si="54"/>
        <v>Underweight</v>
      </c>
      <c r="M1741" s="20" t="str">
        <f t="shared" si="55"/>
        <v>Prediabetes</v>
      </c>
    </row>
    <row r="1742" spans="1:13" x14ac:dyDescent="0.25">
      <c r="A1742" s="13" t="s">
        <v>3482</v>
      </c>
      <c r="B1742" s="13">
        <v>20.53</v>
      </c>
      <c r="C1742" s="13">
        <v>4.8600000000000003</v>
      </c>
      <c r="D1742" s="13" t="s">
        <v>8335</v>
      </c>
      <c r="E1742" s="13" t="s">
        <v>8335</v>
      </c>
      <c r="F1742" s="13" t="s">
        <v>8335</v>
      </c>
      <c r="G1742" s="13">
        <v>1</v>
      </c>
      <c r="H1742" s="13" t="s">
        <v>8335</v>
      </c>
      <c r="J1742" s="20" t="str">
        <f>IF(Table7[[#This Row],[smoker]]="?","No",Table7[[#This Row],[smoker]])</f>
        <v>No</v>
      </c>
      <c r="K1742" s="20">
        <f>IFERROR(VALUE(Table7[[#This Row],[NumberOfMajorSurgeries]]),0)</f>
        <v>1</v>
      </c>
      <c r="L1742" s="22" t="str">
        <f t="shared" si="54"/>
        <v>Normal Weight</v>
      </c>
      <c r="M1742" s="22" t="str">
        <f t="shared" si="55"/>
        <v>Normal</v>
      </c>
    </row>
    <row r="1743" spans="1:13" x14ac:dyDescent="0.25">
      <c r="A1743" s="13" t="s">
        <v>3484</v>
      </c>
      <c r="B1743" s="13">
        <v>23.79</v>
      </c>
      <c r="C1743" s="13">
        <v>4.74</v>
      </c>
      <c r="D1743" s="13" t="s">
        <v>8335</v>
      </c>
      <c r="E1743" s="13" t="s">
        <v>8335</v>
      </c>
      <c r="F1743" s="13" t="s">
        <v>8335</v>
      </c>
      <c r="G1743" s="13" t="s">
        <v>8339</v>
      </c>
      <c r="H1743" s="13" t="s">
        <v>8335</v>
      </c>
      <c r="J1743" s="20" t="str">
        <f>IF(Table7[[#This Row],[smoker]]="?","No",Table7[[#This Row],[smoker]])</f>
        <v>No</v>
      </c>
      <c r="K1743" s="20">
        <f>IFERROR(VALUE(Table7[[#This Row],[NumberOfMajorSurgeries]]),0)</f>
        <v>0</v>
      </c>
      <c r="L1743" s="20" t="str">
        <f t="shared" si="54"/>
        <v>Normal Weight</v>
      </c>
      <c r="M1743" s="20" t="str">
        <f t="shared" si="55"/>
        <v>Normal</v>
      </c>
    </row>
    <row r="1744" spans="1:13" x14ac:dyDescent="0.25">
      <c r="A1744" s="13" t="s">
        <v>3486</v>
      </c>
      <c r="B1744" s="13">
        <v>29.8</v>
      </c>
      <c r="C1744" s="13">
        <v>6.03</v>
      </c>
      <c r="D1744" s="13" t="s">
        <v>8335</v>
      </c>
      <c r="E1744" s="13" t="s">
        <v>8335</v>
      </c>
      <c r="F1744" s="13" t="s">
        <v>8335</v>
      </c>
      <c r="G1744" s="13" t="s">
        <v>8339</v>
      </c>
      <c r="H1744" s="13" t="s">
        <v>8335</v>
      </c>
      <c r="J1744" s="20" t="str">
        <f>IF(Table7[[#This Row],[smoker]]="?","No",Table7[[#This Row],[smoker]])</f>
        <v>No</v>
      </c>
      <c r="K1744" s="20">
        <f>IFERROR(VALUE(Table7[[#This Row],[NumberOfMajorSurgeries]]),0)</f>
        <v>0</v>
      </c>
      <c r="L1744" s="22" t="str">
        <f t="shared" si="54"/>
        <v>Overweight</v>
      </c>
      <c r="M1744" s="22" t="str">
        <f t="shared" si="55"/>
        <v>Prediabetes</v>
      </c>
    </row>
    <row r="1745" spans="1:13" x14ac:dyDescent="0.25">
      <c r="A1745" s="13" t="s">
        <v>3488</v>
      </c>
      <c r="B1745" s="13">
        <v>31.54</v>
      </c>
      <c r="C1745" s="13">
        <v>4.71</v>
      </c>
      <c r="D1745" s="13" t="s">
        <v>8335</v>
      </c>
      <c r="E1745" s="13" t="s">
        <v>8335</v>
      </c>
      <c r="F1745" s="13" t="s">
        <v>8335</v>
      </c>
      <c r="G1745" s="13" t="s">
        <v>8339</v>
      </c>
      <c r="H1745" s="13" t="s">
        <v>8335</v>
      </c>
      <c r="J1745" s="20" t="str">
        <f>IF(Table7[[#This Row],[smoker]]="?","No",Table7[[#This Row],[smoker]])</f>
        <v>No</v>
      </c>
      <c r="K1745" s="20">
        <f>IFERROR(VALUE(Table7[[#This Row],[NumberOfMajorSurgeries]]),0)</f>
        <v>0</v>
      </c>
      <c r="L1745" s="20" t="str">
        <f t="shared" si="54"/>
        <v>Obesity</v>
      </c>
      <c r="M1745" s="20" t="str">
        <f t="shared" si="55"/>
        <v>Normal</v>
      </c>
    </row>
    <row r="1746" spans="1:13" x14ac:dyDescent="0.25">
      <c r="A1746" s="13" t="s">
        <v>3490</v>
      </c>
      <c r="B1746" s="13">
        <v>20.82</v>
      </c>
      <c r="C1746" s="13">
        <v>5.55</v>
      </c>
      <c r="D1746" s="13" t="s">
        <v>8335</v>
      </c>
      <c r="E1746" s="13" t="s">
        <v>8335</v>
      </c>
      <c r="F1746" s="13" t="s">
        <v>8335</v>
      </c>
      <c r="G1746" s="13">
        <v>1</v>
      </c>
      <c r="H1746" s="13" t="s">
        <v>8335</v>
      </c>
      <c r="J1746" s="20" t="str">
        <f>IF(Table7[[#This Row],[smoker]]="?","No",Table7[[#This Row],[smoker]])</f>
        <v>No</v>
      </c>
      <c r="K1746" s="20">
        <f>IFERROR(VALUE(Table7[[#This Row],[NumberOfMajorSurgeries]]),0)</f>
        <v>1</v>
      </c>
      <c r="L1746" s="22" t="str">
        <f t="shared" si="54"/>
        <v>Normal Weight</v>
      </c>
      <c r="M1746" s="22" t="str">
        <f t="shared" si="55"/>
        <v>Normal</v>
      </c>
    </row>
    <row r="1747" spans="1:13" x14ac:dyDescent="0.25">
      <c r="A1747" s="13" t="s">
        <v>3492</v>
      </c>
      <c r="B1747" s="13">
        <v>38.83</v>
      </c>
      <c r="C1747" s="13">
        <v>4.78</v>
      </c>
      <c r="D1747" s="13" t="s">
        <v>8335</v>
      </c>
      <c r="E1747" s="13" t="s">
        <v>8335</v>
      </c>
      <c r="F1747" s="13" t="s">
        <v>8337</v>
      </c>
      <c r="G1747" s="13">
        <v>1</v>
      </c>
      <c r="H1747" s="13" t="s">
        <v>8335</v>
      </c>
      <c r="J1747" s="20" t="str">
        <f>IF(Table7[[#This Row],[smoker]]="?","No",Table7[[#This Row],[smoker]])</f>
        <v>No</v>
      </c>
      <c r="K1747" s="20">
        <f>IFERROR(VALUE(Table7[[#This Row],[NumberOfMajorSurgeries]]),0)</f>
        <v>1</v>
      </c>
      <c r="L1747" s="20" t="str">
        <f t="shared" si="54"/>
        <v>Obesity</v>
      </c>
      <c r="M1747" s="20" t="str">
        <f t="shared" si="55"/>
        <v>Normal</v>
      </c>
    </row>
    <row r="1748" spans="1:13" x14ac:dyDescent="0.25">
      <c r="A1748" s="13" t="s">
        <v>3494</v>
      </c>
      <c r="B1748" s="13">
        <v>23.44</v>
      </c>
      <c r="C1748" s="13">
        <v>4.6500000000000004</v>
      </c>
      <c r="D1748" s="13" t="s">
        <v>8336</v>
      </c>
      <c r="E1748" s="13" t="s">
        <v>8335</v>
      </c>
      <c r="F1748" s="13" t="s">
        <v>8335</v>
      </c>
      <c r="G1748" s="13">
        <v>1</v>
      </c>
      <c r="H1748" s="13" t="s">
        <v>8335</v>
      </c>
      <c r="J1748" s="20" t="str">
        <f>IF(Table7[[#This Row],[smoker]]="?","No",Table7[[#This Row],[smoker]])</f>
        <v>No</v>
      </c>
      <c r="K1748" s="20">
        <f>IFERROR(VALUE(Table7[[#This Row],[NumberOfMajorSurgeries]]),0)</f>
        <v>1</v>
      </c>
      <c r="L1748" s="22" t="str">
        <f t="shared" si="54"/>
        <v>Normal Weight</v>
      </c>
      <c r="M1748" s="22" t="str">
        <f t="shared" si="55"/>
        <v>Normal</v>
      </c>
    </row>
    <row r="1749" spans="1:13" x14ac:dyDescent="0.25">
      <c r="A1749" s="13" t="s">
        <v>3496</v>
      </c>
      <c r="B1749" s="13">
        <v>24.13</v>
      </c>
      <c r="C1749" s="13">
        <v>5.2</v>
      </c>
      <c r="D1749" s="13" t="s">
        <v>8335</v>
      </c>
      <c r="E1749" s="13" t="s">
        <v>8335</v>
      </c>
      <c r="F1749" s="13" t="s">
        <v>8335</v>
      </c>
      <c r="G1749" s="13">
        <v>1</v>
      </c>
      <c r="H1749" s="13" t="s">
        <v>8335</v>
      </c>
      <c r="J1749" s="20" t="str">
        <f>IF(Table7[[#This Row],[smoker]]="?","No",Table7[[#This Row],[smoker]])</f>
        <v>No</v>
      </c>
      <c r="K1749" s="20">
        <f>IFERROR(VALUE(Table7[[#This Row],[NumberOfMajorSurgeries]]),0)</f>
        <v>1</v>
      </c>
      <c r="L1749" s="20" t="str">
        <f t="shared" si="54"/>
        <v>Normal Weight</v>
      </c>
      <c r="M1749" s="20" t="str">
        <f t="shared" si="55"/>
        <v>Normal</v>
      </c>
    </row>
    <row r="1750" spans="1:13" x14ac:dyDescent="0.25">
      <c r="A1750" s="13" t="s">
        <v>3498</v>
      </c>
      <c r="B1750" s="13">
        <v>42.13</v>
      </c>
      <c r="C1750" s="13">
        <v>4.54</v>
      </c>
      <c r="D1750" s="13" t="s">
        <v>8336</v>
      </c>
      <c r="E1750" s="13" t="s">
        <v>8335</v>
      </c>
      <c r="F1750" s="13" t="s">
        <v>8335</v>
      </c>
      <c r="G1750" s="13">
        <v>1</v>
      </c>
      <c r="H1750" s="13" t="s">
        <v>8335</v>
      </c>
      <c r="J1750" s="20" t="str">
        <f>IF(Table7[[#This Row],[smoker]]="?","No",Table7[[#This Row],[smoker]])</f>
        <v>No</v>
      </c>
      <c r="K1750" s="20">
        <f>IFERROR(VALUE(Table7[[#This Row],[NumberOfMajorSurgeries]]),0)</f>
        <v>1</v>
      </c>
      <c r="L1750" s="22" t="str">
        <f t="shared" si="54"/>
        <v>Obesity</v>
      </c>
      <c r="M1750" s="22" t="str">
        <f t="shared" si="55"/>
        <v>Normal</v>
      </c>
    </row>
    <row r="1751" spans="1:13" x14ac:dyDescent="0.25">
      <c r="A1751" s="13" t="s">
        <v>3500</v>
      </c>
      <c r="B1751" s="13">
        <v>17.86</v>
      </c>
      <c r="C1751" s="13">
        <v>4.1100000000000003</v>
      </c>
      <c r="D1751" s="13" t="s">
        <v>8335</v>
      </c>
      <c r="E1751" s="13" t="s">
        <v>8335</v>
      </c>
      <c r="F1751" s="13" t="s">
        <v>8335</v>
      </c>
      <c r="G1751" s="13">
        <v>1</v>
      </c>
      <c r="H1751" s="13" t="s">
        <v>8335</v>
      </c>
      <c r="J1751" s="20" t="str">
        <f>IF(Table7[[#This Row],[smoker]]="?","No",Table7[[#This Row],[smoker]])</f>
        <v>No</v>
      </c>
      <c r="K1751" s="20">
        <f>IFERROR(VALUE(Table7[[#This Row],[NumberOfMajorSurgeries]]),0)</f>
        <v>1</v>
      </c>
      <c r="L1751" s="20" t="str">
        <f t="shared" si="54"/>
        <v>Underweight</v>
      </c>
      <c r="M1751" s="20" t="str">
        <f t="shared" si="55"/>
        <v>Normal</v>
      </c>
    </row>
    <row r="1752" spans="1:13" x14ac:dyDescent="0.25">
      <c r="A1752" s="13" t="s">
        <v>3502</v>
      </c>
      <c r="B1752" s="13">
        <v>32.78</v>
      </c>
      <c r="C1752" s="13">
        <v>4.63</v>
      </c>
      <c r="D1752" s="13" t="s">
        <v>8335</v>
      </c>
      <c r="E1752" s="13" t="s">
        <v>8335</v>
      </c>
      <c r="F1752" s="13" t="s">
        <v>8335</v>
      </c>
      <c r="G1752" s="13" t="s">
        <v>8339</v>
      </c>
      <c r="H1752" s="13" t="s">
        <v>8335</v>
      </c>
      <c r="J1752" s="20" t="str">
        <f>IF(Table7[[#This Row],[smoker]]="?","No",Table7[[#This Row],[smoker]])</f>
        <v>No</v>
      </c>
      <c r="K1752" s="20">
        <f>IFERROR(VALUE(Table7[[#This Row],[NumberOfMajorSurgeries]]),0)</f>
        <v>0</v>
      </c>
      <c r="L1752" s="22" t="str">
        <f t="shared" si="54"/>
        <v>Obesity</v>
      </c>
      <c r="M1752" s="22" t="str">
        <f t="shared" si="55"/>
        <v>Normal</v>
      </c>
    </row>
    <row r="1753" spans="1:13" x14ac:dyDescent="0.25">
      <c r="A1753" s="13" t="s">
        <v>3504</v>
      </c>
      <c r="B1753" s="13">
        <v>23.9</v>
      </c>
      <c r="C1753" s="13">
        <v>6.06</v>
      </c>
      <c r="D1753" s="13" t="s">
        <v>8336</v>
      </c>
      <c r="E1753" s="13" t="s">
        <v>8335</v>
      </c>
      <c r="F1753" s="13" t="s">
        <v>8337</v>
      </c>
      <c r="G1753" s="13">
        <v>1</v>
      </c>
      <c r="H1753" s="13" t="s">
        <v>8335</v>
      </c>
      <c r="J1753" s="20" t="str">
        <f>IF(Table7[[#This Row],[smoker]]="?","No",Table7[[#This Row],[smoker]])</f>
        <v>No</v>
      </c>
      <c r="K1753" s="20">
        <f>IFERROR(VALUE(Table7[[#This Row],[NumberOfMajorSurgeries]]),0)</f>
        <v>1</v>
      </c>
      <c r="L1753" s="20" t="str">
        <f t="shared" si="54"/>
        <v>Normal Weight</v>
      </c>
      <c r="M1753" s="20" t="str">
        <f t="shared" si="55"/>
        <v>Prediabetes</v>
      </c>
    </row>
    <row r="1754" spans="1:13" x14ac:dyDescent="0.25">
      <c r="A1754" s="13" t="s">
        <v>3506</v>
      </c>
      <c r="B1754" s="13">
        <v>15.47</v>
      </c>
      <c r="C1754" s="13">
        <v>8.43</v>
      </c>
      <c r="D1754" s="13" t="s">
        <v>8335</v>
      </c>
      <c r="E1754" s="13" t="s">
        <v>8335</v>
      </c>
      <c r="F1754" s="13" t="s">
        <v>8335</v>
      </c>
      <c r="G1754" s="13" t="s">
        <v>8339</v>
      </c>
      <c r="H1754" s="13" t="s">
        <v>8335</v>
      </c>
      <c r="J1754" s="20" t="str">
        <f>IF(Table7[[#This Row],[smoker]]="?","No",Table7[[#This Row],[smoker]])</f>
        <v>No</v>
      </c>
      <c r="K1754" s="20">
        <f>IFERROR(VALUE(Table7[[#This Row],[NumberOfMajorSurgeries]]),0)</f>
        <v>0</v>
      </c>
      <c r="L1754" s="22" t="str">
        <f t="shared" si="54"/>
        <v>Underweight</v>
      </c>
      <c r="M1754" s="22" t="str">
        <f t="shared" si="55"/>
        <v>Diabetes</v>
      </c>
    </row>
    <row r="1755" spans="1:13" x14ac:dyDescent="0.25">
      <c r="A1755" s="13" t="s">
        <v>3508</v>
      </c>
      <c r="B1755" s="13">
        <v>28.54</v>
      </c>
      <c r="C1755" s="13">
        <v>5.51</v>
      </c>
      <c r="D1755" s="13" t="s">
        <v>8335</v>
      </c>
      <c r="E1755" s="13" t="s">
        <v>8335</v>
      </c>
      <c r="F1755" s="13" t="s">
        <v>8337</v>
      </c>
      <c r="G1755" s="13">
        <v>1</v>
      </c>
      <c r="H1755" s="13" t="s">
        <v>8335</v>
      </c>
      <c r="J1755" s="20" t="str">
        <f>IF(Table7[[#This Row],[smoker]]="?","No",Table7[[#This Row],[smoker]])</f>
        <v>No</v>
      </c>
      <c r="K1755" s="20">
        <f>IFERROR(VALUE(Table7[[#This Row],[NumberOfMajorSurgeries]]),0)</f>
        <v>1</v>
      </c>
      <c r="L1755" s="20" t="str">
        <f t="shared" si="54"/>
        <v>Overweight</v>
      </c>
      <c r="M1755" s="20" t="str">
        <f t="shared" si="55"/>
        <v>Normal</v>
      </c>
    </row>
    <row r="1756" spans="1:13" x14ac:dyDescent="0.25">
      <c r="A1756" s="13" t="s">
        <v>3510</v>
      </c>
      <c r="B1756" s="13">
        <v>18.54</v>
      </c>
      <c r="C1756" s="13">
        <v>4.95</v>
      </c>
      <c r="D1756" s="13" t="s">
        <v>8335</v>
      </c>
      <c r="E1756" s="13" t="s">
        <v>8335</v>
      </c>
      <c r="F1756" s="13" t="s">
        <v>8335</v>
      </c>
      <c r="G1756" s="13" t="s">
        <v>8339</v>
      </c>
      <c r="H1756" s="13" t="s">
        <v>8335</v>
      </c>
      <c r="J1756" s="20" t="str">
        <f>IF(Table7[[#This Row],[smoker]]="?","No",Table7[[#This Row],[smoker]])</f>
        <v>No</v>
      </c>
      <c r="K1756" s="20">
        <f>IFERROR(VALUE(Table7[[#This Row],[NumberOfMajorSurgeries]]),0)</f>
        <v>0</v>
      </c>
      <c r="L1756" s="22" t="str">
        <f t="shared" si="54"/>
        <v>Normal Weight</v>
      </c>
      <c r="M1756" s="22" t="str">
        <f t="shared" si="55"/>
        <v>Normal</v>
      </c>
    </row>
    <row r="1757" spans="1:13" x14ac:dyDescent="0.25">
      <c r="A1757" s="13" t="s">
        <v>3512</v>
      </c>
      <c r="B1757" s="13">
        <v>32.18</v>
      </c>
      <c r="C1757" s="13">
        <v>6.44</v>
      </c>
      <c r="D1757" s="13" t="s">
        <v>8336</v>
      </c>
      <c r="E1757" s="13" t="s">
        <v>8335</v>
      </c>
      <c r="F1757" s="13" t="s">
        <v>8337</v>
      </c>
      <c r="G1757" s="13">
        <v>1</v>
      </c>
      <c r="H1757" s="13" t="s">
        <v>8335</v>
      </c>
      <c r="J1757" s="20" t="str">
        <f>IF(Table7[[#This Row],[smoker]]="?","No",Table7[[#This Row],[smoker]])</f>
        <v>No</v>
      </c>
      <c r="K1757" s="20">
        <f>IFERROR(VALUE(Table7[[#This Row],[NumberOfMajorSurgeries]]),0)</f>
        <v>1</v>
      </c>
      <c r="L1757" s="20" t="str">
        <f t="shared" si="54"/>
        <v>Obesity</v>
      </c>
      <c r="M1757" s="20" t="str">
        <f t="shared" si="55"/>
        <v>Prediabetes</v>
      </c>
    </row>
    <row r="1758" spans="1:13" x14ac:dyDescent="0.25">
      <c r="A1758" s="13" t="s">
        <v>3514</v>
      </c>
      <c r="B1758" s="13">
        <v>37.380000000000003</v>
      </c>
      <c r="C1758" s="13">
        <v>6.05</v>
      </c>
      <c r="D1758" s="13" t="s">
        <v>8336</v>
      </c>
      <c r="E1758" s="13" t="s">
        <v>8335</v>
      </c>
      <c r="F1758" s="13" t="s">
        <v>8335</v>
      </c>
      <c r="G1758" s="13" t="s">
        <v>8339</v>
      </c>
      <c r="H1758" s="13" t="s">
        <v>8335</v>
      </c>
      <c r="J1758" s="20" t="str">
        <f>IF(Table7[[#This Row],[smoker]]="?","No",Table7[[#This Row],[smoker]])</f>
        <v>No</v>
      </c>
      <c r="K1758" s="20">
        <f>IFERROR(VALUE(Table7[[#This Row],[NumberOfMajorSurgeries]]),0)</f>
        <v>0</v>
      </c>
      <c r="L1758" s="22" t="str">
        <f t="shared" si="54"/>
        <v>Obesity</v>
      </c>
      <c r="M1758" s="22" t="str">
        <f t="shared" si="55"/>
        <v>Prediabetes</v>
      </c>
    </row>
    <row r="1759" spans="1:13" x14ac:dyDescent="0.25">
      <c r="A1759" s="13" t="s">
        <v>3516</v>
      </c>
      <c r="B1759" s="13">
        <v>31.12</v>
      </c>
      <c r="C1759" s="13">
        <v>4.76</v>
      </c>
      <c r="D1759" s="13" t="s">
        <v>8336</v>
      </c>
      <c r="E1759" s="13" t="s">
        <v>8335</v>
      </c>
      <c r="F1759" s="13" t="s">
        <v>8337</v>
      </c>
      <c r="G1759" s="13">
        <v>1</v>
      </c>
      <c r="H1759" s="13" t="s">
        <v>8335</v>
      </c>
      <c r="J1759" s="20" t="str">
        <f>IF(Table7[[#This Row],[smoker]]="?","No",Table7[[#This Row],[smoker]])</f>
        <v>No</v>
      </c>
      <c r="K1759" s="20">
        <f>IFERROR(VALUE(Table7[[#This Row],[NumberOfMajorSurgeries]]),0)</f>
        <v>1</v>
      </c>
      <c r="L1759" s="20" t="str">
        <f t="shared" si="54"/>
        <v>Obesity</v>
      </c>
      <c r="M1759" s="20" t="str">
        <f t="shared" si="55"/>
        <v>Normal</v>
      </c>
    </row>
    <row r="1760" spans="1:13" x14ac:dyDescent="0.25">
      <c r="A1760" s="13" t="s">
        <v>3518</v>
      </c>
      <c r="B1760" s="13">
        <v>22.01</v>
      </c>
      <c r="C1760" s="13">
        <v>6.72</v>
      </c>
      <c r="D1760" s="13" t="s">
        <v>8336</v>
      </c>
      <c r="E1760" s="13" t="s">
        <v>8335</v>
      </c>
      <c r="F1760" s="13" t="s">
        <v>8335</v>
      </c>
      <c r="G1760" s="13">
        <v>1</v>
      </c>
      <c r="H1760" s="13" t="s">
        <v>8335</v>
      </c>
      <c r="J1760" s="20" t="str">
        <f>IF(Table7[[#This Row],[smoker]]="?","No",Table7[[#This Row],[smoker]])</f>
        <v>No</v>
      </c>
      <c r="K1760" s="20">
        <f>IFERROR(VALUE(Table7[[#This Row],[NumberOfMajorSurgeries]]),0)</f>
        <v>1</v>
      </c>
      <c r="L1760" s="22" t="str">
        <f t="shared" si="54"/>
        <v>Normal Weight</v>
      </c>
      <c r="M1760" s="22" t="str">
        <f t="shared" si="55"/>
        <v>Diabetes</v>
      </c>
    </row>
    <row r="1761" spans="1:13" x14ac:dyDescent="0.25">
      <c r="A1761" s="13" t="s">
        <v>3520</v>
      </c>
      <c r="B1761" s="13">
        <v>27.645</v>
      </c>
      <c r="C1761" s="13">
        <v>5.7</v>
      </c>
      <c r="D1761" s="13" t="s">
        <v>8335</v>
      </c>
      <c r="E1761" s="13" t="s">
        <v>8335</v>
      </c>
      <c r="F1761" s="13" t="s">
        <v>8335</v>
      </c>
      <c r="G1761" s="13" t="s">
        <v>8339</v>
      </c>
      <c r="H1761" s="13" t="s">
        <v>8335</v>
      </c>
      <c r="J1761" s="20" t="str">
        <f>IF(Table7[[#This Row],[smoker]]="?","No",Table7[[#This Row],[smoker]])</f>
        <v>No</v>
      </c>
      <c r="K1761" s="20">
        <f>IFERROR(VALUE(Table7[[#This Row],[NumberOfMajorSurgeries]]),0)</f>
        <v>0</v>
      </c>
      <c r="L1761" s="20" t="str">
        <f t="shared" si="54"/>
        <v>Overweight</v>
      </c>
      <c r="M1761" s="20" t="str">
        <f t="shared" si="55"/>
        <v>Prediabetes</v>
      </c>
    </row>
    <row r="1762" spans="1:13" x14ac:dyDescent="0.25">
      <c r="A1762" s="13" t="s">
        <v>3522</v>
      </c>
      <c r="B1762" s="13">
        <v>29.64</v>
      </c>
      <c r="C1762" s="13">
        <v>5.31</v>
      </c>
      <c r="D1762" s="13" t="s">
        <v>8336</v>
      </c>
      <c r="E1762" s="13" t="s">
        <v>8335</v>
      </c>
      <c r="F1762" s="13" t="s">
        <v>8335</v>
      </c>
      <c r="G1762" s="13" t="s">
        <v>8339</v>
      </c>
      <c r="H1762" s="13" t="s">
        <v>8335</v>
      </c>
      <c r="J1762" s="20" t="str">
        <f>IF(Table7[[#This Row],[smoker]]="?","No",Table7[[#This Row],[smoker]])</f>
        <v>No</v>
      </c>
      <c r="K1762" s="20">
        <f>IFERROR(VALUE(Table7[[#This Row],[NumberOfMajorSurgeries]]),0)</f>
        <v>0</v>
      </c>
      <c r="L1762" s="22" t="str">
        <f t="shared" si="54"/>
        <v>Overweight</v>
      </c>
      <c r="M1762" s="22" t="str">
        <f t="shared" si="55"/>
        <v>Normal</v>
      </c>
    </row>
    <row r="1763" spans="1:13" x14ac:dyDescent="0.25">
      <c r="A1763" s="13" t="s">
        <v>3524</v>
      </c>
      <c r="B1763" s="13">
        <v>33.700000000000003</v>
      </c>
      <c r="C1763" s="13">
        <v>4.32</v>
      </c>
      <c r="D1763" s="13" t="s">
        <v>8336</v>
      </c>
      <c r="E1763" s="13" t="s">
        <v>8335</v>
      </c>
      <c r="F1763" s="13" t="s">
        <v>8335</v>
      </c>
      <c r="G1763" s="13">
        <v>1</v>
      </c>
      <c r="H1763" s="13" t="s">
        <v>8335</v>
      </c>
      <c r="J1763" s="20" t="str">
        <f>IF(Table7[[#This Row],[smoker]]="?","No",Table7[[#This Row],[smoker]])</f>
        <v>No</v>
      </c>
      <c r="K1763" s="20">
        <f>IFERROR(VALUE(Table7[[#This Row],[NumberOfMajorSurgeries]]),0)</f>
        <v>1</v>
      </c>
      <c r="L1763" s="20" t="str">
        <f t="shared" si="54"/>
        <v>Obesity</v>
      </c>
      <c r="M1763" s="20" t="str">
        <f t="shared" si="55"/>
        <v>Normal</v>
      </c>
    </row>
    <row r="1764" spans="1:13" x14ac:dyDescent="0.25">
      <c r="A1764" s="13" t="s">
        <v>3526</v>
      </c>
      <c r="B1764" s="13">
        <v>27.5</v>
      </c>
      <c r="C1764" s="13">
        <v>4.2300000000000004</v>
      </c>
      <c r="D1764" s="13" t="s">
        <v>8336</v>
      </c>
      <c r="E1764" s="13" t="s">
        <v>8335</v>
      </c>
      <c r="F1764" s="13" t="s">
        <v>8335</v>
      </c>
      <c r="G1764" s="13">
        <v>1</v>
      </c>
      <c r="H1764" s="13" t="s">
        <v>8335</v>
      </c>
      <c r="J1764" s="20" t="str">
        <f>IF(Table7[[#This Row],[smoker]]="?","No",Table7[[#This Row],[smoker]])</f>
        <v>No</v>
      </c>
      <c r="K1764" s="20">
        <f>IFERROR(VALUE(Table7[[#This Row],[NumberOfMajorSurgeries]]),0)</f>
        <v>1</v>
      </c>
      <c r="L1764" s="22" t="str">
        <f t="shared" si="54"/>
        <v>Overweight</v>
      </c>
      <c r="M1764" s="22" t="str">
        <f t="shared" si="55"/>
        <v>Normal</v>
      </c>
    </row>
    <row r="1765" spans="1:13" x14ac:dyDescent="0.25">
      <c r="A1765" s="13" t="s">
        <v>3528</v>
      </c>
      <c r="B1765" s="13">
        <v>16.12</v>
      </c>
      <c r="C1765" s="13">
        <v>6.09</v>
      </c>
      <c r="D1765" s="13" t="s">
        <v>8335</v>
      </c>
      <c r="E1765" s="13" t="s">
        <v>8335</v>
      </c>
      <c r="F1765" s="13" t="s">
        <v>8335</v>
      </c>
      <c r="G1765" s="13" t="s">
        <v>8339</v>
      </c>
      <c r="H1765" s="13" t="s">
        <v>8335</v>
      </c>
      <c r="J1765" s="20" t="str">
        <f>IF(Table7[[#This Row],[smoker]]="?","No",Table7[[#This Row],[smoker]])</f>
        <v>No</v>
      </c>
      <c r="K1765" s="20">
        <f>IFERROR(VALUE(Table7[[#This Row],[NumberOfMajorSurgeries]]),0)</f>
        <v>0</v>
      </c>
      <c r="L1765" s="20" t="str">
        <f t="shared" si="54"/>
        <v>Underweight</v>
      </c>
      <c r="M1765" s="20" t="str">
        <f t="shared" si="55"/>
        <v>Prediabetes</v>
      </c>
    </row>
    <row r="1766" spans="1:13" x14ac:dyDescent="0.25">
      <c r="A1766" s="13" t="s">
        <v>3530</v>
      </c>
      <c r="B1766" s="13">
        <v>26.73</v>
      </c>
      <c r="C1766" s="13">
        <v>4.74</v>
      </c>
      <c r="D1766" s="13" t="s">
        <v>8336</v>
      </c>
      <c r="E1766" s="13" t="s">
        <v>8335</v>
      </c>
      <c r="F1766" s="13" t="s">
        <v>8335</v>
      </c>
      <c r="G1766" s="13">
        <v>1</v>
      </c>
      <c r="H1766" s="13" t="s">
        <v>8335</v>
      </c>
      <c r="J1766" s="20" t="str">
        <f>IF(Table7[[#This Row],[smoker]]="?","No",Table7[[#This Row],[smoker]])</f>
        <v>No</v>
      </c>
      <c r="K1766" s="20">
        <f>IFERROR(VALUE(Table7[[#This Row],[NumberOfMajorSurgeries]]),0)</f>
        <v>1</v>
      </c>
      <c r="L1766" s="22" t="str">
        <f t="shared" si="54"/>
        <v>Overweight</v>
      </c>
      <c r="M1766" s="22" t="str">
        <f t="shared" si="55"/>
        <v>Normal</v>
      </c>
    </row>
    <row r="1767" spans="1:13" x14ac:dyDescent="0.25">
      <c r="A1767" s="13" t="s">
        <v>3532</v>
      </c>
      <c r="B1767" s="13">
        <v>37.25</v>
      </c>
      <c r="C1767" s="13">
        <v>6.23</v>
      </c>
      <c r="D1767" s="13" t="s">
        <v>8336</v>
      </c>
      <c r="E1767" s="13" t="s">
        <v>8335</v>
      </c>
      <c r="F1767" s="13" t="s">
        <v>8335</v>
      </c>
      <c r="G1767" s="13" t="s">
        <v>8339</v>
      </c>
      <c r="H1767" s="13" t="s">
        <v>8335</v>
      </c>
      <c r="J1767" s="20" t="str">
        <f>IF(Table7[[#This Row],[smoker]]="?","No",Table7[[#This Row],[smoker]])</f>
        <v>No</v>
      </c>
      <c r="K1767" s="20">
        <f>IFERROR(VALUE(Table7[[#This Row],[NumberOfMajorSurgeries]]),0)</f>
        <v>0</v>
      </c>
      <c r="L1767" s="20" t="str">
        <f t="shared" si="54"/>
        <v>Obesity</v>
      </c>
      <c r="M1767" s="20" t="str">
        <f t="shared" si="55"/>
        <v>Prediabetes</v>
      </c>
    </row>
    <row r="1768" spans="1:13" x14ac:dyDescent="0.25">
      <c r="A1768" s="13" t="s">
        <v>3534</v>
      </c>
      <c r="B1768" s="13">
        <v>23.56</v>
      </c>
      <c r="C1768" s="13">
        <v>5.45</v>
      </c>
      <c r="D1768" s="13" t="s">
        <v>8336</v>
      </c>
      <c r="E1768" s="13" t="s">
        <v>8335</v>
      </c>
      <c r="F1768" s="13" t="s">
        <v>8335</v>
      </c>
      <c r="G1768" s="13">
        <v>1</v>
      </c>
      <c r="H1768" s="13" t="s">
        <v>8335</v>
      </c>
      <c r="J1768" s="20" t="str">
        <f>IF(Table7[[#This Row],[smoker]]="?","No",Table7[[#This Row],[smoker]])</f>
        <v>No</v>
      </c>
      <c r="K1768" s="20">
        <f>IFERROR(VALUE(Table7[[#This Row],[NumberOfMajorSurgeries]]),0)</f>
        <v>1</v>
      </c>
      <c r="L1768" s="22" t="str">
        <f t="shared" si="54"/>
        <v>Normal Weight</v>
      </c>
      <c r="M1768" s="22" t="str">
        <f t="shared" si="55"/>
        <v>Normal</v>
      </c>
    </row>
    <row r="1769" spans="1:13" x14ac:dyDescent="0.25">
      <c r="A1769" s="13" t="s">
        <v>3536</v>
      </c>
      <c r="B1769" s="13">
        <v>15.84</v>
      </c>
      <c r="C1769" s="13">
        <v>10.34</v>
      </c>
      <c r="D1769" s="13" t="s">
        <v>8335</v>
      </c>
      <c r="E1769" s="13" t="s">
        <v>8335</v>
      </c>
      <c r="F1769" s="13" t="s">
        <v>8335</v>
      </c>
      <c r="G1769" s="13">
        <v>2</v>
      </c>
      <c r="H1769" s="13" t="s">
        <v>8335</v>
      </c>
      <c r="J1769" s="20" t="str">
        <f>IF(Table7[[#This Row],[smoker]]="?","No",Table7[[#This Row],[smoker]])</f>
        <v>No</v>
      </c>
      <c r="K1769" s="20">
        <f>IFERROR(VALUE(Table7[[#This Row],[NumberOfMajorSurgeries]]),0)</f>
        <v>2</v>
      </c>
      <c r="L1769" s="20" t="str">
        <f t="shared" si="54"/>
        <v>Underweight</v>
      </c>
      <c r="M1769" s="20" t="str">
        <f t="shared" si="55"/>
        <v>Diabetes</v>
      </c>
    </row>
    <row r="1770" spans="1:13" x14ac:dyDescent="0.25">
      <c r="A1770" s="13" t="s">
        <v>3538</v>
      </c>
      <c r="B1770" s="13">
        <v>36.630000000000003</v>
      </c>
      <c r="C1770" s="13">
        <v>5.15</v>
      </c>
      <c r="D1770" s="13" t="s">
        <v>8335</v>
      </c>
      <c r="E1770" s="13" t="s">
        <v>8335</v>
      </c>
      <c r="F1770" s="13" t="s">
        <v>8335</v>
      </c>
      <c r="G1770" s="13" t="s">
        <v>8339</v>
      </c>
      <c r="H1770" s="13" t="s">
        <v>8335</v>
      </c>
      <c r="J1770" s="20" t="str">
        <f>IF(Table7[[#This Row],[smoker]]="?","No",Table7[[#This Row],[smoker]])</f>
        <v>No</v>
      </c>
      <c r="K1770" s="20">
        <f>IFERROR(VALUE(Table7[[#This Row],[NumberOfMajorSurgeries]]),0)</f>
        <v>0</v>
      </c>
      <c r="L1770" s="22" t="str">
        <f t="shared" si="54"/>
        <v>Obesity</v>
      </c>
      <c r="M1770" s="22" t="str">
        <f t="shared" si="55"/>
        <v>Normal</v>
      </c>
    </row>
    <row r="1771" spans="1:13" x14ac:dyDescent="0.25">
      <c r="A1771" s="13" t="s">
        <v>3540</v>
      </c>
      <c r="B1771" s="13">
        <v>16.47</v>
      </c>
      <c r="C1771" s="13">
        <v>11.72</v>
      </c>
      <c r="D1771" s="13" t="s">
        <v>8335</v>
      </c>
      <c r="E1771" s="13" t="s">
        <v>8335</v>
      </c>
      <c r="F1771" s="13" t="s">
        <v>8335</v>
      </c>
      <c r="G1771" s="13" t="s">
        <v>8339</v>
      </c>
      <c r="H1771" s="13" t="s">
        <v>8335</v>
      </c>
      <c r="J1771" s="20" t="str">
        <f>IF(Table7[[#This Row],[smoker]]="?","No",Table7[[#This Row],[smoker]])</f>
        <v>No</v>
      </c>
      <c r="K1771" s="20">
        <f>IFERROR(VALUE(Table7[[#This Row],[NumberOfMajorSurgeries]]),0)</f>
        <v>0</v>
      </c>
      <c r="L1771" s="20" t="str">
        <f t="shared" si="54"/>
        <v>Underweight</v>
      </c>
      <c r="M1771" s="20" t="str">
        <f t="shared" si="55"/>
        <v>Diabetes</v>
      </c>
    </row>
    <row r="1772" spans="1:13" x14ac:dyDescent="0.25">
      <c r="A1772" s="13" t="s">
        <v>3542</v>
      </c>
      <c r="B1772" s="13">
        <v>25.8</v>
      </c>
      <c r="C1772" s="13">
        <v>5.29</v>
      </c>
      <c r="D1772" s="13" t="s">
        <v>8335</v>
      </c>
      <c r="E1772" s="13" t="s">
        <v>8335</v>
      </c>
      <c r="F1772" s="13" t="s">
        <v>8335</v>
      </c>
      <c r="G1772" s="13" t="s">
        <v>8339</v>
      </c>
      <c r="H1772" s="13" t="s">
        <v>8335</v>
      </c>
      <c r="J1772" s="20" t="str">
        <f>IF(Table7[[#This Row],[smoker]]="?","No",Table7[[#This Row],[smoker]])</f>
        <v>No</v>
      </c>
      <c r="K1772" s="20">
        <f>IFERROR(VALUE(Table7[[#This Row],[NumberOfMajorSurgeries]]),0)</f>
        <v>0</v>
      </c>
      <c r="L1772" s="22" t="str">
        <f t="shared" si="54"/>
        <v>Overweight</v>
      </c>
      <c r="M1772" s="22" t="str">
        <f t="shared" si="55"/>
        <v>Normal</v>
      </c>
    </row>
    <row r="1773" spans="1:13" x14ac:dyDescent="0.25">
      <c r="A1773" s="13" t="s">
        <v>3544</v>
      </c>
      <c r="B1773" s="13">
        <v>23.6</v>
      </c>
      <c r="C1773" s="13">
        <v>4.33</v>
      </c>
      <c r="D1773" s="13" t="s">
        <v>8335</v>
      </c>
      <c r="E1773" s="13" t="s">
        <v>8335</v>
      </c>
      <c r="F1773" s="13" t="s">
        <v>8335</v>
      </c>
      <c r="G1773" s="13" t="s">
        <v>8339</v>
      </c>
      <c r="H1773" s="13" t="s">
        <v>8335</v>
      </c>
      <c r="J1773" s="20" t="str">
        <f>IF(Table7[[#This Row],[smoker]]="?","No",Table7[[#This Row],[smoker]])</f>
        <v>No</v>
      </c>
      <c r="K1773" s="20">
        <f>IFERROR(VALUE(Table7[[#This Row],[NumberOfMajorSurgeries]]),0)</f>
        <v>0</v>
      </c>
      <c r="L1773" s="20" t="str">
        <f t="shared" si="54"/>
        <v>Normal Weight</v>
      </c>
      <c r="M1773" s="20" t="str">
        <f t="shared" si="55"/>
        <v>Normal</v>
      </c>
    </row>
    <row r="1774" spans="1:13" x14ac:dyDescent="0.25">
      <c r="A1774" s="13" t="s">
        <v>3546</v>
      </c>
      <c r="B1774" s="13">
        <v>32.11</v>
      </c>
      <c r="C1774" s="13">
        <v>6.24</v>
      </c>
      <c r="D1774" s="13" t="s">
        <v>8335</v>
      </c>
      <c r="E1774" s="13" t="s">
        <v>8335</v>
      </c>
      <c r="F1774" s="13" t="s">
        <v>8337</v>
      </c>
      <c r="G1774" s="13">
        <v>1</v>
      </c>
      <c r="H1774" s="13" t="s">
        <v>8335</v>
      </c>
      <c r="J1774" s="20" t="str">
        <f>IF(Table7[[#This Row],[smoker]]="?","No",Table7[[#This Row],[smoker]])</f>
        <v>No</v>
      </c>
      <c r="K1774" s="20">
        <f>IFERROR(VALUE(Table7[[#This Row],[NumberOfMajorSurgeries]]),0)</f>
        <v>1</v>
      </c>
      <c r="L1774" s="22" t="str">
        <f t="shared" si="54"/>
        <v>Obesity</v>
      </c>
      <c r="M1774" s="22" t="str">
        <f t="shared" si="55"/>
        <v>Prediabetes</v>
      </c>
    </row>
    <row r="1775" spans="1:13" x14ac:dyDescent="0.25">
      <c r="A1775" s="13" t="s">
        <v>3548</v>
      </c>
      <c r="B1775" s="13">
        <v>30.114999999999998</v>
      </c>
      <c r="C1775" s="13">
        <v>11.61</v>
      </c>
      <c r="D1775" s="13" t="s">
        <v>8335</v>
      </c>
      <c r="E1775" s="13" t="s">
        <v>8335</v>
      </c>
      <c r="F1775" s="13" t="s">
        <v>8335</v>
      </c>
      <c r="G1775" s="13" t="s">
        <v>8339</v>
      </c>
      <c r="H1775" s="13" t="s">
        <v>8335</v>
      </c>
      <c r="J1775" s="20" t="str">
        <f>IF(Table7[[#This Row],[smoker]]="?","No",Table7[[#This Row],[smoker]])</f>
        <v>No</v>
      </c>
      <c r="K1775" s="20">
        <f>IFERROR(VALUE(Table7[[#This Row],[NumberOfMajorSurgeries]]),0)</f>
        <v>0</v>
      </c>
      <c r="L1775" s="20" t="str">
        <f t="shared" si="54"/>
        <v>Obesity</v>
      </c>
      <c r="M1775" s="20" t="str">
        <f t="shared" si="55"/>
        <v>Diabetes</v>
      </c>
    </row>
    <row r="1776" spans="1:13" x14ac:dyDescent="0.25">
      <c r="A1776" s="13" t="s">
        <v>3550</v>
      </c>
      <c r="B1776" s="13">
        <v>20.28</v>
      </c>
      <c r="C1776" s="13">
        <v>11.07</v>
      </c>
      <c r="D1776" s="13" t="s">
        <v>8336</v>
      </c>
      <c r="E1776" s="13" t="s">
        <v>8335</v>
      </c>
      <c r="F1776" s="13" t="s">
        <v>8335</v>
      </c>
      <c r="G1776" s="13" t="s">
        <v>8339</v>
      </c>
      <c r="H1776" s="13" t="s">
        <v>8335</v>
      </c>
      <c r="J1776" s="20" t="str">
        <f>IF(Table7[[#This Row],[smoker]]="?","No",Table7[[#This Row],[smoker]])</f>
        <v>No</v>
      </c>
      <c r="K1776" s="20">
        <f>IFERROR(VALUE(Table7[[#This Row],[NumberOfMajorSurgeries]]),0)</f>
        <v>0</v>
      </c>
      <c r="L1776" s="22" t="str">
        <f t="shared" si="54"/>
        <v>Normal Weight</v>
      </c>
      <c r="M1776" s="22" t="str">
        <f t="shared" si="55"/>
        <v>Diabetes</v>
      </c>
    </row>
    <row r="1777" spans="1:13" x14ac:dyDescent="0.25">
      <c r="A1777" s="13" t="s">
        <v>3552</v>
      </c>
      <c r="B1777" s="13">
        <v>20.234999999999999</v>
      </c>
      <c r="C1777" s="13">
        <v>5.19</v>
      </c>
      <c r="D1777" s="13" t="s">
        <v>8335</v>
      </c>
      <c r="E1777" s="13" t="s">
        <v>8335</v>
      </c>
      <c r="F1777" s="13" t="s">
        <v>8337</v>
      </c>
      <c r="G1777" s="13">
        <v>1</v>
      </c>
      <c r="H1777" s="13" t="s">
        <v>8335</v>
      </c>
      <c r="J1777" s="20" t="str">
        <f>IF(Table7[[#This Row],[smoker]]="?","No",Table7[[#This Row],[smoker]])</f>
        <v>No</v>
      </c>
      <c r="K1777" s="20">
        <f>IFERROR(VALUE(Table7[[#This Row],[NumberOfMajorSurgeries]]),0)</f>
        <v>1</v>
      </c>
      <c r="L1777" s="20" t="str">
        <f t="shared" si="54"/>
        <v>Normal Weight</v>
      </c>
      <c r="M1777" s="20" t="str">
        <f t="shared" si="55"/>
        <v>Normal</v>
      </c>
    </row>
    <row r="1778" spans="1:13" x14ac:dyDescent="0.25">
      <c r="A1778" s="13" t="s">
        <v>3554</v>
      </c>
      <c r="B1778" s="13">
        <v>25.27</v>
      </c>
      <c r="C1778" s="13">
        <v>5.7</v>
      </c>
      <c r="D1778" s="13" t="s">
        <v>8336</v>
      </c>
      <c r="E1778" s="13" t="s">
        <v>8335</v>
      </c>
      <c r="F1778" s="13" t="s">
        <v>8335</v>
      </c>
      <c r="G1778" s="13">
        <v>1</v>
      </c>
      <c r="H1778" s="13" t="s">
        <v>8335</v>
      </c>
      <c r="J1778" s="20" t="str">
        <f>IF(Table7[[#This Row],[smoker]]="?","No",Table7[[#This Row],[smoker]])</f>
        <v>No</v>
      </c>
      <c r="K1778" s="20">
        <f>IFERROR(VALUE(Table7[[#This Row],[NumberOfMajorSurgeries]]),0)</f>
        <v>1</v>
      </c>
      <c r="L1778" s="22" t="str">
        <f t="shared" si="54"/>
        <v>Overweight</v>
      </c>
      <c r="M1778" s="22" t="str">
        <f t="shared" si="55"/>
        <v>Prediabetes</v>
      </c>
    </row>
    <row r="1779" spans="1:13" x14ac:dyDescent="0.25">
      <c r="A1779" s="13" t="s">
        <v>3556</v>
      </c>
      <c r="B1779" s="13">
        <v>24.24</v>
      </c>
      <c r="C1779" s="13">
        <v>6.15</v>
      </c>
      <c r="D1779" s="13" t="s">
        <v>8335</v>
      </c>
      <c r="E1779" s="13" t="s">
        <v>8335</v>
      </c>
      <c r="F1779" s="13" t="s">
        <v>8335</v>
      </c>
      <c r="G1779" s="13" t="s">
        <v>8339</v>
      </c>
      <c r="H1779" s="13" t="s">
        <v>8335</v>
      </c>
      <c r="J1779" s="20" t="str">
        <f>IF(Table7[[#This Row],[smoker]]="?","No",Table7[[#This Row],[smoker]])</f>
        <v>No</v>
      </c>
      <c r="K1779" s="20">
        <f>IFERROR(VALUE(Table7[[#This Row],[NumberOfMajorSurgeries]]),0)</f>
        <v>0</v>
      </c>
      <c r="L1779" s="20" t="str">
        <f t="shared" si="54"/>
        <v>Normal Weight</v>
      </c>
      <c r="M1779" s="20" t="str">
        <f t="shared" si="55"/>
        <v>Prediabetes</v>
      </c>
    </row>
    <row r="1780" spans="1:13" x14ac:dyDescent="0.25">
      <c r="A1780" s="13" t="s">
        <v>3558</v>
      </c>
      <c r="B1780" s="13">
        <v>35.75</v>
      </c>
      <c r="C1780" s="13">
        <v>5.07</v>
      </c>
      <c r="D1780" s="13" t="s">
        <v>8335</v>
      </c>
      <c r="E1780" s="13" t="s">
        <v>8335</v>
      </c>
      <c r="F1780" s="13" t="s">
        <v>8335</v>
      </c>
      <c r="G1780" s="13" t="s">
        <v>8339</v>
      </c>
      <c r="H1780" s="13" t="s">
        <v>8335</v>
      </c>
      <c r="J1780" s="20" t="str">
        <f>IF(Table7[[#This Row],[smoker]]="?","No",Table7[[#This Row],[smoker]])</f>
        <v>No</v>
      </c>
      <c r="K1780" s="20">
        <f>IFERROR(VALUE(Table7[[#This Row],[NumberOfMajorSurgeries]]),0)</f>
        <v>0</v>
      </c>
      <c r="L1780" s="22" t="str">
        <f t="shared" si="54"/>
        <v>Obesity</v>
      </c>
      <c r="M1780" s="22" t="str">
        <f t="shared" si="55"/>
        <v>Normal</v>
      </c>
    </row>
    <row r="1781" spans="1:13" x14ac:dyDescent="0.25">
      <c r="A1781" s="13" t="s">
        <v>3560</v>
      </c>
      <c r="B1781" s="13">
        <v>29.92</v>
      </c>
      <c r="C1781" s="13">
        <v>10.97</v>
      </c>
      <c r="D1781" s="13" t="s">
        <v>8336</v>
      </c>
      <c r="E1781" s="13" t="s">
        <v>8335</v>
      </c>
      <c r="F1781" s="13" t="s">
        <v>8335</v>
      </c>
      <c r="G1781" s="13">
        <v>1</v>
      </c>
      <c r="H1781" s="13" t="s">
        <v>8335</v>
      </c>
      <c r="J1781" s="20" t="str">
        <f>IF(Table7[[#This Row],[smoker]]="?","No",Table7[[#This Row],[smoker]])</f>
        <v>No</v>
      </c>
      <c r="K1781" s="20">
        <f>IFERROR(VALUE(Table7[[#This Row],[NumberOfMajorSurgeries]]),0)</f>
        <v>1</v>
      </c>
      <c r="L1781" s="20" t="str">
        <f t="shared" si="54"/>
        <v>Overweight</v>
      </c>
      <c r="M1781" s="20" t="str">
        <f t="shared" si="55"/>
        <v>Diabetes</v>
      </c>
    </row>
    <row r="1782" spans="1:13" x14ac:dyDescent="0.25">
      <c r="A1782" s="13" t="s">
        <v>3562</v>
      </c>
      <c r="B1782" s="13">
        <v>26.2</v>
      </c>
      <c r="C1782" s="13">
        <v>10.93</v>
      </c>
      <c r="D1782" s="13" t="s">
        <v>8336</v>
      </c>
      <c r="E1782" s="13" t="s">
        <v>8335</v>
      </c>
      <c r="F1782" s="13" t="s">
        <v>8335</v>
      </c>
      <c r="G1782" s="13">
        <v>1</v>
      </c>
      <c r="H1782" s="13" t="s">
        <v>8335</v>
      </c>
      <c r="J1782" s="20" t="str">
        <f>IF(Table7[[#This Row],[smoker]]="?","No",Table7[[#This Row],[smoker]])</f>
        <v>No</v>
      </c>
      <c r="K1782" s="20">
        <f>IFERROR(VALUE(Table7[[#This Row],[NumberOfMajorSurgeries]]),0)</f>
        <v>1</v>
      </c>
      <c r="L1782" s="22" t="str">
        <f t="shared" si="54"/>
        <v>Overweight</v>
      </c>
      <c r="M1782" s="22" t="str">
        <f t="shared" si="55"/>
        <v>Diabetes</v>
      </c>
    </row>
    <row r="1783" spans="1:13" x14ac:dyDescent="0.25">
      <c r="A1783" s="13" t="s">
        <v>3564</v>
      </c>
      <c r="B1783" s="13">
        <v>26.695</v>
      </c>
      <c r="C1783" s="13">
        <v>4.21</v>
      </c>
      <c r="D1783" s="13" t="s">
        <v>8336</v>
      </c>
      <c r="E1783" s="13" t="s">
        <v>8335</v>
      </c>
      <c r="F1783" s="13" t="s">
        <v>8337</v>
      </c>
      <c r="G1783" s="13">
        <v>1</v>
      </c>
      <c r="H1783" s="13" t="s">
        <v>8335</v>
      </c>
      <c r="J1783" s="20" t="str">
        <f>IF(Table7[[#This Row],[smoker]]="?","No",Table7[[#This Row],[smoker]])</f>
        <v>No</v>
      </c>
      <c r="K1783" s="20">
        <f>IFERROR(VALUE(Table7[[#This Row],[NumberOfMajorSurgeries]]),0)</f>
        <v>1</v>
      </c>
      <c r="L1783" s="20" t="str">
        <f t="shared" si="54"/>
        <v>Overweight</v>
      </c>
      <c r="M1783" s="20" t="str">
        <f t="shared" si="55"/>
        <v>Normal</v>
      </c>
    </row>
    <row r="1784" spans="1:13" x14ac:dyDescent="0.25">
      <c r="A1784" s="13" t="s">
        <v>3566</v>
      </c>
      <c r="B1784" s="13">
        <v>23.16</v>
      </c>
      <c r="C1784" s="13">
        <v>5.5</v>
      </c>
      <c r="D1784" s="13" t="s">
        <v>8335</v>
      </c>
      <c r="E1784" s="13" t="s">
        <v>8335</v>
      </c>
      <c r="F1784" s="13" t="s">
        <v>8335</v>
      </c>
      <c r="G1784" s="13" t="s">
        <v>8339</v>
      </c>
      <c r="H1784" s="13" t="s">
        <v>8335</v>
      </c>
      <c r="J1784" s="20" t="str">
        <f>IF(Table7[[#This Row],[smoker]]="?","No",Table7[[#This Row],[smoker]])</f>
        <v>No</v>
      </c>
      <c r="K1784" s="20">
        <f>IFERROR(VALUE(Table7[[#This Row],[NumberOfMajorSurgeries]]),0)</f>
        <v>0</v>
      </c>
      <c r="L1784" s="22" t="str">
        <f t="shared" si="54"/>
        <v>Normal Weight</v>
      </c>
      <c r="M1784" s="22" t="str">
        <f t="shared" si="55"/>
        <v>Normal</v>
      </c>
    </row>
    <row r="1785" spans="1:13" x14ac:dyDescent="0.25">
      <c r="A1785" s="13" t="s">
        <v>3568</v>
      </c>
      <c r="B1785" s="13">
        <v>32.585000000000001</v>
      </c>
      <c r="C1785" s="13">
        <v>4.93</v>
      </c>
      <c r="D1785" s="13" t="s">
        <v>8336</v>
      </c>
      <c r="E1785" s="13" t="s">
        <v>8335</v>
      </c>
      <c r="F1785" s="13" t="s">
        <v>8335</v>
      </c>
      <c r="G1785" s="13">
        <v>1</v>
      </c>
      <c r="H1785" s="13" t="s">
        <v>8335</v>
      </c>
      <c r="J1785" s="20" t="str">
        <f>IF(Table7[[#This Row],[smoker]]="?","No",Table7[[#This Row],[smoker]])</f>
        <v>No</v>
      </c>
      <c r="K1785" s="20">
        <f>IFERROR(VALUE(Table7[[#This Row],[NumberOfMajorSurgeries]]),0)</f>
        <v>1</v>
      </c>
      <c r="L1785" s="20" t="str">
        <f t="shared" si="54"/>
        <v>Obesity</v>
      </c>
      <c r="M1785" s="20" t="str">
        <f t="shared" si="55"/>
        <v>Normal</v>
      </c>
    </row>
    <row r="1786" spans="1:13" x14ac:dyDescent="0.25">
      <c r="A1786" s="13" t="s">
        <v>3570</v>
      </c>
      <c r="B1786" s="13">
        <v>33.97</v>
      </c>
      <c r="C1786" s="13">
        <v>5.6</v>
      </c>
      <c r="D1786" s="13" t="s">
        <v>8336</v>
      </c>
      <c r="E1786" s="13" t="s">
        <v>8335</v>
      </c>
      <c r="F1786" s="13" t="s">
        <v>8335</v>
      </c>
      <c r="G1786" s="13" t="s">
        <v>8339</v>
      </c>
      <c r="H1786" s="13" t="s">
        <v>8335</v>
      </c>
      <c r="J1786" s="20" t="str">
        <f>IF(Table7[[#This Row],[smoker]]="?","No",Table7[[#This Row],[smoker]])</f>
        <v>No</v>
      </c>
      <c r="K1786" s="20">
        <f>IFERROR(VALUE(Table7[[#This Row],[NumberOfMajorSurgeries]]),0)</f>
        <v>0</v>
      </c>
      <c r="L1786" s="22" t="str">
        <f t="shared" si="54"/>
        <v>Obesity</v>
      </c>
      <c r="M1786" s="22" t="str">
        <f t="shared" si="55"/>
        <v>Normal</v>
      </c>
    </row>
    <row r="1787" spans="1:13" x14ac:dyDescent="0.25">
      <c r="A1787" s="13" t="s">
        <v>3572</v>
      </c>
      <c r="B1787" s="13">
        <v>16.57</v>
      </c>
      <c r="C1787" s="13">
        <v>9.99</v>
      </c>
      <c r="D1787" s="13" t="s">
        <v>8335</v>
      </c>
      <c r="E1787" s="13" t="s">
        <v>8335</v>
      </c>
      <c r="F1787" s="13" t="s">
        <v>8335</v>
      </c>
      <c r="G1787" s="13" t="s">
        <v>8339</v>
      </c>
      <c r="H1787" s="13" t="s">
        <v>8335</v>
      </c>
      <c r="J1787" s="20" t="str">
        <f>IF(Table7[[#This Row],[smoker]]="?","No",Table7[[#This Row],[smoker]])</f>
        <v>No</v>
      </c>
      <c r="K1787" s="20">
        <f>IFERROR(VALUE(Table7[[#This Row],[NumberOfMajorSurgeries]]),0)</f>
        <v>0</v>
      </c>
      <c r="L1787" s="20" t="str">
        <f t="shared" si="54"/>
        <v>Underweight</v>
      </c>
      <c r="M1787" s="20" t="str">
        <f t="shared" si="55"/>
        <v>Diabetes</v>
      </c>
    </row>
    <row r="1788" spans="1:13" x14ac:dyDescent="0.25">
      <c r="A1788" s="13" t="s">
        <v>3574</v>
      </c>
      <c r="B1788" s="13">
        <v>17.55</v>
      </c>
      <c r="C1788" s="13">
        <v>5.93</v>
      </c>
      <c r="D1788" s="13" t="s">
        <v>8335</v>
      </c>
      <c r="E1788" s="13" t="s">
        <v>8335</v>
      </c>
      <c r="F1788" s="13" t="s">
        <v>8337</v>
      </c>
      <c r="G1788" s="13">
        <v>1</v>
      </c>
      <c r="H1788" s="13" t="s">
        <v>8335</v>
      </c>
      <c r="J1788" s="20" t="str">
        <f>IF(Table7[[#This Row],[smoker]]="?","No",Table7[[#This Row],[smoker]])</f>
        <v>No</v>
      </c>
      <c r="K1788" s="20">
        <f>IFERROR(VALUE(Table7[[#This Row],[NumberOfMajorSurgeries]]),0)</f>
        <v>1</v>
      </c>
      <c r="L1788" s="22" t="str">
        <f t="shared" si="54"/>
        <v>Underweight</v>
      </c>
      <c r="M1788" s="22" t="str">
        <f t="shared" si="55"/>
        <v>Prediabetes</v>
      </c>
    </row>
    <row r="1789" spans="1:13" x14ac:dyDescent="0.25">
      <c r="A1789" s="13" t="s">
        <v>3576</v>
      </c>
      <c r="B1789" s="13">
        <v>29.41</v>
      </c>
      <c r="C1789" s="13">
        <v>6.29</v>
      </c>
      <c r="D1789" s="13" t="s">
        <v>8336</v>
      </c>
      <c r="E1789" s="13" t="s">
        <v>8335</v>
      </c>
      <c r="F1789" s="13" t="s">
        <v>8335</v>
      </c>
      <c r="G1789" s="13">
        <v>1</v>
      </c>
      <c r="H1789" s="13" t="s">
        <v>8335</v>
      </c>
      <c r="J1789" s="20" t="str">
        <f>IF(Table7[[#This Row],[smoker]]="?","No",Table7[[#This Row],[smoker]])</f>
        <v>No</v>
      </c>
      <c r="K1789" s="20">
        <f>IFERROR(VALUE(Table7[[#This Row],[NumberOfMajorSurgeries]]),0)</f>
        <v>1</v>
      </c>
      <c r="L1789" s="20" t="str">
        <f t="shared" si="54"/>
        <v>Overweight</v>
      </c>
      <c r="M1789" s="20" t="str">
        <f t="shared" si="55"/>
        <v>Prediabetes</v>
      </c>
    </row>
    <row r="1790" spans="1:13" x14ac:dyDescent="0.25">
      <c r="A1790" s="13" t="s">
        <v>3578</v>
      </c>
      <c r="B1790" s="13">
        <v>17.91</v>
      </c>
      <c r="C1790" s="13">
        <v>5.65</v>
      </c>
      <c r="D1790" s="13" t="s">
        <v>8335</v>
      </c>
      <c r="E1790" s="13" t="s">
        <v>8335</v>
      </c>
      <c r="F1790" s="13" t="s">
        <v>8335</v>
      </c>
      <c r="G1790" s="13">
        <v>1</v>
      </c>
      <c r="H1790" s="13" t="s">
        <v>8335</v>
      </c>
      <c r="J1790" s="20" t="str">
        <f>IF(Table7[[#This Row],[smoker]]="?","No",Table7[[#This Row],[smoker]])</f>
        <v>No</v>
      </c>
      <c r="K1790" s="20">
        <f>IFERROR(VALUE(Table7[[#This Row],[NumberOfMajorSurgeries]]),0)</f>
        <v>1</v>
      </c>
      <c r="L1790" s="22" t="str">
        <f t="shared" si="54"/>
        <v>Underweight</v>
      </c>
      <c r="M1790" s="22" t="str">
        <f t="shared" si="55"/>
        <v>Normal</v>
      </c>
    </row>
    <row r="1791" spans="1:13" x14ac:dyDescent="0.25">
      <c r="A1791" s="13" t="s">
        <v>3580</v>
      </c>
      <c r="B1791" s="13">
        <v>31.57</v>
      </c>
      <c r="C1791" s="13">
        <v>6.15</v>
      </c>
      <c r="D1791" s="13" t="s">
        <v>8335</v>
      </c>
      <c r="E1791" s="13" t="s">
        <v>8335</v>
      </c>
      <c r="F1791" s="13" t="s">
        <v>8335</v>
      </c>
      <c r="G1791" s="13">
        <v>1</v>
      </c>
      <c r="H1791" s="13" t="s">
        <v>8335</v>
      </c>
      <c r="J1791" s="20" t="str">
        <f>IF(Table7[[#This Row],[smoker]]="?","No",Table7[[#This Row],[smoker]])</f>
        <v>No</v>
      </c>
      <c r="K1791" s="20">
        <f>IFERROR(VALUE(Table7[[#This Row],[NumberOfMajorSurgeries]]),0)</f>
        <v>1</v>
      </c>
      <c r="L1791" s="20" t="str">
        <f t="shared" si="54"/>
        <v>Obesity</v>
      </c>
      <c r="M1791" s="20" t="str">
        <f t="shared" si="55"/>
        <v>Prediabetes</v>
      </c>
    </row>
    <row r="1792" spans="1:13" x14ac:dyDescent="0.25">
      <c r="A1792" s="13" t="s">
        <v>3582</v>
      </c>
      <c r="B1792" s="13">
        <v>33.18</v>
      </c>
      <c r="C1792" s="13">
        <v>5.22</v>
      </c>
      <c r="D1792" s="13" t="s">
        <v>8335</v>
      </c>
      <c r="E1792" s="13" t="s">
        <v>8336</v>
      </c>
      <c r="F1792" s="13" t="s">
        <v>8335</v>
      </c>
      <c r="G1792" s="13">
        <v>1</v>
      </c>
      <c r="H1792" s="13" t="s">
        <v>8335</v>
      </c>
      <c r="J1792" s="20" t="str">
        <f>IF(Table7[[#This Row],[smoker]]="?","No",Table7[[#This Row],[smoker]])</f>
        <v>No</v>
      </c>
      <c r="K1792" s="20">
        <f>IFERROR(VALUE(Table7[[#This Row],[NumberOfMajorSurgeries]]),0)</f>
        <v>1</v>
      </c>
      <c r="L1792" s="22" t="str">
        <f t="shared" si="54"/>
        <v>Obesity</v>
      </c>
      <c r="M1792" s="22" t="str">
        <f t="shared" si="55"/>
        <v>Normal</v>
      </c>
    </row>
    <row r="1793" spans="1:13" x14ac:dyDescent="0.25">
      <c r="A1793" s="13" t="s">
        <v>3584</v>
      </c>
      <c r="B1793" s="13">
        <v>37</v>
      </c>
      <c r="C1793" s="13">
        <v>11.66</v>
      </c>
      <c r="D1793" s="13" t="s">
        <v>8335</v>
      </c>
      <c r="E1793" s="13" t="s">
        <v>8335</v>
      </c>
      <c r="F1793" s="13" t="s">
        <v>8335</v>
      </c>
      <c r="G1793" s="13" t="s">
        <v>8339</v>
      </c>
      <c r="H1793" s="13" t="s">
        <v>8335</v>
      </c>
      <c r="J1793" s="20" t="str">
        <f>IF(Table7[[#This Row],[smoker]]="?","No",Table7[[#This Row],[smoker]])</f>
        <v>No</v>
      </c>
      <c r="K1793" s="20">
        <f>IFERROR(VALUE(Table7[[#This Row],[NumberOfMajorSurgeries]]),0)</f>
        <v>0</v>
      </c>
      <c r="L1793" s="20" t="str">
        <f t="shared" si="54"/>
        <v>Obesity</v>
      </c>
      <c r="M1793" s="20" t="str">
        <f t="shared" si="55"/>
        <v>Diabetes</v>
      </c>
    </row>
    <row r="1794" spans="1:13" x14ac:dyDescent="0.25">
      <c r="A1794" s="13" t="s">
        <v>3586</v>
      </c>
      <c r="B1794" s="13">
        <v>18.905000000000001</v>
      </c>
      <c r="C1794" s="13">
        <v>4.91</v>
      </c>
      <c r="D1794" s="13" t="s">
        <v>8336</v>
      </c>
      <c r="E1794" s="13" t="s">
        <v>8335</v>
      </c>
      <c r="F1794" s="13" t="s">
        <v>8335</v>
      </c>
      <c r="G1794" s="13">
        <v>1</v>
      </c>
      <c r="H1794" s="13" t="s">
        <v>8335</v>
      </c>
      <c r="J1794" s="20" t="str">
        <f>IF(Table7[[#This Row],[smoker]]="?","No",Table7[[#This Row],[smoker]])</f>
        <v>No</v>
      </c>
      <c r="K1794" s="20">
        <f>IFERROR(VALUE(Table7[[#This Row],[NumberOfMajorSurgeries]]),0)</f>
        <v>1</v>
      </c>
      <c r="L1794" s="22" t="str">
        <f t="shared" ref="L1794:L1857" si="56">IF(B1794 &lt; 18.5, "Underweight", IF(B1794 &lt; 25, "Normal Weight", IF(B1794 &lt; 30, "Overweight", "Obesity")))</f>
        <v>Normal Weight</v>
      </c>
      <c r="M1794" s="22" t="str">
        <f t="shared" ref="M1794:M1857" si="57">IF(C1794&lt;5.7,"Normal",
IF(C1794&lt;6.5,"Prediabetes",
IF(C1794&lt;7,"Diabetes",
"Diabetes")))</f>
        <v>Normal</v>
      </c>
    </row>
    <row r="1795" spans="1:13" x14ac:dyDescent="0.25">
      <c r="A1795" s="13" t="s">
        <v>3588</v>
      </c>
      <c r="B1795" s="13">
        <v>20.03</v>
      </c>
      <c r="C1795" s="13">
        <v>9.25</v>
      </c>
      <c r="D1795" s="13" t="s">
        <v>8336</v>
      </c>
      <c r="E1795" s="13" t="s">
        <v>8335</v>
      </c>
      <c r="F1795" s="13" t="s">
        <v>8335</v>
      </c>
      <c r="G1795" s="13" t="s">
        <v>8339</v>
      </c>
      <c r="H1795" s="13" t="s">
        <v>8335</v>
      </c>
      <c r="J1795" s="20" t="str">
        <f>IF(Table7[[#This Row],[smoker]]="?","No",Table7[[#This Row],[smoker]])</f>
        <v>No</v>
      </c>
      <c r="K1795" s="20">
        <f>IFERROR(VALUE(Table7[[#This Row],[NumberOfMajorSurgeries]]),0)</f>
        <v>0</v>
      </c>
      <c r="L1795" s="20" t="str">
        <f t="shared" si="56"/>
        <v>Normal Weight</v>
      </c>
      <c r="M1795" s="20" t="str">
        <f t="shared" si="57"/>
        <v>Diabetes</v>
      </c>
    </row>
    <row r="1796" spans="1:13" x14ac:dyDescent="0.25">
      <c r="A1796" s="13" t="s">
        <v>3590</v>
      </c>
      <c r="B1796" s="13">
        <v>16.7</v>
      </c>
      <c r="C1796" s="13">
        <v>11.48</v>
      </c>
      <c r="D1796" s="13" t="s">
        <v>8335</v>
      </c>
      <c r="E1796" s="13" t="s">
        <v>8335</v>
      </c>
      <c r="F1796" s="13" t="s">
        <v>8335</v>
      </c>
      <c r="G1796" s="13" t="s">
        <v>8339</v>
      </c>
      <c r="H1796" s="13" t="s">
        <v>8335</v>
      </c>
      <c r="J1796" s="20" t="str">
        <f>IF(Table7[[#This Row],[smoker]]="?","No",Table7[[#This Row],[smoker]])</f>
        <v>No</v>
      </c>
      <c r="K1796" s="20">
        <f>IFERROR(VALUE(Table7[[#This Row],[NumberOfMajorSurgeries]]),0)</f>
        <v>0</v>
      </c>
      <c r="L1796" s="22" t="str">
        <f t="shared" si="56"/>
        <v>Underweight</v>
      </c>
      <c r="M1796" s="22" t="str">
        <f t="shared" si="57"/>
        <v>Diabetes</v>
      </c>
    </row>
    <row r="1797" spans="1:13" x14ac:dyDescent="0.25">
      <c r="A1797" s="13" t="s">
        <v>3592</v>
      </c>
      <c r="B1797" s="13">
        <v>39.82</v>
      </c>
      <c r="C1797" s="13">
        <v>6.06</v>
      </c>
      <c r="D1797" s="13" t="s">
        <v>8335</v>
      </c>
      <c r="E1797" s="13" t="s">
        <v>8335</v>
      </c>
      <c r="F1797" s="13" t="s">
        <v>8335</v>
      </c>
      <c r="G1797" s="13" t="s">
        <v>8339</v>
      </c>
      <c r="H1797" s="13" t="s">
        <v>8335</v>
      </c>
      <c r="J1797" s="20" t="str">
        <f>IF(Table7[[#This Row],[smoker]]="?","No",Table7[[#This Row],[smoker]])</f>
        <v>No</v>
      </c>
      <c r="K1797" s="20">
        <f>IFERROR(VALUE(Table7[[#This Row],[NumberOfMajorSurgeries]]),0)</f>
        <v>0</v>
      </c>
      <c r="L1797" s="20" t="str">
        <f t="shared" si="56"/>
        <v>Obesity</v>
      </c>
      <c r="M1797" s="20" t="str">
        <f t="shared" si="57"/>
        <v>Prediabetes</v>
      </c>
    </row>
    <row r="1798" spans="1:13" x14ac:dyDescent="0.25">
      <c r="A1798" s="13" t="s">
        <v>3594</v>
      </c>
      <c r="B1798" s="13">
        <v>22.04</v>
      </c>
      <c r="C1798" s="13">
        <v>5.86</v>
      </c>
      <c r="D1798" s="13" t="s">
        <v>8335</v>
      </c>
      <c r="E1798" s="13" t="s">
        <v>8335</v>
      </c>
      <c r="F1798" s="13" t="s">
        <v>8335</v>
      </c>
      <c r="G1798" s="13">
        <v>1</v>
      </c>
      <c r="H1798" s="13" t="s">
        <v>8335</v>
      </c>
      <c r="J1798" s="20" t="str">
        <f>IF(Table7[[#This Row],[smoker]]="?","No",Table7[[#This Row],[smoker]])</f>
        <v>No</v>
      </c>
      <c r="K1798" s="20">
        <f>IFERROR(VALUE(Table7[[#This Row],[NumberOfMajorSurgeries]]),0)</f>
        <v>1</v>
      </c>
      <c r="L1798" s="22" t="str">
        <f t="shared" si="56"/>
        <v>Normal Weight</v>
      </c>
      <c r="M1798" s="22" t="str">
        <f t="shared" si="57"/>
        <v>Prediabetes</v>
      </c>
    </row>
    <row r="1799" spans="1:13" x14ac:dyDescent="0.25">
      <c r="A1799" s="13" t="s">
        <v>3596</v>
      </c>
      <c r="B1799" s="13">
        <v>28.27</v>
      </c>
      <c r="C1799" s="13">
        <v>5.33</v>
      </c>
      <c r="D1799" s="13" t="s">
        <v>8335</v>
      </c>
      <c r="E1799" s="13" t="s">
        <v>8335</v>
      </c>
      <c r="F1799" s="13" t="s">
        <v>8335</v>
      </c>
      <c r="G1799" s="13" t="s">
        <v>8339</v>
      </c>
      <c r="H1799" s="13" t="s">
        <v>8335</v>
      </c>
      <c r="J1799" s="20" t="str">
        <f>IF(Table7[[#This Row],[smoker]]="?","No",Table7[[#This Row],[smoker]])</f>
        <v>No</v>
      </c>
      <c r="K1799" s="20">
        <f>IFERROR(VALUE(Table7[[#This Row],[NumberOfMajorSurgeries]]),0)</f>
        <v>0</v>
      </c>
      <c r="L1799" s="20" t="str">
        <f t="shared" si="56"/>
        <v>Overweight</v>
      </c>
      <c r="M1799" s="20" t="str">
        <f t="shared" si="57"/>
        <v>Normal</v>
      </c>
    </row>
    <row r="1800" spans="1:13" x14ac:dyDescent="0.25">
      <c r="A1800" s="13" t="s">
        <v>3598</v>
      </c>
      <c r="B1800" s="13">
        <v>18.5</v>
      </c>
      <c r="C1800" s="13">
        <v>5.33</v>
      </c>
      <c r="D1800" s="13" t="s">
        <v>8335</v>
      </c>
      <c r="E1800" s="13" t="s">
        <v>8335</v>
      </c>
      <c r="F1800" s="13" t="s">
        <v>8335</v>
      </c>
      <c r="G1800" s="13" t="s">
        <v>8339</v>
      </c>
      <c r="H1800" s="13" t="s">
        <v>8335</v>
      </c>
      <c r="J1800" s="20" t="str">
        <f>IF(Table7[[#This Row],[smoker]]="?","No",Table7[[#This Row],[smoker]])</f>
        <v>No</v>
      </c>
      <c r="K1800" s="20">
        <f>IFERROR(VALUE(Table7[[#This Row],[NumberOfMajorSurgeries]]),0)</f>
        <v>0</v>
      </c>
      <c r="L1800" s="22" t="str">
        <f t="shared" si="56"/>
        <v>Normal Weight</v>
      </c>
      <c r="M1800" s="22" t="str">
        <f t="shared" si="57"/>
        <v>Normal</v>
      </c>
    </row>
    <row r="1801" spans="1:13" x14ac:dyDescent="0.25">
      <c r="A1801" s="13" t="s">
        <v>3600</v>
      </c>
      <c r="B1801" s="13">
        <v>38.6</v>
      </c>
      <c r="C1801" s="13">
        <v>6.02</v>
      </c>
      <c r="D1801" s="13" t="s">
        <v>8335</v>
      </c>
      <c r="E1801" s="13" t="s">
        <v>8335</v>
      </c>
      <c r="F1801" s="13" t="s">
        <v>8335</v>
      </c>
      <c r="G1801" s="13">
        <v>1</v>
      </c>
      <c r="H1801" s="13" t="s">
        <v>8335</v>
      </c>
      <c r="J1801" s="20" t="str">
        <f>IF(Table7[[#This Row],[smoker]]="?","No",Table7[[#This Row],[smoker]])</f>
        <v>No</v>
      </c>
      <c r="K1801" s="20">
        <f>IFERROR(VALUE(Table7[[#This Row],[NumberOfMajorSurgeries]]),0)</f>
        <v>1</v>
      </c>
      <c r="L1801" s="20" t="str">
        <f t="shared" si="56"/>
        <v>Obesity</v>
      </c>
      <c r="M1801" s="20" t="str">
        <f t="shared" si="57"/>
        <v>Prediabetes</v>
      </c>
    </row>
    <row r="1802" spans="1:13" x14ac:dyDescent="0.25">
      <c r="A1802" s="13" t="s">
        <v>3602</v>
      </c>
      <c r="B1802" s="13">
        <v>43.12</v>
      </c>
      <c r="C1802" s="13">
        <v>6.25</v>
      </c>
      <c r="D1802" s="13" t="s">
        <v>8335</v>
      </c>
      <c r="E1802" s="13" t="s">
        <v>8335</v>
      </c>
      <c r="F1802" s="13" t="s">
        <v>8335</v>
      </c>
      <c r="G1802" s="13">
        <v>1</v>
      </c>
      <c r="H1802" s="13" t="s">
        <v>8335</v>
      </c>
      <c r="J1802" s="20" t="str">
        <f>IF(Table7[[#This Row],[smoker]]="?","No",Table7[[#This Row],[smoker]])</f>
        <v>No</v>
      </c>
      <c r="K1802" s="20">
        <f>IFERROR(VALUE(Table7[[#This Row],[NumberOfMajorSurgeries]]),0)</f>
        <v>1</v>
      </c>
      <c r="L1802" s="22" t="str">
        <f t="shared" si="56"/>
        <v>Obesity</v>
      </c>
      <c r="M1802" s="22" t="str">
        <f t="shared" si="57"/>
        <v>Prediabetes</v>
      </c>
    </row>
    <row r="1803" spans="1:13" x14ac:dyDescent="0.25">
      <c r="A1803" s="13" t="s">
        <v>3604</v>
      </c>
      <c r="B1803" s="13">
        <v>30.5</v>
      </c>
      <c r="C1803" s="13">
        <v>4.8099999999999996</v>
      </c>
      <c r="D1803" s="13" t="s">
        <v>8335</v>
      </c>
      <c r="E1803" s="13" t="s">
        <v>8335</v>
      </c>
      <c r="F1803" s="13" t="s">
        <v>8335</v>
      </c>
      <c r="G1803" s="13">
        <v>1</v>
      </c>
      <c r="H1803" s="13" t="s">
        <v>8335</v>
      </c>
      <c r="J1803" s="20" t="str">
        <f>IF(Table7[[#This Row],[smoker]]="?","No",Table7[[#This Row],[smoker]])</f>
        <v>No</v>
      </c>
      <c r="K1803" s="20">
        <f>IFERROR(VALUE(Table7[[#This Row],[NumberOfMajorSurgeries]]),0)</f>
        <v>1</v>
      </c>
      <c r="L1803" s="20" t="str">
        <f t="shared" si="56"/>
        <v>Obesity</v>
      </c>
      <c r="M1803" s="20" t="str">
        <f t="shared" si="57"/>
        <v>Normal</v>
      </c>
    </row>
    <row r="1804" spans="1:13" x14ac:dyDescent="0.25">
      <c r="A1804" s="13" t="s">
        <v>3606</v>
      </c>
      <c r="B1804" s="13">
        <v>27.61</v>
      </c>
      <c r="C1804" s="13">
        <v>4.5999999999999996</v>
      </c>
      <c r="D1804" s="13" t="s">
        <v>8335</v>
      </c>
      <c r="E1804" s="13" t="s">
        <v>8335</v>
      </c>
      <c r="F1804" s="13" t="s">
        <v>8335</v>
      </c>
      <c r="G1804" s="13">
        <v>1</v>
      </c>
      <c r="H1804" s="13" t="s">
        <v>8335</v>
      </c>
      <c r="J1804" s="20" t="str">
        <f>IF(Table7[[#This Row],[smoker]]="?","No",Table7[[#This Row],[smoker]])</f>
        <v>No</v>
      </c>
      <c r="K1804" s="20">
        <f>IFERROR(VALUE(Table7[[#This Row],[NumberOfMajorSurgeries]]),0)</f>
        <v>1</v>
      </c>
      <c r="L1804" s="22" t="str">
        <f t="shared" si="56"/>
        <v>Overweight</v>
      </c>
      <c r="M1804" s="22" t="str">
        <f t="shared" si="57"/>
        <v>Normal</v>
      </c>
    </row>
    <row r="1805" spans="1:13" x14ac:dyDescent="0.25">
      <c r="A1805" s="13" t="s">
        <v>3608</v>
      </c>
      <c r="B1805" s="13">
        <v>27.1</v>
      </c>
      <c r="C1805" s="13">
        <v>5.08</v>
      </c>
      <c r="D1805" s="13" t="s">
        <v>8335</v>
      </c>
      <c r="E1805" s="13" t="s">
        <v>8335</v>
      </c>
      <c r="F1805" s="13" t="s">
        <v>8335</v>
      </c>
      <c r="G1805" s="13">
        <v>1</v>
      </c>
      <c r="H1805" s="13" t="s">
        <v>8335</v>
      </c>
      <c r="J1805" s="20" t="str">
        <f>IF(Table7[[#This Row],[smoker]]="?","No",Table7[[#This Row],[smoker]])</f>
        <v>No</v>
      </c>
      <c r="K1805" s="20">
        <f>IFERROR(VALUE(Table7[[#This Row],[NumberOfMajorSurgeries]]),0)</f>
        <v>1</v>
      </c>
      <c r="L1805" s="20" t="str">
        <f t="shared" si="56"/>
        <v>Overweight</v>
      </c>
      <c r="M1805" s="20" t="str">
        <f t="shared" si="57"/>
        <v>Normal</v>
      </c>
    </row>
    <row r="1806" spans="1:13" x14ac:dyDescent="0.25">
      <c r="A1806" s="13" t="s">
        <v>3610</v>
      </c>
      <c r="B1806" s="13">
        <v>35.93</v>
      </c>
      <c r="C1806" s="13">
        <v>5.43</v>
      </c>
      <c r="D1806" s="13" t="s">
        <v>8335</v>
      </c>
      <c r="E1806" s="13" t="s">
        <v>8336</v>
      </c>
      <c r="F1806" s="13" t="s">
        <v>8335</v>
      </c>
      <c r="G1806" s="13">
        <v>1</v>
      </c>
      <c r="H1806" s="13" t="s">
        <v>8335</v>
      </c>
      <c r="J1806" s="20" t="str">
        <f>IF(Table7[[#This Row],[smoker]]="?","No",Table7[[#This Row],[smoker]])</f>
        <v>No</v>
      </c>
      <c r="K1806" s="20">
        <f>IFERROR(VALUE(Table7[[#This Row],[NumberOfMajorSurgeries]]),0)</f>
        <v>1</v>
      </c>
      <c r="L1806" s="22" t="str">
        <f t="shared" si="56"/>
        <v>Obesity</v>
      </c>
      <c r="M1806" s="22" t="str">
        <f t="shared" si="57"/>
        <v>Normal</v>
      </c>
    </row>
    <row r="1807" spans="1:13" x14ac:dyDescent="0.25">
      <c r="A1807" s="13" t="s">
        <v>3612</v>
      </c>
      <c r="B1807" s="13">
        <v>32.68</v>
      </c>
      <c r="C1807" s="13">
        <v>5.44</v>
      </c>
      <c r="D1807" s="13" t="s">
        <v>8335</v>
      </c>
      <c r="E1807" s="13" t="s">
        <v>8335</v>
      </c>
      <c r="F1807" s="13" t="s">
        <v>8335</v>
      </c>
      <c r="G1807" s="13" t="s">
        <v>8339</v>
      </c>
      <c r="H1807" s="13" t="s">
        <v>8335</v>
      </c>
      <c r="J1807" s="20" t="str">
        <f>IF(Table7[[#This Row],[smoker]]="?","No",Table7[[#This Row],[smoker]])</f>
        <v>No</v>
      </c>
      <c r="K1807" s="20">
        <f>IFERROR(VALUE(Table7[[#This Row],[NumberOfMajorSurgeries]]),0)</f>
        <v>0</v>
      </c>
      <c r="L1807" s="20" t="str">
        <f t="shared" si="56"/>
        <v>Obesity</v>
      </c>
      <c r="M1807" s="20" t="str">
        <f t="shared" si="57"/>
        <v>Normal</v>
      </c>
    </row>
    <row r="1808" spans="1:13" x14ac:dyDescent="0.25">
      <c r="A1808" s="13" t="s">
        <v>3614</v>
      </c>
      <c r="B1808" s="13">
        <v>20.74</v>
      </c>
      <c r="C1808" s="13">
        <v>11.69</v>
      </c>
      <c r="D1808" s="13" t="s">
        <v>8336</v>
      </c>
      <c r="E1808" s="13" t="s">
        <v>8335</v>
      </c>
      <c r="F1808" s="13" t="s">
        <v>8335</v>
      </c>
      <c r="G1808" s="13">
        <v>1</v>
      </c>
      <c r="H1808" s="13" t="s">
        <v>8335</v>
      </c>
      <c r="J1808" s="20" t="str">
        <f>IF(Table7[[#This Row],[smoker]]="?","No",Table7[[#This Row],[smoker]])</f>
        <v>No</v>
      </c>
      <c r="K1808" s="20">
        <f>IFERROR(VALUE(Table7[[#This Row],[NumberOfMajorSurgeries]]),0)</f>
        <v>1</v>
      </c>
      <c r="L1808" s="22" t="str">
        <f t="shared" si="56"/>
        <v>Normal Weight</v>
      </c>
      <c r="M1808" s="22" t="str">
        <f t="shared" si="57"/>
        <v>Diabetes</v>
      </c>
    </row>
    <row r="1809" spans="1:13" x14ac:dyDescent="0.25">
      <c r="A1809" s="13" t="s">
        <v>3616</v>
      </c>
      <c r="B1809" s="13">
        <v>15.57</v>
      </c>
      <c r="C1809" s="13">
        <v>6.07</v>
      </c>
      <c r="D1809" s="13" t="s">
        <v>8335</v>
      </c>
      <c r="E1809" s="13" t="s">
        <v>8335</v>
      </c>
      <c r="F1809" s="13" t="s">
        <v>8335</v>
      </c>
      <c r="G1809" s="13" t="s">
        <v>8339</v>
      </c>
      <c r="H1809" s="13" t="s">
        <v>8335</v>
      </c>
      <c r="J1809" s="20" t="str">
        <f>IF(Table7[[#This Row],[smoker]]="?","No",Table7[[#This Row],[smoker]])</f>
        <v>No</v>
      </c>
      <c r="K1809" s="20">
        <f>IFERROR(VALUE(Table7[[#This Row],[NumberOfMajorSurgeries]]),0)</f>
        <v>0</v>
      </c>
      <c r="L1809" s="20" t="str">
        <f t="shared" si="56"/>
        <v>Underweight</v>
      </c>
      <c r="M1809" s="20" t="str">
        <f t="shared" si="57"/>
        <v>Prediabetes</v>
      </c>
    </row>
    <row r="1810" spans="1:13" x14ac:dyDescent="0.25">
      <c r="A1810" s="13" t="s">
        <v>3618</v>
      </c>
      <c r="B1810" s="13">
        <v>23.844999999999999</v>
      </c>
      <c r="C1810" s="13">
        <v>4.3600000000000003</v>
      </c>
      <c r="D1810" s="13" t="s">
        <v>8335</v>
      </c>
      <c r="E1810" s="13" t="s">
        <v>8335</v>
      </c>
      <c r="F1810" s="13" t="s">
        <v>8335</v>
      </c>
      <c r="G1810" s="13" t="s">
        <v>8339</v>
      </c>
      <c r="H1810" s="13" t="s">
        <v>8335</v>
      </c>
      <c r="J1810" s="20" t="str">
        <f>IF(Table7[[#This Row],[smoker]]="?","No",Table7[[#This Row],[smoker]])</f>
        <v>No</v>
      </c>
      <c r="K1810" s="20">
        <f>IFERROR(VALUE(Table7[[#This Row],[NumberOfMajorSurgeries]]),0)</f>
        <v>0</v>
      </c>
      <c r="L1810" s="22" t="str">
        <f t="shared" si="56"/>
        <v>Normal Weight</v>
      </c>
      <c r="M1810" s="22" t="str">
        <f t="shared" si="57"/>
        <v>Normal</v>
      </c>
    </row>
    <row r="1811" spans="1:13" x14ac:dyDescent="0.25">
      <c r="A1811" s="13" t="s">
        <v>3620</v>
      </c>
      <c r="B1811" s="13">
        <v>22.895</v>
      </c>
      <c r="C1811" s="13">
        <v>5.24</v>
      </c>
      <c r="D1811" s="13" t="s">
        <v>8335</v>
      </c>
      <c r="E1811" s="13" t="s">
        <v>8335</v>
      </c>
      <c r="F1811" s="13" t="s">
        <v>8335</v>
      </c>
      <c r="G1811" s="13">
        <v>1</v>
      </c>
      <c r="H1811" s="13" t="s">
        <v>8335</v>
      </c>
      <c r="J1811" s="20" t="str">
        <f>IF(Table7[[#This Row],[smoker]]="?","No",Table7[[#This Row],[smoker]])</f>
        <v>No</v>
      </c>
      <c r="K1811" s="20">
        <f>IFERROR(VALUE(Table7[[#This Row],[NumberOfMajorSurgeries]]),0)</f>
        <v>1</v>
      </c>
      <c r="L1811" s="20" t="str">
        <f t="shared" si="56"/>
        <v>Normal Weight</v>
      </c>
      <c r="M1811" s="20" t="str">
        <f t="shared" si="57"/>
        <v>Normal</v>
      </c>
    </row>
    <row r="1812" spans="1:13" x14ac:dyDescent="0.25">
      <c r="A1812" s="13" t="s">
        <v>3622</v>
      </c>
      <c r="B1812" s="13">
        <v>21.945</v>
      </c>
      <c r="C1812" s="13">
        <v>5.37</v>
      </c>
      <c r="D1812" s="13" t="s">
        <v>8335</v>
      </c>
      <c r="E1812" s="13" t="s">
        <v>8335</v>
      </c>
      <c r="F1812" s="13" t="s">
        <v>8335</v>
      </c>
      <c r="G1812" s="13">
        <v>1</v>
      </c>
      <c r="H1812" s="13" t="s">
        <v>8335</v>
      </c>
      <c r="J1812" s="20" t="str">
        <f>IF(Table7[[#This Row],[smoker]]="?","No",Table7[[#This Row],[smoker]])</f>
        <v>No</v>
      </c>
      <c r="K1812" s="20">
        <f>IFERROR(VALUE(Table7[[#This Row],[NumberOfMajorSurgeries]]),0)</f>
        <v>1</v>
      </c>
      <c r="L1812" s="22" t="str">
        <f t="shared" si="56"/>
        <v>Normal Weight</v>
      </c>
      <c r="M1812" s="22" t="str">
        <f t="shared" si="57"/>
        <v>Normal</v>
      </c>
    </row>
    <row r="1813" spans="1:13" x14ac:dyDescent="0.25">
      <c r="A1813" s="13" t="s">
        <v>3624</v>
      </c>
      <c r="B1813" s="13">
        <v>19.47</v>
      </c>
      <c r="C1813" s="13">
        <v>6.6</v>
      </c>
      <c r="D1813" s="13" t="s">
        <v>8336</v>
      </c>
      <c r="E1813" s="13" t="s">
        <v>8335</v>
      </c>
      <c r="F1813" s="13" t="s">
        <v>8335</v>
      </c>
      <c r="G1813" s="13" t="s">
        <v>8339</v>
      </c>
      <c r="H1813" s="13" t="s">
        <v>8335</v>
      </c>
      <c r="J1813" s="20" t="str">
        <f>IF(Table7[[#This Row],[smoker]]="?","No",Table7[[#This Row],[smoker]])</f>
        <v>No</v>
      </c>
      <c r="K1813" s="20">
        <f>IFERROR(VALUE(Table7[[#This Row],[NumberOfMajorSurgeries]]),0)</f>
        <v>0</v>
      </c>
      <c r="L1813" s="20" t="str">
        <f t="shared" si="56"/>
        <v>Normal Weight</v>
      </c>
      <c r="M1813" s="20" t="str">
        <f t="shared" si="57"/>
        <v>Diabetes</v>
      </c>
    </row>
    <row r="1814" spans="1:13" x14ac:dyDescent="0.25">
      <c r="A1814" s="13" t="s">
        <v>3626</v>
      </c>
      <c r="B1814" s="13">
        <v>15.61</v>
      </c>
      <c r="C1814" s="13">
        <v>5.77</v>
      </c>
      <c r="D1814" s="13" t="s">
        <v>8335</v>
      </c>
      <c r="E1814" s="13" t="s">
        <v>8335</v>
      </c>
      <c r="F1814" s="13" t="s">
        <v>8335</v>
      </c>
      <c r="G1814" s="13" t="s">
        <v>8339</v>
      </c>
      <c r="H1814" s="13" t="s">
        <v>8335</v>
      </c>
      <c r="J1814" s="20" t="str">
        <f>IF(Table7[[#This Row],[smoker]]="?","No",Table7[[#This Row],[smoker]])</f>
        <v>No</v>
      </c>
      <c r="K1814" s="20">
        <f>IFERROR(VALUE(Table7[[#This Row],[NumberOfMajorSurgeries]]),0)</f>
        <v>0</v>
      </c>
      <c r="L1814" s="22" t="str">
        <f t="shared" si="56"/>
        <v>Underweight</v>
      </c>
      <c r="M1814" s="22" t="str">
        <f t="shared" si="57"/>
        <v>Prediabetes</v>
      </c>
    </row>
    <row r="1815" spans="1:13" x14ac:dyDescent="0.25">
      <c r="A1815" s="13" t="s">
        <v>3628</v>
      </c>
      <c r="B1815" s="13">
        <v>28.6</v>
      </c>
      <c r="C1815" s="13">
        <v>6.08</v>
      </c>
      <c r="D1815" s="13" t="s">
        <v>8335</v>
      </c>
      <c r="E1815" s="13" t="s">
        <v>8335</v>
      </c>
      <c r="F1815" s="13" t="s">
        <v>8337</v>
      </c>
      <c r="G1815" s="13">
        <v>1</v>
      </c>
      <c r="H1815" s="13" t="s">
        <v>8335</v>
      </c>
      <c r="J1815" s="20" t="str">
        <f>IF(Table7[[#This Row],[smoker]]="?","No",Table7[[#This Row],[smoker]])</f>
        <v>No</v>
      </c>
      <c r="K1815" s="20">
        <f>IFERROR(VALUE(Table7[[#This Row],[NumberOfMajorSurgeries]]),0)</f>
        <v>1</v>
      </c>
      <c r="L1815" s="20" t="str">
        <f t="shared" si="56"/>
        <v>Overweight</v>
      </c>
      <c r="M1815" s="20" t="str">
        <f t="shared" si="57"/>
        <v>Prediabetes</v>
      </c>
    </row>
    <row r="1816" spans="1:13" x14ac:dyDescent="0.25">
      <c r="A1816" s="13" t="s">
        <v>3630</v>
      </c>
      <c r="B1816" s="13">
        <v>46.53</v>
      </c>
      <c r="C1816" s="13">
        <v>4.16</v>
      </c>
      <c r="D1816" s="13" t="s">
        <v>8335</v>
      </c>
      <c r="E1816" s="13" t="s">
        <v>8335</v>
      </c>
      <c r="F1816" s="13" t="s">
        <v>8335</v>
      </c>
      <c r="G1816" s="13" t="s">
        <v>8339</v>
      </c>
      <c r="H1816" s="13" t="s">
        <v>8335</v>
      </c>
      <c r="J1816" s="20" t="str">
        <f>IF(Table7[[#This Row],[smoker]]="?","No",Table7[[#This Row],[smoker]])</f>
        <v>No</v>
      </c>
      <c r="K1816" s="20">
        <f>IFERROR(VALUE(Table7[[#This Row],[NumberOfMajorSurgeries]]),0)</f>
        <v>0</v>
      </c>
      <c r="L1816" s="22" t="str">
        <f t="shared" si="56"/>
        <v>Obesity</v>
      </c>
      <c r="M1816" s="22" t="str">
        <f t="shared" si="57"/>
        <v>Normal</v>
      </c>
    </row>
    <row r="1817" spans="1:13" x14ac:dyDescent="0.25">
      <c r="A1817" s="13" t="s">
        <v>3632</v>
      </c>
      <c r="B1817" s="13">
        <v>34.99</v>
      </c>
      <c r="C1817" s="13">
        <v>5.0999999999999996</v>
      </c>
      <c r="D1817" s="13" t="s">
        <v>8335</v>
      </c>
      <c r="E1817" s="13" t="s">
        <v>8335</v>
      </c>
      <c r="F1817" s="13" t="s">
        <v>8337</v>
      </c>
      <c r="G1817" s="13">
        <v>1</v>
      </c>
      <c r="H1817" s="13" t="s">
        <v>8335</v>
      </c>
      <c r="J1817" s="20" t="str">
        <f>IF(Table7[[#This Row],[smoker]]="?","No",Table7[[#This Row],[smoker]])</f>
        <v>No</v>
      </c>
      <c r="K1817" s="20">
        <f>IFERROR(VALUE(Table7[[#This Row],[NumberOfMajorSurgeries]]),0)</f>
        <v>1</v>
      </c>
      <c r="L1817" s="20" t="str">
        <f t="shared" si="56"/>
        <v>Obesity</v>
      </c>
      <c r="M1817" s="20" t="str">
        <f t="shared" si="57"/>
        <v>Normal</v>
      </c>
    </row>
    <row r="1818" spans="1:13" x14ac:dyDescent="0.25">
      <c r="A1818" s="13" t="s">
        <v>3634</v>
      </c>
      <c r="B1818" s="13">
        <v>17.05</v>
      </c>
      <c r="C1818" s="13">
        <v>5.3</v>
      </c>
      <c r="D1818" s="13" t="s">
        <v>8335</v>
      </c>
      <c r="E1818" s="13" t="s">
        <v>8335</v>
      </c>
      <c r="F1818" s="13" t="s">
        <v>8337</v>
      </c>
      <c r="G1818" s="13">
        <v>1</v>
      </c>
      <c r="H1818" s="13" t="s">
        <v>8335</v>
      </c>
      <c r="J1818" s="20" t="str">
        <f>IF(Table7[[#This Row],[smoker]]="?","No",Table7[[#This Row],[smoker]])</f>
        <v>No</v>
      </c>
      <c r="K1818" s="20">
        <f>IFERROR(VALUE(Table7[[#This Row],[NumberOfMajorSurgeries]]),0)</f>
        <v>1</v>
      </c>
      <c r="L1818" s="22" t="str">
        <f t="shared" si="56"/>
        <v>Underweight</v>
      </c>
      <c r="M1818" s="22" t="str">
        <f t="shared" si="57"/>
        <v>Normal</v>
      </c>
    </row>
    <row r="1819" spans="1:13" x14ac:dyDescent="0.25">
      <c r="A1819" s="13" t="s">
        <v>3636</v>
      </c>
      <c r="B1819" s="13">
        <v>37.18</v>
      </c>
      <c r="C1819" s="13">
        <v>4.9000000000000004</v>
      </c>
      <c r="D1819" s="13" t="s">
        <v>8335</v>
      </c>
      <c r="E1819" s="13" t="s">
        <v>8335</v>
      </c>
      <c r="F1819" s="13" t="s">
        <v>8335</v>
      </c>
      <c r="G1819" s="13" t="s">
        <v>8339</v>
      </c>
      <c r="H1819" s="13" t="s">
        <v>8335</v>
      </c>
      <c r="J1819" s="20" t="str">
        <f>IF(Table7[[#This Row],[smoker]]="?","No",Table7[[#This Row],[smoker]])</f>
        <v>No</v>
      </c>
      <c r="K1819" s="20">
        <f>IFERROR(VALUE(Table7[[#This Row],[NumberOfMajorSurgeries]]),0)</f>
        <v>0</v>
      </c>
      <c r="L1819" s="20" t="str">
        <f t="shared" si="56"/>
        <v>Obesity</v>
      </c>
      <c r="M1819" s="20" t="str">
        <f t="shared" si="57"/>
        <v>Normal</v>
      </c>
    </row>
    <row r="1820" spans="1:13" x14ac:dyDescent="0.25">
      <c r="A1820" s="13" t="s">
        <v>3638</v>
      </c>
      <c r="B1820" s="13">
        <v>35.200000000000003</v>
      </c>
      <c r="C1820" s="13">
        <v>5.55</v>
      </c>
      <c r="D1820" s="13" t="s">
        <v>8335</v>
      </c>
      <c r="E1820" s="13" t="s">
        <v>8335</v>
      </c>
      <c r="F1820" s="13" t="s">
        <v>8335</v>
      </c>
      <c r="G1820" s="13" t="s">
        <v>8339</v>
      </c>
      <c r="H1820" s="13" t="s">
        <v>8335</v>
      </c>
      <c r="J1820" s="20" t="str">
        <f>IF(Table7[[#This Row],[smoker]]="?","No",Table7[[#This Row],[smoker]])</f>
        <v>No</v>
      </c>
      <c r="K1820" s="20">
        <f>IFERROR(VALUE(Table7[[#This Row],[NumberOfMajorSurgeries]]),0)</f>
        <v>0</v>
      </c>
      <c r="L1820" s="22" t="str">
        <f t="shared" si="56"/>
        <v>Obesity</v>
      </c>
      <c r="M1820" s="22" t="str">
        <f t="shared" si="57"/>
        <v>Normal</v>
      </c>
    </row>
    <row r="1821" spans="1:13" x14ac:dyDescent="0.25">
      <c r="A1821" s="13" t="s">
        <v>3640</v>
      </c>
      <c r="B1821" s="13">
        <v>37.335000000000001</v>
      </c>
      <c r="C1821" s="13">
        <v>4.95</v>
      </c>
      <c r="D1821" s="13" t="s">
        <v>8335</v>
      </c>
      <c r="E1821" s="13" t="s">
        <v>8335</v>
      </c>
      <c r="F1821" s="13" t="s">
        <v>8335</v>
      </c>
      <c r="G1821" s="13" t="s">
        <v>8339</v>
      </c>
      <c r="H1821" s="13" t="s">
        <v>8335</v>
      </c>
      <c r="J1821" s="20" t="str">
        <f>IF(Table7[[#This Row],[smoker]]="?","No",Table7[[#This Row],[smoker]])</f>
        <v>No</v>
      </c>
      <c r="K1821" s="20">
        <f>IFERROR(VALUE(Table7[[#This Row],[NumberOfMajorSurgeries]]),0)</f>
        <v>0</v>
      </c>
      <c r="L1821" s="20" t="str">
        <f t="shared" si="56"/>
        <v>Obesity</v>
      </c>
      <c r="M1821" s="20" t="str">
        <f t="shared" si="57"/>
        <v>Normal</v>
      </c>
    </row>
    <row r="1822" spans="1:13" x14ac:dyDescent="0.25">
      <c r="A1822" s="13" t="s">
        <v>3642</v>
      </c>
      <c r="B1822" s="13">
        <v>27.265000000000001</v>
      </c>
      <c r="C1822" s="13">
        <v>6.46</v>
      </c>
      <c r="D1822" s="13" t="s">
        <v>8336</v>
      </c>
      <c r="E1822" s="13" t="s">
        <v>8335</v>
      </c>
      <c r="F1822" s="13" t="s">
        <v>8335</v>
      </c>
      <c r="G1822" s="13" t="s">
        <v>8339</v>
      </c>
      <c r="H1822" s="13" t="s">
        <v>8335</v>
      </c>
      <c r="J1822" s="20" t="str">
        <f>IF(Table7[[#This Row],[smoker]]="?","No",Table7[[#This Row],[smoker]])</f>
        <v>No</v>
      </c>
      <c r="K1822" s="20">
        <f>IFERROR(VALUE(Table7[[#This Row],[NumberOfMajorSurgeries]]),0)</f>
        <v>0</v>
      </c>
      <c r="L1822" s="22" t="str">
        <f t="shared" si="56"/>
        <v>Overweight</v>
      </c>
      <c r="M1822" s="22" t="str">
        <f t="shared" si="57"/>
        <v>Prediabetes</v>
      </c>
    </row>
    <row r="1823" spans="1:13" x14ac:dyDescent="0.25">
      <c r="A1823" s="13" t="s">
        <v>3644</v>
      </c>
      <c r="B1823" s="13">
        <v>30.8</v>
      </c>
      <c r="C1823" s="13">
        <v>4.9000000000000004</v>
      </c>
      <c r="D1823" s="13" t="s">
        <v>8336</v>
      </c>
      <c r="E1823" s="13" t="s">
        <v>8335</v>
      </c>
      <c r="F1823" s="13" t="s">
        <v>8335</v>
      </c>
      <c r="G1823" s="13" t="s">
        <v>8339</v>
      </c>
      <c r="H1823" s="13" t="s">
        <v>8335</v>
      </c>
      <c r="J1823" s="20" t="str">
        <f>IF(Table7[[#This Row],[smoker]]="?","No",Table7[[#This Row],[smoker]])</f>
        <v>No</v>
      </c>
      <c r="K1823" s="20">
        <f>IFERROR(VALUE(Table7[[#This Row],[NumberOfMajorSurgeries]]),0)</f>
        <v>0</v>
      </c>
      <c r="L1823" s="20" t="str">
        <f t="shared" si="56"/>
        <v>Obesity</v>
      </c>
      <c r="M1823" s="20" t="str">
        <f t="shared" si="57"/>
        <v>Normal</v>
      </c>
    </row>
    <row r="1824" spans="1:13" x14ac:dyDescent="0.25">
      <c r="A1824" s="13" t="s">
        <v>3646</v>
      </c>
      <c r="B1824" s="13">
        <v>30.21</v>
      </c>
      <c r="C1824" s="13">
        <v>5.21</v>
      </c>
      <c r="D1824" s="13" t="s">
        <v>8335</v>
      </c>
      <c r="E1824" s="13" t="s">
        <v>8335</v>
      </c>
      <c r="F1824" s="13" t="s">
        <v>8335</v>
      </c>
      <c r="G1824" s="13">
        <v>1</v>
      </c>
      <c r="H1824" s="13" t="s">
        <v>8335</v>
      </c>
      <c r="J1824" s="20" t="str">
        <f>IF(Table7[[#This Row],[smoker]]="?","No",Table7[[#This Row],[smoker]])</f>
        <v>No</v>
      </c>
      <c r="K1824" s="20">
        <f>IFERROR(VALUE(Table7[[#This Row],[NumberOfMajorSurgeries]]),0)</f>
        <v>1</v>
      </c>
      <c r="L1824" s="22" t="str">
        <f t="shared" si="56"/>
        <v>Obesity</v>
      </c>
      <c r="M1824" s="22" t="str">
        <f t="shared" si="57"/>
        <v>Normal</v>
      </c>
    </row>
    <row r="1825" spans="1:13" x14ac:dyDescent="0.25">
      <c r="A1825" s="13" t="s">
        <v>3648</v>
      </c>
      <c r="B1825" s="13">
        <v>35.340000000000003</v>
      </c>
      <c r="C1825" s="13">
        <v>4.13</v>
      </c>
      <c r="D1825" s="13" t="s">
        <v>8335</v>
      </c>
      <c r="E1825" s="13" t="s">
        <v>8336</v>
      </c>
      <c r="F1825" s="13" t="s">
        <v>8335</v>
      </c>
      <c r="G1825" s="13">
        <v>1</v>
      </c>
      <c r="H1825" s="13" t="s">
        <v>8335</v>
      </c>
      <c r="J1825" s="20" t="str">
        <f>IF(Table7[[#This Row],[smoker]]="?","No",Table7[[#This Row],[smoker]])</f>
        <v>No</v>
      </c>
      <c r="K1825" s="20">
        <f>IFERROR(VALUE(Table7[[#This Row],[NumberOfMajorSurgeries]]),0)</f>
        <v>1</v>
      </c>
      <c r="L1825" s="20" t="str">
        <f t="shared" si="56"/>
        <v>Obesity</v>
      </c>
      <c r="M1825" s="20" t="str">
        <f t="shared" si="57"/>
        <v>Normal</v>
      </c>
    </row>
    <row r="1826" spans="1:13" x14ac:dyDescent="0.25">
      <c r="A1826" s="13" t="s">
        <v>3650</v>
      </c>
      <c r="B1826" s="13">
        <v>26.695</v>
      </c>
      <c r="C1826" s="13">
        <v>5.28</v>
      </c>
      <c r="D1826" s="13" t="s">
        <v>8335</v>
      </c>
      <c r="E1826" s="13" t="s">
        <v>8335</v>
      </c>
      <c r="F1826" s="13" t="s">
        <v>8335</v>
      </c>
      <c r="G1826" s="13" t="s">
        <v>8339</v>
      </c>
      <c r="H1826" s="13" t="s">
        <v>8335</v>
      </c>
      <c r="J1826" s="20" t="str">
        <f>IF(Table7[[#This Row],[smoker]]="?","No",Table7[[#This Row],[smoker]])</f>
        <v>No</v>
      </c>
      <c r="K1826" s="20">
        <f>IFERROR(VALUE(Table7[[#This Row],[NumberOfMajorSurgeries]]),0)</f>
        <v>0</v>
      </c>
      <c r="L1826" s="22" t="str">
        <f t="shared" si="56"/>
        <v>Overweight</v>
      </c>
      <c r="M1826" s="22" t="str">
        <f t="shared" si="57"/>
        <v>Normal</v>
      </c>
    </row>
    <row r="1827" spans="1:13" x14ac:dyDescent="0.25">
      <c r="A1827" s="13" t="s">
        <v>3652</v>
      </c>
      <c r="B1827" s="13">
        <v>29.355</v>
      </c>
      <c r="C1827" s="13">
        <v>4.68</v>
      </c>
      <c r="D1827" s="13" t="s">
        <v>8336</v>
      </c>
      <c r="E1827" s="13" t="s">
        <v>8335</v>
      </c>
      <c r="F1827" s="13" t="s">
        <v>8335</v>
      </c>
      <c r="G1827" s="13" t="s">
        <v>8339</v>
      </c>
      <c r="H1827" s="13" t="s">
        <v>8335</v>
      </c>
      <c r="J1827" s="20" t="str">
        <f>IF(Table7[[#This Row],[smoker]]="?","No",Table7[[#This Row],[smoker]])</f>
        <v>No</v>
      </c>
      <c r="K1827" s="20">
        <f>IFERROR(VALUE(Table7[[#This Row],[NumberOfMajorSurgeries]]),0)</f>
        <v>0</v>
      </c>
      <c r="L1827" s="20" t="str">
        <f t="shared" si="56"/>
        <v>Overweight</v>
      </c>
      <c r="M1827" s="20" t="str">
        <f t="shared" si="57"/>
        <v>Normal</v>
      </c>
    </row>
    <row r="1828" spans="1:13" x14ac:dyDescent="0.25">
      <c r="A1828" s="13" t="s">
        <v>3654</v>
      </c>
      <c r="B1828" s="13">
        <v>29.59</v>
      </c>
      <c r="C1828" s="13">
        <v>4.0599999999999996</v>
      </c>
      <c r="D1828" s="13" t="s">
        <v>8335</v>
      </c>
      <c r="E1828" s="13" t="s">
        <v>8335</v>
      </c>
      <c r="F1828" s="13" t="s">
        <v>8335</v>
      </c>
      <c r="G1828" s="13" t="s">
        <v>8339</v>
      </c>
      <c r="H1828" s="13" t="s">
        <v>8335</v>
      </c>
      <c r="J1828" s="20" t="str">
        <f>IF(Table7[[#This Row],[smoker]]="?","No",Table7[[#This Row],[smoker]])</f>
        <v>No</v>
      </c>
      <c r="K1828" s="20">
        <f>IFERROR(VALUE(Table7[[#This Row],[NumberOfMajorSurgeries]]),0)</f>
        <v>0</v>
      </c>
      <c r="L1828" s="22" t="str">
        <f t="shared" si="56"/>
        <v>Overweight</v>
      </c>
      <c r="M1828" s="22" t="str">
        <f t="shared" si="57"/>
        <v>Normal</v>
      </c>
    </row>
    <row r="1829" spans="1:13" x14ac:dyDescent="0.25">
      <c r="A1829" s="13" t="s">
        <v>3656</v>
      </c>
      <c r="B1829" s="13">
        <v>31.35</v>
      </c>
      <c r="C1829" s="13">
        <v>4.2</v>
      </c>
      <c r="D1829" s="13" t="s">
        <v>8335</v>
      </c>
      <c r="E1829" s="13" t="s">
        <v>8336</v>
      </c>
      <c r="F1829" s="13" t="s">
        <v>8335</v>
      </c>
      <c r="G1829" s="13">
        <v>1</v>
      </c>
      <c r="H1829" s="13" t="s">
        <v>8335</v>
      </c>
      <c r="J1829" s="20" t="str">
        <f>IF(Table7[[#This Row],[smoker]]="?","No",Table7[[#This Row],[smoker]])</f>
        <v>No</v>
      </c>
      <c r="K1829" s="20">
        <f>IFERROR(VALUE(Table7[[#This Row],[NumberOfMajorSurgeries]]),0)</f>
        <v>1</v>
      </c>
      <c r="L1829" s="20" t="str">
        <f t="shared" si="56"/>
        <v>Obesity</v>
      </c>
      <c r="M1829" s="20" t="str">
        <f t="shared" si="57"/>
        <v>Normal</v>
      </c>
    </row>
    <row r="1830" spans="1:13" x14ac:dyDescent="0.25">
      <c r="A1830" s="13" t="s">
        <v>3658</v>
      </c>
      <c r="B1830" s="13">
        <v>20.52</v>
      </c>
      <c r="C1830" s="13">
        <v>4.83</v>
      </c>
      <c r="D1830" s="13" t="s">
        <v>8335</v>
      </c>
      <c r="E1830" s="13" t="s">
        <v>8335</v>
      </c>
      <c r="F1830" s="13" t="s">
        <v>8335</v>
      </c>
      <c r="G1830" s="13" t="s">
        <v>8339</v>
      </c>
      <c r="H1830" s="13" t="s">
        <v>8335</v>
      </c>
      <c r="J1830" s="20" t="str">
        <f>IF(Table7[[#This Row],[smoker]]="?","No",Table7[[#This Row],[smoker]])</f>
        <v>No</v>
      </c>
      <c r="K1830" s="20">
        <f>IFERROR(VALUE(Table7[[#This Row],[NumberOfMajorSurgeries]]),0)</f>
        <v>0</v>
      </c>
      <c r="L1830" s="22" t="str">
        <f t="shared" si="56"/>
        <v>Normal Weight</v>
      </c>
      <c r="M1830" s="22" t="str">
        <f t="shared" si="57"/>
        <v>Normal</v>
      </c>
    </row>
    <row r="1831" spans="1:13" x14ac:dyDescent="0.25">
      <c r="A1831" s="13" t="s">
        <v>3660</v>
      </c>
      <c r="B1831" s="13">
        <v>42.9</v>
      </c>
      <c r="C1831" s="13">
        <v>4.87</v>
      </c>
      <c r="D1831" s="13" t="s">
        <v>8336</v>
      </c>
      <c r="E1831" s="13" t="s">
        <v>8335</v>
      </c>
      <c r="F1831" s="13" t="s">
        <v>8335</v>
      </c>
      <c r="G1831" s="13">
        <v>1</v>
      </c>
      <c r="H1831" s="13" t="s">
        <v>8335</v>
      </c>
      <c r="J1831" s="20" t="str">
        <f>IF(Table7[[#This Row],[smoker]]="?","No",Table7[[#This Row],[smoker]])</f>
        <v>No</v>
      </c>
      <c r="K1831" s="20">
        <f>IFERROR(VALUE(Table7[[#This Row],[NumberOfMajorSurgeries]]),0)</f>
        <v>1</v>
      </c>
      <c r="L1831" s="20" t="str">
        <f t="shared" si="56"/>
        <v>Obesity</v>
      </c>
      <c r="M1831" s="20" t="str">
        <f t="shared" si="57"/>
        <v>Normal</v>
      </c>
    </row>
    <row r="1832" spans="1:13" x14ac:dyDescent="0.25">
      <c r="A1832" s="13" t="s">
        <v>3662</v>
      </c>
      <c r="B1832" s="13">
        <v>24.6</v>
      </c>
      <c r="C1832" s="13">
        <v>5.86</v>
      </c>
      <c r="D1832" s="13" t="s">
        <v>8335</v>
      </c>
      <c r="E1832" s="13" t="s">
        <v>8335</v>
      </c>
      <c r="F1832" s="13" t="s">
        <v>8337</v>
      </c>
      <c r="G1832" s="13">
        <v>1</v>
      </c>
      <c r="H1832" s="13" t="s">
        <v>8335</v>
      </c>
      <c r="J1832" s="20" t="str">
        <f>IF(Table7[[#This Row],[smoker]]="?","No",Table7[[#This Row],[smoker]])</f>
        <v>No</v>
      </c>
      <c r="K1832" s="20">
        <f>IFERROR(VALUE(Table7[[#This Row],[NumberOfMajorSurgeries]]),0)</f>
        <v>1</v>
      </c>
      <c r="L1832" s="22" t="str">
        <f t="shared" si="56"/>
        <v>Normal Weight</v>
      </c>
      <c r="M1832" s="22" t="str">
        <f t="shared" si="57"/>
        <v>Prediabetes</v>
      </c>
    </row>
    <row r="1833" spans="1:13" x14ac:dyDescent="0.25">
      <c r="A1833" s="13" t="s">
        <v>3664</v>
      </c>
      <c r="B1833" s="13">
        <v>28.405000000000001</v>
      </c>
      <c r="C1833" s="13">
        <v>4.12</v>
      </c>
      <c r="D1833" s="13" t="s">
        <v>8335</v>
      </c>
      <c r="E1833" s="13" t="s">
        <v>8335</v>
      </c>
      <c r="F1833" s="13" t="s">
        <v>8335</v>
      </c>
      <c r="G1833" s="13">
        <v>1</v>
      </c>
      <c r="H1833" s="13" t="s">
        <v>8335</v>
      </c>
      <c r="J1833" s="20" t="str">
        <f>IF(Table7[[#This Row],[smoker]]="?","No",Table7[[#This Row],[smoker]])</f>
        <v>No</v>
      </c>
      <c r="K1833" s="20">
        <f>IFERROR(VALUE(Table7[[#This Row],[NumberOfMajorSurgeries]]),0)</f>
        <v>1</v>
      </c>
      <c r="L1833" s="20" t="str">
        <f t="shared" si="56"/>
        <v>Overweight</v>
      </c>
      <c r="M1833" s="20" t="str">
        <f t="shared" si="57"/>
        <v>Normal</v>
      </c>
    </row>
    <row r="1834" spans="1:13" x14ac:dyDescent="0.25">
      <c r="A1834" s="13" t="s">
        <v>3666</v>
      </c>
      <c r="B1834" s="13">
        <v>34.674999999999997</v>
      </c>
      <c r="C1834" s="13">
        <v>5.71</v>
      </c>
      <c r="D1834" s="13" t="s">
        <v>8336</v>
      </c>
      <c r="E1834" s="13" t="s">
        <v>8335</v>
      </c>
      <c r="F1834" s="13" t="s">
        <v>8335</v>
      </c>
      <c r="G1834" s="13">
        <v>1</v>
      </c>
      <c r="H1834" s="13" t="s">
        <v>8335</v>
      </c>
      <c r="J1834" s="20" t="str">
        <f>IF(Table7[[#This Row],[smoker]]="?","No",Table7[[#This Row],[smoker]])</f>
        <v>No</v>
      </c>
      <c r="K1834" s="20">
        <f>IFERROR(VALUE(Table7[[#This Row],[NumberOfMajorSurgeries]]),0)</f>
        <v>1</v>
      </c>
      <c r="L1834" s="22" t="str">
        <f t="shared" si="56"/>
        <v>Obesity</v>
      </c>
      <c r="M1834" s="22" t="str">
        <f t="shared" si="57"/>
        <v>Prediabetes</v>
      </c>
    </row>
    <row r="1835" spans="1:13" x14ac:dyDescent="0.25">
      <c r="A1835" s="13" t="s">
        <v>3668</v>
      </c>
      <c r="B1835" s="13">
        <v>18.850000000000001</v>
      </c>
      <c r="C1835" s="13">
        <v>6.03</v>
      </c>
      <c r="D1835" s="13" t="s">
        <v>8335</v>
      </c>
      <c r="E1835" s="13" t="s">
        <v>8335</v>
      </c>
      <c r="F1835" s="13" t="s">
        <v>8335</v>
      </c>
      <c r="G1835" s="13">
        <v>1</v>
      </c>
      <c r="H1835" s="13" t="s">
        <v>8335</v>
      </c>
      <c r="J1835" s="20" t="str">
        <f>IF(Table7[[#This Row],[smoker]]="?","No",Table7[[#This Row],[smoker]])</f>
        <v>No</v>
      </c>
      <c r="K1835" s="20">
        <f>IFERROR(VALUE(Table7[[#This Row],[NumberOfMajorSurgeries]]),0)</f>
        <v>1</v>
      </c>
      <c r="L1835" s="20" t="str">
        <f t="shared" si="56"/>
        <v>Normal Weight</v>
      </c>
      <c r="M1835" s="20" t="str">
        <f t="shared" si="57"/>
        <v>Prediabetes</v>
      </c>
    </row>
    <row r="1836" spans="1:13" x14ac:dyDescent="0.25">
      <c r="A1836" s="13" t="s">
        <v>3670</v>
      </c>
      <c r="B1836" s="13">
        <v>34.130000000000003</v>
      </c>
      <c r="C1836" s="13">
        <v>5.65</v>
      </c>
      <c r="D1836" s="13" t="s">
        <v>8335</v>
      </c>
      <c r="E1836" s="13" t="s">
        <v>8335</v>
      </c>
      <c r="F1836" s="13" t="s">
        <v>8337</v>
      </c>
      <c r="G1836" s="13">
        <v>1</v>
      </c>
      <c r="H1836" s="13" t="s">
        <v>8335</v>
      </c>
      <c r="J1836" s="20" t="str">
        <f>IF(Table7[[#This Row],[smoker]]="?","No",Table7[[#This Row],[smoker]])</f>
        <v>No</v>
      </c>
      <c r="K1836" s="20">
        <f>IFERROR(VALUE(Table7[[#This Row],[NumberOfMajorSurgeries]]),0)</f>
        <v>1</v>
      </c>
      <c r="L1836" s="22" t="str">
        <f t="shared" si="56"/>
        <v>Obesity</v>
      </c>
      <c r="M1836" s="22" t="str">
        <f t="shared" si="57"/>
        <v>Normal</v>
      </c>
    </row>
    <row r="1837" spans="1:13" x14ac:dyDescent="0.25">
      <c r="A1837" s="13" t="s">
        <v>3672</v>
      </c>
      <c r="B1837" s="13">
        <v>17.34</v>
      </c>
      <c r="C1837" s="13">
        <v>5.05</v>
      </c>
      <c r="D1837" s="13" t="s">
        <v>8335</v>
      </c>
      <c r="E1837" s="13" t="s">
        <v>8335</v>
      </c>
      <c r="F1837" s="13" t="s">
        <v>8335</v>
      </c>
      <c r="G1837" s="13" t="s">
        <v>8339</v>
      </c>
      <c r="H1837" s="13" t="s">
        <v>8335</v>
      </c>
      <c r="J1837" s="20" t="str">
        <f>IF(Table7[[#This Row],[smoker]]="?","No",Table7[[#This Row],[smoker]])</f>
        <v>No</v>
      </c>
      <c r="K1837" s="20">
        <f>IFERROR(VALUE(Table7[[#This Row],[NumberOfMajorSurgeries]]),0)</f>
        <v>0</v>
      </c>
      <c r="L1837" s="20" t="str">
        <f t="shared" si="56"/>
        <v>Underweight</v>
      </c>
      <c r="M1837" s="20" t="str">
        <f t="shared" si="57"/>
        <v>Normal</v>
      </c>
    </row>
    <row r="1838" spans="1:13" x14ac:dyDescent="0.25">
      <c r="A1838" s="13" t="s">
        <v>3674</v>
      </c>
      <c r="B1838" s="13">
        <v>17.440000000000001</v>
      </c>
      <c r="C1838" s="13">
        <v>6.26</v>
      </c>
      <c r="D1838" s="13" t="s">
        <v>8335</v>
      </c>
      <c r="E1838" s="13" t="s">
        <v>8335</v>
      </c>
      <c r="F1838" s="13" t="s">
        <v>8335</v>
      </c>
      <c r="G1838" s="13" t="s">
        <v>8339</v>
      </c>
      <c r="H1838" s="13" t="s">
        <v>8335</v>
      </c>
      <c r="J1838" s="20" t="str">
        <f>IF(Table7[[#This Row],[smoker]]="?","No",Table7[[#This Row],[smoker]])</f>
        <v>No</v>
      </c>
      <c r="K1838" s="20">
        <f>IFERROR(VALUE(Table7[[#This Row],[NumberOfMajorSurgeries]]),0)</f>
        <v>0</v>
      </c>
      <c r="L1838" s="22" t="str">
        <f t="shared" si="56"/>
        <v>Underweight</v>
      </c>
      <c r="M1838" s="22" t="str">
        <f t="shared" si="57"/>
        <v>Prediabetes</v>
      </c>
    </row>
    <row r="1839" spans="1:13" x14ac:dyDescent="0.25">
      <c r="A1839" s="13" t="s">
        <v>3676</v>
      </c>
      <c r="B1839" s="13">
        <v>33.659999999999997</v>
      </c>
      <c r="C1839" s="13">
        <v>4.08</v>
      </c>
      <c r="D1839" s="13" t="s">
        <v>8336</v>
      </c>
      <c r="E1839" s="13" t="s">
        <v>8335</v>
      </c>
      <c r="F1839" s="13" t="s">
        <v>8337</v>
      </c>
      <c r="G1839" s="13">
        <v>1</v>
      </c>
      <c r="H1839" s="13" t="s">
        <v>8335</v>
      </c>
      <c r="J1839" s="20" t="str">
        <f>IF(Table7[[#This Row],[smoker]]="?","No",Table7[[#This Row],[smoker]])</f>
        <v>No</v>
      </c>
      <c r="K1839" s="20">
        <f>IFERROR(VALUE(Table7[[#This Row],[NumberOfMajorSurgeries]]),0)</f>
        <v>1</v>
      </c>
      <c r="L1839" s="20" t="str">
        <f t="shared" si="56"/>
        <v>Obesity</v>
      </c>
      <c r="M1839" s="20" t="str">
        <f t="shared" si="57"/>
        <v>Normal</v>
      </c>
    </row>
    <row r="1840" spans="1:13" x14ac:dyDescent="0.25">
      <c r="A1840" s="13" t="s">
        <v>3678</v>
      </c>
      <c r="B1840" s="13">
        <v>21.375</v>
      </c>
      <c r="C1840" s="13">
        <v>6.19</v>
      </c>
      <c r="D1840" s="13" t="s">
        <v>8336</v>
      </c>
      <c r="E1840" s="13" t="s">
        <v>8335</v>
      </c>
      <c r="F1840" s="13" t="s">
        <v>8335</v>
      </c>
      <c r="G1840" s="13">
        <v>1</v>
      </c>
      <c r="H1840" s="13" t="s">
        <v>8335</v>
      </c>
      <c r="J1840" s="20" t="str">
        <f>IF(Table7[[#This Row],[smoker]]="?","No",Table7[[#This Row],[smoker]])</f>
        <v>No</v>
      </c>
      <c r="K1840" s="20">
        <f>IFERROR(VALUE(Table7[[#This Row],[NumberOfMajorSurgeries]]),0)</f>
        <v>1</v>
      </c>
      <c r="L1840" s="22" t="str">
        <f t="shared" si="56"/>
        <v>Normal Weight</v>
      </c>
      <c r="M1840" s="22" t="str">
        <f t="shared" si="57"/>
        <v>Prediabetes</v>
      </c>
    </row>
    <row r="1841" spans="1:13" x14ac:dyDescent="0.25">
      <c r="A1841" s="13" t="s">
        <v>3680</v>
      </c>
      <c r="B1841" s="13">
        <v>27.14</v>
      </c>
      <c r="C1841" s="13">
        <v>6.01</v>
      </c>
      <c r="D1841" s="13" t="s">
        <v>8335</v>
      </c>
      <c r="E1841" s="13" t="s">
        <v>8335</v>
      </c>
      <c r="F1841" s="13" t="s">
        <v>8335</v>
      </c>
      <c r="G1841" s="13">
        <v>1</v>
      </c>
      <c r="H1841" s="13" t="s">
        <v>8335</v>
      </c>
      <c r="J1841" s="20" t="str">
        <f>IF(Table7[[#This Row],[smoker]]="?","No",Table7[[#This Row],[smoker]])</f>
        <v>No</v>
      </c>
      <c r="K1841" s="20">
        <f>IFERROR(VALUE(Table7[[#This Row],[NumberOfMajorSurgeries]]),0)</f>
        <v>1</v>
      </c>
      <c r="L1841" s="20" t="str">
        <f t="shared" si="56"/>
        <v>Overweight</v>
      </c>
      <c r="M1841" s="20" t="str">
        <f t="shared" si="57"/>
        <v>Prediabetes</v>
      </c>
    </row>
    <row r="1842" spans="1:13" x14ac:dyDescent="0.25">
      <c r="A1842" s="13" t="s">
        <v>3682</v>
      </c>
      <c r="B1842" s="13">
        <v>35.78</v>
      </c>
      <c r="C1842" s="13">
        <v>6.07</v>
      </c>
      <c r="D1842" s="13" t="s">
        <v>8335</v>
      </c>
      <c r="E1842" s="13" t="s">
        <v>8336</v>
      </c>
      <c r="F1842" s="13" t="s">
        <v>8335</v>
      </c>
      <c r="G1842" s="13">
        <v>1</v>
      </c>
      <c r="H1842" s="13" t="s">
        <v>8335</v>
      </c>
      <c r="J1842" s="20" t="str">
        <f>IF(Table7[[#This Row],[smoker]]="?","No",Table7[[#This Row],[smoker]])</f>
        <v>No</v>
      </c>
      <c r="K1842" s="20">
        <f>IFERROR(VALUE(Table7[[#This Row],[NumberOfMajorSurgeries]]),0)</f>
        <v>1</v>
      </c>
      <c r="L1842" s="22" t="str">
        <f t="shared" si="56"/>
        <v>Obesity</v>
      </c>
      <c r="M1842" s="22" t="str">
        <f t="shared" si="57"/>
        <v>Prediabetes</v>
      </c>
    </row>
    <row r="1843" spans="1:13" x14ac:dyDescent="0.25">
      <c r="A1843" s="13" t="s">
        <v>3684</v>
      </c>
      <c r="B1843" s="13">
        <v>34.96</v>
      </c>
      <c r="C1843" s="13">
        <v>5.63</v>
      </c>
      <c r="D1843" s="13" t="s">
        <v>8335</v>
      </c>
      <c r="E1843" s="13" t="s">
        <v>8335</v>
      </c>
      <c r="F1843" s="13" t="s">
        <v>8335</v>
      </c>
      <c r="G1843" s="13" t="s">
        <v>8339</v>
      </c>
      <c r="H1843" s="13" t="s">
        <v>8335</v>
      </c>
      <c r="J1843" s="20" t="str">
        <f>IF(Table7[[#This Row],[smoker]]="?","No",Table7[[#This Row],[smoker]])</f>
        <v>No</v>
      </c>
      <c r="K1843" s="20">
        <f>IFERROR(VALUE(Table7[[#This Row],[NumberOfMajorSurgeries]]),0)</f>
        <v>0</v>
      </c>
      <c r="L1843" s="20" t="str">
        <f t="shared" si="56"/>
        <v>Obesity</v>
      </c>
      <c r="M1843" s="20" t="str">
        <f t="shared" si="57"/>
        <v>Normal</v>
      </c>
    </row>
    <row r="1844" spans="1:13" x14ac:dyDescent="0.25">
      <c r="A1844" s="13" t="s">
        <v>3686</v>
      </c>
      <c r="B1844" s="13">
        <v>38.39</v>
      </c>
      <c r="C1844" s="13">
        <v>6.05</v>
      </c>
      <c r="D1844" s="13" t="s">
        <v>8335</v>
      </c>
      <c r="E1844" s="13" t="s">
        <v>8335</v>
      </c>
      <c r="F1844" s="13" t="s">
        <v>8335</v>
      </c>
      <c r="G1844" s="13" t="s">
        <v>8339</v>
      </c>
      <c r="H1844" s="13" t="s">
        <v>8335</v>
      </c>
      <c r="J1844" s="20" t="str">
        <f>IF(Table7[[#This Row],[smoker]]="?","No",Table7[[#This Row],[smoker]])</f>
        <v>No</v>
      </c>
      <c r="K1844" s="20">
        <f>IFERROR(VALUE(Table7[[#This Row],[NumberOfMajorSurgeries]]),0)</f>
        <v>0</v>
      </c>
      <c r="L1844" s="22" t="str">
        <f t="shared" si="56"/>
        <v>Obesity</v>
      </c>
      <c r="M1844" s="22" t="str">
        <f t="shared" si="57"/>
        <v>Prediabetes</v>
      </c>
    </row>
    <row r="1845" spans="1:13" x14ac:dyDescent="0.25">
      <c r="A1845" s="13" t="s">
        <v>3688</v>
      </c>
      <c r="B1845" s="13">
        <v>33.82</v>
      </c>
      <c r="C1845" s="13">
        <v>4.6500000000000004</v>
      </c>
      <c r="D1845" s="13" t="s">
        <v>8335</v>
      </c>
      <c r="E1845" s="13" t="s">
        <v>8335</v>
      </c>
      <c r="F1845" s="13" t="s">
        <v>8335</v>
      </c>
      <c r="G1845" s="13" t="s">
        <v>8339</v>
      </c>
      <c r="H1845" s="13" t="s">
        <v>8335</v>
      </c>
      <c r="J1845" s="20" t="str">
        <f>IF(Table7[[#This Row],[smoker]]="?","No",Table7[[#This Row],[smoker]])</f>
        <v>No</v>
      </c>
      <c r="K1845" s="20">
        <f>IFERROR(VALUE(Table7[[#This Row],[NumberOfMajorSurgeries]]),0)</f>
        <v>0</v>
      </c>
      <c r="L1845" s="20" t="str">
        <f t="shared" si="56"/>
        <v>Obesity</v>
      </c>
      <c r="M1845" s="20" t="str">
        <f t="shared" si="57"/>
        <v>Normal</v>
      </c>
    </row>
    <row r="1846" spans="1:13" x14ac:dyDescent="0.25">
      <c r="A1846" s="13" t="s">
        <v>3690</v>
      </c>
      <c r="B1846" s="13">
        <v>27.835000000000001</v>
      </c>
      <c r="C1846" s="13">
        <v>5.37</v>
      </c>
      <c r="D1846" s="13" t="s">
        <v>8335</v>
      </c>
      <c r="E1846" s="13" t="s">
        <v>8335</v>
      </c>
      <c r="F1846" s="13" t="s">
        <v>8335</v>
      </c>
      <c r="G1846" s="13" t="s">
        <v>8339</v>
      </c>
      <c r="H1846" s="13" t="s">
        <v>8335</v>
      </c>
      <c r="J1846" s="20" t="str">
        <f>IF(Table7[[#This Row],[smoker]]="?","No",Table7[[#This Row],[smoker]])</f>
        <v>No</v>
      </c>
      <c r="K1846" s="20">
        <f>IFERROR(VALUE(Table7[[#This Row],[NumberOfMajorSurgeries]]),0)</f>
        <v>0</v>
      </c>
      <c r="L1846" s="22" t="str">
        <f t="shared" si="56"/>
        <v>Overweight</v>
      </c>
      <c r="M1846" s="22" t="str">
        <f t="shared" si="57"/>
        <v>Normal</v>
      </c>
    </row>
    <row r="1847" spans="1:13" x14ac:dyDescent="0.25">
      <c r="A1847" s="13" t="s">
        <v>3692</v>
      </c>
      <c r="B1847" s="13">
        <v>33</v>
      </c>
      <c r="C1847" s="13">
        <v>5.39</v>
      </c>
      <c r="D1847" s="13" t="s">
        <v>8335</v>
      </c>
      <c r="E1847" s="13" t="s">
        <v>8335</v>
      </c>
      <c r="F1847" s="13" t="s">
        <v>8335</v>
      </c>
      <c r="G1847" s="13" t="s">
        <v>8339</v>
      </c>
      <c r="H1847" s="13" t="s">
        <v>8335</v>
      </c>
      <c r="J1847" s="20" t="str">
        <f>IF(Table7[[#This Row],[smoker]]="?","No",Table7[[#This Row],[smoker]])</f>
        <v>No</v>
      </c>
      <c r="K1847" s="20">
        <f>IFERROR(VALUE(Table7[[#This Row],[NumberOfMajorSurgeries]]),0)</f>
        <v>0</v>
      </c>
      <c r="L1847" s="20" t="str">
        <f t="shared" si="56"/>
        <v>Obesity</v>
      </c>
      <c r="M1847" s="20" t="str">
        <f t="shared" si="57"/>
        <v>Normal</v>
      </c>
    </row>
    <row r="1848" spans="1:13" x14ac:dyDescent="0.25">
      <c r="A1848" s="13" t="s">
        <v>3694</v>
      </c>
      <c r="B1848" s="13">
        <v>26.885000000000002</v>
      </c>
      <c r="C1848" s="13">
        <v>5.86</v>
      </c>
      <c r="D1848" s="13" t="s">
        <v>8335</v>
      </c>
      <c r="E1848" s="13" t="s">
        <v>8335</v>
      </c>
      <c r="F1848" s="13" t="s">
        <v>8335</v>
      </c>
      <c r="G1848" s="13" t="s">
        <v>8339</v>
      </c>
      <c r="H1848" s="13" t="s">
        <v>8335</v>
      </c>
      <c r="J1848" s="20" t="str">
        <f>IF(Table7[[#This Row],[smoker]]="?","No",Table7[[#This Row],[smoker]])</f>
        <v>No</v>
      </c>
      <c r="K1848" s="20">
        <f>IFERROR(VALUE(Table7[[#This Row],[NumberOfMajorSurgeries]]),0)</f>
        <v>0</v>
      </c>
      <c r="L1848" s="22" t="str">
        <f t="shared" si="56"/>
        <v>Overweight</v>
      </c>
      <c r="M1848" s="22" t="str">
        <f t="shared" si="57"/>
        <v>Prediabetes</v>
      </c>
    </row>
    <row r="1849" spans="1:13" x14ac:dyDescent="0.25">
      <c r="A1849" s="13" t="s">
        <v>3696</v>
      </c>
      <c r="B1849" s="13">
        <v>29.26</v>
      </c>
      <c r="C1849" s="13">
        <v>4.4400000000000004</v>
      </c>
      <c r="D1849" s="13" t="s">
        <v>8335</v>
      </c>
      <c r="E1849" s="13" t="s">
        <v>8335</v>
      </c>
      <c r="F1849" s="13" t="s">
        <v>8335</v>
      </c>
      <c r="G1849" s="13" t="s">
        <v>8339</v>
      </c>
      <c r="H1849" s="13" t="s">
        <v>8335</v>
      </c>
      <c r="J1849" s="20" t="str">
        <f>IF(Table7[[#This Row],[smoker]]="?","No",Table7[[#This Row],[smoker]])</f>
        <v>No</v>
      </c>
      <c r="K1849" s="20">
        <f>IFERROR(VALUE(Table7[[#This Row],[NumberOfMajorSurgeries]]),0)</f>
        <v>0</v>
      </c>
      <c r="L1849" s="20" t="str">
        <f t="shared" si="56"/>
        <v>Overweight</v>
      </c>
      <c r="M1849" s="20" t="str">
        <f t="shared" si="57"/>
        <v>Normal</v>
      </c>
    </row>
    <row r="1850" spans="1:13" x14ac:dyDescent="0.25">
      <c r="A1850" s="13" t="s">
        <v>3698</v>
      </c>
      <c r="B1850" s="13">
        <v>26.98</v>
      </c>
      <c r="C1850" s="13">
        <v>4.41</v>
      </c>
      <c r="D1850" s="13" t="s">
        <v>8335</v>
      </c>
      <c r="E1850" s="13" t="s">
        <v>8335</v>
      </c>
      <c r="F1850" s="13" t="s">
        <v>8335</v>
      </c>
      <c r="G1850" s="13" t="s">
        <v>8339</v>
      </c>
      <c r="H1850" s="13" t="s">
        <v>8335</v>
      </c>
      <c r="J1850" s="20" t="str">
        <f>IF(Table7[[#This Row],[smoker]]="?","No",Table7[[#This Row],[smoker]])</f>
        <v>No</v>
      </c>
      <c r="K1850" s="20">
        <f>IFERROR(VALUE(Table7[[#This Row],[NumberOfMajorSurgeries]]),0)</f>
        <v>0</v>
      </c>
      <c r="L1850" s="22" t="str">
        <f t="shared" si="56"/>
        <v>Overweight</v>
      </c>
      <c r="M1850" s="22" t="str">
        <f t="shared" si="57"/>
        <v>Normal</v>
      </c>
    </row>
    <row r="1851" spans="1:13" x14ac:dyDescent="0.25">
      <c r="A1851" s="13" t="s">
        <v>3700</v>
      </c>
      <c r="B1851" s="13">
        <v>32.11</v>
      </c>
      <c r="C1851" s="13">
        <v>5.19</v>
      </c>
      <c r="D1851" s="13" t="s">
        <v>8335</v>
      </c>
      <c r="E1851" s="13" t="s">
        <v>8335</v>
      </c>
      <c r="F1851" s="13" t="s">
        <v>8337</v>
      </c>
      <c r="G1851" s="13">
        <v>1</v>
      </c>
      <c r="H1851" s="13" t="s">
        <v>8335</v>
      </c>
      <c r="J1851" s="20" t="str">
        <f>IF(Table7[[#This Row],[smoker]]="?","No",Table7[[#This Row],[smoker]])</f>
        <v>No</v>
      </c>
      <c r="K1851" s="20">
        <f>IFERROR(VALUE(Table7[[#This Row],[NumberOfMajorSurgeries]]),0)</f>
        <v>1</v>
      </c>
      <c r="L1851" s="20" t="str">
        <f t="shared" si="56"/>
        <v>Obesity</v>
      </c>
      <c r="M1851" s="20" t="str">
        <f t="shared" si="57"/>
        <v>Normal</v>
      </c>
    </row>
    <row r="1852" spans="1:13" x14ac:dyDescent="0.25">
      <c r="A1852" s="13" t="s">
        <v>3702</v>
      </c>
      <c r="B1852" s="13">
        <v>31.73</v>
      </c>
      <c r="C1852" s="13">
        <v>5.16</v>
      </c>
      <c r="D1852" s="13" t="s">
        <v>8335</v>
      </c>
      <c r="E1852" s="13" t="s">
        <v>8335</v>
      </c>
      <c r="F1852" s="13" t="s">
        <v>8337</v>
      </c>
      <c r="G1852" s="13">
        <v>1</v>
      </c>
      <c r="H1852" s="13" t="s">
        <v>8335</v>
      </c>
      <c r="J1852" s="20" t="str">
        <f>IF(Table7[[#This Row],[smoker]]="?","No",Table7[[#This Row],[smoker]])</f>
        <v>No</v>
      </c>
      <c r="K1852" s="20">
        <f>IFERROR(VALUE(Table7[[#This Row],[NumberOfMajorSurgeries]]),0)</f>
        <v>1</v>
      </c>
      <c r="L1852" s="22" t="str">
        <f t="shared" si="56"/>
        <v>Obesity</v>
      </c>
      <c r="M1852" s="22" t="str">
        <f t="shared" si="57"/>
        <v>Normal</v>
      </c>
    </row>
    <row r="1853" spans="1:13" x14ac:dyDescent="0.25">
      <c r="A1853" s="13" t="s">
        <v>3704</v>
      </c>
      <c r="B1853" s="13">
        <v>22.515000000000001</v>
      </c>
      <c r="C1853" s="13">
        <v>4.24</v>
      </c>
      <c r="D1853" s="13" t="s">
        <v>8335</v>
      </c>
      <c r="E1853" s="13" t="s">
        <v>8335</v>
      </c>
      <c r="F1853" s="13" t="s">
        <v>8335</v>
      </c>
      <c r="G1853" s="13" t="s">
        <v>8339</v>
      </c>
      <c r="H1853" s="13" t="s">
        <v>8335</v>
      </c>
      <c r="J1853" s="20" t="str">
        <f>IF(Table7[[#This Row],[smoker]]="?","No",Table7[[#This Row],[smoker]])</f>
        <v>No</v>
      </c>
      <c r="K1853" s="20">
        <f>IFERROR(VALUE(Table7[[#This Row],[NumberOfMajorSurgeries]]),0)</f>
        <v>0</v>
      </c>
      <c r="L1853" s="20" t="str">
        <f t="shared" si="56"/>
        <v>Normal Weight</v>
      </c>
      <c r="M1853" s="20" t="str">
        <f t="shared" si="57"/>
        <v>Normal</v>
      </c>
    </row>
    <row r="1854" spans="1:13" x14ac:dyDescent="0.25">
      <c r="A1854" s="13" t="s">
        <v>3706</v>
      </c>
      <c r="B1854" s="13">
        <v>25.9</v>
      </c>
      <c r="C1854" s="13">
        <v>5.45</v>
      </c>
      <c r="D1854" s="13" t="s">
        <v>8335</v>
      </c>
      <c r="E1854" s="13" t="s">
        <v>8335</v>
      </c>
      <c r="F1854" s="13" t="s">
        <v>8335</v>
      </c>
      <c r="G1854" s="13">
        <v>1</v>
      </c>
      <c r="H1854" s="13" t="s">
        <v>8335</v>
      </c>
      <c r="J1854" s="20" t="str">
        <f>IF(Table7[[#This Row],[smoker]]="?","No",Table7[[#This Row],[smoker]])</f>
        <v>No</v>
      </c>
      <c r="K1854" s="20">
        <f>IFERROR(VALUE(Table7[[#This Row],[NumberOfMajorSurgeries]]),0)</f>
        <v>1</v>
      </c>
      <c r="L1854" s="22" t="str">
        <f t="shared" si="56"/>
        <v>Overweight</v>
      </c>
      <c r="M1854" s="22" t="str">
        <f t="shared" si="57"/>
        <v>Normal</v>
      </c>
    </row>
    <row r="1855" spans="1:13" x14ac:dyDescent="0.25">
      <c r="A1855" s="13" t="s">
        <v>3708</v>
      </c>
      <c r="B1855" s="13">
        <v>27.72</v>
      </c>
      <c r="C1855" s="13">
        <v>5.03</v>
      </c>
      <c r="D1855" s="13" t="s">
        <v>8336</v>
      </c>
      <c r="E1855" s="13" t="s">
        <v>8335</v>
      </c>
      <c r="F1855" s="13" t="s">
        <v>8335</v>
      </c>
      <c r="G1855" s="13">
        <v>1</v>
      </c>
      <c r="H1855" s="13" t="s">
        <v>8335</v>
      </c>
      <c r="J1855" s="20" t="str">
        <f>IF(Table7[[#This Row],[smoker]]="?","No",Table7[[#This Row],[smoker]])</f>
        <v>No</v>
      </c>
      <c r="K1855" s="20">
        <f>IFERROR(VALUE(Table7[[#This Row],[NumberOfMajorSurgeries]]),0)</f>
        <v>1</v>
      </c>
      <c r="L1855" s="20" t="str">
        <f t="shared" si="56"/>
        <v>Overweight</v>
      </c>
      <c r="M1855" s="20" t="str">
        <f t="shared" si="57"/>
        <v>Normal</v>
      </c>
    </row>
    <row r="1856" spans="1:13" x14ac:dyDescent="0.25">
      <c r="A1856" s="13" t="s">
        <v>3710</v>
      </c>
      <c r="B1856" s="13">
        <v>31.5</v>
      </c>
      <c r="C1856" s="13">
        <v>9.6199999999999992</v>
      </c>
      <c r="D1856" s="13" t="s">
        <v>8336</v>
      </c>
      <c r="E1856" s="13" t="s">
        <v>8335</v>
      </c>
      <c r="F1856" s="13" t="s">
        <v>8335</v>
      </c>
      <c r="G1856" s="13">
        <v>1</v>
      </c>
      <c r="H1856" s="13" t="s">
        <v>8335</v>
      </c>
      <c r="J1856" s="20" t="str">
        <f>IF(Table7[[#This Row],[smoker]]="?","No",Table7[[#This Row],[smoker]])</f>
        <v>No</v>
      </c>
      <c r="K1856" s="20">
        <f>IFERROR(VALUE(Table7[[#This Row],[NumberOfMajorSurgeries]]),0)</f>
        <v>1</v>
      </c>
      <c r="L1856" s="22" t="str">
        <f t="shared" si="56"/>
        <v>Obesity</v>
      </c>
      <c r="M1856" s="22" t="str">
        <f t="shared" si="57"/>
        <v>Diabetes</v>
      </c>
    </row>
    <row r="1857" spans="1:13" x14ac:dyDescent="0.25">
      <c r="A1857" s="13" t="s">
        <v>3712</v>
      </c>
      <c r="B1857" s="13">
        <v>29.7</v>
      </c>
      <c r="C1857" s="13">
        <v>6.77</v>
      </c>
      <c r="D1857" s="13" t="s">
        <v>8336</v>
      </c>
      <c r="E1857" s="13" t="s">
        <v>8335</v>
      </c>
      <c r="F1857" s="13" t="s">
        <v>8335</v>
      </c>
      <c r="G1857" s="13">
        <v>1</v>
      </c>
      <c r="H1857" s="13" t="s">
        <v>8335</v>
      </c>
      <c r="J1857" s="20" t="str">
        <f>IF(Table7[[#This Row],[smoker]]="?","No",Table7[[#This Row],[smoker]])</f>
        <v>No</v>
      </c>
      <c r="K1857" s="20">
        <f>IFERROR(VALUE(Table7[[#This Row],[NumberOfMajorSurgeries]]),0)</f>
        <v>1</v>
      </c>
      <c r="L1857" s="20" t="str">
        <f t="shared" si="56"/>
        <v>Overweight</v>
      </c>
      <c r="M1857" s="20" t="str">
        <f t="shared" si="57"/>
        <v>Diabetes</v>
      </c>
    </row>
    <row r="1858" spans="1:13" x14ac:dyDescent="0.25">
      <c r="A1858" s="13" t="s">
        <v>3714</v>
      </c>
      <c r="B1858" s="13">
        <v>21.26</v>
      </c>
      <c r="C1858" s="13">
        <v>5.36</v>
      </c>
      <c r="D1858" s="13" t="s">
        <v>8336</v>
      </c>
      <c r="E1858" s="13" t="s">
        <v>8335</v>
      </c>
      <c r="F1858" s="13" t="s">
        <v>8335</v>
      </c>
      <c r="G1858" s="13">
        <v>1</v>
      </c>
      <c r="H1858" s="13" t="s">
        <v>8335</v>
      </c>
      <c r="J1858" s="20" t="str">
        <f>IF(Table7[[#This Row],[smoker]]="?","No",Table7[[#This Row],[smoker]])</f>
        <v>No</v>
      </c>
      <c r="K1858" s="20">
        <f>IFERROR(VALUE(Table7[[#This Row],[NumberOfMajorSurgeries]]),0)</f>
        <v>1</v>
      </c>
      <c r="L1858" s="22" t="str">
        <f t="shared" ref="L1858:L1921" si="58">IF(B1858 &lt; 18.5, "Underweight", IF(B1858 &lt; 25, "Normal Weight", IF(B1858 &lt; 30, "Overweight", "Obesity")))</f>
        <v>Normal Weight</v>
      </c>
      <c r="M1858" s="22" t="str">
        <f t="shared" ref="M1858:M1921" si="59">IF(C1858&lt;5.7,"Normal",
IF(C1858&lt;6.5,"Prediabetes",
IF(C1858&lt;7,"Diabetes",
"Diabetes")))</f>
        <v>Normal</v>
      </c>
    </row>
    <row r="1859" spans="1:13" x14ac:dyDescent="0.25">
      <c r="A1859" s="13" t="s">
        <v>3716</v>
      </c>
      <c r="B1859" s="13">
        <v>17.09</v>
      </c>
      <c r="C1859" s="13">
        <v>5.69</v>
      </c>
      <c r="D1859" s="13" t="s">
        <v>8335</v>
      </c>
      <c r="E1859" s="13" t="s">
        <v>8335</v>
      </c>
      <c r="F1859" s="13" t="s">
        <v>8335</v>
      </c>
      <c r="G1859" s="13" t="s">
        <v>8339</v>
      </c>
      <c r="H1859" s="13" t="s">
        <v>8335</v>
      </c>
      <c r="J1859" s="20" t="str">
        <f>IF(Table7[[#This Row],[smoker]]="?","No",Table7[[#This Row],[smoker]])</f>
        <v>No</v>
      </c>
      <c r="K1859" s="20">
        <f>IFERROR(VALUE(Table7[[#This Row],[NumberOfMajorSurgeries]]),0)</f>
        <v>0</v>
      </c>
      <c r="L1859" s="20" t="str">
        <f t="shared" si="58"/>
        <v>Underweight</v>
      </c>
      <c r="M1859" s="20" t="str">
        <f t="shared" si="59"/>
        <v>Normal</v>
      </c>
    </row>
    <row r="1860" spans="1:13" x14ac:dyDescent="0.25">
      <c r="A1860" s="13" t="s">
        <v>3718</v>
      </c>
      <c r="B1860" s="13">
        <v>24.3</v>
      </c>
      <c r="C1860" s="13">
        <v>4.9000000000000004</v>
      </c>
      <c r="D1860" s="13" t="s">
        <v>8336</v>
      </c>
      <c r="E1860" s="13" t="s">
        <v>8335</v>
      </c>
      <c r="F1860" s="13" t="s">
        <v>8337</v>
      </c>
      <c r="G1860" s="13">
        <v>1</v>
      </c>
      <c r="H1860" s="13" t="s">
        <v>8335</v>
      </c>
      <c r="J1860" s="20" t="str">
        <f>IF(Table7[[#This Row],[smoker]]="?","No",Table7[[#This Row],[smoker]])</f>
        <v>No</v>
      </c>
      <c r="K1860" s="20">
        <f>IFERROR(VALUE(Table7[[#This Row],[NumberOfMajorSurgeries]]),0)</f>
        <v>1</v>
      </c>
      <c r="L1860" s="22" t="str">
        <f t="shared" si="58"/>
        <v>Normal Weight</v>
      </c>
      <c r="M1860" s="22" t="str">
        <f t="shared" si="59"/>
        <v>Normal</v>
      </c>
    </row>
    <row r="1861" spans="1:13" x14ac:dyDescent="0.25">
      <c r="A1861" s="13" t="s">
        <v>3720</v>
      </c>
      <c r="B1861" s="13">
        <v>29.734999999999999</v>
      </c>
      <c r="C1861" s="13">
        <v>5.78</v>
      </c>
      <c r="D1861" s="13" t="s">
        <v>8335</v>
      </c>
      <c r="E1861" s="13" t="s">
        <v>8335</v>
      </c>
      <c r="F1861" s="13" t="s">
        <v>8335</v>
      </c>
      <c r="G1861" s="13" t="s">
        <v>8339</v>
      </c>
      <c r="H1861" s="13" t="s">
        <v>8335</v>
      </c>
      <c r="J1861" s="20" t="str">
        <f>IF(Table7[[#This Row],[smoker]]="?","No",Table7[[#This Row],[smoker]])</f>
        <v>No</v>
      </c>
      <c r="K1861" s="20">
        <f>IFERROR(VALUE(Table7[[#This Row],[NumberOfMajorSurgeries]]),0)</f>
        <v>0</v>
      </c>
      <c r="L1861" s="20" t="str">
        <f t="shared" si="58"/>
        <v>Overweight</v>
      </c>
      <c r="M1861" s="20" t="str">
        <f t="shared" si="59"/>
        <v>Prediabetes</v>
      </c>
    </row>
    <row r="1862" spans="1:13" x14ac:dyDescent="0.25">
      <c r="A1862" s="13" t="s">
        <v>3722</v>
      </c>
      <c r="B1862" s="13">
        <v>29.26</v>
      </c>
      <c r="C1862" s="13">
        <v>4.7</v>
      </c>
      <c r="D1862" s="13" t="s">
        <v>8335</v>
      </c>
      <c r="E1862" s="13" t="s">
        <v>8335</v>
      </c>
      <c r="F1862" s="13" t="s">
        <v>8335</v>
      </c>
      <c r="G1862" s="13" t="s">
        <v>8339</v>
      </c>
      <c r="H1862" s="13" t="s">
        <v>8335</v>
      </c>
      <c r="J1862" s="20" t="str">
        <f>IF(Table7[[#This Row],[smoker]]="?","No",Table7[[#This Row],[smoker]])</f>
        <v>No</v>
      </c>
      <c r="K1862" s="20">
        <f>IFERROR(VALUE(Table7[[#This Row],[NumberOfMajorSurgeries]]),0)</f>
        <v>0</v>
      </c>
      <c r="L1862" s="22" t="str">
        <f t="shared" si="58"/>
        <v>Overweight</v>
      </c>
      <c r="M1862" s="22" t="str">
        <f t="shared" si="59"/>
        <v>Normal</v>
      </c>
    </row>
    <row r="1863" spans="1:13" x14ac:dyDescent="0.25">
      <c r="A1863" s="13" t="s">
        <v>3724</v>
      </c>
      <c r="B1863" s="13">
        <v>33</v>
      </c>
      <c r="C1863" s="13">
        <v>6.28</v>
      </c>
      <c r="D1863" s="13" t="s">
        <v>8335</v>
      </c>
      <c r="E1863" s="13" t="s">
        <v>8335</v>
      </c>
      <c r="F1863" s="13" t="s">
        <v>8335</v>
      </c>
      <c r="G1863" s="13" t="s">
        <v>8339</v>
      </c>
      <c r="H1863" s="13" t="s">
        <v>8335</v>
      </c>
      <c r="J1863" s="20" t="str">
        <f>IF(Table7[[#This Row],[smoker]]="?","No",Table7[[#This Row],[smoker]])</f>
        <v>No</v>
      </c>
      <c r="K1863" s="20">
        <f>IFERROR(VALUE(Table7[[#This Row],[NumberOfMajorSurgeries]]),0)</f>
        <v>0</v>
      </c>
      <c r="L1863" s="20" t="str">
        <f t="shared" si="58"/>
        <v>Obesity</v>
      </c>
      <c r="M1863" s="20" t="str">
        <f t="shared" si="59"/>
        <v>Prediabetes</v>
      </c>
    </row>
    <row r="1864" spans="1:13" x14ac:dyDescent="0.25">
      <c r="A1864" s="13" t="s">
        <v>3726</v>
      </c>
      <c r="B1864" s="13">
        <v>31.065000000000001</v>
      </c>
      <c r="C1864" s="13">
        <v>4.2300000000000004</v>
      </c>
      <c r="D1864" s="13" t="s">
        <v>8335</v>
      </c>
      <c r="E1864" s="13" t="s">
        <v>8335</v>
      </c>
      <c r="F1864" s="13" t="s">
        <v>8335</v>
      </c>
      <c r="G1864" s="13" t="s">
        <v>8339</v>
      </c>
      <c r="H1864" s="13" t="s">
        <v>8335</v>
      </c>
      <c r="J1864" s="20" t="str">
        <f>IF(Table7[[#This Row],[smoker]]="?","No",Table7[[#This Row],[smoker]])</f>
        <v>No</v>
      </c>
      <c r="K1864" s="20">
        <f>IFERROR(VALUE(Table7[[#This Row],[NumberOfMajorSurgeries]]),0)</f>
        <v>0</v>
      </c>
      <c r="L1864" s="22" t="str">
        <f t="shared" si="58"/>
        <v>Obesity</v>
      </c>
      <c r="M1864" s="22" t="str">
        <f t="shared" si="59"/>
        <v>Normal</v>
      </c>
    </row>
    <row r="1865" spans="1:13" x14ac:dyDescent="0.25">
      <c r="A1865" s="13" t="s">
        <v>3728</v>
      </c>
      <c r="B1865" s="13">
        <v>26.51</v>
      </c>
      <c r="C1865" s="13">
        <v>6.17</v>
      </c>
      <c r="D1865" s="13" t="s">
        <v>8335</v>
      </c>
      <c r="E1865" s="13" t="s">
        <v>8335</v>
      </c>
      <c r="F1865" s="13" t="s">
        <v>8335</v>
      </c>
      <c r="G1865" s="13" t="s">
        <v>8339</v>
      </c>
      <c r="H1865" s="13" t="s">
        <v>8335</v>
      </c>
      <c r="J1865" s="20" t="str">
        <f>IF(Table7[[#This Row],[smoker]]="?","No",Table7[[#This Row],[smoker]])</f>
        <v>No</v>
      </c>
      <c r="K1865" s="20">
        <f>IFERROR(VALUE(Table7[[#This Row],[NumberOfMajorSurgeries]]),0)</f>
        <v>0</v>
      </c>
      <c r="L1865" s="20" t="str">
        <f t="shared" si="58"/>
        <v>Overweight</v>
      </c>
      <c r="M1865" s="20" t="str">
        <f t="shared" si="59"/>
        <v>Prediabetes</v>
      </c>
    </row>
    <row r="1866" spans="1:13" x14ac:dyDescent="0.25">
      <c r="A1866" s="13" t="s">
        <v>3730</v>
      </c>
      <c r="B1866" s="13">
        <v>28.88</v>
      </c>
      <c r="C1866" s="13">
        <v>4.96</v>
      </c>
      <c r="D1866" s="13" t="s">
        <v>8335</v>
      </c>
      <c r="E1866" s="13" t="s">
        <v>8335</v>
      </c>
      <c r="F1866" s="13" t="s">
        <v>8335</v>
      </c>
      <c r="G1866" s="13" t="s">
        <v>8339</v>
      </c>
      <c r="H1866" s="13" t="s">
        <v>8335</v>
      </c>
      <c r="J1866" s="20" t="str">
        <f>IF(Table7[[#This Row],[smoker]]="?","No",Table7[[#This Row],[smoker]])</f>
        <v>No</v>
      </c>
      <c r="K1866" s="20">
        <f>IFERROR(VALUE(Table7[[#This Row],[NumberOfMajorSurgeries]]),0)</f>
        <v>0</v>
      </c>
      <c r="L1866" s="22" t="str">
        <f t="shared" si="58"/>
        <v>Overweight</v>
      </c>
      <c r="M1866" s="22" t="str">
        <f t="shared" si="59"/>
        <v>Normal</v>
      </c>
    </row>
    <row r="1867" spans="1:13" x14ac:dyDescent="0.25">
      <c r="A1867" s="13" t="s">
        <v>3732</v>
      </c>
      <c r="B1867" s="13">
        <v>35.814999999999998</v>
      </c>
      <c r="C1867" s="13">
        <v>5.1100000000000003</v>
      </c>
      <c r="D1867" s="13" t="s">
        <v>8336</v>
      </c>
      <c r="E1867" s="13" t="s">
        <v>8335</v>
      </c>
      <c r="F1867" s="13" t="s">
        <v>8335</v>
      </c>
      <c r="G1867" s="13">
        <v>1</v>
      </c>
      <c r="H1867" s="13" t="s">
        <v>8335</v>
      </c>
      <c r="J1867" s="20" t="str">
        <f>IF(Table7[[#This Row],[smoker]]="?","No",Table7[[#This Row],[smoker]])</f>
        <v>No</v>
      </c>
      <c r="K1867" s="20">
        <f>IFERROR(VALUE(Table7[[#This Row],[NumberOfMajorSurgeries]]),0)</f>
        <v>1</v>
      </c>
      <c r="L1867" s="20" t="str">
        <f t="shared" si="58"/>
        <v>Obesity</v>
      </c>
      <c r="M1867" s="20" t="str">
        <f t="shared" si="59"/>
        <v>Normal</v>
      </c>
    </row>
    <row r="1868" spans="1:13" x14ac:dyDescent="0.25">
      <c r="A1868" s="13" t="s">
        <v>3734</v>
      </c>
      <c r="B1868" s="13">
        <v>21.28</v>
      </c>
      <c r="C1868" s="13">
        <v>4.05</v>
      </c>
      <c r="D1868" s="13" t="s">
        <v>8335</v>
      </c>
      <c r="E1868" s="13" t="s">
        <v>8336</v>
      </c>
      <c r="F1868" s="13" t="s">
        <v>8335</v>
      </c>
      <c r="G1868" s="13">
        <v>1</v>
      </c>
      <c r="H1868" s="13" t="s">
        <v>8335</v>
      </c>
      <c r="J1868" s="20" t="str">
        <f>IF(Table7[[#This Row],[smoker]]="?","No",Table7[[#This Row],[smoker]])</f>
        <v>No</v>
      </c>
      <c r="K1868" s="20">
        <f>IFERROR(VALUE(Table7[[#This Row],[NumberOfMajorSurgeries]]),0)</f>
        <v>1</v>
      </c>
      <c r="L1868" s="22" t="str">
        <f t="shared" si="58"/>
        <v>Normal Weight</v>
      </c>
      <c r="M1868" s="22" t="str">
        <f t="shared" si="59"/>
        <v>Normal</v>
      </c>
    </row>
    <row r="1869" spans="1:13" x14ac:dyDescent="0.25">
      <c r="A1869" s="13" t="s">
        <v>3736</v>
      </c>
      <c r="B1869" s="13">
        <v>33.81</v>
      </c>
      <c r="C1869" s="13">
        <v>6.49</v>
      </c>
      <c r="D1869" s="13" t="s">
        <v>8335</v>
      </c>
      <c r="E1869" s="13" t="s">
        <v>8335</v>
      </c>
      <c r="F1869" s="13" t="s">
        <v>8337</v>
      </c>
      <c r="G1869" s="13">
        <v>1</v>
      </c>
      <c r="H1869" s="13" t="s">
        <v>8335</v>
      </c>
      <c r="J1869" s="20" t="str">
        <f>IF(Table7[[#This Row],[smoker]]="?","No",Table7[[#This Row],[smoker]])</f>
        <v>No</v>
      </c>
      <c r="K1869" s="20">
        <f>IFERROR(VALUE(Table7[[#This Row],[NumberOfMajorSurgeries]]),0)</f>
        <v>1</v>
      </c>
      <c r="L1869" s="20" t="str">
        <f t="shared" si="58"/>
        <v>Obesity</v>
      </c>
      <c r="M1869" s="20" t="str">
        <f t="shared" si="59"/>
        <v>Prediabetes</v>
      </c>
    </row>
    <row r="1870" spans="1:13" x14ac:dyDescent="0.25">
      <c r="A1870" s="13" t="s">
        <v>3738</v>
      </c>
      <c r="B1870" s="13">
        <v>44.22</v>
      </c>
      <c r="C1870" s="13">
        <v>4.1900000000000004</v>
      </c>
      <c r="D1870" s="13" t="s">
        <v>8335</v>
      </c>
      <c r="E1870" s="13" t="s">
        <v>8335</v>
      </c>
      <c r="F1870" s="13" t="s">
        <v>8335</v>
      </c>
      <c r="G1870" s="13">
        <v>1</v>
      </c>
      <c r="H1870" s="13" t="s">
        <v>8335</v>
      </c>
      <c r="J1870" s="20" t="str">
        <f>IF(Table7[[#This Row],[smoker]]="?","No",Table7[[#This Row],[smoker]])</f>
        <v>No</v>
      </c>
      <c r="K1870" s="20">
        <f>IFERROR(VALUE(Table7[[#This Row],[NumberOfMajorSurgeries]]),0)</f>
        <v>1</v>
      </c>
      <c r="L1870" s="22" t="str">
        <f t="shared" si="58"/>
        <v>Obesity</v>
      </c>
      <c r="M1870" s="22" t="str">
        <f t="shared" si="59"/>
        <v>Normal</v>
      </c>
    </row>
    <row r="1871" spans="1:13" x14ac:dyDescent="0.25">
      <c r="A1871" s="13" t="s">
        <v>3740</v>
      </c>
      <c r="B1871" s="13">
        <v>15.46</v>
      </c>
      <c r="C1871" s="13">
        <v>4.99</v>
      </c>
      <c r="D1871" s="13" t="s">
        <v>8336</v>
      </c>
      <c r="E1871" s="13" t="s">
        <v>8335</v>
      </c>
      <c r="F1871" s="13" t="s">
        <v>8337</v>
      </c>
      <c r="G1871" s="13">
        <v>1</v>
      </c>
      <c r="H1871" s="13" t="s">
        <v>8335</v>
      </c>
      <c r="J1871" s="20" t="str">
        <f>IF(Table7[[#This Row],[smoker]]="?","No",Table7[[#This Row],[smoker]])</f>
        <v>No</v>
      </c>
      <c r="K1871" s="20">
        <f>IFERROR(VALUE(Table7[[#This Row],[NumberOfMajorSurgeries]]),0)</f>
        <v>1</v>
      </c>
      <c r="L1871" s="20" t="str">
        <f t="shared" si="58"/>
        <v>Underweight</v>
      </c>
      <c r="M1871" s="20" t="str">
        <f t="shared" si="59"/>
        <v>Normal</v>
      </c>
    </row>
    <row r="1872" spans="1:13" x14ac:dyDescent="0.25">
      <c r="A1872" s="13" t="s">
        <v>3742</v>
      </c>
      <c r="B1872" s="13">
        <v>30.3</v>
      </c>
      <c r="C1872" s="13">
        <v>4.7699999999999996</v>
      </c>
      <c r="D1872" s="13" t="s">
        <v>8336</v>
      </c>
      <c r="E1872" s="13" t="s">
        <v>8335</v>
      </c>
      <c r="F1872" s="13" t="s">
        <v>8335</v>
      </c>
      <c r="G1872" s="13">
        <v>1</v>
      </c>
      <c r="H1872" s="13" t="s">
        <v>8335</v>
      </c>
      <c r="J1872" s="20" t="str">
        <f>IF(Table7[[#This Row],[smoker]]="?","No",Table7[[#This Row],[smoker]])</f>
        <v>No</v>
      </c>
      <c r="K1872" s="20">
        <f>IFERROR(VALUE(Table7[[#This Row],[NumberOfMajorSurgeries]]),0)</f>
        <v>1</v>
      </c>
      <c r="L1872" s="22" t="str">
        <f t="shared" si="58"/>
        <v>Obesity</v>
      </c>
      <c r="M1872" s="22" t="str">
        <f t="shared" si="59"/>
        <v>Normal</v>
      </c>
    </row>
    <row r="1873" spans="1:13" x14ac:dyDescent="0.25">
      <c r="A1873" s="13" t="s">
        <v>3744</v>
      </c>
      <c r="B1873" s="13">
        <v>16.670000000000002</v>
      </c>
      <c r="C1873" s="13">
        <v>5.46</v>
      </c>
      <c r="D1873" s="13" t="s">
        <v>8335</v>
      </c>
      <c r="E1873" s="13" t="s">
        <v>8335</v>
      </c>
      <c r="F1873" s="13" t="s">
        <v>8335</v>
      </c>
      <c r="G1873" s="13" t="s">
        <v>8339</v>
      </c>
      <c r="H1873" s="13" t="s">
        <v>8335</v>
      </c>
      <c r="J1873" s="20" t="str">
        <f>IF(Table7[[#This Row],[smoker]]="?","No",Table7[[#This Row],[smoker]])</f>
        <v>No</v>
      </c>
      <c r="K1873" s="20">
        <f>IFERROR(VALUE(Table7[[#This Row],[NumberOfMajorSurgeries]]),0)</f>
        <v>0</v>
      </c>
      <c r="L1873" s="20" t="str">
        <f t="shared" si="58"/>
        <v>Underweight</v>
      </c>
      <c r="M1873" s="20" t="str">
        <f t="shared" si="59"/>
        <v>Normal</v>
      </c>
    </row>
    <row r="1874" spans="1:13" x14ac:dyDescent="0.25">
      <c r="A1874" s="13" t="s">
        <v>3746</v>
      </c>
      <c r="B1874" s="13">
        <v>28.594999999999999</v>
      </c>
      <c r="C1874" s="13">
        <v>5.43</v>
      </c>
      <c r="D1874" s="13" t="s">
        <v>8335</v>
      </c>
      <c r="E1874" s="13" t="s">
        <v>8335</v>
      </c>
      <c r="F1874" s="13" t="s">
        <v>8335</v>
      </c>
      <c r="G1874" s="13" t="s">
        <v>8339</v>
      </c>
      <c r="H1874" s="13" t="s">
        <v>8335</v>
      </c>
      <c r="J1874" s="20" t="str">
        <f>IF(Table7[[#This Row],[smoker]]="?","No",Table7[[#This Row],[smoker]])</f>
        <v>No</v>
      </c>
      <c r="K1874" s="20">
        <f>IFERROR(VALUE(Table7[[#This Row],[NumberOfMajorSurgeries]]),0)</f>
        <v>0</v>
      </c>
      <c r="L1874" s="22" t="str">
        <f t="shared" si="58"/>
        <v>Overweight</v>
      </c>
      <c r="M1874" s="22" t="str">
        <f t="shared" si="59"/>
        <v>Normal</v>
      </c>
    </row>
    <row r="1875" spans="1:13" x14ac:dyDescent="0.25">
      <c r="A1875" s="13" t="s">
        <v>3748</v>
      </c>
      <c r="B1875" s="13">
        <v>25.934999999999999</v>
      </c>
      <c r="C1875" s="13">
        <v>4.29</v>
      </c>
      <c r="D1875" s="13" t="s">
        <v>8335</v>
      </c>
      <c r="E1875" s="13" t="s">
        <v>8335</v>
      </c>
      <c r="F1875" s="13" t="s">
        <v>8335</v>
      </c>
      <c r="G1875" s="13" t="s">
        <v>8339</v>
      </c>
      <c r="H1875" s="13" t="s">
        <v>8335</v>
      </c>
      <c r="J1875" s="20" t="str">
        <f>IF(Table7[[#This Row],[smoker]]="?","No",Table7[[#This Row],[smoker]])</f>
        <v>No</v>
      </c>
      <c r="K1875" s="20">
        <f>IFERROR(VALUE(Table7[[#This Row],[NumberOfMajorSurgeries]]),0)</f>
        <v>0</v>
      </c>
      <c r="L1875" s="20" t="str">
        <f t="shared" si="58"/>
        <v>Overweight</v>
      </c>
      <c r="M1875" s="20" t="str">
        <f t="shared" si="59"/>
        <v>Normal</v>
      </c>
    </row>
    <row r="1876" spans="1:13" x14ac:dyDescent="0.25">
      <c r="A1876" s="13" t="s">
        <v>3750</v>
      </c>
      <c r="B1876" s="13">
        <v>27.645</v>
      </c>
      <c r="C1876" s="13">
        <v>5.25</v>
      </c>
      <c r="D1876" s="13" t="s">
        <v>8335</v>
      </c>
      <c r="E1876" s="13" t="s">
        <v>8335</v>
      </c>
      <c r="F1876" s="13" t="s">
        <v>8335</v>
      </c>
      <c r="G1876" s="13">
        <v>1</v>
      </c>
      <c r="H1876" s="13" t="s">
        <v>8335</v>
      </c>
      <c r="J1876" s="20" t="str">
        <f>IF(Table7[[#This Row],[smoker]]="?","No",Table7[[#This Row],[smoker]])</f>
        <v>No</v>
      </c>
      <c r="K1876" s="20">
        <f>IFERROR(VALUE(Table7[[#This Row],[NumberOfMajorSurgeries]]),0)</f>
        <v>1</v>
      </c>
      <c r="L1876" s="22" t="str">
        <f t="shared" si="58"/>
        <v>Overweight</v>
      </c>
      <c r="M1876" s="22" t="str">
        <f t="shared" si="59"/>
        <v>Normal</v>
      </c>
    </row>
    <row r="1877" spans="1:13" x14ac:dyDescent="0.25">
      <c r="A1877" s="13" t="s">
        <v>3752</v>
      </c>
      <c r="B1877" s="13">
        <v>30.1</v>
      </c>
      <c r="C1877" s="13">
        <v>4.04</v>
      </c>
      <c r="D1877" s="13" t="s">
        <v>8335</v>
      </c>
      <c r="E1877" s="13" t="s">
        <v>8335</v>
      </c>
      <c r="F1877" s="13" t="s">
        <v>8335</v>
      </c>
      <c r="G1877" s="13">
        <v>1</v>
      </c>
      <c r="H1877" s="13" t="s">
        <v>8335</v>
      </c>
      <c r="J1877" s="20" t="str">
        <f>IF(Table7[[#This Row],[smoker]]="?","No",Table7[[#This Row],[smoker]])</f>
        <v>No</v>
      </c>
      <c r="K1877" s="20">
        <f>IFERROR(VALUE(Table7[[#This Row],[NumberOfMajorSurgeries]]),0)</f>
        <v>1</v>
      </c>
      <c r="L1877" s="20" t="str">
        <f t="shared" si="58"/>
        <v>Obesity</v>
      </c>
      <c r="M1877" s="20" t="str">
        <f t="shared" si="59"/>
        <v>Normal</v>
      </c>
    </row>
    <row r="1878" spans="1:13" x14ac:dyDescent="0.25">
      <c r="A1878" s="13" t="s">
        <v>3754</v>
      </c>
      <c r="B1878" s="13">
        <v>26.79</v>
      </c>
      <c r="C1878" s="13">
        <v>5</v>
      </c>
      <c r="D1878" s="13" t="s">
        <v>8336</v>
      </c>
      <c r="E1878" s="13" t="s">
        <v>8335</v>
      </c>
      <c r="F1878" s="13" t="s">
        <v>8337</v>
      </c>
      <c r="G1878" s="13">
        <v>1</v>
      </c>
      <c r="H1878" s="13" t="s">
        <v>8335</v>
      </c>
      <c r="J1878" s="20" t="str">
        <f>IF(Table7[[#This Row],[smoker]]="?","No",Table7[[#This Row],[smoker]])</f>
        <v>No</v>
      </c>
      <c r="K1878" s="20">
        <f>IFERROR(VALUE(Table7[[#This Row],[NumberOfMajorSurgeries]]),0)</f>
        <v>1</v>
      </c>
      <c r="L1878" s="22" t="str">
        <f t="shared" si="58"/>
        <v>Overweight</v>
      </c>
      <c r="M1878" s="22" t="str">
        <f t="shared" si="59"/>
        <v>Normal</v>
      </c>
    </row>
    <row r="1879" spans="1:13" x14ac:dyDescent="0.25">
      <c r="A1879" s="13" t="s">
        <v>3756</v>
      </c>
      <c r="B1879" s="13">
        <v>27.1</v>
      </c>
      <c r="C1879" s="13">
        <v>4.01</v>
      </c>
      <c r="D1879" s="13" t="s">
        <v>8336</v>
      </c>
      <c r="E1879" s="13" t="s">
        <v>8335</v>
      </c>
      <c r="F1879" s="13" t="s">
        <v>8335</v>
      </c>
      <c r="G1879" s="13">
        <v>1</v>
      </c>
      <c r="H1879" s="13" t="s">
        <v>8335</v>
      </c>
      <c r="J1879" s="20" t="str">
        <f>IF(Table7[[#This Row],[smoker]]="?","No",Table7[[#This Row],[smoker]])</f>
        <v>No</v>
      </c>
      <c r="K1879" s="20">
        <f>IFERROR(VALUE(Table7[[#This Row],[NumberOfMajorSurgeries]]),0)</f>
        <v>1</v>
      </c>
      <c r="L1879" s="20" t="str">
        <f t="shared" si="58"/>
        <v>Overweight</v>
      </c>
      <c r="M1879" s="20" t="str">
        <f t="shared" si="59"/>
        <v>Normal</v>
      </c>
    </row>
    <row r="1880" spans="1:13" x14ac:dyDescent="0.25">
      <c r="A1880" s="13" t="s">
        <v>3758</v>
      </c>
      <c r="B1880" s="13">
        <v>24.31</v>
      </c>
      <c r="C1880" s="13">
        <v>5.4</v>
      </c>
      <c r="D1880" s="13" t="s">
        <v>8335</v>
      </c>
      <c r="E1880" s="13" t="s">
        <v>8335</v>
      </c>
      <c r="F1880" s="13" t="s">
        <v>8335</v>
      </c>
      <c r="G1880" s="13" t="s">
        <v>8339</v>
      </c>
      <c r="H1880" s="13" t="s">
        <v>8335</v>
      </c>
      <c r="J1880" s="20" t="str">
        <f>IF(Table7[[#This Row],[smoker]]="?","No",Table7[[#This Row],[smoker]])</f>
        <v>No</v>
      </c>
      <c r="K1880" s="20">
        <f>IFERROR(VALUE(Table7[[#This Row],[NumberOfMajorSurgeries]]),0)</f>
        <v>0</v>
      </c>
      <c r="L1880" s="22" t="str">
        <f t="shared" si="58"/>
        <v>Normal Weight</v>
      </c>
      <c r="M1880" s="22" t="str">
        <f t="shared" si="59"/>
        <v>Normal</v>
      </c>
    </row>
    <row r="1881" spans="1:13" x14ac:dyDescent="0.25">
      <c r="A1881" s="13" t="s">
        <v>3760</v>
      </c>
      <c r="B1881" s="13">
        <v>15.53</v>
      </c>
      <c r="C1881" s="13">
        <v>5.81</v>
      </c>
      <c r="D1881" s="13" t="s">
        <v>8335</v>
      </c>
      <c r="E1881" s="13" t="s">
        <v>8335</v>
      </c>
      <c r="F1881" s="13" t="s">
        <v>8335</v>
      </c>
      <c r="G1881" s="13">
        <v>1</v>
      </c>
      <c r="H1881" s="13" t="s">
        <v>8335</v>
      </c>
      <c r="J1881" s="20" t="str">
        <f>IF(Table7[[#This Row],[smoker]]="?","No",Table7[[#This Row],[smoker]])</f>
        <v>No</v>
      </c>
      <c r="K1881" s="20">
        <f>IFERROR(VALUE(Table7[[#This Row],[NumberOfMajorSurgeries]]),0)</f>
        <v>1</v>
      </c>
      <c r="L1881" s="20" t="str">
        <f t="shared" si="58"/>
        <v>Underweight</v>
      </c>
      <c r="M1881" s="20" t="str">
        <f t="shared" si="59"/>
        <v>Prediabetes</v>
      </c>
    </row>
    <row r="1882" spans="1:13" x14ac:dyDescent="0.25">
      <c r="A1882" s="13" t="s">
        <v>3762</v>
      </c>
      <c r="B1882" s="13">
        <v>30.7</v>
      </c>
      <c r="C1882" s="13">
        <v>5.82</v>
      </c>
      <c r="D1882" s="13" t="s">
        <v>8335</v>
      </c>
      <c r="E1882" s="13" t="s">
        <v>8335</v>
      </c>
      <c r="F1882" s="13" t="s">
        <v>8335</v>
      </c>
      <c r="G1882" s="13">
        <v>1</v>
      </c>
      <c r="H1882" s="13" t="s">
        <v>8335</v>
      </c>
      <c r="J1882" s="20" t="str">
        <f>IF(Table7[[#This Row],[smoker]]="?","No",Table7[[#This Row],[smoker]])</f>
        <v>No</v>
      </c>
      <c r="K1882" s="20">
        <f>IFERROR(VALUE(Table7[[#This Row],[NumberOfMajorSurgeries]]),0)</f>
        <v>1</v>
      </c>
      <c r="L1882" s="22" t="str">
        <f t="shared" si="58"/>
        <v>Obesity</v>
      </c>
      <c r="M1882" s="22" t="str">
        <f t="shared" si="59"/>
        <v>Prediabetes</v>
      </c>
    </row>
    <row r="1883" spans="1:13" x14ac:dyDescent="0.25">
      <c r="A1883" s="13" t="s">
        <v>3764</v>
      </c>
      <c r="B1883" s="13">
        <v>33.33</v>
      </c>
      <c r="C1883" s="13">
        <v>4.82</v>
      </c>
      <c r="D1883" s="13" t="s">
        <v>8335</v>
      </c>
      <c r="E1883" s="13" t="s">
        <v>8335</v>
      </c>
      <c r="F1883" s="13" t="s">
        <v>8335</v>
      </c>
      <c r="G1883" s="13">
        <v>1</v>
      </c>
      <c r="H1883" s="13" t="s">
        <v>8335</v>
      </c>
      <c r="J1883" s="20" t="str">
        <f>IF(Table7[[#This Row],[smoker]]="?","No",Table7[[#This Row],[smoker]])</f>
        <v>No</v>
      </c>
      <c r="K1883" s="20">
        <f>IFERROR(VALUE(Table7[[#This Row],[NumberOfMajorSurgeries]]),0)</f>
        <v>1</v>
      </c>
      <c r="L1883" s="20" t="str">
        <f t="shared" si="58"/>
        <v>Obesity</v>
      </c>
      <c r="M1883" s="20" t="str">
        <f t="shared" si="59"/>
        <v>Normal</v>
      </c>
    </row>
    <row r="1884" spans="1:13" x14ac:dyDescent="0.25">
      <c r="A1884" s="13" t="s">
        <v>3766</v>
      </c>
      <c r="B1884" s="13">
        <v>32.4</v>
      </c>
      <c r="C1884" s="13">
        <v>5.08</v>
      </c>
      <c r="D1884" s="13" t="s">
        <v>8335</v>
      </c>
      <c r="E1884" s="13" t="s">
        <v>8335</v>
      </c>
      <c r="F1884" s="13" t="s">
        <v>8335</v>
      </c>
      <c r="G1884" s="13">
        <v>1</v>
      </c>
      <c r="H1884" s="13" t="s">
        <v>8335</v>
      </c>
      <c r="J1884" s="20" t="str">
        <f>IF(Table7[[#This Row],[smoker]]="?","No",Table7[[#This Row],[smoker]])</f>
        <v>No</v>
      </c>
      <c r="K1884" s="20">
        <f>IFERROR(VALUE(Table7[[#This Row],[NumberOfMajorSurgeries]]),0)</f>
        <v>1</v>
      </c>
      <c r="L1884" s="22" t="str">
        <f t="shared" si="58"/>
        <v>Obesity</v>
      </c>
      <c r="M1884" s="22" t="str">
        <f t="shared" si="59"/>
        <v>Normal</v>
      </c>
    </row>
    <row r="1885" spans="1:13" x14ac:dyDescent="0.25">
      <c r="A1885" s="13" t="s">
        <v>3768</v>
      </c>
      <c r="B1885" s="13">
        <v>27.93</v>
      </c>
      <c r="C1885" s="13">
        <v>5.59</v>
      </c>
      <c r="D1885" s="13" t="s">
        <v>8335</v>
      </c>
      <c r="E1885" s="13" t="s">
        <v>8335</v>
      </c>
      <c r="F1885" s="13" t="s">
        <v>8335</v>
      </c>
      <c r="G1885" s="13">
        <v>1</v>
      </c>
      <c r="H1885" s="13" t="s">
        <v>8335</v>
      </c>
      <c r="J1885" s="20" t="str">
        <f>IF(Table7[[#This Row],[smoker]]="?","No",Table7[[#This Row],[smoker]])</f>
        <v>No</v>
      </c>
      <c r="K1885" s="20">
        <f>IFERROR(VALUE(Table7[[#This Row],[NumberOfMajorSurgeries]]),0)</f>
        <v>1</v>
      </c>
      <c r="L1885" s="20" t="str">
        <f t="shared" si="58"/>
        <v>Overweight</v>
      </c>
      <c r="M1885" s="20" t="str">
        <f t="shared" si="59"/>
        <v>Normal</v>
      </c>
    </row>
    <row r="1886" spans="1:13" x14ac:dyDescent="0.25">
      <c r="A1886" s="13" t="s">
        <v>3770</v>
      </c>
      <c r="B1886" s="13">
        <v>21.754999999999999</v>
      </c>
      <c r="C1886" s="13">
        <v>5.12</v>
      </c>
      <c r="D1886" s="13" t="s">
        <v>8335</v>
      </c>
      <c r="E1886" s="13" t="s">
        <v>8335</v>
      </c>
      <c r="F1886" s="13" t="s">
        <v>8335</v>
      </c>
      <c r="G1886" s="13" t="s">
        <v>8339</v>
      </c>
      <c r="H1886" s="13" t="s">
        <v>8335</v>
      </c>
      <c r="J1886" s="20" t="str">
        <f>IF(Table7[[#This Row],[smoker]]="?","No",Table7[[#This Row],[smoker]])</f>
        <v>No</v>
      </c>
      <c r="K1886" s="20">
        <f>IFERROR(VALUE(Table7[[#This Row],[NumberOfMajorSurgeries]]),0)</f>
        <v>0</v>
      </c>
      <c r="L1886" s="22" t="str">
        <f t="shared" si="58"/>
        <v>Normal Weight</v>
      </c>
      <c r="M1886" s="22" t="str">
        <f t="shared" si="59"/>
        <v>Normal</v>
      </c>
    </row>
    <row r="1887" spans="1:13" x14ac:dyDescent="0.25">
      <c r="A1887" s="13" t="s">
        <v>3772</v>
      </c>
      <c r="B1887" s="13">
        <v>25.934999999999999</v>
      </c>
      <c r="C1887" s="13">
        <v>4.95</v>
      </c>
      <c r="D1887" s="13" t="s">
        <v>8335</v>
      </c>
      <c r="E1887" s="13" t="s">
        <v>8335</v>
      </c>
      <c r="F1887" s="13" t="s">
        <v>8335</v>
      </c>
      <c r="G1887" s="13" t="s">
        <v>8339</v>
      </c>
      <c r="H1887" s="13" t="s">
        <v>8335</v>
      </c>
      <c r="J1887" s="20" t="str">
        <f>IF(Table7[[#This Row],[smoker]]="?","No",Table7[[#This Row],[smoker]])</f>
        <v>No</v>
      </c>
      <c r="K1887" s="20">
        <f>IFERROR(VALUE(Table7[[#This Row],[NumberOfMajorSurgeries]]),0)</f>
        <v>0</v>
      </c>
      <c r="L1887" s="20" t="str">
        <f t="shared" si="58"/>
        <v>Overweight</v>
      </c>
      <c r="M1887" s="20" t="str">
        <f t="shared" si="59"/>
        <v>Normal</v>
      </c>
    </row>
    <row r="1888" spans="1:13" x14ac:dyDescent="0.25">
      <c r="A1888" s="13" t="s">
        <v>3774</v>
      </c>
      <c r="B1888" s="13">
        <v>31.5</v>
      </c>
      <c r="C1888" s="13">
        <v>6.16</v>
      </c>
      <c r="D1888" s="13" t="s">
        <v>8335</v>
      </c>
      <c r="E1888" s="13" t="s">
        <v>8335</v>
      </c>
      <c r="F1888" s="13" t="s">
        <v>8335</v>
      </c>
      <c r="G1888" s="13" t="s">
        <v>8339</v>
      </c>
      <c r="H1888" s="13" t="s">
        <v>8335</v>
      </c>
      <c r="J1888" s="20" t="str">
        <f>IF(Table7[[#This Row],[smoker]]="?","No",Table7[[#This Row],[smoker]])</f>
        <v>No</v>
      </c>
      <c r="K1888" s="20">
        <f>IFERROR(VALUE(Table7[[#This Row],[NumberOfMajorSurgeries]]),0)</f>
        <v>0</v>
      </c>
      <c r="L1888" s="22" t="str">
        <f t="shared" si="58"/>
        <v>Obesity</v>
      </c>
      <c r="M1888" s="22" t="str">
        <f t="shared" si="59"/>
        <v>Prediabetes</v>
      </c>
    </row>
    <row r="1889" spans="1:13" x14ac:dyDescent="0.25">
      <c r="A1889" s="13" t="s">
        <v>3776</v>
      </c>
      <c r="B1889" s="13">
        <v>30.03</v>
      </c>
      <c r="C1889" s="13">
        <v>6.41</v>
      </c>
      <c r="D1889" s="13" t="s">
        <v>8335</v>
      </c>
      <c r="E1889" s="13" t="s">
        <v>8335</v>
      </c>
      <c r="F1889" s="13" t="s">
        <v>8335</v>
      </c>
      <c r="G1889" s="13" t="s">
        <v>8339</v>
      </c>
      <c r="H1889" s="13" t="s">
        <v>8335</v>
      </c>
      <c r="J1889" s="20" t="str">
        <f>IF(Table7[[#This Row],[smoker]]="?","No",Table7[[#This Row],[smoker]])</f>
        <v>No</v>
      </c>
      <c r="K1889" s="20">
        <f>IFERROR(VALUE(Table7[[#This Row],[NumberOfMajorSurgeries]]),0)</f>
        <v>0</v>
      </c>
      <c r="L1889" s="20" t="str">
        <f t="shared" si="58"/>
        <v>Obesity</v>
      </c>
      <c r="M1889" s="20" t="str">
        <f t="shared" si="59"/>
        <v>Prediabetes</v>
      </c>
    </row>
    <row r="1890" spans="1:13" x14ac:dyDescent="0.25">
      <c r="A1890" s="13" t="s">
        <v>3778</v>
      </c>
      <c r="B1890" s="13">
        <v>33.479999999999997</v>
      </c>
      <c r="C1890" s="13">
        <v>8.94</v>
      </c>
      <c r="D1890" s="13" t="s">
        <v>8335</v>
      </c>
      <c r="E1890" s="13" t="s">
        <v>8335</v>
      </c>
      <c r="F1890" s="13" t="s">
        <v>8335</v>
      </c>
      <c r="G1890" s="13" t="s">
        <v>8339</v>
      </c>
      <c r="H1890" s="13" t="s">
        <v>8335</v>
      </c>
      <c r="J1890" s="20" t="str">
        <f>IF(Table7[[#This Row],[smoker]]="?","No",Table7[[#This Row],[smoker]])</f>
        <v>No</v>
      </c>
      <c r="K1890" s="20">
        <f>IFERROR(VALUE(Table7[[#This Row],[NumberOfMajorSurgeries]]),0)</f>
        <v>0</v>
      </c>
      <c r="L1890" s="22" t="str">
        <f t="shared" si="58"/>
        <v>Obesity</v>
      </c>
      <c r="M1890" s="22" t="str">
        <f t="shared" si="59"/>
        <v>Diabetes</v>
      </c>
    </row>
    <row r="1891" spans="1:13" x14ac:dyDescent="0.25">
      <c r="A1891" s="13" t="s">
        <v>3780</v>
      </c>
      <c r="B1891" s="13">
        <v>16.510000000000002</v>
      </c>
      <c r="C1891" s="13">
        <v>4.42</v>
      </c>
      <c r="D1891" s="13" t="s">
        <v>8336</v>
      </c>
      <c r="E1891" s="13" t="s">
        <v>8335</v>
      </c>
      <c r="F1891" s="13" t="s">
        <v>8337</v>
      </c>
      <c r="G1891" s="13">
        <v>1</v>
      </c>
      <c r="H1891" s="13" t="s">
        <v>8335</v>
      </c>
      <c r="J1891" s="20" t="str">
        <f>IF(Table7[[#This Row],[smoker]]="?","No",Table7[[#This Row],[smoker]])</f>
        <v>No</v>
      </c>
      <c r="K1891" s="20">
        <f>IFERROR(VALUE(Table7[[#This Row],[NumberOfMajorSurgeries]]),0)</f>
        <v>1</v>
      </c>
      <c r="L1891" s="20" t="str">
        <f t="shared" si="58"/>
        <v>Underweight</v>
      </c>
      <c r="M1891" s="20" t="str">
        <f t="shared" si="59"/>
        <v>Normal</v>
      </c>
    </row>
    <row r="1892" spans="1:13" x14ac:dyDescent="0.25">
      <c r="A1892" s="13" t="s">
        <v>3782</v>
      </c>
      <c r="B1892" s="13">
        <v>33.155000000000001</v>
      </c>
      <c r="C1892" s="13">
        <v>5.3</v>
      </c>
      <c r="D1892" s="13" t="s">
        <v>8336</v>
      </c>
      <c r="E1892" s="13" t="s">
        <v>8335</v>
      </c>
      <c r="F1892" s="13" t="s">
        <v>8335</v>
      </c>
      <c r="G1892" s="13">
        <v>1</v>
      </c>
      <c r="H1892" s="13" t="s">
        <v>8335</v>
      </c>
      <c r="J1892" s="20" t="str">
        <f>IF(Table7[[#This Row],[smoker]]="?","No",Table7[[#This Row],[smoker]])</f>
        <v>No</v>
      </c>
      <c r="K1892" s="20">
        <f>IFERROR(VALUE(Table7[[#This Row],[NumberOfMajorSurgeries]]),0)</f>
        <v>1</v>
      </c>
      <c r="L1892" s="22" t="str">
        <f t="shared" si="58"/>
        <v>Obesity</v>
      </c>
      <c r="M1892" s="22" t="str">
        <f t="shared" si="59"/>
        <v>Normal</v>
      </c>
    </row>
    <row r="1893" spans="1:13" x14ac:dyDescent="0.25">
      <c r="A1893" s="13" t="s">
        <v>3784</v>
      </c>
      <c r="B1893" s="13">
        <v>37.29</v>
      </c>
      <c r="C1893" s="13">
        <v>4.6399999999999997</v>
      </c>
      <c r="D1893" s="13" t="s">
        <v>8335</v>
      </c>
      <c r="E1893" s="13" t="s">
        <v>8335</v>
      </c>
      <c r="F1893" s="13" t="s">
        <v>8337</v>
      </c>
      <c r="G1893" s="13">
        <v>1</v>
      </c>
      <c r="H1893" s="13" t="s">
        <v>8335</v>
      </c>
      <c r="J1893" s="20" t="str">
        <f>IF(Table7[[#This Row],[smoker]]="?","No",Table7[[#This Row],[smoker]])</f>
        <v>No</v>
      </c>
      <c r="K1893" s="20">
        <f>IFERROR(VALUE(Table7[[#This Row],[NumberOfMajorSurgeries]]),0)</f>
        <v>1</v>
      </c>
      <c r="L1893" s="20" t="str">
        <f t="shared" si="58"/>
        <v>Obesity</v>
      </c>
      <c r="M1893" s="20" t="str">
        <f t="shared" si="59"/>
        <v>Normal</v>
      </c>
    </row>
    <row r="1894" spans="1:13" x14ac:dyDescent="0.25">
      <c r="A1894" s="13" t="s">
        <v>3786</v>
      </c>
      <c r="B1894" s="13">
        <v>20.23</v>
      </c>
      <c r="C1894" s="13">
        <v>6.16</v>
      </c>
      <c r="D1894" s="13" t="s">
        <v>8336</v>
      </c>
      <c r="E1894" s="13" t="s">
        <v>8335</v>
      </c>
      <c r="F1894" s="13" t="s">
        <v>8335</v>
      </c>
      <c r="G1894" s="13">
        <v>1</v>
      </c>
      <c r="H1894" s="13" t="s">
        <v>8335</v>
      </c>
      <c r="J1894" s="20" t="str">
        <f>IF(Table7[[#This Row],[smoker]]="?","No",Table7[[#This Row],[smoker]])</f>
        <v>No</v>
      </c>
      <c r="K1894" s="20">
        <f>IFERROR(VALUE(Table7[[#This Row],[NumberOfMajorSurgeries]]),0)</f>
        <v>1</v>
      </c>
      <c r="L1894" s="22" t="str">
        <f t="shared" si="58"/>
        <v>Normal Weight</v>
      </c>
      <c r="M1894" s="22" t="str">
        <f t="shared" si="59"/>
        <v>Prediabetes</v>
      </c>
    </row>
    <row r="1895" spans="1:13" x14ac:dyDescent="0.25">
      <c r="A1895" s="13" t="s">
        <v>3788</v>
      </c>
      <c r="B1895" s="13">
        <v>28.975000000000001</v>
      </c>
      <c r="C1895" s="13">
        <v>4.12</v>
      </c>
      <c r="D1895" s="13" t="s">
        <v>8335</v>
      </c>
      <c r="E1895" s="13" t="s">
        <v>8335</v>
      </c>
      <c r="F1895" s="13" t="s">
        <v>8337</v>
      </c>
      <c r="G1895" s="13">
        <v>1</v>
      </c>
      <c r="H1895" s="13" t="s">
        <v>8335</v>
      </c>
      <c r="J1895" s="20" t="str">
        <f>IF(Table7[[#This Row],[smoker]]="?","No",Table7[[#This Row],[smoker]])</f>
        <v>No</v>
      </c>
      <c r="K1895" s="20">
        <f>IFERROR(VALUE(Table7[[#This Row],[NumberOfMajorSurgeries]]),0)</f>
        <v>1</v>
      </c>
      <c r="L1895" s="20" t="str">
        <f t="shared" si="58"/>
        <v>Overweight</v>
      </c>
      <c r="M1895" s="20" t="str">
        <f t="shared" si="59"/>
        <v>Normal</v>
      </c>
    </row>
    <row r="1896" spans="1:13" x14ac:dyDescent="0.25">
      <c r="A1896" s="13" t="s">
        <v>3790</v>
      </c>
      <c r="B1896" s="13">
        <v>16.420000000000002</v>
      </c>
      <c r="C1896" s="13">
        <v>5.77</v>
      </c>
      <c r="D1896" s="13" t="s">
        <v>8336</v>
      </c>
      <c r="E1896" s="13" t="s">
        <v>8335</v>
      </c>
      <c r="F1896" s="13" t="s">
        <v>8337</v>
      </c>
      <c r="G1896" s="13">
        <v>1</v>
      </c>
      <c r="H1896" s="13" t="s">
        <v>8335</v>
      </c>
      <c r="J1896" s="20" t="str">
        <f>IF(Table7[[#This Row],[smoker]]="?","No",Table7[[#This Row],[smoker]])</f>
        <v>No</v>
      </c>
      <c r="K1896" s="20">
        <f>IFERROR(VALUE(Table7[[#This Row],[NumberOfMajorSurgeries]]),0)</f>
        <v>1</v>
      </c>
      <c r="L1896" s="22" t="str">
        <f t="shared" si="58"/>
        <v>Underweight</v>
      </c>
      <c r="M1896" s="22" t="str">
        <f t="shared" si="59"/>
        <v>Prediabetes</v>
      </c>
    </row>
    <row r="1897" spans="1:13" x14ac:dyDescent="0.25">
      <c r="A1897" s="13" t="s">
        <v>3792</v>
      </c>
      <c r="B1897" s="13">
        <v>17.559999999999999</v>
      </c>
      <c r="C1897" s="13">
        <v>6.2</v>
      </c>
      <c r="D1897" s="13" t="s">
        <v>8335</v>
      </c>
      <c r="E1897" s="13" t="s">
        <v>8335</v>
      </c>
      <c r="F1897" s="13" t="s">
        <v>8335</v>
      </c>
      <c r="G1897" s="13">
        <v>1</v>
      </c>
      <c r="H1897" s="13" t="s">
        <v>8335</v>
      </c>
      <c r="J1897" s="20" t="str">
        <f>IF(Table7[[#This Row],[smoker]]="?","No",Table7[[#This Row],[smoker]])</f>
        <v>No</v>
      </c>
      <c r="K1897" s="20">
        <f>IFERROR(VALUE(Table7[[#This Row],[NumberOfMajorSurgeries]]),0)</f>
        <v>1</v>
      </c>
      <c r="L1897" s="20" t="str">
        <f t="shared" si="58"/>
        <v>Underweight</v>
      </c>
      <c r="M1897" s="20" t="str">
        <f t="shared" si="59"/>
        <v>Prediabetes</v>
      </c>
    </row>
    <row r="1898" spans="1:13" x14ac:dyDescent="0.25">
      <c r="A1898" s="13" t="s">
        <v>3794</v>
      </c>
      <c r="B1898" s="13">
        <v>24.13</v>
      </c>
      <c r="C1898" s="13">
        <v>4.3899999999999997</v>
      </c>
      <c r="D1898" s="13" t="s">
        <v>8335</v>
      </c>
      <c r="E1898" s="13" t="s">
        <v>8335</v>
      </c>
      <c r="F1898" s="13" t="s">
        <v>8335</v>
      </c>
      <c r="G1898" s="13">
        <v>1</v>
      </c>
      <c r="H1898" s="13" t="s">
        <v>8335</v>
      </c>
      <c r="J1898" s="20" t="str">
        <f>IF(Table7[[#This Row],[smoker]]="?","No",Table7[[#This Row],[smoker]])</f>
        <v>No</v>
      </c>
      <c r="K1898" s="20">
        <f>IFERROR(VALUE(Table7[[#This Row],[NumberOfMajorSurgeries]]),0)</f>
        <v>1</v>
      </c>
      <c r="L1898" s="22" t="str">
        <f t="shared" si="58"/>
        <v>Normal Weight</v>
      </c>
      <c r="M1898" s="22" t="str">
        <f t="shared" si="59"/>
        <v>Normal</v>
      </c>
    </row>
    <row r="1899" spans="1:13" x14ac:dyDescent="0.25">
      <c r="A1899" s="13" t="s">
        <v>3796</v>
      </c>
      <c r="B1899" s="13">
        <v>19.95</v>
      </c>
      <c r="C1899" s="13">
        <v>5.13</v>
      </c>
      <c r="D1899" s="13" t="s">
        <v>8335</v>
      </c>
      <c r="E1899" s="13" t="s">
        <v>8336</v>
      </c>
      <c r="F1899" s="13" t="s">
        <v>8335</v>
      </c>
      <c r="G1899" s="13">
        <v>2</v>
      </c>
      <c r="H1899" s="13" t="s">
        <v>8335</v>
      </c>
      <c r="J1899" s="20" t="str">
        <f>IF(Table7[[#This Row],[smoker]]="?","No",Table7[[#This Row],[smoker]])</f>
        <v>No</v>
      </c>
      <c r="K1899" s="20">
        <f>IFERROR(VALUE(Table7[[#This Row],[NumberOfMajorSurgeries]]),0)</f>
        <v>2</v>
      </c>
      <c r="L1899" s="20" t="str">
        <f t="shared" si="58"/>
        <v>Normal Weight</v>
      </c>
      <c r="M1899" s="20" t="str">
        <f t="shared" si="59"/>
        <v>Normal</v>
      </c>
    </row>
    <row r="1900" spans="1:13" x14ac:dyDescent="0.25">
      <c r="A1900" s="13" t="s">
        <v>3798</v>
      </c>
      <c r="B1900" s="13">
        <v>21.24</v>
      </c>
      <c r="C1900" s="13">
        <v>4.49</v>
      </c>
      <c r="D1900" s="13" t="s">
        <v>8335</v>
      </c>
      <c r="E1900" s="13" t="s">
        <v>8335</v>
      </c>
      <c r="F1900" s="13" t="s">
        <v>8335</v>
      </c>
      <c r="G1900" s="13" t="s">
        <v>8339</v>
      </c>
      <c r="H1900" s="13" t="s">
        <v>8335</v>
      </c>
      <c r="J1900" s="20" t="str">
        <f>IF(Table7[[#This Row],[smoker]]="?","No",Table7[[#This Row],[smoker]])</f>
        <v>No</v>
      </c>
      <c r="K1900" s="20">
        <f>IFERROR(VALUE(Table7[[#This Row],[NumberOfMajorSurgeries]]),0)</f>
        <v>0</v>
      </c>
      <c r="L1900" s="22" t="str">
        <f t="shared" si="58"/>
        <v>Normal Weight</v>
      </c>
      <c r="M1900" s="22" t="str">
        <f t="shared" si="59"/>
        <v>Normal</v>
      </c>
    </row>
    <row r="1901" spans="1:13" x14ac:dyDescent="0.25">
      <c r="A1901" s="13" t="s">
        <v>3800</v>
      </c>
      <c r="B1901" s="13">
        <v>44.22</v>
      </c>
      <c r="C1901" s="13">
        <v>6.35</v>
      </c>
      <c r="D1901" s="13" t="s">
        <v>8335</v>
      </c>
      <c r="E1901" s="13" t="s">
        <v>8335</v>
      </c>
      <c r="F1901" s="13" t="s">
        <v>8335</v>
      </c>
      <c r="G1901" s="13" t="s">
        <v>8339</v>
      </c>
      <c r="H1901" s="13" t="s">
        <v>8335</v>
      </c>
      <c r="J1901" s="20" t="str">
        <f>IF(Table7[[#This Row],[smoker]]="?","No",Table7[[#This Row],[smoker]])</f>
        <v>No</v>
      </c>
      <c r="K1901" s="20">
        <f>IFERROR(VALUE(Table7[[#This Row],[NumberOfMajorSurgeries]]),0)</f>
        <v>0</v>
      </c>
      <c r="L1901" s="20" t="str">
        <f t="shared" si="58"/>
        <v>Obesity</v>
      </c>
      <c r="M1901" s="20" t="str">
        <f t="shared" si="59"/>
        <v>Prediabetes</v>
      </c>
    </row>
    <row r="1902" spans="1:13" x14ac:dyDescent="0.25">
      <c r="A1902" s="13" t="s">
        <v>3802</v>
      </c>
      <c r="B1902" s="13">
        <v>41.1</v>
      </c>
      <c r="C1902" s="13">
        <v>5.79</v>
      </c>
      <c r="D1902" s="13" t="s">
        <v>8335</v>
      </c>
      <c r="E1902" s="13" t="s">
        <v>8335</v>
      </c>
      <c r="F1902" s="13" t="s">
        <v>8335</v>
      </c>
      <c r="G1902" s="13" t="s">
        <v>8339</v>
      </c>
      <c r="H1902" s="13" t="s">
        <v>8335</v>
      </c>
      <c r="J1902" s="20" t="str">
        <f>IF(Table7[[#This Row],[smoker]]="?","No",Table7[[#This Row],[smoker]])</f>
        <v>No</v>
      </c>
      <c r="K1902" s="20">
        <f>IFERROR(VALUE(Table7[[#This Row],[NumberOfMajorSurgeries]]),0)</f>
        <v>0</v>
      </c>
      <c r="L1902" s="22" t="str">
        <f t="shared" si="58"/>
        <v>Obesity</v>
      </c>
      <c r="M1902" s="22" t="str">
        <f t="shared" si="59"/>
        <v>Prediabetes</v>
      </c>
    </row>
    <row r="1903" spans="1:13" x14ac:dyDescent="0.25">
      <c r="A1903" s="13" t="s">
        <v>3804</v>
      </c>
      <c r="B1903" s="13">
        <v>34.200000000000003</v>
      </c>
      <c r="C1903" s="13">
        <v>4.78</v>
      </c>
      <c r="D1903" s="13" t="s">
        <v>8336</v>
      </c>
      <c r="E1903" s="13" t="s">
        <v>8335</v>
      </c>
      <c r="F1903" s="13" t="s">
        <v>8335</v>
      </c>
      <c r="G1903" s="13" t="s">
        <v>8339</v>
      </c>
      <c r="H1903" s="13" t="s">
        <v>8335</v>
      </c>
      <c r="J1903" s="20" t="str">
        <f>IF(Table7[[#This Row],[smoker]]="?","No",Table7[[#This Row],[smoker]])</f>
        <v>No</v>
      </c>
      <c r="K1903" s="20">
        <f>IFERROR(VALUE(Table7[[#This Row],[NumberOfMajorSurgeries]]),0)</f>
        <v>0</v>
      </c>
      <c r="L1903" s="20" t="str">
        <f t="shared" si="58"/>
        <v>Obesity</v>
      </c>
      <c r="M1903" s="20" t="str">
        <f t="shared" si="59"/>
        <v>Normal</v>
      </c>
    </row>
    <row r="1904" spans="1:13" x14ac:dyDescent="0.25">
      <c r="A1904" s="13" t="s">
        <v>3806</v>
      </c>
      <c r="B1904" s="13">
        <v>29.92</v>
      </c>
      <c r="C1904" s="13">
        <v>6.02</v>
      </c>
      <c r="D1904" s="13" t="s">
        <v>8336</v>
      </c>
      <c r="E1904" s="13" t="s">
        <v>8335</v>
      </c>
      <c r="F1904" s="13" t="s">
        <v>8335</v>
      </c>
      <c r="G1904" s="13" t="s">
        <v>8339</v>
      </c>
      <c r="H1904" s="13" t="s">
        <v>8335</v>
      </c>
      <c r="J1904" s="20" t="str">
        <f>IF(Table7[[#This Row],[smoker]]="?","No",Table7[[#This Row],[smoker]])</f>
        <v>No</v>
      </c>
      <c r="K1904" s="20">
        <f>IFERROR(VALUE(Table7[[#This Row],[NumberOfMajorSurgeries]]),0)</f>
        <v>0</v>
      </c>
      <c r="L1904" s="22" t="str">
        <f t="shared" si="58"/>
        <v>Overweight</v>
      </c>
      <c r="M1904" s="22" t="str">
        <f t="shared" si="59"/>
        <v>Prediabetes</v>
      </c>
    </row>
    <row r="1905" spans="1:13" x14ac:dyDescent="0.25">
      <c r="A1905" s="13" t="s">
        <v>3808</v>
      </c>
      <c r="B1905" s="13">
        <v>28.93</v>
      </c>
      <c r="C1905" s="13">
        <v>4.4400000000000004</v>
      </c>
      <c r="D1905" s="13" t="s">
        <v>8335</v>
      </c>
      <c r="E1905" s="13" t="s">
        <v>8335</v>
      </c>
      <c r="F1905" s="13" t="s">
        <v>8335</v>
      </c>
      <c r="G1905" s="13" t="s">
        <v>8339</v>
      </c>
      <c r="H1905" s="13" t="s">
        <v>8335</v>
      </c>
      <c r="J1905" s="20" t="str">
        <f>IF(Table7[[#This Row],[smoker]]="?","No",Table7[[#This Row],[smoker]])</f>
        <v>No</v>
      </c>
      <c r="K1905" s="20">
        <f>IFERROR(VALUE(Table7[[#This Row],[NumberOfMajorSurgeries]]),0)</f>
        <v>0</v>
      </c>
      <c r="L1905" s="20" t="str">
        <f t="shared" si="58"/>
        <v>Overweight</v>
      </c>
      <c r="M1905" s="20" t="str">
        <f t="shared" si="59"/>
        <v>Normal</v>
      </c>
    </row>
    <row r="1906" spans="1:13" x14ac:dyDescent="0.25">
      <c r="A1906" s="13" t="s">
        <v>3810</v>
      </c>
      <c r="B1906" s="13">
        <v>31.254999999999999</v>
      </c>
      <c r="C1906" s="13">
        <v>5.84</v>
      </c>
      <c r="D1906" s="13" t="s">
        <v>8336</v>
      </c>
      <c r="E1906" s="13" t="s">
        <v>8335</v>
      </c>
      <c r="F1906" s="13" t="s">
        <v>8335</v>
      </c>
      <c r="G1906" s="13">
        <v>1</v>
      </c>
      <c r="H1906" s="13" t="s">
        <v>8335</v>
      </c>
      <c r="J1906" s="20" t="str">
        <f>IF(Table7[[#This Row],[smoker]]="?","No",Table7[[#This Row],[smoker]])</f>
        <v>No</v>
      </c>
      <c r="K1906" s="20">
        <f>IFERROR(VALUE(Table7[[#This Row],[NumberOfMajorSurgeries]]),0)</f>
        <v>1</v>
      </c>
      <c r="L1906" s="22" t="str">
        <f t="shared" si="58"/>
        <v>Obesity</v>
      </c>
      <c r="M1906" s="22" t="str">
        <f t="shared" si="59"/>
        <v>Prediabetes</v>
      </c>
    </row>
    <row r="1907" spans="1:13" x14ac:dyDescent="0.25">
      <c r="A1907" s="13" t="s">
        <v>3812</v>
      </c>
      <c r="B1907" s="13">
        <v>29.83</v>
      </c>
      <c r="C1907" s="13">
        <v>5.39</v>
      </c>
      <c r="D1907" s="13" t="s">
        <v>8335</v>
      </c>
      <c r="E1907" s="13" t="s">
        <v>8335</v>
      </c>
      <c r="F1907" s="13" t="s">
        <v>8335</v>
      </c>
      <c r="G1907" s="13" t="s">
        <v>8339</v>
      </c>
      <c r="H1907" s="13" t="s">
        <v>8335</v>
      </c>
      <c r="J1907" s="20" t="str">
        <f>IF(Table7[[#This Row],[smoker]]="?","No",Table7[[#This Row],[smoker]])</f>
        <v>No</v>
      </c>
      <c r="K1907" s="20">
        <f>IFERROR(VALUE(Table7[[#This Row],[NumberOfMajorSurgeries]]),0)</f>
        <v>0</v>
      </c>
      <c r="L1907" s="20" t="str">
        <f t="shared" si="58"/>
        <v>Overweight</v>
      </c>
      <c r="M1907" s="20" t="str">
        <f t="shared" si="59"/>
        <v>Normal</v>
      </c>
    </row>
    <row r="1908" spans="1:13" x14ac:dyDescent="0.25">
      <c r="A1908" s="13" t="s">
        <v>3814</v>
      </c>
      <c r="B1908" s="13">
        <v>29.59</v>
      </c>
      <c r="C1908" s="13">
        <v>6.16</v>
      </c>
      <c r="D1908" s="13" t="s">
        <v>8335</v>
      </c>
      <c r="E1908" s="13" t="s">
        <v>8335</v>
      </c>
      <c r="F1908" s="13" t="s">
        <v>8337</v>
      </c>
      <c r="G1908" s="13">
        <v>1</v>
      </c>
      <c r="H1908" s="13" t="s">
        <v>8335</v>
      </c>
      <c r="J1908" s="20" t="str">
        <f>IF(Table7[[#This Row],[smoker]]="?","No",Table7[[#This Row],[smoker]])</f>
        <v>No</v>
      </c>
      <c r="K1908" s="20">
        <f>IFERROR(VALUE(Table7[[#This Row],[NumberOfMajorSurgeries]]),0)</f>
        <v>1</v>
      </c>
      <c r="L1908" s="22" t="str">
        <f t="shared" si="58"/>
        <v>Overweight</v>
      </c>
      <c r="M1908" s="22" t="str">
        <f t="shared" si="59"/>
        <v>Prediabetes</v>
      </c>
    </row>
    <row r="1909" spans="1:13" x14ac:dyDescent="0.25">
      <c r="A1909" s="13" t="s">
        <v>3816</v>
      </c>
      <c r="B1909" s="13">
        <v>31.16</v>
      </c>
      <c r="C1909" s="13">
        <v>4.49</v>
      </c>
      <c r="D1909" s="13" t="s">
        <v>8335</v>
      </c>
      <c r="E1909" s="13" t="s">
        <v>8335</v>
      </c>
      <c r="F1909" s="13" t="s">
        <v>8337</v>
      </c>
      <c r="G1909" s="13">
        <v>1</v>
      </c>
      <c r="H1909" s="13" t="s">
        <v>8335</v>
      </c>
      <c r="J1909" s="20" t="str">
        <f>IF(Table7[[#This Row],[smoker]]="?","No",Table7[[#This Row],[smoker]])</f>
        <v>No</v>
      </c>
      <c r="K1909" s="20">
        <f>IFERROR(VALUE(Table7[[#This Row],[NumberOfMajorSurgeries]]),0)</f>
        <v>1</v>
      </c>
      <c r="L1909" s="20" t="str">
        <f t="shared" si="58"/>
        <v>Obesity</v>
      </c>
      <c r="M1909" s="20" t="str">
        <f t="shared" si="59"/>
        <v>Normal</v>
      </c>
    </row>
    <row r="1910" spans="1:13" x14ac:dyDescent="0.25">
      <c r="A1910" s="13" t="s">
        <v>3818</v>
      </c>
      <c r="B1910" s="13">
        <v>34.21</v>
      </c>
      <c r="C1910" s="13">
        <v>4.4800000000000004</v>
      </c>
      <c r="D1910" s="13" t="s">
        <v>8336</v>
      </c>
      <c r="E1910" s="13" t="s">
        <v>8335</v>
      </c>
      <c r="F1910" s="13" t="s">
        <v>8335</v>
      </c>
      <c r="G1910" s="13">
        <v>1</v>
      </c>
      <c r="H1910" s="13" t="s">
        <v>8335</v>
      </c>
      <c r="J1910" s="20" t="str">
        <f>IF(Table7[[#This Row],[smoker]]="?","No",Table7[[#This Row],[smoker]])</f>
        <v>No</v>
      </c>
      <c r="K1910" s="20">
        <f>IFERROR(VALUE(Table7[[#This Row],[NumberOfMajorSurgeries]]),0)</f>
        <v>1</v>
      </c>
      <c r="L1910" s="22" t="str">
        <f t="shared" si="58"/>
        <v>Obesity</v>
      </c>
      <c r="M1910" s="22" t="str">
        <f t="shared" si="59"/>
        <v>Normal</v>
      </c>
    </row>
    <row r="1911" spans="1:13" x14ac:dyDescent="0.25">
      <c r="A1911" s="13" t="s">
        <v>3820</v>
      </c>
      <c r="B1911" s="13">
        <v>34.86</v>
      </c>
      <c r="C1911" s="13">
        <v>10.97</v>
      </c>
      <c r="D1911" s="13" t="s">
        <v>8335</v>
      </c>
      <c r="E1911" s="13" t="s">
        <v>8335</v>
      </c>
      <c r="F1911" s="13" t="s">
        <v>8335</v>
      </c>
      <c r="G1911" s="13" t="s">
        <v>8339</v>
      </c>
      <c r="H1911" s="13" t="s">
        <v>8335</v>
      </c>
      <c r="J1911" s="20" t="str">
        <f>IF(Table7[[#This Row],[smoker]]="?","No",Table7[[#This Row],[smoker]])</f>
        <v>No</v>
      </c>
      <c r="K1911" s="20">
        <f>IFERROR(VALUE(Table7[[#This Row],[NumberOfMajorSurgeries]]),0)</f>
        <v>0</v>
      </c>
      <c r="L1911" s="20" t="str">
        <f t="shared" si="58"/>
        <v>Obesity</v>
      </c>
      <c r="M1911" s="20" t="str">
        <f t="shared" si="59"/>
        <v>Diabetes</v>
      </c>
    </row>
    <row r="1912" spans="1:13" x14ac:dyDescent="0.25">
      <c r="A1912" s="13" t="s">
        <v>3822</v>
      </c>
      <c r="B1912" s="13">
        <v>34.58</v>
      </c>
      <c r="C1912" s="13">
        <v>5.14</v>
      </c>
      <c r="D1912" s="13" t="s">
        <v>8335</v>
      </c>
      <c r="E1912" s="13" t="s">
        <v>8336</v>
      </c>
      <c r="F1912" s="13" t="s">
        <v>8335</v>
      </c>
      <c r="G1912" s="13">
        <v>2</v>
      </c>
      <c r="H1912" s="13" t="s">
        <v>8335</v>
      </c>
      <c r="J1912" s="20" t="str">
        <f>IF(Table7[[#This Row],[smoker]]="?","No",Table7[[#This Row],[smoker]])</f>
        <v>No</v>
      </c>
      <c r="K1912" s="20">
        <f>IFERROR(VALUE(Table7[[#This Row],[NumberOfMajorSurgeries]]),0)</f>
        <v>2</v>
      </c>
      <c r="L1912" s="22" t="str">
        <f t="shared" si="58"/>
        <v>Obesity</v>
      </c>
      <c r="M1912" s="22" t="str">
        <f t="shared" si="59"/>
        <v>Normal</v>
      </c>
    </row>
    <row r="1913" spans="1:13" x14ac:dyDescent="0.25">
      <c r="A1913" s="13" t="s">
        <v>3824</v>
      </c>
      <c r="B1913" s="13">
        <v>17.940000000000001</v>
      </c>
      <c r="C1913" s="13">
        <v>5.17</v>
      </c>
      <c r="D1913" s="13" t="s">
        <v>8336</v>
      </c>
      <c r="E1913" s="13" t="s">
        <v>8335</v>
      </c>
      <c r="F1913" s="13" t="s">
        <v>8335</v>
      </c>
      <c r="G1913" s="13" t="s">
        <v>8339</v>
      </c>
      <c r="H1913" s="13" t="s">
        <v>8335</v>
      </c>
      <c r="J1913" s="20" t="str">
        <f>IF(Table7[[#This Row],[smoker]]="?","No",Table7[[#This Row],[smoker]])</f>
        <v>No</v>
      </c>
      <c r="K1913" s="20">
        <f>IFERROR(VALUE(Table7[[#This Row],[NumberOfMajorSurgeries]]),0)</f>
        <v>0</v>
      </c>
      <c r="L1913" s="20" t="str">
        <f t="shared" si="58"/>
        <v>Underweight</v>
      </c>
      <c r="M1913" s="20" t="str">
        <f t="shared" si="59"/>
        <v>Normal</v>
      </c>
    </row>
    <row r="1914" spans="1:13" x14ac:dyDescent="0.25">
      <c r="A1914" s="13" t="s">
        <v>3826</v>
      </c>
      <c r="B1914" s="13">
        <v>26.8</v>
      </c>
      <c r="C1914" s="13">
        <v>6.18</v>
      </c>
      <c r="D1914" s="13" t="s">
        <v>8336</v>
      </c>
      <c r="E1914" s="13" t="s">
        <v>8335</v>
      </c>
      <c r="F1914" s="13" t="s">
        <v>8337</v>
      </c>
      <c r="G1914" s="13">
        <v>1</v>
      </c>
      <c r="H1914" s="13" t="s">
        <v>8335</v>
      </c>
      <c r="J1914" s="20" t="str">
        <f>IF(Table7[[#This Row],[smoker]]="?","No",Table7[[#This Row],[smoker]])</f>
        <v>No</v>
      </c>
      <c r="K1914" s="20">
        <f>IFERROR(VALUE(Table7[[#This Row],[NumberOfMajorSurgeries]]),0)</f>
        <v>1</v>
      </c>
      <c r="L1914" s="22" t="str">
        <f t="shared" si="58"/>
        <v>Overweight</v>
      </c>
      <c r="M1914" s="22" t="str">
        <f t="shared" si="59"/>
        <v>Prediabetes</v>
      </c>
    </row>
    <row r="1915" spans="1:13" x14ac:dyDescent="0.25">
      <c r="A1915" s="13" t="s">
        <v>3828</v>
      </c>
      <c r="B1915" s="13">
        <v>17.690000000000001</v>
      </c>
      <c r="C1915" s="13">
        <v>9.07</v>
      </c>
      <c r="D1915" s="13" t="s">
        <v>8336</v>
      </c>
      <c r="E1915" s="13" t="s">
        <v>8335</v>
      </c>
      <c r="F1915" s="13" t="s">
        <v>8335</v>
      </c>
      <c r="G1915" s="13" t="s">
        <v>8339</v>
      </c>
      <c r="H1915" s="13" t="s">
        <v>8335</v>
      </c>
      <c r="J1915" s="20" t="str">
        <f>IF(Table7[[#This Row],[smoker]]="?","No",Table7[[#This Row],[smoker]])</f>
        <v>No</v>
      </c>
      <c r="K1915" s="20">
        <f>IFERROR(VALUE(Table7[[#This Row],[NumberOfMajorSurgeries]]),0)</f>
        <v>0</v>
      </c>
      <c r="L1915" s="20" t="str">
        <f t="shared" si="58"/>
        <v>Underweight</v>
      </c>
      <c r="M1915" s="20" t="str">
        <f t="shared" si="59"/>
        <v>Diabetes</v>
      </c>
    </row>
    <row r="1916" spans="1:13" x14ac:dyDescent="0.25">
      <c r="A1916" s="13" t="s">
        <v>3830</v>
      </c>
      <c r="B1916" s="13">
        <v>25.77</v>
      </c>
      <c r="C1916" s="13">
        <v>4.43</v>
      </c>
      <c r="D1916" s="13" t="s">
        <v>8335</v>
      </c>
      <c r="E1916" s="13" t="s">
        <v>8335</v>
      </c>
      <c r="F1916" s="13" t="s">
        <v>8337</v>
      </c>
      <c r="G1916" s="13">
        <v>1</v>
      </c>
      <c r="H1916" s="13" t="s">
        <v>8335</v>
      </c>
      <c r="J1916" s="20" t="str">
        <f>IF(Table7[[#This Row],[smoker]]="?","No",Table7[[#This Row],[smoker]])</f>
        <v>No</v>
      </c>
      <c r="K1916" s="20">
        <f>IFERROR(VALUE(Table7[[#This Row],[NumberOfMajorSurgeries]]),0)</f>
        <v>1</v>
      </c>
      <c r="L1916" s="22" t="str">
        <f t="shared" si="58"/>
        <v>Overweight</v>
      </c>
      <c r="M1916" s="22" t="str">
        <f t="shared" si="59"/>
        <v>Normal</v>
      </c>
    </row>
    <row r="1917" spans="1:13" x14ac:dyDescent="0.25">
      <c r="A1917" s="13" t="s">
        <v>3832</v>
      </c>
      <c r="B1917" s="13">
        <v>34.46</v>
      </c>
      <c r="C1917" s="13">
        <v>4.17</v>
      </c>
      <c r="D1917" s="13" t="s">
        <v>8335</v>
      </c>
      <c r="E1917" s="13" t="s">
        <v>8336</v>
      </c>
      <c r="F1917" s="13" t="s">
        <v>8335</v>
      </c>
      <c r="G1917" s="13">
        <v>1</v>
      </c>
      <c r="H1917" s="13" t="s">
        <v>8335</v>
      </c>
      <c r="J1917" s="20" t="str">
        <f>IF(Table7[[#This Row],[smoker]]="?","No",Table7[[#This Row],[smoker]])</f>
        <v>No</v>
      </c>
      <c r="K1917" s="20">
        <f>IFERROR(VALUE(Table7[[#This Row],[NumberOfMajorSurgeries]]),0)</f>
        <v>1</v>
      </c>
      <c r="L1917" s="20" t="str">
        <f t="shared" si="58"/>
        <v>Obesity</v>
      </c>
      <c r="M1917" s="20" t="str">
        <f t="shared" si="59"/>
        <v>Normal</v>
      </c>
    </row>
    <row r="1918" spans="1:13" x14ac:dyDescent="0.25">
      <c r="A1918" s="13" t="s">
        <v>3834</v>
      </c>
      <c r="B1918" s="13">
        <v>30.875</v>
      </c>
      <c r="C1918" s="13">
        <v>4.95</v>
      </c>
      <c r="D1918" s="13" t="s">
        <v>8336</v>
      </c>
      <c r="E1918" s="13" t="s">
        <v>8335</v>
      </c>
      <c r="F1918" s="13" t="s">
        <v>8335</v>
      </c>
      <c r="G1918" s="13" t="s">
        <v>8339</v>
      </c>
      <c r="H1918" s="13" t="s">
        <v>8335</v>
      </c>
      <c r="J1918" s="20" t="str">
        <f>IF(Table7[[#This Row],[smoker]]="?","No",Table7[[#This Row],[smoker]])</f>
        <v>No</v>
      </c>
      <c r="K1918" s="20">
        <f>IFERROR(VALUE(Table7[[#This Row],[NumberOfMajorSurgeries]]),0)</f>
        <v>0</v>
      </c>
      <c r="L1918" s="22" t="str">
        <f t="shared" si="58"/>
        <v>Obesity</v>
      </c>
      <c r="M1918" s="22" t="str">
        <f t="shared" si="59"/>
        <v>Normal</v>
      </c>
    </row>
    <row r="1919" spans="1:13" x14ac:dyDescent="0.25">
      <c r="A1919" s="13" t="s">
        <v>3836</v>
      </c>
      <c r="B1919" s="13">
        <v>39.49</v>
      </c>
      <c r="C1919" s="13">
        <v>5.13</v>
      </c>
      <c r="D1919" s="13" t="s">
        <v>8335</v>
      </c>
      <c r="E1919" s="13" t="s">
        <v>8335</v>
      </c>
      <c r="F1919" s="13" t="s">
        <v>8335</v>
      </c>
      <c r="G1919" s="13" t="s">
        <v>8339</v>
      </c>
      <c r="H1919" s="13" t="s">
        <v>8335</v>
      </c>
      <c r="J1919" s="20" t="str">
        <f>IF(Table7[[#This Row],[smoker]]="?","No",Table7[[#This Row],[smoker]])</f>
        <v>No</v>
      </c>
      <c r="K1919" s="20">
        <f>IFERROR(VALUE(Table7[[#This Row],[NumberOfMajorSurgeries]]),0)</f>
        <v>0</v>
      </c>
      <c r="L1919" s="20" t="str">
        <f t="shared" si="58"/>
        <v>Obesity</v>
      </c>
      <c r="M1919" s="20" t="str">
        <f t="shared" si="59"/>
        <v>Normal</v>
      </c>
    </row>
    <row r="1920" spans="1:13" x14ac:dyDescent="0.25">
      <c r="A1920" s="13" t="s">
        <v>3838</v>
      </c>
      <c r="B1920" s="13">
        <v>28.88</v>
      </c>
      <c r="C1920" s="13">
        <v>4.0999999999999996</v>
      </c>
      <c r="D1920" s="13" t="s">
        <v>8335</v>
      </c>
      <c r="E1920" s="13" t="s">
        <v>8335</v>
      </c>
      <c r="F1920" s="13" t="s">
        <v>8335</v>
      </c>
      <c r="G1920" s="13" t="s">
        <v>8339</v>
      </c>
      <c r="H1920" s="13" t="s">
        <v>8335</v>
      </c>
      <c r="J1920" s="20" t="str">
        <f>IF(Table7[[#This Row],[smoker]]="?","No",Table7[[#This Row],[smoker]])</f>
        <v>No</v>
      </c>
      <c r="K1920" s="20">
        <f>IFERROR(VALUE(Table7[[#This Row],[NumberOfMajorSurgeries]]),0)</f>
        <v>0</v>
      </c>
      <c r="L1920" s="22" t="str">
        <f t="shared" si="58"/>
        <v>Overweight</v>
      </c>
      <c r="M1920" s="22" t="str">
        <f t="shared" si="59"/>
        <v>Normal</v>
      </c>
    </row>
    <row r="1921" spans="1:13" x14ac:dyDescent="0.25">
      <c r="A1921" s="13" t="s">
        <v>3840</v>
      </c>
      <c r="B1921" s="13">
        <v>20.234999999999999</v>
      </c>
      <c r="C1921" s="13">
        <v>5.01</v>
      </c>
      <c r="D1921" s="13" t="s">
        <v>8336</v>
      </c>
      <c r="E1921" s="13" t="s">
        <v>8335</v>
      </c>
      <c r="F1921" s="13" t="s">
        <v>8335</v>
      </c>
      <c r="G1921" s="13" t="s">
        <v>8339</v>
      </c>
      <c r="H1921" s="13" t="s">
        <v>8335</v>
      </c>
      <c r="J1921" s="20" t="str">
        <f>IF(Table7[[#This Row],[smoker]]="?","No",Table7[[#This Row],[smoker]])</f>
        <v>No</v>
      </c>
      <c r="K1921" s="20">
        <f>IFERROR(VALUE(Table7[[#This Row],[NumberOfMajorSurgeries]]),0)</f>
        <v>0</v>
      </c>
      <c r="L1921" s="20" t="str">
        <f t="shared" si="58"/>
        <v>Normal Weight</v>
      </c>
      <c r="M1921" s="20" t="str">
        <f t="shared" si="59"/>
        <v>Normal</v>
      </c>
    </row>
    <row r="1922" spans="1:13" x14ac:dyDescent="0.25">
      <c r="A1922" s="13" t="s">
        <v>3842</v>
      </c>
      <c r="B1922" s="13">
        <v>30.67</v>
      </c>
      <c r="C1922" s="13">
        <v>5.09</v>
      </c>
      <c r="D1922" s="13" t="s">
        <v>8336</v>
      </c>
      <c r="E1922" s="13" t="s">
        <v>8335</v>
      </c>
      <c r="F1922" s="13" t="s">
        <v>8335</v>
      </c>
      <c r="G1922" s="13" t="s">
        <v>8339</v>
      </c>
      <c r="H1922" s="13" t="s">
        <v>8335</v>
      </c>
      <c r="J1922" s="20" t="str">
        <f>IF(Table7[[#This Row],[smoker]]="?","No",Table7[[#This Row],[smoker]])</f>
        <v>No</v>
      </c>
      <c r="K1922" s="20">
        <f>IFERROR(VALUE(Table7[[#This Row],[NumberOfMajorSurgeries]]),0)</f>
        <v>0</v>
      </c>
      <c r="L1922" s="22" t="str">
        <f t="shared" ref="L1922:L1985" si="60">IF(B1922 &lt; 18.5, "Underweight", IF(B1922 &lt; 25, "Normal Weight", IF(B1922 &lt; 30, "Overweight", "Obesity")))</f>
        <v>Obesity</v>
      </c>
      <c r="M1922" s="22" t="str">
        <f t="shared" ref="M1922:M1985" si="61">IF(C1922&lt;5.7,"Normal",
IF(C1922&lt;6.5,"Prediabetes",
IF(C1922&lt;7,"Diabetes",
"Diabetes")))</f>
        <v>Normal</v>
      </c>
    </row>
    <row r="1923" spans="1:13" x14ac:dyDescent="0.25">
      <c r="A1923" s="13" t="s">
        <v>3844</v>
      </c>
      <c r="B1923" s="13">
        <v>30.875</v>
      </c>
      <c r="C1923" s="13">
        <v>6.49</v>
      </c>
      <c r="D1923" s="13" t="s">
        <v>8335</v>
      </c>
      <c r="E1923" s="13" t="s">
        <v>8335</v>
      </c>
      <c r="F1923" s="13" t="s">
        <v>8335</v>
      </c>
      <c r="G1923" s="13" t="s">
        <v>8339</v>
      </c>
      <c r="H1923" s="13" t="s">
        <v>8335</v>
      </c>
      <c r="J1923" s="20" t="str">
        <f>IF(Table7[[#This Row],[smoker]]="?","No",Table7[[#This Row],[smoker]])</f>
        <v>No</v>
      </c>
      <c r="K1923" s="20">
        <f>IFERROR(VALUE(Table7[[#This Row],[NumberOfMajorSurgeries]]),0)</f>
        <v>0</v>
      </c>
      <c r="L1923" s="20" t="str">
        <f t="shared" si="60"/>
        <v>Obesity</v>
      </c>
      <c r="M1923" s="20" t="str">
        <f t="shared" si="61"/>
        <v>Prediabetes</v>
      </c>
    </row>
    <row r="1924" spans="1:13" x14ac:dyDescent="0.25">
      <c r="A1924" s="13" t="s">
        <v>3846</v>
      </c>
      <c r="B1924" s="13">
        <v>23.8</v>
      </c>
      <c r="C1924" s="13">
        <v>4.08</v>
      </c>
      <c r="D1924" s="13" t="s">
        <v>8335</v>
      </c>
      <c r="E1924" s="13" t="s">
        <v>8335</v>
      </c>
      <c r="F1924" s="13" t="s">
        <v>8335</v>
      </c>
      <c r="G1924" s="13" t="s">
        <v>8339</v>
      </c>
      <c r="H1924" s="13" t="s">
        <v>8335</v>
      </c>
      <c r="J1924" s="20" t="str">
        <f>IF(Table7[[#This Row],[smoker]]="?","No",Table7[[#This Row],[smoker]])</f>
        <v>No</v>
      </c>
      <c r="K1924" s="20">
        <f>IFERROR(VALUE(Table7[[#This Row],[NumberOfMajorSurgeries]]),0)</f>
        <v>0</v>
      </c>
      <c r="L1924" s="22" t="str">
        <f t="shared" si="60"/>
        <v>Normal Weight</v>
      </c>
      <c r="M1924" s="22" t="str">
        <f t="shared" si="61"/>
        <v>Normal</v>
      </c>
    </row>
    <row r="1925" spans="1:13" x14ac:dyDescent="0.25">
      <c r="A1925" s="13" t="s">
        <v>3848</v>
      </c>
      <c r="B1925" s="13">
        <v>15.37</v>
      </c>
      <c r="C1925" s="13">
        <v>8.6300000000000008</v>
      </c>
      <c r="D1925" s="13" t="s">
        <v>8336</v>
      </c>
      <c r="E1925" s="13" t="s">
        <v>8335</v>
      </c>
      <c r="F1925" s="13" t="s">
        <v>8335</v>
      </c>
      <c r="G1925" s="13" t="s">
        <v>8339</v>
      </c>
      <c r="H1925" s="13" t="s">
        <v>8335</v>
      </c>
      <c r="J1925" s="20" t="str">
        <f>IF(Table7[[#This Row],[smoker]]="?","No",Table7[[#This Row],[smoker]])</f>
        <v>No</v>
      </c>
      <c r="K1925" s="20">
        <f>IFERROR(VALUE(Table7[[#This Row],[NumberOfMajorSurgeries]]),0)</f>
        <v>0</v>
      </c>
      <c r="L1925" s="20" t="str">
        <f t="shared" si="60"/>
        <v>Underweight</v>
      </c>
      <c r="M1925" s="20" t="str">
        <f t="shared" si="61"/>
        <v>Diabetes</v>
      </c>
    </row>
    <row r="1926" spans="1:13" x14ac:dyDescent="0.25">
      <c r="A1926" s="13" t="s">
        <v>3850</v>
      </c>
      <c r="B1926" s="13">
        <v>30.4</v>
      </c>
      <c r="C1926" s="13">
        <v>5.28</v>
      </c>
      <c r="D1926" s="13" t="s">
        <v>8335</v>
      </c>
      <c r="E1926" s="13" t="s">
        <v>8335</v>
      </c>
      <c r="F1926" s="13" t="s">
        <v>8335</v>
      </c>
      <c r="G1926" s="13" t="s">
        <v>8339</v>
      </c>
      <c r="H1926" s="13" t="s">
        <v>8335</v>
      </c>
      <c r="J1926" s="20" t="str">
        <f>IF(Table7[[#This Row],[smoker]]="?","No",Table7[[#This Row],[smoker]])</f>
        <v>No</v>
      </c>
      <c r="K1926" s="20">
        <f>IFERROR(VALUE(Table7[[#This Row],[NumberOfMajorSurgeries]]),0)</f>
        <v>0</v>
      </c>
      <c r="L1926" s="22" t="str">
        <f t="shared" si="60"/>
        <v>Obesity</v>
      </c>
      <c r="M1926" s="22" t="str">
        <f t="shared" si="61"/>
        <v>Normal</v>
      </c>
    </row>
    <row r="1927" spans="1:13" x14ac:dyDescent="0.25">
      <c r="A1927" s="13" t="s">
        <v>3852</v>
      </c>
      <c r="B1927" s="13">
        <v>19.48</v>
      </c>
      <c r="C1927" s="13">
        <v>5.63</v>
      </c>
      <c r="D1927" s="13" t="s">
        <v>8336</v>
      </c>
      <c r="E1927" s="13" t="s">
        <v>8335</v>
      </c>
      <c r="F1927" s="13" t="s">
        <v>8335</v>
      </c>
      <c r="G1927" s="13">
        <v>1</v>
      </c>
      <c r="H1927" s="13" t="s">
        <v>8335</v>
      </c>
      <c r="J1927" s="20" t="str">
        <f>IF(Table7[[#This Row],[smoker]]="?","No",Table7[[#This Row],[smoker]])</f>
        <v>No</v>
      </c>
      <c r="K1927" s="20">
        <f>IFERROR(VALUE(Table7[[#This Row],[NumberOfMajorSurgeries]]),0)</f>
        <v>1</v>
      </c>
      <c r="L1927" s="20" t="str">
        <f t="shared" si="60"/>
        <v>Normal Weight</v>
      </c>
      <c r="M1927" s="20" t="str">
        <f t="shared" si="61"/>
        <v>Normal</v>
      </c>
    </row>
    <row r="1928" spans="1:13" x14ac:dyDescent="0.25">
      <c r="A1928" s="13" t="s">
        <v>3854</v>
      </c>
      <c r="B1928" s="13">
        <v>16.96</v>
      </c>
      <c r="C1928" s="13">
        <v>11.47</v>
      </c>
      <c r="D1928" s="13" t="s">
        <v>8336</v>
      </c>
      <c r="E1928" s="13" t="s">
        <v>8335</v>
      </c>
      <c r="F1928" s="13" t="s">
        <v>8335</v>
      </c>
      <c r="G1928" s="13" t="s">
        <v>8339</v>
      </c>
      <c r="H1928" s="13" t="s">
        <v>8335</v>
      </c>
      <c r="J1928" s="20" t="str">
        <f>IF(Table7[[#This Row],[smoker]]="?","No",Table7[[#This Row],[smoker]])</f>
        <v>No</v>
      </c>
      <c r="K1928" s="20">
        <f>IFERROR(VALUE(Table7[[#This Row],[NumberOfMajorSurgeries]]),0)</f>
        <v>0</v>
      </c>
      <c r="L1928" s="22" t="str">
        <f t="shared" si="60"/>
        <v>Underweight</v>
      </c>
      <c r="M1928" s="22" t="str">
        <f t="shared" si="61"/>
        <v>Diabetes</v>
      </c>
    </row>
    <row r="1929" spans="1:13" x14ac:dyDescent="0.25">
      <c r="A1929" s="13" t="s">
        <v>3856</v>
      </c>
      <c r="B1929" s="13">
        <v>19.05</v>
      </c>
      <c r="C1929" s="13">
        <v>4.92</v>
      </c>
      <c r="D1929" s="13" t="s">
        <v>8335</v>
      </c>
      <c r="E1929" s="13" t="s">
        <v>8335</v>
      </c>
      <c r="F1929" s="13" t="s">
        <v>8335</v>
      </c>
      <c r="G1929" s="13">
        <v>1</v>
      </c>
      <c r="H1929" s="13" t="s">
        <v>8335</v>
      </c>
      <c r="J1929" s="20" t="str">
        <f>IF(Table7[[#This Row],[smoker]]="?","No",Table7[[#This Row],[smoker]])</f>
        <v>No</v>
      </c>
      <c r="K1929" s="20">
        <f>IFERROR(VALUE(Table7[[#This Row],[NumberOfMajorSurgeries]]),0)</f>
        <v>1</v>
      </c>
      <c r="L1929" s="20" t="str">
        <f t="shared" si="60"/>
        <v>Normal Weight</v>
      </c>
      <c r="M1929" s="20" t="str">
        <f t="shared" si="61"/>
        <v>Normal</v>
      </c>
    </row>
    <row r="1930" spans="1:13" x14ac:dyDescent="0.25">
      <c r="A1930" s="13" t="s">
        <v>3858</v>
      </c>
      <c r="B1930" s="13">
        <v>37.619999999999997</v>
      </c>
      <c r="C1930" s="13">
        <v>4.18</v>
      </c>
      <c r="D1930" s="13" t="s">
        <v>8335</v>
      </c>
      <c r="E1930" s="13" t="s">
        <v>8335</v>
      </c>
      <c r="F1930" s="13" t="s">
        <v>8335</v>
      </c>
      <c r="G1930" s="13" t="s">
        <v>8339</v>
      </c>
      <c r="H1930" s="13" t="s">
        <v>8335</v>
      </c>
      <c r="J1930" s="20" t="str">
        <f>IF(Table7[[#This Row],[smoker]]="?","No",Table7[[#This Row],[smoker]])</f>
        <v>No</v>
      </c>
      <c r="K1930" s="20">
        <f>IFERROR(VALUE(Table7[[#This Row],[NumberOfMajorSurgeries]]),0)</f>
        <v>0</v>
      </c>
      <c r="L1930" s="22" t="str">
        <f t="shared" si="60"/>
        <v>Obesity</v>
      </c>
      <c r="M1930" s="22" t="str">
        <f t="shared" si="61"/>
        <v>Normal</v>
      </c>
    </row>
    <row r="1931" spans="1:13" x14ac:dyDescent="0.25">
      <c r="A1931" s="13" t="s">
        <v>3860</v>
      </c>
      <c r="B1931" s="13">
        <v>29.1</v>
      </c>
      <c r="C1931" s="13">
        <v>4.67</v>
      </c>
      <c r="D1931" s="13" t="s">
        <v>8335</v>
      </c>
      <c r="E1931" s="13" t="s">
        <v>8335</v>
      </c>
      <c r="F1931" s="13" t="s">
        <v>8335</v>
      </c>
      <c r="G1931" s="13" t="s">
        <v>8339</v>
      </c>
      <c r="H1931" s="13" t="s">
        <v>8335</v>
      </c>
      <c r="J1931" s="20" t="str">
        <f>IF(Table7[[#This Row],[smoker]]="?","No",Table7[[#This Row],[smoker]])</f>
        <v>No</v>
      </c>
      <c r="K1931" s="20">
        <f>IFERROR(VALUE(Table7[[#This Row],[NumberOfMajorSurgeries]]),0)</f>
        <v>0</v>
      </c>
      <c r="L1931" s="20" t="str">
        <f t="shared" si="60"/>
        <v>Overweight</v>
      </c>
      <c r="M1931" s="20" t="str">
        <f t="shared" si="61"/>
        <v>Normal</v>
      </c>
    </row>
    <row r="1932" spans="1:13" x14ac:dyDescent="0.25">
      <c r="A1932" s="13" t="s">
        <v>3862</v>
      </c>
      <c r="B1932" s="13">
        <v>26.62</v>
      </c>
      <c r="C1932" s="13">
        <v>6.24</v>
      </c>
      <c r="D1932" s="13" t="s">
        <v>8335</v>
      </c>
      <c r="E1932" s="13" t="s">
        <v>8335</v>
      </c>
      <c r="F1932" s="13" t="s">
        <v>8335</v>
      </c>
      <c r="G1932" s="13" t="s">
        <v>8339</v>
      </c>
      <c r="H1932" s="13" t="s">
        <v>8335</v>
      </c>
      <c r="J1932" s="20" t="str">
        <f>IF(Table7[[#This Row],[smoker]]="?","No",Table7[[#This Row],[smoker]])</f>
        <v>No</v>
      </c>
      <c r="K1932" s="20">
        <f>IFERROR(VALUE(Table7[[#This Row],[NumberOfMajorSurgeries]]),0)</f>
        <v>0</v>
      </c>
      <c r="L1932" s="22" t="str">
        <f t="shared" si="60"/>
        <v>Overweight</v>
      </c>
      <c r="M1932" s="22" t="str">
        <f t="shared" si="61"/>
        <v>Prediabetes</v>
      </c>
    </row>
    <row r="1933" spans="1:13" x14ac:dyDescent="0.25">
      <c r="A1933" s="13" t="s">
        <v>3864</v>
      </c>
      <c r="B1933" s="13">
        <v>25.74</v>
      </c>
      <c r="C1933" s="13">
        <v>5.99</v>
      </c>
      <c r="D1933" s="13" t="s">
        <v>8335</v>
      </c>
      <c r="E1933" s="13" t="s">
        <v>8335</v>
      </c>
      <c r="F1933" s="13" t="s">
        <v>8335</v>
      </c>
      <c r="G1933" s="13" t="s">
        <v>8339</v>
      </c>
      <c r="H1933" s="13" t="s">
        <v>8335</v>
      </c>
      <c r="J1933" s="20" t="str">
        <f>IF(Table7[[#This Row],[smoker]]="?","No",Table7[[#This Row],[smoker]])</f>
        <v>No</v>
      </c>
      <c r="K1933" s="20">
        <f>IFERROR(VALUE(Table7[[#This Row],[NumberOfMajorSurgeries]]),0)</f>
        <v>0</v>
      </c>
      <c r="L1933" s="20" t="str">
        <f t="shared" si="60"/>
        <v>Overweight</v>
      </c>
      <c r="M1933" s="20" t="str">
        <f t="shared" si="61"/>
        <v>Prediabetes</v>
      </c>
    </row>
    <row r="1934" spans="1:13" x14ac:dyDescent="0.25">
      <c r="A1934" s="13" t="s">
        <v>3866</v>
      </c>
      <c r="B1934" s="13">
        <v>18.22</v>
      </c>
      <c r="C1934" s="13">
        <v>10.27</v>
      </c>
      <c r="D1934" s="13" t="s">
        <v>8336</v>
      </c>
      <c r="E1934" s="13" t="s">
        <v>8335</v>
      </c>
      <c r="F1934" s="13" t="s">
        <v>8335</v>
      </c>
      <c r="G1934" s="13">
        <v>1</v>
      </c>
      <c r="H1934" s="13" t="s">
        <v>8335</v>
      </c>
      <c r="J1934" s="20" t="str">
        <f>IF(Table7[[#This Row],[smoker]]="?","No",Table7[[#This Row],[smoker]])</f>
        <v>No</v>
      </c>
      <c r="K1934" s="20">
        <f>IFERROR(VALUE(Table7[[#This Row],[NumberOfMajorSurgeries]]),0)</f>
        <v>1</v>
      </c>
      <c r="L1934" s="22" t="str">
        <f t="shared" si="60"/>
        <v>Underweight</v>
      </c>
      <c r="M1934" s="22" t="str">
        <f t="shared" si="61"/>
        <v>Diabetes</v>
      </c>
    </row>
    <row r="1935" spans="1:13" x14ac:dyDescent="0.25">
      <c r="A1935" s="13" t="s">
        <v>3868</v>
      </c>
      <c r="B1935" s="13">
        <v>26.03</v>
      </c>
      <c r="C1935" s="13">
        <v>5.97</v>
      </c>
      <c r="D1935" s="13" t="s">
        <v>8335</v>
      </c>
      <c r="E1935" s="13" t="s">
        <v>8335</v>
      </c>
      <c r="F1935" s="13" t="s">
        <v>8337</v>
      </c>
      <c r="G1935" s="13">
        <v>1</v>
      </c>
      <c r="H1935" s="13" t="s">
        <v>8335</v>
      </c>
      <c r="J1935" s="20" t="str">
        <f>IF(Table7[[#This Row],[smoker]]="?","No",Table7[[#This Row],[smoker]])</f>
        <v>No</v>
      </c>
      <c r="K1935" s="20">
        <f>IFERROR(VALUE(Table7[[#This Row],[NumberOfMajorSurgeries]]),0)</f>
        <v>1</v>
      </c>
      <c r="L1935" s="20" t="str">
        <f t="shared" si="60"/>
        <v>Overweight</v>
      </c>
      <c r="M1935" s="20" t="str">
        <f t="shared" si="61"/>
        <v>Prediabetes</v>
      </c>
    </row>
    <row r="1936" spans="1:13" x14ac:dyDescent="0.25">
      <c r="A1936" s="13" t="s">
        <v>3870</v>
      </c>
      <c r="B1936" s="13">
        <v>17.29</v>
      </c>
      <c r="C1936" s="13">
        <v>4.9800000000000004</v>
      </c>
      <c r="D1936" s="13" t="s">
        <v>8335</v>
      </c>
      <c r="E1936" s="13" t="s">
        <v>8335</v>
      </c>
      <c r="F1936" s="13" t="s">
        <v>8335</v>
      </c>
      <c r="G1936" s="13" t="s">
        <v>8339</v>
      </c>
      <c r="H1936" s="13" t="s">
        <v>8335</v>
      </c>
      <c r="J1936" s="20" t="str">
        <f>IF(Table7[[#This Row],[smoker]]="?","No",Table7[[#This Row],[smoker]])</f>
        <v>No</v>
      </c>
      <c r="K1936" s="20">
        <f>IFERROR(VALUE(Table7[[#This Row],[NumberOfMajorSurgeries]]),0)</f>
        <v>0</v>
      </c>
      <c r="L1936" s="22" t="str">
        <f t="shared" si="60"/>
        <v>Underweight</v>
      </c>
      <c r="M1936" s="22" t="str">
        <f t="shared" si="61"/>
        <v>Normal</v>
      </c>
    </row>
    <row r="1937" spans="1:13" x14ac:dyDescent="0.25">
      <c r="A1937" s="13" t="s">
        <v>3872</v>
      </c>
      <c r="B1937" s="13">
        <v>18.170000000000002</v>
      </c>
      <c r="C1937" s="13">
        <v>6.91</v>
      </c>
      <c r="D1937" s="13" t="s">
        <v>8336</v>
      </c>
      <c r="E1937" s="13" t="s">
        <v>8335</v>
      </c>
      <c r="F1937" s="13" t="s">
        <v>8335</v>
      </c>
      <c r="G1937" s="13">
        <v>1</v>
      </c>
      <c r="H1937" s="13" t="s">
        <v>8335</v>
      </c>
      <c r="J1937" s="20" t="str">
        <f>IF(Table7[[#This Row],[smoker]]="?","No",Table7[[#This Row],[smoker]])</f>
        <v>No</v>
      </c>
      <c r="K1937" s="20">
        <f>IFERROR(VALUE(Table7[[#This Row],[NumberOfMajorSurgeries]]),0)</f>
        <v>1</v>
      </c>
      <c r="L1937" s="20" t="str">
        <f t="shared" si="60"/>
        <v>Underweight</v>
      </c>
      <c r="M1937" s="20" t="str">
        <f t="shared" si="61"/>
        <v>Diabetes</v>
      </c>
    </row>
    <row r="1938" spans="1:13" x14ac:dyDescent="0.25">
      <c r="A1938" s="13" t="s">
        <v>3874</v>
      </c>
      <c r="B1938" s="13">
        <v>32.54</v>
      </c>
      <c r="C1938" s="13">
        <v>6.38</v>
      </c>
      <c r="D1938" s="13" t="s">
        <v>8335</v>
      </c>
      <c r="E1938" s="13" t="s">
        <v>8336</v>
      </c>
      <c r="F1938" s="13" t="s">
        <v>8335</v>
      </c>
      <c r="G1938" s="13">
        <v>1</v>
      </c>
      <c r="H1938" s="13" t="s">
        <v>8335</v>
      </c>
      <c r="J1938" s="20" t="str">
        <f>IF(Table7[[#This Row],[smoker]]="?","No",Table7[[#This Row],[smoker]])</f>
        <v>No</v>
      </c>
      <c r="K1938" s="20">
        <f>IFERROR(VALUE(Table7[[#This Row],[NumberOfMajorSurgeries]]),0)</f>
        <v>1</v>
      </c>
      <c r="L1938" s="22" t="str">
        <f t="shared" si="60"/>
        <v>Obesity</v>
      </c>
      <c r="M1938" s="22" t="str">
        <f t="shared" si="61"/>
        <v>Prediabetes</v>
      </c>
    </row>
    <row r="1939" spans="1:13" x14ac:dyDescent="0.25">
      <c r="A1939" s="13" t="s">
        <v>3876</v>
      </c>
      <c r="B1939" s="13">
        <v>30.25</v>
      </c>
      <c r="C1939" s="13">
        <v>4.7699999999999996</v>
      </c>
      <c r="D1939" s="13" t="s">
        <v>8335</v>
      </c>
      <c r="E1939" s="13" t="s">
        <v>8335</v>
      </c>
      <c r="F1939" s="13" t="s">
        <v>8335</v>
      </c>
      <c r="G1939" s="13" t="s">
        <v>8339</v>
      </c>
      <c r="H1939" s="13" t="s">
        <v>8335</v>
      </c>
      <c r="J1939" s="20" t="str">
        <f>IF(Table7[[#This Row],[smoker]]="?","No",Table7[[#This Row],[smoker]])</f>
        <v>No</v>
      </c>
      <c r="K1939" s="20">
        <f>IFERROR(VALUE(Table7[[#This Row],[NumberOfMajorSurgeries]]),0)</f>
        <v>0</v>
      </c>
      <c r="L1939" s="20" t="str">
        <f t="shared" si="60"/>
        <v>Obesity</v>
      </c>
      <c r="M1939" s="20" t="str">
        <f t="shared" si="61"/>
        <v>Normal</v>
      </c>
    </row>
    <row r="1940" spans="1:13" x14ac:dyDescent="0.25">
      <c r="A1940" s="13" t="s">
        <v>3878</v>
      </c>
      <c r="B1940" s="13">
        <v>19.59</v>
      </c>
      <c r="C1940" s="13">
        <v>6.04</v>
      </c>
      <c r="D1940" s="13" t="s">
        <v>8336</v>
      </c>
      <c r="E1940" s="13" t="s">
        <v>8335</v>
      </c>
      <c r="F1940" s="13" t="s">
        <v>8335</v>
      </c>
      <c r="G1940" s="13">
        <v>1</v>
      </c>
      <c r="H1940" s="13" t="s">
        <v>8335</v>
      </c>
      <c r="J1940" s="20" t="str">
        <f>IF(Table7[[#This Row],[smoker]]="?","No",Table7[[#This Row],[smoker]])</f>
        <v>No</v>
      </c>
      <c r="K1940" s="20">
        <f>IFERROR(VALUE(Table7[[#This Row],[NumberOfMajorSurgeries]]),0)</f>
        <v>1</v>
      </c>
      <c r="L1940" s="22" t="str">
        <f t="shared" si="60"/>
        <v>Normal Weight</v>
      </c>
      <c r="M1940" s="22" t="str">
        <f t="shared" si="61"/>
        <v>Prediabetes</v>
      </c>
    </row>
    <row r="1941" spans="1:13" x14ac:dyDescent="0.25">
      <c r="A1941" s="13" t="s">
        <v>3880</v>
      </c>
      <c r="B1941" s="13">
        <v>45.9</v>
      </c>
      <c r="C1941" s="13">
        <v>4.3</v>
      </c>
      <c r="D1941" s="13" t="s">
        <v>8336</v>
      </c>
      <c r="E1941" s="13" t="s">
        <v>8335</v>
      </c>
      <c r="F1941" s="13" t="s">
        <v>8335</v>
      </c>
      <c r="G1941" s="13">
        <v>1</v>
      </c>
      <c r="H1941" s="13" t="s">
        <v>8335</v>
      </c>
      <c r="J1941" s="20" t="str">
        <f>IF(Table7[[#This Row],[smoker]]="?","No",Table7[[#This Row],[smoker]])</f>
        <v>No</v>
      </c>
      <c r="K1941" s="20">
        <f>IFERROR(VALUE(Table7[[#This Row],[NumberOfMajorSurgeries]]),0)</f>
        <v>1</v>
      </c>
      <c r="L1941" s="20" t="str">
        <f t="shared" si="60"/>
        <v>Obesity</v>
      </c>
      <c r="M1941" s="20" t="str">
        <f t="shared" si="61"/>
        <v>Normal</v>
      </c>
    </row>
    <row r="1942" spans="1:13" x14ac:dyDescent="0.25">
      <c r="A1942" s="13" t="s">
        <v>3882</v>
      </c>
      <c r="B1942" s="13">
        <v>17.059999999999999</v>
      </c>
      <c r="C1942" s="13">
        <v>8.75</v>
      </c>
      <c r="D1942" s="13" t="s">
        <v>8336</v>
      </c>
      <c r="E1942" s="13" t="s">
        <v>8335</v>
      </c>
      <c r="F1942" s="13" t="s">
        <v>8335</v>
      </c>
      <c r="G1942" s="13" t="s">
        <v>8339</v>
      </c>
      <c r="H1942" s="13" t="s">
        <v>8335</v>
      </c>
      <c r="J1942" s="20" t="str">
        <f>IF(Table7[[#This Row],[smoker]]="?","No",Table7[[#This Row],[smoker]])</f>
        <v>No</v>
      </c>
      <c r="K1942" s="20">
        <f>IFERROR(VALUE(Table7[[#This Row],[NumberOfMajorSurgeries]]),0)</f>
        <v>0</v>
      </c>
      <c r="L1942" s="22" t="str">
        <f t="shared" si="60"/>
        <v>Underweight</v>
      </c>
      <c r="M1942" s="22" t="str">
        <f t="shared" si="61"/>
        <v>Diabetes</v>
      </c>
    </row>
    <row r="1943" spans="1:13" x14ac:dyDescent="0.25">
      <c r="A1943" s="13" t="s">
        <v>3884</v>
      </c>
      <c r="B1943" s="13">
        <v>32.07</v>
      </c>
      <c r="C1943" s="13">
        <v>5.25</v>
      </c>
      <c r="D1943" s="13" t="s">
        <v>8335</v>
      </c>
      <c r="E1943" s="13" t="s">
        <v>8335</v>
      </c>
      <c r="F1943" s="13" t="s">
        <v>8337</v>
      </c>
      <c r="G1943" s="13">
        <v>1</v>
      </c>
      <c r="H1943" s="13" t="s">
        <v>8335</v>
      </c>
      <c r="J1943" s="20" t="str">
        <f>IF(Table7[[#This Row],[smoker]]="?","No",Table7[[#This Row],[smoker]])</f>
        <v>No</v>
      </c>
      <c r="K1943" s="20">
        <f>IFERROR(VALUE(Table7[[#This Row],[NumberOfMajorSurgeries]]),0)</f>
        <v>1</v>
      </c>
      <c r="L1943" s="20" t="str">
        <f t="shared" si="60"/>
        <v>Obesity</v>
      </c>
      <c r="M1943" s="20" t="str">
        <f t="shared" si="61"/>
        <v>Normal</v>
      </c>
    </row>
    <row r="1944" spans="1:13" x14ac:dyDescent="0.25">
      <c r="A1944" s="13" t="s">
        <v>3886</v>
      </c>
      <c r="B1944" s="13">
        <v>16.5</v>
      </c>
      <c r="C1944" s="13">
        <v>5.03</v>
      </c>
      <c r="D1944" s="13" t="s">
        <v>8335</v>
      </c>
      <c r="E1944" s="13" t="s">
        <v>8335</v>
      </c>
      <c r="F1944" s="13" t="s">
        <v>8335</v>
      </c>
      <c r="G1944" s="13">
        <v>1</v>
      </c>
      <c r="H1944" s="13" t="s">
        <v>8335</v>
      </c>
      <c r="J1944" s="20" t="str">
        <f>IF(Table7[[#This Row],[smoker]]="?","No",Table7[[#This Row],[smoker]])</f>
        <v>No</v>
      </c>
      <c r="K1944" s="20">
        <f>IFERROR(VALUE(Table7[[#This Row],[NumberOfMajorSurgeries]]),0)</f>
        <v>1</v>
      </c>
      <c r="L1944" s="22" t="str">
        <f t="shared" si="60"/>
        <v>Underweight</v>
      </c>
      <c r="M1944" s="22" t="str">
        <f t="shared" si="61"/>
        <v>Normal</v>
      </c>
    </row>
    <row r="1945" spans="1:13" x14ac:dyDescent="0.25">
      <c r="A1945" s="13" t="s">
        <v>3888</v>
      </c>
      <c r="B1945" s="13">
        <v>31.4</v>
      </c>
      <c r="C1945" s="13">
        <v>5.88</v>
      </c>
      <c r="D1945" s="13" t="s">
        <v>8335</v>
      </c>
      <c r="E1945" s="13" t="s">
        <v>8335</v>
      </c>
      <c r="F1945" s="13" t="s">
        <v>8335</v>
      </c>
      <c r="G1945" s="13">
        <v>1</v>
      </c>
      <c r="H1945" s="13" t="s">
        <v>8335</v>
      </c>
      <c r="J1945" s="20" t="str">
        <f>IF(Table7[[#This Row],[smoker]]="?","No",Table7[[#This Row],[smoker]])</f>
        <v>No</v>
      </c>
      <c r="K1945" s="20">
        <f>IFERROR(VALUE(Table7[[#This Row],[NumberOfMajorSurgeries]]),0)</f>
        <v>1</v>
      </c>
      <c r="L1945" s="20" t="str">
        <f t="shared" si="60"/>
        <v>Obesity</v>
      </c>
      <c r="M1945" s="20" t="str">
        <f t="shared" si="61"/>
        <v>Prediabetes</v>
      </c>
    </row>
    <row r="1946" spans="1:13" x14ac:dyDescent="0.25">
      <c r="A1946" s="13" t="s">
        <v>3890</v>
      </c>
      <c r="B1946" s="13">
        <v>20.36</v>
      </c>
      <c r="C1946" s="13">
        <v>4.49</v>
      </c>
      <c r="D1946" s="13" t="s">
        <v>8335</v>
      </c>
      <c r="E1946" s="13" t="s">
        <v>8335</v>
      </c>
      <c r="F1946" s="13" t="s">
        <v>8335</v>
      </c>
      <c r="G1946" s="13" t="s">
        <v>8339</v>
      </c>
      <c r="H1946" s="13" t="s">
        <v>8335</v>
      </c>
      <c r="J1946" s="20" t="str">
        <f>IF(Table7[[#This Row],[smoker]]="?","No",Table7[[#This Row],[smoker]])</f>
        <v>No</v>
      </c>
      <c r="K1946" s="20">
        <f>IFERROR(VALUE(Table7[[#This Row],[NumberOfMajorSurgeries]]),0)</f>
        <v>0</v>
      </c>
      <c r="L1946" s="22" t="str">
        <f t="shared" si="60"/>
        <v>Normal Weight</v>
      </c>
      <c r="M1946" s="22" t="str">
        <f t="shared" si="61"/>
        <v>Normal</v>
      </c>
    </row>
    <row r="1947" spans="1:13" x14ac:dyDescent="0.25">
      <c r="A1947" s="13" t="s">
        <v>3892</v>
      </c>
      <c r="B1947" s="13">
        <v>25.46</v>
      </c>
      <c r="C1947" s="13">
        <v>4.1399999999999997</v>
      </c>
      <c r="D1947" s="13" t="s">
        <v>8335</v>
      </c>
      <c r="E1947" s="13" t="s">
        <v>8335</v>
      </c>
      <c r="F1947" s="13" t="s">
        <v>8335</v>
      </c>
      <c r="G1947" s="13">
        <v>1</v>
      </c>
      <c r="H1947" s="13" t="s">
        <v>8335</v>
      </c>
      <c r="J1947" s="20" t="str">
        <f>IF(Table7[[#This Row],[smoker]]="?","No",Table7[[#This Row],[smoker]])</f>
        <v>No</v>
      </c>
      <c r="K1947" s="20">
        <f>IFERROR(VALUE(Table7[[#This Row],[NumberOfMajorSurgeries]]),0)</f>
        <v>1</v>
      </c>
      <c r="L1947" s="20" t="str">
        <f t="shared" si="60"/>
        <v>Overweight</v>
      </c>
      <c r="M1947" s="20" t="str">
        <f t="shared" si="61"/>
        <v>Normal</v>
      </c>
    </row>
    <row r="1948" spans="1:13" x14ac:dyDescent="0.25">
      <c r="A1948" s="13" t="s">
        <v>3894</v>
      </c>
      <c r="B1948" s="13">
        <v>17.09</v>
      </c>
      <c r="C1948" s="13">
        <v>5.8</v>
      </c>
      <c r="D1948" s="13" t="s">
        <v>8336</v>
      </c>
      <c r="E1948" s="13" t="s">
        <v>8335</v>
      </c>
      <c r="F1948" s="13" t="s">
        <v>8335</v>
      </c>
      <c r="G1948" s="13" t="s">
        <v>8339</v>
      </c>
      <c r="H1948" s="13" t="s">
        <v>8335</v>
      </c>
      <c r="J1948" s="20" t="str">
        <f>IF(Table7[[#This Row],[smoker]]="?","No",Table7[[#This Row],[smoker]])</f>
        <v>No</v>
      </c>
      <c r="K1948" s="20">
        <f>IFERROR(VALUE(Table7[[#This Row],[NumberOfMajorSurgeries]]),0)</f>
        <v>0</v>
      </c>
      <c r="L1948" s="22" t="str">
        <f t="shared" si="60"/>
        <v>Underweight</v>
      </c>
      <c r="M1948" s="22" t="str">
        <f t="shared" si="61"/>
        <v>Prediabetes</v>
      </c>
    </row>
    <row r="1949" spans="1:13" x14ac:dyDescent="0.25">
      <c r="A1949" s="13" t="s">
        <v>3896</v>
      </c>
      <c r="B1949" s="13">
        <v>20.83</v>
      </c>
      <c r="C1949" s="13">
        <v>5.12</v>
      </c>
      <c r="D1949" s="13" t="s">
        <v>8335</v>
      </c>
      <c r="E1949" s="13" t="s">
        <v>8335</v>
      </c>
      <c r="F1949" s="13" t="s">
        <v>8335</v>
      </c>
      <c r="G1949" s="13" t="s">
        <v>8339</v>
      </c>
      <c r="H1949" s="13" t="s">
        <v>8335</v>
      </c>
      <c r="J1949" s="20" t="str">
        <f>IF(Table7[[#This Row],[smoker]]="?","No",Table7[[#This Row],[smoker]])</f>
        <v>No</v>
      </c>
      <c r="K1949" s="20">
        <f>IFERROR(VALUE(Table7[[#This Row],[NumberOfMajorSurgeries]]),0)</f>
        <v>0</v>
      </c>
      <c r="L1949" s="20" t="str">
        <f t="shared" si="60"/>
        <v>Normal Weight</v>
      </c>
      <c r="M1949" s="20" t="str">
        <f t="shared" si="61"/>
        <v>Normal</v>
      </c>
    </row>
    <row r="1950" spans="1:13" x14ac:dyDescent="0.25">
      <c r="A1950" s="13" t="s">
        <v>3898</v>
      </c>
      <c r="B1950" s="13">
        <v>18.920000000000002</v>
      </c>
      <c r="C1950" s="13">
        <v>5.98</v>
      </c>
      <c r="D1950" s="13" t="s">
        <v>8336</v>
      </c>
      <c r="E1950" s="13" t="s">
        <v>8335</v>
      </c>
      <c r="F1950" s="13" t="s">
        <v>8335</v>
      </c>
      <c r="G1950" s="13">
        <v>1</v>
      </c>
      <c r="H1950" s="13" t="s">
        <v>8335</v>
      </c>
      <c r="J1950" s="20" t="str">
        <f>IF(Table7[[#This Row],[smoker]]="?","No",Table7[[#This Row],[smoker]])</f>
        <v>No</v>
      </c>
      <c r="K1950" s="20">
        <f>IFERROR(VALUE(Table7[[#This Row],[NumberOfMajorSurgeries]]),0)</f>
        <v>1</v>
      </c>
      <c r="L1950" s="22" t="str">
        <f t="shared" si="60"/>
        <v>Normal Weight</v>
      </c>
      <c r="M1950" s="22" t="str">
        <f t="shared" si="61"/>
        <v>Prediabetes</v>
      </c>
    </row>
    <row r="1951" spans="1:13" x14ac:dyDescent="0.25">
      <c r="A1951" s="13" t="s">
        <v>3900</v>
      </c>
      <c r="B1951" s="13">
        <v>37.1</v>
      </c>
      <c r="C1951" s="13">
        <v>5.46</v>
      </c>
      <c r="D1951" s="13" t="s">
        <v>8335</v>
      </c>
      <c r="E1951" s="13" t="s">
        <v>8335</v>
      </c>
      <c r="F1951" s="13" t="s">
        <v>8335</v>
      </c>
      <c r="G1951" s="13" t="s">
        <v>8339</v>
      </c>
      <c r="H1951" s="13" t="s">
        <v>8335</v>
      </c>
      <c r="J1951" s="20" t="str">
        <f>IF(Table7[[#This Row],[smoker]]="?","No",Table7[[#This Row],[smoker]])</f>
        <v>No</v>
      </c>
      <c r="K1951" s="20">
        <f>IFERROR(VALUE(Table7[[#This Row],[NumberOfMajorSurgeries]]),0)</f>
        <v>0</v>
      </c>
      <c r="L1951" s="20" t="str">
        <f t="shared" si="60"/>
        <v>Obesity</v>
      </c>
      <c r="M1951" s="20" t="str">
        <f t="shared" si="61"/>
        <v>Normal</v>
      </c>
    </row>
    <row r="1952" spans="1:13" x14ac:dyDescent="0.25">
      <c r="A1952" s="13" t="s">
        <v>3902</v>
      </c>
      <c r="B1952" s="13">
        <v>22.515000000000001</v>
      </c>
      <c r="C1952" s="13">
        <v>4.91</v>
      </c>
      <c r="D1952" s="13" t="s">
        <v>8336</v>
      </c>
      <c r="E1952" s="13" t="s">
        <v>8335</v>
      </c>
      <c r="F1952" s="13" t="s">
        <v>8337</v>
      </c>
      <c r="G1952" s="13">
        <v>1</v>
      </c>
      <c r="H1952" s="13" t="s">
        <v>8335</v>
      </c>
      <c r="J1952" s="20" t="str">
        <f>IF(Table7[[#This Row],[smoker]]="?","No",Table7[[#This Row],[smoker]])</f>
        <v>No</v>
      </c>
      <c r="K1952" s="20">
        <f>IFERROR(VALUE(Table7[[#This Row],[NumberOfMajorSurgeries]]),0)</f>
        <v>1</v>
      </c>
      <c r="L1952" s="22" t="str">
        <f t="shared" si="60"/>
        <v>Normal Weight</v>
      </c>
      <c r="M1952" s="22" t="str">
        <f t="shared" si="61"/>
        <v>Normal</v>
      </c>
    </row>
    <row r="1953" spans="1:13" x14ac:dyDescent="0.25">
      <c r="A1953" s="13" t="s">
        <v>3904</v>
      </c>
      <c r="B1953" s="13">
        <v>32.700000000000003</v>
      </c>
      <c r="C1953" s="13">
        <v>4.66</v>
      </c>
      <c r="D1953" s="13" t="s">
        <v>8335</v>
      </c>
      <c r="E1953" s="13" t="s">
        <v>8335</v>
      </c>
      <c r="F1953" s="13" t="s">
        <v>8335</v>
      </c>
      <c r="G1953" s="13" t="s">
        <v>8339</v>
      </c>
      <c r="H1953" s="13" t="s">
        <v>8335</v>
      </c>
      <c r="J1953" s="20" t="str">
        <f>IF(Table7[[#This Row],[smoker]]="?","No",Table7[[#This Row],[smoker]])</f>
        <v>No</v>
      </c>
      <c r="K1953" s="20">
        <f>IFERROR(VALUE(Table7[[#This Row],[NumberOfMajorSurgeries]]),0)</f>
        <v>0</v>
      </c>
      <c r="L1953" s="20" t="str">
        <f t="shared" si="60"/>
        <v>Obesity</v>
      </c>
      <c r="M1953" s="20" t="str">
        <f t="shared" si="61"/>
        <v>Normal</v>
      </c>
    </row>
    <row r="1954" spans="1:13" x14ac:dyDescent="0.25">
      <c r="A1954" s="13" t="s">
        <v>3906</v>
      </c>
      <c r="B1954" s="13">
        <v>17.75</v>
      </c>
      <c r="C1954" s="13">
        <v>6.8</v>
      </c>
      <c r="D1954" s="13" t="s">
        <v>8336</v>
      </c>
      <c r="E1954" s="13" t="s">
        <v>8335</v>
      </c>
      <c r="F1954" s="13" t="s">
        <v>8335</v>
      </c>
      <c r="G1954" s="13">
        <v>1</v>
      </c>
      <c r="H1954" s="13" t="s">
        <v>8335</v>
      </c>
      <c r="J1954" s="20" t="str">
        <f>IF(Table7[[#This Row],[smoker]]="?","No",Table7[[#This Row],[smoker]])</f>
        <v>No</v>
      </c>
      <c r="K1954" s="20">
        <f>IFERROR(VALUE(Table7[[#This Row],[NumberOfMajorSurgeries]]),0)</f>
        <v>1</v>
      </c>
      <c r="L1954" s="22" t="str">
        <f t="shared" si="60"/>
        <v>Underweight</v>
      </c>
      <c r="M1954" s="22" t="str">
        <f t="shared" si="61"/>
        <v>Diabetes</v>
      </c>
    </row>
    <row r="1955" spans="1:13" x14ac:dyDescent="0.25">
      <c r="A1955" s="13" t="s">
        <v>3908</v>
      </c>
      <c r="B1955" s="13">
        <v>33.630000000000003</v>
      </c>
      <c r="C1955" s="13">
        <v>4.47</v>
      </c>
      <c r="D1955" s="13" t="s">
        <v>8336</v>
      </c>
      <c r="E1955" s="13" t="s">
        <v>8335</v>
      </c>
      <c r="F1955" s="13" t="s">
        <v>8335</v>
      </c>
      <c r="G1955" s="13" t="s">
        <v>8339</v>
      </c>
      <c r="H1955" s="13" t="s">
        <v>8335</v>
      </c>
      <c r="J1955" s="20" t="str">
        <f>IF(Table7[[#This Row],[smoker]]="?","No",Table7[[#This Row],[smoker]])</f>
        <v>No</v>
      </c>
      <c r="K1955" s="20">
        <f>IFERROR(VALUE(Table7[[#This Row],[NumberOfMajorSurgeries]]),0)</f>
        <v>0</v>
      </c>
      <c r="L1955" s="20" t="str">
        <f t="shared" si="60"/>
        <v>Obesity</v>
      </c>
      <c r="M1955" s="20" t="str">
        <f t="shared" si="61"/>
        <v>Normal</v>
      </c>
    </row>
    <row r="1956" spans="1:13" x14ac:dyDescent="0.25">
      <c r="A1956" s="13" t="s">
        <v>3910</v>
      </c>
      <c r="B1956" s="13">
        <v>34.799999999999997</v>
      </c>
      <c r="C1956" s="13">
        <v>4.08</v>
      </c>
      <c r="D1956" s="13" t="s">
        <v>8336</v>
      </c>
      <c r="E1956" s="13" t="s">
        <v>8335</v>
      </c>
      <c r="F1956" s="13" t="s">
        <v>8335</v>
      </c>
      <c r="G1956" s="13">
        <v>1</v>
      </c>
      <c r="H1956" s="13" t="s">
        <v>8335</v>
      </c>
      <c r="J1956" s="20" t="str">
        <f>IF(Table7[[#This Row],[smoker]]="?","No",Table7[[#This Row],[smoker]])</f>
        <v>No</v>
      </c>
      <c r="K1956" s="20">
        <f>IFERROR(VALUE(Table7[[#This Row],[NumberOfMajorSurgeries]]),0)</f>
        <v>1</v>
      </c>
      <c r="L1956" s="22" t="str">
        <f t="shared" si="60"/>
        <v>Obesity</v>
      </c>
      <c r="M1956" s="22" t="str">
        <f t="shared" si="61"/>
        <v>Normal</v>
      </c>
    </row>
    <row r="1957" spans="1:13" x14ac:dyDescent="0.25">
      <c r="A1957" s="13" t="s">
        <v>3912</v>
      </c>
      <c r="B1957" s="13">
        <v>16.809999999999999</v>
      </c>
      <c r="C1957" s="13">
        <v>5.51</v>
      </c>
      <c r="D1957" s="13" t="s">
        <v>8336</v>
      </c>
      <c r="E1957" s="13" t="s">
        <v>8335</v>
      </c>
      <c r="F1957" s="13" t="s">
        <v>8335</v>
      </c>
      <c r="G1957" s="13">
        <v>1</v>
      </c>
      <c r="H1957" s="13" t="s">
        <v>8335</v>
      </c>
      <c r="J1957" s="20" t="str">
        <f>IF(Table7[[#This Row],[smoker]]="?","No",Table7[[#This Row],[smoker]])</f>
        <v>No</v>
      </c>
      <c r="K1957" s="20">
        <f>IFERROR(VALUE(Table7[[#This Row],[NumberOfMajorSurgeries]]),0)</f>
        <v>1</v>
      </c>
      <c r="L1957" s="20" t="str">
        <f t="shared" si="60"/>
        <v>Underweight</v>
      </c>
      <c r="M1957" s="20" t="str">
        <f t="shared" si="61"/>
        <v>Normal</v>
      </c>
    </row>
    <row r="1958" spans="1:13" x14ac:dyDescent="0.25">
      <c r="A1958" s="13" t="s">
        <v>3914</v>
      </c>
      <c r="B1958" s="13">
        <v>16.690000000000001</v>
      </c>
      <c r="C1958" s="13">
        <v>8.4</v>
      </c>
      <c r="D1958" s="13" t="s">
        <v>8336</v>
      </c>
      <c r="E1958" s="13" t="s">
        <v>8335</v>
      </c>
      <c r="F1958" s="13" t="s">
        <v>8335</v>
      </c>
      <c r="G1958" s="13" t="s">
        <v>8339</v>
      </c>
      <c r="H1958" s="13" t="s">
        <v>8335</v>
      </c>
      <c r="J1958" s="20" t="str">
        <f>IF(Table7[[#This Row],[smoker]]="?","No",Table7[[#This Row],[smoker]])</f>
        <v>No</v>
      </c>
      <c r="K1958" s="20">
        <f>IFERROR(VALUE(Table7[[#This Row],[NumberOfMajorSurgeries]]),0)</f>
        <v>0</v>
      </c>
      <c r="L1958" s="22" t="str">
        <f t="shared" si="60"/>
        <v>Underweight</v>
      </c>
      <c r="M1958" s="22" t="str">
        <f t="shared" si="61"/>
        <v>Diabetes</v>
      </c>
    </row>
    <row r="1959" spans="1:13" x14ac:dyDescent="0.25">
      <c r="A1959" s="13" t="s">
        <v>3916</v>
      </c>
      <c r="B1959" s="13">
        <v>23.21</v>
      </c>
      <c r="C1959" s="13">
        <v>5.14</v>
      </c>
      <c r="D1959" s="13" t="s">
        <v>8336</v>
      </c>
      <c r="E1959" s="13" t="s">
        <v>8335</v>
      </c>
      <c r="F1959" s="13" t="s">
        <v>8335</v>
      </c>
      <c r="G1959" s="13">
        <v>1</v>
      </c>
      <c r="H1959" s="13" t="s">
        <v>8335</v>
      </c>
      <c r="J1959" s="20" t="str">
        <f>IF(Table7[[#This Row],[smoker]]="?","No",Table7[[#This Row],[smoker]])</f>
        <v>No</v>
      </c>
      <c r="K1959" s="20">
        <f>IFERROR(VALUE(Table7[[#This Row],[NumberOfMajorSurgeries]]),0)</f>
        <v>1</v>
      </c>
      <c r="L1959" s="20" t="str">
        <f t="shared" si="60"/>
        <v>Normal Weight</v>
      </c>
      <c r="M1959" s="20" t="str">
        <f t="shared" si="61"/>
        <v>Normal</v>
      </c>
    </row>
    <row r="1960" spans="1:13" x14ac:dyDescent="0.25">
      <c r="A1960" s="13" t="s">
        <v>3918</v>
      </c>
      <c r="B1960" s="13">
        <v>25.175000000000001</v>
      </c>
      <c r="C1960" s="13">
        <v>5.21</v>
      </c>
      <c r="D1960" s="13" t="s">
        <v>8336</v>
      </c>
      <c r="E1960" s="13" t="s">
        <v>8335</v>
      </c>
      <c r="F1960" s="13" t="s">
        <v>8335</v>
      </c>
      <c r="G1960" s="13">
        <v>1</v>
      </c>
      <c r="H1960" s="13" t="s">
        <v>8335</v>
      </c>
      <c r="J1960" s="20" t="str">
        <f>IF(Table7[[#This Row],[smoker]]="?","No",Table7[[#This Row],[smoker]])</f>
        <v>No</v>
      </c>
      <c r="K1960" s="20">
        <f>IFERROR(VALUE(Table7[[#This Row],[NumberOfMajorSurgeries]]),0)</f>
        <v>1</v>
      </c>
      <c r="L1960" s="22" t="str">
        <f t="shared" si="60"/>
        <v>Overweight</v>
      </c>
      <c r="M1960" s="22" t="str">
        <f t="shared" si="61"/>
        <v>Normal</v>
      </c>
    </row>
    <row r="1961" spans="1:13" x14ac:dyDescent="0.25">
      <c r="A1961" s="13" t="s">
        <v>3920</v>
      </c>
      <c r="B1961" s="13">
        <v>34.770000000000003</v>
      </c>
      <c r="C1961" s="13">
        <v>6.23</v>
      </c>
      <c r="D1961" s="13" t="s">
        <v>8335</v>
      </c>
      <c r="E1961" s="13" t="s">
        <v>8335</v>
      </c>
      <c r="F1961" s="13" t="s">
        <v>8335</v>
      </c>
      <c r="G1961" s="13" t="s">
        <v>8339</v>
      </c>
      <c r="H1961" s="13" t="s">
        <v>8335</v>
      </c>
      <c r="J1961" s="20" t="str">
        <f>IF(Table7[[#This Row],[smoker]]="?","No",Table7[[#This Row],[smoker]])</f>
        <v>No</v>
      </c>
      <c r="K1961" s="20">
        <f>IFERROR(VALUE(Table7[[#This Row],[NumberOfMajorSurgeries]]),0)</f>
        <v>0</v>
      </c>
      <c r="L1961" s="20" t="str">
        <f t="shared" si="60"/>
        <v>Obesity</v>
      </c>
      <c r="M1961" s="20" t="str">
        <f t="shared" si="61"/>
        <v>Prediabetes</v>
      </c>
    </row>
    <row r="1962" spans="1:13" x14ac:dyDescent="0.25">
      <c r="A1962" s="13" t="s">
        <v>3922</v>
      </c>
      <c r="B1962" s="13">
        <v>27.7</v>
      </c>
      <c r="C1962" s="13">
        <v>5.6</v>
      </c>
      <c r="D1962" s="13" t="s">
        <v>8335</v>
      </c>
      <c r="E1962" s="13" t="s">
        <v>8335</v>
      </c>
      <c r="F1962" s="13" t="s">
        <v>8335</v>
      </c>
      <c r="G1962" s="13">
        <v>1</v>
      </c>
      <c r="H1962" s="13" t="s">
        <v>8335</v>
      </c>
      <c r="J1962" s="20" t="str">
        <f>IF(Table7[[#This Row],[smoker]]="?","No",Table7[[#This Row],[smoker]])</f>
        <v>No</v>
      </c>
      <c r="K1962" s="20">
        <f>IFERROR(VALUE(Table7[[#This Row],[NumberOfMajorSurgeries]]),0)</f>
        <v>1</v>
      </c>
      <c r="L1962" s="22" t="str">
        <f t="shared" si="60"/>
        <v>Overweight</v>
      </c>
      <c r="M1962" s="22" t="str">
        <f t="shared" si="61"/>
        <v>Normal</v>
      </c>
    </row>
    <row r="1963" spans="1:13" x14ac:dyDescent="0.25">
      <c r="A1963" s="13" t="s">
        <v>3924</v>
      </c>
      <c r="B1963" s="13">
        <v>19.12</v>
      </c>
      <c r="C1963" s="13">
        <v>4.72</v>
      </c>
      <c r="D1963" s="13" t="s">
        <v>8336</v>
      </c>
      <c r="E1963" s="13" t="s">
        <v>8335</v>
      </c>
      <c r="F1963" s="13" t="s">
        <v>8335</v>
      </c>
      <c r="G1963" s="13">
        <v>1</v>
      </c>
      <c r="H1963" s="13" t="s">
        <v>8335</v>
      </c>
      <c r="J1963" s="20" t="str">
        <f>IF(Table7[[#This Row],[smoker]]="?","No",Table7[[#This Row],[smoker]])</f>
        <v>No</v>
      </c>
      <c r="K1963" s="20">
        <f>IFERROR(VALUE(Table7[[#This Row],[NumberOfMajorSurgeries]]),0)</f>
        <v>1</v>
      </c>
      <c r="L1963" s="20" t="str">
        <f t="shared" si="60"/>
        <v>Normal Weight</v>
      </c>
      <c r="M1963" s="20" t="str">
        <f t="shared" si="61"/>
        <v>Normal</v>
      </c>
    </row>
    <row r="1964" spans="1:13" x14ac:dyDescent="0.25">
      <c r="A1964" s="13" t="s">
        <v>3926</v>
      </c>
      <c r="B1964" s="13">
        <v>32.67</v>
      </c>
      <c r="C1964" s="13">
        <v>4.67</v>
      </c>
      <c r="D1964" s="13" t="s">
        <v>8335</v>
      </c>
      <c r="E1964" s="13" t="s">
        <v>8335</v>
      </c>
      <c r="F1964" s="13" t="s">
        <v>8337</v>
      </c>
      <c r="G1964" s="13">
        <v>1</v>
      </c>
      <c r="H1964" s="13" t="s">
        <v>8335</v>
      </c>
      <c r="J1964" s="20" t="str">
        <f>IF(Table7[[#This Row],[smoker]]="?","No",Table7[[#This Row],[smoker]])</f>
        <v>No</v>
      </c>
      <c r="K1964" s="20">
        <f>IFERROR(VALUE(Table7[[#This Row],[NumberOfMajorSurgeries]]),0)</f>
        <v>1</v>
      </c>
      <c r="L1964" s="22" t="str">
        <f t="shared" si="60"/>
        <v>Obesity</v>
      </c>
      <c r="M1964" s="22" t="str">
        <f t="shared" si="61"/>
        <v>Normal</v>
      </c>
    </row>
    <row r="1965" spans="1:13" x14ac:dyDescent="0.25">
      <c r="A1965" s="13" t="s">
        <v>3928</v>
      </c>
      <c r="B1965" s="13">
        <v>28.5</v>
      </c>
      <c r="C1965" s="13">
        <v>6.11</v>
      </c>
      <c r="D1965" s="13" t="s">
        <v>8335</v>
      </c>
      <c r="E1965" s="13" t="s">
        <v>8335</v>
      </c>
      <c r="F1965" s="13" t="s">
        <v>8335</v>
      </c>
      <c r="G1965" s="13">
        <v>1</v>
      </c>
      <c r="H1965" s="13" t="s">
        <v>8335</v>
      </c>
      <c r="J1965" s="20" t="str">
        <f>IF(Table7[[#This Row],[smoker]]="?","No",Table7[[#This Row],[smoker]])</f>
        <v>No</v>
      </c>
      <c r="K1965" s="20">
        <f>IFERROR(VALUE(Table7[[#This Row],[NumberOfMajorSurgeries]]),0)</f>
        <v>1</v>
      </c>
      <c r="L1965" s="20" t="str">
        <f t="shared" si="60"/>
        <v>Overweight</v>
      </c>
      <c r="M1965" s="20" t="str">
        <f t="shared" si="61"/>
        <v>Prediabetes</v>
      </c>
    </row>
    <row r="1966" spans="1:13" x14ac:dyDescent="0.25">
      <c r="A1966" s="13" t="s">
        <v>3930</v>
      </c>
      <c r="B1966" s="13">
        <v>39.270000000000003</v>
      </c>
      <c r="C1966" s="13">
        <v>6.25</v>
      </c>
      <c r="D1966" s="13" t="s">
        <v>8335</v>
      </c>
      <c r="E1966" s="13" t="s">
        <v>8335</v>
      </c>
      <c r="F1966" s="13" t="s">
        <v>8335</v>
      </c>
      <c r="G1966" s="13" t="s">
        <v>8339</v>
      </c>
      <c r="H1966" s="13" t="s">
        <v>8335</v>
      </c>
      <c r="J1966" s="20" t="str">
        <f>IF(Table7[[#This Row],[smoker]]="?","No",Table7[[#This Row],[smoker]])</f>
        <v>No</v>
      </c>
      <c r="K1966" s="20">
        <f>IFERROR(VALUE(Table7[[#This Row],[NumberOfMajorSurgeries]]),0)</f>
        <v>0</v>
      </c>
      <c r="L1966" s="22" t="str">
        <f t="shared" si="60"/>
        <v>Obesity</v>
      </c>
      <c r="M1966" s="22" t="str">
        <f t="shared" si="61"/>
        <v>Prediabetes</v>
      </c>
    </row>
    <row r="1967" spans="1:13" x14ac:dyDescent="0.25">
      <c r="A1967" s="13" t="s">
        <v>3932</v>
      </c>
      <c r="B1967" s="13">
        <v>32.49</v>
      </c>
      <c r="C1967" s="13">
        <v>4</v>
      </c>
      <c r="D1967" s="13" t="s">
        <v>8336</v>
      </c>
      <c r="E1967" s="13" t="s">
        <v>8335</v>
      </c>
      <c r="F1967" s="13" t="s">
        <v>8335</v>
      </c>
      <c r="G1967" s="13" t="s">
        <v>8339</v>
      </c>
      <c r="H1967" s="13" t="s">
        <v>8335</v>
      </c>
      <c r="J1967" s="20" t="str">
        <f>IF(Table7[[#This Row],[smoker]]="?","No",Table7[[#This Row],[smoker]])</f>
        <v>No</v>
      </c>
      <c r="K1967" s="20">
        <f>IFERROR(VALUE(Table7[[#This Row],[NumberOfMajorSurgeries]]),0)</f>
        <v>0</v>
      </c>
      <c r="L1967" s="20" t="str">
        <f t="shared" si="60"/>
        <v>Obesity</v>
      </c>
      <c r="M1967" s="20" t="str">
        <f t="shared" si="61"/>
        <v>Normal</v>
      </c>
    </row>
    <row r="1968" spans="1:13" x14ac:dyDescent="0.25">
      <c r="A1968" s="13" t="s">
        <v>3934</v>
      </c>
      <c r="B1968" s="13">
        <v>23.7</v>
      </c>
      <c r="C1968" s="13">
        <v>5.55</v>
      </c>
      <c r="D1968" s="13" t="s">
        <v>8336</v>
      </c>
      <c r="E1968" s="13" t="s">
        <v>8335</v>
      </c>
      <c r="F1968" s="13" t="s">
        <v>8335</v>
      </c>
      <c r="G1968" s="13" t="s">
        <v>8339</v>
      </c>
      <c r="H1968" s="13" t="s">
        <v>8335</v>
      </c>
      <c r="J1968" s="20" t="str">
        <f>IF(Table7[[#This Row],[smoker]]="?","No",Table7[[#This Row],[smoker]])</f>
        <v>No</v>
      </c>
      <c r="K1968" s="20">
        <f>IFERROR(VALUE(Table7[[#This Row],[NumberOfMajorSurgeries]]),0)</f>
        <v>0</v>
      </c>
      <c r="L1968" s="22" t="str">
        <f t="shared" si="60"/>
        <v>Normal Weight</v>
      </c>
      <c r="M1968" s="22" t="str">
        <f t="shared" si="61"/>
        <v>Normal</v>
      </c>
    </row>
    <row r="1969" spans="1:13" x14ac:dyDescent="0.25">
      <c r="A1969" s="13" t="s">
        <v>3936</v>
      </c>
      <c r="B1969" s="13">
        <v>30.4</v>
      </c>
      <c r="C1969" s="13">
        <v>5.95</v>
      </c>
      <c r="D1969" s="13" t="s">
        <v>8335</v>
      </c>
      <c r="E1969" s="13" t="s">
        <v>8336</v>
      </c>
      <c r="F1969" s="13" t="s">
        <v>8335</v>
      </c>
      <c r="G1969" s="13">
        <v>1</v>
      </c>
      <c r="H1969" s="13" t="s">
        <v>8335</v>
      </c>
      <c r="J1969" s="20" t="str">
        <f>IF(Table7[[#This Row],[smoker]]="?","No",Table7[[#This Row],[smoker]])</f>
        <v>No</v>
      </c>
      <c r="K1969" s="20">
        <f>IFERROR(VALUE(Table7[[#This Row],[NumberOfMajorSurgeries]]),0)</f>
        <v>1</v>
      </c>
      <c r="L1969" s="20" t="str">
        <f t="shared" si="60"/>
        <v>Obesity</v>
      </c>
      <c r="M1969" s="20" t="str">
        <f t="shared" si="61"/>
        <v>Prediabetes</v>
      </c>
    </row>
    <row r="1970" spans="1:13" x14ac:dyDescent="0.25">
      <c r="A1970" s="13" t="s">
        <v>3938</v>
      </c>
      <c r="B1970" s="13">
        <v>38.94</v>
      </c>
      <c r="C1970" s="13">
        <v>4.3600000000000003</v>
      </c>
      <c r="D1970" s="13" t="s">
        <v>8335</v>
      </c>
      <c r="E1970" s="13" t="s">
        <v>8335</v>
      </c>
      <c r="F1970" s="13" t="s">
        <v>8337</v>
      </c>
      <c r="G1970" s="13">
        <v>1</v>
      </c>
      <c r="H1970" s="13" t="s">
        <v>8335</v>
      </c>
      <c r="J1970" s="20" t="str">
        <f>IF(Table7[[#This Row],[smoker]]="?","No",Table7[[#This Row],[smoker]])</f>
        <v>No</v>
      </c>
      <c r="K1970" s="20">
        <f>IFERROR(VALUE(Table7[[#This Row],[NumberOfMajorSurgeries]]),0)</f>
        <v>1</v>
      </c>
      <c r="L1970" s="22" t="str">
        <f t="shared" si="60"/>
        <v>Obesity</v>
      </c>
      <c r="M1970" s="22" t="str">
        <f t="shared" si="61"/>
        <v>Normal</v>
      </c>
    </row>
    <row r="1971" spans="1:13" x14ac:dyDescent="0.25">
      <c r="A1971" s="13" t="s">
        <v>3940</v>
      </c>
      <c r="B1971" s="13">
        <v>31.02</v>
      </c>
      <c r="C1971" s="13">
        <v>4.84</v>
      </c>
      <c r="D1971" s="13" t="s">
        <v>8335</v>
      </c>
      <c r="E1971" s="13" t="s">
        <v>8335</v>
      </c>
      <c r="F1971" s="13" t="s">
        <v>8337</v>
      </c>
      <c r="G1971" s="13">
        <v>1</v>
      </c>
      <c r="H1971" s="13" t="s">
        <v>8335</v>
      </c>
      <c r="J1971" s="20" t="str">
        <f>IF(Table7[[#This Row],[smoker]]="?","No",Table7[[#This Row],[smoker]])</f>
        <v>No</v>
      </c>
      <c r="K1971" s="20">
        <f>IFERROR(VALUE(Table7[[#This Row],[NumberOfMajorSurgeries]]),0)</f>
        <v>1</v>
      </c>
      <c r="L1971" s="20" t="str">
        <f t="shared" si="60"/>
        <v>Obesity</v>
      </c>
      <c r="M1971" s="20" t="str">
        <f t="shared" si="61"/>
        <v>Normal</v>
      </c>
    </row>
    <row r="1972" spans="1:13" x14ac:dyDescent="0.25">
      <c r="A1972" s="13" t="s">
        <v>3942</v>
      </c>
      <c r="B1972" s="13">
        <v>17.5</v>
      </c>
      <c r="C1972" s="13">
        <v>4.5599999999999996</v>
      </c>
      <c r="D1972" s="13" t="s">
        <v>8335</v>
      </c>
      <c r="E1972" s="13" t="s">
        <v>8335</v>
      </c>
      <c r="F1972" s="13" t="s">
        <v>8335</v>
      </c>
      <c r="G1972" s="13">
        <v>1</v>
      </c>
      <c r="H1972" s="13" t="s">
        <v>8335</v>
      </c>
      <c r="J1972" s="20" t="str">
        <f>IF(Table7[[#This Row],[smoker]]="?","No",Table7[[#This Row],[smoker]])</f>
        <v>No</v>
      </c>
      <c r="K1972" s="20">
        <f>IFERROR(VALUE(Table7[[#This Row],[NumberOfMajorSurgeries]]),0)</f>
        <v>1</v>
      </c>
      <c r="L1972" s="22" t="str">
        <f t="shared" si="60"/>
        <v>Underweight</v>
      </c>
      <c r="M1972" s="22" t="str">
        <f t="shared" si="61"/>
        <v>Normal</v>
      </c>
    </row>
    <row r="1973" spans="1:13" x14ac:dyDescent="0.25">
      <c r="A1973" s="13" t="s">
        <v>3944</v>
      </c>
      <c r="B1973" s="13">
        <v>34.799999999999997</v>
      </c>
      <c r="C1973" s="13">
        <v>4.42</v>
      </c>
      <c r="D1973" s="13" t="s">
        <v>8336</v>
      </c>
      <c r="E1973" s="13" t="s">
        <v>8336</v>
      </c>
      <c r="F1973" s="13" t="s">
        <v>8335</v>
      </c>
      <c r="G1973" s="13">
        <v>2</v>
      </c>
      <c r="H1973" s="13" t="s">
        <v>8335</v>
      </c>
      <c r="J1973" s="20" t="str">
        <f>IF(Table7[[#This Row],[smoker]]="?","No",Table7[[#This Row],[smoker]])</f>
        <v>No</v>
      </c>
      <c r="K1973" s="20">
        <f>IFERROR(VALUE(Table7[[#This Row],[NumberOfMajorSurgeries]]),0)</f>
        <v>2</v>
      </c>
      <c r="L1973" s="20" t="str">
        <f t="shared" si="60"/>
        <v>Obesity</v>
      </c>
      <c r="M1973" s="20" t="str">
        <f t="shared" si="61"/>
        <v>Normal</v>
      </c>
    </row>
    <row r="1974" spans="1:13" x14ac:dyDescent="0.25">
      <c r="A1974" s="13" t="s">
        <v>3946</v>
      </c>
      <c r="B1974" s="13">
        <v>17.3</v>
      </c>
      <c r="C1974" s="13">
        <v>7.66</v>
      </c>
      <c r="D1974" s="13" t="s">
        <v>8336</v>
      </c>
      <c r="E1974" s="13" t="s">
        <v>8335</v>
      </c>
      <c r="F1974" s="13" t="s">
        <v>8335</v>
      </c>
      <c r="G1974" s="13">
        <v>1</v>
      </c>
      <c r="H1974" s="13" t="s">
        <v>8335</v>
      </c>
      <c r="J1974" s="20" t="str">
        <f>IF(Table7[[#This Row],[smoker]]="?","No",Table7[[#This Row],[smoker]])</f>
        <v>No</v>
      </c>
      <c r="K1974" s="20">
        <f>IFERROR(VALUE(Table7[[#This Row],[NumberOfMajorSurgeries]]),0)</f>
        <v>1</v>
      </c>
      <c r="L1974" s="22" t="str">
        <f t="shared" si="60"/>
        <v>Underweight</v>
      </c>
      <c r="M1974" s="22" t="str">
        <f t="shared" si="61"/>
        <v>Diabetes</v>
      </c>
    </row>
    <row r="1975" spans="1:13" x14ac:dyDescent="0.25">
      <c r="A1975" s="13" t="s">
        <v>3948</v>
      </c>
      <c r="B1975" s="13">
        <v>32.25</v>
      </c>
      <c r="C1975" s="13">
        <v>5.2</v>
      </c>
      <c r="D1975" s="13" t="s">
        <v>8336</v>
      </c>
      <c r="E1975" s="13" t="s">
        <v>8335</v>
      </c>
      <c r="F1975" s="13" t="s">
        <v>8335</v>
      </c>
      <c r="G1975" s="13" t="s">
        <v>8339</v>
      </c>
      <c r="H1975" s="13" t="s">
        <v>8335</v>
      </c>
      <c r="J1975" s="20" t="str">
        <f>IF(Table7[[#This Row],[smoker]]="?","No",Table7[[#This Row],[smoker]])</f>
        <v>No</v>
      </c>
      <c r="K1975" s="20">
        <f>IFERROR(VALUE(Table7[[#This Row],[NumberOfMajorSurgeries]]),0)</f>
        <v>0</v>
      </c>
      <c r="L1975" s="20" t="str">
        <f t="shared" si="60"/>
        <v>Obesity</v>
      </c>
      <c r="M1975" s="20" t="str">
        <f t="shared" si="61"/>
        <v>Normal</v>
      </c>
    </row>
    <row r="1976" spans="1:13" x14ac:dyDescent="0.25">
      <c r="A1976" s="13" t="s">
        <v>3950</v>
      </c>
      <c r="B1976" s="13">
        <v>42.4</v>
      </c>
      <c r="C1976" s="13">
        <v>5.53</v>
      </c>
      <c r="D1976" s="13" t="s">
        <v>8336</v>
      </c>
      <c r="E1976" s="13" t="s">
        <v>8335</v>
      </c>
      <c r="F1976" s="13" t="s">
        <v>8335</v>
      </c>
      <c r="G1976" s="13" t="s">
        <v>8339</v>
      </c>
      <c r="H1976" s="13" t="s">
        <v>8335</v>
      </c>
      <c r="J1976" s="20" t="str">
        <f>IF(Table7[[#This Row],[smoker]]="?","No",Table7[[#This Row],[smoker]])</f>
        <v>No</v>
      </c>
      <c r="K1976" s="20">
        <f>IFERROR(VALUE(Table7[[#This Row],[NumberOfMajorSurgeries]]),0)</f>
        <v>0</v>
      </c>
      <c r="L1976" s="22" t="str">
        <f t="shared" si="60"/>
        <v>Obesity</v>
      </c>
      <c r="M1976" s="22" t="str">
        <f t="shared" si="61"/>
        <v>Normal</v>
      </c>
    </row>
    <row r="1977" spans="1:13" x14ac:dyDescent="0.25">
      <c r="A1977" s="13" t="s">
        <v>3952</v>
      </c>
      <c r="B1977" s="13">
        <v>38.664999999999999</v>
      </c>
      <c r="C1977" s="13">
        <v>4.8600000000000003</v>
      </c>
      <c r="D1977" s="13" t="s">
        <v>8335</v>
      </c>
      <c r="E1977" s="13" t="s">
        <v>8336</v>
      </c>
      <c r="F1977" s="13" t="s">
        <v>8335</v>
      </c>
      <c r="G1977" s="13">
        <v>1</v>
      </c>
      <c r="H1977" s="13" t="s">
        <v>8335</v>
      </c>
      <c r="J1977" s="20" t="str">
        <f>IF(Table7[[#This Row],[smoker]]="?","No",Table7[[#This Row],[smoker]])</f>
        <v>No</v>
      </c>
      <c r="K1977" s="20">
        <f>IFERROR(VALUE(Table7[[#This Row],[NumberOfMajorSurgeries]]),0)</f>
        <v>1</v>
      </c>
      <c r="L1977" s="20" t="str">
        <f t="shared" si="60"/>
        <v>Obesity</v>
      </c>
      <c r="M1977" s="20" t="str">
        <f t="shared" si="61"/>
        <v>Normal</v>
      </c>
    </row>
    <row r="1978" spans="1:13" x14ac:dyDescent="0.25">
      <c r="A1978" s="13" t="s">
        <v>3954</v>
      </c>
      <c r="B1978" s="13">
        <v>29.92</v>
      </c>
      <c r="C1978" s="13">
        <v>5.49</v>
      </c>
      <c r="D1978" s="13" t="s">
        <v>8336</v>
      </c>
      <c r="E1978" s="13" t="s">
        <v>8335</v>
      </c>
      <c r="F1978" s="13" t="s">
        <v>8335</v>
      </c>
      <c r="G1978" s="13" t="s">
        <v>8339</v>
      </c>
      <c r="H1978" s="13" t="s">
        <v>8335</v>
      </c>
      <c r="J1978" s="20" t="str">
        <f>IF(Table7[[#This Row],[smoker]]="?","No",Table7[[#This Row],[smoker]])</f>
        <v>No</v>
      </c>
      <c r="K1978" s="20">
        <f>IFERROR(VALUE(Table7[[#This Row],[NumberOfMajorSurgeries]]),0)</f>
        <v>0</v>
      </c>
      <c r="L1978" s="22" t="str">
        <f t="shared" si="60"/>
        <v>Overweight</v>
      </c>
      <c r="M1978" s="22" t="str">
        <f t="shared" si="61"/>
        <v>Normal</v>
      </c>
    </row>
    <row r="1979" spans="1:13" x14ac:dyDescent="0.25">
      <c r="A1979" s="13" t="s">
        <v>3956</v>
      </c>
      <c r="B1979" s="13">
        <v>29.48</v>
      </c>
      <c r="C1979" s="13">
        <v>4.09</v>
      </c>
      <c r="D1979" s="13" t="s">
        <v>8336</v>
      </c>
      <c r="E1979" s="13" t="s">
        <v>8335</v>
      </c>
      <c r="F1979" s="13" t="s">
        <v>8335</v>
      </c>
      <c r="G1979" s="13" t="s">
        <v>8339</v>
      </c>
      <c r="H1979" s="13" t="s">
        <v>8335</v>
      </c>
      <c r="J1979" s="20" t="str">
        <f>IF(Table7[[#This Row],[smoker]]="?","No",Table7[[#This Row],[smoker]])</f>
        <v>No</v>
      </c>
      <c r="K1979" s="20">
        <f>IFERROR(VALUE(Table7[[#This Row],[NumberOfMajorSurgeries]]),0)</f>
        <v>0</v>
      </c>
      <c r="L1979" s="20" t="str">
        <f t="shared" si="60"/>
        <v>Overweight</v>
      </c>
      <c r="M1979" s="20" t="str">
        <f t="shared" si="61"/>
        <v>Normal</v>
      </c>
    </row>
    <row r="1980" spans="1:13" x14ac:dyDescent="0.25">
      <c r="A1980" s="13" t="s">
        <v>3958</v>
      </c>
      <c r="B1980" s="13">
        <v>28.785</v>
      </c>
      <c r="C1980" s="13">
        <v>4.3099999999999996</v>
      </c>
      <c r="D1980" s="13" t="s">
        <v>8336</v>
      </c>
      <c r="E1980" s="13" t="s">
        <v>8335</v>
      </c>
      <c r="F1980" s="13" t="s">
        <v>8335</v>
      </c>
      <c r="G1980" s="13" t="s">
        <v>8339</v>
      </c>
      <c r="H1980" s="13" t="s">
        <v>8335</v>
      </c>
      <c r="J1980" s="20" t="str">
        <f>IF(Table7[[#This Row],[smoker]]="?","No",Table7[[#This Row],[smoker]])</f>
        <v>No</v>
      </c>
      <c r="K1980" s="20">
        <f>IFERROR(VALUE(Table7[[#This Row],[NumberOfMajorSurgeries]]),0)</f>
        <v>0</v>
      </c>
      <c r="L1980" s="22" t="str">
        <f t="shared" si="60"/>
        <v>Overweight</v>
      </c>
      <c r="M1980" s="22" t="str">
        <f t="shared" si="61"/>
        <v>Normal</v>
      </c>
    </row>
    <row r="1981" spans="1:13" x14ac:dyDescent="0.25">
      <c r="A1981" s="13" t="s">
        <v>3960</v>
      </c>
      <c r="B1981" s="13">
        <v>19.8</v>
      </c>
      <c r="C1981" s="13">
        <v>4</v>
      </c>
      <c r="D1981" s="13" t="s">
        <v>8336</v>
      </c>
      <c r="E1981" s="13" t="s">
        <v>8335</v>
      </c>
      <c r="F1981" s="13" t="s">
        <v>8335</v>
      </c>
      <c r="G1981" s="13" t="s">
        <v>8339</v>
      </c>
      <c r="H1981" s="13" t="s">
        <v>8335</v>
      </c>
      <c r="J1981" s="20" t="str">
        <f>IF(Table7[[#This Row],[smoker]]="?","No",Table7[[#This Row],[smoker]])</f>
        <v>No</v>
      </c>
      <c r="K1981" s="20">
        <f>IFERROR(VALUE(Table7[[#This Row],[NumberOfMajorSurgeries]]),0)</f>
        <v>0</v>
      </c>
      <c r="L1981" s="20" t="str">
        <f t="shared" si="60"/>
        <v>Normal Weight</v>
      </c>
      <c r="M1981" s="20" t="str">
        <f t="shared" si="61"/>
        <v>Normal</v>
      </c>
    </row>
    <row r="1982" spans="1:13" x14ac:dyDescent="0.25">
      <c r="A1982" s="13" t="s">
        <v>3962</v>
      </c>
      <c r="B1982" s="13">
        <v>35.53</v>
      </c>
      <c r="C1982" s="13">
        <v>4.68</v>
      </c>
      <c r="D1982" s="13" t="s">
        <v>8335</v>
      </c>
      <c r="E1982" s="13" t="s">
        <v>8335</v>
      </c>
      <c r="F1982" s="13" t="s">
        <v>8337</v>
      </c>
      <c r="G1982" s="13">
        <v>1</v>
      </c>
      <c r="H1982" s="13" t="s">
        <v>8335</v>
      </c>
      <c r="J1982" s="20" t="str">
        <f>IF(Table7[[#This Row],[smoker]]="?","No",Table7[[#This Row],[smoker]])</f>
        <v>No</v>
      </c>
      <c r="K1982" s="20">
        <f>IFERROR(VALUE(Table7[[#This Row],[NumberOfMajorSurgeries]]),0)</f>
        <v>1</v>
      </c>
      <c r="L1982" s="22" t="str">
        <f t="shared" si="60"/>
        <v>Obesity</v>
      </c>
      <c r="M1982" s="22" t="str">
        <f t="shared" si="61"/>
        <v>Normal</v>
      </c>
    </row>
    <row r="1983" spans="1:13" x14ac:dyDescent="0.25">
      <c r="A1983" s="13" t="s">
        <v>3964</v>
      </c>
      <c r="B1983" s="13">
        <v>21.47</v>
      </c>
      <c r="C1983" s="13">
        <v>4.0199999999999996</v>
      </c>
      <c r="D1983" s="13" t="s">
        <v>8336</v>
      </c>
      <c r="E1983" s="13" t="s">
        <v>8335</v>
      </c>
      <c r="F1983" s="13" t="s">
        <v>8335</v>
      </c>
      <c r="G1983" s="13">
        <v>1</v>
      </c>
      <c r="H1983" s="13" t="s">
        <v>8335</v>
      </c>
      <c r="J1983" s="20" t="str">
        <f>IF(Table7[[#This Row],[smoker]]="?","No",Table7[[#This Row],[smoker]])</f>
        <v>No</v>
      </c>
      <c r="K1983" s="20">
        <f>IFERROR(VALUE(Table7[[#This Row],[NumberOfMajorSurgeries]]),0)</f>
        <v>1</v>
      </c>
      <c r="L1983" s="20" t="str">
        <f t="shared" si="60"/>
        <v>Normal Weight</v>
      </c>
      <c r="M1983" s="20" t="str">
        <f t="shared" si="61"/>
        <v>Normal</v>
      </c>
    </row>
    <row r="1984" spans="1:13" x14ac:dyDescent="0.25">
      <c r="A1984" s="13" t="s">
        <v>3966</v>
      </c>
      <c r="B1984" s="13">
        <v>25.9</v>
      </c>
      <c r="C1984" s="13">
        <v>5.12</v>
      </c>
      <c r="D1984" s="13" t="s">
        <v>8335</v>
      </c>
      <c r="E1984" s="13" t="s">
        <v>8335</v>
      </c>
      <c r="F1984" s="13" t="s">
        <v>8337</v>
      </c>
      <c r="G1984" s="13">
        <v>1</v>
      </c>
      <c r="H1984" s="13" t="s">
        <v>8335</v>
      </c>
      <c r="J1984" s="20" t="str">
        <f>IF(Table7[[#This Row],[smoker]]="?","No",Table7[[#This Row],[smoker]])</f>
        <v>No</v>
      </c>
      <c r="K1984" s="20">
        <f>IFERROR(VALUE(Table7[[#This Row],[NumberOfMajorSurgeries]]),0)</f>
        <v>1</v>
      </c>
      <c r="L1984" s="22" t="str">
        <f t="shared" si="60"/>
        <v>Overweight</v>
      </c>
      <c r="M1984" s="22" t="str">
        <f t="shared" si="61"/>
        <v>Normal</v>
      </c>
    </row>
    <row r="1985" spans="1:13" x14ac:dyDescent="0.25">
      <c r="A1985" s="13" t="s">
        <v>3968</v>
      </c>
      <c r="B1985" s="13">
        <v>20.81</v>
      </c>
      <c r="C1985" s="13">
        <v>5.52</v>
      </c>
      <c r="D1985" s="13" t="s">
        <v>8335</v>
      </c>
      <c r="E1985" s="13" t="s">
        <v>8335</v>
      </c>
      <c r="F1985" s="13" t="s">
        <v>8335</v>
      </c>
      <c r="G1985" s="13" t="s">
        <v>8339</v>
      </c>
      <c r="H1985" s="13" t="s">
        <v>8335</v>
      </c>
      <c r="J1985" s="20" t="str">
        <f>IF(Table7[[#This Row],[smoker]]="?","No",Table7[[#This Row],[smoker]])</f>
        <v>No</v>
      </c>
      <c r="K1985" s="20">
        <f>IFERROR(VALUE(Table7[[#This Row],[NumberOfMajorSurgeries]]),0)</f>
        <v>0</v>
      </c>
      <c r="L1985" s="20" t="str">
        <f t="shared" si="60"/>
        <v>Normal Weight</v>
      </c>
      <c r="M1985" s="20" t="str">
        <f t="shared" si="61"/>
        <v>Normal</v>
      </c>
    </row>
    <row r="1986" spans="1:13" x14ac:dyDescent="0.25">
      <c r="A1986" s="13" t="s">
        <v>3970</v>
      </c>
      <c r="B1986" s="13">
        <v>25.84</v>
      </c>
      <c r="C1986" s="13">
        <v>5.81</v>
      </c>
      <c r="D1986" s="13" t="s">
        <v>8336</v>
      </c>
      <c r="E1986" s="13" t="s">
        <v>8335</v>
      </c>
      <c r="F1986" s="13" t="s">
        <v>8337</v>
      </c>
      <c r="G1986" s="13">
        <v>1</v>
      </c>
      <c r="H1986" s="13" t="s">
        <v>8335</v>
      </c>
      <c r="J1986" s="20" t="str">
        <f>IF(Table7[[#This Row],[smoker]]="?","No",Table7[[#This Row],[smoker]])</f>
        <v>No</v>
      </c>
      <c r="K1986" s="20">
        <f>IFERROR(VALUE(Table7[[#This Row],[NumberOfMajorSurgeries]]),0)</f>
        <v>1</v>
      </c>
      <c r="L1986" s="22" t="str">
        <f t="shared" ref="L1986:L2049" si="62">IF(B1986 &lt; 18.5, "Underweight", IF(B1986 &lt; 25, "Normal Weight", IF(B1986 &lt; 30, "Overweight", "Obesity")))</f>
        <v>Overweight</v>
      </c>
      <c r="M1986" s="22" t="str">
        <f t="shared" ref="M1986:M2049" si="63">IF(C1986&lt;5.7,"Normal",
IF(C1986&lt;6.5,"Prediabetes",
IF(C1986&lt;7,"Diabetes",
"Diabetes")))</f>
        <v>Prediabetes</v>
      </c>
    </row>
    <row r="1987" spans="1:13" x14ac:dyDescent="0.25">
      <c r="A1987" s="13" t="s">
        <v>3972</v>
      </c>
      <c r="B1987" s="13">
        <v>30.95</v>
      </c>
      <c r="C1987" s="13">
        <v>5.16</v>
      </c>
      <c r="D1987" s="13" t="s">
        <v>8335</v>
      </c>
      <c r="E1987" s="13" t="s">
        <v>8335</v>
      </c>
      <c r="F1987" s="13" t="s">
        <v>8337</v>
      </c>
      <c r="G1987" s="13">
        <v>1</v>
      </c>
      <c r="H1987" s="13" t="s">
        <v>8335</v>
      </c>
      <c r="J1987" s="20" t="str">
        <f>IF(Table7[[#This Row],[smoker]]="?","No",Table7[[#This Row],[smoker]])</f>
        <v>No</v>
      </c>
      <c r="K1987" s="20">
        <f>IFERROR(VALUE(Table7[[#This Row],[NumberOfMajorSurgeries]]),0)</f>
        <v>1</v>
      </c>
      <c r="L1987" s="20" t="str">
        <f t="shared" si="62"/>
        <v>Obesity</v>
      </c>
      <c r="M1987" s="20" t="str">
        <f t="shared" si="63"/>
        <v>Normal</v>
      </c>
    </row>
    <row r="1988" spans="1:13" x14ac:dyDescent="0.25">
      <c r="A1988" s="13" t="s">
        <v>3974</v>
      </c>
      <c r="B1988" s="13">
        <v>30.54</v>
      </c>
      <c r="C1988" s="13">
        <v>5</v>
      </c>
      <c r="D1988" s="13" t="s">
        <v>8335</v>
      </c>
      <c r="E1988" s="13" t="s">
        <v>8335</v>
      </c>
      <c r="F1988" s="13" t="s">
        <v>8337</v>
      </c>
      <c r="G1988" s="13">
        <v>1</v>
      </c>
      <c r="H1988" s="13" t="s">
        <v>8335</v>
      </c>
      <c r="J1988" s="20" t="str">
        <f>IF(Table7[[#This Row],[smoker]]="?","No",Table7[[#This Row],[smoker]])</f>
        <v>No</v>
      </c>
      <c r="K1988" s="20">
        <f>IFERROR(VALUE(Table7[[#This Row],[NumberOfMajorSurgeries]]),0)</f>
        <v>1</v>
      </c>
      <c r="L1988" s="22" t="str">
        <f t="shared" si="62"/>
        <v>Obesity</v>
      </c>
      <c r="M1988" s="22" t="str">
        <f t="shared" si="63"/>
        <v>Normal</v>
      </c>
    </row>
    <row r="1989" spans="1:13" x14ac:dyDescent="0.25">
      <c r="A1989" s="13" t="s">
        <v>3976</v>
      </c>
      <c r="B1989" s="13">
        <v>33.914999999999999</v>
      </c>
      <c r="C1989" s="13">
        <v>5.84</v>
      </c>
      <c r="D1989" s="13" t="s">
        <v>8336</v>
      </c>
      <c r="E1989" s="13" t="s">
        <v>8335</v>
      </c>
      <c r="F1989" s="13" t="s">
        <v>8335</v>
      </c>
      <c r="G1989" s="13" t="s">
        <v>8339</v>
      </c>
      <c r="H1989" s="13" t="s">
        <v>8335</v>
      </c>
      <c r="J1989" s="20" t="str">
        <f>IF(Table7[[#This Row],[smoker]]="?","No",Table7[[#This Row],[smoker]])</f>
        <v>No</v>
      </c>
      <c r="K1989" s="20">
        <f>IFERROR(VALUE(Table7[[#This Row],[NumberOfMajorSurgeries]]),0)</f>
        <v>0</v>
      </c>
      <c r="L1989" s="20" t="str">
        <f t="shared" si="62"/>
        <v>Obesity</v>
      </c>
      <c r="M1989" s="20" t="str">
        <f t="shared" si="63"/>
        <v>Prediabetes</v>
      </c>
    </row>
    <row r="1990" spans="1:13" x14ac:dyDescent="0.25">
      <c r="A1990" s="13" t="s">
        <v>3978</v>
      </c>
      <c r="B1990" s="13">
        <v>33.31</v>
      </c>
      <c r="C1990" s="13">
        <v>4.1900000000000004</v>
      </c>
      <c r="D1990" s="13" t="s">
        <v>8335</v>
      </c>
      <c r="E1990" s="13" t="s">
        <v>8335</v>
      </c>
      <c r="F1990" s="13" t="s">
        <v>8337</v>
      </c>
      <c r="G1990" s="13">
        <v>1</v>
      </c>
      <c r="H1990" s="13" t="s">
        <v>8335</v>
      </c>
      <c r="J1990" s="20" t="str">
        <f>IF(Table7[[#This Row],[smoker]]="?","No",Table7[[#This Row],[smoker]])</f>
        <v>No</v>
      </c>
      <c r="K1990" s="20">
        <f>IFERROR(VALUE(Table7[[#This Row],[NumberOfMajorSurgeries]]),0)</f>
        <v>1</v>
      </c>
      <c r="L1990" s="22" t="str">
        <f t="shared" si="62"/>
        <v>Obesity</v>
      </c>
      <c r="M1990" s="22" t="str">
        <f t="shared" si="63"/>
        <v>Normal</v>
      </c>
    </row>
    <row r="1991" spans="1:13" x14ac:dyDescent="0.25">
      <c r="A1991" s="13" t="s">
        <v>3980</v>
      </c>
      <c r="B1991" s="13">
        <v>25.745000000000001</v>
      </c>
      <c r="C1991" s="13">
        <v>4.62</v>
      </c>
      <c r="D1991" s="13" t="s">
        <v>8336</v>
      </c>
      <c r="E1991" s="13" t="s">
        <v>8335</v>
      </c>
      <c r="F1991" s="13" t="s">
        <v>8335</v>
      </c>
      <c r="G1991" s="13" t="s">
        <v>8339</v>
      </c>
      <c r="H1991" s="13" t="s">
        <v>8335</v>
      </c>
      <c r="J1991" s="20" t="str">
        <f>IF(Table7[[#This Row],[smoker]]="?","No",Table7[[#This Row],[smoker]])</f>
        <v>No</v>
      </c>
      <c r="K1991" s="20">
        <f>IFERROR(VALUE(Table7[[#This Row],[NumberOfMajorSurgeries]]),0)</f>
        <v>0</v>
      </c>
      <c r="L1991" s="20" t="str">
        <f t="shared" si="62"/>
        <v>Overweight</v>
      </c>
      <c r="M1991" s="20" t="str">
        <f t="shared" si="63"/>
        <v>Normal</v>
      </c>
    </row>
    <row r="1992" spans="1:13" x14ac:dyDescent="0.25">
      <c r="A1992" s="13" t="s">
        <v>3982</v>
      </c>
      <c r="B1992" s="13">
        <v>37.1</v>
      </c>
      <c r="C1992" s="13">
        <v>6.24</v>
      </c>
      <c r="D1992" s="13" t="s">
        <v>8335</v>
      </c>
      <c r="E1992" s="13" t="s">
        <v>8335</v>
      </c>
      <c r="F1992" s="13" t="s">
        <v>8335</v>
      </c>
      <c r="G1992" s="13" t="s">
        <v>8339</v>
      </c>
      <c r="H1992" s="13" t="s">
        <v>8335</v>
      </c>
      <c r="J1992" s="20" t="str">
        <f>IF(Table7[[#This Row],[smoker]]="?","No",Table7[[#This Row],[smoker]])</f>
        <v>No</v>
      </c>
      <c r="K1992" s="20">
        <f>IFERROR(VALUE(Table7[[#This Row],[NumberOfMajorSurgeries]]),0)</f>
        <v>0</v>
      </c>
      <c r="L1992" s="22" t="str">
        <f t="shared" si="62"/>
        <v>Obesity</v>
      </c>
      <c r="M1992" s="22" t="str">
        <f t="shared" si="63"/>
        <v>Prediabetes</v>
      </c>
    </row>
    <row r="1993" spans="1:13" x14ac:dyDescent="0.25">
      <c r="A1993" s="13" t="s">
        <v>3984</v>
      </c>
      <c r="B1993" s="13">
        <v>35.435000000000002</v>
      </c>
      <c r="C1993" s="13">
        <v>5.81</v>
      </c>
      <c r="D1993" s="13" t="s">
        <v>8335</v>
      </c>
      <c r="E1993" s="13" t="s">
        <v>8335</v>
      </c>
      <c r="F1993" s="13" t="s">
        <v>8335</v>
      </c>
      <c r="G1993" s="13" t="s">
        <v>8339</v>
      </c>
      <c r="H1993" s="13" t="s">
        <v>8335</v>
      </c>
      <c r="J1993" s="20" t="str">
        <f>IF(Table7[[#This Row],[smoker]]="?","No",Table7[[#This Row],[smoker]])</f>
        <v>No</v>
      </c>
      <c r="K1993" s="20">
        <f>IFERROR(VALUE(Table7[[#This Row],[NumberOfMajorSurgeries]]),0)</f>
        <v>0</v>
      </c>
      <c r="L1993" s="20" t="str">
        <f t="shared" si="62"/>
        <v>Obesity</v>
      </c>
      <c r="M1993" s="20" t="str">
        <f t="shared" si="63"/>
        <v>Prediabetes</v>
      </c>
    </row>
    <row r="1994" spans="1:13" x14ac:dyDescent="0.25">
      <c r="A1994" s="13" t="s">
        <v>3986</v>
      </c>
      <c r="B1994" s="13">
        <v>20.399999999999999</v>
      </c>
      <c r="C1994" s="13">
        <v>4.83</v>
      </c>
      <c r="D1994" s="13" t="s">
        <v>8335</v>
      </c>
      <c r="E1994" s="13" t="s">
        <v>8335</v>
      </c>
      <c r="F1994" s="13" t="s">
        <v>8335</v>
      </c>
      <c r="G1994" s="13" t="s">
        <v>8339</v>
      </c>
      <c r="H1994" s="13" t="s">
        <v>8335</v>
      </c>
      <c r="J1994" s="20" t="str">
        <f>IF(Table7[[#This Row],[smoker]]="?","No",Table7[[#This Row],[smoker]])</f>
        <v>No</v>
      </c>
      <c r="K1994" s="20">
        <f>IFERROR(VALUE(Table7[[#This Row],[NumberOfMajorSurgeries]]),0)</f>
        <v>0</v>
      </c>
      <c r="L1994" s="22" t="str">
        <f t="shared" si="62"/>
        <v>Normal Weight</v>
      </c>
      <c r="M1994" s="22" t="str">
        <f t="shared" si="63"/>
        <v>Normal</v>
      </c>
    </row>
    <row r="1995" spans="1:13" x14ac:dyDescent="0.25">
      <c r="A1995" s="13" t="s">
        <v>3988</v>
      </c>
      <c r="B1995" s="13">
        <v>42.13</v>
      </c>
      <c r="C1995" s="13">
        <v>5.72</v>
      </c>
      <c r="D1995" s="13" t="s">
        <v>8336</v>
      </c>
      <c r="E1995" s="13" t="s">
        <v>8335</v>
      </c>
      <c r="F1995" s="13" t="s">
        <v>8337</v>
      </c>
      <c r="G1995" s="13">
        <v>1</v>
      </c>
      <c r="H1995" s="13" t="s">
        <v>8335</v>
      </c>
      <c r="J1995" s="20" t="str">
        <f>IF(Table7[[#This Row],[smoker]]="?","No",Table7[[#This Row],[smoker]])</f>
        <v>No</v>
      </c>
      <c r="K1995" s="20">
        <f>IFERROR(VALUE(Table7[[#This Row],[NumberOfMajorSurgeries]]),0)</f>
        <v>1</v>
      </c>
      <c r="L1995" s="20" t="str">
        <f t="shared" si="62"/>
        <v>Obesity</v>
      </c>
      <c r="M1995" s="20" t="str">
        <f t="shared" si="63"/>
        <v>Prediabetes</v>
      </c>
    </row>
    <row r="1996" spans="1:13" x14ac:dyDescent="0.25">
      <c r="A1996" s="13" t="s">
        <v>3990</v>
      </c>
      <c r="B1996" s="13">
        <v>33.99</v>
      </c>
      <c r="C1996" s="13">
        <v>4.83</v>
      </c>
      <c r="D1996" s="13" t="s">
        <v>8336</v>
      </c>
      <c r="E1996" s="13" t="s">
        <v>8335</v>
      </c>
      <c r="F1996" s="13" t="s">
        <v>8337</v>
      </c>
      <c r="G1996" s="13">
        <v>1</v>
      </c>
      <c r="H1996" s="13" t="s">
        <v>8335</v>
      </c>
      <c r="J1996" s="20" t="str">
        <f>IF(Table7[[#This Row],[smoker]]="?","No",Table7[[#This Row],[smoker]])</f>
        <v>No</v>
      </c>
      <c r="K1996" s="20">
        <f>IFERROR(VALUE(Table7[[#This Row],[NumberOfMajorSurgeries]]),0)</f>
        <v>1</v>
      </c>
      <c r="L1996" s="22" t="str">
        <f t="shared" si="62"/>
        <v>Obesity</v>
      </c>
      <c r="M1996" s="22" t="str">
        <f t="shared" si="63"/>
        <v>Normal</v>
      </c>
    </row>
    <row r="1997" spans="1:13" x14ac:dyDescent="0.25">
      <c r="A1997" s="13" t="s">
        <v>3992</v>
      </c>
      <c r="B1997" s="13">
        <v>28.594999999999999</v>
      </c>
      <c r="C1997" s="13">
        <v>4.1399999999999997</v>
      </c>
      <c r="D1997" s="13" t="s">
        <v>8336</v>
      </c>
      <c r="E1997" s="13" t="s">
        <v>8335</v>
      </c>
      <c r="F1997" s="13" t="s">
        <v>8337</v>
      </c>
      <c r="G1997" s="13">
        <v>1</v>
      </c>
      <c r="H1997" s="13" t="s">
        <v>8335</v>
      </c>
      <c r="J1997" s="20" t="str">
        <f>IF(Table7[[#This Row],[smoker]]="?","No",Table7[[#This Row],[smoker]])</f>
        <v>No</v>
      </c>
      <c r="K1997" s="20">
        <f>IFERROR(VALUE(Table7[[#This Row],[NumberOfMajorSurgeries]]),0)</f>
        <v>1</v>
      </c>
      <c r="L1997" s="20" t="str">
        <f t="shared" si="62"/>
        <v>Overweight</v>
      </c>
      <c r="M1997" s="20" t="str">
        <f t="shared" si="63"/>
        <v>Normal</v>
      </c>
    </row>
    <row r="1998" spans="1:13" x14ac:dyDescent="0.25">
      <c r="A1998" s="13" t="s">
        <v>3994</v>
      </c>
      <c r="B1998" s="13">
        <v>20.8</v>
      </c>
      <c r="C1998" s="13">
        <v>4.07</v>
      </c>
      <c r="D1998" s="13" t="s">
        <v>8336</v>
      </c>
      <c r="E1998" s="13" t="s">
        <v>8335</v>
      </c>
      <c r="F1998" s="13" t="s">
        <v>8337</v>
      </c>
      <c r="G1998" s="13">
        <v>1</v>
      </c>
      <c r="H1998" s="13" t="s">
        <v>8335</v>
      </c>
      <c r="J1998" s="20" t="str">
        <f>IF(Table7[[#This Row],[smoker]]="?","No",Table7[[#This Row],[smoker]])</f>
        <v>No</v>
      </c>
      <c r="K1998" s="20">
        <f>IFERROR(VALUE(Table7[[#This Row],[NumberOfMajorSurgeries]]),0)</f>
        <v>1</v>
      </c>
      <c r="L1998" s="22" t="str">
        <f t="shared" si="62"/>
        <v>Normal Weight</v>
      </c>
      <c r="M1998" s="22" t="str">
        <f t="shared" si="63"/>
        <v>Normal</v>
      </c>
    </row>
    <row r="1999" spans="1:13" x14ac:dyDescent="0.25">
      <c r="A1999" s="13" t="s">
        <v>3996</v>
      </c>
      <c r="B1999" s="13">
        <v>23.465</v>
      </c>
      <c r="C1999" s="13">
        <v>6.26</v>
      </c>
      <c r="D1999" s="13" t="s">
        <v>8336</v>
      </c>
      <c r="E1999" s="13" t="s">
        <v>8335</v>
      </c>
      <c r="F1999" s="13" t="s">
        <v>8337</v>
      </c>
      <c r="G1999" s="13">
        <v>1</v>
      </c>
      <c r="H1999" s="13" t="s">
        <v>8335</v>
      </c>
      <c r="J1999" s="20" t="str">
        <f>IF(Table7[[#This Row],[smoker]]="?","No",Table7[[#This Row],[smoker]])</f>
        <v>No</v>
      </c>
      <c r="K1999" s="20">
        <f>IFERROR(VALUE(Table7[[#This Row],[NumberOfMajorSurgeries]]),0)</f>
        <v>1</v>
      </c>
      <c r="L1999" s="20" t="str">
        <f t="shared" si="62"/>
        <v>Normal Weight</v>
      </c>
      <c r="M1999" s="20" t="str">
        <f t="shared" si="63"/>
        <v>Prediabetes</v>
      </c>
    </row>
    <row r="2000" spans="1:13" x14ac:dyDescent="0.25">
      <c r="A2000" s="13" t="s">
        <v>3998</v>
      </c>
      <c r="B2000" s="13">
        <v>40.185000000000002</v>
      </c>
      <c r="C2000" s="13">
        <v>5.88</v>
      </c>
      <c r="D2000" s="13" t="s">
        <v>8336</v>
      </c>
      <c r="E2000" s="13" t="s">
        <v>8335</v>
      </c>
      <c r="F2000" s="13" t="s">
        <v>8335</v>
      </c>
      <c r="G2000" s="13" t="s">
        <v>8339</v>
      </c>
      <c r="H2000" s="13" t="s">
        <v>8335</v>
      </c>
      <c r="J2000" s="20" t="str">
        <f>IF(Table7[[#This Row],[smoker]]="?","No",Table7[[#This Row],[smoker]])</f>
        <v>No</v>
      </c>
      <c r="K2000" s="20">
        <f>IFERROR(VALUE(Table7[[#This Row],[NumberOfMajorSurgeries]]),0)</f>
        <v>0</v>
      </c>
      <c r="L2000" s="22" t="str">
        <f t="shared" si="62"/>
        <v>Obesity</v>
      </c>
      <c r="M2000" s="22" t="str">
        <f t="shared" si="63"/>
        <v>Prediabetes</v>
      </c>
    </row>
    <row r="2001" spans="1:13" x14ac:dyDescent="0.25">
      <c r="A2001" s="13" t="s">
        <v>4000</v>
      </c>
      <c r="B2001" s="13">
        <v>21.89</v>
      </c>
      <c r="C2001" s="13">
        <v>5.72</v>
      </c>
      <c r="D2001" s="13" t="s">
        <v>8336</v>
      </c>
      <c r="E2001" s="13" t="s">
        <v>8335</v>
      </c>
      <c r="F2001" s="13" t="s">
        <v>8335</v>
      </c>
      <c r="G2001" s="13" t="s">
        <v>8339</v>
      </c>
      <c r="H2001" s="13" t="s">
        <v>8335</v>
      </c>
      <c r="J2001" s="20" t="str">
        <f>IF(Table7[[#This Row],[smoker]]="?","No",Table7[[#This Row],[smoker]])</f>
        <v>No</v>
      </c>
      <c r="K2001" s="20">
        <f>IFERROR(VALUE(Table7[[#This Row],[NumberOfMajorSurgeries]]),0)</f>
        <v>0</v>
      </c>
      <c r="L2001" s="20" t="str">
        <f t="shared" si="62"/>
        <v>Normal Weight</v>
      </c>
      <c r="M2001" s="20" t="str">
        <f t="shared" si="63"/>
        <v>Prediabetes</v>
      </c>
    </row>
    <row r="2002" spans="1:13" x14ac:dyDescent="0.25">
      <c r="A2002" s="13" t="s">
        <v>4002</v>
      </c>
      <c r="B2002" s="13">
        <v>29.34</v>
      </c>
      <c r="C2002" s="13">
        <v>6.09</v>
      </c>
      <c r="D2002" s="13" t="s">
        <v>8336</v>
      </c>
      <c r="E2002" s="13" t="s">
        <v>8336</v>
      </c>
      <c r="F2002" s="13" t="s">
        <v>8335</v>
      </c>
      <c r="G2002" s="13">
        <v>2</v>
      </c>
      <c r="H2002" s="13" t="s">
        <v>8335</v>
      </c>
      <c r="J2002" s="20" t="str">
        <f>IF(Table7[[#This Row],[smoker]]="?","No",Table7[[#This Row],[smoker]])</f>
        <v>No</v>
      </c>
      <c r="K2002" s="20">
        <f>IFERROR(VALUE(Table7[[#This Row],[NumberOfMajorSurgeries]]),0)</f>
        <v>2</v>
      </c>
      <c r="L2002" s="22" t="str">
        <f t="shared" si="62"/>
        <v>Overweight</v>
      </c>
      <c r="M2002" s="22" t="str">
        <f t="shared" si="63"/>
        <v>Prediabetes</v>
      </c>
    </row>
    <row r="2003" spans="1:13" x14ac:dyDescent="0.25">
      <c r="A2003" s="13" t="s">
        <v>4004</v>
      </c>
      <c r="B2003" s="13">
        <v>22.61</v>
      </c>
      <c r="C2003" s="13">
        <v>4.25</v>
      </c>
      <c r="D2003" s="13" t="s">
        <v>8336</v>
      </c>
      <c r="E2003" s="13" t="s">
        <v>8335</v>
      </c>
      <c r="F2003" s="13" t="s">
        <v>8335</v>
      </c>
      <c r="G2003" s="13" t="s">
        <v>8339</v>
      </c>
      <c r="H2003" s="13" t="s">
        <v>8335</v>
      </c>
      <c r="J2003" s="20" t="str">
        <f>IF(Table7[[#This Row],[smoker]]="?","No",Table7[[#This Row],[smoker]])</f>
        <v>No</v>
      </c>
      <c r="K2003" s="20">
        <f>IFERROR(VALUE(Table7[[#This Row],[NumberOfMajorSurgeries]]),0)</f>
        <v>0</v>
      </c>
      <c r="L2003" s="20" t="str">
        <f t="shared" si="62"/>
        <v>Normal Weight</v>
      </c>
      <c r="M2003" s="20" t="str">
        <f t="shared" si="63"/>
        <v>Normal</v>
      </c>
    </row>
    <row r="2004" spans="1:13" x14ac:dyDescent="0.25">
      <c r="A2004" s="13" t="s">
        <v>4006</v>
      </c>
      <c r="B2004" s="13">
        <v>22.23</v>
      </c>
      <c r="C2004" s="13">
        <v>6.09</v>
      </c>
      <c r="D2004" s="13" t="s">
        <v>8336</v>
      </c>
      <c r="E2004" s="13" t="s">
        <v>8335</v>
      </c>
      <c r="F2004" s="13" t="s">
        <v>8335</v>
      </c>
      <c r="G2004" s="13" t="s">
        <v>8339</v>
      </c>
      <c r="H2004" s="13" t="s">
        <v>8335</v>
      </c>
      <c r="J2004" s="20" t="str">
        <f>IF(Table7[[#This Row],[smoker]]="?","No",Table7[[#This Row],[smoker]])</f>
        <v>No</v>
      </c>
      <c r="K2004" s="20">
        <f>IFERROR(VALUE(Table7[[#This Row],[NumberOfMajorSurgeries]]),0)</f>
        <v>0</v>
      </c>
      <c r="L2004" s="22" t="str">
        <f t="shared" si="62"/>
        <v>Normal Weight</v>
      </c>
      <c r="M2004" s="22" t="str">
        <f t="shared" si="63"/>
        <v>Prediabetes</v>
      </c>
    </row>
    <row r="2005" spans="1:13" x14ac:dyDescent="0.25">
      <c r="A2005" s="13" t="s">
        <v>4008</v>
      </c>
      <c r="B2005" s="13">
        <v>33.4</v>
      </c>
      <c r="C2005" s="13">
        <v>5.51</v>
      </c>
      <c r="D2005" s="13" t="s">
        <v>8335</v>
      </c>
      <c r="E2005" s="13" t="s">
        <v>8335</v>
      </c>
      <c r="F2005" s="13" t="s">
        <v>8335</v>
      </c>
      <c r="G2005" s="13" t="s">
        <v>8339</v>
      </c>
      <c r="H2005" s="13" t="s">
        <v>8335</v>
      </c>
      <c r="J2005" s="20" t="str">
        <f>IF(Table7[[#This Row],[smoker]]="?","No",Table7[[#This Row],[smoker]])</f>
        <v>No</v>
      </c>
      <c r="K2005" s="20">
        <f>IFERROR(VALUE(Table7[[#This Row],[NumberOfMajorSurgeries]]),0)</f>
        <v>0</v>
      </c>
      <c r="L2005" s="20" t="str">
        <f t="shared" si="62"/>
        <v>Obesity</v>
      </c>
      <c r="M2005" s="20" t="str">
        <f t="shared" si="63"/>
        <v>Normal</v>
      </c>
    </row>
    <row r="2006" spans="1:13" x14ac:dyDescent="0.25">
      <c r="A2006" s="13" t="s">
        <v>4010</v>
      </c>
      <c r="B2006" s="13">
        <v>33.11</v>
      </c>
      <c r="C2006" s="13">
        <v>5.63</v>
      </c>
      <c r="D2006" s="13" t="s">
        <v>8335</v>
      </c>
      <c r="E2006" s="13" t="s">
        <v>8335</v>
      </c>
      <c r="F2006" s="13" t="s">
        <v>8335</v>
      </c>
      <c r="G2006" s="13" t="s">
        <v>8339</v>
      </c>
      <c r="H2006" s="13" t="s">
        <v>8335</v>
      </c>
      <c r="J2006" s="20" t="str">
        <f>IF(Table7[[#This Row],[smoker]]="?","No",Table7[[#This Row],[smoker]])</f>
        <v>No</v>
      </c>
      <c r="K2006" s="20">
        <f>IFERROR(VALUE(Table7[[#This Row],[NumberOfMajorSurgeries]]),0)</f>
        <v>0</v>
      </c>
      <c r="L2006" s="22" t="str">
        <f t="shared" si="62"/>
        <v>Obesity</v>
      </c>
      <c r="M2006" s="22" t="str">
        <f t="shared" si="63"/>
        <v>Normal</v>
      </c>
    </row>
    <row r="2007" spans="1:13" x14ac:dyDescent="0.25">
      <c r="A2007" s="13" t="s">
        <v>4012</v>
      </c>
      <c r="B2007" s="13">
        <v>16.815000000000001</v>
      </c>
      <c r="C2007" s="13">
        <v>5.29</v>
      </c>
      <c r="D2007" s="13" t="s">
        <v>8336</v>
      </c>
      <c r="E2007" s="13" t="s">
        <v>8335</v>
      </c>
      <c r="F2007" s="13" t="s">
        <v>8335</v>
      </c>
      <c r="G2007" s="13" t="s">
        <v>8339</v>
      </c>
      <c r="H2007" s="13" t="s">
        <v>8335</v>
      </c>
      <c r="J2007" s="20" t="str">
        <f>IF(Table7[[#This Row],[smoker]]="?","No",Table7[[#This Row],[smoker]])</f>
        <v>No</v>
      </c>
      <c r="K2007" s="20">
        <f>IFERROR(VALUE(Table7[[#This Row],[NumberOfMajorSurgeries]]),0)</f>
        <v>0</v>
      </c>
      <c r="L2007" s="20" t="str">
        <f t="shared" si="62"/>
        <v>Underweight</v>
      </c>
      <c r="M2007" s="20" t="str">
        <f t="shared" si="63"/>
        <v>Normal</v>
      </c>
    </row>
    <row r="2008" spans="1:13" x14ac:dyDescent="0.25">
      <c r="A2008" s="13" t="s">
        <v>4014</v>
      </c>
      <c r="B2008" s="13">
        <v>25.61</v>
      </c>
      <c r="C2008" s="13">
        <v>4</v>
      </c>
      <c r="D2008" s="13" t="s">
        <v>8335</v>
      </c>
      <c r="E2008" s="13" t="s">
        <v>8335</v>
      </c>
      <c r="F2008" s="13" t="s">
        <v>8337</v>
      </c>
      <c r="G2008" s="13">
        <v>1</v>
      </c>
      <c r="H2008" s="13" t="s">
        <v>8335</v>
      </c>
      <c r="J2008" s="20" t="str">
        <f>IF(Table7[[#This Row],[smoker]]="?","No",Table7[[#This Row],[smoker]])</f>
        <v>No</v>
      </c>
      <c r="K2008" s="20">
        <f>IFERROR(VALUE(Table7[[#This Row],[NumberOfMajorSurgeries]]),0)</f>
        <v>1</v>
      </c>
      <c r="L2008" s="22" t="str">
        <f t="shared" si="62"/>
        <v>Overweight</v>
      </c>
      <c r="M2008" s="22" t="str">
        <f t="shared" si="63"/>
        <v>Normal</v>
      </c>
    </row>
    <row r="2009" spans="1:13" x14ac:dyDescent="0.25">
      <c r="A2009" s="13" t="s">
        <v>4016</v>
      </c>
      <c r="B2009" s="13">
        <v>25.8</v>
      </c>
      <c r="C2009" s="13">
        <v>5.49</v>
      </c>
      <c r="D2009" s="13" t="s">
        <v>8335</v>
      </c>
      <c r="E2009" s="13" t="s">
        <v>8335</v>
      </c>
      <c r="F2009" s="13" t="s">
        <v>8335</v>
      </c>
      <c r="G2009" s="13" t="s">
        <v>8339</v>
      </c>
      <c r="H2009" s="13" t="s">
        <v>8335</v>
      </c>
      <c r="J2009" s="20" t="str">
        <f>IF(Table7[[#This Row],[smoker]]="?","No",Table7[[#This Row],[smoker]])</f>
        <v>No</v>
      </c>
      <c r="K2009" s="20">
        <f>IFERROR(VALUE(Table7[[#This Row],[NumberOfMajorSurgeries]]),0)</f>
        <v>0</v>
      </c>
      <c r="L2009" s="20" t="str">
        <f t="shared" si="62"/>
        <v>Overweight</v>
      </c>
      <c r="M2009" s="20" t="str">
        <f t="shared" si="63"/>
        <v>Normal</v>
      </c>
    </row>
    <row r="2010" spans="1:13" x14ac:dyDescent="0.25">
      <c r="A2010" s="13" t="s">
        <v>4018</v>
      </c>
      <c r="B2010" s="13">
        <v>27.39</v>
      </c>
      <c r="C2010" s="13">
        <v>5.34</v>
      </c>
      <c r="D2010" s="13" t="s">
        <v>8335</v>
      </c>
      <c r="E2010" s="13" t="s">
        <v>8335</v>
      </c>
      <c r="F2010" s="13" t="s">
        <v>8335</v>
      </c>
      <c r="G2010" s="13" t="s">
        <v>8339</v>
      </c>
      <c r="H2010" s="13" t="s">
        <v>8335</v>
      </c>
      <c r="J2010" s="20" t="str">
        <f>IF(Table7[[#This Row],[smoker]]="?","No",Table7[[#This Row],[smoker]])</f>
        <v>No</v>
      </c>
      <c r="K2010" s="20">
        <f>IFERROR(VALUE(Table7[[#This Row],[NumberOfMajorSurgeries]]),0)</f>
        <v>0</v>
      </c>
      <c r="L2010" s="22" t="str">
        <f t="shared" si="62"/>
        <v>Overweight</v>
      </c>
      <c r="M2010" s="22" t="str">
        <f t="shared" si="63"/>
        <v>Normal</v>
      </c>
    </row>
    <row r="2011" spans="1:13" x14ac:dyDescent="0.25">
      <c r="A2011" s="13" t="s">
        <v>4020</v>
      </c>
      <c r="B2011" s="13">
        <v>17.03</v>
      </c>
      <c r="C2011" s="13">
        <v>4.12</v>
      </c>
      <c r="D2011" s="13" t="s">
        <v>8335</v>
      </c>
      <c r="E2011" s="13" t="s">
        <v>8335</v>
      </c>
      <c r="F2011" s="13" t="s">
        <v>8335</v>
      </c>
      <c r="G2011" s="13">
        <v>1</v>
      </c>
      <c r="H2011" s="13" t="s">
        <v>8335</v>
      </c>
      <c r="J2011" s="20" t="str">
        <f>IF(Table7[[#This Row],[smoker]]="?","No",Table7[[#This Row],[smoker]])</f>
        <v>No</v>
      </c>
      <c r="K2011" s="20">
        <f>IFERROR(VALUE(Table7[[#This Row],[NumberOfMajorSurgeries]]),0)</f>
        <v>1</v>
      </c>
      <c r="L2011" s="20" t="str">
        <f t="shared" si="62"/>
        <v>Underweight</v>
      </c>
      <c r="M2011" s="20" t="str">
        <f t="shared" si="63"/>
        <v>Normal</v>
      </c>
    </row>
    <row r="2012" spans="1:13" x14ac:dyDescent="0.25">
      <c r="A2012" s="13" t="s">
        <v>4022</v>
      </c>
      <c r="B2012" s="13">
        <v>23.75</v>
      </c>
      <c r="C2012" s="13">
        <v>5.49</v>
      </c>
      <c r="D2012" s="13" t="s">
        <v>8336</v>
      </c>
      <c r="E2012" s="13" t="s">
        <v>8335</v>
      </c>
      <c r="F2012" s="13" t="s">
        <v>8335</v>
      </c>
      <c r="G2012" s="13" t="s">
        <v>8339</v>
      </c>
      <c r="H2012" s="13" t="s">
        <v>8335</v>
      </c>
      <c r="J2012" s="20" t="str">
        <f>IF(Table7[[#This Row],[smoker]]="?","No",Table7[[#This Row],[smoker]])</f>
        <v>No</v>
      </c>
      <c r="K2012" s="20">
        <f>IFERROR(VALUE(Table7[[#This Row],[NumberOfMajorSurgeries]]),0)</f>
        <v>0</v>
      </c>
      <c r="L2012" s="22" t="str">
        <f t="shared" si="62"/>
        <v>Normal Weight</v>
      </c>
      <c r="M2012" s="22" t="str">
        <f t="shared" si="63"/>
        <v>Normal</v>
      </c>
    </row>
    <row r="2013" spans="1:13" x14ac:dyDescent="0.25">
      <c r="A2013" s="13" t="s">
        <v>4024</v>
      </c>
      <c r="B2013" s="13">
        <v>26.03</v>
      </c>
      <c r="C2013" s="13">
        <v>5.1100000000000003</v>
      </c>
      <c r="D2013" s="13" t="s">
        <v>8336</v>
      </c>
      <c r="E2013" s="13" t="s">
        <v>8335</v>
      </c>
      <c r="F2013" s="13" t="s">
        <v>8335</v>
      </c>
      <c r="G2013" s="13">
        <v>1</v>
      </c>
      <c r="H2013" s="13" t="s">
        <v>8335</v>
      </c>
      <c r="J2013" s="20" t="str">
        <f>IF(Table7[[#This Row],[smoker]]="?","No",Table7[[#This Row],[smoker]])</f>
        <v>No</v>
      </c>
      <c r="K2013" s="20">
        <f>IFERROR(VALUE(Table7[[#This Row],[NumberOfMajorSurgeries]]),0)</f>
        <v>1</v>
      </c>
      <c r="L2013" s="20" t="str">
        <f t="shared" si="62"/>
        <v>Overweight</v>
      </c>
      <c r="M2013" s="20" t="str">
        <f t="shared" si="63"/>
        <v>Normal</v>
      </c>
    </row>
    <row r="2014" spans="1:13" x14ac:dyDescent="0.25">
      <c r="A2014" s="13" t="s">
        <v>4026</v>
      </c>
      <c r="B2014" s="13">
        <v>16.079999999999998</v>
      </c>
      <c r="C2014" s="13">
        <v>5.94</v>
      </c>
      <c r="D2014" s="13" t="s">
        <v>8335</v>
      </c>
      <c r="E2014" s="13" t="s">
        <v>8335</v>
      </c>
      <c r="F2014" s="13" t="s">
        <v>8335</v>
      </c>
      <c r="G2014" s="13" t="s">
        <v>8339</v>
      </c>
      <c r="H2014" s="13" t="s">
        <v>8335</v>
      </c>
      <c r="J2014" s="20" t="str">
        <f>IF(Table7[[#This Row],[smoker]]="?","No",Table7[[#This Row],[smoker]])</f>
        <v>No</v>
      </c>
      <c r="K2014" s="20">
        <f>IFERROR(VALUE(Table7[[#This Row],[NumberOfMajorSurgeries]]),0)</f>
        <v>0</v>
      </c>
      <c r="L2014" s="22" t="str">
        <f t="shared" si="62"/>
        <v>Underweight</v>
      </c>
      <c r="M2014" s="22" t="str">
        <f t="shared" si="63"/>
        <v>Prediabetes</v>
      </c>
    </row>
    <row r="2015" spans="1:13" x14ac:dyDescent="0.25">
      <c r="A2015" s="13" t="s">
        <v>4028</v>
      </c>
      <c r="B2015" s="13">
        <v>30.875</v>
      </c>
      <c r="C2015" s="13">
        <v>5.54</v>
      </c>
      <c r="D2015" s="13" t="s">
        <v>8335</v>
      </c>
      <c r="E2015" s="13" t="s">
        <v>8335</v>
      </c>
      <c r="F2015" s="13" t="s">
        <v>8335</v>
      </c>
      <c r="G2015" s="13" t="s">
        <v>8339</v>
      </c>
      <c r="H2015" s="13" t="s">
        <v>8335</v>
      </c>
      <c r="J2015" s="20" t="str">
        <f>IF(Table7[[#This Row],[smoker]]="?","No",Table7[[#This Row],[smoker]])</f>
        <v>No</v>
      </c>
      <c r="K2015" s="20">
        <f>IFERROR(VALUE(Table7[[#This Row],[NumberOfMajorSurgeries]]),0)</f>
        <v>0</v>
      </c>
      <c r="L2015" s="20" t="str">
        <f t="shared" si="62"/>
        <v>Obesity</v>
      </c>
      <c r="M2015" s="20" t="str">
        <f t="shared" si="63"/>
        <v>Normal</v>
      </c>
    </row>
    <row r="2016" spans="1:13" x14ac:dyDescent="0.25">
      <c r="A2016" s="13" t="s">
        <v>4030</v>
      </c>
      <c r="B2016" s="13">
        <v>31.79</v>
      </c>
      <c r="C2016" s="13">
        <v>7.09</v>
      </c>
      <c r="D2016" s="13" t="s">
        <v>8335</v>
      </c>
      <c r="E2016" s="13" t="s">
        <v>8335</v>
      </c>
      <c r="F2016" s="13" t="s">
        <v>8335</v>
      </c>
      <c r="G2016" s="13" t="s">
        <v>8339</v>
      </c>
      <c r="H2016" s="13" t="s">
        <v>8335</v>
      </c>
      <c r="J2016" s="20" t="str">
        <f>IF(Table7[[#This Row],[smoker]]="?","No",Table7[[#This Row],[smoker]])</f>
        <v>No</v>
      </c>
      <c r="K2016" s="20">
        <f>IFERROR(VALUE(Table7[[#This Row],[NumberOfMajorSurgeries]]),0)</f>
        <v>0</v>
      </c>
      <c r="L2016" s="22" t="str">
        <f t="shared" si="62"/>
        <v>Obesity</v>
      </c>
      <c r="M2016" s="22" t="str">
        <f t="shared" si="63"/>
        <v>Diabetes</v>
      </c>
    </row>
    <row r="2017" spans="1:13" x14ac:dyDescent="0.25">
      <c r="A2017" s="13" t="s">
        <v>4032</v>
      </c>
      <c r="B2017" s="13">
        <v>28.48</v>
      </c>
      <c r="C2017" s="13">
        <v>6.22</v>
      </c>
      <c r="D2017" s="13" t="s">
        <v>8336</v>
      </c>
      <c r="E2017" s="13" t="s">
        <v>8335</v>
      </c>
      <c r="F2017" s="13" t="s">
        <v>8337</v>
      </c>
      <c r="G2017" s="13">
        <v>1</v>
      </c>
      <c r="H2017" s="13" t="s">
        <v>8335</v>
      </c>
      <c r="J2017" s="20" t="str">
        <f>IF(Table7[[#This Row],[smoker]]="?","No",Table7[[#This Row],[smoker]])</f>
        <v>No</v>
      </c>
      <c r="K2017" s="20">
        <f>IFERROR(VALUE(Table7[[#This Row],[NumberOfMajorSurgeries]]),0)</f>
        <v>1</v>
      </c>
      <c r="L2017" s="20" t="str">
        <f t="shared" si="62"/>
        <v>Overweight</v>
      </c>
      <c r="M2017" s="20" t="str">
        <f t="shared" si="63"/>
        <v>Prediabetes</v>
      </c>
    </row>
    <row r="2018" spans="1:13" x14ac:dyDescent="0.25">
      <c r="A2018" s="13" t="s">
        <v>4034</v>
      </c>
      <c r="B2018" s="13">
        <v>26.6</v>
      </c>
      <c r="C2018" s="13">
        <v>4.33</v>
      </c>
      <c r="D2018" s="13" t="s">
        <v>8335</v>
      </c>
      <c r="E2018" s="13" t="s">
        <v>8335</v>
      </c>
      <c r="F2018" s="13" t="s">
        <v>8335</v>
      </c>
      <c r="G2018" s="13">
        <v>1</v>
      </c>
      <c r="H2018" s="13" t="s">
        <v>8335</v>
      </c>
      <c r="J2018" s="20" t="str">
        <f>IF(Table7[[#This Row],[smoker]]="?","No",Table7[[#This Row],[smoker]])</f>
        <v>No</v>
      </c>
      <c r="K2018" s="20">
        <f>IFERROR(VALUE(Table7[[#This Row],[NumberOfMajorSurgeries]]),0)</f>
        <v>1</v>
      </c>
      <c r="L2018" s="22" t="str">
        <f t="shared" si="62"/>
        <v>Overweight</v>
      </c>
      <c r="M2018" s="22" t="str">
        <f t="shared" si="63"/>
        <v>Normal</v>
      </c>
    </row>
    <row r="2019" spans="1:13" x14ac:dyDescent="0.25">
      <c r="A2019" s="13" t="s">
        <v>4036</v>
      </c>
      <c r="B2019" s="13">
        <v>25.27</v>
      </c>
      <c r="C2019" s="13">
        <v>5.83</v>
      </c>
      <c r="D2019" s="13" t="s">
        <v>8335</v>
      </c>
      <c r="E2019" s="13" t="s">
        <v>8335</v>
      </c>
      <c r="F2019" s="13" t="s">
        <v>8335</v>
      </c>
      <c r="G2019" s="13">
        <v>1</v>
      </c>
      <c r="H2019" s="13" t="s">
        <v>8335</v>
      </c>
      <c r="J2019" s="20" t="str">
        <f>IF(Table7[[#This Row],[smoker]]="?","No",Table7[[#This Row],[smoker]])</f>
        <v>No</v>
      </c>
      <c r="K2019" s="20">
        <f>IFERROR(VALUE(Table7[[#This Row],[NumberOfMajorSurgeries]]),0)</f>
        <v>1</v>
      </c>
      <c r="L2019" s="20" t="str">
        <f t="shared" si="62"/>
        <v>Overweight</v>
      </c>
      <c r="M2019" s="20" t="str">
        <f t="shared" si="63"/>
        <v>Prediabetes</v>
      </c>
    </row>
    <row r="2020" spans="1:13" x14ac:dyDescent="0.25">
      <c r="A2020" s="13" t="s">
        <v>4038</v>
      </c>
      <c r="B2020" s="13">
        <v>34.484999999999999</v>
      </c>
      <c r="C2020" s="13">
        <v>4.7</v>
      </c>
      <c r="D2020" s="13" t="s">
        <v>8336</v>
      </c>
      <c r="E2020" s="13" t="s">
        <v>8335</v>
      </c>
      <c r="F2020" s="13" t="s">
        <v>8337</v>
      </c>
      <c r="G2020" s="13">
        <v>1</v>
      </c>
      <c r="H2020" s="13" t="s">
        <v>8335</v>
      </c>
      <c r="J2020" s="20" t="str">
        <f>IF(Table7[[#This Row],[smoker]]="?","No",Table7[[#This Row],[smoker]])</f>
        <v>No</v>
      </c>
      <c r="K2020" s="20">
        <f>IFERROR(VALUE(Table7[[#This Row],[NumberOfMajorSurgeries]]),0)</f>
        <v>1</v>
      </c>
      <c r="L2020" s="22" t="str">
        <f t="shared" si="62"/>
        <v>Obesity</v>
      </c>
      <c r="M2020" s="22" t="str">
        <f t="shared" si="63"/>
        <v>Normal</v>
      </c>
    </row>
    <row r="2021" spans="1:13" x14ac:dyDescent="0.25">
      <c r="A2021" s="13" t="s">
        <v>4040</v>
      </c>
      <c r="B2021" s="13">
        <v>15.57</v>
      </c>
      <c r="C2021" s="13">
        <v>4.07</v>
      </c>
      <c r="D2021" s="13" t="s">
        <v>8336</v>
      </c>
      <c r="E2021" s="13" t="s">
        <v>8335</v>
      </c>
      <c r="F2021" s="13" t="s">
        <v>8335</v>
      </c>
      <c r="G2021" s="13">
        <v>1</v>
      </c>
      <c r="H2021" s="13" t="s">
        <v>8335</v>
      </c>
      <c r="J2021" s="20" t="str">
        <f>IF(Table7[[#This Row],[smoker]]="?","No",Table7[[#This Row],[smoker]])</f>
        <v>No</v>
      </c>
      <c r="K2021" s="20">
        <f>IFERROR(VALUE(Table7[[#This Row],[NumberOfMajorSurgeries]]),0)</f>
        <v>1</v>
      </c>
      <c r="L2021" s="20" t="str">
        <f t="shared" si="62"/>
        <v>Underweight</v>
      </c>
      <c r="M2021" s="20" t="str">
        <f t="shared" si="63"/>
        <v>Normal</v>
      </c>
    </row>
    <row r="2022" spans="1:13" x14ac:dyDescent="0.25">
      <c r="A2022" s="13" t="s">
        <v>4042</v>
      </c>
      <c r="B2022" s="13">
        <v>30.36</v>
      </c>
      <c r="C2022" s="13">
        <v>9.39</v>
      </c>
      <c r="D2022" s="13" t="s">
        <v>8335</v>
      </c>
      <c r="E2022" s="13" t="s">
        <v>8335</v>
      </c>
      <c r="F2022" s="13" t="s">
        <v>8335</v>
      </c>
      <c r="G2022" s="13" t="s">
        <v>8339</v>
      </c>
      <c r="H2022" s="13" t="s">
        <v>8335</v>
      </c>
      <c r="J2022" s="20" t="str">
        <f>IF(Table7[[#This Row],[smoker]]="?","No",Table7[[#This Row],[smoker]])</f>
        <v>No</v>
      </c>
      <c r="K2022" s="20">
        <f>IFERROR(VALUE(Table7[[#This Row],[NumberOfMajorSurgeries]]),0)</f>
        <v>0</v>
      </c>
      <c r="L2022" s="22" t="str">
        <f t="shared" si="62"/>
        <v>Obesity</v>
      </c>
      <c r="M2022" s="22" t="str">
        <f t="shared" si="63"/>
        <v>Diabetes</v>
      </c>
    </row>
    <row r="2023" spans="1:13" x14ac:dyDescent="0.25">
      <c r="A2023" s="13" t="s">
        <v>4044</v>
      </c>
      <c r="B2023" s="13">
        <v>19.37</v>
      </c>
      <c r="C2023" s="13">
        <v>4.18</v>
      </c>
      <c r="D2023" s="13" t="s">
        <v>8335</v>
      </c>
      <c r="E2023" s="13" t="s">
        <v>8335</v>
      </c>
      <c r="F2023" s="13" t="s">
        <v>8335</v>
      </c>
      <c r="G2023" s="13" t="s">
        <v>8339</v>
      </c>
      <c r="H2023" s="13" t="s">
        <v>8335</v>
      </c>
      <c r="J2023" s="20" t="str">
        <f>IF(Table7[[#This Row],[smoker]]="?","No",Table7[[#This Row],[smoker]])</f>
        <v>No</v>
      </c>
      <c r="K2023" s="20">
        <f>IFERROR(VALUE(Table7[[#This Row],[NumberOfMajorSurgeries]]),0)</f>
        <v>0</v>
      </c>
      <c r="L2023" s="20" t="str">
        <f t="shared" si="62"/>
        <v>Normal Weight</v>
      </c>
      <c r="M2023" s="20" t="str">
        <f t="shared" si="63"/>
        <v>Normal</v>
      </c>
    </row>
    <row r="2024" spans="1:13" x14ac:dyDescent="0.25">
      <c r="A2024" s="13" t="s">
        <v>4046</v>
      </c>
      <c r="B2024" s="13">
        <v>16.71</v>
      </c>
      <c r="C2024" s="13">
        <v>4.18</v>
      </c>
      <c r="D2024" s="13" t="s">
        <v>8335</v>
      </c>
      <c r="E2024" s="13" t="s">
        <v>8335</v>
      </c>
      <c r="F2024" s="13" t="s">
        <v>8335</v>
      </c>
      <c r="G2024" s="13">
        <v>1</v>
      </c>
      <c r="H2024" s="13" t="s">
        <v>8335</v>
      </c>
      <c r="J2024" s="20" t="str">
        <f>IF(Table7[[#This Row],[smoker]]="?","No",Table7[[#This Row],[smoker]])</f>
        <v>No</v>
      </c>
      <c r="K2024" s="20">
        <f>IFERROR(VALUE(Table7[[#This Row],[NumberOfMajorSurgeries]]),0)</f>
        <v>1</v>
      </c>
      <c r="L2024" s="22" t="str">
        <f t="shared" si="62"/>
        <v>Underweight</v>
      </c>
      <c r="M2024" s="22" t="str">
        <f t="shared" si="63"/>
        <v>Normal</v>
      </c>
    </row>
    <row r="2025" spans="1:13" x14ac:dyDescent="0.25">
      <c r="A2025" s="13" t="s">
        <v>4048</v>
      </c>
      <c r="B2025" s="13">
        <v>24.1</v>
      </c>
      <c r="C2025" s="13">
        <v>4.4000000000000004</v>
      </c>
      <c r="D2025" s="13" t="s">
        <v>8336</v>
      </c>
      <c r="E2025" s="13" t="s">
        <v>8335</v>
      </c>
      <c r="F2025" s="13" t="s">
        <v>8335</v>
      </c>
      <c r="G2025" s="13">
        <v>1</v>
      </c>
      <c r="H2025" s="13" t="s">
        <v>8335</v>
      </c>
      <c r="J2025" s="20" t="str">
        <f>IF(Table7[[#This Row],[smoker]]="?","No",Table7[[#This Row],[smoker]])</f>
        <v>No</v>
      </c>
      <c r="K2025" s="20">
        <f>IFERROR(VALUE(Table7[[#This Row],[NumberOfMajorSurgeries]]),0)</f>
        <v>1</v>
      </c>
      <c r="L2025" s="20" t="str">
        <f t="shared" si="62"/>
        <v>Normal Weight</v>
      </c>
      <c r="M2025" s="20" t="str">
        <f t="shared" si="63"/>
        <v>Normal</v>
      </c>
    </row>
    <row r="2026" spans="1:13" x14ac:dyDescent="0.25">
      <c r="A2026" s="13" t="s">
        <v>4050</v>
      </c>
      <c r="B2026" s="13">
        <v>29.77</v>
      </c>
      <c r="C2026" s="13">
        <v>9.9</v>
      </c>
      <c r="D2026" s="13" t="s">
        <v>8335</v>
      </c>
      <c r="E2026" s="13" t="s">
        <v>8335</v>
      </c>
      <c r="F2026" s="13" t="s">
        <v>8335</v>
      </c>
      <c r="G2026" s="13" t="s">
        <v>8339</v>
      </c>
      <c r="H2026" s="13" t="s">
        <v>8335</v>
      </c>
      <c r="J2026" s="20" t="str">
        <f>IF(Table7[[#This Row],[smoker]]="?","No",Table7[[#This Row],[smoker]])</f>
        <v>No</v>
      </c>
      <c r="K2026" s="20">
        <f>IFERROR(VALUE(Table7[[#This Row],[NumberOfMajorSurgeries]]),0)</f>
        <v>0</v>
      </c>
      <c r="L2026" s="22" t="str">
        <f t="shared" si="62"/>
        <v>Overweight</v>
      </c>
      <c r="M2026" s="22" t="str">
        <f t="shared" si="63"/>
        <v>Diabetes</v>
      </c>
    </row>
    <row r="2027" spans="1:13" x14ac:dyDescent="0.25">
      <c r="A2027" s="13" t="s">
        <v>4052</v>
      </c>
      <c r="B2027" s="13">
        <v>46.53</v>
      </c>
      <c r="C2027" s="13">
        <v>4.84</v>
      </c>
      <c r="D2027" s="13" t="s">
        <v>8336</v>
      </c>
      <c r="E2027" s="13" t="s">
        <v>8335</v>
      </c>
      <c r="F2027" s="13" t="s">
        <v>8335</v>
      </c>
      <c r="G2027" s="13" t="s">
        <v>8339</v>
      </c>
      <c r="H2027" s="13" t="s">
        <v>8335</v>
      </c>
      <c r="J2027" s="20" t="str">
        <f>IF(Table7[[#This Row],[smoker]]="?","No",Table7[[#This Row],[smoker]])</f>
        <v>No</v>
      </c>
      <c r="K2027" s="20">
        <f>IFERROR(VALUE(Table7[[#This Row],[NumberOfMajorSurgeries]]),0)</f>
        <v>0</v>
      </c>
      <c r="L2027" s="20" t="str">
        <f t="shared" si="62"/>
        <v>Obesity</v>
      </c>
      <c r="M2027" s="20" t="str">
        <f t="shared" si="63"/>
        <v>Normal</v>
      </c>
    </row>
    <row r="2028" spans="1:13" x14ac:dyDescent="0.25">
      <c r="A2028" s="13" t="s">
        <v>4054</v>
      </c>
      <c r="B2028" s="13">
        <v>23.4</v>
      </c>
      <c r="C2028" s="13">
        <v>5.53</v>
      </c>
      <c r="D2028" s="13" t="s">
        <v>8335</v>
      </c>
      <c r="E2028" s="13" t="s">
        <v>8335</v>
      </c>
      <c r="F2028" s="13" t="s">
        <v>8337</v>
      </c>
      <c r="G2028" s="13">
        <v>1</v>
      </c>
      <c r="H2028" s="13" t="s">
        <v>8335</v>
      </c>
      <c r="J2028" s="20" t="str">
        <f>IF(Table7[[#This Row],[smoker]]="?","No",Table7[[#This Row],[smoker]])</f>
        <v>No</v>
      </c>
      <c r="K2028" s="20">
        <f>IFERROR(VALUE(Table7[[#This Row],[NumberOfMajorSurgeries]]),0)</f>
        <v>1</v>
      </c>
      <c r="L2028" s="22" t="str">
        <f t="shared" si="62"/>
        <v>Normal Weight</v>
      </c>
      <c r="M2028" s="22" t="str">
        <f t="shared" si="63"/>
        <v>Normal</v>
      </c>
    </row>
    <row r="2029" spans="1:13" x14ac:dyDescent="0.25">
      <c r="A2029" s="13" t="s">
        <v>4056</v>
      </c>
      <c r="B2029" s="13">
        <v>30</v>
      </c>
      <c r="C2029" s="13">
        <v>4.33</v>
      </c>
      <c r="D2029" s="13" t="s">
        <v>8336</v>
      </c>
      <c r="E2029" s="13" t="s">
        <v>8335</v>
      </c>
      <c r="F2029" s="13" t="s">
        <v>8335</v>
      </c>
      <c r="G2029" s="13" t="s">
        <v>8339</v>
      </c>
      <c r="H2029" s="13" t="s">
        <v>8335</v>
      </c>
      <c r="J2029" s="20" t="str">
        <f>IF(Table7[[#This Row],[smoker]]="?","No",Table7[[#This Row],[smoker]])</f>
        <v>No</v>
      </c>
      <c r="K2029" s="20">
        <f>IFERROR(VALUE(Table7[[#This Row],[NumberOfMajorSurgeries]]),0)</f>
        <v>0</v>
      </c>
      <c r="L2029" s="20" t="str">
        <f t="shared" si="62"/>
        <v>Obesity</v>
      </c>
      <c r="M2029" s="20" t="str">
        <f t="shared" si="63"/>
        <v>Normal</v>
      </c>
    </row>
    <row r="2030" spans="1:13" x14ac:dyDescent="0.25">
      <c r="A2030" s="13" t="s">
        <v>4058</v>
      </c>
      <c r="B2030" s="13">
        <v>29.15</v>
      </c>
      <c r="C2030" s="13">
        <v>4.91</v>
      </c>
      <c r="D2030" s="13" t="s">
        <v>8336</v>
      </c>
      <c r="E2030" s="13" t="s">
        <v>8335</v>
      </c>
      <c r="F2030" s="13" t="s">
        <v>8335</v>
      </c>
      <c r="G2030" s="13" t="s">
        <v>8339</v>
      </c>
      <c r="H2030" s="13" t="s">
        <v>8335</v>
      </c>
      <c r="J2030" s="20" t="str">
        <f>IF(Table7[[#This Row],[smoker]]="?","No",Table7[[#This Row],[smoker]])</f>
        <v>No</v>
      </c>
      <c r="K2030" s="20">
        <f>IFERROR(VALUE(Table7[[#This Row],[NumberOfMajorSurgeries]]),0)</f>
        <v>0</v>
      </c>
      <c r="L2030" s="22" t="str">
        <f t="shared" si="62"/>
        <v>Overweight</v>
      </c>
      <c r="M2030" s="22" t="str">
        <f t="shared" si="63"/>
        <v>Normal</v>
      </c>
    </row>
    <row r="2031" spans="1:13" x14ac:dyDescent="0.25">
      <c r="A2031" s="13" t="s">
        <v>4060</v>
      </c>
      <c r="B2031" s="13">
        <v>34.865000000000002</v>
      </c>
      <c r="C2031" s="13">
        <v>4.8</v>
      </c>
      <c r="D2031" s="13" t="s">
        <v>8335</v>
      </c>
      <c r="E2031" s="13" t="s">
        <v>8335</v>
      </c>
      <c r="F2031" s="13" t="s">
        <v>8335</v>
      </c>
      <c r="G2031" s="13" t="s">
        <v>8339</v>
      </c>
      <c r="H2031" s="13" t="s">
        <v>8335</v>
      </c>
      <c r="J2031" s="20" t="str">
        <f>IF(Table7[[#This Row],[smoker]]="?","No",Table7[[#This Row],[smoker]])</f>
        <v>No</v>
      </c>
      <c r="K2031" s="20">
        <f>IFERROR(VALUE(Table7[[#This Row],[NumberOfMajorSurgeries]]),0)</f>
        <v>0</v>
      </c>
      <c r="L2031" s="20" t="str">
        <f t="shared" si="62"/>
        <v>Obesity</v>
      </c>
      <c r="M2031" s="20" t="str">
        <f t="shared" si="63"/>
        <v>Normal</v>
      </c>
    </row>
    <row r="2032" spans="1:13" x14ac:dyDescent="0.25">
      <c r="A2032" s="13" t="s">
        <v>4062</v>
      </c>
      <c r="B2032" s="13">
        <v>28.12</v>
      </c>
      <c r="C2032" s="13">
        <v>5.55</v>
      </c>
      <c r="D2032" s="13" t="s">
        <v>8336</v>
      </c>
      <c r="E2032" s="13" t="s">
        <v>8336</v>
      </c>
      <c r="F2032" s="13" t="s">
        <v>8335</v>
      </c>
      <c r="G2032" s="13">
        <v>2</v>
      </c>
      <c r="H2032" s="13" t="s">
        <v>8335</v>
      </c>
      <c r="J2032" s="20" t="str">
        <f>IF(Table7[[#This Row],[smoker]]="?","No",Table7[[#This Row],[smoker]])</f>
        <v>No</v>
      </c>
      <c r="K2032" s="20">
        <f>IFERROR(VALUE(Table7[[#This Row],[NumberOfMajorSurgeries]]),0)</f>
        <v>2</v>
      </c>
      <c r="L2032" s="22" t="str">
        <f t="shared" si="62"/>
        <v>Overweight</v>
      </c>
      <c r="M2032" s="22" t="str">
        <f t="shared" si="63"/>
        <v>Normal</v>
      </c>
    </row>
    <row r="2033" spans="1:13" x14ac:dyDescent="0.25">
      <c r="A2033" s="13" t="s">
        <v>4064</v>
      </c>
      <c r="B2033" s="13">
        <v>29.45</v>
      </c>
      <c r="C2033" s="13">
        <v>5.24</v>
      </c>
      <c r="D2033" s="13" t="s">
        <v>8336</v>
      </c>
      <c r="E2033" s="13" t="s">
        <v>8335</v>
      </c>
      <c r="F2033" s="13" t="s">
        <v>8335</v>
      </c>
      <c r="G2033" s="13" t="s">
        <v>8339</v>
      </c>
      <c r="H2033" s="13" t="s">
        <v>8335</v>
      </c>
      <c r="J2033" s="20" t="str">
        <f>IF(Table7[[#This Row],[smoker]]="?","No",Table7[[#This Row],[smoker]])</f>
        <v>No</v>
      </c>
      <c r="K2033" s="20">
        <f>IFERROR(VALUE(Table7[[#This Row],[NumberOfMajorSurgeries]]),0)</f>
        <v>0</v>
      </c>
      <c r="L2033" s="20" t="str">
        <f t="shared" si="62"/>
        <v>Overweight</v>
      </c>
      <c r="M2033" s="20" t="str">
        <f t="shared" si="63"/>
        <v>Normal</v>
      </c>
    </row>
    <row r="2034" spans="1:13" x14ac:dyDescent="0.25">
      <c r="A2034" s="13" t="s">
        <v>4066</v>
      </c>
      <c r="B2034" s="13">
        <v>27.94</v>
      </c>
      <c r="C2034" s="13">
        <v>6.08</v>
      </c>
      <c r="D2034" s="13" t="s">
        <v>8335</v>
      </c>
      <c r="E2034" s="13" t="s">
        <v>8335</v>
      </c>
      <c r="F2034" s="13" t="s">
        <v>8337</v>
      </c>
      <c r="G2034" s="13">
        <v>1</v>
      </c>
      <c r="H2034" s="13" t="s">
        <v>8335</v>
      </c>
      <c r="J2034" s="20" t="str">
        <f>IF(Table7[[#This Row],[smoker]]="?","No",Table7[[#This Row],[smoker]])</f>
        <v>No</v>
      </c>
      <c r="K2034" s="20">
        <f>IFERROR(VALUE(Table7[[#This Row],[NumberOfMajorSurgeries]]),0)</f>
        <v>1</v>
      </c>
      <c r="L2034" s="22" t="str">
        <f t="shared" si="62"/>
        <v>Overweight</v>
      </c>
      <c r="M2034" s="22" t="str">
        <f t="shared" si="63"/>
        <v>Prediabetes</v>
      </c>
    </row>
    <row r="2035" spans="1:13" x14ac:dyDescent="0.25">
      <c r="A2035" s="13" t="s">
        <v>4068</v>
      </c>
      <c r="B2035" s="13">
        <v>27.2</v>
      </c>
      <c r="C2035" s="13">
        <v>5.83</v>
      </c>
      <c r="D2035" s="13" t="s">
        <v>8335</v>
      </c>
      <c r="E2035" s="13" t="s">
        <v>8335</v>
      </c>
      <c r="F2035" s="13" t="s">
        <v>8337</v>
      </c>
      <c r="G2035" s="13">
        <v>1</v>
      </c>
      <c r="H2035" s="13" t="s">
        <v>8335</v>
      </c>
      <c r="J2035" s="20" t="str">
        <f>IF(Table7[[#This Row],[smoker]]="?","No",Table7[[#This Row],[smoker]])</f>
        <v>No</v>
      </c>
      <c r="K2035" s="20">
        <f>IFERROR(VALUE(Table7[[#This Row],[NumberOfMajorSurgeries]]),0)</f>
        <v>1</v>
      </c>
      <c r="L2035" s="20" t="str">
        <f t="shared" si="62"/>
        <v>Overweight</v>
      </c>
      <c r="M2035" s="20" t="str">
        <f t="shared" si="63"/>
        <v>Prediabetes</v>
      </c>
    </row>
    <row r="2036" spans="1:13" x14ac:dyDescent="0.25">
      <c r="A2036" s="13" t="s">
        <v>4070</v>
      </c>
      <c r="B2036" s="13">
        <v>33.344999999999999</v>
      </c>
      <c r="C2036" s="13">
        <v>4.29</v>
      </c>
      <c r="D2036" s="13" t="s">
        <v>8335</v>
      </c>
      <c r="E2036" s="13" t="s">
        <v>8335</v>
      </c>
      <c r="F2036" s="13" t="s">
        <v>8335</v>
      </c>
      <c r="G2036" s="13">
        <v>1</v>
      </c>
      <c r="H2036" s="13" t="s">
        <v>8335</v>
      </c>
      <c r="J2036" s="20" t="str">
        <f>IF(Table7[[#This Row],[smoker]]="?","No",Table7[[#This Row],[smoker]])</f>
        <v>No</v>
      </c>
      <c r="K2036" s="20">
        <f>IFERROR(VALUE(Table7[[#This Row],[NumberOfMajorSurgeries]]),0)</f>
        <v>1</v>
      </c>
      <c r="L2036" s="22" t="str">
        <f t="shared" si="62"/>
        <v>Obesity</v>
      </c>
      <c r="M2036" s="22" t="str">
        <f t="shared" si="63"/>
        <v>Normal</v>
      </c>
    </row>
    <row r="2037" spans="1:13" x14ac:dyDescent="0.25">
      <c r="A2037" s="13" t="s">
        <v>4072</v>
      </c>
      <c r="B2037" s="13">
        <v>29.925000000000001</v>
      </c>
      <c r="C2037" s="13">
        <v>5.3</v>
      </c>
      <c r="D2037" s="13" t="s">
        <v>8335</v>
      </c>
      <c r="E2037" s="13" t="s">
        <v>8335</v>
      </c>
      <c r="F2037" s="13" t="s">
        <v>8335</v>
      </c>
      <c r="G2037" s="13">
        <v>1</v>
      </c>
      <c r="H2037" s="13" t="s">
        <v>8335</v>
      </c>
      <c r="J2037" s="20" t="str">
        <f>IF(Table7[[#This Row],[smoker]]="?","No",Table7[[#This Row],[smoker]])</f>
        <v>No</v>
      </c>
      <c r="K2037" s="20">
        <f>IFERROR(VALUE(Table7[[#This Row],[NumberOfMajorSurgeries]]),0)</f>
        <v>1</v>
      </c>
      <c r="L2037" s="20" t="str">
        <f t="shared" si="62"/>
        <v>Overweight</v>
      </c>
      <c r="M2037" s="20" t="str">
        <f t="shared" si="63"/>
        <v>Normal</v>
      </c>
    </row>
    <row r="2038" spans="1:13" x14ac:dyDescent="0.25">
      <c r="A2038" s="13" t="s">
        <v>4074</v>
      </c>
      <c r="B2038" s="13">
        <v>24.225000000000001</v>
      </c>
      <c r="C2038" s="13">
        <v>4.42</v>
      </c>
      <c r="D2038" s="13" t="s">
        <v>8335</v>
      </c>
      <c r="E2038" s="13" t="s">
        <v>8335</v>
      </c>
      <c r="F2038" s="13" t="s">
        <v>8335</v>
      </c>
      <c r="G2038" s="13">
        <v>1</v>
      </c>
      <c r="H2038" s="13" t="s">
        <v>8335</v>
      </c>
      <c r="J2038" s="20" t="str">
        <f>IF(Table7[[#This Row],[smoker]]="?","No",Table7[[#This Row],[smoker]])</f>
        <v>No</v>
      </c>
      <c r="K2038" s="20">
        <f>IFERROR(VALUE(Table7[[#This Row],[NumberOfMajorSurgeries]]),0)</f>
        <v>1</v>
      </c>
      <c r="L2038" s="22" t="str">
        <f t="shared" si="62"/>
        <v>Normal Weight</v>
      </c>
      <c r="M2038" s="22" t="str">
        <f t="shared" si="63"/>
        <v>Normal</v>
      </c>
    </row>
    <row r="2039" spans="1:13" x14ac:dyDescent="0.25">
      <c r="A2039" s="13" t="s">
        <v>4076</v>
      </c>
      <c r="B2039" s="13">
        <v>29.68</v>
      </c>
      <c r="C2039" s="13">
        <v>5.68</v>
      </c>
      <c r="D2039" s="13" t="s">
        <v>8335</v>
      </c>
      <c r="E2039" s="13" t="s">
        <v>8336</v>
      </c>
      <c r="F2039" s="13" t="s">
        <v>8335</v>
      </c>
      <c r="G2039" s="13">
        <v>1</v>
      </c>
      <c r="H2039" s="13" t="s">
        <v>8335</v>
      </c>
      <c r="J2039" s="20" t="str">
        <f>IF(Table7[[#This Row],[smoker]]="?","No",Table7[[#This Row],[smoker]])</f>
        <v>No</v>
      </c>
      <c r="K2039" s="20">
        <f>IFERROR(VALUE(Table7[[#This Row],[NumberOfMajorSurgeries]]),0)</f>
        <v>1</v>
      </c>
      <c r="L2039" s="20" t="str">
        <f t="shared" si="62"/>
        <v>Overweight</v>
      </c>
      <c r="M2039" s="20" t="str">
        <f t="shared" si="63"/>
        <v>Normal</v>
      </c>
    </row>
    <row r="2040" spans="1:13" x14ac:dyDescent="0.25">
      <c r="A2040" s="13" t="s">
        <v>4078</v>
      </c>
      <c r="B2040" s="13">
        <v>20.614999999999998</v>
      </c>
      <c r="C2040" s="13">
        <v>6.05</v>
      </c>
      <c r="D2040" s="13" t="s">
        <v>8335</v>
      </c>
      <c r="E2040" s="13" t="s">
        <v>8335</v>
      </c>
      <c r="F2040" s="13" t="s">
        <v>8337</v>
      </c>
      <c r="G2040" s="13">
        <v>1</v>
      </c>
      <c r="H2040" s="13" t="s">
        <v>8335</v>
      </c>
      <c r="J2040" s="20" t="str">
        <f>IF(Table7[[#This Row],[smoker]]="?","No",Table7[[#This Row],[smoker]])</f>
        <v>No</v>
      </c>
      <c r="K2040" s="20">
        <f>IFERROR(VALUE(Table7[[#This Row],[NumberOfMajorSurgeries]]),0)</f>
        <v>1</v>
      </c>
      <c r="L2040" s="22" t="str">
        <f t="shared" si="62"/>
        <v>Normal Weight</v>
      </c>
      <c r="M2040" s="22" t="str">
        <f t="shared" si="63"/>
        <v>Prediabetes</v>
      </c>
    </row>
    <row r="2041" spans="1:13" x14ac:dyDescent="0.25">
      <c r="A2041" s="13" t="s">
        <v>4080</v>
      </c>
      <c r="B2041" s="13">
        <v>32.119999999999997</v>
      </c>
      <c r="C2041" s="13">
        <v>5.33</v>
      </c>
      <c r="D2041" s="13" t="s">
        <v>8335</v>
      </c>
      <c r="E2041" s="13" t="s">
        <v>8336</v>
      </c>
      <c r="F2041" s="13" t="s">
        <v>8335</v>
      </c>
      <c r="G2041" s="13">
        <v>1</v>
      </c>
      <c r="H2041" s="13" t="s">
        <v>8335</v>
      </c>
      <c r="J2041" s="20" t="str">
        <f>IF(Table7[[#This Row],[smoker]]="?","No",Table7[[#This Row],[smoker]])</f>
        <v>No</v>
      </c>
      <c r="K2041" s="20">
        <f>IFERROR(VALUE(Table7[[#This Row],[NumberOfMajorSurgeries]]),0)</f>
        <v>1</v>
      </c>
      <c r="L2041" s="20" t="str">
        <f t="shared" si="62"/>
        <v>Obesity</v>
      </c>
      <c r="M2041" s="20" t="str">
        <f t="shared" si="63"/>
        <v>Normal</v>
      </c>
    </row>
    <row r="2042" spans="1:13" x14ac:dyDescent="0.25">
      <c r="A2042" s="13" t="s">
        <v>4082</v>
      </c>
      <c r="B2042" s="13">
        <v>27.36</v>
      </c>
      <c r="C2042" s="13">
        <v>6.22</v>
      </c>
      <c r="D2042" s="13" t="s">
        <v>8335</v>
      </c>
      <c r="E2042" s="13" t="s">
        <v>8335</v>
      </c>
      <c r="F2042" s="13" t="s">
        <v>8335</v>
      </c>
      <c r="G2042" s="13" t="s">
        <v>8339</v>
      </c>
      <c r="H2042" s="13" t="s">
        <v>8335</v>
      </c>
      <c r="J2042" s="20" t="str">
        <f>IF(Table7[[#This Row],[smoker]]="?","No",Table7[[#This Row],[smoker]])</f>
        <v>No</v>
      </c>
      <c r="K2042" s="20">
        <f>IFERROR(VALUE(Table7[[#This Row],[NumberOfMajorSurgeries]]),0)</f>
        <v>0</v>
      </c>
      <c r="L2042" s="22" t="str">
        <f t="shared" si="62"/>
        <v>Overweight</v>
      </c>
      <c r="M2042" s="22" t="str">
        <f t="shared" si="63"/>
        <v>Prediabetes</v>
      </c>
    </row>
    <row r="2043" spans="1:13" x14ac:dyDescent="0.25">
      <c r="A2043" s="13" t="s">
        <v>4084</v>
      </c>
      <c r="B2043" s="13">
        <v>17.385000000000002</v>
      </c>
      <c r="C2043" s="13">
        <v>5.84</v>
      </c>
      <c r="D2043" s="13" t="s">
        <v>8335</v>
      </c>
      <c r="E2043" s="13" t="s">
        <v>8335</v>
      </c>
      <c r="F2043" s="13" t="s">
        <v>8335</v>
      </c>
      <c r="G2043" s="13" t="s">
        <v>8339</v>
      </c>
      <c r="H2043" s="13" t="s">
        <v>8335</v>
      </c>
      <c r="J2043" s="20" t="str">
        <f>IF(Table7[[#This Row],[smoker]]="?","No",Table7[[#This Row],[smoker]])</f>
        <v>No</v>
      </c>
      <c r="K2043" s="20">
        <f>IFERROR(VALUE(Table7[[#This Row],[NumberOfMajorSurgeries]]),0)</f>
        <v>0</v>
      </c>
      <c r="L2043" s="20" t="str">
        <f t="shared" si="62"/>
        <v>Underweight</v>
      </c>
      <c r="M2043" s="20" t="str">
        <f t="shared" si="63"/>
        <v>Prediabetes</v>
      </c>
    </row>
    <row r="2044" spans="1:13" x14ac:dyDescent="0.25">
      <c r="A2044" s="13" t="s">
        <v>4086</v>
      </c>
      <c r="B2044" s="13">
        <v>30.13</v>
      </c>
      <c r="C2044" s="13">
        <v>5.71</v>
      </c>
      <c r="D2044" s="13" t="s">
        <v>8335</v>
      </c>
      <c r="E2044" s="13" t="s">
        <v>8336</v>
      </c>
      <c r="F2044" s="13" t="s">
        <v>8335</v>
      </c>
      <c r="G2044" s="13">
        <v>1</v>
      </c>
      <c r="H2044" s="13" t="s">
        <v>8335</v>
      </c>
      <c r="J2044" s="20" t="str">
        <f>IF(Table7[[#This Row],[smoker]]="?","No",Table7[[#This Row],[smoker]])</f>
        <v>No</v>
      </c>
      <c r="K2044" s="20">
        <f>IFERROR(VALUE(Table7[[#This Row],[NumberOfMajorSurgeries]]),0)</f>
        <v>1</v>
      </c>
      <c r="L2044" s="22" t="str">
        <f t="shared" si="62"/>
        <v>Obesity</v>
      </c>
      <c r="M2044" s="22" t="str">
        <f t="shared" si="63"/>
        <v>Prediabetes</v>
      </c>
    </row>
    <row r="2045" spans="1:13" x14ac:dyDescent="0.25">
      <c r="A2045" s="13" t="s">
        <v>4088</v>
      </c>
      <c r="B2045" s="13">
        <v>25.44</v>
      </c>
      <c r="C2045" s="13">
        <v>6.04</v>
      </c>
      <c r="D2045" s="13" t="s">
        <v>8336</v>
      </c>
      <c r="E2045" s="13" t="s">
        <v>8335</v>
      </c>
      <c r="F2045" s="13" t="s">
        <v>8337</v>
      </c>
      <c r="G2045" s="13">
        <v>1</v>
      </c>
      <c r="H2045" s="13" t="s">
        <v>8335</v>
      </c>
      <c r="J2045" s="20" t="str">
        <f>IF(Table7[[#This Row],[smoker]]="?","No",Table7[[#This Row],[smoker]])</f>
        <v>No</v>
      </c>
      <c r="K2045" s="20">
        <f>IFERROR(VALUE(Table7[[#This Row],[NumberOfMajorSurgeries]]),0)</f>
        <v>1</v>
      </c>
      <c r="L2045" s="20" t="str">
        <f t="shared" si="62"/>
        <v>Overweight</v>
      </c>
      <c r="M2045" s="20" t="str">
        <f t="shared" si="63"/>
        <v>Prediabetes</v>
      </c>
    </row>
    <row r="2046" spans="1:13" x14ac:dyDescent="0.25">
      <c r="A2046" s="13" t="s">
        <v>4090</v>
      </c>
      <c r="B2046" s="13">
        <v>39.805</v>
      </c>
      <c r="C2046" s="13">
        <v>4.38</v>
      </c>
      <c r="D2046" s="13" t="s">
        <v>8335</v>
      </c>
      <c r="E2046" s="13" t="s">
        <v>8336</v>
      </c>
      <c r="F2046" s="13" t="s">
        <v>8335</v>
      </c>
      <c r="G2046" s="13">
        <v>1</v>
      </c>
      <c r="H2046" s="13" t="s">
        <v>8335</v>
      </c>
      <c r="J2046" s="20" t="str">
        <f>IF(Table7[[#This Row],[smoker]]="?","No",Table7[[#This Row],[smoker]])</f>
        <v>No</v>
      </c>
      <c r="K2046" s="20">
        <f>IFERROR(VALUE(Table7[[#This Row],[NumberOfMajorSurgeries]]),0)</f>
        <v>1</v>
      </c>
      <c r="L2046" s="22" t="str">
        <f t="shared" si="62"/>
        <v>Obesity</v>
      </c>
      <c r="M2046" s="22" t="str">
        <f t="shared" si="63"/>
        <v>Normal</v>
      </c>
    </row>
    <row r="2047" spans="1:13" x14ac:dyDescent="0.25">
      <c r="A2047" s="13" t="s">
        <v>4092</v>
      </c>
      <c r="B2047" s="13">
        <v>30.4</v>
      </c>
      <c r="C2047" s="13">
        <v>5.56</v>
      </c>
      <c r="D2047" s="13" t="s">
        <v>8336</v>
      </c>
      <c r="E2047" s="13" t="s">
        <v>8336</v>
      </c>
      <c r="F2047" s="13" t="s">
        <v>8335</v>
      </c>
      <c r="G2047" s="13">
        <v>1</v>
      </c>
      <c r="H2047" s="13" t="s">
        <v>8335</v>
      </c>
      <c r="J2047" s="20" t="str">
        <f>IF(Table7[[#This Row],[smoker]]="?","No",Table7[[#This Row],[smoker]])</f>
        <v>No</v>
      </c>
      <c r="K2047" s="20">
        <f>IFERROR(VALUE(Table7[[#This Row],[NumberOfMajorSurgeries]]),0)</f>
        <v>1</v>
      </c>
      <c r="L2047" s="20" t="str">
        <f t="shared" si="62"/>
        <v>Obesity</v>
      </c>
      <c r="M2047" s="20" t="str">
        <f t="shared" si="63"/>
        <v>Normal</v>
      </c>
    </row>
    <row r="2048" spans="1:13" x14ac:dyDescent="0.25">
      <c r="A2048" s="13" t="s">
        <v>4094</v>
      </c>
      <c r="B2048" s="13">
        <v>23.18</v>
      </c>
      <c r="C2048" s="13">
        <v>4.24</v>
      </c>
      <c r="D2048" s="13" t="s">
        <v>8335</v>
      </c>
      <c r="E2048" s="13" t="s">
        <v>8336</v>
      </c>
      <c r="F2048" s="13" t="s">
        <v>8335</v>
      </c>
      <c r="G2048" s="13">
        <v>1</v>
      </c>
      <c r="H2048" s="13" t="s">
        <v>8335</v>
      </c>
      <c r="J2048" s="20" t="str">
        <f>IF(Table7[[#This Row],[smoker]]="?","No",Table7[[#This Row],[smoker]])</f>
        <v>No</v>
      </c>
      <c r="K2048" s="20">
        <f>IFERROR(VALUE(Table7[[#This Row],[NumberOfMajorSurgeries]]),0)</f>
        <v>1</v>
      </c>
      <c r="L2048" s="22" t="str">
        <f t="shared" si="62"/>
        <v>Normal Weight</v>
      </c>
      <c r="M2048" s="22" t="str">
        <f t="shared" si="63"/>
        <v>Normal</v>
      </c>
    </row>
    <row r="2049" spans="1:13" x14ac:dyDescent="0.25">
      <c r="A2049" s="13" t="s">
        <v>4096</v>
      </c>
      <c r="B2049" s="13">
        <v>39.615000000000002</v>
      </c>
      <c r="C2049" s="13">
        <v>6.32</v>
      </c>
      <c r="D2049" s="13" t="s">
        <v>8335</v>
      </c>
      <c r="E2049" s="13" t="s">
        <v>8335</v>
      </c>
      <c r="F2049" s="13" t="s">
        <v>8337</v>
      </c>
      <c r="G2049" s="13">
        <v>1</v>
      </c>
      <c r="H2049" s="13" t="s">
        <v>8335</v>
      </c>
      <c r="J2049" s="20" t="str">
        <f>IF(Table7[[#This Row],[smoker]]="?","No",Table7[[#This Row],[smoker]])</f>
        <v>No</v>
      </c>
      <c r="K2049" s="20">
        <f>IFERROR(VALUE(Table7[[#This Row],[NumberOfMajorSurgeries]]),0)</f>
        <v>1</v>
      </c>
      <c r="L2049" s="20" t="str">
        <f t="shared" si="62"/>
        <v>Obesity</v>
      </c>
      <c r="M2049" s="20" t="str">
        <f t="shared" si="63"/>
        <v>Prediabetes</v>
      </c>
    </row>
    <row r="2050" spans="1:13" x14ac:dyDescent="0.25">
      <c r="A2050" s="13" t="s">
        <v>4098</v>
      </c>
      <c r="B2050" s="13">
        <v>30.59</v>
      </c>
      <c r="C2050" s="13">
        <v>6.3</v>
      </c>
      <c r="D2050" s="13" t="s">
        <v>8336</v>
      </c>
      <c r="E2050" s="13" t="s">
        <v>8335</v>
      </c>
      <c r="F2050" s="13" t="s">
        <v>8337</v>
      </c>
      <c r="G2050" s="13">
        <v>1</v>
      </c>
      <c r="H2050" s="13" t="s">
        <v>8335</v>
      </c>
      <c r="J2050" s="20" t="str">
        <f>IF(Table7[[#This Row],[smoker]]="?","No",Table7[[#This Row],[smoker]])</f>
        <v>No</v>
      </c>
      <c r="K2050" s="20">
        <f>IFERROR(VALUE(Table7[[#This Row],[NumberOfMajorSurgeries]]),0)</f>
        <v>1</v>
      </c>
      <c r="L2050" s="22" t="str">
        <f t="shared" ref="L2050:L2113" si="64">IF(B2050 &lt; 18.5, "Underweight", IF(B2050 &lt; 25, "Normal Weight", IF(B2050 &lt; 30, "Overweight", "Obesity")))</f>
        <v>Obesity</v>
      </c>
      <c r="M2050" s="22" t="str">
        <f t="shared" ref="M2050:M2113" si="65">IF(C2050&lt;5.7,"Normal",
IF(C2050&lt;6.5,"Prediabetes",
IF(C2050&lt;7,"Diabetes",
"Diabetes")))</f>
        <v>Prediabetes</v>
      </c>
    </row>
    <row r="2051" spans="1:13" x14ac:dyDescent="0.25">
      <c r="A2051" s="13" t="s">
        <v>4100</v>
      </c>
      <c r="B2051" s="13">
        <v>16.72</v>
      </c>
      <c r="C2051" s="13">
        <v>4.38</v>
      </c>
      <c r="D2051" s="13" t="s">
        <v>8336</v>
      </c>
      <c r="E2051" s="13" t="s">
        <v>8335</v>
      </c>
      <c r="F2051" s="13" t="s">
        <v>8335</v>
      </c>
      <c r="G2051" s="13">
        <v>1</v>
      </c>
      <c r="H2051" s="13" t="s">
        <v>8335</v>
      </c>
      <c r="J2051" s="20" t="str">
        <f>IF(Table7[[#This Row],[smoker]]="?","No",Table7[[#This Row],[smoker]])</f>
        <v>No</v>
      </c>
      <c r="K2051" s="20">
        <f>IFERROR(VALUE(Table7[[#This Row],[NumberOfMajorSurgeries]]),0)</f>
        <v>1</v>
      </c>
      <c r="L2051" s="20" t="str">
        <f t="shared" si="64"/>
        <v>Underweight</v>
      </c>
      <c r="M2051" s="20" t="str">
        <f t="shared" si="65"/>
        <v>Normal</v>
      </c>
    </row>
    <row r="2052" spans="1:13" x14ac:dyDescent="0.25">
      <c r="A2052" s="13" t="s">
        <v>4102</v>
      </c>
      <c r="B2052" s="13">
        <v>26.22</v>
      </c>
      <c r="C2052" s="13">
        <v>4.6500000000000004</v>
      </c>
      <c r="D2052" s="13" t="s">
        <v>8336</v>
      </c>
      <c r="E2052" s="13" t="s">
        <v>8335</v>
      </c>
      <c r="F2052" s="13" t="s">
        <v>8337</v>
      </c>
      <c r="G2052" s="13">
        <v>1</v>
      </c>
      <c r="H2052" s="13" t="s">
        <v>8335</v>
      </c>
      <c r="J2052" s="20" t="str">
        <f>IF(Table7[[#This Row],[smoker]]="?","No",Table7[[#This Row],[smoker]])</f>
        <v>No</v>
      </c>
      <c r="K2052" s="20">
        <f>IFERROR(VALUE(Table7[[#This Row],[NumberOfMajorSurgeries]]),0)</f>
        <v>1</v>
      </c>
      <c r="L2052" s="22" t="str">
        <f t="shared" si="64"/>
        <v>Overweight</v>
      </c>
      <c r="M2052" s="22" t="str">
        <f t="shared" si="65"/>
        <v>Normal</v>
      </c>
    </row>
    <row r="2053" spans="1:13" x14ac:dyDescent="0.25">
      <c r="A2053" s="13" t="s">
        <v>4104</v>
      </c>
      <c r="B2053" s="13">
        <v>31.824999999999999</v>
      </c>
      <c r="C2053" s="13">
        <v>4.7</v>
      </c>
      <c r="D2053" s="13" t="s">
        <v>8335</v>
      </c>
      <c r="E2053" s="13" t="s">
        <v>8335</v>
      </c>
      <c r="F2053" s="13" t="s">
        <v>8337</v>
      </c>
      <c r="G2053" s="13">
        <v>1</v>
      </c>
      <c r="H2053" s="13" t="s">
        <v>8335</v>
      </c>
      <c r="J2053" s="20" t="str">
        <f>IF(Table7[[#This Row],[smoker]]="?","No",Table7[[#This Row],[smoker]])</f>
        <v>No</v>
      </c>
      <c r="K2053" s="20">
        <f>IFERROR(VALUE(Table7[[#This Row],[NumberOfMajorSurgeries]]),0)</f>
        <v>1</v>
      </c>
      <c r="L2053" s="20" t="str">
        <f t="shared" si="64"/>
        <v>Obesity</v>
      </c>
      <c r="M2053" s="20" t="str">
        <f t="shared" si="65"/>
        <v>Normal</v>
      </c>
    </row>
    <row r="2054" spans="1:13" x14ac:dyDescent="0.25">
      <c r="A2054" s="13" t="s">
        <v>4106</v>
      </c>
      <c r="B2054" s="13">
        <v>25.745000000000001</v>
      </c>
      <c r="C2054" s="13">
        <v>4.34</v>
      </c>
      <c r="D2054" s="13" t="s">
        <v>8335</v>
      </c>
      <c r="E2054" s="13" t="s">
        <v>8335</v>
      </c>
      <c r="F2054" s="13" t="s">
        <v>8337</v>
      </c>
      <c r="G2054" s="13">
        <v>1</v>
      </c>
      <c r="H2054" s="13" t="s">
        <v>8335</v>
      </c>
      <c r="J2054" s="20" t="str">
        <f>IF(Table7[[#This Row],[smoker]]="?","No",Table7[[#This Row],[smoker]])</f>
        <v>No</v>
      </c>
      <c r="K2054" s="20">
        <f>IFERROR(VALUE(Table7[[#This Row],[NumberOfMajorSurgeries]]),0)</f>
        <v>1</v>
      </c>
      <c r="L2054" s="22" t="str">
        <f t="shared" si="64"/>
        <v>Overweight</v>
      </c>
      <c r="M2054" s="22" t="str">
        <f t="shared" si="65"/>
        <v>Normal</v>
      </c>
    </row>
    <row r="2055" spans="1:13" x14ac:dyDescent="0.25">
      <c r="A2055" s="13" t="s">
        <v>4108</v>
      </c>
      <c r="B2055" s="13">
        <v>24.605</v>
      </c>
      <c r="C2055" s="13">
        <v>5.62</v>
      </c>
      <c r="D2055" s="13" t="s">
        <v>8335</v>
      </c>
      <c r="E2055" s="13" t="s">
        <v>8335</v>
      </c>
      <c r="F2055" s="13" t="s">
        <v>8337</v>
      </c>
      <c r="G2055" s="13">
        <v>1</v>
      </c>
      <c r="H2055" s="13" t="s">
        <v>8335</v>
      </c>
      <c r="J2055" s="20" t="str">
        <f>IF(Table7[[#This Row],[smoker]]="?","No",Table7[[#This Row],[smoker]])</f>
        <v>No</v>
      </c>
      <c r="K2055" s="20">
        <f>IFERROR(VALUE(Table7[[#This Row],[NumberOfMajorSurgeries]]),0)</f>
        <v>1</v>
      </c>
      <c r="L2055" s="20" t="str">
        <f t="shared" si="64"/>
        <v>Normal Weight</v>
      </c>
      <c r="M2055" s="20" t="str">
        <f t="shared" si="65"/>
        <v>Normal</v>
      </c>
    </row>
    <row r="2056" spans="1:13" x14ac:dyDescent="0.25">
      <c r="A2056" s="13" t="s">
        <v>4110</v>
      </c>
      <c r="B2056" s="13">
        <v>24.51</v>
      </c>
      <c r="C2056" s="13">
        <v>4.24</v>
      </c>
      <c r="D2056" s="13" t="s">
        <v>8335</v>
      </c>
      <c r="E2056" s="13" t="s">
        <v>8335</v>
      </c>
      <c r="F2056" s="13" t="s">
        <v>8337</v>
      </c>
      <c r="G2056" s="13">
        <v>1</v>
      </c>
      <c r="H2056" s="13" t="s">
        <v>8335</v>
      </c>
      <c r="J2056" s="20" t="str">
        <f>IF(Table7[[#This Row],[smoker]]="?","No",Table7[[#This Row],[smoker]])</f>
        <v>No</v>
      </c>
      <c r="K2056" s="20">
        <f>IFERROR(VALUE(Table7[[#This Row],[NumberOfMajorSurgeries]]),0)</f>
        <v>1</v>
      </c>
      <c r="L2056" s="22" t="str">
        <f t="shared" si="64"/>
        <v>Normal Weight</v>
      </c>
      <c r="M2056" s="22" t="str">
        <f t="shared" si="65"/>
        <v>Normal</v>
      </c>
    </row>
    <row r="2057" spans="1:13" x14ac:dyDescent="0.25">
      <c r="A2057" s="13" t="s">
        <v>4112</v>
      </c>
      <c r="B2057" s="13">
        <v>31.065000000000001</v>
      </c>
      <c r="C2057" s="13">
        <v>4.57</v>
      </c>
      <c r="D2057" s="13" t="s">
        <v>8336</v>
      </c>
      <c r="E2057" s="13" t="s">
        <v>8335</v>
      </c>
      <c r="F2057" s="13" t="s">
        <v>8335</v>
      </c>
      <c r="G2057" s="13" t="s">
        <v>8339</v>
      </c>
      <c r="H2057" s="13" t="s">
        <v>8335</v>
      </c>
      <c r="J2057" s="20" t="str">
        <f>IF(Table7[[#This Row],[smoker]]="?","No",Table7[[#This Row],[smoker]])</f>
        <v>No</v>
      </c>
      <c r="K2057" s="20">
        <f>IFERROR(VALUE(Table7[[#This Row],[NumberOfMajorSurgeries]]),0)</f>
        <v>0</v>
      </c>
      <c r="L2057" s="20" t="str">
        <f t="shared" si="64"/>
        <v>Obesity</v>
      </c>
      <c r="M2057" s="20" t="str">
        <f t="shared" si="65"/>
        <v>Normal</v>
      </c>
    </row>
    <row r="2058" spans="1:13" x14ac:dyDescent="0.25">
      <c r="A2058" s="13" t="s">
        <v>4114</v>
      </c>
      <c r="B2058" s="13">
        <v>28.12</v>
      </c>
      <c r="C2058" s="13">
        <v>5.05</v>
      </c>
      <c r="D2058" s="13" t="s">
        <v>8335</v>
      </c>
      <c r="E2058" s="13" t="s">
        <v>8335</v>
      </c>
      <c r="F2058" s="13" t="s">
        <v>8335</v>
      </c>
      <c r="G2058" s="13" t="s">
        <v>8339</v>
      </c>
      <c r="H2058" s="13" t="s">
        <v>8335</v>
      </c>
      <c r="J2058" s="20" t="str">
        <f>IF(Table7[[#This Row],[smoker]]="?","No",Table7[[#This Row],[smoker]])</f>
        <v>No</v>
      </c>
      <c r="K2058" s="20">
        <f>IFERROR(VALUE(Table7[[#This Row],[NumberOfMajorSurgeries]]),0)</f>
        <v>0</v>
      </c>
      <c r="L2058" s="22" t="str">
        <f t="shared" si="64"/>
        <v>Overweight</v>
      </c>
      <c r="M2058" s="22" t="str">
        <f t="shared" si="65"/>
        <v>Normal</v>
      </c>
    </row>
    <row r="2059" spans="1:13" x14ac:dyDescent="0.25">
      <c r="A2059" s="13" t="s">
        <v>4116</v>
      </c>
      <c r="B2059" s="13">
        <v>38.06</v>
      </c>
      <c r="C2059" s="13">
        <v>6.16</v>
      </c>
      <c r="D2059" s="13" t="s">
        <v>8335</v>
      </c>
      <c r="E2059" s="13" t="s">
        <v>8335</v>
      </c>
      <c r="F2059" s="13" t="s">
        <v>8335</v>
      </c>
      <c r="G2059" s="13" t="s">
        <v>8339</v>
      </c>
      <c r="H2059" s="13" t="s">
        <v>8335</v>
      </c>
      <c r="J2059" s="20" t="str">
        <f>IF(Table7[[#This Row],[smoker]]="?","No",Table7[[#This Row],[smoker]])</f>
        <v>No</v>
      </c>
      <c r="K2059" s="20">
        <f>IFERROR(VALUE(Table7[[#This Row],[NumberOfMajorSurgeries]]),0)</f>
        <v>0</v>
      </c>
      <c r="L2059" s="20" t="str">
        <f t="shared" si="64"/>
        <v>Obesity</v>
      </c>
      <c r="M2059" s="20" t="str">
        <f t="shared" si="65"/>
        <v>Prediabetes</v>
      </c>
    </row>
    <row r="2060" spans="1:13" x14ac:dyDescent="0.25">
      <c r="A2060" s="13" t="s">
        <v>4118</v>
      </c>
      <c r="B2060" s="13">
        <v>24.96</v>
      </c>
      <c r="C2060" s="13">
        <v>4.57</v>
      </c>
      <c r="D2060" s="13" t="s">
        <v>8335</v>
      </c>
      <c r="E2060" s="13" t="s">
        <v>8335</v>
      </c>
      <c r="F2060" s="13" t="s">
        <v>8335</v>
      </c>
      <c r="G2060" s="13" t="s">
        <v>8339</v>
      </c>
      <c r="H2060" s="13" t="s">
        <v>8335</v>
      </c>
      <c r="J2060" s="20" t="str">
        <f>IF(Table7[[#This Row],[smoker]]="?","No",Table7[[#This Row],[smoker]])</f>
        <v>No</v>
      </c>
      <c r="K2060" s="20">
        <f>IFERROR(VALUE(Table7[[#This Row],[NumberOfMajorSurgeries]]),0)</f>
        <v>0</v>
      </c>
      <c r="L2060" s="22" t="str">
        <f t="shared" si="64"/>
        <v>Normal Weight</v>
      </c>
      <c r="M2060" s="22" t="str">
        <f t="shared" si="65"/>
        <v>Normal</v>
      </c>
    </row>
    <row r="2061" spans="1:13" x14ac:dyDescent="0.25">
      <c r="A2061" s="13" t="s">
        <v>4120</v>
      </c>
      <c r="B2061" s="13">
        <v>17.670000000000002</v>
      </c>
      <c r="C2061" s="13">
        <v>5.53</v>
      </c>
      <c r="D2061" s="13" t="s">
        <v>8336</v>
      </c>
      <c r="E2061" s="13" t="s">
        <v>8335</v>
      </c>
      <c r="F2061" s="13" t="s">
        <v>8335</v>
      </c>
      <c r="G2061" s="13" t="s">
        <v>8339</v>
      </c>
      <c r="H2061" s="13" t="s">
        <v>8335</v>
      </c>
      <c r="J2061" s="20" t="str">
        <f>IF(Table7[[#This Row],[smoker]]="?","No",Table7[[#This Row],[smoker]])</f>
        <v>No</v>
      </c>
      <c r="K2061" s="20">
        <f>IFERROR(VALUE(Table7[[#This Row],[NumberOfMajorSurgeries]]),0)</f>
        <v>0</v>
      </c>
      <c r="L2061" s="20" t="str">
        <f t="shared" si="64"/>
        <v>Underweight</v>
      </c>
      <c r="M2061" s="20" t="str">
        <f t="shared" si="65"/>
        <v>Normal</v>
      </c>
    </row>
    <row r="2062" spans="1:13" x14ac:dyDescent="0.25">
      <c r="A2062" s="13" t="s">
        <v>4122</v>
      </c>
      <c r="B2062" s="13">
        <v>31.35</v>
      </c>
      <c r="C2062" s="13">
        <v>5.84</v>
      </c>
      <c r="D2062" s="13" t="s">
        <v>8335</v>
      </c>
      <c r="E2062" s="13" t="s">
        <v>8336</v>
      </c>
      <c r="F2062" s="13" t="s">
        <v>8335</v>
      </c>
      <c r="G2062" s="13">
        <v>1</v>
      </c>
      <c r="H2062" s="13" t="s">
        <v>8335</v>
      </c>
      <c r="J2062" s="20" t="str">
        <f>IF(Table7[[#This Row],[smoker]]="?","No",Table7[[#This Row],[smoker]])</f>
        <v>No</v>
      </c>
      <c r="K2062" s="20">
        <f>IFERROR(VALUE(Table7[[#This Row],[NumberOfMajorSurgeries]]),0)</f>
        <v>1</v>
      </c>
      <c r="L2062" s="22" t="str">
        <f t="shared" si="64"/>
        <v>Obesity</v>
      </c>
      <c r="M2062" s="22" t="str">
        <f t="shared" si="65"/>
        <v>Prediabetes</v>
      </c>
    </row>
    <row r="2063" spans="1:13" x14ac:dyDescent="0.25">
      <c r="A2063" s="13" t="s">
        <v>4124</v>
      </c>
      <c r="B2063" s="13">
        <v>28.31</v>
      </c>
      <c r="C2063" s="13">
        <v>6.41</v>
      </c>
      <c r="D2063" s="13" t="s">
        <v>8335</v>
      </c>
      <c r="E2063" s="13" t="s">
        <v>8336</v>
      </c>
      <c r="F2063" s="13" t="s">
        <v>8335</v>
      </c>
      <c r="G2063" s="13">
        <v>1</v>
      </c>
      <c r="H2063" s="13" t="s">
        <v>8335</v>
      </c>
      <c r="J2063" s="20" t="str">
        <f>IF(Table7[[#This Row],[smoker]]="?","No",Table7[[#This Row],[smoker]])</f>
        <v>No</v>
      </c>
      <c r="K2063" s="20">
        <f>IFERROR(VALUE(Table7[[#This Row],[NumberOfMajorSurgeries]]),0)</f>
        <v>1</v>
      </c>
      <c r="L2063" s="20" t="str">
        <f t="shared" si="64"/>
        <v>Overweight</v>
      </c>
      <c r="M2063" s="20" t="str">
        <f t="shared" si="65"/>
        <v>Prediabetes</v>
      </c>
    </row>
    <row r="2064" spans="1:13" x14ac:dyDescent="0.25">
      <c r="A2064" s="13" t="s">
        <v>4126</v>
      </c>
      <c r="B2064" s="13">
        <v>30.3</v>
      </c>
      <c r="C2064" s="13">
        <v>4.7300000000000004</v>
      </c>
      <c r="D2064" s="13" t="s">
        <v>8336</v>
      </c>
      <c r="E2064" s="13" t="s">
        <v>8335</v>
      </c>
      <c r="F2064" s="13" t="s">
        <v>8337</v>
      </c>
      <c r="G2064" s="13">
        <v>1</v>
      </c>
      <c r="H2064" s="13" t="s">
        <v>8335</v>
      </c>
      <c r="J2064" s="20" t="str">
        <f>IF(Table7[[#This Row],[smoker]]="?","No",Table7[[#This Row],[smoker]])</f>
        <v>No</v>
      </c>
      <c r="K2064" s="20">
        <f>IFERROR(VALUE(Table7[[#This Row],[NumberOfMajorSurgeries]]),0)</f>
        <v>1</v>
      </c>
      <c r="L2064" s="22" t="str">
        <f t="shared" si="64"/>
        <v>Obesity</v>
      </c>
      <c r="M2064" s="22" t="str">
        <f t="shared" si="65"/>
        <v>Normal</v>
      </c>
    </row>
    <row r="2065" spans="1:13" x14ac:dyDescent="0.25">
      <c r="A2065" s="13" t="s">
        <v>4128</v>
      </c>
      <c r="B2065" s="13">
        <v>26.4</v>
      </c>
      <c r="C2065" s="13">
        <v>6.22</v>
      </c>
      <c r="D2065" s="13" t="s">
        <v>8336</v>
      </c>
      <c r="E2065" s="13" t="s">
        <v>8335</v>
      </c>
      <c r="F2065" s="13" t="s">
        <v>8335</v>
      </c>
      <c r="G2065" s="13" t="s">
        <v>8339</v>
      </c>
      <c r="H2065" s="13" t="s">
        <v>8335</v>
      </c>
      <c r="J2065" s="20" t="str">
        <f>IF(Table7[[#This Row],[smoker]]="?","No",Table7[[#This Row],[smoker]])</f>
        <v>No</v>
      </c>
      <c r="K2065" s="20">
        <f>IFERROR(VALUE(Table7[[#This Row],[NumberOfMajorSurgeries]]),0)</f>
        <v>0</v>
      </c>
      <c r="L2065" s="20" t="str">
        <f t="shared" si="64"/>
        <v>Overweight</v>
      </c>
      <c r="M2065" s="20" t="str">
        <f t="shared" si="65"/>
        <v>Prediabetes</v>
      </c>
    </row>
    <row r="2066" spans="1:13" x14ac:dyDescent="0.25">
      <c r="A2066" s="13" t="s">
        <v>4130</v>
      </c>
      <c r="B2066" s="13">
        <v>22.135000000000002</v>
      </c>
      <c r="C2066" s="13">
        <v>4.46</v>
      </c>
      <c r="D2066" s="13" t="s">
        <v>8336</v>
      </c>
      <c r="E2066" s="13" t="s">
        <v>8335</v>
      </c>
      <c r="F2066" s="13" t="s">
        <v>8335</v>
      </c>
      <c r="G2066" s="13" t="s">
        <v>8339</v>
      </c>
      <c r="H2066" s="13" t="s">
        <v>8335</v>
      </c>
      <c r="J2066" s="20" t="str">
        <f>IF(Table7[[#This Row],[smoker]]="?","No",Table7[[#This Row],[smoker]])</f>
        <v>No</v>
      </c>
      <c r="K2066" s="20">
        <f>IFERROR(VALUE(Table7[[#This Row],[NumberOfMajorSurgeries]]),0)</f>
        <v>0</v>
      </c>
      <c r="L2066" s="22" t="str">
        <f t="shared" si="64"/>
        <v>Normal Weight</v>
      </c>
      <c r="M2066" s="22" t="str">
        <f t="shared" si="65"/>
        <v>Normal</v>
      </c>
    </row>
    <row r="2067" spans="1:13" x14ac:dyDescent="0.25">
      <c r="A2067" s="13" t="s">
        <v>4132</v>
      </c>
      <c r="B2067" s="13">
        <v>17.399999999999999</v>
      </c>
      <c r="C2067" s="13">
        <v>4.5</v>
      </c>
      <c r="D2067" s="13" t="s">
        <v>8336</v>
      </c>
      <c r="E2067" s="13" t="s">
        <v>8335</v>
      </c>
      <c r="F2067" s="13" t="s">
        <v>8335</v>
      </c>
      <c r="G2067" s="13" t="s">
        <v>8339</v>
      </c>
      <c r="H2067" s="13" t="s">
        <v>8335</v>
      </c>
      <c r="J2067" s="20" t="str">
        <f>IF(Table7[[#This Row],[smoker]]="?","No",Table7[[#This Row],[smoker]])</f>
        <v>No</v>
      </c>
      <c r="K2067" s="20">
        <f>IFERROR(VALUE(Table7[[#This Row],[NumberOfMajorSurgeries]]),0)</f>
        <v>0</v>
      </c>
      <c r="L2067" s="20" t="str">
        <f t="shared" si="64"/>
        <v>Underweight</v>
      </c>
      <c r="M2067" s="20" t="str">
        <f t="shared" si="65"/>
        <v>Normal</v>
      </c>
    </row>
    <row r="2068" spans="1:13" x14ac:dyDescent="0.25">
      <c r="A2068" s="13" t="s">
        <v>4134</v>
      </c>
      <c r="B2068" s="13">
        <v>28.06</v>
      </c>
      <c r="C2068" s="13">
        <v>8.93</v>
      </c>
      <c r="D2068" s="13" t="s">
        <v>8335</v>
      </c>
      <c r="E2068" s="13" t="s">
        <v>8335</v>
      </c>
      <c r="F2068" s="13" t="s">
        <v>8335</v>
      </c>
      <c r="G2068" s="13" t="s">
        <v>8339</v>
      </c>
      <c r="H2068" s="13" t="s">
        <v>8335</v>
      </c>
      <c r="J2068" s="20" t="str">
        <f>IF(Table7[[#This Row],[smoker]]="?","No",Table7[[#This Row],[smoker]])</f>
        <v>No</v>
      </c>
      <c r="K2068" s="20">
        <f>IFERROR(VALUE(Table7[[#This Row],[NumberOfMajorSurgeries]]),0)</f>
        <v>0</v>
      </c>
      <c r="L2068" s="22" t="str">
        <f t="shared" si="64"/>
        <v>Overweight</v>
      </c>
      <c r="M2068" s="22" t="str">
        <f t="shared" si="65"/>
        <v>Diabetes</v>
      </c>
    </row>
    <row r="2069" spans="1:13" x14ac:dyDescent="0.25">
      <c r="A2069" s="13" t="s">
        <v>4136</v>
      </c>
      <c r="B2069" s="13">
        <v>31.13</v>
      </c>
      <c r="C2069" s="13">
        <v>11.02</v>
      </c>
      <c r="D2069" s="13" t="s">
        <v>8335</v>
      </c>
      <c r="E2069" s="13" t="s">
        <v>8335</v>
      </c>
      <c r="F2069" s="13" t="s">
        <v>8335</v>
      </c>
      <c r="G2069" s="13" t="s">
        <v>8339</v>
      </c>
      <c r="H2069" s="13" t="s">
        <v>8335</v>
      </c>
      <c r="J2069" s="20" t="str">
        <f>IF(Table7[[#This Row],[smoker]]="?","No",Table7[[#This Row],[smoker]])</f>
        <v>No</v>
      </c>
      <c r="K2069" s="20">
        <f>IFERROR(VALUE(Table7[[#This Row],[NumberOfMajorSurgeries]]),0)</f>
        <v>0</v>
      </c>
      <c r="L2069" s="20" t="str">
        <f t="shared" si="64"/>
        <v>Obesity</v>
      </c>
      <c r="M2069" s="20" t="str">
        <f t="shared" si="65"/>
        <v>Diabetes</v>
      </c>
    </row>
    <row r="2070" spans="1:13" x14ac:dyDescent="0.25">
      <c r="A2070" s="13" t="s">
        <v>4138</v>
      </c>
      <c r="B2070" s="13">
        <v>18.46</v>
      </c>
      <c r="C2070" s="13">
        <v>5.25</v>
      </c>
      <c r="D2070" s="13" t="s">
        <v>8335</v>
      </c>
      <c r="E2070" s="13" t="s">
        <v>8335</v>
      </c>
      <c r="F2070" s="13" t="s">
        <v>8335</v>
      </c>
      <c r="G2070" s="13" t="s">
        <v>8339</v>
      </c>
      <c r="H2070" s="13" t="s">
        <v>8335</v>
      </c>
      <c r="J2070" s="20" t="str">
        <f>IF(Table7[[#This Row],[smoker]]="?","No",Table7[[#This Row],[smoker]])</f>
        <v>No</v>
      </c>
      <c r="K2070" s="20">
        <f>IFERROR(VALUE(Table7[[#This Row],[NumberOfMajorSurgeries]]),0)</f>
        <v>0</v>
      </c>
      <c r="L2070" s="22" t="str">
        <f t="shared" si="64"/>
        <v>Underweight</v>
      </c>
      <c r="M2070" s="22" t="str">
        <f t="shared" si="65"/>
        <v>Normal</v>
      </c>
    </row>
    <row r="2071" spans="1:13" x14ac:dyDescent="0.25">
      <c r="A2071" s="13" t="s">
        <v>4140</v>
      </c>
      <c r="B2071" s="13">
        <v>17.3</v>
      </c>
      <c r="C2071" s="13">
        <v>4.75</v>
      </c>
      <c r="D2071" s="13" t="s">
        <v>8335</v>
      </c>
      <c r="E2071" s="13" t="s">
        <v>8335</v>
      </c>
      <c r="F2071" s="13" t="s">
        <v>8335</v>
      </c>
      <c r="G2071" s="13" t="s">
        <v>8339</v>
      </c>
      <c r="H2071" s="13" t="s">
        <v>8335</v>
      </c>
      <c r="J2071" s="20" t="str">
        <f>IF(Table7[[#This Row],[smoker]]="?","No",Table7[[#This Row],[smoker]])</f>
        <v>No</v>
      </c>
      <c r="K2071" s="20">
        <f>IFERROR(VALUE(Table7[[#This Row],[NumberOfMajorSurgeries]]),0)</f>
        <v>0</v>
      </c>
      <c r="L2071" s="20" t="str">
        <f t="shared" si="64"/>
        <v>Underweight</v>
      </c>
      <c r="M2071" s="20" t="str">
        <f t="shared" si="65"/>
        <v>Normal</v>
      </c>
    </row>
    <row r="2072" spans="1:13" x14ac:dyDescent="0.25">
      <c r="A2072" s="13" t="s">
        <v>4142</v>
      </c>
      <c r="B2072" s="13">
        <v>35.625</v>
      </c>
      <c r="C2072" s="13">
        <v>4.68</v>
      </c>
      <c r="D2072" s="13" t="s">
        <v>8336</v>
      </c>
      <c r="E2072" s="13" t="s">
        <v>8335</v>
      </c>
      <c r="F2072" s="13" t="s">
        <v>8337</v>
      </c>
      <c r="G2072" s="13">
        <v>1</v>
      </c>
      <c r="H2072" s="13" t="s">
        <v>8335</v>
      </c>
      <c r="J2072" s="20" t="str">
        <f>IF(Table7[[#This Row],[smoker]]="?","No",Table7[[#This Row],[smoker]])</f>
        <v>No</v>
      </c>
      <c r="K2072" s="20">
        <f>IFERROR(VALUE(Table7[[#This Row],[NumberOfMajorSurgeries]]),0)</f>
        <v>1</v>
      </c>
      <c r="L2072" s="22" t="str">
        <f t="shared" si="64"/>
        <v>Obesity</v>
      </c>
      <c r="M2072" s="22" t="str">
        <f t="shared" si="65"/>
        <v>Normal</v>
      </c>
    </row>
    <row r="2073" spans="1:13" x14ac:dyDescent="0.25">
      <c r="A2073" s="13" t="s">
        <v>4144</v>
      </c>
      <c r="B2073" s="13">
        <v>20.234999999999999</v>
      </c>
      <c r="C2073" s="13">
        <v>6.17</v>
      </c>
      <c r="D2073" s="13" t="s">
        <v>8336</v>
      </c>
      <c r="E2073" s="13" t="s">
        <v>8336</v>
      </c>
      <c r="F2073" s="13" t="s">
        <v>8335</v>
      </c>
      <c r="G2073" s="13">
        <v>2</v>
      </c>
      <c r="H2073" s="13" t="s">
        <v>8335</v>
      </c>
      <c r="J2073" s="20" t="str">
        <f>IF(Table7[[#This Row],[smoker]]="?","No",Table7[[#This Row],[smoker]])</f>
        <v>No</v>
      </c>
      <c r="K2073" s="20">
        <f>IFERROR(VALUE(Table7[[#This Row],[NumberOfMajorSurgeries]]),0)</f>
        <v>2</v>
      </c>
      <c r="L2073" s="20" t="str">
        <f t="shared" si="64"/>
        <v>Normal Weight</v>
      </c>
      <c r="M2073" s="20" t="str">
        <f t="shared" si="65"/>
        <v>Prediabetes</v>
      </c>
    </row>
    <row r="2074" spans="1:13" x14ac:dyDescent="0.25">
      <c r="A2074" s="13" t="s">
        <v>4146</v>
      </c>
      <c r="B2074" s="13">
        <v>27.55</v>
      </c>
      <c r="C2074" s="13">
        <v>4.5599999999999996</v>
      </c>
      <c r="D2074" s="13" t="s">
        <v>8336</v>
      </c>
      <c r="E2074" s="13" t="s">
        <v>8335</v>
      </c>
      <c r="F2074" s="13" t="s">
        <v>8337</v>
      </c>
      <c r="G2074" s="13">
        <v>1</v>
      </c>
      <c r="H2074" s="13" t="s">
        <v>8335</v>
      </c>
      <c r="J2074" s="20" t="str">
        <f>IF(Table7[[#This Row],[smoker]]="?","No",Table7[[#This Row],[smoker]])</f>
        <v>No</v>
      </c>
      <c r="K2074" s="20">
        <f>IFERROR(VALUE(Table7[[#This Row],[NumberOfMajorSurgeries]]),0)</f>
        <v>1</v>
      </c>
      <c r="L2074" s="22" t="str">
        <f t="shared" si="64"/>
        <v>Overweight</v>
      </c>
      <c r="M2074" s="22" t="str">
        <f t="shared" si="65"/>
        <v>Normal</v>
      </c>
    </row>
    <row r="2075" spans="1:13" x14ac:dyDescent="0.25">
      <c r="A2075" s="13" t="s">
        <v>4148</v>
      </c>
      <c r="B2075" s="13">
        <v>17.97</v>
      </c>
      <c r="C2075" s="13">
        <v>6.3</v>
      </c>
      <c r="D2075" s="13" t="s">
        <v>8335</v>
      </c>
      <c r="E2075" s="13" t="s">
        <v>8335</v>
      </c>
      <c r="F2075" s="13" t="s">
        <v>8335</v>
      </c>
      <c r="G2075" s="13" t="s">
        <v>8339</v>
      </c>
      <c r="H2075" s="13" t="s">
        <v>8335</v>
      </c>
      <c r="J2075" s="20" t="str">
        <f>IF(Table7[[#This Row],[smoker]]="?","No",Table7[[#This Row],[smoker]])</f>
        <v>No</v>
      </c>
      <c r="K2075" s="20">
        <f>IFERROR(VALUE(Table7[[#This Row],[NumberOfMajorSurgeries]]),0)</f>
        <v>0</v>
      </c>
      <c r="L2075" s="20" t="str">
        <f t="shared" si="64"/>
        <v>Underweight</v>
      </c>
      <c r="M2075" s="20" t="str">
        <f t="shared" si="65"/>
        <v>Prediabetes</v>
      </c>
    </row>
    <row r="2076" spans="1:13" x14ac:dyDescent="0.25">
      <c r="A2076" s="13" t="s">
        <v>4150</v>
      </c>
      <c r="B2076" s="13">
        <v>29.98</v>
      </c>
      <c r="C2076" s="13">
        <v>6.03</v>
      </c>
      <c r="D2076" s="13" t="s">
        <v>8335</v>
      </c>
      <c r="E2076" s="13" t="s">
        <v>8336</v>
      </c>
      <c r="F2076" s="13" t="s">
        <v>8335</v>
      </c>
      <c r="G2076" s="13">
        <v>1</v>
      </c>
      <c r="H2076" s="13" t="s">
        <v>8335</v>
      </c>
      <c r="J2076" s="20" t="str">
        <f>IF(Table7[[#This Row],[smoker]]="?","No",Table7[[#This Row],[smoker]])</f>
        <v>No</v>
      </c>
      <c r="K2076" s="20">
        <f>IFERROR(VALUE(Table7[[#This Row],[NumberOfMajorSurgeries]]),0)</f>
        <v>1</v>
      </c>
      <c r="L2076" s="22" t="str">
        <f t="shared" si="64"/>
        <v>Overweight</v>
      </c>
      <c r="M2076" s="22" t="str">
        <f t="shared" si="65"/>
        <v>Prediabetes</v>
      </c>
    </row>
    <row r="2077" spans="1:13" x14ac:dyDescent="0.25">
      <c r="A2077" s="13" t="s">
        <v>4152</v>
      </c>
      <c r="B2077" s="13">
        <v>33.659999999999997</v>
      </c>
      <c r="C2077" s="13">
        <v>4.2</v>
      </c>
      <c r="D2077" s="13" t="s">
        <v>8336</v>
      </c>
      <c r="E2077" s="13" t="s">
        <v>8335</v>
      </c>
      <c r="F2077" s="13" t="s">
        <v>8335</v>
      </c>
      <c r="G2077" s="13">
        <v>1</v>
      </c>
      <c r="H2077" s="13" t="s">
        <v>8335</v>
      </c>
      <c r="J2077" s="20" t="str">
        <f>IF(Table7[[#This Row],[smoker]]="?","No",Table7[[#This Row],[smoker]])</f>
        <v>No</v>
      </c>
      <c r="K2077" s="20">
        <f>IFERROR(VALUE(Table7[[#This Row],[NumberOfMajorSurgeries]]),0)</f>
        <v>1</v>
      </c>
      <c r="L2077" s="20" t="str">
        <f t="shared" si="64"/>
        <v>Obesity</v>
      </c>
      <c r="M2077" s="20" t="str">
        <f t="shared" si="65"/>
        <v>Normal</v>
      </c>
    </row>
    <row r="2078" spans="1:13" x14ac:dyDescent="0.25">
      <c r="A2078" s="13" t="s">
        <v>4154</v>
      </c>
      <c r="B2078" s="13">
        <v>32.67</v>
      </c>
      <c r="C2078" s="13">
        <v>5.61</v>
      </c>
      <c r="D2078" s="13" t="s">
        <v>8336</v>
      </c>
      <c r="E2078" s="13" t="s">
        <v>8335</v>
      </c>
      <c r="F2078" s="13" t="s">
        <v>8335</v>
      </c>
      <c r="G2078" s="13">
        <v>1</v>
      </c>
      <c r="H2078" s="13" t="s">
        <v>8335</v>
      </c>
      <c r="J2078" s="20" t="str">
        <f>IF(Table7[[#This Row],[smoker]]="?","No",Table7[[#This Row],[smoker]])</f>
        <v>No</v>
      </c>
      <c r="K2078" s="20">
        <f>IFERROR(VALUE(Table7[[#This Row],[NumberOfMajorSurgeries]]),0)</f>
        <v>1</v>
      </c>
      <c r="L2078" s="22" t="str">
        <f t="shared" si="64"/>
        <v>Obesity</v>
      </c>
      <c r="M2078" s="22" t="str">
        <f t="shared" si="65"/>
        <v>Normal</v>
      </c>
    </row>
    <row r="2079" spans="1:13" x14ac:dyDescent="0.25">
      <c r="A2079" s="13" t="s">
        <v>4156</v>
      </c>
      <c r="B2079" s="13">
        <v>30.5</v>
      </c>
      <c r="C2079" s="13">
        <v>5.88</v>
      </c>
      <c r="D2079" s="13" t="s">
        <v>8336</v>
      </c>
      <c r="E2079" s="13" t="s">
        <v>8335</v>
      </c>
      <c r="F2079" s="13" t="s">
        <v>8335</v>
      </c>
      <c r="G2079" s="13">
        <v>1</v>
      </c>
      <c r="H2079" s="13" t="s">
        <v>8335</v>
      </c>
      <c r="J2079" s="20" t="str">
        <f>IF(Table7[[#This Row],[smoker]]="?","No",Table7[[#This Row],[smoker]])</f>
        <v>No</v>
      </c>
      <c r="K2079" s="20">
        <f>IFERROR(VALUE(Table7[[#This Row],[NumberOfMajorSurgeries]]),0)</f>
        <v>1</v>
      </c>
      <c r="L2079" s="20" t="str">
        <f t="shared" si="64"/>
        <v>Obesity</v>
      </c>
      <c r="M2079" s="20" t="str">
        <f t="shared" si="65"/>
        <v>Prediabetes</v>
      </c>
    </row>
    <row r="2080" spans="1:13" x14ac:dyDescent="0.25">
      <c r="A2080" s="13" t="s">
        <v>4158</v>
      </c>
      <c r="B2080" s="13">
        <v>23.1</v>
      </c>
      <c r="C2080" s="13">
        <v>5.92</v>
      </c>
      <c r="D2080" s="13" t="s">
        <v>8336</v>
      </c>
      <c r="E2080" s="13" t="s">
        <v>8335</v>
      </c>
      <c r="F2080" s="13" t="s">
        <v>8335</v>
      </c>
      <c r="G2080" s="13">
        <v>1</v>
      </c>
      <c r="H2080" s="13" t="s">
        <v>8335</v>
      </c>
      <c r="J2080" s="20" t="str">
        <f>IF(Table7[[#This Row],[smoker]]="?","No",Table7[[#This Row],[smoker]])</f>
        <v>No</v>
      </c>
      <c r="K2080" s="20">
        <f>IFERROR(VALUE(Table7[[#This Row],[NumberOfMajorSurgeries]]),0)</f>
        <v>1</v>
      </c>
      <c r="L2080" s="22" t="str">
        <f t="shared" si="64"/>
        <v>Normal Weight</v>
      </c>
      <c r="M2080" s="22" t="str">
        <f t="shared" si="65"/>
        <v>Prediabetes</v>
      </c>
    </row>
    <row r="2081" spans="1:13" x14ac:dyDescent="0.25">
      <c r="A2081" s="13" t="s">
        <v>4160</v>
      </c>
      <c r="B2081" s="13">
        <v>39.49</v>
      </c>
      <c r="C2081" s="13">
        <v>4.8099999999999996</v>
      </c>
      <c r="D2081" s="13" t="s">
        <v>8335</v>
      </c>
      <c r="E2081" s="13" t="s">
        <v>8335</v>
      </c>
      <c r="F2081" s="13" t="s">
        <v>8335</v>
      </c>
      <c r="G2081" s="13">
        <v>1</v>
      </c>
      <c r="H2081" s="13" t="s">
        <v>8335</v>
      </c>
      <c r="J2081" s="20" t="str">
        <f>IF(Table7[[#This Row],[smoker]]="?","No",Table7[[#This Row],[smoker]])</f>
        <v>No</v>
      </c>
      <c r="K2081" s="20">
        <f>IFERROR(VALUE(Table7[[#This Row],[NumberOfMajorSurgeries]]),0)</f>
        <v>1</v>
      </c>
      <c r="L2081" s="20" t="str">
        <f t="shared" si="64"/>
        <v>Obesity</v>
      </c>
      <c r="M2081" s="20" t="str">
        <f t="shared" si="65"/>
        <v>Normal</v>
      </c>
    </row>
    <row r="2082" spans="1:13" x14ac:dyDescent="0.25">
      <c r="A2082" s="13" t="s">
        <v>4162</v>
      </c>
      <c r="B2082" s="13">
        <v>33.99</v>
      </c>
      <c r="C2082" s="13">
        <v>4.55</v>
      </c>
      <c r="D2082" s="13" t="s">
        <v>8335</v>
      </c>
      <c r="E2082" s="13" t="s">
        <v>8335</v>
      </c>
      <c r="F2082" s="13" t="s">
        <v>8335</v>
      </c>
      <c r="G2082" s="13">
        <v>1</v>
      </c>
      <c r="H2082" s="13" t="s">
        <v>8335</v>
      </c>
      <c r="J2082" s="20" t="str">
        <f>IF(Table7[[#This Row],[smoker]]="?","No",Table7[[#This Row],[smoker]])</f>
        <v>No</v>
      </c>
      <c r="K2082" s="20">
        <f>IFERROR(VALUE(Table7[[#This Row],[NumberOfMajorSurgeries]]),0)</f>
        <v>1</v>
      </c>
      <c r="L2082" s="22" t="str">
        <f t="shared" si="64"/>
        <v>Obesity</v>
      </c>
      <c r="M2082" s="22" t="str">
        <f t="shared" si="65"/>
        <v>Normal</v>
      </c>
    </row>
    <row r="2083" spans="1:13" x14ac:dyDescent="0.25">
      <c r="A2083" s="13" t="s">
        <v>4164</v>
      </c>
      <c r="B2083" s="13">
        <v>27.72</v>
      </c>
      <c r="C2083" s="13">
        <v>6.43</v>
      </c>
      <c r="D2083" s="13" t="s">
        <v>8335</v>
      </c>
      <c r="E2083" s="13" t="s">
        <v>8335</v>
      </c>
      <c r="F2083" s="13" t="s">
        <v>8335</v>
      </c>
      <c r="G2083" s="13">
        <v>1</v>
      </c>
      <c r="H2083" s="13" t="s">
        <v>8335</v>
      </c>
      <c r="J2083" s="20" t="str">
        <f>IF(Table7[[#This Row],[smoker]]="?","No",Table7[[#This Row],[smoker]])</f>
        <v>No</v>
      </c>
      <c r="K2083" s="20">
        <f>IFERROR(VALUE(Table7[[#This Row],[NumberOfMajorSurgeries]]),0)</f>
        <v>1</v>
      </c>
      <c r="L2083" s="20" t="str">
        <f t="shared" si="64"/>
        <v>Overweight</v>
      </c>
      <c r="M2083" s="20" t="str">
        <f t="shared" si="65"/>
        <v>Prediabetes</v>
      </c>
    </row>
    <row r="2084" spans="1:13" x14ac:dyDescent="0.25">
      <c r="A2084" s="13" t="s">
        <v>4166</v>
      </c>
      <c r="B2084" s="13">
        <v>30.59</v>
      </c>
      <c r="C2084" s="13">
        <v>11.62</v>
      </c>
      <c r="D2084" s="13" t="s">
        <v>8335</v>
      </c>
      <c r="E2084" s="13" t="s">
        <v>8335</v>
      </c>
      <c r="F2084" s="13" t="s">
        <v>8335</v>
      </c>
      <c r="G2084" s="13" t="s">
        <v>8339</v>
      </c>
      <c r="H2084" s="13" t="s">
        <v>8335</v>
      </c>
      <c r="J2084" s="20" t="str">
        <f>IF(Table7[[#This Row],[smoker]]="?","No",Table7[[#This Row],[smoker]])</f>
        <v>No</v>
      </c>
      <c r="K2084" s="20">
        <f>IFERROR(VALUE(Table7[[#This Row],[NumberOfMajorSurgeries]]),0)</f>
        <v>0</v>
      </c>
      <c r="L2084" s="22" t="str">
        <f t="shared" si="64"/>
        <v>Obesity</v>
      </c>
      <c r="M2084" s="22" t="str">
        <f t="shared" si="65"/>
        <v>Diabetes</v>
      </c>
    </row>
    <row r="2085" spans="1:13" x14ac:dyDescent="0.25">
      <c r="A2085" s="13" t="s">
        <v>4168</v>
      </c>
      <c r="B2085" s="13">
        <v>22.6</v>
      </c>
      <c r="C2085" s="13">
        <v>6.04</v>
      </c>
      <c r="D2085" s="13" t="s">
        <v>8335</v>
      </c>
      <c r="E2085" s="13" t="s">
        <v>8335</v>
      </c>
      <c r="F2085" s="13" t="s">
        <v>8335</v>
      </c>
      <c r="G2085" s="13">
        <v>1</v>
      </c>
      <c r="H2085" s="13" t="s">
        <v>8335</v>
      </c>
      <c r="J2085" s="20" t="str">
        <f>IF(Table7[[#This Row],[smoker]]="?","No",Table7[[#This Row],[smoker]])</f>
        <v>No</v>
      </c>
      <c r="K2085" s="20">
        <f>IFERROR(VALUE(Table7[[#This Row],[NumberOfMajorSurgeries]]),0)</f>
        <v>1</v>
      </c>
      <c r="L2085" s="20" t="str">
        <f t="shared" si="64"/>
        <v>Normal Weight</v>
      </c>
      <c r="M2085" s="20" t="str">
        <f t="shared" si="65"/>
        <v>Prediabetes</v>
      </c>
    </row>
    <row r="2086" spans="1:13" x14ac:dyDescent="0.25">
      <c r="A2086" s="13" t="s">
        <v>4170</v>
      </c>
      <c r="B2086" s="13">
        <v>28.785</v>
      </c>
      <c r="C2086" s="13">
        <v>8.82</v>
      </c>
      <c r="D2086" s="13" t="s">
        <v>8335</v>
      </c>
      <c r="E2086" s="13" t="s">
        <v>8335</v>
      </c>
      <c r="F2086" s="13" t="s">
        <v>8335</v>
      </c>
      <c r="G2086" s="13" t="s">
        <v>8339</v>
      </c>
      <c r="H2086" s="13" t="s">
        <v>8335</v>
      </c>
      <c r="J2086" s="20" t="str">
        <f>IF(Table7[[#This Row],[smoker]]="?","No",Table7[[#This Row],[smoker]])</f>
        <v>No</v>
      </c>
      <c r="K2086" s="20">
        <f>IFERROR(VALUE(Table7[[#This Row],[NumberOfMajorSurgeries]]),0)</f>
        <v>0</v>
      </c>
      <c r="L2086" s="22" t="str">
        <f t="shared" si="64"/>
        <v>Overweight</v>
      </c>
      <c r="M2086" s="22" t="str">
        <f t="shared" si="65"/>
        <v>Diabetes</v>
      </c>
    </row>
    <row r="2087" spans="1:13" x14ac:dyDescent="0.25">
      <c r="A2087" s="13" t="s">
        <v>4172</v>
      </c>
      <c r="B2087" s="13">
        <v>50.38</v>
      </c>
      <c r="C2087" s="13">
        <v>5.8</v>
      </c>
      <c r="D2087" s="13" t="s">
        <v>8335</v>
      </c>
      <c r="E2087" s="13" t="s">
        <v>8335</v>
      </c>
      <c r="F2087" s="13" t="s">
        <v>8335</v>
      </c>
      <c r="G2087" s="13" t="s">
        <v>8339</v>
      </c>
      <c r="H2087" s="13" t="s">
        <v>8335</v>
      </c>
      <c r="J2087" s="20" t="str">
        <f>IF(Table7[[#This Row],[smoker]]="?","No",Table7[[#This Row],[smoker]])</f>
        <v>No</v>
      </c>
      <c r="K2087" s="20">
        <f>IFERROR(VALUE(Table7[[#This Row],[NumberOfMajorSurgeries]]),0)</f>
        <v>0</v>
      </c>
      <c r="L2087" s="20" t="str">
        <f t="shared" si="64"/>
        <v>Obesity</v>
      </c>
      <c r="M2087" s="20" t="str">
        <f t="shared" si="65"/>
        <v>Prediabetes</v>
      </c>
    </row>
    <row r="2088" spans="1:13" x14ac:dyDescent="0.25">
      <c r="A2088" s="13" t="s">
        <v>4174</v>
      </c>
      <c r="B2088" s="13">
        <v>35.200000000000003</v>
      </c>
      <c r="C2088" s="13">
        <v>4.28</v>
      </c>
      <c r="D2088" s="13" t="s">
        <v>8335</v>
      </c>
      <c r="E2088" s="13" t="s">
        <v>8335</v>
      </c>
      <c r="F2088" s="13" t="s">
        <v>8335</v>
      </c>
      <c r="G2088" s="13" t="s">
        <v>8339</v>
      </c>
      <c r="H2088" s="13" t="s">
        <v>8335</v>
      </c>
      <c r="J2088" s="20" t="str">
        <f>IF(Table7[[#This Row],[smoker]]="?","No",Table7[[#This Row],[smoker]])</f>
        <v>No</v>
      </c>
      <c r="K2088" s="20">
        <f>IFERROR(VALUE(Table7[[#This Row],[NumberOfMajorSurgeries]]),0)</f>
        <v>0</v>
      </c>
      <c r="L2088" s="22" t="str">
        <f t="shared" si="64"/>
        <v>Obesity</v>
      </c>
      <c r="M2088" s="22" t="str">
        <f t="shared" si="65"/>
        <v>Normal</v>
      </c>
    </row>
    <row r="2089" spans="1:13" x14ac:dyDescent="0.25">
      <c r="A2089" s="13" t="s">
        <v>4176</v>
      </c>
      <c r="B2089" s="13">
        <v>35.72</v>
      </c>
      <c r="C2089" s="13">
        <v>5.5</v>
      </c>
      <c r="D2089" s="13" t="s">
        <v>8336</v>
      </c>
      <c r="E2089" s="13" t="s">
        <v>8335</v>
      </c>
      <c r="F2089" s="13" t="s">
        <v>8335</v>
      </c>
      <c r="G2089" s="13" t="s">
        <v>8339</v>
      </c>
      <c r="H2089" s="13" t="s">
        <v>8335</v>
      </c>
      <c r="J2089" s="20" t="str">
        <f>IF(Table7[[#This Row],[smoker]]="?","No",Table7[[#This Row],[smoker]])</f>
        <v>No</v>
      </c>
      <c r="K2089" s="20">
        <f>IFERROR(VALUE(Table7[[#This Row],[NumberOfMajorSurgeries]]),0)</f>
        <v>0</v>
      </c>
      <c r="L2089" s="20" t="str">
        <f t="shared" si="64"/>
        <v>Obesity</v>
      </c>
      <c r="M2089" s="20" t="str">
        <f t="shared" si="65"/>
        <v>Normal</v>
      </c>
    </row>
    <row r="2090" spans="1:13" x14ac:dyDescent="0.25">
      <c r="A2090" s="13" t="s">
        <v>4178</v>
      </c>
      <c r="B2090" s="13">
        <v>24.51</v>
      </c>
      <c r="C2090" s="13">
        <v>4.6900000000000004</v>
      </c>
      <c r="D2090" s="13" t="s">
        <v>8335</v>
      </c>
      <c r="E2090" s="13" t="s">
        <v>8335</v>
      </c>
      <c r="F2090" s="13" t="s">
        <v>8335</v>
      </c>
      <c r="G2090" s="13" t="s">
        <v>8339</v>
      </c>
      <c r="H2090" s="13" t="s">
        <v>8335</v>
      </c>
      <c r="J2090" s="20" t="str">
        <f>IF(Table7[[#This Row],[smoker]]="?","No",Table7[[#This Row],[smoker]])</f>
        <v>No</v>
      </c>
      <c r="K2090" s="20">
        <f>IFERROR(VALUE(Table7[[#This Row],[NumberOfMajorSurgeries]]),0)</f>
        <v>0</v>
      </c>
      <c r="L2090" s="22" t="str">
        <f t="shared" si="64"/>
        <v>Normal Weight</v>
      </c>
      <c r="M2090" s="22" t="str">
        <f t="shared" si="65"/>
        <v>Normal</v>
      </c>
    </row>
    <row r="2091" spans="1:13" x14ac:dyDescent="0.25">
      <c r="A2091" s="13" t="s">
        <v>4180</v>
      </c>
      <c r="B2091" s="13">
        <v>23.844999999999999</v>
      </c>
      <c r="C2091" s="13">
        <v>4.43</v>
      </c>
      <c r="D2091" s="13" t="s">
        <v>8335</v>
      </c>
      <c r="E2091" s="13" t="s">
        <v>8335</v>
      </c>
      <c r="F2091" s="13" t="s">
        <v>8335</v>
      </c>
      <c r="G2091" s="13" t="s">
        <v>8339</v>
      </c>
      <c r="H2091" s="13" t="s">
        <v>8335</v>
      </c>
      <c r="J2091" s="20" t="str">
        <f>IF(Table7[[#This Row],[smoker]]="?","No",Table7[[#This Row],[smoker]])</f>
        <v>No</v>
      </c>
      <c r="K2091" s="20">
        <f>IFERROR(VALUE(Table7[[#This Row],[NumberOfMajorSurgeries]]),0)</f>
        <v>0</v>
      </c>
      <c r="L2091" s="20" t="str">
        <f t="shared" si="64"/>
        <v>Normal Weight</v>
      </c>
      <c r="M2091" s="20" t="str">
        <f t="shared" si="65"/>
        <v>Normal</v>
      </c>
    </row>
    <row r="2092" spans="1:13" x14ac:dyDescent="0.25">
      <c r="A2092" s="13" t="s">
        <v>4182</v>
      </c>
      <c r="B2092" s="13">
        <v>15.68</v>
      </c>
      <c r="C2092" s="13">
        <v>6.16</v>
      </c>
      <c r="D2092" s="13" t="s">
        <v>8336</v>
      </c>
      <c r="E2092" s="13" t="s">
        <v>8335</v>
      </c>
      <c r="F2092" s="13" t="s">
        <v>8335</v>
      </c>
      <c r="G2092" s="13">
        <v>1</v>
      </c>
      <c r="H2092" s="13" t="s">
        <v>8335</v>
      </c>
      <c r="J2092" s="20" t="str">
        <f>IF(Table7[[#This Row],[smoker]]="?","No",Table7[[#This Row],[smoker]])</f>
        <v>No</v>
      </c>
      <c r="K2092" s="20">
        <f>IFERROR(VALUE(Table7[[#This Row],[NumberOfMajorSurgeries]]),0)</f>
        <v>1</v>
      </c>
      <c r="L2092" s="22" t="str">
        <f t="shared" si="64"/>
        <v>Underweight</v>
      </c>
      <c r="M2092" s="22" t="str">
        <f t="shared" si="65"/>
        <v>Prediabetes</v>
      </c>
    </row>
    <row r="2093" spans="1:13" x14ac:dyDescent="0.25">
      <c r="A2093" s="13" t="s">
        <v>4184</v>
      </c>
      <c r="B2093" s="13">
        <v>32.395000000000003</v>
      </c>
      <c r="C2093" s="13">
        <v>6.66</v>
      </c>
      <c r="D2093" s="13" t="s">
        <v>8335</v>
      </c>
      <c r="E2093" s="13" t="s">
        <v>8335</v>
      </c>
      <c r="F2093" s="13" t="s">
        <v>8335</v>
      </c>
      <c r="G2093" s="13" t="s">
        <v>8339</v>
      </c>
      <c r="H2093" s="13" t="s">
        <v>8335</v>
      </c>
      <c r="J2093" s="20" t="str">
        <f>IF(Table7[[#This Row],[smoker]]="?","No",Table7[[#This Row],[smoker]])</f>
        <v>No</v>
      </c>
      <c r="K2093" s="20">
        <f>IFERROR(VALUE(Table7[[#This Row],[NumberOfMajorSurgeries]]),0)</f>
        <v>0</v>
      </c>
      <c r="L2093" s="20" t="str">
        <f t="shared" si="64"/>
        <v>Obesity</v>
      </c>
      <c r="M2093" s="20" t="str">
        <f t="shared" si="65"/>
        <v>Diabetes</v>
      </c>
    </row>
    <row r="2094" spans="1:13" x14ac:dyDescent="0.25">
      <c r="A2094" s="13" t="s">
        <v>4186</v>
      </c>
      <c r="B2094" s="13">
        <v>23.655000000000001</v>
      </c>
      <c r="C2094" s="13">
        <v>5.92</v>
      </c>
      <c r="D2094" s="13" t="s">
        <v>8335</v>
      </c>
      <c r="E2094" s="13" t="s">
        <v>8335</v>
      </c>
      <c r="F2094" s="13" t="s">
        <v>8335</v>
      </c>
      <c r="G2094" s="13">
        <v>1</v>
      </c>
      <c r="H2094" s="13" t="s">
        <v>8335</v>
      </c>
      <c r="J2094" s="20" t="str">
        <f>IF(Table7[[#This Row],[smoker]]="?","No",Table7[[#This Row],[smoker]])</f>
        <v>No</v>
      </c>
      <c r="K2094" s="20">
        <f>IFERROR(VALUE(Table7[[#This Row],[NumberOfMajorSurgeries]]),0)</f>
        <v>1</v>
      </c>
      <c r="L2094" s="22" t="str">
        <f t="shared" si="64"/>
        <v>Normal Weight</v>
      </c>
      <c r="M2094" s="22" t="str">
        <f t="shared" si="65"/>
        <v>Prediabetes</v>
      </c>
    </row>
    <row r="2095" spans="1:13" x14ac:dyDescent="0.25">
      <c r="A2095" s="13" t="s">
        <v>4188</v>
      </c>
      <c r="B2095" s="13">
        <v>28.4</v>
      </c>
      <c r="C2095" s="13">
        <v>5.97</v>
      </c>
      <c r="D2095" s="13" t="s">
        <v>8335</v>
      </c>
      <c r="E2095" s="13" t="s">
        <v>8335</v>
      </c>
      <c r="F2095" s="13" t="s">
        <v>8337</v>
      </c>
      <c r="G2095" s="13">
        <v>1</v>
      </c>
      <c r="H2095" s="13" t="s">
        <v>8335</v>
      </c>
      <c r="J2095" s="20" t="str">
        <f>IF(Table7[[#This Row],[smoker]]="?","No",Table7[[#This Row],[smoker]])</f>
        <v>No</v>
      </c>
      <c r="K2095" s="20">
        <f>IFERROR(VALUE(Table7[[#This Row],[NumberOfMajorSurgeries]]),0)</f>
        <v>1</v>
      </c>
      <c r="L2095" s="20" t="str">
        <f t="shared" si="64"/>
        <v>Overweight</v>
      </c>
      <c r="M2095" s="20" t="str">
        <f t="shared" si="65"/>
        <v>Prediabetes</v>
      </c>
    </row>
    <row r="2096" spans="1:13" x14ac:dyDescent="0.25">
      <c r="A2096" s="13" t="s">
        <v>4190</v>
      </c>
      <c r="B2096" s="13">
        <v>35.42</v>
      </c>
      <c r="C2096" s="13">
        <v>4.6399999999999997</v>
      </c>
      <c r="D2096" s="13" t="s">
        <v>8336</v>
      </c>
      <c r="E2096" s="13" t="s">
        <v>8335</v>
      </c>
      <c r="F2096" s="13" t="s">
        <v>8335</v>
      </c>
      <c r="G2096" s="13" t="s">
        <v>8339</v>
      </c>
      <c r="H2096" s="13" t="s">
        <v>8335</v>
      </c>
      <c r="J2096" s="20" t="str">
        <f>IF(Table7[[#This Row],[smoker]]="?","No",Table7[[#This Row],[smoker]])</f>
        <v>No</v>
      </c>
      <c r="K2096" s="20">
        <f>IFERROR(VALUE(Table7[[#This Row],[NumberOfMajorSurgeries]]),0)</f>
        <v>0</v>
      </c>
      <c r="L2096" s="22" t="str">
        <f t="shared" si="64"/>
        <v>Obesity</v>
      </c>
      <c r="M2096" s="22" t="str">
        <f t="shared" si="65"/>
        <v>Normal</v>
      </c>
    </row>
    <row r="2097" spans="1:13" x14ac:dyDescent="0.25">
      <c r="A2097" s="13" t="s">
        <v>4192</v>
      </c>
      <c r="B2097" s="13">
        <v>26.18</v>
      </c>
      <c r="C2097" s="13">
        <v>6.12</v>
      </c>
      <c r="D2097" s="13" t="s">
        <v>8335</v>
      </c>
      <c r="E2097" s="13" t="s">
        <v>8336</v>
      </c>
      <c r="F2097" s="13" t="s">
        <v>8335</v>
      </c>
      <c r="G2097" s="13">
        <v>1</v>
      </c>
      <c r="H2097" s="13" t="s">
        <v>8335</v>
      </c>
      <c r="J2097" s="20" t="str">
        <f>IF(Table7[[#This Row],[smoker]]="?","No",Table7[[#This Row],[smoker]])</f>
        <v>No</v>
      </c>
      <c r="K2097" s="20">
        <f>IFERROR(VALUE(Table7[[#This Row],[NumberOfMajorSurgeries]]),0)</f>
        <v>1</v>
      </c>
      <c r="L2097" s="20" t="str">
        <f t="shared" si="64"/>
        <v>Overweight</v>
      </c>
      <c r="M2097" s="20" t="str">
        <f t="shared" si="65"/>
        <v>Prediabetes</v>
      </c>
    </row>
    <row r="2098" spans="1:13" x14ac:dyDescent="0.25">
      <c r="A2098" s="13" t="s">
        <v>4194</v>
      </c>
      <c r="B2098" s="13">
        <v>20.8</v>
      </c>
      <c r="C2098" s="13">
        <v>4.87</v>
      </c>
      <c r="D2098" s="13" t="s">
        <v>8336</v>
      </c>
      <c r="E2098" s="13" t="s">
        <v>8335</v>
      </c>
      <c r="F2098" s="13" t="s">
        <v>8335</v>
      </c>
      <c r="G2098" s="13" t="s">
        <v>8339</v>
      </c>
      <c r="H2098" s="13" t="s">
        <v>8335</v>
      </c>
      <c r="J2098" s="20" t="str">
        <f>IF(Table7[[#This Row],[smoker]]="?","No",Table7[[#This Row],[smoker]])</f>
        <v>No</v>
      </c>
      <c r="K2098" s="20">
        <f>IFERROR(VALUE(Table7[[#This Row],[NumberOfMajorSurgeries]]),0)</f>
        <v>0</v>
      </c>
      <c r="L2098" s="22" t="str">
        <f t="shared" si="64"/>
        <v>Normal Weight</v>
      </c>
      <c r="M2098" s="22" t="str">
        <f t="shared" si="65"/>
        <v>Normal</v>
      </c>
    </row>
    <row r="2099" spans="1:13" x14ac:dyDescent="0.25">
      <c r="A2099" s="13" t="s">
        <v>4196</v>
      </c>
      <c r="B2099" s="13">
        <v>15.82</v>
      </c>
      <c r="C2099" s="13">
        <v>4.5999999999999996</v>
      </c>
      <c r="D2099" s="13" t="s">
        <v>8335</v>
      </c>
      <c r="E2099" s="13" t="s">
        <v>8335</v>
      </c>
      <c r="F2099" s="13" t="s">
        <v>8335</v>
      </c>
      <c r="G2099" s="13" t="s">
        <v>8339</v>
      </c>
      <c r="H2099" s="13" t="s">
        <v>8335</v>
      </c>
      <c r="J2099" s="20" t="str">
        <f>IF(Table7[[#This Row],[smoker]]="?","No",Table7[[#This Row],[smoker]])</f>
        <v>No</v>
      </c>
      <c r="K2099" s="20">
        <f>IFERROR(VALUE(Table7[[#This Row],[NumberOfMajorSurgeries]]),0)</f>
        <v>0</v>
      </c>
      <c r="L2099" s="20" t="str">
        <f t="shared" si="64"/>
        <v>Underweight</v>
      </c>
      <c r="M2099" s="20" t="str">
        <f t="shared" si="65"/>
        <v>Normal</v>
      </c>
    </row>
    <row r="2100" spans="1:13" x14ac:dyDescent="0.25">
      <c r="A2100" s="13" t="s">
        <v>4198</v>
      </c>
      <c r="B2100" s="13">
        <v>17.670000000000002</v>
      </c>
      <c r="C2100" s="13">
        <v>4.78</v>
      </c>
      <c r="D2100" s="13" t="s">
        <v>8335</v>
      </c>
      <c r="E2100" s="13" t="s">
        <v>8335</v>
      </c>
      <c r="F2100" s="13" t="s">
        <v>8335</v>
      </c>
      <c r="G2100" s="13" t="s">
        <v>8339</v>
      </c>
      <c r="H2100" s="13" t="s">
        <v>8335</v>
      </c>
      <c r="J2100" s="20" t="str">
        <f>IF(Table7[[#This Row],[smoker]]="?","No",Table7[[#This Row],[smoker]])</f>
        <v>No</v>
      </c>
      <c r="K2100" s="20">
        <f>IFERROR(VALUE(Table7[[#This Row],[NumberOfMajorSurgeries]]),0)</f>
        <v>0</v>
      </c>
      <c r="L2100" s="22" t="str">
        <f t="shared" si="64"/>
        <v>Underweight</v>
      </c>
      <c r="M2100" s="22" t="str">
        <f t="shared" si="65"/>
        <v>Normal</v>
      </c>
    </row>
    <row r="2101" spans="1:13" x14ac:dyDescent="0.25">
      <c r="A2101" s="13" t="s">
        <v>4200</v>
      </c>
      <c r="B2101" s="13">
        <v>31.92</v>
      </c>
      <c r="C2101" s="13">
        <v>11.05</v>
      </c>
      <c r="D2101" s="13" t="s">
        <v>8335</v>
      </c>
      <c r="E2101" s="13" t="s">
        <v>8335</v>
      </c>
      <c r="F2101" s="13" t="s">
        <v>8335</v>
      </c>
      <c r="G2101" s="13" t="s">
        <v>8339</v>
      </c>
      <c r="H2101" s="13" t="s">
        <v>8335</v>
      </c>
      <c r="J2101" s="20" t="str">
        <f>IF(Table7[[#This Row],[smoker]]="?","No",Table7[[#This Row],[smoker]])</f>
        <v>No</v>
      </c>
      <c r="K2101" s="20">
        <f>IFERROR(VALUE(Table7[[#This Row],[NumberOfMajorSurgeries]]),0)</f>
        <v>0</v>
      </c>
      <c r="L2101" s="20" t="str">
        <f t="shared" si="64"/>
        <v>Obesity</v>
      </c>
      <c r="M2101" s="20" t="str">
        <f t="shared" si="65"/>
        <v>Diabetes</v>
      </c>
    </row>
    <row r="2102" spans="1:13" x14ac:dyDescent="0.25">
      <c r="A2102" s="13" t="s">
        <v>4202</v>
      </c>
      <c r="B2102" s="13">
        <v>28.975000000000001</v>
      </c>
      <c r="C2102" s="13">
        <v>7.62</v>
      </c>
      <c r="D2102" s="13" t="s">
        <v>8335</v>
      </c>
      <c r="E2102" s="13" t="s">
        <v>8335</v>
      </c>
      <c r="F2102" s="13" t="s">
        <v>8335</v>
      </c>
      <c r="G2102" s="13" t="s">
        <v>8339</v>
      </c>
      <c r="H2102" s="13" t="s">
        <v>8335</v>
      </c>
      <c r="J2102" s="20" t="str">
        <f>IF(Table7[[#This Row],[smoker]]="?","No",Table7[[#This Row],[smoker]])</f>
        <v>No</v>
      </c>
      <c r="K2102" s="20">
        <f>IFERROR(VALUE(Table7[[#This Row],[NumberOfMajorSurgeries]]),0)</f>
        <v>0</v>
      </c>
      <c r="L2102" s="22" t="str">
        <f t="shared" si="64"/>
        <v>Overweight</v>
      </c>
      <c r="M2102" s="22" t="str">
        <f t="shared" si="65"/>
        <v>Diabetes</v>
      </c>
    </row>
    <row r="2103" spans="1:13" x14ac:dyDescent="0.25">
      <c r="A2103" s="13" t="s">
        <v>4204</v>
      </c>
      <c r="B2103" s="13">
        <v>31.73</v>
      </c>
      <c r="C2103" s="13">
        <v>4.78</v>
      </c>
      <c r="D2103" s="13" t="s">
        <v>8336</v>
      </c>
      <c r="E2103" s="13" t="s">
        <v>8336</v>
      </c>
      <c r="F2103" s="13" t="s">
        <v>8335</v>
      </c>
      <c r="G2103" s="13">
        <v>2</v>
      </c>
      <c r="H2103" s="13" t="s">
        <v>8335</v>
      </c>
      <c r="J2103" s="20" t="str">
        <f>IF(Table7[[#This Row],[smoker]]="?","No",Table7[[#This Row],[smoker]])</f>
        <v>No</v>
      </c>
      <c r="K2103" s="20">
        <f>IFERROR(VALUE(Table7[[#This Row],[NumberOfMajorSurgeries]]),0)</f>
        <v>2</v>
      </c>
      <c r="L2103" s="20" t="str">
        <f t="shared" si="64"/>
        <v>Obesity</v>
      </c>
      <c r="M2103" s="20" t="str">
        <f t="shared" si="65"/>
        <v>Normal</v>
      </c>
    </row>
    <row r="2104" spans="1:13" x14ac:dyDescent="0.25">
      <c r="A2104" s="13" t="s">
        <v>4206</v>
      </c>
      <c r="B2104" s="13">
        <v>28.88</v>
      </c>
      <c r="C2104" s="13">
        <v>6.09</v>
      </c>
      <c r="D2104" s="13" t="s">
        <v>8336</v>
      </c>
      <c r="E2104" s="13" t="s">
        <v>8336</v>
      </c>
      <c r="F2104" s="13" t="s">
        <v>8335</v>
      </c>
      <c r="G2104" s="13">
        <v>2</v>
      </c>
      <c r="H2104" s="13" t="s">
        <v>8335</v>
      </c>
      <c r="J2104" s="20" t="str">
        <f>IF(Table7[[#This Row],[smoker]]="?","No",Table7[[#This Row],[smoker]])</f>
        <v>No</v>
      </c>
      <c r="K2104" s="20">
        <f>IFERROR(VALUE(Table7[[#This Row],[NumberOfMajorSurgeries]]),0)</f>
        <v>2</v>
      </c>
      <c r="L2104" s="22" t="str">
        <f t="shared" si="64"/>
        <v>Overweight</v>
      </c>
      <c r="M2104" s="22" t="str">
        <f t="shared" si="65"/>
        <v>Prediabetes</v>
      </c>
    </row>
    <row r="2105" spans="1:13" x14ac:dyDescent="0.25">
      <c r="A2105" s="13" t="s">
        <v>4208</v>
      </c>
      <c r="B2105" s="13">
        <v>25.555</v>
      </c>
      <c r="C2105" s="13">
        <v>5.1100000000000003</v>
      </c>
      <c r="D2105" s="13" t="s">
        <v>8335</v>
      </c>
      <c r="E2105" s="13" t="s">
        <v>8335</v>
      </c>
      <c r="F2105" s="13" t="s">
        <v>8337</v>
      </c>
      <c r="G2105" s="13">
        <v>1</v>
      </c>
      <c r="H2105" s="13" t="s">
        <v>8335</v>
      </c>
      <c r="J2105" s="20" t="str">
        <f>IF(Table7[[#This Row],[smoker]]="?","No",Table7[[#This Row],[smoker]])</f>
        <v>No</v>
      </c>
      <c r="K2105" s="20">
        <f>IFERROR(VALUE(Table7[[#This Row],[NumberOfMajorSurgeries]]),0)</f>
        <v>1</v>
      </c>
      <c r="L2105" s="20" t="str">
        <f t="shared" si="64"/>
        <v>Overweight</v>
      </c>
      <c r="M2105" s="20" t="str">
        <f t="shared" si="65"/>
        <v>Normal</v>
      </c>
    </row>
    <row r="2106" spans="1:13" x14ac:dyDescent="0.25">
      <c r="A2106" s="13" t="s">
        <v>4210</v>
      </c>
      <c r="B2106" s="13">
        <v>37.29</v>
      </c>
      <c r="C2106" s="13">
        <v>4.46</v>
      </c>
      <c r="D2106" s="13" t="s">
        <v>8335</v>
      </c>
      <c r="E2106" s="13" t="s">
        <v>8336</v>
      </c>
      <c r="F2106" s="13" t="s">
        <v>8335</v>
      </c>
      <c r="G2106" s="13">
        <v>1</v>
      </c>
      <c r="H2106" s="13" t="s">
        <v>8335</v>
      </c>
      <c r="J2106" s="20" t="str">
        <f>IF(Table7[[#This Row],[smoker]]="?","No",Table7[[#This Row],[smoker]])</f>
        <v>No</v>
      </c>
      <c r="K2106" s="20">
        <f>IFERROR(VALUE(Table7[[#This Row],[NumberOfMajorSurgeries]]),0)</f>
        <v>1</v>
      </c>
      <c r="L2106" s="22" t="str">
        <f t="shared" si="64"/>
        <v>Obesity</v>
      </c>
      <c r="M2106" s="22" t="str">
        <f t="shared" si="65"/>
        <v>Normal</v>
      </c>
    </row>
    <row r="2107" spans="1:13" x14ac:dyDescent="0.25">
      <c r="A2107" s="13" t="s">
        <v>4212</v>
      </c>
      <c r="B2107" s="13">
        <v>40.28</v>
      </c>
      <c r="C2107" s="13">
        <v>6.11</v>
      </c>
      <c r="D2107" s="13" t="s">
        <v>8335</v>
      </c>
      <c r="E2107" s="13" t="s">
        <v>8336</v>
      </c>
      <c r="F2107" s="13" t="s">
        <v>8335</v>
      </c>
      <c r="G2107" s="13">
        <v>1</v>
      </c>
      <c r="H2107" s="13" t="s">
        <v>8335</v>
      </c>
      <c r="J2107" s="20" t="str">
        <f>IF(Table7[[#This Row],[smoker]]="?","No",Table7[[#This Row],[smoker]])</f>
        <v>No</v>
      </c>
      <c r="K2107" s="20">
        <f>IFERROR(VALUE(Table7[[#This Row],[NumberOfMajorSurgeries]]),0)</f>
        <v>1</v>
      </c>
      <c r="L2107" s="20" t="str">
        <f t="shared" si="64"/>
        <v>Obesity</v>
      </c>
      <c r="M2107" s="20" t="str">
        <f t="shared" si="65"/>
        <v>Prediabetes</v>
      </c>
    </row>
    <row r="2108" spans="1:13" x14ac:dyDescent="0.25">
      <c r="A2108" s="13" t="s">
        <v>4214</v>
      </c>
      <c r="B2108" s="13">
        <v>40.185000000000002</v>
      </c>
      <c r="C2108" s="13">
        <v>4.66</v>
      </c>
      <c r="D2108" s="13" t="s">
        <v>8335</v>
      </c>
      <c r="E2108" s="13" t="s">
        <v>8336</v>
      </c>
      <c r="F2108" s="13" t="s">
        <v>8335</v>
      </c>
      <c r="G2108" s="13">
        <v>1</v>
      </c>
      <c r="H2108" s="13" t="s">
        <v>8335</v>
      </c>
      <c r="J2108" s="20" t="str">
        <f>IF(Table7[[#This Row],[smoker]]="?","No",Table7[[#This Row],[smoker]])</f>
        <v>No</v>
      </c>
      <c r="K2108" s="20">
        <f>IFERROR(VALUE(Table7[[#This Row],[NumberOfMajorSurgeries]]),0)</f>
        <v>1</v>
      </c>
      <c r="L2108" s="22" t="str">
        <f t="shared" si="64"/>
        <v>Obesity</v>
      </c>
      <c r="M2108" s="22" t="str">
        <f t="shared" si="65"/>
        <v>Normal</v>
      </c>
    </row>
    <row r="2109" spans="1:13" x14ac:dyDescent="0.25">
      <c r="A2109" s="13" t="s">
        <v>4216</v>
      </c>
      <c r="B2109" s="13">
        <v>23.57</v>
      </c>
      <c r="C2109" s="13">
        <v>6.14</v>
      </c>
      <c r="D2109" s="13" t="s">
        <v>8335</v>
      </c>
      <c r="E2109" s="13" t="s">
        <v>8335</v>
      </c>
      <c r="F2109" s="13" t="s">
        <v>8335</v>
      </c>
      <c r="G2109" s="13" t="s">
        <v>8339</v>
      </c>
      <c r="H2109" s="13" t="s">
        <v>8335</v>
      </c>
      <c r="J2109" s="20" t="str">
        <f>IF(Table7[[#This Row],[smoker]]="?","No",Table7[[#This Row],[smoker]])</f>
        <v>No</v>
      </c>
      <c r="K2109" s="20">
        <f>IFERROR(VALUE(Table7[[#This Row],[NumberOfMajorSurgeries]]),0)</f>
        <v>0</v>
      </c>
      <c r="L2109" s="20" t="str">
        <f t="shared" si="64"/>
        <v>Normal Weight</v>
      </c>
      <c r="M2109" s="20" t="str">
        <f t="shared" si="65"/>
        <v>Prediabetes</v>
      </c>
    </row>
    <row r="2110" spans="1:13" x14ac:dyDescent="0.25">
      <c r="A2110" s="13" t="s">
        <v>4218</v>
      </c>
      <c r="B2110" s="13">
        <v>35.625</v>
      </c>
      <c r="C2110" s="13">
        <v>6.21</v>
      </c>
      <c r="D2110" s="13" t="s">
        <v>8335</v>
      </c>
      <c r="E2110" s="13" t="s">
        <v>8336</v>
      </c>
      <c r="F2110" s="13" t="s">
        <v>8335</v>
      </c>
      <c r="G2110" s="13">
        <v>1</v>
      </c>
      <c r="H2110" s="13" t="s">
        <v>8335</v>
      </c>
      <c r="J2110" s="20" t="str">
        <f>IF(Table7[[#This Row],[smoker]]="?","No",Table7[[#This Row],[smoker]])</f>
        <v>No</v>
      </c>
      <c r="K2110" s="20">
        <f>IFERROR(VALUE(Table7[[#This Row],[NumberOfMajorSurgeries]]),0)</f>
        <v>1</v>
      </c>
      <c r="L2110" s="22" t="str">
        <f t="shared" si="64"/>
        <v>Obesity</v>
      </c>
      <c r="M2110" s="22" t="str">
        <f t="shared" si="65"/>
        <v>Prediabetes</v>
      </c>
    </row>
    <row r="2111" spans="1:13" x14ac:dyDescent="0.25">
      <c r="A2111" s="13" t="s">
        <v>4220</v>
      </c>
      <c r="B2111" s="13">
        <v>33.155000000000001</v>
      </c>
      <c r="C2111" s="13">
        <v>4.5999999999999996</v>
      </c>
      <c r="D2111" s="13" t="s">
        <v>8335</v>
      </c>
      <c r="E2111" s="13" t="s">
        <v>8336</v>
      </c>
      <c r="F2111" s="13" t="s">
        <v>8335</v>
      </c>
      <c r="G2111" s="13">
        <v>1</v>
      </c>
      <c r="H2111" s="13" t="s">
        <v>8335</v>
      </c>
      <c r="J2111" s="20" t="str">
        <f>IF(Table7[[#This Row],[smoker]]="?","No",Table7[[#This Row],[smoker]])</f>
        <v>No</v>
      </c>
      <c r="K2111" s="20">
        <f>IFERROR(VALUE(Table7[[#This Row],[NumberOfMajorSurgeries]]),0)</f>
        <v>1</v>
      </c>
      <c r="L2111" s="20" t="str">
        <f t="shared" si="64"/>
        <v>Obesity</v>
      </c>
      <c r="M2111" s="20" t="str">
        <f t="shared" si="65"/>
        <v>Normal</v>
      </c>
    </row>
    <row r="2112" spans="1:13" x14ac:dyDescent="0.25">
      <c r="A2112" s="13" t="s">
        <v>4222</v>
      </c>
      <c r="B2112" s="13">
        <v>31.92</v>
      </c>
      <c r="C2112" s="13">
        <v>5.04</v>
      </c>
      <c r="D2112" s="13" t="s">
        <v>8335</v>
      </c>
      <c r="E2112" s="13" t="s">
        <v>8336</v>
      </c>
      <c r="F2112" s="13" t="s">
        <v>8335</v>
      </c>
      <c r="G2112" s="13">
        <v>1</v>
      </c>
      <c r="H2112" s="13" t="s">
        <v>8335</v>
      </c>
      <c r="J2112" s="20" t="str">
        <f>IF(Table7[[#This Row],[smoker]]="?","No",Table7[[#This Row],[smoker]])</f>
        <v>No</v>
      </c>
      <c r="K2112" s="20">
        <f>IFERROR(VALUE(Table7[[#This Row],[NumberOfMajorSurgeries]]),0)</f>
        <v>1</v>
      </c>
      <c r="L2112" s="22" t="str">
        <f t="shared" si="64"/>
        <v>Obesity</v>
      </c>
      <c r="M2112" s="22" t="str">
        <f t="shared" si="65"/>
        <v>Normal</v>
      </c>
    </row>
    <row r="2113" spans="1:13" x14ac:dyDescent="0.25">
      <c r="A2113" s="13" t="s">
        <v>4224</v>
      </c>
      <c r="B2113" s="13">
        <v>30.305</v>
      </c>
      <c r="C2113" s="13">
        <v>5.08</v>
      </c>
      <c r="D2113" s="13" t="s">
        <v>8335</v>
      </c>
      <c r="E2113" s="13" t="s">
        <v>8336</v>
      </c>
      <c r="F2113" s="13" t="s">
        <v>8335</v>
      </c>
      <c r="G2113" s="13">
        <v>1</v>
      </c>
      <c r="H2113" s="13" t="s">
        <v>8335</v>
      </c>
      <c r="J2113" s="20" t="str">
        <f>IF(Table7[[#This Row],[smoker]]="?","No",Table7[[#This Row],[smoker]])</f>
        <v>No</v>
      </c>
      <c r="K2113" s="20">
        <f>IFERROR(VALUE(Table7[[#This Row],[NumberOfMajorSurgeries]]),0)</f>
        <v>1</v>
      </c>
      <c r="L2113" s="20" t="str">
        <f t="shared" si="64"/>
        <v>Obesity</v>
      </c>
      <c r="M2113" s="20" t="str">
        <f t="shared" si="65"/>
        <v>Normal</v>
      </c>
    </row>
    <row r="2114" spans="1:13" x14ac:dyDescent="0.25">
      <c r="A2114" s="13" t="s">
        <v>4226</v>
      </c>
      <c r="B2114" s="13">
        <v>30.114999999999998</v>
      </c>
      <c r="C2114" s="13">
        <v>4.38</v>
      </c>
      <c r="D2114" s="13" t="s">
        <v>8335</v>
      </c>
      <c r="E2114" s="13" t="s">
        <v>8336</v>
      </c>
      <c r="F2114" s="13" t="s">
        <v>8335</v>
      </c>
      <c r="G2114" s="13">
        <v>1</v>
      </c>
      <c r="H2114" s="13" t="s">
        <v>8335</v>
      </c>
      <c r="J2114" s="20" t="str">
        <f>IF(Table7[[#This Row],[smoker]]="?","No",Table7[[#This Row],[smoker]])</f>
        <v>No</v>
      </c>
      <c r="K2114" s="20">
        <f>IFERROR(VALUE(Table7[[#This Row],[NumberOfMajorSurgeries]]),0)</f>
        <v>1</v>
      </c>
      <c r="L2114" s="22" t="str">
        <f t="shared" ref="L2114:L2177" si="66">IF(B2114 &lt; 18.5, "Underweight", IF(B2114 &lt; 25, "Normal Weight", IF(B2114 &lt; 30, "Overweight", "Obesity")))</f>
        <v>Obesity</v>
      </c>
      <c r="M2114" s="22" t="str">
        <f t="shared" ref="M2114:M2177" si="67">IF(C2114&lt;5.7,"Normal",
IF(C2114&lt;6.5,"Prediabetes",
IF(C2114&lt;7,"Diabetes",
"Diabetes")))</f>
        <v>Normal</v>
      </c>
    </row>
    <row r="2115" spans="1:13" x14ac:dyDescent="0.25">
      <c r="A2115" s="13" t="s">
        <v>4228</v>
      </c>
      <c r="B2115" s="13">
        <v>24.09</v>
      </c>
      <c r="C2115" s="13">
        <v>4.79</v>
      </c>
      <c r="D2115" s="13" t="s">
        <v>8335</v>
      </c>
      <c r="E2115" s="13" t="s">
        <v>8336</v>
      </c>
      <c r="F2115" s="13" t="s">
        <v>8335</v>
      </c>
      <c r="G2115" s="13">
        <v>1</v>
      </c>
      <c r="H2115" s="13" t="s">
        <v>8335</v>
      </c>
      <c r="J2115" s="20" t="str">
        <f>IF(Table7[[#This Row],[smoker]]="?","No",Table7[[#This Row],[smoker]])</f>
        <v>No</v>
      </c>
      <c r="K2115" s="20">
        <f>IFERROR(VALUE(Table7[[#This Row],[NumberOfMajorSurgeries]]),0)</f>
        <v>1</v>
      </c>
      <c r="L2115" s="20" t="str">
        <f t="shared" si="66"/>
        <v>Normal Weight</v>
      </c>
      <c r="M2115" s="20" t="str">
        <f t="shared" si="67"/>
        <v>Normal</v>
      </c>
    </row>
    <row r="2116" spans="1:13" x14ac:dyDescent="0.25">
      <c r="A2116" s="13" t="s">
        <v>4230</v>
      </c>
      <c r="B2116" s="13">
        <v>28.215</v>
      </c>
      <c r="C2116" s="13">
        <v>4.21</v>
      </c>
      <c r="D2116" s="13" t="s">
        <v>8335</v>
      </c>
      <c r="E2116" s="13" t="s">
        <v>8336</v>
      </c>
      <c r="F2116" s="13" t="s">
        <v>8335</v>
      </c>
      <c r="G2116" s="13">
        <v>1</v>
      </c>
      <c r="H2116" s="13" t="s">
        <v>8335</v>
      </c>
      <c r="J2116" s="20" t="str">
        <f>IF(Table7[[#This Row],[smoker]]="?","No",Table7[[#This Row],[smoker]])</f>
        <v>No</v>
      </c>
      <c r="K2116" s="20">
        <f>IFERROR(VALUE(Table7[[#This Row],[NumberOfMajorSurgeries]]),0)</f>
        <v>1</v>
      </c>
      <c r="L2116" s="22" t="str">
        <f t="shared" si="66"/>
        <v>Overweight</v>
      </c>
      <c r="M2116" s="22" t="str">
        <f t="shared" si="67"/>
        <v>Normal</v>
      </c>
    </row>
    <row r="2117" spans="1:13" x14ac:dyDescent="0.25">
      <c r="A2117" s="13" t="s">
        <v>4232</v>
      </c>
      <c r="B2117" s="13">
        <v>26.315000000000001</v>
      </c>
      <c r="C2117" s="13">
        <v>5.47</v>
      </c>
      <c r="D2117" s="13" t="s">
        <v>8335</v>
      </c>
      <c r="E2117" s="13" t="s">
        <v>8336</v>
      </c>
      <c r="F2117" s="13" t="s">
        <v>8335</v>
      </c>
      <c r="G2117" s="13">
        <v>1</v>
      </c>
      <c r="H2117" s="13" t="s">
        <v>8335</v>
      </c>
      <c r="J2117" s="20" t="str">
        <f>IF(Table7[[#This Row],[smoker]]="?","No",Table7[[#This Row],[smoker]])</f>
        <v>No</v>
      </c>
      <c r="K2117" s="20">
        <f>IFERROR(VALUE(Table7[[#This Row],[NumberOfMajorSurgeries]]),0)</f>
        <v>1</v>
      </c>
      <c r="L2117" s="20" t="str">
        <f t="shared" si="66"/>
        <v>Overweight</v>
      </c>
      <c r="M2117" s="20" t="str">
        <f t="shared" si="67"/>
        <v>Normal</v>
      </c>
    </row>
    <row r="2118" spans="1:13" x14ac:dyDescent="0.25">
      <c r="A2118" s="13" t="s">
        <v>4234</v>
      </c>
      <c r="B2118" s="13">
        <v>25.08</v>
      </c>
      <c r="C2118" s="13">
        <v>5.09</v>
      </c>
      <c r="D2118" s="13" t="s">
        <v>8335</v>
      </c>
      <c r="E2118" s="13" t="s">
        <v>8336</v>
      </c>
      <c r="F2118" s="13" t="s">
        <v>8335</v>
      </c>
      <c r="G2118" s="13">
        <v>1</v>
      </c>
      <c r="H2118" s="13" t="s">
        <v>8335</v>
      </c>
      <c r="J2118" s="20" t="str">
        <f>IF(Table7[[#This Row],[smoker]]="?","No",Table7[[#This Row],[smoker]])</f>
        <v>No</v>
      </c>
      <c r="K2118" s="20">
        <f>IFERROR(VALUE(Table7[[#This Row],[NumberOfMajorSurgeries]]),0)</f>
        <v>1</v>
      </c>
      <c r="L2118" s="22" t="str">
        <f t="shared" si="66"/>
        <v>Overweight</v>
      </c>
      <c r="M2118" s="22" t="str">
        <f t="shared" si="67"/>
        <v>Normal</v>
      </c>
    </row>
    <row r="2119" spans="1:13" x14ac:dyDescent="0.25">
      <c r="A2119" s="13" t="s">
        <v>4236</v>
      </c>
      <c r="B2119" s="13">
        <v>15.41</v>
      </c>
      <c r="C2119" s="13">
        <v>5.08</v>
      </c>
      <c r="D2119" s="13" t="s">
        <v>8335</v>
      </c>
      <c r="E2119" s="13" t="s">
        <v>8335</v>
      </c>
      <c r="F2119" s="13" t="s">
        <v>8335</v>
      </c>
      <c r="G2119" s="13" t="s">
        <v>8339</v>
      </c>
      <c r="H2119" s="13" t="s">
        <v>8335</v>
      </c>
      <c r="J2119" s="20" t="str">
        <f>IF(Table7[[#This Row],[smoker]]="?","No",Table7[[#This Row],[smoker]])</f>
        <v>No</v>
      </c>
      <c r="K2119" s="20">
        <f>IFERROR(VALUE(Table7[[#This Row],[NumberOfMajorSurgeries]]),0)</f>
        <v>0</v>
      </c>
      <c r="L2119" s="20" t="str">
        <f t="shared" si="66"/>
        <v>Underweight</v>
      </c>
      <c r="M2119" s="20" t="str">
        <f t="shared" si="67"/>
        <v>Normal</v>
      </c>
    </row>
    <row r="2120" spans="1:13" x14ac:dyDescent="0.25">
      <c r="A2120" s="13" t="s">
        <v>4238</v>
      </c>
      <c r="B2120" s="13">
        <v>23.83</v>
      </c>
      <c r="C2120" s="13">
        <v>5.68</v>
      </c>
      <c r="D2120" s="13" t="s">
        <v>8335</v>
      </c>
      <c r="E2120" s="13" t="s">
        <v>8335</v>
      </c>
      <c r="F2120" s="13" t="s">
        <v>8335</v>
      </c>
      <c r="G2120" s="13" t="s">
        <v>8339</v>
      </c>
      <c r="H2120" s="13" t="s">
        <v>8335</v>
      </c>
      <c r="J2120" s="20" t="str">
        <f>IF(Table7[[#This Row],[smoker]]="?","No",Table7[[#This Row],[smoker]])</f>
        <v>No</v>
      </c>
      <c r="K2120" s="20">
        <f>IFERROR(VALUE(Table7[[#This Row],[NumberOfMajorSurgeries]]),0)</f>
        <v>0</v>
      </c>
      <c r="L2120" s="22" t="str">
        <f t="shared" si="66"/>
        <v>Normal Weight</v>
      </c>
      <c r="M2120" s="22" t="str">
        <f t="shared" si="67"/>
        <v>Normal</v>
      </c>
    </row>
    <row r="2121" spans="1:13" x14ac:dyDescent="0.25">
      <c r="A2121" s="13" t="s">
        <v>4240</v>
      </c>
      <c r="B2121" s="13">
        <v>36</v>
      </c>
      <c r="C2121" s="13">
        <v>4.66</v>
      </c>
      <c r="D2121" s="13" t="s">
        <v>8335</v>
      </c>
      <c r="E2121" s="13" t="s">
        <v>8336</v>
      </c>
      <c r="F2121" s="13" t="s">
        <v>8335</v>
      </c>
      <c r="G2121" s="13">
        <v>1</v>
      </c>
      <c r="H2121" s="13" t="s">
        <v>8335</v>
      </c>
      <c r="J2121" s="20" t="str">
        <f>IF(Table7[[#This Row],[smoker]]="?","No",Table7[[#This Row],[smoker]])</f>
        <v>No</v>
      </c>
      <c r="K2121" s="20">
        <f>IFERROR(VALUE(Table7[[#This Row],[NumberOfMajorSurgeries]]),0)</f>
        <v>1</v>
      </c>
      <c r="L2121" s="20" t="str">
        <f t="shared" si="66"/>
        <v>Obesity</v>
      </c>
      <c r="M2121" s="20" t="str">
        <f t="shared" si="67"/>
        <v>Normal</v>
      </c>
    </row>
    <row r="2122" spans="1:13" x14ac:dyDescent="0.25">
      <c r="A2122" s="13" t="s">
        <v>4242</v>
      </c>
      <c r="B2122" s="13">
        <v>28.82</v>
      </c>
      <c r="C2122" s="13">
        <v>5.59</v>
      </c>
      <c r="D2122" s="13" t="s">
        <v>8335</v>
      </c>
      <c r="E2122" s="13" t="s">
        <v>8336</v>
      </c>
      <c r="F2122" s="13" t="s">
        <v>8335</v>
      </c>
      <c r="G2122" s="13">
        <v>1</v>
      </c>
      <c r="H2122" s="13" t="s">
        <v>8335</v>
      </c>
      <c r="J2122" s="20" t="str">
        <f>IF(Table7[[#This Row],[smoker]]="?","No",Table7[[#This Row],[smoker]])</f>
        <v>No</v>
      </c>
      <c r="K2122" s="20">
        <f>IFERROR(VALUE(Table7[[#This Row],[NumberOfMajorSurgeries]]),0)</f>
        <v>1</v>
      </c>
      <c r="L2122" s="22" t="str">
        <f t="shared" si="66"/>
        <v>Overweight</v>
      </c>
      <c r="M2122" s="22" t="str">
        <f t="shared" si="67"/>
        <v>Normal</v>
      </c>
    </row>
    <row r="2123" spans="1:13" x14ac:dyDescent="0.25">
      <c r="A2123" s="13" t="s">
        <v>4244</v>
      </c>
      <c r="B2123" s="13">
        <v>28.05</v>
      </c>
      <c r="C2123" s="13">
        <v>6.2</v>
      </c>
      <c r="D2123" s="13" t="s">
        <v>8335</v>
      </c>
      <c r="E2123" s="13" t="s">
        <v>8336</v>
      </c>
      <c r="F2123" s="13" t="s">
        <v>8335</v>
      </c>
      <c r="G2123" s="13">
        <v>1</v>
      </c>
      <c r="H2123" s="13" t="s">
        <v>8335</v>
      </c>
      <c r="J2123" s="20" t="str">
        <f>IF(Table7[[#This Row],[smoker]]="?","No",Table7[[#This Row],[smoker]])</f>
        <v>No</v>
      </c>
      <c r="K2123" s="20">
        <f>IFERROR(VALUE(Table7[[#This Row],[NumberOfMajorSurgeries]]),0)</f>
        <v>1</v>
      </c>
      <c r="L2123" s="20" t="str">
        <f t="shared" si="66"/>
        <v>Overweight</v>
      </c>
      <c r="M2123" s="20" t="str">
        <f t="shared" si="67"/>
        <v>Prediabetes</v>
      </c>
    </row>
    <row r="2124" spans="1:13" x14ac:dyDescent="0.25">
      <c r="A2124" s="13" t="s">
        <v>4246</v>
      </c>
      <c r="B2124" s="13">
        <v>27.1</v>
      </c>
      <c r="C2124" s="13">
        <v>4.45</v>
      </c>
      <c r="D2124" s="13" t="s">
        <v>8335</v>
      </c>
      <c r="E2124" s="13" t="s">
        <v>8336</v>
      </c>
      <c r="F2124" s="13" t="s">
        <v>8335</v>
      </c>
      <c r="G2124" s="13">
        <v>1</v>
      </c>
      <c r="H2124" s="13" t="s">
        <v>8335</v>
      </c>
      <c r="J2124" s="20" t="str">
        <f>IF(Table7[[#This Row],[smoker]]="?","No",Table7[[#This Row],[smoker]])</f>
        <v>No</v>
      </c>
      <c r="K2124" s="20">
        <f>IFERROR(VALUE(Table7[[#This Row],[NumberOfMajorSurgeries]]),0)</f>
        <v>1</v>
      </c>
      <c r="L2124" s="22" t="str">
        <f t="shared" si="66"/>
        <v>Overweight</v>
      </c>
      <c r="M2124" s="22" t="str">
        <f t="shared" si="67"/>
        <v>Normal</v>
      </c>
    </row>
    <row r="2125" spans="1:13" x14ac:dyDescent="0.25">
      <c r="A2125" s="13" t="s">
        <v>4248</v>
      </c>
      <c r="B2125" s="13">
        <v>24.3</v>
      </c>
      <c r="C2125" s="13">
        <v>6.1</v>
      </c>
      <c r="D2125" s="13" t="s">
        <v>8336</v>
      </c>
      <c r="E2125" s="13" t="s">
        <v>8336</v>
      </c>
      <c r="F2125" s="13" t="s">
        <v>8335</v>
      </c>
      <c r="G2125" s="13">
        <v>1</v>
      </c>
      <c r="H2125" s="13" t="s">
        <v>8335</v>
      </c>
      <c r="J2125" s="20" t="str">
        <f>IF(Table7[[#This Row],[smoker]]="?","No",Table7[[#This Row],[smoker]])</f>
        <v>No</v>
      </c>
      <c r="K2125" s="20">
        <f>IFERROR(VALUE(Table7[[#This Row],[NumberOfMajorSurgeries]]),0)</f>
        <v>1</v>
      </c>
      <c r="L2125" s="20" t="str">
        <f t="shared" si="66"/>
        <v>Normal Weight</v>
      </c>
      <c r="M2125" s="20" t="str">
        <f t="shared" si="67"/>
        <v>Prediabetes</v>
      </c>
    </row>
    <row r="2126" spans="1:13" x14ac:dyDescent="0.25">
      <c r="A2126" s="13" t="s">
        <v>4250</v>
      </c>
      <c r="B2126" s="13">
        <v>30.72</v>
      </c>
      <c r="C2126" s="13">
        <v>6.06</v>
      </c>
      <c r="D2126" s="13" t="s">
        <v>8335</v>
      </c>
      <c r="E2126" s="13" t="s">
        <v>8336</v>
      </c>
      <c r="F2126" s="13" t="s">
        <v>8335</v>
      </c>
      <c r="G2126" s="13">
        <v>1</v>
      </c>
      <c r="H2126" s="13" t="s">
        <v>8335</v>
      </c>
      <c r="J2126" s="20" t="str">
        <f>IF(Table7[[#This Row],[smoker]]="?","No",Table7[[#This Row],[smoker]])</f>
        <v>No</v>
      </c>
      <c r="K2126" s="20">
        <f>IFERROR(VALUE(Table7[[#This Row],[NumberOfMajorSurgeries]]),0)</f>
        <v>1</v>
      </c>
      <c r="L2126" s="22" t="str">
        <f t="shared" si="66"/>
        <v>Obesity</v>
      </c>
      <c r="M2126" s="22" t="str">
        <f t="shared" si="67"/>
        <v>Prediabetes</v>
      </c>
    </row>
    <row r="2127" spans="1:13" x14ac:dyDescent="0.25">
      <c r="A2127" s="13" t="s">
        <v>4252</v>
      </c>
      <c r="B2127" s="13">
        <v>37.43</v>
      </c>
      <c r="C2127" s="13">
        <v>4.5599999999999996</v>
      </c>
      <c r="D2127" s="13" t="s">
        <v>8335</v>
      </c>
      <c r="E2127" s="13" t="s">
        <v>8335</v>
      </c>
      <c r="F2127" s="13" t="s">
        <v>8337</v>
      </c>
      <c r="G2127" s="13">
        <v>1</v>
      </c>
      <c r="H2127" s="13" t="s">
        <v>8335</v>
      </c>
      <c r="J2127" s="20" t="str">
        <f>IF(Table7[[#This Row],[smoker]]="?","No",Table7[[#This Row],[smoker]])</f>
        <v>No</v>
      </c>
      <c r="K2127" s="20">
        <f>IFERROR(VALUE(Table7[[#This Row],[NumberOfMajorSurgeries]]),0)</f>
        <v>1</v>
      </c>
      <c r="L2127" s="20" t="str">
        <f t="shared" si="66"/>
        <v>Obesity</v>
      </c>
      <c r="M2127" s="20" t="str">
        <f t="shared" si="67"/>
        <v>Normal</v>
      </c>
    </row>
    <row r="2128" spans="1:13" x14ac:dyDescent="0.25">
      <c r="A2128" s="13" t="s">
        <v>4254</v>
      </c>
      <c r="B2128" s="13">
        <v>25.74</v>
      </c>
      <c r="C2128" s="13">
        <v>6.41</v>
      </c>
      <c r="D2128" s="13" t="s">
        <v>8336</v>
      </c>
      <c r="E2128" s="13" t="s">
        <v>8335</v>
      </c>
      <c r="F2128" s="13" t="s">
        <v>8337</v>
      </c>
      <c r="G2128" s="13">
        <v>1</v>
      </c>
      <c r="H2128" s="13" t="s">
        <v>8335</v>
      </c>
      <c r="J2128" s="20" t="str">
        <f>IF(Table7[[#This Row],[smoker]]="?","No",Table7[[#This Row],[smoker]])</f>
        <v>No</v>
      </c>
      <c r="K2128" s="20">
        <f>IFERROR(VALUE(Table7[[#This Row],[NumberOfMajorSurgeries]]),0)</f>
        <v>1</v>
      </c>
      <c r="L2128" s="22" t="str">
        <f t="shared" si="66"/>
        <v>Overweight</v>
      </c>
      <c r="M2128" s="22" t="str">
        <f t="shared" si="67"/>
        <v>Prediabetes</v>
      </c>
    </row>
    <row r="2129" spans="1:13" x14ac:dyDescent="0.25">
      <c r="A2129" s="13" t="s">
        <v>4256</v>
      </c>
      <c r="B2129" s="13">
        <v>36.575000000000003</v>
      </c>
      <c r="C2129" s="13">
        <v>5.57</v>
      </c>
      <c r="D2129" s="13" t="s">
        <v>8335</v>
      </c>
      <c r="E2129" s="13" t="s">
        <v>8335</v>
      </c>
      <c r="F2129" s="13" t="s">
        <v>8337</v>
      </c>
      <c r="G2129" s="13">
        <v>1</v>
      </c>
      <c r="H2129" s="13" t="s">
        <v>8335</v>
      </c>
      <c r="J2129" s="20" t="str">
        <f>IF(Table7[[#This Row],[smoker]]="?","No",Table7[[#This Row],[smoker]])</f>
        <v>No</v>
      </c>
      <c r="K2129" s="20">
        <f>IFERROR(VALUE(Table7[[#This Row],[NumberOfMajorSurgeries]]),0)</f>
        <v>1</v>
      </c>
      <c r="L2129" s="20" t="str">
        <f t="shared" si="66"/>
        <v>Obesity</v>
      </c>
      <c r="M2129" s="20" t="str">
        <f t="shared" si="67"/>
        <v>Normal</v>
      </c>
    </row>
    <row r="2130" spans="1:13" x14ac:dyDescent="0.25">
      <c r="A2130" s="13" t="s">
        <v>4258</v>
      </c>
      <c r="B2130" s="13">
        <v>35.15</v>
      </c>
      <c r="C2130" s="13">
        <v>5.47</v>
      </c>
      <c r="D2130" s="13" t="s">
        <v>8335</v>
      </c>
      <c r="E2130" s="13" t="s">
        <v>8335</v>
      </c>
      <c r="F2130" s="13" t="s">
        <v>8337</v>
      </c>
      <c r="G2130" s="13">
        <v>1</v>
      </c>
      <c r="H2130" s="13" t="s">
        <v>8335</v>
      </c>
      <c r="J2130" s="20" t="str">
        <f>IF(Table7[[#This Row],[smoker]]="?","No",Table7[[#This Row],[smoker]])</f>
        <v>No</v>
      </c>
      <c r="K2130" s="20">
        <f>IFERROR(VALUE(Table7[[#This Row],[NumberOfMajorSurgeries]]),0)</f>
        <v>1</v>
      </c>
      <c r="L2130" s="22" t="str">
        <f t="shared" si="66"/>
        <v>Obesity</v>
      </c>
      <c r="M2130" s="22" t="str">
        <f t="shared" si="67"/>
        <v>Normal</v>
      </c>
    </row>
    <row r="2131" spans="1:13" x14ac:dyDescent="0.25">
      <c r="A2131" s="13" t="s">
        <v>4260</v>
      </c>
      <c r="B2131" s="13">
        <v>32.11</v>
      </c>
      <c r="C2131" s="13">
        <v>4.43</v>
      </c>
      <c r="D2131" s="13" t="s">
        <v>8335</v>
      </c>
      <c r="E2131" s="13" t="s">
        <v>8335</v>
      </c>
      <c r="F2131" s="13" t="s">
        <v>8337</v>
      </c>
      <c r="G2131" s="13">
        <v>1</v>
      </c>
      <c r="H2131" s="13" t="s">
        <v>8335</v>
      </c>
      <c r="J2131" s="20" t="str">
        <f>IF(Table7[[#This Row],[smoker]]="?","No",Table7[[#This Row],[smoker]])</f>
        <v>No</v>
      </c>
      <c r="K2131" s="20">
        <f>IFERROR(VALUE(Table7[[#This Row],[NumberOfMajorSurgeries]]),0)</f>
        <v>1</v>
      </c>
      <c r="L2131" s="20" t="str">
        <f t="shared" si="66"/>
        <v>Obesity</v>
      </c>
      <c r="M2131" s="20" t="str">
        <f t="shared" si="67"/>
        <v>Normal</v>
      </c>
    </row>
    <row r="2132" spans="1:13" x14ac:dyDescent="0.25">
      <c r="A2132" s="13" t="s">
        <v>4262</v>
      </c>
      <c r="B2132" s="13">
        <v>30.495000000000001</v>
      </c>
      <c r="C2132" s="13">
        <v>4.95</v>
      </c>
      <c r="D2132" s="13" t="s">
        <v>8335</v>
      </c>
      <c r="E2132" s="13" t="s">
        <v>8335</v>
      </c>
      <c r="F2132" s="13" t="s">
        <v>8337</v>
      </c>
      <c r="G2132" s="13">
        <v>1</v>
      </c>
      <c r="H2132" s="13" t="s">
        <v>8335</v>
      </c>
      <c r="J2132" s="20" t="str">
        <f>IF(Table7[[#This Row],[smoker]]="?","No",Table7[[#This Row],[smoker]])</f>
        <v>No</v>
      </c>
      <c r="K2132" s="20">
        <f>IFERROR(VALUE(Table7[[#This Row],[NumberOfMajorSurgeries]]),0)</f>
        <v>1</v>
      </c>
      <c r="L2132" s="22" t="str">
        <f t="shared" si="66"/>
        <v>Obesity</v>
      </c>
      <c r="M2132" s="22" t="str">
        <f t="shared" si="67"/>
        <v>Normal</v>
      </c>
    </row>
    <row r="2133" spans="1:13" x14ac:dyDescent="0.25">
      <c r="A2133" s="13" t="s">
        <v>4264</v>
      </c>
      <c r="B2133" s="13">
        <v>29.24</v>
      </c>
      <c r="C2133" s="13">
        <v>4.04</v>
      </c>
      <c r="D2133" s="13" t="s">
        <v>8335</v>
      </c>
      <c r="E2133" s="13" t="s">
        <v>8336</v>
      </c>
      <c r="F2133" s="13" t="s">
        <v>8335</v>
      </c>
      <c r="G2133" s="13">
        <v>1</v>
      </c>
      <c r="H2133" s="13" t="s">
        <v>8335</v>
      </c>
      <c r="J2133" s="20" t="str">
        <f>IF(Table7[[#This Row],[smoker]]="?","No",Table7[[#This Row],[smoker]])</f>
        <v>No</v>
      </c>
      <c r="K2133" s="20">
        <f>IFERROR(VALUE(Table7[[#This Row],[NumberOfMajorSurgeries]]),0)</f>
        <v>1</v>
      </c>
      <c r="L2133" s="20" t="str">
        <f t="shared" si="66"/>
        <v>Overweight</v>
      </c>
      <c r="M2133" s="20" t="str">
        <f t="shared" si="67"/>
        <v>Normal</v>
      </c>
    </row>
    <row r="2134" spans="1:13" x14ac:dyDescent="0.25">
      <c r="A2134" s="13" t="s">
        <v>4266</v>
      </c>
      <c r="B2134" s="13">
        <v>22.515000000000001</v>
      </c>
      <c r="C2134" s="13">
        <v>5.93</v>
      </c>
      <c r="D2134" s="13" t="s">
        <v>8335</v>
      </c>
      <c r="E2134" s="13" t="s">
        <v>8335</v>
      </c>
      <c r="F2134" s="13" t="s">
        <v>8337</v>
      </c>
      <c r="G2134" s="13">
        <v>1</v>
      </c>
      <c r="H2134" s="13" t="s">
        <v>8335</v>
      </c>
      <c r="J2134" s="20" t="str">
        <f>IF(Table7[[#This Row],[smoker]]="?","No",Table7[[#This Row],[smoker]])</f>
        <v>No</v>
      </c>
      <c r="K2134" s="20">
        <f>IFERROR(VALUE(Table7[[#This Row],[NumberOfMajorSurgeries]]),0)</f>
        <v>1</v>
      </c>
      <c r="L2134" s="22" t="str">
        <f t="shared" si="66"/>
        <v>Normal Weight</v>
      </c>
      <c r="M2134" s="22" t="str">
        <f t="shared" si="67"/>
        <v>Prediabetes</v>
      </c>
    </row>
    <row r="2135" spans="1:13" x14ac:dyDescent="0.25">
      <c r="A2135" s="13" t="s">
        <v>4268</v>
      </c>
      <c r="B2135" s="13">
        <v>15.65</v>
      </c>
      <c r="C2135" s="13">
        <v>4.2300000000000004</v>
      </c>
      <c r="D2135" s="13" t="s">
        <v>8335</v>
      </c>
      <c r="E2135" s="13" t="s">
        <v>8335</v>
      </c>
      <c r="F2135" s="13" t="s">
        <v>8335</v>
      </c>
      <c r="G2135" s="13" t="s">
        <v>8339</v>
      </c>
      <c r="H2135" s="13" t="s">
        <v>8335</v>
      </c>
      <c r="J2135" s="20" t="str">
        <f>IF(Table7[[#This Row],[smoker]]="?","No",Table7[[#This Row],[smoker]])</f>
        <v>No</v>
      </c>
      <c r="K2135" s="20">
        <f>IFERROR(VALUE(Table7[[#This Row],[NumberOfMajorSurgeries]]),0)</f>
        <v>0</v>
      </c>
      <c r="L2135" s="20" t="str">
        <f t="shared" si="66"/>
        <v>Underweight</v>
      </c>
      <c r="M2135" s="20" t="str">
        <f t="shared" si="67"/>
        <v>Normal</v>
      </c>
    </row>
    <row r="2136" spans="1:13" x14ac:dyDescent="0.25">
      <c r="A2136" s="13" t="s">
        <v>4270</v>
      </c>
      <c r="B2136" s="13">
        <v>27.36</v>
      </c>
      <c r="C2136" s="13">
        <v>5.59</v>
      </c>
      <c r="D2136" s="13" t="s">
        <v>8336</v>
      </c>
      <c r="E2136" s="13" t="s">
        <v>8335</v>
      </c>
      <c r="F2136" s="13" t="s">
        <v>8335</v>
      </c>
      <c r="G2136" s="13" t="s">
        <v>8339</v>
      </c>
      <c r="H2136" s="13" t="s">
        <v>8335</v>
      </c>
      <c r="J2136" s="20" t="str">
        <f>IF(Table7[[#This Row],[smoker]]="?","No",Table7[[#This Row],[smoker]])</f>
        <v>No</v>
      </c>
      <c r="K2136" s="20">
        <f>IFERROR(VALUE(Table7[[#This Row],[NumberOfMajorSurgeries]]),0)</f>
        <v>0</v>
      </c>
      <c r="L2136" s="22" t="str">
        <f t="shared" si="66"/>
        <v>Overweight</v>
      </c>
      <c r="M2136" s="22" t="str">
        <f t="shared" si="67"/>
        <v>Normal</v>
      </c>
    </row>
    <row r="2137" spans="1:13" x14ac:dyDescent="0.25">
      <c r="A2137" s="13" t="s">
        <v>4272</v>
      </c>
      <c r="B2137" s="13">
        <v>22.3</v>
      </c>
      <c r="C2137" s="13">
        <v>4.8899999999999997</v>
      </c>
      <c r="D2137" s="13" t="s">
        <v>8336</v>
      </c>
      <c r="E2137" s="13" t="s">
        <v>8335</v>
      </c>
      <c r="F2137" s="13" t="s">
        <v>8335</v>
      </c>
      <c r="G2137" s="13" t="s">
        <v>8339</v>
      </c>
      <c r="H2137" s="13" t="s">
        <v>8335</v>
      </c>
      <c r="J2137" s="20" t="str">
        <f>IF(Table7[[#This Row],[smoker]]="?","No",Table7[[#This Row],[smoker]])</f>
        <v>No</v>
      </c>
      <c r="K2137" s="20">
        <f>IFERROR(VALUE(Table7[[#This Row],[NumberOfMajorSurgeries]]),0)</f>
        <v>0</v>
      </c>
      <c r="L2137" s="20" t="str">
        <f t="shared" si="66"/>
        <v>Normal Weight</v>
      </c>
      <c r="M2137" s="20" t="str">
        <f t="shared" si="67"/>
        <v>Normal</v>
      </c>
    </row>
    <row r="2138" spans="1:13" x14ac:dyDescent="0.25">
      <c r="A2138" s="13" t="s">
        <v>4274</v>
      </c>
      <c r="B2138" s="13">
        <v>26.03</v>
      </c>
      <c r="C2138" s="13">
        <v>5.81</v>
      </c>
      <c r="D2138" s="13" t="s">
        <v>8336</v>
      </c>
      <c r="E2138" s="13" t="s">
        <v>8335</v>
      </c>
      <c r="F2138" s="13" t="s">
        <v>8335</v>
      </c>
      <c r="G2138" s="13" t="s">
        <v>8339</v>
      </c>
      <c r="H2138" s="13" t="s">
        <v>8335</v>
      </c>
      <c r="J2138" s="20" t="str">
        <f>IF(Table7[[#This Row],[smoker]]="?","No",Table7[[#This Row],[smoker]])</f>
        <v>No</v>
      </c>
      <c r="K2138" s="20">
        <f>IFERROR(VALUE(Table7[[#This Row],[NumberOfMajorSurgeries]]),0)</f>
        <v>0</v>
      </c>
      <c r="L2138" s="22" t="str">
        <f t="shared" si="66"/>
        <v>Overweight</v>
      </c>
      <c r="M2138" s="22" t="str">
        <f t="shared" si="67"/>
        <v>Prediabetes</v>
      </c>
    </row>
    <row r="2139" spans="1:13" x14ac:dyDescent="0.25">
      <c r="A2139" s="13" t="s">
        <v>4276</v>
      </c>
      <c r="B2139" s="13">
        <v>27.74</v>
      </c>
      <c r="C2139" s="13">
        <v>4.29</v>
      </c>
      <c r="D2139" s="13" t="s">
        <v>8335</v>
      </c>
      <c r="E2139" s="13" t="s">
        <v>8336</v>
      </c>
      <c r="F2139" s="13" t="s">
        <v>8335</v>
      </c>
      <c r="G2139" s="13">
        <v>1</v>
      </c>
      <c r="H2139" s="13" t="s">
        <v>8335</v>
      </c>
      <c r="J2139" s="20" t="str">
        <f>IF(Table7[[#This Row],[smoker]]="?","No",Table7[[#This Row],[smoker]])</f>
        <v>No</v>
      </c>
      <c r="K2139" s="20">
        <f>IFERROR(VALUE(Table7[[#This Row],[NumberOfMajorSurgeries]]),0)</f>
        <v>1</v>
      </c>
      <c r="L2139" s="20" t="str">
        <f t="shared" si="66"/>
        <v>Overweight</v>
      </c>
      <c r="M2139" s="20" t="str">
        <f t="shared" si="67"/>
        <v>Normal</v>
      </c>
    </row>
    <row r="2140" spans="1:13" x14ac:dyDescent="0.25">
      <c r="A2140" s="13" t="s">
        <v>4278</v>
      </c>
      <c r="B2140" s="13">
        <v>32.11</v>
      </c>
      <c r="C2140" s="13">
        <v>4.03</v>
      </c>
      <c r="D2140" s="13" t="s">
        <v>8336</v>
      </c>
      <c r="E2140" s="13" t="s">
        <v>8336</v>
      </c>
      <c r="F2140" s="13" t="s">
        <v>8335</v>
      </c>
      <c r="G2140" s="13">
        <v>2</v>
      </c>
      <c r="H2140" s="13" t="s">
        <v>8335</v>
      </c>
      <c r="J2140" s="20" t="str">
        <f>IF(Table7[[#This Row],[smoker]]="?","No",Table7[[#This Row],[smoker]])</f>
        <v>No</v>
      </c>
      <c r="K2140" s="20">
        <f>IFERROR(VALUE(Table7[[#This Row],[NumberOfMajorSurgeries]]),0)</f>
        <v>2</v>
      </c>
      <c r="L2140" s="22" t="str">
        <f t="shared" si="66"/>
        <v>Obesity</v>
      </c>
      <c r="M2140" s="22" t="str">
        <f t="shared" si="67"/>
        <v>Normal</v>
      </c>
    </row>
    <row r="2141" spans="1:13" x14ac:dyDescent="0.25">
      <c r="A2141" s="13" t="s">
        <v>4280</v>
      </c>
      <c r="B2141" s="13">
        <v>25.175000000000001</v>
      </c>
      <c r="C2141" s="13">
        <v>6.29</v>
      </c>
      <c r="D2141" s="13" t="s">
        <v>8336</v>
      </c>
      <c r="E2141" s="13" t="s">
        <v>8336</v>
      </c>
      <c r="F2141" s="13" t="s">
        <v>8335</v>
      </c>
      <c r="G2141" s="13">
        <v>2</v>
      </c>
      <c r="H2141" s="13" t="s">
        <v>8335</v>
      </c>
      <c r="J2141" s="20" t="str">
        <f>IF(Table7[[#This Row],[smoker]]="?","No",Table7[[#This Row],[smoker]])</f>
        <v>No</v>
      </c>
      <c r="K2141" s="20">
        <f>IFERROR(VALUE(Table7[[#This Row],[NumberOfMajorSurgeries]]),0)</f>
        <v>2</v>
      </c>
      <c r="L2141" s="20" t="str">
        <f t="shared" si="66"/>
        <v>Overweight</v>
      </c>
      <c r="M2141" s="20" t="str">
        <f t="shared" si="67"/>
        <v>Prediabetes</v>
      </c>
    </row>
    <row r="2142" spans="1:13" x14ac:dyDescent="0.25">
      <c r="A2142" s="13" t="s">
        <v>4282</v>
      </c>
      <c r="B2142" s="13">
        <v>39.49</v>
      </c>
      <c r="C2142" s="13">
        <v>4.4800000000000004</v>
      </c>
      <c r="D2142" s="13" t="s">
        <v>8336</v>
      </c>
      <c r="E2142" s="13" t="s">
        <v>8335</v>
      </c>
      <c r="F2142" s="13" t="s">
        <v>8335</v>
      </c>
      <c r="G2142" s="13" t="s">
        <v>8339</v>
      </c>
      <c r="H2142" s="13" t="s">
        <v>8335</v>
      </c>
      <c r="J2142" s="20" t="str">
        <f>IF(Table7[[#This Row],[smoker]]="?","No",Table7[[#This Row],[smoker]])</f>
        <v>No</v>
      </c>
      <c r="K2142" s="20">
        <f>IFERROR(VALUE(Table7[[#This Row],[NumberOfMajorSurgeries]]),0)</f>
        <v>0</v>
      </c>
      <c r="L2142" s="22" t="str">
        <f t="shared" si="66"/>
        <v>Obesity</v>
      </c>
      <c r="M2142" s="22" t="str">
        <f t="shared" si="67"/>
        <v>Normal</v>
      </c>
    </row>
    <row r="2143" spans="1:13" x14ac:dyDescent="0.25">
      <c r="A2143" s="13" t="s">
        <v>4284</v>
      </c>
      <c r="B2143" s="13">
        <v>34.869999999999997</v>
      </c>
      <c r="C2143" s="13">
        <v>5.51</v>
      </c>
      <c r="D2143" s="13" t="s">
        <v>8336</v>
      </c>
      <c r="E2143" s="13" t="s">
        <v>8335</v>
      </c>
      <c r="F2143" s="13" t="s">
        <v>8335</v>
      </c>
      <c r="G2143" s="13" t="s">
        <v>8339</v>
      </c>
      <c r="H2143" s="13" t="s">
        <v>8335</v>
      </c>
      <c r="J2143" s="20" t="str">
        <f>IF(Table7[[#This Row],[smoker]]="?","No",Table7[[#This Row],[smoker]])</f>
        <v>No</v>
      </c>
      <c r="K2143" s="20">
        <f>IFERROR(VALUE(Table7[[#This Row],[NumberOfMajorSurgeries]]),0)</f>
        <v>0</v>
      </c>
      <c r="L2143" s="20" t="str">
        <f t="shared" si="66"/>
        <v>Obesity</v>
      </c>
      <c r="M2143" s="20" t="str">
        <f t="shared" si="67"/>
        <v>Normal</v>
      </c>
    </row>
    <row r="2144" spans="1:13" x14ac:dyDescent="0.25">
      <c r="A2144" s="13" t="s">
        <v>4286</v>
      </c>
      <c r="B2144" s="13">
        <v>34.6</v>
      </c>
      <c r="C2144" s="13">
        <v>4.5</v>
      </c>
      <c r="D2144" s="13" t="s">
        <v>8336</v>
      </c>
      <c r="E2144" s="13" t="s">
        <v>8335</v>
      </c>
      <c r="F2144" s="13" t="s">
        <v>8335</v>
      </c>
      <c r="G2144" s="13" t="s">
        <v>8339</v>
      </c>
      <c r="H2144" s="13" t="s">
        <v>8335</v>
      </c>
      <c r="J2144" s="20" t="str">
        <f>IF(Table7[[#This Row],[smoker]]="?","No",Table7[[#This Row],[smoker]])</f>
        <v>No</v>
      </c>
      <c r="K2144" s="20">
        <f>IFERROR(VALUE(Table7[[#This Row],[NumberOfMajorSurgeries]]),0)</f>
        <v>0</v>
      </c>
      <c r="L2144" s="22" t="str">
        <f t="shared" si="66"/>
        <v>Obesity</v>
      </c>
      <c r="M2144" s="22" t="str">
        <f t="shared" si="67"/>
        <v>Normal</v>
      </c>
    </row>
    <row r="2145" spans="1:13" x14ac:dyDescent="0.25">
      <c r="A2145" s="13" t="s">
        <v>4288</v>
      </c>
      <c r="B2145" s="13">
        <v>25.8</v>
      </c>
      <c r="C2145" s="13">
        <v>6.29</v>
      </c>
      <c r="D2145" s="13" t="s">
        <v>8336</v>
      </c>
      <c r="E2145" s="13" t="s">
        <v>8335</v>
      </c>
      <c r="F2145" s="13" t="s">
        <v>8335</v>
      </c>
      <c r="G2145" s="13" t="s">
        <v>8339</v>
      </c>
      <c r="H2145" s="13" t="s">
        <v>8335</v>
      </c>
      <c r="J2145" s="20" t="str">
        <f>IF(Table7[[#This Row],[smoker]]="?","No",Table7[[#This Row],[smoker]])</f>
        <v>No</v>
      </c>
      <c r="K2145" s="20">
        <f>IFERROR(VALUE(Table7[[#This Row],[NumberOfMajorSurgeries]]),0)</f>
        <v>0</v>
      </c>
      <c r="L2145" s="20" t="str">
        <f t="shared" si="66"/>
        <v>Overweight</v>
      </c>
      <c r="M2145" s="20" t="str">
        <f t="shared" si="67"/>
        <v>Prediabetes</v>
      </c>
    </row>
    <row r="2146" spans="1:13" x14ac:dyDescent="0.25">
      <c r="A2146" s="13" t="s">
        <v>4290</v>
      </c>
      <c r="B2146" s="13">
        <v>35.86</v>
      </c>
      <c r="C2146" s="13">
        <v>4.33</v>
      </c>
      <c r="D2146" s="13" t="s">
        <v>8335</v>
      </c>
      <c r="E2146" s="13" t="s">
        <v>8335</v>
      </c>
      <c r="F2146" s="13" t="s">
        <v>8335</v>
      </c>
      <c r="G2146" s="13">
        <v>1</v>
      </c>
      <c r="H2146" s="13" t="s">
        <v>8335</v>
      </c>
      <c r="J2146" s="20" t="str">
        <f>IF(Table7[[#This Row],[smoker]]="?","No",Table7[[#This Row],[smoker]])</f>
        <v>No</v>
      </c>
      <c r="K2146" s="20">
        <f>IFERROR(VALUE(Table7[[#This Row],[NumberOfMajorSurgeries]]),0)</f>
        <v>1</v>
      </c>
      <c r="L2146" s="22" t="str">
        <f t="shared" si="66"/>
        <v>Obesity</v>
      </c>
      <c r="M2146" s="22" t="str">
        <f t="shared" si="67"/>
        <v>Normal</v>
      </c>
    </row>
    <row r="2147" spans="1:13" x14ac:dyDescent="0.25">
      <c r="A2147" s="13" t="s">
        <v>4292</v>
      </c>
      <c r="B2147" s="13">
        <v>40.47</v>
      </c>
      <c r="C2147" s="13">
        <v>11.15</v>
      </c>
      <c r="D2147" s="13" t="s">
        <v>8335</v>
      </c>
      <c r="E2147" s="13" t="s">
        <v>8335</v>
      </c>
      <c r="F2147" s="13" t="s">
        <v>8335</v>
      </c>
      <c r="G2147" s="13" t="s">
        <v>8339</v>
      </c>
      <c r="H2147" s="13" t="s">
        <v>8335</v>
      </c>
      <c r="J2147" s="20" t="str">
        <f>IF(Table7[[#This Row],[smoker]]="?","No",Table7[[#This Row],[smoker]])</f>
        <v>No</v>
      </c>
      <c r="K2147" s="20">
        <f>IFERROR(VALUE(Table7[[#This Row],[NumberOfMajorSurgeries]]),0)</f>
        <v>0</v>
      </c>
      <c r="L2147" s="20" t="str">
        <f t="shared" si="66"/>
        <v>Obesity</v>
      </c>
      <c r="M2147" s="20" t="str">
        <f t="shared" si="67"/>
        <v>Diabetes</v>
      </c>
    </row>
    <row r="2148" spans="1:13" x14ac:dyDescent="0.25">
      <c r="A2148" s="13" t="s">
        <v>4294</v>
      </c>
      <c r="B2148" s="13">
        <v>32.01</v>
      </c>
      <c r="C2148" s="13">
        <v>6.45</v>
      </c>
      <c r="D2148" s="13" t="s">
        <v>8335</v>
      </c>
      <c r="E2148" s="13" t="s">
        <v>8335</v>
      </c>
      <c r="F2148" s="13" t="s">
        <v>8335</v>
      </c>
      <c r="G2148" s="13">
        <v>1</v>
      </c>
      <c r="H2148" s="13" t="s">
        <v>8335</v>
      </c>
      <c r="J2148" s="20" t="str">
        <f>IF(Table7[[#This Row],[smoker]]="?","No",Table7[[#This Row],[smoker]])</f>
        <v>No</v>
      </c>
      <c r="K2148" s="20">
        <f>IFERROR(VALUE(Table7[[#This Row],[NumberOfMajorSurgeries]]),0)</f>
        <v>1</v>
      </c>
      <c r="L2148" s="22" t="str">
        <f t="shared" si="66"/>
        <v>Obesity</v>
      </c>
      <c r="M2148" s="22" t="str">
        <f t="shared" si="67"/>
        <v>Prediabetes</v>
      </c>
    </row>
    <row r="2149" spans="1:13" x14ac:dyDescent="0.25">
      <c r="A2149" s="13" t="s">
        <v>4296</v>
      </c>
      <c r="B2149" s="13">
        <v>33</v>
      </c>
      <c r="C2149" s="13">
        <v>9.27</v>
      </c>
      <c r="D2149" s="13" t="s">
        <v>8335</v>
      </c>
      <c r="E2149" s="13" t="s">
        <v>8335</v>
      </c>
      <c r="F2149" s="13" t="s">
        <v>8335</v>
      </c>
      <c r="G2149" s="13" t="s">
        <v>8339</v>
      </c>
      <c r="H2149" s="13" t="s">
        <v>8335</v>
      </c>
      <c r="J2149" s="20" t="str">
        <f>IF(Table7[[#This Row],[smoker]]="?","No",Table7[[#This Row],[smoker]])</f>
        <v>No</v>
      </c>
      <c r="K2149" s="20">
        <f>IFERROR(VALUE(Table7[[#This Row],[NumberOfMajorSurgeries]]),0)</f>
        <v>0</v>
      </c>
      <c r="L2149" s="20" t="str">
        <f t="shared" si="66"/>
        <v>Obesity</v>
      </c>
      <c r="M2149" s="20" t="str">
        <f t="shared" si="67"/>
        <v>Diabetes</v>
      </c>
    </row>
    <row r="2150" spans="1:13" x14ac:dyDescent="0.25">
      <c r="A2150" s="13" t="s">
        <v>4298</v>
      </c>
      <c r="B2150" s="13">
        <v>29.3</v>
      </c>
      <c r="C2150" s="13">
        <v>6.15</v>
      </c>
      <c r="D2150" s="13" t="s">
        <v>8335</v>
      </c>
      <c r="E2150" s="13" t="s">
        <v>8335</v>
      </c>
      <c r="F2150" s="13" t="s">
        <v>8335</v>
      </c>
      <c r="G2150" s="13">
        <v>1</v>
      </c>
      <c r="H2150" s="13" t="s">
        <v>8335</v>
      </c>
      <c r="J2150" s="20" t="str">
        <f>IF(Table7[[#This Row],[smoker]]="?","No",Table7[[#This Row],[smoker]])</f>
        <v>No</v>
      </c>
      <c r="K2150" s="20">
        <f>IFERROR(VALUE(Table7[[#This Row],[NumberOfMajorSurgeries]]),0)</f>
        <v>1</v>
      </c>
      <c r="L2150" s="22" t="str">
        <f t="shared" si="66"/>
        <v>Overweight</v>
      </c>
      <c r="M2150" s="22" t="str">
        <f t="shared" si="67"/>
        <v>Prediabetes</v>
      </c>
    </row>
    <row r="2151" spans="1:13" x14ac:dyDescent="0.25">
      <c r="A2151" s="13" t="s">
        <v>4300</v>
      </c>
      <c r="B2151" s="13">
        <v>25.8</v>
      </c>
      <c r="C2151" s="13">
        <v>4.13</v>
      </c>
      <c r="D2151" s="13" t="s">
        <v>8335</v>
      </c>
      <c r="E2151" s="13" t="s">
        <v>8335</v>
      </c>
      <c r="F2151" s="13" t="s">
        <v>8335</v>
      </c>
      <c r="G2151" s="13">
        <v>1</v>
      </c>
      <c r="H2151" s="13" t="s">
        <v>8335</v>
      </c>
      <c r="J2151" s="20" t="str">
        <f>IF(Table7[[#This Row],[smoker]]="?","No",Table7[[#This Row],[smoker]])</f>
        <v>No</v>
      </c>
      <c r="K2151" s="20">
        <f>IFERROR(VALUE(Table7[[#This Row],[NumberOfMajorSurgeries]]),0)</f>
        <v>1</v>
      </c>
      <c r="L2151" s="20" t="str">
        <f t="shared" si="66"/>
        <v>Overweight</v>
      </c>
      <c r="M2151" s="20" t="str">
        <f t="shared" si="67"/>
        <v>Normal</v>
      </c>
    </row>
    <row r="2152" spans="1:13" x14ac:dyDescent="0.25">
      <c r="A2152" s="13" t="s">
        <v>4302</v>
      </c>
      <c r="B2152" s="13">
        <v>23.4</v>
      </c>
      <c r="C2152" s="13">
        <v>4.24</v>
      </c>
      <c r="D2152" s="13" t="s">
        <v>8335</v>
      </c>
      <c r="E2152" s="13" t="s">
        <v>8335</v>
      </c>
      <c r="F2152" s="13" t="s">
        <v>8335</v>
      </c>
      <c r="G2152" s="13">
        <v>1</v>
      </c>
      <c r="H2152" s="13" t="s">
        <v>8335</v>
      </c>
      <c r="J2152" s="20" t="str">
        <f>IF(Table7[[#This Row],[smoker]]="?","No",Table7[[#This Row],[smoker]])</f>
        <v>No</v>
      </c>
      <c r="K2152" s="20">
        <f>IFERROR(VALUE(Table7[[#This Row],[NumberOfMajorSurgeries]]),0)</f>
        <v>1</v>
      </c>
      <c r="L2152" s="22" t="str">
        <f t="shared" si="66"/>
        <v>Normal Weight</v>
      </c>
      <c r="M2152" s="22" t="str">
        <f t="shared" si="67"/>
        <v>Normal</v>
      </c>
    </row>
    <row r="2153" spans="1:13" x14ac:dyDescent="0.25">
      <c r="A2153" s="13" t="s">
        <v>4304</v>
      </c>
      <c r="B2153" s="13">
        <v>27.93</v>
      </c>
      <c r="C2153" s="13">
        <v>9.8800000000000008</v>
      </c>
      <c r="D2153" s="13" t="s">
        <v>8335</v>
      </c>
      <c r="E2153" s="13" t="s">
        <v>8335</v>
      </c>
      <c r="F2153" s="13" t="s">
        <v>8335</v>
      </c>
      <c r="G2153" s="13" t="s">
        <v>8339</v>
      </c>
      <c r="H2153" s="13" t="s">
        <v>8335</v>
      </c>
      <c r="J2153" s="20" t="str">
        <f>IF(Table7[[#This Row],[smoker]]="?","No",Table7[[#This Row],[smoker]])</f>
        <v>No</v>
      </c>
      <c r="K2153" s="20">
        <f>IFERROR(VALUE(Table7[[#This Row],[NumberOfMajorSurgeries]]),0)</f>
        <v>0</v>
      </c>
      <c r="L2153" s="20" t="str">
        <f t="shared" si="66"/>
        <v>Overweight</v>
      </c>
      <c r="M2153" s="20" t="str">
        <f t="shared" si="67"/>
        <v>Diabetes</v>
      </c>
    </row>
    <row r="2154" spans="1:13" x14ac:dyDescent="0.25">
      <c r="A2154" s="13" t="s">
        <v>4306</v>
      </c>
      <c r="B2154" s="13">
        <v>22</v>
      </c>
      <c r="C2154" s="13">
        <v>9.5</v>
      </c>
      <c r="D2154" s="13" t="s">
        <v>8335</v>
      </c>
      <c r="E2154" s="13" t="s">
        <v>8335</v>
      </c>
      <c r="F2154" s="13" t="s">
        <v>8335</v>
      </c>
      <c r="G2154" s="13" t="s">
        <v>8339</v>
      </c>
      <c r="H2154" s="13" t="s">
        <v>8335</v>
      </c>
      <c r="J2154" s="20" t="str">
        <f>IF(Table7[[#This Row],[smoker]]="?","No",Table7[[#This Row],[smoker]])</f>
        <v>No</v>
      </c>
      <c r="K2154" s="20">
        <f>IFERROR(VALUE(Table7[[#This Row],[NumberOfMajorSurgeries]]),0)</f>
        <v>0</v>
      </c>
      <c r="L2154" s="22" t="str">
        <f t="shared" si="66"/>
        <v>Normal Weight</v>
      </c>
      <c r="M2154" s="22" t="str">
        <f t="shared" si="67"/>
        <v>Diabetes</v>
      </c>
    </row>
    <row r="2155" spans="1:13" x14ac:dyDescent="0.25">
      <c r="A2155" s="13" t="s">
        <v>4308</v>
      </c>
      <c r="B2155" s="13">
        <v>36.86</v>
      </c>
      <c r="C2155" s="13">
        <v>4.97</v>
      </c>
      <c r="D2155" s="13" t="s">
        <v>8336</v>
      </c>
      <c r="E2155" s="13" t="s">
        <v>8335</v>
      </c>
      <c r="F2155" s="13" t="s">
        <v>8335</v>
      </c>
      <c r="G2155" s="13" t="s">
        <v>8339</v>
      </c>
      <c r="H2155" s="13" t="s">
        <v>8335</v>
      </c>
      <c r="J2155" s="20" t="str">
        <f>IF(Table7[[#This Row],[smoker]]="?","No",Table7[[#This Row],[smoker]])</f>
        <v>No</v>
      </c>
      <c r="K2155" s="20">
        <f>IFERROR(VALUE(Table7[[#This Row],[NumberOfMajorSurgeries]]),0)</f>
        <v>0</v>
      </c>
      <c r="L2155" s="20" t="str">
        <f t="shared" si="66"/>
        <v>Obesity</v>
      </c>
      <c r="M2155" s="20" t="str">
        <f t="shared" si="67"/>
        <v>Normal</v>
      </c>
    </row>
    <row r="2156" spans="1:13" x14ac:dyDescent="0.25">
      <c r="A2156" s="13" t="s">
        <v>4310</v>
      </c>
      <c r="B2156" s="13">
        <v>31.254999999999999</v>
      </c>
      <c r="C2156" s="13">
        <v>5.49</v>
      </c>
      <c r="D2156" s="13" t="s">
        <v>8336</v>
      </c>
      <c r="E2156" s="13" t="s">
        <v>8335</v>
      </c>
      <c r="F2156" s="13" t="s">
        <v>8335</v>
      </c>
      <c r="G2156" s="13" t="s">
        <v>8339</v>
      </c>
      <c r="H2156" s="13" t="s">
        <v>8335</v>
      </c>
      <c r="J2156" s="20" t="str">
        <f>IF(Table7[[#This Row],[smoker]]="?","No",Table7[[#This Row],[smoker]])</f>
        <v>No</v>
      </c>
      <c r="K2156" s="20">
        <f>IFERROR(VALUE(Table7[[#This Row],[NumberOfMajorSurgeries]]),0)</f>
        <v>0</v>
      </c>
      <c r="L2156" s="22" t="str">
        <f t="shared" si="66"/>
        <v>Obesity</v>
      </c>
      <c r="M2156" s="22" t="str">
        <f t="shared" si="67"/>
        <v>Normal</v>
      </c>
    </row>
    <row r="2157" spans="1:13" x14ac:dyDescent="0.25">
      <c r="A2157" s="13" t="s">
        <v>4312</v>
      </c>
      <c r="B2157" s="13">
        <v>23.06</v>
      </c>
      <c r="C2157" s="13">
        <v>4.47</v>
      </c>
      <c r="D2157" s="13" t="s">
        <v>8335</v>
      </c>
      <c r="E2157" s="13" t="s">
        <v>8335</v>
      </c>
      <c r="F2157" s="13" t="s">
        <v>8335</v>
      </c>
      <c r="G2157" s="13" t="s">
        <v>8339</v>
      </c>
      <c r="H2157" s="13" t="s">
        <v>8335</v>
      </c>
      <c r="J2157" s="20" t="str">
        <f>IF(Table7[[#This Row],[smoker]]="?","No",Table7[[#This Row],[smoker]])</f>
        <v>No</v>
      </c>
      <c r="K2157" s="20">
        <f>IFERROR(VALUE(Table7[[#This Row],[NumberOfMajorSurgeries]]),0)</f>
        <v>0</v>
      </c>
      <c r="L2157" s="20" t="str">
        <f t="shared" si="66"/>
        <v>Normal Weight</v>
      </c>
      <c r="M2157" s="20" t="str">
        <f t="shared" si="67"/>
        <v>Normal</v>
      </c>
    </row>
    <row r="2158" spans="1:13" x14ac:dyDescent="0.25">
      <c r="A2158" s="13" t="s">
        <v>4314</v>
      </c>
      <c r="B2158" s="13">
        <v>28.975000000000001</v>
      </c>
      <c r="C2158" s="13">
        <v>4.34</v>
      </c>
      <c r="D2158" s="13" t="s">
        <v>8336</v>
      </c>
      <c r="E2158" s="13" t="s">
        <v>8335</v>
      </c>
      <c r="F2158" s="13" t="s">
        <v>8335</v>
      </c>
      <c r="G2158" s="13" t="s">
        <v>8339</v>
      </c>
      <c r="H2158" s="13" t="s">
        <v>8335</v>
      </c>
      <c r="J2158" s="20" t="str">
        <f>IF(Table7[[#This Row],[smoker]]="?","No",Table7[[#This Row],[smoker]])</f>
        <v>No</v>
      </c>
      <c r="K2158" s="20">
        <f>IFERROR(VALUE(Table7[[#This Row],[NumberOfMajorSurgeries]]),0)</f>
        <v>0</v>
      </c>
      <c r="L2158" s="22" t="str">
        <f t="shared" si="66"/>
        <v>Overweight</v>
      </c>
      <c r="M2158" s="22" t="str">
        <f t="shared" si="67"/>
        <v>Normal</v>
      </c>
    </row>
    <row r="2159" spans="1:13" x14ac:dyDescent="0.25">
      <c r="A2159" s="13" t="s">
        <v>4316</v>
      </c>
      <c r="B2159" s="13">
        <v>33.299999999999997</v>
      </c>
      <c r="C2159" s="13">
        <v>9.49</v>
      </c>
      <c r="D2159" s="13" t="s">
        <v>8335</v>
      </c>
      <c r="E2159" s="13" t="s">
        <v>8335</v>
      </c>
      <c r="F2159" s="13" t="s">
        <v>8335</v>
      </c>
      <c r="G2159" s="13" t="s">
        <v>8339</v>
      </c>
      <c r="H2159" s="13" t="s">
        <v>8335</v>
      </c>
      <c r="J2159" s="20" t="str">
        <f>IF(Table7[[#This Row],[smoker]]="?","No",Table7[[#This Row],[smoker]])</f>
        <v>No</v>
      </c>
      <c r="K2159" s="20">
        <f>IFERROR(VALUE(Table7[[#This Row],[NumberOfMajorSurgeries]]),0)</f>
        <v>0</v>
      </c>
      <c r="L2159" s="20" t="str">
        <f t="shared" si="66"/>
        <v>Obesity</v>
      </c>
      <c r="M2159" s="20" t="str">
        <f t="shared" si="67"/>
        <v>Diabetes</v>
      </c>
    </row>
    <row r="2160" spans="1:13" x14ac:dyDescent="0.25">
      <c r="A2160" s="13" t="s">
        <v>4318</v>
      </c>
      <c r="B2160" s="13">
        <v>33</v>
      </c>
      <c r="C2160" s="13">
        <v>10.16</v>
      </c>
      <c r="D2160" s="13" t="s">
        <v>8335</v>
      </c>
      <c r="E2160" s="13" t="s">
        <v>8335</v>
      </c>
      <c r="F2160" s="13" t="s">
        <v>8335</v>
      </c>
      <c r="G2160" s="13" t="s">
        <v>8339</v>
      </c>
      <c r="H2160" s="13" t="s">
        <v>8335</v>
      </c>
      <c r="J2160" s="20" t="str">
        <f>IF(Table7[[#This Row],[smoker]]="?","No",Table7[[#This Row],[smoker]])</f>
        <v>No</v>
      </c>
      <c r="K2160" s="20">
        <f>IFERROR(VALUE(Table7[[#This Row],[NumberOfMajorSurgeries]]),0)</f>
        <v>0</v>
      </c>
      <c r="L2160" s="22" t="str">
        <f t="shared" si="66"/>
        <v>Obesity</v>
      </c>
      <c r="M2160" s="22" t="str">
        <f t="shared" si="67"/>
        <v>Diabetes</v>
      </c>
    </row>
    <row r="2161" spans="1:13" x14ac:dyDescent="0.25">
      <c r="A2161" s="13" t="s">
        <v>4320</v>
      </c>
      <c r="B2161" s="13">
        <v>31.46</v>
      </c>
      <c r="C2161" s="13">
        <v>11.19</v>
      </c>
      <c r="D2161" s="13" t="s">
        <v>8335</v>
      </c>
      <c r="E2161" s="13" t="s">
        <v>8335</v>
      </c>
      <c r="F2161" s="13" t="s">
        <v>8335</v>
      </c>
      <c r="G2161" s="13" t="s">
        <v>8339</v>
      </c>
      <c r="H2161" s="13" t="s">
        <v>8335</v>
      </c>
      <c r="J2161" s="20" t="str">
        <f>IF(Table7[[#This Row],[smoker]]="?","No",Table7[[#This Row],[smoker]])</f>
        <v>No</v>
      </c>
      <c r="K2161" s="20">
        <f>IFERROR(VALUE(Table7[[#This Row],[NumberOfMajorSurgeries]]),0)</f>
        <v>0</v>
      </c>
      <c r="L2161" s="20" t="str">
        <f t="shared" si="66"/>
        <v>Obesity</v>
      </c>
      <c r="M2161" s="20" t="str">
        <f t="shared" si="67"/>
        <v>Diabetes</v>
      </c>
    </row>
    <row r="2162" spans="1:13" x14ac:dyDescent="0.25">
      <c r="A2162" s="13" t="s">
        <v>4322</v>
      </c>
      <c r="B2162" s="13">
        <v>29.6</v>
      </c>
      <c r="C2162" s="13">
        <v>11.03</v>
      </c>
      <c r="D2162" s="13" t="s">
        <v>8335</v>
      </c>
      <c r="E2162" s="13" t="s">
        <v>8335</v>
      </c>
      <c r="F2162" s="13" t="s">
        <v>8335</v>
      </c>
      <c r="G2162" s="13" t="s">
        <v>8339</v>
      </c>
      <c r="H2162" s="13" t="s">
        <v>8335</v>
      </c>
      <c r="J2162" s="20" t="str">
        <f>IF(Table7[[#This Row],[smoker]]="?","No",Table7[[#This Row],[smoker]])</f>
        <v>No</v>
      </c>
      <c r="K2162" s="20">
        <f>IFERROR(VALUE(Table7[[#This Row],[NumberOfMajorSurgeries]]),0)</f>
        <v>0</v>
      </c>
      <c r="L2162" s="22" t="str">
        <f t="shared" si="66"/>
        <v>Overweight</v>
      </c>
      <c r="M2162" s="22" t="str">
        <f t="shared" si="67"/>
        <v>Diabetes</v>
      </c>
    </row>
    <row r="2163" spans="1:13" x14ac:dyDescent="0.25">
      <c r="A2163" s="13" t="s">
        <v>4324</v>
      </c>
      <c r="B2163" s="13">
        <v>22.05</v>
      </c>
      <c r="C2163" s="13">
        <v>4.43</v>
      </c>
      <c r="D2163" s="13" t="s">
        <v>8336</v>
      </c>
      <c r="E2163" s="13" t="s">
        <v>8335</v>
      </c>
      <c r="F2163" s="13" t="s">
        <v>8335</v>
      </c>
      <c r="G2163" s="13" t="s">
        <v>8339</v>
      </c>
      <c r="H2163" s="13" t="s">
        <v>8335</v>
      </c>
      <c r="J2163" s="20" t="str">
        <f>IF(Table7[[#This Row],[smoker]]="?","No",Table7[[#This Row],[smoker]])</f>
        <v>No</v>
      </c>
      <c r="K2163" s="20">
        <f>IFERROR(VALUE(Table7[[#This Row],[NumberOfMajorSurgeries]]),0)</f>
        <v>0</v>
      </c>
      <c r="L2163" s="20" t="str">
        <f t="shared" si="66"/>
        <v>Normal Weight</v>
      </c>
      <c r="M2163" s="20" t="str">
        <f t="shared" si="67"/>
        <v>Normal</v>
      </c>
    </row>
    <row r="2164" spans="1:13" x14ac:dyDescent="0.25">
      <c r="A2164" s="13" t="s">
        <v>4326</v>
      </c>
      <c r="B2164" s="13">
        <v>27.06</v>
      </c>
      <c r="C2164" s="13">
        <v>6.14</v>
      </c>
      <c r="D2164" s="13" t="s">
        <v>8335</v>
      </c>
      <c r="E2164" s="13" t="s">
        <v>8336</v>
      </c>
      <c r="F2164" s="13" t="s">
        <v>8335</v>
      </c>
      <c r="G2164" s="13">
        <v>1</v>
      </c>
      <c r="H2164" s="13" t="s">
        <v>8335</v>
      </c>
      <c r="J2164" s="20" t="str">
        <f>IF(Table7[[#This Row],[smoker]]="?","No",Table7[[#This Row],[smoker]])</f>
        <v>No</v>
      </c>
      <c r="K2164" s="20">
        <f>IFERROR(VALUE(Table7[[#This Row],[NumberOfMajorSurgeries]]),0)</f>
        <v>1</v>
      </c>
      <c r="L2164" s="22" t="str">
        <f t="shared" si="66"/>
        <v>Overweight</v>
      </c>
      <c r="M2164" s="22" t="str">
        <f t="shared" si="67"/>
        <v>Prediabetes</v>
      </c>
    </row>
    <row r="2165" spans="1:13" x14ac:dyDescent="0.25">
      <c r="A2165" s="13" t="s">
        <v>4328</v>
      </c>
      <c r="B2165" s="13">
        <v>20.49</v>
      </c>
      <c r="C2165" s="13">
        <v>4.87</v>
      </c>
      <c r="D2165" s="13" t="s">
        <v>8335</v>
      </c>
      <c r="E2165" s="13" t="s">
        <v>8335</v>
      </c>
      <c r="F2165" s="13" t="s">
        <v>8335</v>
      </c>
      <c r="G2165" s="13" t="s">
        <v>8339</v>
      </c>
      <c r="H2165" s="13" t="s">
        <v>8335</v>
      </c>
      <c r="J2165" s="20" t="str">
        <f>IF(Table7[[#This Row],[smoker]]="?","No",Table7[[#This Row],[smoker]])</f>
        <v>No</v>
      </c>
      <c r="K2165" s="20">
        <f>IFERROR(VALUE(Table7[[#This Row],[NumberOfMajorSurgeries]]),0)</f>
        <v>0</v>
      </c>
      <c r="L2165" s="20" t="str">
        <f t="shared" si="66"/>
        <v>Normal Weight</v>
      </c>
      <c r="M2165" s="20" t="str">
        <f t="shared" si="67"/>
        <v>Normal</v>
      </c>
    </row>
    <row r="2166" spans="1:13" x14ac:dyDescent="0.25">
      <c r="A2166" s="13" t="s">
        <v>4330</v>
      </c>
      <c r="B2166" s="13">
        <v>28.4</v>
      </c>
      <c r="C2166" s="13">
        <v>4.3</v>
      </c>
      <c r="D2166" s="13" t="s">
        <v>8335</v>
      </c>
      <c r="E2166" s="13" t="s">
        <v>8335</v>
      </c>
      <c r="F2166" s="13" t="s">
        <v>8337</v>
      </c>
      <c r="G2166" s="13">
        <v>1</v>
      </c>
      <c r="H2166" s="13" t="s">
        <v>8335</v>
      </c>
      <c r="J2166" s="20" t="str">
        <f>IF(Table7[[#This Row],[smoker]]="?","No",Table7[[#This Row],[smoker]])</f>
        <v>No</v>
      </c>
      <c r="K2166" s="20">
        <f>IFERROR(VALUE(Table7[[#This Row],[NumberOfMajorSurgeries]]),0)</f>
        <v>1</v>
      </c>
      <c r="L2166" s="22" t="str">
        <f t="shared" si="66"/>
        <v>Overweight</v>
      </c>
      <c r="M2166" s="22" t="str">
        <f t="shared" si="67"/>
        <v>Normal</v>
      </c>
    </row>
    <row r="2167" spans="1:13" x14ac:dyDescent="0.25">
      <c r="A2167" s="13" t="s">
        <v>4332</v>
      </c>
      <c r="B2167" s="13">
        <v>41.91</v>
      </c>
      <c r="C2167" s="13">
        <v>6.19</v>
      </c>
      <c r="D2167" s="13" t="s">
        <v>8335</v>
      </c>
      <c r="E2167" s="13" t="s">
        <v>8335</v>
      </c>
      <c r="F2167" s="13" t="s">
        <v>8335</v>
      </c>
      <c r="G2167" s="13" t="s">
        <v>8339</v>
      </c>
      <c r="H2167" s="13" t="s">
        <v>8335</v>
      </c>
      <c r="J2167" s="20" t="str">
        <f>IF(Table7[[#This Row],[smoker]]="?","No",Table7[[#This Row],[smoker]])</f>
        <v>No</v>
      </c>
      <c r="K2167" s="20">
        <f>IFERROR(VALUE(Table7[[#This Row],[NumberOfMajorSurgeries]]),0)</f>
        <v>0</v>
      </c>
      <c r="L2167" s="20" t="str">
        <f t="shared" si="66"/>
        <v>Obesity</v>
      </c>
      <c r="M2167" s="20" t="str">
        <f t="shared" si="67"/>
        <v>Prediabetes</v>
      </c>
    </row>
    <row r="2168" spans="1:13" x14ac:dyDescent="0.25">
      <c r="A2168" s="13" t="s">
        <v>4334</v>
      </c>
      <c r="B2168" s="13">
        <v>24.6</v>
      </c>
      <c r="C2168" s="13">
        <v>6.19</v>
      </c>
      <c r="D2168" s="13" t="s">
        <v>8335</v>
      </c>
      <c r="E2168" s="13" t="s">
        <v>8335</v>
      </c>
      <c r="F2168" s="13" t="s">
        <v>8337</v>
      </c>
      <c r="G2168" s="13">
        <v>1</v>
      </c>
      <c r="H2168" s="13" t="s">
        <v>8335</v>
      </c>
      <c r="J2168" s="20" t="str">
        <f>IF(Table7[[#This Row],[smoker]]="?","No",Table7[[#This Row],[smoker]])</f>
        <v>No</v>
      </c>
      <c r="K2168" s="20">
        <f>IFERROR(VALUE(Table7[[#This Row],[NumberOfMajorSurgeries]]),0)</f>
        <v>1</v>
      </c>
      <c r="L2168" s="22" t="str">
        <f t="shared" si="66"/>
        <v>Normal Weight</v>
      </c>
      <c r="M2168" s="22" t="str">
        <f t="shared" si="67"/>
        <v>Prediabetes</v>
      </c>
    </row>
    <row r="2169" spans="1:13" x14ac:dyDescent="0.25">
      <c r="A2169" s="13" t="s">
        <v>4336</v>
      </c>
      <c r="B2169" s="13">
        <v>20.9</v>
      </c>
      <c r="C2169" s="13">
        <v>5.12</v>
      </c>
      <c r="D2169" s="13" t="s">
        <v>8335</v>
      </c>
      <c r="E2169" s="13" t="s">
        <v>8335</v>
      </c>
      <c r="F2169" s="13" t="s">
        <v>8337</v>
      </c>
      <c r="G2169" s="13">
        <v>1</v>
      </c>
      <c r="H2169" s="13" t="s">
        <v>8335</v>
      </c>
      <c r="J2169" s="20" t="str">
        <f>IF(Table7[[#This Row],[smoker]]="?","No",Table7[[#This Row],[smoker]])</f>
        <v>No</v>
      </c>
      <c r="K2169" s="20">
        <f>IFERROR(VALUE(Table7[[#This Row],[NumberOfMajorSurgeries]]),0)</f>
        <v>1</v>
      </c>
      <c r="L2169" s="20" t="str">
        <f t="shared" si="66"/>
        <v>Normal Weight</v>
      </c>
      <c r="M2169" s="20" t="str">
        <f t="shared" si="67"/>
        <v>Normal</v>
      </c>
    </row>
    <row r="2170" spans="1:13" x14ac:dyDescent="0.25">
      <c r="A2170" s="13" t="s">
        <v>4338</v>
      </c>
      <c r="B2170" s="13">
        <v>34.4</v>
      </c>
      <c r="C2170" s="13">
        <v>4.04</v>
      </c>
      <c r="D2170" s="13" t="s">
        <v>8335</v>
      </c>
      <c r="E2170" s="13" t="s">
        <v>8335</v>
      </c>
      <c r="F2170" s="13" t="s">
        <v>8335</v>
      </c>
      <c r="G2170" s="13" t="s">
        <v>8339</v>
      </c>
      <c r="H2170" s="13" t="s">
        <v>8335</v>
      </c>
      <c r="J2170" s="20" t="str">
        <f>IF(Table7[[#This Row],[smoker]]="?","No",Table7[[#This Row],[smoker]])</f>
        <v>No</v>
      </c>
      <c r="K2170" s="20">
        <f>IFERROR(VALUE(Table7[[#This Row],[NumberOfMajorSurgeries]]),0)</f>
        <v>0</v>
      </c>
      <c r="L2170" s="22" t="str">
        <f t="shared" si="66"/>
        <v>Obesity</v>
      </c>
      <c r="M2170" s="22" t="str">
        <f t="shared" si="67"/>
        <v>Normal</v>
      </c>
    </row>
    <row r="2171" spans="1:13" x14ac:dyDescent="0.25">
      <c r="A2171" s="13" t="s">
        <v>4340</v>
      </c>
      <c r="B2171" s="13">
        <v>32.56</v>
      </c>
      <c r="C2171" s="13">
        <v>5.36</v>
      </c>
      <c r="D2171" s="13" t="s">
        <v>8335</v>
      </c>
      <c r="E2171" s="13" t="s">
        <v>8335</v>
      </c>
      <c r="F2171" s="13" t="s">
        <v>8335</v>
      </c>
      <c r="G2171" s="13" t="s">
        <v>8339</v>
      </c>
      <c r="H2171" s="13" t="s">
        <v>8335</v>
      </c>
      <c r="J2171" s="20" t="str">
        <f>IF(Table7[[#This Row],[smoker]]="?","No",Table7[[#This Row],[smoker]])</f>
        <v>No</v>
      </c>
      <c r="K2171" s="20">
        <f>IFERROR(VALUE(Table7[[#This Row],[NumberOfMajorSurgeries]]),0)</f>
        <v>0</v>
      </c>
      <c r="L2171" s="20" t="str">
        <f t="shared" si="66"/>
        <v>Obesity</v>
      </c>
      <c r="M2171" s="20" t="str">
        <f t="shared" si="67"/>
        <v>Normal</v>
      </c>
    </row>
    <row r="2172" spans="1:13" x14ac:dyDescent="0.25">
      <c r="A2172" s="13" t="s">
        <v>4342</v>
      </c>
      <c r="B2172" s="13">
        <v>27.98</v>
      </c>
      <c r="C2172" s="13">
        <v>4.38</v>
      </c>
      <c r="D2172" s="13" t="s">
        <v>8335</v>
      </c>
      <c r="E2172" s="13" t="s">
        <v>8336</v>
      </c>
      <c r="F2172" s="13" t="s">
        <v>8335</v>
      </c>
      <c r="G2172" s="13">
        <v>1</v>
      </c>
      <c r="H2172" s="13" t="s">
        <v>8335</v>
      </c>
      <c r="J2172" s="20" t="str">
        <f>IF(Table7[[#This Row],[smoker]]="?","No",Table7[[#This Row],[smoker]])</f>
        <v>No</v>
      </c>
      <c r="K2172" s="20">
        <f>IFERROR(VALUE(Table7[[#This Row],[NumberOfMajorSurgeries]]),0)</f>
        <v>1</v>
      </c>
      <c r="L2172" s="22" t="str">
        <f t="shared" si="66"/>
        <v>Overweight</v>
      </c>
      <c r="M2172" s="22" t="str">
        <f t="shared" si="67"/>
        <v>Normal</v>
      </c>
    </row>
    <row r="2173" spans="1:13" x14ac:dyDescent="0.25">
      <c r="A2173" s="13" t="s">
        <v>4344</v>
      </c>
      <c r="B2173" s="13">
        <v>26.51</v>
      </c>
      <c r="C2173" s="13">
        <v>4.58</v>
      </c>
      <c r="D2173" s="13" t="s">
        <v>8335</v>
      </c>
      <c r="E2173" s="13" t="s">
        <v>8335</v>
      </c>
      <c r="F2173" s="13" t="s">
        <v>8335</v>
      </c>
      <c r="G2173" s="13" t="s">
        <v>8339</v>
      </c>
      <c r="H2173" s="13" t="s">
        <v>8335</v>
      </c>
      <c r="J2173" s="20" t="str">
        <f>IF(Table7[[#This Row],[smoker]]="?","No",Table7[[#This Row],[smoker]])</f>
        <v>No</v>
      </c>
      <c r="K2173" s="20">
        <f>IFERROR(VALUE(Table7[[#This Row],[NumberOfMajorSurgeries]]),0)</f>
        <v>0</v>
      </c>
      <c r="L2173" s="20" t="str">
        <f t="shared" si="66"/>
        <v>Overweight</v>
      </c>
      <c r="M2173" s="20" t="str">
        <f t="shared" si="67"/>
        <v>Normal</v>
      </c>
    </row>
    <row r="2174" spans="1:13" x14ac:dyDescent="0.25">
      <c r="A2174" s="13" t="s">
        <v>4346</v>
      </c>
      <c r="B2174" s="13">
        <v>29.734999999999999</v>
      </c>
      <c r="C2174" s="13">
        <v>11.92</v>
      </c>
      <c r="D2174" s="13" t="s">
        <v>8335</v>
      </c>
      <c r="E2174" s="13" t="s">
        <v>8335</v>
      </c>
      <c r="F2174" s="13" t="s">
        <v>8335</v>
      </c>
      <c r="G2174" s="13" t="s">
        <v>8339</v>
      </c>
      <c r="H2174" s="13" t="s">
        <v>8335</v>
      </c>
      <c r="J2174" s="20" t="str">
        <f>IF(Table7[[#This Row],[smoker]]="?","No",Table7[[#This Row],[smoker]])</f>
        <v>No</v>
      </c>
      <c r="K2174" s="20">
        <f>IFERROR(VALUE(Table7[[#This Row],[NumberOfMajorSurgeries]]),0)</f>
        <v>0</v>
      </c>
      <c r="L2174" s="22" t="str">
        <f t="shared" si="66"/>
        <v>Overweight</v>
      </c>
      <c r="M2174" s="22" t="str">
        <f t="shared" si="67"/>
        <v>Diabetes</v>
      </c>
    </row>
    <row r="2175" spans="1:13" x14ac:dyDescent="0.25">
      <c r="A2175" s="13" t="s">
        <v>4348</v>
      </c>
      <c r="B2175" s="13">
        <v>40.5</v>
      </c>
      <c r="C2175" s="13">
        <v>5.4</v>
      </c>
      <c r="D2175" s="13" t="s">
        <v>8335</v>
      </c>
      <c r="E2175" s="13" t="s">
        <v>8335</v>
      </c>
      <c r="F2175" s="13" t="s">
        <v>8337</v>
      </c>
      <c r="G2175" s="13">
        <v>1</v>
      </c>
      <c r="H2175" s="13" t="s">
        <v>8335</v>
      </c>
      <c r="J2175" s="20" t="str">
        <f>IF(Table7[[#This Row],[smoker]]="?","No",Table7[[#This Row],[smoker]])</f>
        <v>No</v>
      </c>
      <c r="K2175" s="20">
        <f>IFERROR(VALUE(Table7[[#This Row],[NumberOfMajorSurgeries]]),0)</f>
        <v>1</v>
      </c>
      <c r="L2175" s="20" t="str">
        <f t="shared" si="66"/>
        <v>Obesity</v>
      </c>
      <c r="M2175" s="20" t="str">
        <f t="shared" si="67"/>
        <v>Normal</v>
      </c>
    </row>
    <row r="2176" spans="1:13" x14ac:dyDescent="0.25">
      <c r="A2176" s="13" t="s">
        <v>4350</v>
      </c>
      <c r="B2176" s="13">
        <v>25.64</v>
      </c>
      <c r="C2176" s="13">
        <v>4.76</v>
      </c>
      <c r="D2176" s="13" t="s">
        <v>8335</v>
      </c>
      <c r="E2176" s="13" t="s">
        <v>8335</v>
      </c>
      <c r="F2176" s="13" t="s">
        <v>8335</v>
      </c>
      <c r="G2176" s="13">
        <v>1</v>
      </c>
      <c r="H2176" s="13" t="s">
        <v>8335</v>
      </c>
      <c r="J2176" s="20" t="str">
        <f>IF(Table7[[#This Row],[smoker]]="?","No",Table7[[#This Row],[smoker]])</f>
        <v>No</v>
      </c>
      <c r="K2176" s="20">
        <f>IFERROR(VALUE(Table7[[#This Row],[NumberOfMajorSurgeries]]),0)</f>
        <v>1</v>
      </c>
      <c r="L2176" s="22" t="str">
        <f t="shared" si="66"/>
        <v>Overweight</v>
      </c>
      <c r="M2176" s="22" t="str">
        <f t="shared" si="67"/>
        <v>Normal</v>
      </c>
    </row>
    <row r="2177" spans="1:13" x14ac:dyDescent="0.25">
      <c r="A2177" s="13" t="s">
        <v>4352</v>
      </c>
      <c r="B2177" s="13">
        <v>32.9</v>
      </c>
      <c r="C2177" s="13">
        <v>4.78</v>
      </c>
      <c r="D2177" s="13" t="s">
        <v>8335</v>
      </c>
      <c r="E2177" s="13" t="s">
        <v>8335</v>
      </c>
      <c r="F2177" s="13" t="s">
        <v>8337</v>
      </c>
      <c r="G2177" s="13">
        <v>1</v>
      </c>
      <c r="H2177" s="13" t="s">
        <v>8335</v>
      </c>
      <c r="J2177" s="20" t="str">
        <f>IF(Table7[[#This Row],[smoker]]="?","No",Table7[[#This Row],[smoker]])</f>
        <v>No</v>
      </c>
      <c r="K2177" s="20">
        <f>IFERROR(VALUE(Table7[[#This Row],[NumberOfMajorSurgeries]]),0)</f>
        <v>1</v>
      </c>
      <c r="L2177" s="20" t="str">
        <f t="shared" si="66"/>
        <v>Obesity</v>
      </c>
      <c r="M2177" s="20" t="str">
        <f t="shared" si="67"/>
        <v>Normal</v>
      </c>
    </row>
    <row r="2178" spans="1:13" x14ac:dyDescent="0.25">
      <c r="A2178" s="13" t="s">
        <v>4354</v>
      </c>
      <c r="B2178" s="13">
        <v>29.8</v>
      </c>
      <c r="C2178" s="13">
        <v>4.26</v>
      </c>
      <c r="D2178" s="13" t="s">
        <v>8335</v>
      </c>
      <c r="E2178" s="13" t="s">
        <v>8335</v>
      </c>
      <c r="F2178" s="13" t="s">
        <v>8337</v>
      </c>
      <c r="G2178" s="13">
        <v>1</v>
      </c>
      <c r="H2178" s="13" t="s">
        <v>8335</v>
      </c>
      <c r="J2178" s="20" t="str">
        <f>IF(Table7[[#This Row],[smoker]]="?","No",Table7[[#This Row],[smoker]])</f>
        <v>No</v>
      </c>
      <c r="K2178" s="20">
        <f>IFERROR(VALUE(Table7[[#This Row],[NumberOfMajorSurgeries]]),0)</f>
        <v>1</v>
      </c>
      <c r="L2178" s="22" t="str">
        <f t="shared" ref="L2178:L2241" si="68">IF(B2178 &lt; 18.5, "Underweight", IF(B2178 &lt; 25, "Normal Weight", IF(B2178 &lt; 30, "Overweight", "Obesity")))</f>
        <v>Overweight</v>
      </c>
      <c r="M2178" s="22" t="str">
        <f t="shared" ref="M2178:M2241" si="69">IF(C2178&lt;5.7,"Normal",
IF(C2178&lt;6.5,"Prediabetes",
IF(C2178&lt;7,"Diabetes",
"Diabetes")))</f>
        <v>Normal</v>
      </c>
    </row>
    <row r="2179" spans="1:13" x14ac:dyDescent="0.25">
      <c r="A2179" s="13" t="s">
        <v>4356</v>
      </c>
      <c r="B2179" s="13">
        <v>28.9</v>
      </c>
      <c r="C2179" s="13">
        <v>5.85</v>
      </c>
      <c r="D2179" s="13" t="s">
        <v>8335</v>
      </c>
      <c r="E2179" s="13" t="s">
        <v>8335</v>
      </c>
      <c r="F2179" s="13" t="s">
        <v>8337</v>
      </c>
      <c r="G2179" s="13">
        <v>1</v>
      </c>
      <c r="H2179" s="13" t="s">
        <v>8335</v>
      </c>
      <c r="J2179" s="20" t="str">
        <f>IF(Table7[[#This Row],[smoker]]="?","No",Table7[[#This Row],[smoker]])</f>
        <v>No</v>
      </c>
      <c r="K2179" s="20">
        <f>IFERROR(VALUE(Table7[[#This Row],[NumberOfMajorSurgeries]]),0)</f>
        <v>1</v>
      </c>
      <c r="L2179" s="20" t="str">
        <f t="shared" si="68"/>
        <v>Overweight</v>
      </c>
      <c r="M2179" s="20" t="str">
        <f t="shared" si="69"/>
        <v>Prediabetes</v>
      </c>
    </row>
    <row r="2180" spans="1:13" x14ac:dyDescent="0.25">
      <c r="A2180" s="13" t="s">
        <v>4358</v>
      </c>
      <c r="B2180" s="13">
        <v>24.7</v>
      </c>
      <c r="C2180" s="13">
        <v>5.32</v>
      </c>
      <c r="D2180" s="13" t="s">
        <v>8335</v>
      </c>
      <c r="E2180" s="13" t="s">
        <v>8335</v>
      </c>
      <c r="F2180" s="13" t="s">
        <v>8337</v>
      </c>
      <c r="G2180" s="13">
        <v>1</v>
      </c>
      <c r="H2180" s="13" t="s">
        <v>8335</v>
      </c>
      <c r="J2180" s="20" t="str">
        <f>IF(Table7[[#This Row],[smoker]]="?","No",Table7[[#This Row],[smoker]])</f>
        <v>No</v>
      </c>
      <c r="K2180" s="20">
        <f>IFERROR(VALUE(Table7[[#This Row],[NumberOfMajorSurgeries]]),0)</f>
        <v>1</v>
      </c>
      <c r="L2180" s="22" t="str">
        <f t="shared" si="68"/>
        <v>Normal Weight</v>
      </c>
      <c r="M2180" s="22" t="str">
        <f t="shared" si="69"/>
        <v>Normal</v>
      </c>
    </row>
    <row r="2181" spans="1:13" x14ac:dyDescent="0.25">
      <c r="A2181" s="13" t="s">
        <v>4360</v>
      </c>
      <c r="B2181" s="13">
        <v>20.6</v>
      </c>
      <c r="C2181" s="13">
        <v>5.14</v>
      </c>
      <c r="D2181" s="13" t="s">
        <v>8335</v>
      </c>
      <c r="E2181" s="13" t="s">
        <v>8335</v>
      </c>
      <c r="F2181" s="13" t="s">
        <v>8337</v>
      </c>
      <c r="G2181" s="13">
        <v>1</v>
      </c>
      <c r="H2181" s="13" t="s">
        <v>8335</v>
      </c>
      <c r="J2181" s="20" t="str">
        <f>IF(Table7[[#This Row],[smoker]]="?","No",Table7[[#This Row],[smoker]])</f>
        <v>No</v>
      </c>
      <c r="K2181" s="20">
        <f>IFERROR(VALUE(Table7[[#This Row],[NumberOfMajorSurgeries]]),0)</f>
        <v>1</v>
      </c>
      <c r="L2181" s="20" t="str">
        <f t="shared" si="68"/>
        <v>Normal Weight</v>
      </c>
      <c r="M2181" s="20" t="str">
        <f t="shared" si="69"/>
        <v>Normal</v>
      </c>
    </row>
    <row r="2182" spans="1:13" x14ac:dyDescent="0.25">
      <c r="A2182" s="13" t="s">
        <v>4362</v>
      </c>
      <c r="B2182" s="13">
        <v>18.600000000000001</v>
      </c>
      <c r="C2182" s="13">
        <v>5</v>
      </c>
      <c r="D2182" s="13" t="s">
        <v>8335</v>
      </c>
      <c r="E2182" s="13" t="s">
        <v>8335</v>
      </c>
      <c r="F2182" s="13" t="s">
        <v>8337</v>
      </c>
      <c r="G2182" s="13">
        <v>1</v>
      </c>
      <c r="H2182" s="13" t="s">
        <v>8335</v>
      </c>
      <c r="J2182" s="20" t="str">
        <f>IF(Table7[[#This Row],[smoker]]="?","No",Table7[[#This Row],[smoker]])</f>
        <v>No</v>
      </c>
      <c r="K2182" s="20">
        <f>IFERROR(VALUE(Table7[[#This Row],[NumberOfMajorSurgeries]]),0)</f>
        <v>1</v>
      </c>
      <c r="L2182" s="22" t="str">
        <f t="shared" si="68"/>
        <v>Normal Weight</v>
      </c>
      <c r="M2182" s="22" t="str">
        <f t="shared" si="69"/>
        <v>Normal</v>
      </c>
    </row>
    <row r="2183" spans="1:13" x14ac:dyDescent="0.25">
      <c r="A2183" s="13" t="s">
        <v>4364</v>
      </c>
      <c r="B2183" s="13">
        <v>17.8</v>
      </c>
      <c r="C2183" s="13">
        <v>4.55</v>
      </c>
      <c r="D2183" s="13" t="s">
        <v>8335</v>
      </c>
      <c r="E2183" s="13" t="s">
        <v>8335</v>
      </c>
      <c r="F2183" s="13" t="s">
        <v>8337</v>
      </c>
      <c r="G2183" s="13">
        <v>1</v>
      </c>
      <c r="H2183" s="13" t="s">
        <v>8335</v>
      </c>
      <c r="J2183" s="20" t="str">
        <f>IF(Table7[[#This Row],[smoker]]="?","No",Table7[[#This Row],[smoker]])</f>
        <v>No</v>
      </c>
      <c r="K2183" s="20">
        <f>IFERROR(VALUE(Table7[[#This Row],[NumberOfMajorSurgeries]]),0)</f>
        <v>1</v>
      </c>
      <c r="L2183" s="20" t="str">
        <f t="shared" si="68"/>
        <v>Underweight</v>
      </c>
      <c r="M2183" s="20" t="str">
        <f t="shared" si="69"/>
        <v>Normal</v>
      </c>
    </row>
    <row r="2184" spans="1:13" x14ac:dyDescent="0.25">
      <c r="A2184" s="13" t="s">
        <v>4366</v>
      </c>
      <c r="B2184" s="13">
        <v>35.200000000000003</v>
      </c>
      <c r="C2184" s="13">
        <v>5.97</v>
      </c>
      <c r="D2184" s="13" t="s">
        <v>8335</v>
      </c>
      <c r="E2184" s="13" t="s">
        <v>8336</v>
      </c>
      <c r="F2184" s="13" t="s">
        <v>8335</v>
      </c>
      <c r="G2184" s="13">
        <v>1</v>
      </c>
      <c r="H2184" s="13" t="s">
        <v>8335</v>
      </c>
      <c r="J2184" s="20" t="str">
        <f>IF(Table7[[#This Row],[smoker]]="?","No",Table7[[#This Row],[smoker]])</f>
        <v>No</v>
      </c>
      <c r="K2184" s="20">
        <f>IFERROR(VALUE(Table7[[#This Row],[NumberOfMajorSurgeries]]),0)</f>
        <v>1</v>
      </c>
      <c r="L2184" s="22" t="str">
        <f t="shared" si="68"/>
        <v>Obesity</v>
      </c>
      <c r="M2184" s="22" t="str">
        <f t="shared" si="69"/>
        <v>Prediabetes</v>
      </c>
    </row>
    <row r="2185" spans="1:13" x14ac:dyDescent="0.25">
      <c r="A2185" s="13" t="s">
        <v>4368</v>
      </c>
      <c r="B2185" s="13">
        <v>33.770000000000003</v>
      </c>
      <c r="C2185" s="13">
        <v>4.0199999999999996</v>
      </c>
      <c r="D2185" s="13" t="s">
        <v>8335</v>
      </c>
      <c r="E2185" s="13" t="s">
        <v>8336</v>
      </c>
      <c r="F2185" s="13" t="s">
        <v>8335</v>
      </c>
      <c r="G2185" s="13">
        <v>1</v>
      </c>
      <c r="H2185" s="13" t="s">
        <v>8335</v>
      </c>
      <c r="J2185" s="20" t="str">
        <f>IF(Table7[[#This Row],[smoker]]="?","No",Table7[[#This Row],[smoker]])</f>
        <v>No</v>
      </c>
      <c r="K2185" s="20">
        <f>IFERROR(VALUE(Table7[[#This Row],[NumberOfMajorSurgeries]]),0)</f>
        <v>1</v>
      </c>
      <c r="L2185" s="20" t="str">
        <f t="shared" si="68"/>
        <v>Obesity</v>
      </c>
      <c r="M2185" s="20" t="str">
        <f t="shared" si="69"/>
        <v>Normal</v>
      </c>
    </row>
    <row r="2186" spans="1:13" x14ac:dyDescent="0.25">
      <c r="A2186" s="13" t="s">
        <v>4370</v>
      </c>
      <c r="B2186" s="13">
        <v>30.03</v>
      </c>
      <c r="C2186" s="13">
        <v>4.04</v>
      </c>
      <c r="D2186" s="13" t="s">
        <v>8335</v>
      </c>
      <c r="E2186" s="13" t="s">
        <v>8336</v>
      </c>
      <c r="F2186" s="13" t="s">
        <v>8335</v>
      </c>
      <c r="G2186" s="13">
        <v>1</v>
      </c>
      <c r="H2186" s="13" t="s">
        <v>8335</v>
      </c>
      <c r="J2186" s="20" t="str">
        <f>IF(Table7[[#This Row],[smoker]]="?","No",Table7[[#This Row],[smoker]])</f>
        <v>No</v>
      </c>
      <c r="K2186" s="20">
        <f>IFERROR(VALUE(Table7[[#This Row],[NumberOfMajorSurgeries]]),0)</f>
        <v>1</v>
      </c>
      <c r="L2186" s="22" t="str">
        <f t="shared" si="68"/>
        <v>Obesity</v>
      </c>
      <c r="M2186" s="22" t="str">
        <f t="shared" si="69"/>
        <v>Normal</v>
      </c>
    </row>
    <row r="2187" spans="1:13" x14ac:dyDescent="0.25">
      <c r="A2187" s="13" t="s">
        <v>4372</v>
      </c>
      <c r="B2187" s="13">
        <v>29.37</v>
      </c>
      <c r="C2187" s="13">
        <v>5.54</v>
      </c>
      <c r="D2187" s="13" t="s">
        <v>8335</v>
      </c>
      <c r="E2187" s="13" t="s">
        <v>8336</v>
      </c>
      <c r="F2187" s="13" t="s">
        <v>8335</v>
      </c>
      <c r="G2187" s="13">
        <v>1</v>
      </c>
      <c r="H2187" s="13" t="s">
        <v>8335</v>
      </c>
      <c r="J2187" s="20" t="str">
        <f>IF(Table7[[#This Row],[smoker]]="?","No",Table7[[#This Row],[smoker]])</f>
        <v>No</v>
      </c>
      <c r="K2187" s="20">
        <f>IFERROR(VALUE(Table7[[#This Row],[NumberOfMajorSurgeries]]),0)</f>
        <v>1</v>
      </c>
      <c r="L2187" s="20" t="str">
        <f t="shared" si="68"/>
        <v>Overweight</v>
      </c>
      <c r="M2187" s="20" t="str">
        <f t="shared" si="69"/>
        <v>Normal</v>
      </c>
    </row>
    <row r="2188" spans="1:13" x14ac:dyDescent="0.25">
      <c r="A2188" s="13" t="s">
        <v>4374</v>
      </c>
      <c r="B2188" s="13">
        <v>28.5</v>
      </c>
      <c r="C2188" s="13">
        <v>4.03</v>
      </c>
      <c r="D2188" s="13" t="s">
        <v>8335</v>
      </c>
      <c r="E2188" s="13" t="s">
        <v>8336</v>
      </c>
      <c r="F2188" s="13" t="s">
        <v>8335</v>
      </c>
      <c r="G2188" s="13">
        <v>1</v>
      </c>
      <c r="H2188" s="13" t="s">
        <v>8335</v>
      </c>
      <c r="J2188" s="20" t="str">
        <f>IF(Table7[[#This Row],[smoker]]="?","No",Table7[[#This Row],[smoker]])</f>
        <v>No</v>
      </c>
      <c r="K2188" s="20">
        <f>IFERROR(VALUE(Table7[[#This Row],[NumberOfMajorSurgeries]]),0)</f>
        <v>1</v>
      </c>
      <c r="L2188" s="22" t="str">
        <f t="shared" si="68"/>
        <v>Overweight</v>
      </c>
      <c r="M2188" s="22" t="str">
        <f t="shared" si="69"/>
        <v>Normal</v>
      </c>
    </row>
    <row r="2189" spans="1:13" x14ac:dyDescent="0.25">
      <c r="A2189" s="13" t="s">
        <v>4376</v>
      </c>
      <c r="B2189" s="13">
        <v>23.32</v>
      </c>
      <c r="C2189" s="13">
        <v>5.62</v>
      </c>
      <c r="D2189" s="13" t="s">
        <v>8335</v>
      </c>
      <c r="E2189" s="13" t="s">
        <v>8336</v>
      </c>
      <c r="F2189" s="13" t="s">
        <v>8335</v>
      </c>
      <c r="G2189" s="13">
        <v>1</v>
      </c>
      <c r="H2189" s="13" t="s">
        <v>8335</v>
      </c>
      <c r="J2189" s="20" t="str">
        <f>IF(Table7[[#This Row],[smoker]]="?","No",Table7[[#This Row],[smoker]])</f>
        <v>No</v>
      </c>
      <c r="K2189" s="20">
        <f>IFERROR(VALUE(Table7[[#This Row],[NumberOfMajorSurgeries]]),0)</f>
        <v>1</v>
      </c>
      <c r="L2189" s="20" t="str">
        <f t="shared" si="68"/>
        <v>Normal Weight</v>
      </c>
      <c r="M2189" s="20" t="str">
        <f t="shared" si="69"/>
        <v>Normal</v>
      </c>
    </row>
    <row r="2190" spans="1:13" x14ac:dyDescent="0.25">
      <c r="A2190" s="13" t="s">
        <v>4378</v>
      </c>
      <c r="B2190" s="13">
        <v>26.125</v>
      </c>
      <c r="C2190" s="13">
        <v>5.27</v>
      </c>
      <c r="D2190" s="13" t="s">
        <v>8335</v>
      </c>
      <c r="E2190" s="13" t="s">
        <v>8336</v>
      </c>
      <c r="F2190" s="13" t="s">
        <v>8335</v>
      </c>
      <c r="G2190" s="13">
        <v>1</v>
      </c>
      <c r="H2190" s="13" t="s">
        <v>8335</v>
      </c>
      <c r="J2190" s="20" t="str">
        <f>IF(Table7[[#This Row],[smoker]]="?","No",Table7[[#This Row],[smoker]])</f>
        <v>No</v>
      </c>
      <c r="K2190" s="20">
        <f>IFERROR(VALUE(Table7[[#This Row],[NumberOfMajorSurgeries]]),0)</f>
        <v>1</v>
      </c>
      <c r="L2190" s="22" t="str">
        <f t="shared" si="68"/>
        <v>Overweight</v>
      </c>
      <c r="M2190" s="22" t="str">
        <f t="shared" si="69"/>
        <v>Normal</v>
      </c>
    </row>
    <row r="2191" spans="1:13" x14ac:dyDescent="0.25">
      <c r="A2191" s="13" t="s">
        <v>4380</v>
      </c>
      <c r="B2191" s="13">
        <v>25.46</v>
      </c>
      <c r="C2191" s="13">
        <v>5.18</v>
      </c>
      <c r="D2191" s="13" t="s">
        <v>8335</v>
      </c>
      <c r="E2191" s="13" t="s">
        <v>8336</v>
      </c>
      <c r="F2191" s="13" t="s">
        <v>8335</v>
      </c>
      <c r="G2191" s="13">
        <v>1</v>
      </c>
      <c r="H2191" s="13" t="s">
        <v>8335</v>
      </c>
      <c r="J2191" s="20" t="str">
        <f>IF(Table7[[#This Row],[smoker]]="?","No",Table7[[#This Row],[smoker]])</f>
        <v>No</v>
      </c>
      <c r="K2191" s="20">
        <f>IFERROR(VALUE(Table7[[#This Row],[NumberOfMajorSurgeries]]),0)</f>
        <v>1</v>
      </c>
      <c r="L2191" s="20" t="str">
        <f t="shared" si="68"/>
        <v>Overweight</v>
      </c>
      <c r="M2191" s="20" t="str">
        <f t="shared" si="69"/>
        <v>Normal</v>
      </c>
    </row>
    <row r="2192" spans="1:13" x14ac:dyDescent="0.25">
      <c r="A2192" s="13" t="s">
        <v>4382</v>
      </c>
      <c r="B2192" s="13">
        <v>23.75</v>
      </c>
      <c r="C2192" s="13">
        <v>5.27</v>
      </c>
      <c r="D2192" s="13" t="s">
        <v>8335</v>
      </c>
      <c r="E2192" s="13" t="s">
        <v>8336</v>
      </c>
      <c r="F2192" s="13" t="s">
        <v>8335</v>
      </c>
      <c r="G2192" s="13">
        <v>1</v>
      </c>
      <c r="H2192" s="13" t="s">
        <v>8335</v>
      </c>
      <c r="J2192" s="20" t="str">
        <f>IF(Table7[[#This Row],[smoker]]="?","No",Table7[[#This Row],[smoker]])</f>
        <v>No</v>
      </c>
      <c r="K2192" s="20">
        <f>IFERROR(VALUE(Table7[[#This Row],[NumberOfMajorSurgeries]]),0)</f>
        <v>1</v>
      </c>
      <c r="L2192" s="22" t="str">
        <f t="shared" si="68"/>
        <v>Normal Weight</v>
      </c>
      <c r="M2192" s="22" t="str">
        <f t="shared" si="69"/>
        <v>Normal</v>
      </c>
    </row>
    <row r="2193" spans="1:13" x14ac:dyDescent="0.25">
      <c r="A2193" s="13" t="s">
        <v>4384</v>
      </c>
      <c r="B2193" s="13">
        <v>23.085000000000001</v>
      </c>
      <c r="C2193" s="13">
        <v>5.62</v>
      </c>
      <c r="D2193" s="13" t="s">
        <v>8335</v>
      </c>
      <c r="E2193" s="13" t="s">
        <v>8336</v>
      </c>
      <c r="F2193" s="13" t="s">
        <v>8335</v>
      </c>
      <c r="G2193" s="13">
        <v>1</v>
      </c>
      <c r="H2193" s="13" t="s">
        <v>8335</v>
      </c>
      <c r="J2193" s="20" t="str">
        <f>IF(Table7[[#This Row],[smoker]]="?","No",Table7[[#This Row],[smoker]])</f>
        <v>No</v>
      </c>
      <c r="K2193" s="20">
        <f>IFERROR(VALUE(Table7[[#This Row],[NumberOfMajorSurgeries]]),0)</f>
        <v>1</v>
      </c>
      <c r="L2193" s="20" t="str">
        <f t="shared" si="68"/>
        <v>Normal Weight</v>
      </c>
      <c r="M2193" s="20" t="str">
        <f t="shared" si="69"/>
        <v>Normal</v>
      </c>
    </row>
    <row r="2194" spans="1:13" x14ac:dyDescent="0.25">
      <c r="A2194" s="13" t="s">
        <v>4386</v>
      </c>
      <c r="B2194" s="13">
        <v>22.99</v>
      </c>
      <c r="C2194" s="13">
        <v>5.0599999999999996</v>
      </c>
      <c r="D2194" s="13" t="s">
        <v>8335</v>
      </c>
      <c r="E2194" s="13" t="s">
        <v>8336</v>
      </c>
      <c r="F2194" s="13" t="s">
        <v>8335</v>
      </c>
      <c r="G2194" s="13">
        <v>1</v>
      </c>
      <c r="H2194" s="13" t="s">
        <v>8335</v>
      </c>
      <c r="J2194" s="20" t="str">
        <f>IF(Table7[[#This Row],[smoker]]="?","No",Table7[[#This Row],[smoker]])</f>
        <v>No</v>
      </c>
      <c r="K2194" s="20">
        <f>IFERROR(VALUE(Table7[[#This Row],[NumberOfMajorSurgeries]]),0)</f>
        <v>1</v>
      </c>
      <c r="L2194" s="22" t="str">
        <f t="shared" si="68"/>
        <v>Normal Weight</v>
      </c>
      <c r="M2194" s="22" t="str">
        <f t="shared" si="69"/>
        <v>Normal</v>
      </c>
    </row>
    <row r="2195" spans="1:13" x14ac:dyDescent="0.25">
      <c r="A2195" s="13" t="s">
        <v>4388</v>
      </c>
      <c r="B2195" s="13">
        <v>21.47</v>
      </c>
      <c r="C2195" s="13">
        <v>4.6900000000000004</v>
      </c>
      <c r="D2195" s="13" t="s">
        <v>8335</v>
      </c>
      <c r="E2195" s="13" t="s">
        <v>8336</v>
      </c>
      <c r="F2195" s="13" t="s">
        <v>8335</v>
      </c>
      <c r="G2195" s="13">
        <v>1</v>
      </c>
      <c r="H2195" s="13" t="s">
        <v>8335</v>
      </c>
      <c r="J2195" s="20" t="str">
        <f>IF(Table7[[#This Row],[smoker]]="?","No",Table7[[#This Row],[smoker]])</f>
        <v>No</v>
      </c>
      <c r="K2195" s="20">
        <f>IFERROR(VALUE(Table7[[#This Row],[NumberOfMajorSurgeries]]),0)</f>
        <v>1</v>
      </c>
      <c r="L2195" s="20" t="str">
        <f t="shared" si="68"/>
        <v>Normal Weight</v>
      </c>
      <c r="M2195" s="20" t="str">
        <f t="shared" si="69"/>
        <v>Normal</v>
      </c>
    </row>
    <row r="2196" spans="1:13" x14ac:dyDescent="0.25">
      <c r="A2196" s="13" t="s">
        <v>4390</v>
      </c>
      <c r="B2196" s="13">
        <v>15.96</v>
      </c>
      <c r="C2196" s="13">
        <v>5.44</v>
      </c>
      <c r="D2196" s="13" t="s">
        <v>8335</v>
      </c>
      <c r="E2196" s="13" t="s">
        <v>8336</v>
      </c>
      <c r="F2196" s="13" t="s">
        <v>8335</v>
      </c>
      <c r="G2196" s="13">
        <v>1</v>
      </c>
      <c r="H2196" s="13" t="s">
        <v>8335</v>
      </c>
      <c r="J2196" s="20" t="str">
        <f>IF(Table7[[#This Row],[smoker]]="?","No",Table7[[#This Row],[smoker]])</f>
        <v>No</v>
      </c>
      <c r="K2196" s="20">
        <f>IFERROR(VALUE(Table7[[#This Row],[NumberOfMajorSurgeries]]),0)</f>
        <v>1</v>
      </c>
      <c r="L2196" s="22" t="str">
        <f t="shared" si="68"/>
        <v>Underweight</v>
      </c>
      <c r="M2196" s="22" t="str">
        <f t="shared" si="69"/>
        <v>Normal</v>
      </c>
    </row>
    <row r="2197" spans="1:13" x14ac:dyDescent="0.25">
      <c r="A2197" s="13" t="s">
        <v>4392</v>
      </c>
      <c r="B2197" s="13">
        <v>39.5</v>
      </c>
      <c r="C2197" s="13">
        <v>5.05</v>
      </c>
      <c r="D2197" s="13" t="s">
        <v>8335</v>
      </c>
      <c r="E2197" s="13" t="s">
        <v>8336</v>
      </c>
      <c r="F2197" s="13" t="s">
        <v>8335</v>
      </c>
      <c r="G2197" s="13">
        <v>1</v>
      </c>
      <c r="H2197" s="13" t="s">
        <v>8335</v>
      </c>
      <c r="J2197" s="20" t="str">
        <f>IF(Table7[[#This Row],[smoker]]="?","No",Table7[[#This Row],[smoker]])</f>
        <v>No</v>
      </c>
      <c r="K2197" s="20">
        <f>IFERROR(VALUE(Table7[[#This Row],[NumberOfMajorSurgeries]]),0)</f>
        <v>1</v>
      </c>
      <c r="L2197" s="20" t="str">
        <f t="shared" si="68"/>
        <v>Obesity</v>
      </c>
      <c r="M2197" s="20" t="str">
        <f t="shared" si="69"/>
        <v>Normal</v>
      </c>
    </row>
    <row r="2198" spans="1:13" x14ac:dyDescent="0.25">
      <c r="A2198" s="13" t="s">
        <v>4394</v>
      </c>
      <c r="B2198" s="13">
        <v>33.770000000000003</v>
      </c>
      <c r="C2198" s="13">
        <v>6</v>
      </c>
      <c r="D2198" s="13" t="s">
        <v>8335</v>
      </c>
      <c r="E2198" s="13" t="s">
        <v>8336</v>
      </c>
      <c r="F2198" s="13" t="s">
        <v>8335</v>
      </c>
      <c r="G2198" s="13">
        <v>1</v>
      </c>
      <c r="H2198" s="13" t="s">
        <v>8335</v>
      </c>
      <c r="J2198" s="20" t="str">
        <f>IF(Table7[[#This Row],[smoker]]="?","No",Table7[[#This Row],[smoker]])</f>
        <v>No</v>
      </c>
      <c r="K2198" s="20">
        <f>IFERROR(VALUE(Table7[[#This Row],[NumberOfMajorSurgeries]]),0)</f>
        <v>1</v>
      </c>
      <c r="L2198" s="22" t="str">
        <f t="shared" si="68"/>
        <v>Obesity</v>
      </c>
      <c r="M2198" s="22" t="str">
        <f t="shared" si="69"/>
        <v>Prediabetes</v>
      </c>
    </row>
    <row r="2199" spans="1:13" x14ac:dyDescent="0.25">
      <c r="A2199" s="13" t="s">
        <v>4396</v>
      </c>
      <c r="B2199" s="13">
        <v>26.84</v>
      </c>
      <c r="C2199" s="13">
        <v>5.99</v>
      </c>
      <c r="D2199" s="13" t="s">
        <v>8336</v>
      </c>
      <c r="E2199" s="13" t="s">
        <v>8336</v>
      </c>
      <c r="F2199" s="13" t="s">
        <v>8335</v>
      </c>
      <c r="G2199" s="13">
        <v>1</v>
      </c>
      <c r="H2199" s="13" t="s">
        <v>8335</v>
      </c>
      <c r="J2199" s="20" t="str">
        <f>IF(Table7[[#This Row],[smoker]]="?","No",Table7[[#This Row],[smoker]])</f>
        <v>No</v>
      </c>
      <c r="K2199" s="20">
        <f>IFERROR(VALUE(Table7[[#This Row],[NumberOfMajorSurgeries]]),0)</f>
        <v>1</v>
      </c>
      <c r="L2199" s="20" t="str">
        <f t="shared" si="68"/>
        <v>Overweight</v>
      </c>
      <c r="M2199" s="20" t="str">
        <f t="shared" si="69"/>
        <v>Prediabetes</v>
      </c>
    </row>
    <row r="2200" spans="1:13" x14ac:dyDescent="0.25">
      <c r="A2200" s="13" t="s">
        <v>4398</v>
      </c>
      <c r="B2200" s="13">
        <v>35.53</v>
      </c>
      <c r="C2200" s="13">
        <v>4.3600000000000003</v>
      </c>
      <c r="D2200" s="13" t="s">
        <v>8335</v>
      </c>
      <c r="E2200" s="13" t="s">
        <v>8335</v>
      </c>
      <c r="F2200" s="13" t="s">
        <v>8337</v>
      </c>
      <c r="G2200" s="13">
        <v>1</v>
      </c>
      <c r="H2200" s="13" t="s">
        <v>8335</v>
      </c>
      <c r="J2200" s="20" t="str">
        <f>IF(Table7[[#This Row],[smoker]]="?","No",Table7[[#This Row],[smoker]])</f>
        <v>No</v>
      </c>
      <c r="K2200" s="20">
        <f>IFERROR(VALUE(Table7[[#This Row],[NumberOfMajorSurgeries]]),0)</f>
        <v>1</v>
      </c>
      <c r="L2200" s="22" t="str">
        <f t="shared" si="68"/>
        <v>Obesity</v>
      </c>
      <c r="M2200" s="22" t="str">
        <f t="shared" si="69"/>
        <v>Normal</v>
      </c>
    </row>
    <row r="2201" spans="1:13" x14ac:dyDescent="0.25">
      <c r="A2201" s="13" t="s">
        <v>4400</v>
      </c>
      <c r="B2201" s="13">
        <v>30.59</v>
      </c>
      <c r="C2201" s="13">
        <v>4.41</v>
      </c>
      <c r="D2201" s="13" t="s">
        <v>8335</v>
      </c>
      <c r="E2201" s="13" t="s">
        <v>8335</v>
      </c>
      <c r="F2201" s="13" t="s">
        <v>8337</v>
      </c>
      <c r="G2201" s="13">
        <v>1</v>
      </c>
      <c r="H2201" s="13" t="s">
        <v>8335</v>
      </c>
      <c r="J2201" s="20" t="str">
        <f>IF(Table7[[#This Row],[smoker]]="?","No",Table7[[#This Row],[smoker]])</f>
        <v>No</v>
      </c>
      <c r="K2201" s="20">
        <f>IFERROR(VALUE(Table7[[#This Row],[NumberOfMajorSurgeries]]),0)</f>
        <v>1</v>
      </c>
      <c r="L2201" s="20" t="str">
        <f t="shared" si="68"/>
        <v>Obesity</v>
      </c>
      <c r="M2201" s="20" t="str">
        <f t="shared" si="69"/>
        <v>Normal</v>
      </c>
    </row>
    <row r="2202" spans="1:13" x14ac:dyDescent="0.25">
      <c r="A2202" s="13" t="s">
        <v>4402</v>
      </c>
      <c r="B2202" s="13">
        <v>30.59</v>
      </c>
      <c r="C2202" s="13">
        <v>4.17</v>
      </c>
      <c r="D2202" s="13" t="s">
        <v>8335</v>
      </c>
      <c r="E2202" s="13" t="s">
        <v>8335</v>
      </c>
      <c r="F2202" s="13" t="s">
        <v>8337</v>
      </c>
      <c r="G2202" s="13">
        <v>1</v>
      </c>
      <c r="H2202" s="13" t="s">
        <v>8335</v>
      </c>
      <c r="J2202" s="20" t="str">
        <f>IF(Table7[[#This Row],[smoker]]="?","No",Table7[[#This Row],[smoker]])</f>
        <v>No</v>
      </c>
      <c r="K2202" s="20">
        <f>IFERROR(VALUE(Table7[[#This Row],[NumberOfMajorSurgeries]]),0)</f>
        <v>1</v>
      </c>
      <c r="L2202" s="22" t="str">
        <f t="shared" si="68"/>
        <v>Obesity</v>
      </c>
      <c r="M2202" s="22" t="str">
        <f t="shared" si="69"/>
        <v>Normal</v>
      </c>
    </row>
    <row r="2203" spans="1:13" x14ac:dyDescent="0.25">
      <c r="A2203" s="13" t="s">
        <v>4404</v>
      </c>
      <c r="B2203" s="13">
        <v>27.835000000000001</v>
      </c>
      <c r="C2203" s="13">
        <v>4.4400000000000004</v>
      </c>
      <c r="D2203" s="13" t="s">
        <v>8335</v>
      </c>
      <c r="E2203" s="13" t="s">
        <v>8335</v>
      </c>
      <c r="F2203" s="13" t="s">
        <v>8337</v>
      </c>
      <c r="G2203" s="13">
        <v>1</v>
      </c>
      <c r="H2203" s="13" t="s">
        <v>8335</v>
      </c>
      <c r="J2203" s="20" t="str">
        <f>IF(Table7[[#This Row],[smoker]]="?","No",Table7[[#This Row],[smoker]])</f>
        <v>No</v>
      </c>
      <c r="K2203" s="20">
        <f>IFERROR(VALUE(Table7[[#This Row],[NumberOfMajorSurgeries]]),0)</f>
        <v>1</v>
      </c>
      <c r="L2203" s="20" t="str">
        <f t="shared" si="68"/>
        <v>Overweight</v>
      </c>
      <c r="M2203" s="20" t="str">
        <f t="shared" si="69"/>
        <v>Normal</v>
      </c>
    </row>
    <row r="2204" spans="1:13" x14ac:dyDescent="0.25">
      <c r="A2204" s="13" t="s">
        <v>4406</v>
      </c>
      <c r="B2204" s="13">
        <v>40.26</v>
      </c>
      <c r="C2204" s="13">
        <v>5.52</v>
      </c>
      <c r="D2204" s="13" t="s">
        <v>8335</v>
      </c>
      <c r="E2204" s="13" t="s">
        <v>8336</v>
      </c>
      <c r="F2204" s="13" t="s">
        <v>8335</v>
      </c>
      <c r="G2204" s="13">
        <v>1</v>
      </c>
      <c r="H2204" s="13" t="s">
        <v>8335</v>
      </c>
      <c r="J2204" s="20" t="str">
        <f>IF(Table7[[#This Row],[smoker]]="?","No",Table7[[#This Row],[smoker]])</f>
        <v>No</v>
      </c>
      <c r="K2204" s="20">
        <f>IFERROR(VALUE(Table7[[#This Row],[NumberOfMajorSurgeries]]),0)</f>
        <v>1</v>
      </c>
      <c r="L2204" s="22" t="str">
        <f t="shared" si="68"/>
        <v>Obesity</v>
      </c>
      <c r="M2204" s="22" t="str">
        <f t="shared" si="69"/>
        <v>Normal</v>
      </c>
    </row>
    <row r="2205" spans="1:13" x14ac:dyDescent="0.25">
      <c r="A2205" s="13" t="s">
        <v>4408</v>
      </c>
      <c r="B2205" s="13">
        <v>39.82</v>
      </c>
      <c r="C2205" s="13">
        <v>6.01</v>
      </c>
      <c r="D2205" s="13" t="s">
        <v>8335</v>
      </c>
      <c r="E2205" s="13" t="s">
        <v>8336</v>
      </c>
      <c r="F2205" s="13" t="s">
        <v>8335</v>
      </c>
      <c r="G2205" s="13">
        <v>1</v>
      </c>
      <c r="H2205" s="13" t="s">
        <v>8335</v>
      </c>
      <c r="J2205" s="20" t="str">
        <f>IF(Table7[[#This Row],[smoker]]="?","No",Table7[[#This Row],[smoker]])</f>
        <v>No</v>
      </c>
      <c r="K2205" s="20">
        <f>IFERROR(VALUE(Table7[[#This Row],[NumberOfMajorSurgeries]]),0)</f>
        <v>1</v>
      </c>
      <c r="L2205" s="20" t="str">
        <f t="shared" si="68"/>
        <v>Obesity</v>
      </c>
      <c r="M2205" s="20" t="str">
        <f t="shared" si="69"/>
        <v>Prediabetes</v>
      </c>
    </row>
    <row r="2206" spans="1:13" x14ac:dyDescent="0.25">
      <c r="A2206" s="13" t="s">
        <v>4410</v>
      </c>
      <c r="B2206" s="13">
        <v>39.159999999999997</v>
      </c>
      <c r="C2206" s="13">
        <v>5.81</v>
      </c>
      <c r="D2206" s="13" t="s">
        <v>8335</v>
      </c>
      <c r="E2206" s="13" t="s">
        <v>8336</v>
      </c>
      <c r="F2206" s="13" t="s">
        <v>8335</v>
      </c>
      <c r="G2206" s="13">
        <v>1</v>
      </c>
      <c r="H2206" s="13" t="s">
        <v>8335</v>
      </c>
      <c r="J2206" s="20" t="str">
        <f>IF(Table7[[#This Row],[smoker]]="?","No",Table7[[#This Row],[smoker]])</f>
        <v>No</v>
      </c>
      <c r="K2206" s="20">
        <f>IFERROR(VALUE(Table7[[#This Row],[NumberOfMajorSurgeries]]),0)</f>
        <v>1</v>
      </c>
      <c r="L2206" s="22" t="str">
        <f t="shared" si="68"/>
        <v>Obesity</v>
      </c>
      <c r="M2206" s="22" t="str">
        <f t="shared" si="69"/>
        <v>Prediabetes</v>
      </c>
    </row>
    <row r="2207" spans="1:13" x14ac:dyDescent="0.25">
      <c r="A2207" s="13" t="s">
        <v>4412</v>
      </c>
      <c r="B2207" s="13">
        <v>25.555</v>
      </c>
      <c r="C2207" s="13">
        <v>4.37</v>
      </c>
      <c r="D2207" s="13" t="s">
        <v>8335</v>
      </c>
      <c r="E2207" s="13" t="s">
        <v>8335</v>
      </c>
      <c r="F2207" s="13" t="s">
        <v>8337</v>
      </c>
      <c r="G2207" s="13">
        <v>1</v>
      </c>
      <c r="H2207" s="13" t="s">
        <v>8335</v>
      </c>
      <c r="J2207" s="20" t="str">
        <f>IF(Table7[[#This Row],[smoker]]="?","No",Table7[[#This Row],[smoker]])</f>
        <v>No</v>
      </c>
      <c r="K2207" s="20">
        <f>IFERROR(VALUE(Table7[[#This Row],[NumberOfMajorSurgeries]]),0)</f>
        <v>1</v>
      </c>
      <c r="L2207" s="20" t="str">
        <f t="shared" si="68"/>
        <v>Overweight</v>
      </c>
      <c r="M2207" s="20" t="str">
        <f t="shared" si="69"/>
        <v>Normal</v>
      </c>
    </row>
    <row r="2208" spans="1:13" x14ac:dyDescent="0.25">
      <c r="A2208" s="13" t="s">
        <v>4414</v>
      </c>
      <c r="B2208" s="13">
        <v>25.175000000000001</v>
      </c>
      <c r="C2208" s="13">
        <v>5.74</v>
      </c>
      <c r="D2208" s="13" t="s">
        <v>8335</v>
      </c>
      <c r="E2208" s="13" t="s">
        <v>8335</v>
      </c>
      <c r="F2208" s="13" t="s">
        <v>8337</v>
      </c>
      <c r="G2208" s="13">
        <v>1</v>
      </c>
      <c r="H2208" s="13" t="s">
        <v>8335</v>
      </c>
      <c r="J2208" s="20" t="str">
        <f>IF(Table7[[#This Row],[smoker]]="?","No",Table7[[#This Row],[smoker]])</f>
        <v>No</v>
      </c>
      <c r="K2208" s="20">
        <f>IFERROR(VALUE(Table7[[#This Row],[NumberOfMajorSurgeries]]),0)</f>
        <v>1</v>
      </c>
      <c r="L2208" s="22" t="str">
        <f t="shared" si="68"/>
        <v>Overweight</v>
      </c>
      <c r="M2208" s="22" t="str">
        <f t="shared" si="69"/>
        <v>Prediabetes</v>
      </c>
    </row>
    <row r="2209" spans="1:13" x14ac:dyDescent="0.25">
      <c r="A2209" s="13" t="s">
        <v>4416</v>
      </c>
      <c r="B2209" s="13">
        <v>38.28</v>
      </c>
      <c r="C2209" s="13">
        <v>5.39</v>
      </c>
      <c r="D2209" s="13" t="s">
        <v>8335</v>
      </c>
      <c r="E2209" s="13" t="s">
        <v>8336</v>
      </c>
      <c r="F2209" s="13" t="s">
        <v>8335</v>
      </c>
      <c r="G2209" s="13">
        <v>1</v>
      </c>
      <c r="H2209" s="13" t="s">
        <v>8335</v>
      </c>
      <c r="J2209" s="20" t="str">
        <f>IF(Table7[[#This Row],[smoker]]="?","No",Table7[[#This Row],[smoker]])</f>
        <v>No</v>
      </c>
      <c r="K2209" s="20">
        <f>IFERROR(VALUE(Table7[[#This Row],[NumberOfMajorSurgeries]]),0)</f>
        <v>1</v>
      </c>
      <c r="L2209" s="20" t="str">
        <f t="shared" si="68"/>
        <v>Obesity</v>
      </c>
      <c r="M2209" s="20" t="str">
        <f t="shared" si="69"/>
        <v>Normal</v>
      </c>
    </row>
    <row r="2210" spans="1:13" x14ac:dyDescent="0.25">
      <c r="A2210" s="13" t="s">
        <v>4418</v>
      </c>
      <c r="B2210" s="13">
        <v>38.17</v>
      </c>
      <c r="C2210" s="13">
        <v>4.07</v>
      </c>
      <c r="D2210" s="13" t="s">
        <v>8335</v>
      </c>
      <c r="E2210" s="13" t="s">
        <v>8336</v>
      </c>
      <c r="F2210" s="13" t="s">
        <v>8335</v>
      </c>
      <c r="G2210" s="13">
        <v>1</v>
      </c>
      <c r="H2210" s="13" t="s">
        <v>8335</v>
      </c>
      <c r="J2210" s="20" t="str">
        <f>IF(Table7[[#This Row],[smoker]]="?","No",Table7[[#This Row],[smoker]])</f>
        <v>No</v>
      </c>
      <c r="K2210" s="20">
        <f>IFERROR(VALUE(Table7[[#This Row],[NumberOfMajorSurgeries]]),0)</f>
        <v>1</v>
      </c>
      <c r="L2210" s="22" t="str">
        <f t="shared" si="68"/>
        <v>Obesity</v>
      </c>
      <c r="M2210" s="22" t="str">
        <f t="shared" si="69"/>
        <v>Normal</v>
      </c>
    </row>
    <row r="2211" spans="1:13" x14ac:dyDescent="0.25">
      <c r="A2211" s="13" t="s">
        <v>4420</v>
      </c>
      <c r="B2211" s="13">
        <v>36.85</v>
      </c>
      <c r="C2211" s="13">
        <v>5.49</v>
      </c>
      <c r="D2211" s="13" t="s">
        <v>8335</v>
      </c>
      <c r="E2211" s="13" t="s">
        <v>8336</v>
      </c>
      <c r="F2211" s="13" t="s">
        <v>8335</v>
      </c>
      <c r="G2211" s="13">
        <v>1</v>
      </c>
      <c r="H2211" s="13" t="s">
        <v>8335</v>
      </c>
      <c r="J2211" s="20" t="str">
        <f>IF(Table7[[#This Row],[smoker]]="?","No",Table7[[#This Row],[smoker]])</f>
        <v>No</v>
      </c>
      <c r="K2211" s="20">
        <f>IFERROR(VALUE(Table7[[#This Row],[NumberOfMajorSurgeries]]),0)</f>
        <v>1</v>
      </c>
      <c r="L2211" s="20" t="str">
        <f t="shared" si="68"/>
        <v>Obesity</v>
      </c>
      <c r="M2211" s="20" t="str">
        <f t="shared" si="69"/>
        <v>Normal</v>
      </c>
    </row>
    <row r="2212" spans="1:13" x14ac:dyDescent="0.25">
      <c r="A2212" s="13" t="s">
        <v>4422</v>
      </c>
      <c r="B2212" s="13">
        <v>22.61</v>
      </c>
      <c r="C2212" s="13">
        <v>5.68</v>
      </c>
      <c r="D2212" s="13" t="s">
        <v>8335</v>
      </c>
      <c r="E2212" s="13" t="s">
        <v>8335</v>
      </c>
      <c r="F2212" s="13" t="s">
        <v>8337</v>
      </c>
      <c r="G2212" s="13">
        <v>1</v>
      </c>
      <c r="H2212" s="13" t="s">
        <v>8335</v>
      </c>
      <c r="J2212" s="20" t="str">
        <f>IF(Table7[[#This Row],[smoker]]="?","No",Table7[[#This Row],[smoker]])</f>
        <v>No</v>
      </c>
      <c r="K2212" s="20">
        <f>IFERROR(VALUE(Table7[[#This Row],[NumberOfMajorSurgeries]]),0)</f>
        <v>1</v>
      </c>
      <c r="L2212" s="22" t="str">
        <f t="shared" si="68"/>
        <v>Normal Weight</v>
      </c>
      <c r="M2212" s="22" t="str">
        <f t="shared" si="69"/>
        <v>Normal</v>
      </c>
    </row>
    <row r="2213" spans="1:13" x14ac:dyDescent="0.25">
      <c r="A2213" s="13" t="s">
        <v>4424</v>
      </c>
      <c r="B2213" s="13">
        <v>21.754999999999999</v>
      </c>
      <c r="C2213" s="13">
        <v>6.09</v>
      </c>
      <c r="D2213" s="13" t="s">
        <v>8335</v>
      </c>
      <c r="E2213" s="13" t="s">
        <v>8335</v>
      </c>
      <c r="F2213" s="13" t="s">
        <v>8337</v>
      </c>
      <c r="G2213" s="13">
        <v>1</v>
      </c>
      <c r="H2213" s="13" t="s">
        <v>8335</v>
      </c>
      <c r="J2213" s="20" t="str">
        <f>IF(Table7[[#This Row],[smoker]]="?","No",Table7[[#This Row],[smoker]])</f>
        <v>No</v>
      </c>
      <c r="K2213" s="20">
        <f>IFERROR(VALUE(Table7[[#This Row],[NumberOfMajorSurgeries]]),0)</f>
        <v>1</v>
      </c>
      <c r="L2213" s="20" t="str">
        <f t="shared" si="68"/>
        <v>Normal Weight</v>
      </c>
      <c r="M2213" s="20" t="str">
        <f t="shared" si="69"/>
        <v>Prediabetes</v>
      </c>
    </row>
    <row r="2214" spans="1:13" x14ac:dyDescent="0.25">
      <c r="A2214" s="13" t="s">
        <v>4426</v>
      </c>
      <c r="B2214" s="13">
        <v>20.425000000000001</v>
      </c>
      <c r="C2214" s="13">
        <v>5.53</v>
      </c>
      <c r="D2214" s="13" t="s">
        <v>8335</v>
      </c>
      <c r="E2214" s="13" t="s">
        <v>8335</v>
      </c>
      <c r="F2214" s="13" t="s">
        <v>8337</v>
      </c>
      <c r="G2214" s="13">
        <v>1</v>
      </c>
      <c r="H2214" s="13" t="s">
        <v>8335</v>
      </c>
      <c r="J2214" s="20" t="str">
        <f>IF(Table7[[#This Row],[smoker]]="?","No",Table7[[#This Row],[smoker]])</f>
        <v>No</v>
      </c>
      <c r="K2214" s="20">
        <f>IFERROR(VALUE(Table7[[#This Row],[NumberOfMajorSurgeries]]),0)</f>
        <v>1</v>
      </c>
      <c r="L2214" s="22" t="str">
        <f t="shared" si="68"/>
        <v>Normal Weight</v>
      </c>
      <c r="M2214" s="22" t="str">
        <f t="shared" si="69"/>
        <v>Normal</v>
      </c>
    </row>
    <row r="2215" spans="1:13" x14ac:dyDescent="0.25">
      <c r="A2215" s="13" t="s">
        <v>4428</v>
      </c>
      <c r="B2215" s="13">
        <v>31.35</v>
      </c>
      <c r="C2215" s="13">
        <v>4.28</v>
      </c>
      <c r="D2215" s="13" t="s">
        <v>8335</v>
      </c>
      <c r="E2215" s="13" t="s">
        <v>8336</v>
      </c>
      <c r="F2215" s="13" t="s">
        <v>8335</v>
      </c>
      <c r="G2215" s="13">
        <v>1</v>
      </c>
      <c r="H2215" s="13" t="s">
        <v>8335</v>
      </c>
      <c r="J2215" s="20" t="str">
        <f>IF(Table7[[#This Row],[smoker]]="?","No",Table7[[#This Row],[smoker]])</f>
        <v>No</v>
      </c>
      <c r="K2215" s="20">
        <f>IFERROR(VALUE(Table7[[#This Row],[NumberOfMajorSurgeries]]),0)</f>
        <v>1</v>
      </c>
      <c r="L2215" s="20" t="str">
        <f t="shared" si="68"/>
        <v>Obesity</v>
      </c>
      <c r="M2215" s="20" t="str">
        <f t="shared" si="69"/>
        <v>Normal</v>
      </c>
    </row>
    <row r="2216" spans="1:13" x14ac:dyDescent="0.25">
      <c r="A2216" s="13" t="s">
        <v>4430</v>
      </c>
      <c r="B2216" s="13">
        <v>31.13</v>
      </c>
      <c r="C2216" s="13">
        <v>6.01</v>
      </c>
      <c r="D2216" s="13" t="s">
        <v>8335</v>
      </c>
      <c r="E2216" s="13" t="s">
        <v>8336</v>
      </c>
      <c r="F2216" s="13" t="s">
        <v>8335</v>
      </c>
      <c r="G2216" s="13">
        <v>1</v>
      </c>
      <c r="H2216" s="13" t="s">
        <v>8335</v>
      </c>
      <c r="J2216" s="20" t="str">
        <f>IF(Table7[[#This Row],[smoker]]="?","No",Table7[[#This Row],[smoker]])</f>
        <v>No</v>
      </c>
      <c r="K2216" s="20">
        <f>IFERROR(VALUE(Table7[[#This Row],[NumberOfMajorSurgeries]]),0)</f>
        <v>1</v>
      </c>
      <c r="L2216" s="22" t="str">
        <f t="shared" si="68"/>
        <v>Obesity</v>
      </c>
      <c r="M2216" s="22" t="str">
        <f t="shared" si="69"/>
        <v>Prediabetes</v>
      </c>
    </row>
    <row r="2217" spans="1:13" x14ac:dyDescent="0.25">
      <c r="A2217" s="13" t="s">
        <v>4432</v>
      </c>
      <c r="B2217" s="13">
        <v>17.48</v>
      </c>
      <c r="C2217" s="13">
        <v>4.59</v>
      </c>
      <c r="D2217" s="13" t="s">
        <v>8335</v>
      </c>
      <c r="E2217" s="13" t="s">
        <v>8335</v>
      </c>
      <c r="F2217" s="13" t="s">
        <v>8337</v>
      </c>
      <c r="G2217" s="13">
        <v>1</v>
      </c>
      <c r="H2217" s="13" t="s">
        <v>8335</v>
      </c>
      <c r="J2217" s="20" t="str">
        <f>IF(Table7[[#This Row],[smoker]]="?","No",Table7[[#This Row],[smoker]])</f>
        <v>No</v>
      </c>
      <c r="K2217" s="20">
        <f>IFERROR(VALUE(Table7[[#This Row],[NumberOfMajorSurgeries]]),0)</f>
        <v>1</v>
      </c>
      <c r="L2217" s="20" t="str">
        <f t="shared" si="68"/>
        <v>Underweight</v>
      </c>
      <c r="M2217" s="20" t="str">
        <f t="shared" si="69"/>
        <v>Normal</v>
      </c>
    </row>
    <row r="2218" spans="1:13" x14ac:dyDescent="0.25">
      <c r="A2218" s="13" t="s">
        <v>4434</v>
      </c>
      <c r="B2218" s="13">
        <v>22.57</v>
      </c>
      <c r="C2218" s="13">
        <v>5.8</v>
      </c>
      <c r="D2218" s="13" t="s">
        <v>8336</v>
      </c>
      <c r="E2218" s="13" t="s">
        <v>8335</v>
      </c>
      <c r="F2218" s="13" t="s">
        <v>8335</v>
      </c>
      <c r="G2218" s="13">
        <v>1</v>
      </c>
      <c r="H2218" s="13" t="s">
        <v>8335</v>
      </c>
      <c r="J2218" s="20" t="str">
        <f>IF(Table7[[#This Row],[smoker]]="?","No",Table7[[#This Row],[smoker]])</f>
        <v>No</v>
      </c>
      <c r="K2218" s="20">
        <f>IFERROR(VALUE(Table7[[#This Row],[NumberOfMajorSurgeries]]),0)</f>
        <v>1</v>
      </c>
      <c r="L2218" s="22" t="str">
        <f t="shared" si="68"/>
        <v>Normal Weight</v>
      </c>
      <c r="M2218" s="22" t="str">
        <f t="shared" si="69"/>
        <v>Prediabetes</v>
      </c>
    </row>
    <row r="2219" spans="1:13" x14ac:dyDescent="0.25">
      <c r="A2219" s="13" t="s">
        <v>4436</v>
      </c>
      <c r="B2219" s="13">
        <v>26.73</v>
      </c>
      <c r="C2219" s="13">
        <v>5.08</v>
      </c>
      <c r="D2219" s="13" t="s">
        <v>8335</v>
      </c>
      <c r="E2219" s="13" t="s">
        <v>8336</v>
      </c>
      <c r="F2219" s="13" t="s">
        <v>8335</v>
      </c>
      <c r="G2219" s="13">
        <v>1</v>
      </c>
      <c r="H2219" s="13" t="s">
        <v>8335</v>
      </c>
      <c r="J2219" s="20" t="str">
        <f>IF(Table7[[#This Row],[smoker]]="?","No",Table7[[#This Row],[smoker]])</f>
        <v>No</v>
      </c>
      <c r="K2219" s="20">
        <f>IFERROR(VALUE(Table7[[#This Row],[NumberOfMajorSurgeries]]),0)</f>
        <v>1</v>
      </c>
      <c r="L2219" s="20" t="str">
        <f t="shared" si="68"/>
        <v>Overweight</v>
      </c>
      <c r="M2219" s="20" t="str">
        <f t="shared" si="69"/>
        <v>Normal</v>
      </c>
    </row>
    <row r="2220" spans="1:13" x14ac:dyDescent="0.25">
      <c r="A2220" s="13" t="s">
        <v>4438</v>
      </c>
      <c r="B2220" s="13">
        <v>20.79</v>
      </c>
      <c r="C2220" s="13">
        <v>5.84</v>
      </c>
      <c r="D2220" s="13" t="s">
        <v>8335</v>
      </c>
      <c r="E2220" s="13" t="s">
        <v>8336</v>
      </c>
      <c r="F2220" s="13" t="s">
        <v>8335</v>
      </c>
      <c r="G2220" s="13">
        <v>1</v>
      </c>
      <c r="H2220" s="13" t="s">
        <v>8335</v>
      </c>
      <c r="J2220" s="20" t="str">
        <f>IF(Table7[[#This Row],[smoker]]="?","No",Table7[[#This Row],[smoker]])</f>
        <v>No</v>
      </c>
      <c r="K2220" s="20">
        <f>IFERROR(VALUE(Table7[[#This Row],[NumberOfMajorSurgeries]]),0)</f>
        <v>1</v>
      </c>
      <c r="L2220" s="22" t="str">
        <f t="shared" si="68"/>
        <v>Normal Weight</v>
      </c>
      <c r="M2220" s="22" t="str">
        <f t="shared" si="69"/>
        <v>Prediabetes</v>
      </c>
    </row>
    <row r="2221" spans="1:13" x14ac:dyDescent="0.25">
      <c r="A2221" s="13" t="s">
        <v>4440</v>
      </c>
      <c r="B2221" s="13">
        <v>20.149999999999999</v>
      </c>
      <c r="C2221" s="13">
        <v>4.1500000000000004</v>
      </c>
      <c r="D2221" s="13" t="s">
        <v>8335</v>
      </c>
      <c r="E2221" s="13" t="s">
        <v>8335</v>
      </c>
      <c r="F2221" s="13" t="s">
        <v>8335</v>
      </c>
      <c r="G2221" s="13">
        <v>1</v>
      </c>
      <c r="H2221" s="13" t="s">
        <v>8335</v>
      </c>
      <c r="J2221" s="20" t="str">
        <f>IF(Table7[[#This Row],[smoker]]="?","No",Table7[[#This Row],[smoker]])</f>
        <v>No</v>
      </c>
      <c r="K2221" s="20">
        <f>IFERROR(VALUE(Table7[[#This Row],[NumberOfMajorSurgeries]]),0)</f>
        <v>1</v>
      </c>
      <c r="L2221" s="20" t="str">
        <f t="shared" si="68"/>
        <v>Normal Weight</v>
      </c>
      <c r="M2221" s="20" t="str">
        <f t="shared" si="69"/>
        <v>Normal</v>
      </c>
    </row>
    <row r="2222" spans="1:13" x14ac:dyDescent="0.25">
      <c r="A2222" s="13" t="s">
        <v>4442</v>
      </c>
      <c r="B2222" s="13">
        <v>36.85</v>
      </c>
      <c r="C2222" s="13">
        <v>4.3600000000000003</v>
      </c>
      <c r="D2222" s="13" t="s">
        <v>8336</v>
      </c>
      <c r="E2222" s="13" t="s">
        <v>8335</v>
      </c>
      <c r="F2222" s="13" t="s">
        <v>8335</v>
      </c>
      <c r="G2222" s="13" t="s">
        <v>8339</v>
      </c>
      <c r="H2222" s="13" t="s">
        <v>8335</v>
      </c>
      <c r="J2222" s="20" t="str">
        <f>IF(Table7[[#This Row],[smoker]]="?","No",Table7[[#This Row],[smoker]])</f>
        <v>No</v>
      </c>
      <c r="K2222" s="20">
        <f>IFERROR(VALUE(Table7[[#This Row],[NumberOfMajorSurgeries]]),0)</f>
        <v>0</v>
      </c>
      <c r="L2222" s="22" t="str">
        <f t="shared" si="68"/>
        <v>Obesity</v>
      </c>
      <c r="M2222" s="22" t="str">
        <f t="shared" si="69"/>
        <v>Normal</v>
      </c>
    </row>
    <row r="2223" spans="1:13" x14ac:dyDescent="0.25">
      <c r="A2223" s="13" t="s">
        <v>4444</v>
      </c>
      <c r="B2223" s="13">
        <v>35.53</v>
      </c>
      <c r="C2223" s="13">
        <v>4.55</v>
      </c>
      <c r="D2223" s="13" t="s">
        <v>8336</v>
      </c>
      <c r="E2223" s="13" t="s">
        <v>8335</v>
      </c>
      <c r="F2223" s="13" t="s">
        <v>8335</v>
      </c>
      <c r="G2223" s="13" t="s">
        <v>8339</v>
      </c>
      <c r="H2223" s="13" t="s">
        <v>8335</v>
      </c>
      <c r="J2223" s="20" t="str">
        <f>IF(Table7[[#This Row],[smoker]]="?","No",Table7[[#This Row],[smoker]])</f>
        <v>No</v>
      </c>
      <c r="K2223" s="20">
        <f>IFERROR(VALUE(Table7[[#This Row],[NumberOfMajorSurgeries]]),0)</f>
        <v>0</v>
      </c>
      <c r="L2223" s="20" t="str">
        <f t="shared" si="68"/>
        <v>Obesity</v>
      </c>
      <c r="M2223" s="20" t="str">
        <f t="shared" si="69"/>
        <v>Normal</v>
      </c>
    </row>
    <row r="2224" spans="1:13" x14ac:dyDescent="0.25">
      <c r="A2224" s="13" t="s">
        <v>4446</v>
      </c>
      <c r="B2224" s="13">
        <v>31.1</v>
      </c>
      <c r="C2224" s="13">
        <v>4.37</v>
      </c>
      <c r="D2224" s="13" t="s">
        <v>8336</v>
      </c>
      <c r="E2224" s="13" t="s">
        <v>8335</v>
      </c>
      <c r="F2224" s="13" t="s">
        <v>8335</v>
      </c>
      <c r="G2224" s="13" t="s">
        <v>8339</v>
      </c>
      <c r="H2224" s="13" t="s">
        <v>8335</v>
      </c>
      <c r="J2224" s="20" t="str">
        <f>IF(Table7[[#This Row],[smoker]]="?","No",Table7[[#This Row],[smoker]])</f>
        <v>No</v>
      </c>
      <c r="K2224" s="20">
        <f>IFERROR(VALUE(Table7[[#This Row],[NumberOfMajorSurgeries]]),0)</f>
        <v>0</v>
      </c>
      <c r="L2224" s="22" t="str">
        <f t="shared" si="68"/>
        <v>Obesity</v>
      </c>
      <c r="M2224" s="22" t="str">
        <f t="shared" si="69"/>
        <v>Normal</v>
      </c>
    </row>
    <row r="2225" spans="1:13" x14ac:dyDescent="0.25">
      <c r="A2225" s="13" t="s">
        <v>4448</v>
      </c>
      <c r="B2225" s="13">
        <v>23.21</v>
      </c>
      <c r="C2225" s="13">
        <v>5.24</v>
      </c>
      <c r="D2225" s="13" t="s">
        <v>8336</v>
      </c>
      <c r="E2225" s="13" t="s">
        <v>8335</v>
      </c>
      <c r="F2225" s="13" t="s">
        <v>8335</v>
      </c>
      <c r="G2225" s="13" t="s">
        <v>8339</v>
      </c>
      <c r="H2225" s="13" t="s">
        <v>8335</v>
      </c>
      <c r="J2225" s="20" t="str">
        <f>IF(Table7[[#This Row],[smoker]]="?","No",Table7[[#This Row],[smoker]])</f>
        <v>No</v>
      </c>
      <c r="K2225" s="20">
        <f>IFERROR(VALUE(Table7[[#This Row],[NumberOfMajorSurgeries]]),0)</f>
        <v>0</v>
      </c>
      <c r="L2225" s="20" t="str">
        <f t="shared" si="68"/>
        <v>Normal Weight</v>
      </c>
      <c r="M2225" s="20" t="str">
        <f t="shared" si="69"/>
        <v>Normal</v>
      </c>
    </row>
    <row r="2226" spans="1:13" x14ac:dyDescent="0.25">
      <c r="A2226" s="13" t="s">
        <v>4450</v>
      </c>
      <c r="B2226" s="13">
        <v>18.36</v>
      </c>
      <c r="C2226" s="13">
        <v>5.96</v>
      </c>
      <c r="D2226" s="13" t="s">
        <v>8335</v>
      </c>
      <c r="E2226" s="13" t="s">
        <v>8335</v>
      </c>
      <c r="F2226" s="13" t="s">
        <v>8335</v>
      </c>
      <c r="G2226" s="13">
        <v>1</v>
      </c>
      <c r="H2226" s="13" t="s">
        <v>8335</v>
      </c>
      <c r="J2226" s="20" t="str">
        <f>IF(Table7[[#This Row],[smoker]]="?","No",Table7[[#This Row],[smoker]])</f>
        <v>No</v>
      </c>
      <c r="K2226" s="20">
        <f>IFERROR(VALUE(Table7[[#This Row],[NumberOfMajorSurgeries]]),0)</f>
        <v>1</v>
      </c>
      <c r="L2226" s="22" t="str">
        <f t="shared" si="68"/>
        <v>Underweight</v>
      </c>
      <c r="M2226" s="22" t="str">
        <f t="shared" si="69"/>
        <v>Prediabetes</v>
      </c>
    </row>
    <row r="2227" spans="1:13" x14ac:dyDescent="0.25">
      <c r="A2227" s="13" t="s">
        <v>4452</v>
      </c>
      <c r="B2227" s="13">
        <v>15.92</v>
      </c>
      <c r="C2227" s="13">
        <v>4.76</v>
      </c>
      <c r="D2227" s="13" t="s">
        <v>8336</v>
      </c>
      <c r="E2227" s="13" t="s">
        <v>8335</v>
      </c>
      <c r="F2227" s="13" t="s">
        <v>8335</v>
      </c>
      <c r="G2227" s="13">
        <v>1</v>
      </c>
      <c r="H2227" s="13" t="s">
        <v>8335</v>
      </c>
      <c r="J2227" s="20" t="str">
        <f>IF(Table7[[#This Row],[smoker]]="?","No",Table7[[#This Row],[smoker]])</f>
        <v>No</v>
      </c>
      <c r="K2227" s="20">
        <f>IFERROR(VALUE(Table7[[#This Row],[NumberOfMajorSurgeries]]),0)</f>
        <v>1</v>
      </c>
      <c r="L2227" s="20" t="str">
        <f t="shared" si="68"/>
        <v>Underweight</v>
      </c>
      <c r="M2227" s="20" t="str">
        <f t="shared" si="69"/>
        <v>Normal</v>
      </c>
    </row>
    <row r="2228" spans="1:13" x14ac:dyDescent="0.25">
      <c r="A2228" s="13" t="s">
        <v>4454</v>
      </c>
      <c r="B2228" s="13">
        <v>15.17</v>
      </c>
      <c r="C2228" s="13">
        <v>4.3</v>
      </c>
      <c r="D2228" s="13" t="s">
        <v>8336</v>
      </c>
      <c r="E2228" s="13" t="s">
        <v>8335</v>
      </c>
      <c r="F2228" s="13" t="s">
        <v>8337</v>
      </c>
      <c r="G2228" s="13">
        <v>1</v>
      </c>
      <c r="H2228" s="13" t="s">
        <v>8335</v>
      </c>
      <c r="J2228" s="20" t="str">
        <f>IF(Table7[[#This Row],[smoker]]="?","No",Table7[[#This Row],[smoker]])</f>
        <v>No</v>
      </c>
      <c r="K2228" s="20">
        <f>IFERROR(VALUE(Table7[[#This Row],[NumberOfMajorSurgeries]]),0)</f>
        <v>1</v>
      </c>
      <c r="L2228" s="22" t="str">
        <f t="shared" si="68"/>
        <v>Underweight</v>
      </c>
      <c r="M2228" s="22" t="str">
        <f t="shared" si="69"/>
        <v>Normal</v>
      </c>
    </row>
    <row r="2229" spans="1:13" x14ac:dyDescent="0.25">
      <c r="A2229" s="13" t="s">
        <v>4456</v>
      </c>
      <c r="B2229" s="13">
        <v>16.63</v>
      </c>
      <c r="C2229" s="13">
        <v>4.5</v>
      </c>
      <c r="D2229" s="13" t="s">
        <v>8335</v>
      </c>
      <c r="E2229" s="13" t="s">
        <v>8335</v>
      </c>
      <c r="F2229" s="13" t="s">
        <v>8335</v>
      </c>
      <c r="G2229" s="13">
        <v>1</v>
      </c>
      <c r="H2229" s="13" t="s">
        <v>8335</v>
      </c>
      <c r="J2229" s="20" t="str">
        <f>IF(Table7[[#This Row],[smoker]]="?","No",Table7[[#This Row],[smoker]])</f>
        <v>No</v>
      </c>
      <c r="K2229" s="20">
        <f>IFERROR(VALUE(Table7[[#This Row],[NumberOfMajorSurgeries]]),0)</f>
        <v>1</v>
      </c>
      <c r="L2229" s="20" t="str">
        <f t="shared" si="68"/>
        <v>Underweight</v>
      </c>
      <c r="M2229" s="20" t="str">
        <f t="shared" si="69"/>
        <v>Normal</v>
      </c>
    </row>
    <row r="2230" spans="1:13" x14ac:dyDescent="0.25">
      <c r="A2230" s="13" t="s">
        <v>4458</v>
      </c>
      <c r="B2230" s="13">
        <v>19.39</v>
      </c>
      <c r="C2230" s="13">
        <v>5.59</v>
      </c>
      <c r="D2230" s="13" t="s">
        <v>8335</v>
      </c>
      <c r="E2230" s="13" t="s">
        <v>8335</v>
      </c>
      <c r="F2230" s="13" t="s">
        <v>8337</v>
      </c>
      <c r="G2230" s="13">
        <v>1</v>
      </c>
      <c r="H2230" s="13" t="s">
        <v>8335</v>
      </c>
      <c r="J2230" s="20" t="str">
        <f>IF(Table7[[#This Row],[smoker]]="?","No",Table7[[#This Row],[smoker]])</f>
        <v>No</v>
      </c>
      <c r="K2230" s="20">
        <f>IFERROR(VALUE(Table7[[#This Row],[NumberOfMajorSurgeries]]),0)</f>
        <v>1</v>
      </c>
      <c r="L2230" s="22" t="str">
        <f t="shared" si="68"/>
        <v>Normal Weight</v>
      </c>
      <c r="M2230" s="22" t="str">
        <f t="shared" si="69"/>
        <v>Normal</v>
      </c>
    </row>
    <row r="2231" spans="1:13" x14ac:dyDescent="0.25">
      <c r="A2231" s="13" t="s">
        <v>4460</v>
      </c>
      <c r="B2231" s="13">
        <v>17.34</v>
      </c>
      <c r="C2231" s="13">
        <v>6.29</v>
      </c>
      <c r="D2231" s="13" t="s">
        <v>8336</v>
      </c>
      <c r="E2231" s="13" t="s">
        <v>8335</v>
      </c>
      <c r="F2231" s="13" t="s">
        <v>8337</v>
      </c>
      <c r="G2231" s="13">
        <v>1</v>
      </c>
      <c r="H2231" s="13" t="s">
        <v>8335</v>
      </c>
      <c r="J2231" s="20" t="str">
        <f>IF(Table7[[#This Row],[smoker]]="?","No",Table7[[#This Row],[smoker]])</f>
        <v>No</v>
      </c>
      <c r="K2231" s="20">
        <f>IFERROR(VALUE(Table7[[#This Row],[NumberOfMajorSurgeries]]),0)</f>
        <v>1</v>
      </c>
      <c r="L2231" s="20" t="str">
        <f t="shared" si="68"/>
        <v>Underweight</v>
      </c>
      <c r="M2231" s="20" t="str">
        <f t="shared" si="69"/>
        <v>Prediabetes</v>
      </c>
    </row>
    <row r="2232" spans="1:13" x14ac:dyDescent="0.25">
      <c r="A2232" s="13" t="s">
        <v>4462</v>
      </c>
      <c r="B2232" s="13">
        <v>17.940000000000001</v>
      </c>
      <c r="C2232" s="13">
        <v>4.1900000000000004</v>
      </c>
      <c r="D2232" s="13" t="s">
        <v>8335</v>
      </c>
      <c r="E2232" s="13" t="s">
        <v>8336</v>
      </c>
      <c r="F2232" s="13" t="s">
        <v>8335</v>
      </c>
      <c r="G2232" s="13">
        <v>1</v>
      </c>
      <c r="H2232" s="13" t="s">
        <v>8335</v>
      </c>
      <c r="J2232" s="20" t="str">
        <f>IF(Table7[[#This Row],[smoker]]="?","No",Table7[[#This Row],[smoker]])</f>
        <v>No</v>
      </c>
      <c r="K2232" s="20">
        <f>IFERROR(VALUE(Table7[[#This Row],[NumberOfMajorSurgeries]]),0)</f>
        <v>1</v>
      </c>
      <c r="L2232" s="22" t="str">
        <f t="shared" si="68"/>
        <v>Underweight</v>
      </c>
      <c r="M2232" s="22" t="str">
        <f t="shared" si="69"/>
        <v>Normal</v>
      </c>
    </row>
    <row r="2233" spans="1:13" x14ac:dyDescent="0.25">
      <c r="A2233" s="13" t="s">
        <v>4464</v>
      </c>
      <c r="B2233" s="13">
        <v>16.670000000000002</v>
      </c>
      <c r="C2233" s="13">
        <v>4.7</v>
      </c>
      <c r="D2233" s="13" t="s">
        <v>8336</v>
      </c>
      <c r="E2233" s="13" t="s">
        <v>8335</v>
      </c>
      <c r="F2233" s="13" t="s">
        <v>8337</v>
      </c>
      <c r="G2233" s="13">
        <v>1</v>
      </c>
      <c r="H2233" s="13" t="s">
        <v>8335</v>
      </c>
      <c r="J2233" s="20" t="str">
        <f>IF(Table7[[#This Row],[smoker]]="?","No",Table7[[#This Row],[smoker]])</f>
        <v>No</v>
      </c>
      <c r="K2233" s="20">
        <f>IFERROR(VALUE(Table7[[#This Row],[NumberOfMajorSurgeries]]),0)</f>
        <v>1</v>
      </c>
      <c r="L2233" s="20" t="str">
        <f t="shared" si="68"/>
        <v>Underweight</v>
      </c>
      <c r="M2233" s="20" t="str">
        <f t="shared" si="69"/>
        <v>Normal</v>
      </c>
    </row>
    <row r="2234" spans="1:13" x14ac:dyDescent="0.25">
      <c r="A2234" s="13" t="s">
        <v>4466</v>
      </c>
      <c r="B2234" s="13">
        <v>20.58</v>
      </c>
      <c r="C2234" s="13">
        <v>5.64</v>
      </c>
      <c r="D2234" s="13" t="s">
        <v>8336</v>
      </c>
      <c r="E2234" s="13" t="s">
        <v>8335</v>
      </c>
      <c r="F2234" s="13" t="s">
        <v>8335</v>
      </c>
      <c r="G2234" s="13" t="s">
        <v>8339</v>
      </c>
      <c r="H2234" s="13" t="s">
        <v>8335</v>
      </c>
      <c r="J2234" s="20" t="str">
        <f>IF(Table7[[#This Row],[smoker]]="?","No",Table7[[#This Row],[smoker]])</f>
        <v>No</v>
      </c>
      <c r="K2234" s="20">
        <f>IFERROR(VALUE(Table7[[#This Row],[NumberOfMajorSurgeries]]),0)</f>
        <v>0</v>
      </c>
      <c r="L2234" s="22" t="str">
        <f t="shared" si="68"/>
        <v>Normal Weight</v>
      </c>
      <c r="M2234" s="22" t="str">
        <f t="shared" si="69"/>
        <v>Normal</v>
      </c>
    </row>
    <row r="2235" spans="1:13" x14ac:dyDescent="0.25">
      <c r="A2235" s="13" t="s">
        <v>4468</v>
      </c>
      <c r="B2235" s="13">
        <v>16.5</v>
      </c>
      <c r="C2235" s="13">
        <v>4.1100000000000003</v>
      </c>
      <c r="D2235" s="13" t="s">
        <v>8336</v>
      </c>
      <c r="E2235" s="13" t="s">
        <v>8335</v>
      </c>
      <c r="F2235" s="13" t="s">
        <v>8335</v>
      </c>
      <c r="G2235" s="13" t="s">
        <v>8339</v>
      </c>
      <c r="H2235" s="13" t="s">
        <v>8335</v>
      </c>
      <c r="J2235" s="20" t="str">
        <f>IF(Table7[[#This Row],[smoker]]="?","No",Table7[[#This Row],[smoker]])</f>
        <v>No</v>
      </c>
      <c r="K2235" s="20">
        <f>IFERROR(VALUE(Table7[[#This Row],[NumberOfMajorSurgeries]]),0)</f>
        <v>0</v>
      </c>
      <c r="L2235" s="20" t="str">
        <f t="shared" si="68"/>
        <v>Underweight</v>
      </c>
      <c r="M2235" s="20" t="str">
        <f t="shared" si="69"/>
        <v>Normal</v>
      </c>
    </row>
    <row r="2236" spans="1:13" x14ac:dyDescent="0.25">
      <c r="A2236" s="13" t="s">
        <v>4470</v>
      </c>
      <c r="B2236" s="13">
        <v>15.41</v>
      </c>
      <c r="C2236" s="13">
        <v>5.43</v>
      </c>
      <c r="D2236" s="13" t="s">
        <v>8336</v>
      </c>
      <c r="E2236" s="13" t="s">
        <v>8335</v>
      </c>
      <c r="F2236" s="13" t="s">
        <v>8337</v>
      </c>
      <c r="G2236" s="13">
        <v>1</v>
      </c>
      <c r="H2236" s="13" t="s">
        <v>8335</v>
      </c>
      <c r="J2236" s="20" t="str">
        <f>IF(Table7[[#This Row],[smoker]]="?","No",Table7[[#This Row],[smoker]])</f>
        <v>No</v>
      </c>
      <c r="K2236" s="20">
        <f>IFERROR(VALUE(Table7[[#This Row],[NumberOfMajorSurgeries]]),0)</f>
        <v>1</v>
      </c>
      <c r="L2236" s="22" t="str">
        <f t="shared" si="68"/>
        <v>Underweight</v>
      </c>
      <c r="M2236" s="22" t="str">
        <f t="shared" si="69"/>
        <v>Normal</v>
      </c>
    </row>
    <row r="2237" spans="1:13" x14ac:dyDescent="0.25">
      <c r="A2237" s="13" t="s">
        <v>4472</v>
      </c>
      <c r="B2237" s="13">
        <v>24.59</v>
      </c>
      <c r="C2237" s="13">
        <v>4.38</v>
      </c>
      <c r="D2237" s="13" t="s">
        <v>8335</v>
      </c>
      <c r="E2237" s="13" t="s">
        <v>8335</v>
      </c>
      <c r="F2237" s="13" t="s">
        <v>8335</v>
      </c>
      <c r="G2237" s="13">
        <v>1</v>
      </c>
      <c r="H2237" s="13" t="s">
        <v>8335</v>
      </c>
      <c r="J2237" s="20" t="str">
        <f>IF(Table7[[#This Row],[smoker]]="?","No",Table7[[#This Row],[smoker]])</f>
        <v>No</v>
      </c>
      <c r="K2237" s="20">
        <f>IFERROR(VALUE(Table7[[#This Row],[NumberOfMajorSurgeries]]),0)</f>
        <v>1</v>
      </c>
      <c r="L2237" s="20" t="str">
        <f t="shared" si="68"/>
        <v>Normal Weight</v>
      </c>
      <c r="M2237" s="20" t="str">
        <f t="shared" si="69"/>
        <v>Normal</v>
      </c>
    </row>
    <row r="2238" spans="1:13" x14ac:dyDescent="0.25">
      <c r="A2238" s="13" t="s">
        <v>4474</v>
      </c>
      <c r="B2238" s="13">
        <v>33.33</v>
      </c>
      <c r="C2238" s="13">
        <v>9.7899999999999991</v>
      </c>
      <c r="D2238" s="13" t="s">
        <v>8335</v>
      </c>
      <c r="E2238" s="13" t="s">
        <v>8335</v>
      </c>
      <c r="F2238" s="13" t="s">
        <v>8335</v>
      </c>
      <c r="G2238" s="13" t="s">
        <v>8339</v>
      </c>
      <c r="H2238" s="13" t="s">
        <v>8335</v>
      </c>
      <c r="J2238" s="20" t="str">
        <f>IF(Table7[[#This Row],[smoker]]="?","No",Table7[[#This Row],[smoker]])</f>
        <v>No</v>
      </c>
      <c r="K2238" s="20">
        <f>IFERROR(VALUE(Table7[[#This Row],[NumberOfMajorSurgeries]]),0)</f>
        <v>0</v>
      </c>
      <c r="L2238" s="22" t="str">
        <f t="shared" si="68"/>
        <v>Obesity</v>
      </c>
      <c r="M2238" s="22" t="str">
        <f t="shared" si="69"/>
        <v>Diabetes</v>
      </c>
    </row>
    <row r="2239" spans="1:13" x14ac:dyDescent="0.25">
      <c r="A2239" s="13" t="s">
        <v>4476</v>
      </c>
      <c r="B2239" s="13">
        <v>18.5</v>
      </c>
      <c r="C2239" s="13">
        <v>11.84</v>
      </c>
      <c r="D2239" s="13" t="s">
        <v>8335</v>
      </c>
      <c r="E2239" s="13" t="s">
        <v>8335</v>
      </c>
      <c r="F2239" s="13" t="s">
        <v>8335</v>
      </c>
      <c r="G2239" s="13" t="s">
        <v>8339</v>
      </c>
      <c r="H2239" s="13" t="s">
        <v>8335</v>
      </c>
      <c r="J2239" s="20" t="str">
        <f>IF(Table7[[#This Row],[smoker]]="?","No",Table7[[#This Row],[smoker]])</f>
        <v>No</v>
      </c>
      <c r="K2239" s="20">
        <f>IFERROR(VALUE(Table7[[#This Row],[NumberOfMajorSurgeries]]),0)</f>
        <v>0</v>
      </c>
      <c r="L2239" s="20" t="str">
        <f t="shared" si="68"/>
        <v>Normal Weight</v>
      </c>
      <c r="M2239" s="20" t="str">
        <f t="shared" si="69"/>
        <v>Diabetes</v>
      </c>
    </row>
    <row r="2240" spans="1:13" x14ac:dyDescent="0.25">
      <c r="A2240" s="13" t="s">
        <v>4478</v>
      </c>
      <c r="B2240" s="13">
        <v>18.579999999999998</v>
      </c>
      <c r="C2240" s="13">
        <v>6.22</v>
      </c>
      <c r="D2240" s="13" t="s">
        <v>8335</v>
      </c>
      <c r="E2240" s="13" t="s">
        <v>8335</v>
      </c>
      <c r="F2240" s="13" t="s">
        <v>8335</v>
      </c>
      <c r="G2240" s="13" t="s">
        <v>8339</v>
      </c>
      <c r="H2240" s="13" t="s">
        <v>8335</v>
      </c>
      <c r="J2240" s="20" t="str">
        <f>IF(Table7[[#This Row],[smoker]]="?","No",Table7[[#This Row],[smoker]])</f>
        <v>No</v>
      </c>
      <c r="K2240" s="20">
        <f>IFERROR(VALUE(Table7[[#This Row],[NumberOfMajorSurgeries]]),0)</f>
        <v>0</v>
      </c>
      <c r="L2240" s="22" t="str">
        <f t="shared" si="68"/>
        <v>Normal Weight</v>
      </c>
      <c r="M2240" s="22" t="str">
        <f t="shared" si="69"/>
        <v>Prediabetes</v>
      </c>
    </row>
    <row r="2241" spans="1:13" x14ac:dyDescent="0.25">
      <c r="A2241" s="13" t="s">
        <v>4480</v>
      </c>
      <c r="B2241" s="13">
        <v>16.64</v>
      </c>
      <c r="C2241" s="13">
        <v>10.01</v>
      </c>
      <c r="D2241" s="13" t="s">
        <v>8335</v>
      </c>
      <c r="E2241" s="13" t="s">
        <v>8335</v>
      </c>
      <c r="F2241" s="13" t="s">
        <v>8335</v>
      </c>
      <c r="G2241" s="13" t="s">
        <v>8339</v>
      </c>
      <c r="H2241" s="13" t="s">
        <v>8335</v>
      </c>
      <c r="J2241" s="20" t="str">
        <f>IF(Table7[[#This Row],[smoker]]="?","No",Table7[[#This Row],[smoker]])</f>
        <v>No</v>
      </c>
      <c r="K2241" s="20">
        <f>IFERROR(VALUE(Table7[[#This Row],[NumberOfMajorSurgeries]]),0)</f>
        <v>0</v>
      </c>
      <c r="L2241" s="20" t="str">
        <f t="shared" si="68"/>
        <v>Underweight</v>
      </c>
      <c r="M2241" s="20" t="str">
        <f t="shared" si="69"/>
        <v>Diabetes</v>
      </c>
    </row>
    <row r="2242" spans="1:13" x14ac:dyDescent="0.25">
      <c r="A2242" s="13" t="s">
        <v>4482</v>
      </c>
      <c r="B2242" s="13">
        <v>19.329999999999998</v>
      </c>
      <c r="C2242" s="13">
        <v>4.32</v>
      </c>
      <c r="D2242" s="13" t="s">
        <v>8335</v>
      </c>
      <c r="E2242" s="13" t="s">
        <v>8335</v>
      </c>
      <c r="F2242" s="13" t="s">
        <v>8335</v>
      </c>
      <c r="G2242" s="13">
        <v>1</v>
      </c>
      <c r="H2242" s="13" t="s">
        <v>8335</v>
      </c>
      <c r="J2242" s="20" t="str">
        <f>IF(Table7[[#This Row],[smoker]]="?","No",Table7[[#This Row],[smoker]])</f>
        <v>No</v>
      </c>
      <c r="K2242" s="20">
        <f>IFERROR(VALUE(Table7[[#This Row],[NumberOfMajorSurgeries]]),0)</f>
        <v>1</v>
      </c>
      <c r="L2242" s="22" t="str">
        <f t="shared" ref="L2242:L2305" si="70">IF(B2242 &lt; 18.5, "Underweight", IF(B2242 &lt; 25, "Normal Weight", IF(B2242 &lt; 30, "Overweight", "Obesity")))</f>
        <v>Normal Weight</v>
      </c>
      <c r="M2242" s="22" t="str">
        <f t="shared" ref="M2242:M2305" si="71">IF(C2242&lt;5.7,"Normal",
IF(C2242&lt;6.5,"Prediabetes",
IF(C2242&lt;7,"Diabetes",
"Diabetes")))</f>
        <v>Normal</v>
      </c>
    </row>
    <row r="2243" spans="1:13" x14ac:dyDescent="0.25">
      <c r="A2243" s="13" t="s">
        <v>4484</v>
      </c>
      <c r="B2243" s="13">
        <v>21.26</v>
      </c>
      <c r="C2243" s="13">
        <v>5.65</v>
      </c>
      <c r="D2243" s="13" t="s">
        <v>8336</v>
      </c>
      <c r="E2243" s="13" t="s">
        <v>8335</v>
      </c>
      <c r="F2243" s="13" t="s">
        <v>8337</v>
      </c>
      <c r="G2243" s="13">
        <v>1</v>
      </c>
      <c r="H2243" s="13" t="s">
        <v>8335</v>
      </c>
      <c r="J2243" s="20" t="str">
        <f>IF(Table7[[#This Row],[smoker]]="?","No",Table7[[#This Row],[smoker]])</f>
        <v>No</v>
      </c>
      <c r="K2243" s="20">
        <f>IFERROR(VALUE(Table7[[#This Row],[NumberOfMajorSurgeries]]),0)</f>
        <v>1</v>
      </c>
      <c r="L2243" s="20" t="str">
        <f t="shared" si="70"/>
        <v>Normal Weight</v>
      </c>
      <c r="M2243" s="20" t="str">
        <f t="shared" si="71"/>
        <v>Normal</v>
      </c>
    </row>
    <row r="2244" spans="1:13" x14ac:dyDescent="0.25">
      <c r="A2244" s="13" t="s">
        <v>4486</v>
      </c>
      <c r="B2244" s="13">
        <v>15.6</v>
      </c>
      <c r="C2244" s="13">
        <v>4.12</v>
      </c>
      <c r="D2244" s="13" t="s">
        <v>8336</v>
      </c>
      <c r="E2244" s="13" t="s">
        <v>8335</v>
      </c>
      <c r="F2244" s="13" t="s">
        <v>8335</v>
      </c>
      <c r="G2244" s="13">
        <v>1</v>
      </c>
      <c r="H2244" s="13" t="s">
        <v>8335</v>
      </c>
      <c r="J2244" s="20" t="str">
        <f>IF(Table7[[#This Row],[smoker]]="?","No",Table7[[#This Row],[smoker]])</f>
        <v>No</v>
      </c>
      <c r="K2244" s="20">
        <f>IFERROR(VALUE(Table7[[#This Row],[NumberOfMajorSurgeries]]),0)</f>
        <v>1</v>
      </c>
      <c r="L2244" s="22" t="str">
        <f t="shared" si="70"/>
        <v>Underweight</v>
      </c>
      <c r="M2244" s="22" t="str">
        <f t="shared" si="71"/>
        <v>Normal</v>
      </c>
    </row>
    <row r="2245" spans="1:13" x14ac:dyDescent="0.25">
      <c r="A2245" s="13" t="s">
        <v>4488</v>
      </c>
      <c r="B2245" s="13">
        <v>24.39</v>
      </c>
      <c r="C2245" s="13">
        <v>6.24</v>
      </c>
      <c r="D2245" s="13" t="s">
        <v>8335</v>
      </c>
      <c r="E2245" s="13" t="s">
        <v>8335</v>
      </c>
      <c r="F2245" s="13" t="s">
        <v>8335</v>
      </c>
      <c r="G2245" s="13">
        <v>1</v>
      </c>
      <c r="H2245" s="13" t="s">
        <v>8335</v>
      </c>
      <c r="J2245" s="20" t="str">
        <f>IF(Table7[[#This Row],[smoker]]="?","No",Table7[[#This Row],[smoker]])</f>
        <v>No</v>
      </c>
      <c r="K2245" s="20">
        <f>IFERROR(VALUE(Table7[[#This Row],[NumberOfMajorSurgeries]]),0)</f>
        <v>1</v>
      </c>
      <c r="L2245" s="20" t="str">
        <f t="shared" si="70"/>
        <v>Normal Weight</v>
      </c>
      <c r="M2245" s="20" t="str">
        <f t="shared" si="71"/>
        <v>Prediabetes</v>
      </c>
    </row>
    <row r="2246" spans="1:13" x14ac:dyDescent="0.25">
      <c r="A2246" s="13" t="s">
        <v>4490</v>
      </c>
      <c r="B2246" s="13">
        <v>24.75</v>
      </c>
      <c r="C2246" s="13">
        <v>4.83</v>
      </c>
      <c r="D2246" s="13" t="s">
        <v>8335</v>
      </c>
      <c r="E2246" s="13" t="s">
        <v>8335</v>
      </c>
      <c r="F2246" s="13" t="s">
        <v>8335</v>
      </c>
      <c r="G2246" s="13" t="s">
        <v>8339</v>
      </c>
      <c r="H2246" s="13" t="s">
        <v>8335</v>
      </c>
      <c r="J2246" s="20" t="str">
        <f>IF(Table7[[#This Row],[smoker]]="?","No",Table7[[#This Row],[smoker]])</f>
        <v>No</v>
      </c>
      <c r="K2246" s="20">
        <f>IFERROR(VALUE(Table7[[#This Row],[NumberOfMajorSurgeries]]),0)</f>
        <v>0</v>
      </c>
      <c r="L2246" s="22" t="str">
        <f t="shared" si="70"/>
        <v>Normal Weight</v>
      </c>
      <c r="M2246" s="22" t="str">
        <f t="shared" si="71"/>
        <v>Normal</v>
      </c>
    </row>
    <row r="2247" spans="1:13" x14ac:dyDescent="0.25">
      <c r="A2247" s="13" t="s">
        <v>4492</v>
      </c>
      <c r="B2247" s="13">
        <v>20.88</v>
      </c>
      <c r="C2247" s="13">
        <v>7.4</v>
      </c>
      <c r="D2247" s="13" t="s">
        <v>8335</v>
      </c>
      <c r="E2247" s="13" t="s">
        <v>8335</v>
      </c>
      <c r="F2247" s="13" t="s">
        <v>8335</v>
      </c>
      <c r="G2247" s="13" t="s">
        <v>8339</v>
      </c>
      <c r="H2247" s="13" t="s">
        <v>8335</v>
      </c>
      <c r="J2247" s="20" t="str">
        <f>IF(Table7[[#This Row],[smoker]]="?","No",Table7[[#This Row],[smoker]])</f>
        <v>No</v>
      </c>
      <c r="K2247" s="20">
        <f>IFERROR(VALUE(Table7[[#This Row],[NumberOfMajorSurgeries]]),0)</f>
        <v>0</v>
      </c>
      <c r="L2247" s="20" t="str">
        <f t="shared" si="70"/>
        <v>Normal Weight</v>
      </c>
      <c r="M2247" s="20" t="str">
        <f t="shared" si="71"/>
        <v>Diabetes</v>
      </c>
    </row>
    <row r="2248" spans="1:13" x14ac:dyDescent="0.25">
      <c r="A2248" s="13" t="s">
        <v>4494</v>
      </c>
      <c r="B2248" s="13">
        <v>20.43</v>
      </c>
      <c r="C2248" s="13">
        <v>4.54</v>
      </c>
      <c r="D2248" s="13" t="s">
        <v>8335</v>
      </c>
      <c r="E2248" s="13" t="s">
        <v>8335</v>
      </c>
      <c r="F2248" s="13" t="s">
        <v>8335</v>
      </c>
      <c r="G2248" s="13" t="s">
        <v>8339</v>
      </c>
      <c r="H2248" s="13" t="s">
        <v>8335</v>
      </c>
      <c r="J2248" s="20" t="str">
        <f>IF(Table7[[#This Row],[smoker]]="?","No",Table7[[#This Row],[smoker]])</f>
        <v>No</v>
      </c>
      <c r="K2248" s="20">
        <f>IFERROR(VALUE(Table7[[#This Row],[NumberOfMajorSurgeries]]),0)</f>
        <v>0</v>
      </c>
      <c r="L2248" s="22" t="str">
        <f t="shared" si="70"/>
        <v>Normal Weight</v>
      </c>
      <c r="M2248" s="22" t="str">
        <f t="shared" si="71"/>
        <v>Normal</v>
      </c>
    </row>
    <row r="2249" spans="1:13" x14ac:dyDescent="0.25">
      <c r="A2249" s="13" t="s">
        <v>4496</v>
      </c>
      <c r="B2249" s="13">
        <v>15.18</v>
      </c>
      <c r="C2249" s="13">
        <v>11.11</v>
      </c>
      <c r="D2249" s="13" t="s">
        <v>8335</v>
      </c>
      <c r="E2249" s="13" t="s">
        <v>8335</v>
      </c>
      <c r="F2249" s="13" t="s">
        <v>8335</v>
      </c>
      <c r="G2249" s="13" t="s">
        <v>8339</v>
      </c>
      <c r="H2249" s="13" t="s">
        <v>8335</v>
      </c>
      <c r="J2249" s="20" t="str">
        <f>IF(Table7[[#This Row],[smoker]]="?","No",Table7[[#This Row],[smoker]])</f>
        <v>No</v>
      </c>
      <c r="K2249" s="20">
        <f>IFERROR(VALUE(Table7[[#This Row],[NumberOfMajorSurgeries]]),0)</f>
        <v>0</v>
      </c>
      <c r="L2249" s="20" t="str">
        <f t="shared" si="70"/>
        <v>Underweight</v>
      </c>
      <c r="M2249" s="20" t="str">
        <f t="shared" si="71"/>
        <v>Diabetes</v>
      </c>
    </row>
    <row r="2250" spans="1:13" x14ac:dyDescent="0.25">
      <c r="A2250" s="13" t="s">
        <v>4498</v>
      </c>
      <c r="B2250" s="13">
        <v>15.12</v>
      </c>
      <c r="C2250" s="13">
        <v>4.03</v>
      </c>
      <c r="D2250" s="13" t="s">
        <v>8336</v>
      </c>
      <c r="E2250" s="13" t="s">
        <v>8335</v>
      </c>
      <c r="F2250" s="13" t="s">
        <v>8335</v>
      </c>
      <c r="G2250" s="13" t="s">
        <v>8339</v>
      </c>
      <c r="H2250" s="13" t="s">
        <v>8335</v>
      </c>
      <c r="J2250" s="20" t="str">
        <f>IF(Table7[[#This Row],[smoker]]="?","No",Table7[[#This Row],[smoker]])</f>
        <v>No</v>
      </c>
      <c r="K2250" s="20">
        <f>IFERROR(VALUE(Table7[[#This Row],[NumberOfMajorSurgeries]]),0)</f>
        <v>0</v>
      </c>
      <c r="L2250" s="22" t="str">
        <f t="shared" si="70"/>
        <v>Underweight</v>
      </c>
      <c r="M2250" s="22" t="str">
        <f t="shared" si="71"/>
        <v>Normal</v>
      </c>
    </row>
    <row r="2251" spans="1:13" x14ac:dyDescent="0.25">
      <c r="A2251" s="13" t="s">
        <v>4500</v>
      </c>
      <c r="B2251" s="13">
        <v>23.88</v>
      </c>
      <c r="C2251" s="13">
        <v>4.51</v>
      </c>
      <c r="D2251" s="13" t="s">
        <v>8335</v>
      </c>
      <c r="E2251" s="13" t="s">
        <v>8335</v>
      </c>
      <c r="F2251" s="13" t="s">
        <v>8335</v>
      </c>
      <c r="G2251" s="13">
        <v>1</v>
      </c>
      <c r="H2251" s="13" t="s">
        <v>8335</v>
      </c>
      <c r="J2251" s="20" t="str">
        <f>IF(Table7[[#This Row],[smoker]]="?","No",Table7[[#This Row],[smoker]])</f>
        <v>No</v>
      </c>
      <c r="K2251" s="20">
        <f>IFERROR(VALUE(Table7[[#This Row],[NumberOfMajorSurgeries]]),0)</f>
        <v>1</v>
      </c>
      <c r="L2251" s="20" t="str">
        <f t="shared" si="70"/>
        <v>Normal Weight</v>
      </c>
      <c r="M2251" s="20" t="str">
        <f t="shared" si="71"/>
        <v>Normal</v>
      </c>
    </row>
    <row r="2252" spans="1:13" x14ac:dyDescent="0.25">
      <c r="A2252" s="13" t="s">
        <v>4502</v>
      </c>
      <c r="B2252" s="13">
        <v>16.13</v>
      </c>
      <c r="C2252" s="13">
        <v>5.56</v>
      </c>
      <c r="D2252" s="13" t="s">
        <v>8335</v>
      </c>
      <c r="E2252" s="13" t="s">
        <v>8336</v>
      </c>
      <c r="F2252" s="13" t="s">
        <v>8335</v>
      </c>
      <c r="G2252" s="13">
        <v>1</v>
      </c>
      <c r="H2252" s="13" t="s">
        <v>8335</v>
      </c>
      <c r="J2252" s="20" t="str">
        <f>IF(Table7[[#This Row],[smoker]]="?","No",Table7[[#This Row],[smoker]])</f>
        <v>No</v>
      </c>
      <c r="K2252" s="20">
        <f>IFERROR(VALUE(Table7[[#This Row],[NumberOfMajorSurgeries]]),0)</f>
        <v>1</v>
      </c>
      <c r="L2252" s="22" t="str">
        <f t="shared" si="70"/>
        <v>Underweight</v>
      </c>
      <c r="M2252" s="22" t="str">
        <f t="shared" si="71"/>
        <v>Normal</v>
      </c>
    </row>
    <row r="2253" spans="1:13" x14ac:dyDescent="0.25">
      <c r="A2253" s="13" t="s">
        <v>4504</v>
      </c>
      <c r="B2253" s="13">
        <v>24.09</v>
      </c>
      <c r="C2253" s="13">
        <v>4.0999999999999996</v>
      </c>
      <c r="D2253" s="13" t="s">
        <v>8335</v>
      </c>
      <c r="E2253" s="13" t="s">
        <v>8336</v>
      </c>
      <c r="F2253" s="13" t="s">
        <v>8335</v>
      </c>
      <c r="G2253" s="13">
        <v>1</v>
      </c>
      <c r="H2253" s="13" t="s">
        <v>8335</v>
      </c>
      <c r="J2253" s="20" t="str">
        <f>IF(Table7[[#This Row],[smoker]]="?","No",Table7[[#This Row],[smoker]])</f>
        <v>No</v>
      </c>
      <c r="K2253" s="20">
        <f>IFERROR(VALUE(Table7[[#This Row],[NumberOfMajorSurgeries]]),0)</f>
        <v>1</v>
      </c>
      <c r="L2253" s="20" t="str">
        <f t="shared" si="70"/>
        <v>Normal Weight</v>
      </c>
      <c r="M2253" s="20" t="str">
        <f t="shared" si="71"/>
        <v>Normal</v>
      </c>
    </row>
    <row r="2254" spans="1:13" x14ac:dyDescent="0.25">
      <c r="A2254" s="13" t="s">
        <v>4506</v>
      </c>
      <c r="B2254" s="13">
        <v>19.43</v>
      </c>
      <c r="C2254" s="13">
        <v>5.85</v>
      </c>
      <c r="D2254" s="13" t="s">
        <v>8335</v>
      </c>
      <c r="E2254" s="13" t="s">
        <v>8336</v>
      </c>
      <c r="F2254" s="13" t="s">
        <v>8335</v>
      </c>
      <c r="G2254" s="13">
        <v>1</v>
      </c>
      <c r="H2254" s="13" t="s">
        <v>8335</v>
      </c>
      <c r="J2254" s="20" t="str">
        <f>IF(Table7[[#This Row],[smoker]]="?","No",Table7[[#This Row],[smoker]])</f>
        <v>No</v>
      </c>
      <c r="K2254" s="20">
        <f>IFERROR(VALUE(Table7[[#This Row],[NumberOfMajorSurgeries]]),0)</f>
        <v>1</v>
      </c>
      <c r="L2254" s="22" t="str">
        <f t="shared" si="70"/>
        <v>Normal Weight</v>
      </c>
      <c r="M2254" s="22" t="str">
        <f t="shared" si="71"/>
        <v>Prediabetes</v>
      </c>
    </row>
    <row r="2255" spans="1:13" x14ac:dyDescent="0.25">
      <c r="A2255" s="13" t="s">
        <v>4508</v>
      </c>
      <c r="B2255" s="13">
        <v>15.22</v>
      </c>
      <c r="C2255" s="13">
        <v>4.92</v>
      </c>
      <c r="D2255" s="13" t="s">
        <v>8336</v>
      </c>
      <c r="E2255" s="13" t="s">
        <v>8335</v>
      </c>
      <c r="F2255" s="13" t="s">
        <v>8337</v>
      </c>
      <c r="G2255" s="13">
        <v>1</v>
      </c>
      <c r="H2255" s="13" t="s">
        <v>8335</v>
      </c>
      <c r="J2255" s="20" t="str">
        <f>IF(Table7[[#This Row],[smoker]]="?","No",Table7[[#This Row],[smoker]])</f>
        <v>No</v>
      </c>
      <c r="K2255" s="20">
        <f>IFERROR(VALUE(Table7[[#This Row],[NumberOfMajorSurgeries]]),0)</f>
        <v>1</v>
      </c>
      <c r="L2255" s="20" t="str">
        <f t="shared" si="70"/>
        <v>Underweight</v>
      </c>
      <c r="M2255" s="20" t="str">
        <f t="shared" si="71"/>
        <v>Normal</v>
      </c>
    </row>
    <row r="2256" spans="1:13" x14ac:dyDescent="0.25">
      <c r="A2256" s="13" t="s">
        <v>4510</v>
      </c>
      <c r="B2256" s="13">
        <v>20.72</v>
      </c>
      <c r="C2256" s="13">
        <v>9.4600000000000009</v>
      </c>
      <c r="D2256" s="13" t="s">
        <v>8335</v>
      </c>
      <c r="E2256" s="13" t="s">
        <v>8335</v>
      </c>
      <c r="F2256" s="13" t="s">
        <v>8335</v>
      </c>
      <c r="G2256" s="13" t="s">
        <v>8339</v>
      </c>
      <c r="H2256" s="13" t="s">
        <v>8335</v>
      </c>
      <c r="J2256" s="20" t="str">
        <f>IF(Table7[[#This Row],[smoker]]="?","No",Table7[[#This Row],[smoker]])</f>
        <v>No</v>
      </c>
      <c r="K2256" s="20">
        <f>IFERROR(VALUE(Table7[[#This Row],[NumberOfMajorSurgeries]]),0)</f>
        <v>0</v>
      </c>
      <c r="L2256" s="22" t="str">
        <f t="shared" si="70"/>
        <v>Normal Weight</v>
      </c>
      <c r="M2256" s="22" t="str">
        <f t="shared" si="71"/>
        <v>Diabetes</v>
      </c>
    </row>
    <row r="2257" spans="1:13" x14ac:dyDescent="0.25">
      <c r="A2257" s="13" t="s">
        <v>4512</v>
      </c>
      <c r="B2257" s="13">
        <v>35.4</v>
      </c>
      <c r="C2257" s="13">
        <v>5.94</v>
      </c>
      <c r="D2257" s="13" t="s">
        <v>8335</v>
      </c>
      <c r="E2257" s="13" t="s">
        <v>8335</v>
      </c>
      <c r="F2257" s="13" t="s">
        <v>8337</v>
      </c>
      <c r="G2257" s="13">
        <v>1</v>
      </c>
      <c r="H2257" s="13" t="s">
        <v>8335</v>
      </c>
      <c r="J2257" s="20" t="str">
        <f>IF(Table7[[#This Row],[smoker]]="?","No",Table7[[#This Row],[smoker]])</f>
        <v>No</v>
      </c>
      <c r="K2257" s="20">
        <f>IFERROR(VALUE(Table7[[#This Row],[NumberOfMajorSurgeries]]),0)</f>
        <v>1</v>
      </c>
      <c r="L2257" s="20" t="str">
        <f t="shared" si="70"/>
        <v>Obesity</v>
      </c>
      <c r="M2257" s="20" t="str">
        <f t="shared" si="71"/>
        <v>Prediabetes</v>
      </c>
    </row>
    <row r="2258" spans="1:13" x14ac:dyDescent="0.25">
      <c r="A2258" s="13" t="s">
        <v>4514</v>
      </c>
      <c r="B2258" s="13">
        <v>34.4</v>
      </c>
      <c r="C2258" s="13">
        <v>5.7</v>
      </c>
      <c r="D2258" s="13" t="s">
        <v>8335</v>
      </c>
      <c r="E2258" s="13" t="s">
        <v>8335</v>
      </c>
      <c r="F2258" s="13" t="s">
        <v>8337</v>
      </c>
      <c r="G2258" s="13">
        <v>1</v>
      </c>
      <c r="H2258" s="13" t="s">
        <v>8335</v>
      </c>
      <c r="J2258" s="20" t="str">
        <f>IF(Table7[[#This Row],[smoker]]="?","No",Table7[[#This Row],[smoker]])</f>
        <v>No</v>
      </c>
      <c r="K2258" s="20">
        <f>IFERROR(VALUE(Table7[[#This Row],[NumberOfMajorSurgeries]]),0)</f>
        <v>1</v>
      </c>
      <c r="L2258" s="22" t="str">
        <f t="shared" si="70"/>
        <v>Obesity</v>
      </c>
      <c r="M2258" s="22" t="str">
        <f t="shared" si="71"/>
        <v>Prediabetes</v>
      </c>
    </row>
    <row r="2259" spans="1:13" x14ac:dyDescent="0.25">
      <c r="A2259" s="13" t="s">
        <v>4516</v>
      </c>
      <c r="B2259" s="13">
        <v>34.1</v>
      </c>
      <c r="C2259" s="13">
        <v>4.13</v>
      </c>
      <c r="D2259" s="13" t="s">
        <v>8335</v>
      </c>
      <c r="E2259" s="13" t="s">
        <v>8335</v>
      </c>
      <c r="F2259" s="13" t="s">
        <v>8337</v>
      </c>
      <c r="G2259" s="13">
        <v>1</v>
      </c>
      <c r="H2259" s="13" t="s">
        <v>8335</v>
      </c>
      <c r="J2259" s="20" t="str">
        <f>IF(Table7[[#This Row],[smoker]]="?","No",Table7[[#This Row],[smoker]])</f>
        <v>No</v>
      </c>
      <c r="K2259" s="20">
        <f>IFERROR(VALUE(Table7[[#This Row],[NumberOfMajorSurgeries]]),0)</f>
        <v>1</v>
      </c>
      <c r="L2259" s="20" t="str">
        <f t="shared" si="70"/>
        <v>Obesity</v>
      </c>
      <c r="M2259" s="20" t="str">
        <f t="shared" si="71"/>
        <v>Normal</v>
      </c>
    </row>
    <row r="2260" spans="1:13" x14ac:dyDescent="0.25">
      <c r="A2260" s="13" t="s">
        <v>4518</v>
      </c>
      <c r="B2260" s="13">
        <v>30.4</v>
      </c>
      <c r="C2260" s="13">
        <v>4.7699999999999996</v>
      </c>
      <c r="D2260" s="13" t="s">
        <v>8335</v>
      </c>
      <c r="E2260" s="13" t="s">
        <v>8335</v>
      </c>
      <c r="F2260" s="13" t="s">
        <v>8337</v>
      </c>
      <c r="G2260" s="13">
        <v>1</v>
      </c>
      <c r="H2260" s="13" t="s">
        <v>8335</v>
      </c>
      <c r="J2260" s="20" t="str">
        <f>IF(Table7[[#This Row],[smoker]]="?","No",Table7[[#This Row],[smoker]])</f>
        <v>No</v>
      </c>
      <c r="K2260" s="20">
        <f>IFERROR(VALUE(Table7[[#This Row],[NumberOfMajorSurgeries]]),0)</f>
        <v>1</v>
      </c>
      <c r="L2260" s="22" t="str">
        <f t="shared" si="70"/>
        <v>Obesity</v>
      </c>
      <c r="M2260" s="22" t="str">
        <f t="shared" si="71"/>
        <v>Normal</v>
      </c>
    </row>
    <row r="2261" spans="1:13" x14ac:dyDescent="0.25">
      <c r="A2261" s="13" t="s">
        <v>4520</v>
      </c>
      <c r="B2261" s="13">
        <v>28.7</v>
      </c>
      <c r="C2261" s="13">
        <v>4.99</v>
      </c>
      <c r="D2261" s="13" t="s">
        <v>8335</v>
      </c>
      <c r="E2261" s="13" t="s">
        <v>8335</v>
      </c>
      <c r="F2261" s="13" t="s">
        <v>8337</v>
      </c>
      <c r="G2261" s="13">
        <v>1</v>
      </c>
      <c r="H2261" s="13" t="s">
        <v>8335</v>
      </c>
      <c r="J2261" s="20" t="str">
        <f>IF(Table7[[#This Row],[smoker]]="?","No",Table7[[#This Row],[smoker]])</f>
        <v>No</v>
      </c>
      <c r="K2261" s="20">
        <f>IFERROR(VALUE(Table7[[#This Row],[NumberOfMajorSurgeries]]),0)</f>
        <v>1</v>
      </c>
      <c r="L2261" s="20" t="str">
        <f t="shared" si="70"/>
        <v>Overweight</v>
      </c>
      <c r="M2261" s="20" t="str">
        <f t="shared" si="71"/>
        <v>Normal</v>
      </c>
    </row>
    <row r="2262" spans="1:13" x14ac:dyDescent="0.25">
      <c r="A2262" s="13" t="s">
        <v>4522</v>
      </c>
      <c r="B2262" s="13">
        <v>17.440000000000001</v>
      </c>
      <c r="C2262" s="13">
        <v>4.42</v>
      </c>
      <c r="D2262" s="13" t="s">
        <v>8336</v>
      </c>
      <c r="E2262" s="13" t="s">
        <v>8335</v>
      </c>
      <c r="F2262" s="13" t="s">
        <v>8337</v>
      </c>
      <c r="G2262" s="13">
        <v>1</v>
      </c>
      <c r="H2262" s="13" t="s">
        <v>8335</v>
      </c>
      <c r="J2262" s="20" t="str">
        <f>IF(Table7[[#This Row],[smoker]]="?","No",Table7[[#This Row],[smoker]])</f>
        <v>No</v>
      </c>
      <c r="K2262" s="20">
        <f>IFERROR(VALUE(Table7[[#This Row],[NumberOfMajorSurgeries]]),0)</f>
        <v>1</v>
      </c>
      <c r="L2262" s="22" t="str">
        <f t="shared" si="70"/>
        <v>Underweight</v>
      </c>
      <c r="M2262" s="22" t="str">
        <f t="shared" si="71"/>
        <v>Normal</v>
      </c>
    </row>
    <row r="2263" spans="1:13" x14ac:dyDescent="0.25">
      <c r="A2263" s="13" t="s">
        <v>4524</v>
      </c>
      <c r="B2263" s="13">
        <v>27.6</v>
      </c>
      <c r="C2263" s="13">
        <v>4.01</v>
      </c>
      <c r="D2263" s="13" t="s">
        <v>8335</v>
      </c>
      <c r="E2263" s="13" t="s">
        <v>8335</v>
      </c>
      <c r="F2263" s="13" t="s">
        <v>8337</v>
      </c>
      <c r="G2263" s="13">
        <v>1</v>
      </c>
      <c r="H2263" s="13" t="s">
        <v>8335</v>
      </c>
      <c r="J2263" s="20" t="str">
        <f>IF(Table7[[#This Row],[smoker]]="?","No",Table7[[#This Row],[smoker]])</f>
        <v>No</v>
      </c>
      <c r="K2263" s="20">
        <f>IFERROR(VALUE(Table7[[#This Row],[NumberOfMajorSurgeries]]),0)</f>
        <v>1</v>
      </c>
      <c r="L2263" s="20" t="str">
        <f t="shared" si="70"/>
        <v>Overweight</v>
      </c>
      <c r="M2263" s="20" t="str">
        <f t="shared" si="71"/>
        <v>Normal</v>
      </c>
    </row>
    <row r="2264" spans="1:13" x14ac:dyDescent="0.25">
      <c r="A2264" s="13" t="s">
        <v>4526</v>
      </c>
      <c r="B2264" s="13">
        <v>20.7</v>
      </c>
      <c r="C2264" s="13">
        <v>4.49</v>
      </c>
      <c r="D2264" s="13" t="s">
        <v>8335</v>
      </c>
      <c r="E2264" s="13" t="s">
        <v>8335</v>
      </c>
      <c r="F2264" s="13" t="s">
        <v>8337</v>
      </c>
      <c r="G2264" s="13">
        <v>1</v>
      </c>
      <c r="H2264" s="13" t="s">
        <v>8335</v>
      </c>
      <c r="J2264" s="20" t="str">
        <f>IF(Table7[[#This Row],[smoker]]="?","No",Table7[[#This Row],[smoker]])</f>
        <v>No</v>
      </c>
      <c r="K2264" s="20">
        <f>IFERROR(VALUE(Table7[[#This Row],[NumberOfMajorSurgeries]]),0)</f>
        <v>1</v>
      </c>
      <c r="L2264" s="22" t="str">
        <f t="shared" si="70"/>
        <v>Normal Weight</v>
      </c>
      <c r="M2264" s="22" t="str">
        <f t="shared" si="71"/>
        <v>Normal</v>
      </c>
    </row>
    <row r="2265" spans="1:13" x14ac:dyDescent="0.25">
      <c r="A2265" s="13" t="s">
        <v>4528</v>
      </c>
      <c r="B2265" s="13">
        <v>20.3</v>
      </c>
      <c r="C2265" s="13">
        <v>6.37</v>
      </c>
      <c r="D2265" s="13" t="s">
        <v>8335</v>
      </c>
      <c r="E2265" s="13" t="s">
        <v>8335</v>
      </c>
      <c r="F2265" s="13" t="s">
        <v>8337</v>
      </c>
      <c r="G2265" s="13">
        <v>1</v>
      </c>
      <c r="H2265" s="13" t="s">
        <v>8335</v>
      </c>
      <c r="J2265" s="20" t="str">
        <f>IF(Table7[[#This Row],[smoker]]="?","No",Table7[[#This Row],[smoker]])</f>
        <v>No</v>
      </c>
      <c r="K2265" s="20">
        <f>IFERROR(VALUE(Table7[[#This Row],[NumberOfMajorSurgeries]]),0)</f>
        <v>1</v>
      </c>
      <c r="L2265" s="20" t="str">
        <f t="shared" si="70"/>
        <v>Normal Weight</v>
      </c>
      <c r="M2265" s="20" t="str">
        <f t="shared" si="71"/>
        <v>Prediabetes</v>
      </c>
    </row>
    <row r="2266" spans="1:13" x14ac:dyDescent="0.25">
      <c r="A2266" s="13" t="s">
        <v>4530</v>
      </c>
      <c r="B2266" s="13">
        <v>19.8</v>
      </c>
      <c r="C2266" s="13">
        <v>5.12</v>
      </c>
      <c r="D2266" s="13" t="s">
        <v>8335</v>
      </c>
      <c r="E2266" s="13" t="s">
        <v>8335</v>
      </c>
      <c r="F2266" s="13" t="s">
        <v>8337</v>
      </c>
      <c r="G2266" s="13">
        <v>1</v>
      </c>
      <c r="H2266" s="13" t="s">
        <v>8335</v>
      </c>
      <c r="J2266" s="20" t="str">
        <f>IF(Table7[[#This Row],[smoker]]="?","No",Table7[[#This Row],[smoker]])</f>
        <v>No</v>
      </c>
      <c r="K2266" s="20">
        <f>IFERROR(VALUE(Table7[[#This Row],[NumberOfMajorSurgeries]]),0)</f>
        <v>1</v>
      </c>
      <c r="L2266" s="22" t="str">
        <f t="shared" si="70"/>
        <v>Normal Weight</v>
      </c>
      <c r="M2266" s="22" t="str">
        <f t="shared" si="71"/>
        <v>Normal</v>
      </c>
    </row>
    <row r="2267" spans="1:13" x14ac:dyDescent="0.25">
      <c r="A2267" s="13" t="s">
        <v>4532</v>
      </c>
      <c r="B2267" s="13">
        <v>21.87</v>
      </c>
      <c r="C2267" s="13">
        <v>8.59</v>
      </c>
      <c r="D2267" s="13" t="s">
        <v>8335</v>
      </c>
      <c r="E2267" s="13" t="s">
        <v>8335</v>
      </c>
      <c r="F2267" s="13" t="s">
        <v>8335</v>
      </c>
      <c r="G2267" s="13" t="s">
        <v>8339</v>
      </c>
      <c r="H2267" s="13" t="s">
        <v>8335</v>
      </c>
      <c r="J2267" s="20" t="str">
        <f>IF(Table7[[#This Row],[smoker]]="?","No",Table7[[#This Row],[smoker]])</f>
        <v>No</v>
      </c>
      <c r="K2267" s="20">
        <f>IFERROR(VALUE(Table7[[#This Row],[NumberOfMajorSurgeries]]),0)</f>
        <v>0</v>
      </c>
      <c r="L2267" s="20" t="str">
        <f t="shared" si="70"/>
        <v>Normal Weight</v>
      </c>
      <c r="M2267" s="20" t="str">
        <f t="shared" si="71"/>
        <v>Diabetes</v>
      </c>
    </row>
    <row r="2268" spans="1:13" x14ac:dyDescent="0.25">
      <c r="A2268" s="13" t="s">
        <v>4534</v>
      </c>
      <c r="B2268" s="13">
        <v>16.600000000000001</v>
      </c>
      <c r="C2268" s="13">
        <v>5.87</v>
      </c>
      <c r="D2268" s="13" t="s">
        <v>8335</v>
      </c>
      <c r="E2268" s="13" t="s">
        <v>8335</v>
      </c>
      <c r="F2268" s="13" t="s">
        <v>8335</v>
      </c>
      <c r="G2268" s="13">
        <v>1</v>
      </c>
      <c r="H2268" s="13" t="s">
        <v>8335</v>
      </c>
      <c r="J2268" s="20" t="str">
        <f>IF(Table7[[#This Row],[smoker]]="?","No",Table7[[#This Row],[smoker]])</f>
        <v>No</v>
      </c>
      <c r="K2268" s="20">
        <f>IFERROR(VALUE(Table7[[#This Row],[NumberOfMajorSurgeries]]),0)</f>
        <v>1</v>
      </c>
      <c r="L2268" s="22" t="str">
        <f t="shared" si="70"/>
        <v>Underweight</v>
      </c>
      <c r="M2268" s="22" t="str">
        <f t="shared" si="71"/>
        <v>Prediabetes</v>
      </c>
    </row>
    <row r="2269" spans="1:13" x14ac:dyDescent="0.25">
      <c r="A2269" s="13" t="s">
        <v>4536</v>
      </c>
      <c r="B2269" s="13">
        <v>21.98</v>
      </c>
      <c r="C2269" s="13">
        <v>7.03</v>
      </c>
      <c r="D2269" s="13" t="s">
        <v>8335</v>
      </c>
      <c r="E2269" s="13" t="s">
        <v>8335</v>
      </c>
      <c r="F2269" s="13" t="s">
        <v>8335</v>
      </c>
      <c r="G2269" s="13" t="s">
        <v>8339</v>
      </c>
      <c r="H2269" s="13" t="s">
        <v>8335</v>
      </c>
      <c r="J2269" s="20" t="str">
        <f>IF(Table7[[#This Row],[smoker]]="?","No",Table7[[#This Row],[smoker]])</f>
        <v>No</v>
      </c>
      <c r="K2269" s="20">
        <f>IFERROR(VALUE(Table7[[#This Row],[NumberOfMajorSurgeries]]),0)</f>
        <v>0</v>
      </c>
      <c r="L2269" s="20" t="str">
        <f t="shared" si="70"/>
        <v>Normal Weight</v>
      </c>
      <c r="M2269" s="20" t="str">
        <f t="shared" si="71"/>
        <v>Diabetes</v>
      </c>
    </row>
    <row r="2270" spans="1:13" x14ac:dyDescent="0.25">
      <c r="A2270" s="13" t="s">
        <v>4538</v>
      </c>
      <c r="B2270" s="13">
        <v>19.7</v>
      </c>
      <c r="C2270" s="13">
        <v>5.51</v>
      </c>
      <c r="D2270" s="13" t="s">
        <v>8335</v>
      </c>
      <c r="E2270" s="13" t="s">
        <v>8335</v>
      </c>
      <c r="F2270" s="13" t="s">
        <v>8335</v>
      </c>
      <c r="G2270" s="13">
        <v>1</v>
      </c>
      <c r="H2270" s="13" t="s">
        <v>8335</v>
      </c>
      <c r="J2270" s="20" t="str">
        <f>IF(Table7[[#This Row],[smoker]]="?","No",Table7[[#This Row],[smoker]])</f>
        <v>No</v>
      </c>
      <c r="K2270" s="20">
        <f>IFERROR(VALUE(Table7[[#This Row],[NumberOfMajorSurgeries]]),0)</f>
        <v>1</v>
      </c>
      <c r="L2270" s="22" t="str">
        <f t="shared" si="70"/>
        <v>Normal Weight</v>
      </c>
      <c r="M2270" s="22" t="str">
        <f t="shared" si="71"/>
        <v>Normal</v>
      </c>
    </row>
    <row r="2271" spans="1:13" x14ac:dyDescent="0.25">
      <c r="A2271" s="13" t="s">
        <v>4540</v>
      </c>
      <c r="B2271" s="13">
        <v>19.21</v>
      </c>
      <c r="C2271" s="13">
        <v>4.76</v>
      </c>
      <c r="D2271" s="13" t="s">
        <v>8335</v>
      </c>
      <c r="E2271" s="13" t="s">
        <v>8336</v>
      </c>
      <c r="F2271" s="13" t="s">
        <v>8335</v>
      </c>
      <c r="G2271" s="13">
        <v>1</v>
      </c>
      <c r="H2271" s="13" t="s">
        <v>8335</v>
      </c>
      <c r="J2271" s="20" t="str">
        <f>IF(Table7[[#This Row],[smoker]]="?","No",Table7[[#This Row],[smoker]])</f>
        <v>No</v>
      </c>
      <c r="K2271" s="20">
        <f>IFERROR(VALUE(Table7[[#This Row],[NumberOfMajorSurgeries]]),0)</f>
        <v>1</v>
      </c>
      <c r="L2271" s="20" t="str">
        <f t="shared" si="70"/>
        <v>Normal Weight</v>
      </c>
      <c r="M2271" s="20" t="str">
        <f t="shared" si="71"/>
        <v>Normal</v>
      </c>
    </row>
    <row r="2272" spans="1:13" x14ac:dyDescent="0.25">
      <c r="A2272" s="13" t="s">
        <v>4542</v>
      </c>
      <c r="B2272" s="13">
        <v>19.3</v>
      </c>
      <c r="C2272" s="13">
        <v>4.7</v>
      </c>
      <c r="D2272" s="13" t="s">
        <v>8335</v>
      </c>
      <c r="E2272" s="13" t="s">
        <v>8336</v>
      </c>
      <c r="F2272" s="13" t="s">
        <v>8335</v>
      </c>
      <c r="G2272" s="13">
        <v>1</v>
      </c>
      <c r="H2272" s="13" t="s">
        <v>8335</v>
      </c>
      <c r="J2272" s="20" t="str">
        <f>IF(Table7[[#This Row],[smoker]]="?","No",Table7[[#This Row],[smoker]])</f>
        <v>No</v>
      </c>
      <c r="K2272" s="20">
        <f>IFERROR(VALUE(Table7[[#This Row],[NumberOfMajorSurgeries]]),0)</f>
        <v>1</v>
      </c>
      <c r="L2272" s="22" t="str">
        <f t="shared" si="70"/>
        <v>Normal Weight</v>
      </c>
      <c r="M2272" s="22" t="str">
        <f t="shared" si="71"/>
        <v>Normal</v>
      </c>
    </row>
    <row r="2273" spans="1:13" x14ac:dyDescent="0.25">
      <c r="A2273" s="13" t="s">
        <v>4544</v>
      </c>
      <c r="B2273" s="13">
        <v>16.22</v>
      </c>
      <c r="C2273" s="13">
        <v>6.21</v>
      </c>
      <c r="D2273" s="13" t="s">
        <v>8336</v>
      </c>
      <c r="E2273" s="13" t="s">
        <v>8335</v>
      </c>
      <c r="F2273" s="13" t="s">
        <v>8335</v>
      </c>
      <c r="G2273" s="13" t="s">
        <v>8339</v>
      </c>
      <c r="H2273" s="13" t="s">
        <v>8335</v>
      </c>
      <c r="J2273" s="20" t="str">
        <f>IF(Table7[[#This Row],[smoker]]="?","No",Table7[[#This Row],[smoker]])</f>
        <v>No</v>
      </c>
      <c r="K2273" s="20">
        <f>IFERROR(VALUE(Table7[[#This Row],[NumberOfMajorSurgeries]]),0)</f>
        <v>0</v>
      </c>
      <c r="L2273" s="20" t="str">
        <f t="shared" si="70"/>
        <v>Underweight</v>
      </c>
      <c r="M2273" s="20" t="str">
        <f t="shared" si="71"/>
        <v>Prediabetes</v>
      </c>
    </row>
    <row r="2274" spans="1:13" x14ac:dyDescent="0.25">
      <c r="A2274" s="13" t="s">
        <v>4546</v>
      </c>
      <c r="B2274" s="13">
        <v>17.12</v>
      </c>
      <c r="C2274" s="13">
        <v>4.5199999999999996</v>
      </c>
      <c r="D2274" s="13" t="s">
        <v>8335</v>
      </c>
      <c r="E2274" s="13" t="s">
        <v>8336</v>
      </c>
      <c r="F2274" s="13" t="s">
        <v>8335</v>
      </c>
      <c r="G2274" s="13">
        <v>1</v>
      </c>
      <c r="H2274" s="13" t="s">
        <v>8335</v>
      </c>
      <c r="J2274" s="20" t="str">
        <f>IF(Table7[[#This Row],[smoker]]="?","No",Table7[[#This Row],[smoker]])</f>
        <v>No</v>
      </c>
      <c r="K2274" s="20">
        <f>IFERROR(VALUE(Table7[[#This Row],[NumberOfMajorSurgeries]]),0)</f>
        <v>1</v>
      </c>
      <c r="L2274" s="22" t="str">
        <f t="shared" si="70"/>
        <v>Underweight</v>
      </c>
      <c r="M2274" s="22" t="str">
        <f t="shared" si="71"/>
        <v>Normal</v>
      </c>
    </row>
    <row r="2275" spans="1:13" x14ac:dyDescent="0.25">
      <c r="A2275" s="13" t="s">
        <v>4548</v>
      </c>
      <c r="B2275" s="13">
        <v>19.07</v>
      </c>
      <c r="C2275" s="13">
        <v>5.45</v>
      </c>
      <c r="D2275" s="13" t="s">
        <v>8335</v>
      </c>
      <c r="E2275" s="13" t="s">
        <v>8335</v>
      </c>
      <c r="F2275" s="13" t="s">
        <v>8335</v>
      </c>
      <c r="G2275" s="13">
        <v>1</v>
      </c>
      <c r="H2275" s="13" t="s">
        <v>8335</v>
      </c>
      <c r="J2275" s="20" t="str">
        <f>IF(Table7[[#This Row],[smoker]]="?","No",Table7[[#This Row],[smoker]])</f>
        <v>No</v>
      </c>
      <c r="K2275" s="20">
        <f>IFERROR(VALUE(Table7[[#This Row],[NumberOfMajorSurgeries]]),0)</f>
        <v>1</v>
      </c>
      <c r="L2275" s="20" t="str">
        <f t="shared" si="70"/>
        <v>Normal Weight</v>
      </c>
      <c r="M2275" s="20" t="str">
        <f t="shared" si="71"/>
        <v>Normal</v>
      </c>
    </row>
    <row r="2276" spans="1:13" x14ac:dyDescent="0.25">
      <c r="A2276" s="13" t="s">
        <v>4550</v>
      </c>
      <c r="B2276" s="13">
        <v>15.56</v>
      </c>
      <c r="C2276" s="13">
        <v>4.42</v>
      </c>
      <c r="D2276" s="13" t="s">
        <v>8335</v>
      </c>
      <c r="E2276" s="13" t="s">
        <v>8335</v>
      </c>
      <c r="F2276" s="13" t="s">
        <v>8335</v>
      </c>
      <c r="G2276" s="13" t="s">
        <v>8339</v>
      </c>
      <c r="H2276" s="13" t="s">
        <v>8335</v>
      </c>
      <c r="J2276" s="20" t="str">
        <f>IF(Table7[[#This Row],[smoker]]="?","No",Table7[[#This Row],[smoker]])</f>
        <v>No</v>
      </c>
      <c r="K2276" s="20">
        <f>IFERROR(VALUE(Table7[[#This Row],[NumberOfMajorSurgeries]]),0)</f>
        <v>0</v>
      </c>
      <c r="L2276" s="22" t="str">
        <f t="shared" si="70"/>
        <v>Underweight</v>
      </c>
      <c r="M2276" s="22" t="str">
        <f t="shared" si="71"/>
        <v>Normal</v>
      </c>
    </row>
    <row r="2277" spans="1:13" x14ac:dyDescent="0.25">
      <c r="A2277" s="13" t="s">
        <v>4552</v>
      </c>
      <c r="B2277" s="13">
        <v>22.76</v>
      </c>
      <c r="C2277" s="13">
        <v>9.44</v>
      </c>
      <c r="D2277" s="13" t="s">
        <v>8335</v>
      </c>
      <c r="E2277" s="13" t="s">
        <v>8335</v>
      </c>
      <c r="F2277" s="13" t="s">
        <v>8335</v>
      </c>
      <c r="G2277" s="13" t="s">
        <v>8339</v>
      </c>
      <c r="H2277" s="13" t="s">
        <v>8335</v>
      </c>
      <c r="J2277" s="20" t="str">
        <f>IF(Table7[[#This Row],[smoker]]="?","No",Table7[[#This Row],[smoker]])</f>
        <v>No</v>
      </c>
      <c r="K2277" s="20">
        <f>IFERROR(VALUE(Table7[[#This Row],[NumberOfMajorSurgeries]]),0)</f>
        <v>0</v>
      </c>
      <c r="L2277" s="20" t="str">
        <f t="shared" si="70"/>
        <v>Normal Weight</v>
      </c>
      <c r="M2277" s="20" t="str">
        <f t="shared" si="71"/>
        <v>Diabetes</v>
      </c>
    </row>
    <row r="2278" spans="1:13" x14ac:dyDescent="0.25">
      <c r="A2278" s="13" t="s">
        <v>4554</v>
      </c>
      <c r="B2278" s="13">
        <v>22.79</v>
      </c>
      <c r="C2278" s="13">
        <v>6.15</v>
      </c>
      <c r="D2278" s="13" t="s">
        <v>8336</v>
      </c>
      <c r="E2278" s="13" t="s">
        <v>8335</v>
      </c>
      <c r="F2278" s="13" t="s">
        <v>8337</v>
      </c>
      <c r="G2278" s="13">
        <v>1</v>
      </c>
      <c r="H2278" s="13" t="s">
        <v>8335</v>
      </c>
      <c r="J2278" s="20" t="str">
        <f>IF(Table7[[#This Row],[smoker]]="?","No",Table7[[#This Row],[smoker]])</f>
        <v>No</v>
      </c>
      <c r="K2278" s="20">
        <f>IFERROR(VALUE(Table7[[#This Row],[NumberOfMajorSurgeries]]),0)</f>
        <v>1</v>
      </c>
      <c r="L2278" s="22" t="str">
        <f t="shared" si="70"/>
        <v>Normal Weight</v>
      </c>
      <c r="M2278" s="22" t="str">
        <f t="shared" si="71"/>
        <v>Prediabetes</v>
      </c>
    </row>
    <row r="2279" spans="1:13" x14ac:dyDescent="0.25">
      <c r="A2279" s="13" t="s">
        <v>4556</v>
      </c>
      <c r="B2279" s="13">
        <v>17.41</v>
      </c>
      <c r="C2279" s="13">
        <v>5.13</v>
      </c>
      <c r="D2279" s="13" t="s">
        <v>8336</v>
      </c>
      <c r="E2279" s="13" t="s">
        <v>8335</v>
      </c>
      <c r="F2279" s="13" t="s">
        <v>8335</v>
      </c>
      <c r="G2279" s="13" t="s">
        <v>8339</v>
      </c>
      <c r="H2279" s="13" t="s">
        <v>8335</v>
      </c>
      <c r="J2279" s="20" t="str">
        <f>IF(Table7[[#This Row],[smoker]]="?","No",Table7[[#This Row],[smoker]])</f>
        <v>No</v>
      </c>
      <c r="K2279" s="20">
        <f>IFERROR(VALUE(Table7[[#This Row],[NumberOfMajorSurgeries]]),0)</f>
        <v>0</v>
      </c>
      <c r="L2279" s="20" t="str">
        <f t="shared" si="70"/>
        <v>Underweight</v>
      </c>
      <c r="M2279" s="20" t="str">
        <f t="shared" si="71"/>
        <v>Normal</v>
      </c>
    </row>
    <row r="2280" spans="1:13" x14ac:dyDescent="0.25">
      <c r="A2280" s="13" t="s">
        <v>4558</v>
      </c>
      <c r="B2280" s="13">
        <v>19.32</v>
      </c>
      <c r="C2280" s="13">
        <v>4.96</v>
      </c>
      <c r="D2280" s="13" t="s">
        <v>8336</v>
      </c>
      <c r="E2280" s="13" t="s">
        <v>8335</v>
      </c>
      <c r="F2280" s="13" t="s">
        <v>8335</v>
      </c>
      <c r="G2280" s="13" t="s">
        <v>8339</v>
      </c>
      <c r="H2280" s="13" t="s">
        <v>8335</v>
      </c>
      <c r="J2280" s="20" t="str">
        <f>IF(Table7[[#This Row],[smoker]]="?","No",Table7[[#This Row],[smoker]])</f>
        <v>No</v>
      </c>
      <c r="K2280" s="20">
        <f>IFERROR(VALUE(Table7[[#This Row],[NumberOfMajorSurgeries]]),0)</f>
        <v>0</v>
      </c>
      <c r="L2280" s="22" t="str">
        <f t="shared" si="70"/>
        <v>Normal Weight</v>
      </c>
      <c r="M2280" s="22" t="str">
        <f t="shared" si="71"/>
        <v>Normal</v>
      </c>
    </row>
    <row r="2281" spans="1:13" x14ac:dyDescent="0.25">
      <c r="A2281" s="13" t="s">
        <v>4560</v>
      </c>
      <c r="B2281" s="13">
        <v>18.25</v>
      </c>
      <c r="C2281" s="13">
        <v>10.95</v>
      </c>
      <c r="D2281" s="13" t="s">
        <v>8335</v>
      </c>
      <c r="E2281" s="13" t="s">
        <v>8335</v>
      </c>
      <c r="F2281" s="13" t="s">
        <v>8335</v>
      </c>
      <c r="G2281" s="13" t="s">
        <v>8339</v>
      </c>
      <c r="H2281" s="13" t="s">
        <v>8335</v>
      </c>
      <c r="J2281" s="20" t="str">
        <f>IF(Table7[[#This Row],[smoker]]="?","No",Table7[[#This Row],[smoker]])</f>
        <v>No</v>
      </c>
      <c r="K2281" s="20">
        <f>IFERROR(VALUE(Table7[[#This Row],[NumberOfMajorSurgeries]]),0)</f>
        <v>0</v>
      </c>
      <c r="L2281" s="20" t="str">
        <f t="shared" si="70"/>
        <v>Underweight</v>
      </c>
      <c r="M2281" s="20" t="str">
        <f t="shared" si="71"/>
        <v>Diabetes</v>
      </c>
    </row>
    <row r="2282" spans="1:13" x14ac:dyDescent="0.25">
      <c r="A2282" s="13" t="s">
        <v>4562</v>
      </c>
      <c r="B2282" s="13">
        <v>53.13</v>
      </c>
      <c r="C2282" s="13">
        <v>4.4400000000000004</v>
      </c>
      <c r="D2282" s="13" t="s">
        <v>8335</v>
      </c>
      <c r="E2282" s="13" t="s">
        <v>8336</v>
      </c>
      <c r="F2282" s="13" t="s">
        <v>8335</v>
      </c>
      <c r="G2282" s="13">
        <v>1</v>
      </c>
      <c r="H2282" s="13" t="s">
        <v>8335</v>
      </c>
      <c r="J2282" s="20" t="str">
        <f>IF(Table7[[#This Row],[smoker]]="?","No",Table7[[#This Row],[smoker]])</f>
        <v>No</v>
      </c>
      <c r="K2282" s="20">
        <f>IFERROR(VALUE(Table7[[#This Row],[NumberOfMajorSurgeries]]),0)</f>
        <v>1</v>
      </c>
      <c r="L2282" s="22" t="str">
        <f t="shared" si="70"/>
        <v>Obesity</v>
      </c>
      <c r="M2282" s="22" t="str">
        <f t="shared" si="71"/>
        <v>Normal</v>
      </c>
    </row>
    <row r="2283" spans="1:13" x14ac:dyDescent="0.25">
      <c r="A2283" s="13" t="s">
        <v>4564</v>
      </c>
      <c r="B2283" s="13">
        <v>20.46</v>
      </c>
      <c r="C2283" s="13">
        <v>4.0199999999999996</v>
      </c>
      <c r="D2283" s="13" t="s">
        <v>8335</v>
      </c>
      <c r="E2283" s="13" t="s">
        <v>8335</v>
      </c>
      <c r="F2283" s="13" t="s">
        <v>8335</v>
      </c>
      <c r="G2283" s="13" t="s">
        <v>8339</v>
      </c>
      <c r="H2283" s="13" t="s">
        <v>8335</v>
      </c>
      <c r="J2283" s="20" t="str">
        <f>IF(Table7[[#This Row],[smoker]]="?","No",Table7[[#This Row],[smoker]])</f>
        <v>No</v>
      </c>
      <c r="K2283" s="20">
        <f>IFERROR(VALUE(Table7[[#This Row],[NumberOfMajorSurgeries]]),0)</f>
        <v>0</v>
      </c>
      <c r="L2283" s="20" t="str">
        <f t="shared" si="70"/>
        <v>Normal Weight</v>
      </c>
      <c r="M2283" s="20" t="str">
        <f t="shared" si="71"/>
        <v>Normal</v>
      </c>
    </row>
    <row r="2284" spans="1:13" x14ac:dyDescent="0.25">
      <c r="A2284" s="13" t="s">
        <v>4566</v>
      </c>
      <c r="B2284" s="13">
        <v>43.01</v>
      </c>
      <c r="C2284" s="13">
        <v>5.44</v>
      </c>
      <c r="D2284" s="13" t="s">
        <v>8335</v>
      </c>
      <c r="E2284" s="13" t="s">
        <v>8336</v>
      </c>
      <c r="F2284" s="13" t="s">
        <v>8335</v>
      </c>
      <c r="G2284" s="13">
        <v>1</v>
      </c>
      <c r="H2284" s="13" t="s">
        <v>8335</v>
      </c>
      <c r="J2284" s="20" t="str">
        <f>IF(Table7[[#This Row],[smoker]]="?","No",Table7[[#This Row],[smoker]])</f>
        <v>No</v>
      </c>
      <c r="K2284" s="20">
        <f>IFERROR(VALUE(Table7[[#This Row],[NumberOfMajorSurgeries]]),0)</f>
        <v>1</v>
      </c>
      <c r="L2284" s="22" t="str">
        <f t="shared" si="70"/>
        <v>Obesity</v>
      </c>
      <c r="M2284" s="22" t="str">
        <f t="shared" si="71"/>
        <v>Normal</v>
      </c>
    </row>
    <row r="2285" spans="1:13" x14ac:dyDescent="0.25">
      <c r="A2285" s="13" t="s">
        <v>4568</v>
      </c>
      <c r="B2285" s="13">
        <v>15.01</v>
      </c>
      <c r="C2285" s="13">
        <v>4.1500000000000004</v>
      </c>
      <c r="D2285" s="13" t="s">
        <v>8335</v>
      </c>
      <c r="E2285" s="13" t="s">
        <v>8335</v>
      </c>
      <c r="F2285" s="13" t="s">
        <v>8337</v>
      </c>
      <c r="G2285" s="13">
        <v>1</v>
      </c>
      <c r="H2285" s="13" t="s">
        <v>8335</v>
      </c>
      <c r="J2285" s="20" t="str">
        <f>IF(Table7[[#This Row],[smoker]]="?","No",Table7[[#This Row],[smoker]])</f>
        <v>No</v>
      </c>
      <c r="K2285" s="20">
        <f>IFERROR(VALUE(Table7[[#This Row],[NumberOfMajorSurgeries]]),0)</f>
        <v>1</v>
      </c>
      <c r="L2285" s="20" t="str">
        <f t="shared" si="70"/>
        <v>Underweight</v>
      </c>
      <c r="M2285" s="20" t="str">
        <f t="shared" si="71"/>
        <v>Normal</v>
      </c>
    </row>
    <row r="2286" spans="1:13" x14ac:dyDescent="0.25">
      <c r="A2286" s="13" t="s">
        <v>4570</v>
      </c>
      <c r="B2286" s="13">
        <v>41.14</v>
      </c>
      <c r="C2286" s="13">
        <v>6.02</v>
      </c>
      <c r="D2286" s="13" t="s">
        <v>8335</v>
      </c>
      <c r="E2286" s="13" t="s">
        <v>8336</v>
      </c>
      <c r="F2286" s="13" t="s">
        <v>8335</v>
      </c>
      <c r="G2286" s="13">
        <v>1</v>
      </c>
      <c r="H2286" s="13" t="s">
        <v>8335</v>
      </c>
      <c r="J2286" s="20" t="str">
        <f>IF(Table7[[#This Row],[smoker]]="?","No",Table7[[#This Row],[smoker]])</f>
        <v>No</v>
      </c>
      <c r="K2286" s="20">
        <f>IFERROR(VALUE(Table7[[#This Row],[NumberOfMajorSurgeries]]),0)</f>
        <v>1</v>
      </c>
      <c r="L2286" s="22" t="str">
        <f t="shared" si="70"/>
        <v>Obesity</v>
      </c>
      <c r="M2286" s="22" t="str">
        <f t="shared" si="71"/>
        <v>Prediabetes</v>
      </c>
    </row>
    <row r="2287" spans="1:13" x14ac:dyDescent="0.25">
      <c r="A2287" s="13" t="s">
        <v>4572</v>
      </c>
      <c r="B2287" s="13">
        <v>16.55</v>
      </c>
      <c r="C2287" s="13">
        <v>7.73</v>
      </c>
      <c r="D2287" s="13" t="s">
        <v>8335</v>
      </c>
      <c r="E2287" s="13" t="s">
        <v>8335</v>
      </c>
      <c r="F2287" s="13" t="s">
        <v>8335</v>
      </c>
      <c r="G2287" s="13" t="s">
        <v>8339</v>
      </c>
      <c r="H2287" s="13" t="s">
        <v>8335</v>
      </c>
      <c r="J2287" s="20" t="str">
        <f>IF(Table7[[#This Row],[smoker]]="?","No",Table7[[#This Row],[smoker]])</f>
        <v>No</v>
      </c>
      <c r="K2287" s="20">
        <f>IFERROR(VALUE(Table7[[#This Row],[NumberOfMajorSurgeries]]),0)</f>
        <v>0</v>
      </c>
      <c r="L2287" s="20" t="str">
        <f t="shared" si="70"/>
        <v>Underweight</v>
      </c>
      <c r="M2287" s="20" t="str">
        <f t="shared" si="71"/>
        <v>Diabetes</v>
      </c>
    </row>
    <row r="2288" spans="1:13" x14ac:dyDescent="0.25">
      <c r="A2288" s="13" t="s">
        <v>4574</v>
      </c>
      <c r="B2288" s="13">
        <v>37.29</v>
      </c>
      <c r="C2288" s="13">
        <v>5.03</v>
      </c>
      <c r="D2288" s="13" t="s">
        <v>8335</v>
      </c>
      <c r="E2288" s="13" t="s">
        <v>8336</v>
      </c>
      <c r="F2288" s="13" t="s">
        <v>8335</v>
      </c>
      <c r="G2288" s="13">
        <v>1</v>
      </c>
      <c r="H2288" s="13" t="s">
        <v>8335</v>
      </c>
      <c r="J2288" s="20" t="str">
        <f>IF(Table7[[#This Row],[smoker]]="?","No",Table7[[#This Row],[smoker]])</f>
        <v>No</v>
      </c>
      <c r="K2288" s="20">
        <f>IFERROR(VALUE(Table7[[#This Row],[NumberOfMajorSurgeries]]),0)</f>
        <v>1</v>
      </c>
      <c r="L2288" s="22" t="str">
        <f t="shared" si="70"/>
        <v>Obesity</v>
      </c>
      <c r="M2288" s="22" t="str">
        <f t="shared" si="71"/>
        <v>Normal</v>
      </c>
    </row>
    <row r="2289" spans="1:13" x14ac:dyDescent="0.25">
      <c r="A2289" s="13" t="s">
        <v>4576</v>
      </c>
      <c r="B2289" s="13">
        <v>16.739999999999998</v>
      </c>
      <c r="C2289" s="13">
        <v>4.08</v>
      </c>
      <c r="D2289" s="13" t="s">
        <v>8336</v>
      </c>
      <c r="E2289" s="13" t="s">
        <v>8335</v>
      </c>
      <c r="F2289" s="13" t="s">
        <v>8335</v>
      </c>
      <c r="G2289" s="13" t="s">
        <v>8339</v>
      </c>
      <c r="H2289" s="13" t="s">
        <v>8335</v>
      </c>
      <c r="J2289" s="20" t="str">
        <f>IF(Table7[[#This Row],[smoker]]="?","No",Table7[[#This Row],[smoker]])</f>
        <v>No</v>
      </c>
      <c r="K2289" s="20">
        <f>IFERROR(VALUE(Table7[[#This Row],[NumberOfMajorSurgeries]]),0)</f>
        <v>0</v>
      </c>
      <c r="L2289" s="20" t="str">
        <f t="shared" si="70"/>
        <v>Underweight</v>
      </c>
      <c r="M2289" s="20" t="str">
        <f t="shared" si="71"/>
        <v>Normal</v>
      </c>
    </row>
    <row r="2290" spans="1:13" x14ac:dyDescent="0.25">
      <c r="A2290" s="13" t="s">
        <v>4578</v>
      </c>
      <c r="B2290" s="13">
        <v>34.43</v>
      </c>
      <c r="C2290" s="13">
        <v>4.2699999999999996</v>
      </c>
      <c r="D2290" s="13" t="s">
        <v>8335</v>
      </c>
      <c r="E2290" s="13" t="s">
        <v>8336</v>
      </c>
      <c r="F2290" s="13" t="s">
        <v>8335</v>
      </c>
      <c r="G2290" s="13">
        <v>1</v>
      </c>
      <c r="H2290" s="13" t="s">
        <v>8335</v>
      </c>
      <c r="J2290" s="20" t="str">
        <f>IF(Table7[[#This Row],[smoker]]="?","No",Table7[[#This Row],[smoker]])</f>
        <v>No</v>
      </c>
      <c r="K2290" s="20">
        <f>IFERROR(VALUE(Table7[[#This Row],[NumberOfMajorSurgeries]]),0)</f>
        <v>1</v>
      </c>
      <c r="L2290" s="22" t="str">
        <f t="shared" si="70"/>
        <v>Obesity</v>
      </c>
      <c r="M2290" s="22" t="str">
        <f t="shared" si="71"/>
        <v>Normal</v>
      </c>
    </row>
    <row r="2291" spans="1:13" x14ac:dyDescent="0.25">
      <c r="A2291" s="13" t="s">
        <v>4580</v>
      </c>
      <c r="B2291" s="13">
        <v>34.1</v>
      </c>
      <c r="C2291" s="13">
        <v>4.07</v>
      </c>
      <c r="D2291" s="13" t="s">
        <v>8335</v>
      </c>
      <c r="E2291" s="13" t="s">
        <v>8336</v>
      </c>
      <c r="F2291" s="13" t="s">
        <v>8335</v>
      </c>
      <c r="G2291" s="13">
        <v>1</v>
      </c>
      <c r="H2291" s="13" t="s">
        <v>8335</v>
      </c>
      <c r="J2291" s="20" t="str">
        <f>IF(Table7[[#This Row],[smoker]]="?","No",Table7[[#This Row],[smoker]])</f>
        <v>No</v>
      </c>
      <c r="K2291" s="20">
        <f>IFERROR(VALUE(Table7[[#This Row],[NumberOfMajorSurgeries]]),0)</f>
        <v>1</v>
      </c>
      <c r="L2291" s="20" t="str">
        <f t="shared" si="70"/>
        <v>Obesity</v>
      </c>
      <c r="M2291" s="20" t="str">
        <f t="shared" si="71"/>
        <v>Normal</v>
      </c>
    </row>
    <row r="2292" spans="1:13" x14ac:dyDescent="0.25">
      <c r="A2292" s="13" t="s">
        <v>4582</v>
      </c>
      <c r="B2292" s="13">
        <v>19.3</v>
      </c>
      <c r="C2292" s="13">
        <v>10.36</v>
      </c>
      <c r="D2292" s="13" t="s">
        <v>8335</v>
      </c>
      <c r="E2292" s="13" t="s">
        <v>8335</v>
      </c>
      <c r="F2292" s="13" t="s">
        <v>8335</v>
      </c>
      <c r="G2292" s="13" t="s">
        <v>8339</v>
      </c>
      <c r="H2292" s="13" t="s">
        <v>8335</v>
      </c>
      <c r="J2292" s="20" t="str">
        <f>IF(Table7[[#This Row],[smoker]]="?","No",Table7[[#This Row],[smoker]])</f>
        <v>No</v>
      </c>
      <c r="K2292" s="20">
        <f>IFERROR(VALUE(Table7[[#This Row],[NumberOfMajorSurgeries]]),0)</f>
        <v>0</v>
      </c>
      <c r="L2292" s="22" t="str">
        <f t="shared" si="70"/>
        <v>Normal Weight</v>
      </c>
      <c r="M2292" s="22" t="str">
        <f t="shared" si="71"/>
        <v>Diabetes</v>
      </c>
    </row>
    <row r="2293" spans="1:13" x14ac:dyDescent="0.25">
      <c r="A2293" s="13" t="s">
        <v>4584</v>
      </c>
      <c r="B2293" s="13">
        <v>33.659999999999997</v>
      </c>
      <c r="C2293" s="13">
        <v>5.71</v>
      </c>
      <c r="D2293" s="13" t="s">
        <v>8335</v>
      </c>
      <c r="E2293" s="13" t="s">
        <v>8336</v>
      </c>
      <c r="F2293" s="13" t="s">
        <v>8335</v>
      </c>
      <c r="G2293" s="13">
        <v>1</v>
      </c>
      <c r="H2293" s="13" t="s">
        <v>8335</v>
      </c>
      <c r="J2293" s="20" t="str">
        <f>IF(Table7[[#This Row],[smoker]]="?","No",Table7[[#This Row],[smoker]])</f>
        <v>No</v>
      </c>
      <c r="K2293" s="20">
        <f>IFERROR(VALUE(Table7[[#This Row],[NumberOfMajorSurgeries]]),0)</f>
        <v>1</v>
      </c>
      <c r="L2293" s="20" t="str">
        <f t="shared" si="70"/>
        <v>Obesity</v>
      </c>
      <c r="M2293" s="20" t="str">
        <f t="shared" si="71"/>
        <v>Prediabetes</v>
      </c>
    </row>
    <row r="2294" spans="1:13" x14ac:dyDescent="0.25">
      <c r="A2294" s="13" t="s">
        <v>4586</v>
      </c>
      <c r="B2294" s="13">
        <v>33.33</v>
      </c>
      <c r="C2294" s="13">
        <v>6.08</v>
      </c>
      <c r="D2294" s="13" t="s">
        <v>8335</v>
      </c>
      <c r="E2294" s="13" t="s">
        <v>8336</v>
      </c>
      <c r="F2294" s="13" t="s">
        <v>8335</v>
      </c>
      <c r="G2294" s="13">
        <v>1</v>
      </c>
      <c r="H2294" s="13" t="s">
        <v>8335</v>
      </c>
      <c r="J2294" s="20" t="str">
        <f>IF(Table7[[#This Row],[smoker]]="?","No",Table7[[#This Row],[smoker]])</f>
        <v>No</v>
      </c>
      <c r="K2294" s="20">
        <f>IFERROR(VALUE(Table7[[#This Row],[NumberOfMajorSurgeries]]),0)</f>
        <v>1</v>
      </c>
      <c r="L2294" s="22" t="str">
        <f t="shared" si="70"/>
        <v>Obesity</v>
      </c>
      <c r="M2294" s="22" t="str">
        <f t="shared" si="71"/>
        <v>Prediabetes</v>
      </c>
    </row>
    <row r="2295" spans="1:13" x14ac:dyDescent="0.25">
      <c r="A2295" s="13" t="s">
        <v>4588</v>
      </c>
      <c r="B2295" s="13">
        <v>21.84</v>
      </c>
      <c r="C2295" s="13">
        <v>5.71</v>
      </c>
      <c r="D2295" s="13" t="s">
        <v>8335</v>
      </c>
      <c r="E2295" s="13" t="s">
        <v>8336</v>
      </c>
      <c r="F2295" s="13" t="s">
        <v>8335</v>
      </c>
      <c r="G2295" s="13">
        <v>1</v>
      </c>
      <c r="H2295" s="13" t="s">
        <v>8335</v>
      </c>
      <c r="J2295" s="20" t="str">
        <f>IF(Table7[[#This Row],[smoker]]="?","No",Table7[[#This Row],[smoker]])</f>
        <v>No</v>
      </c>
      <c r="K2295" s="20">
        <f>IFERROR(VALUE(Table7[[#This Row],[NumberOfMajorSurgeries]]),0)</f>
        <v>1</v>
      </c>
      <c r="L2295" s="20" t="str">
        <f t="shared" si="70"/>
        <v>Normal Weight</v>
      </c>
      <c r="M2295" s="20" t="str">
        <f t="shared" si="71"/>
        <v>Prediabetes</v>
      </c>
    </row>
    <row r="2296" spans="1:13" x14ac:dyDescent="0.25">
      <c r="A2296" s="13" t="s">
        <v>4590</v>
      </c>
      <c r="B2296" s="13">
        <v>16.87</v>
      </c>
      <c r="C2296" s="13">
        <v>9.1300000000000008</v>
      </c>
      <c r="D2296" s="13" t="s">
        <v>8335</v>
      </c>
      <c r="E2296" s="13" t="s">
        <v>8335</v>
      </c>
      <c r="F2296" s="13" t="s">
        <v>8335</v>
      </c>
      <c r="G2296" s="13" t="s">
        <v>8339</v>
      </c>
      <c r="H2296" s="13" t="s">
        <v>8335</v>
      </c>
      <c r="J2296" s="20" t="str">
        <f>IF(Table7[[#This Row],[smoker]]="?","No",Table7[[#This Row],[smoker]])</f>
        <v>No</v>
      </c>
      <c r="K2296" s="20">
        <f>IFERROR(VALUE(Table7[[#This Row],[NumberOfMajorSurgeries]]),0)</f>
        <v>0</v>
      </c>
      <c r="L2296" s="22" t="str">
        <f t="shared" si="70"/>
        <v>Underweight</v>
      </c>
      <c r="M2296" s="22" t="str">
        <f t="shared" si="71"/>
        <v>Diabetes</v>
      </c>
    </row>
    <row r="2297" spans="1:13" x14ac:dyDescent="0.25">
      <c r="A2297" s="13" t="s">
        <v>4592</v>
      </c>
      <c r="B2297" s="13">
        <v>30.14</v>
      </c>
      <c r="C2297" s="13">
        <v>5.49</v>
      </c>
      <c r="D2297" s="13" t="s">
        <v>8335</v>
      </c>
      <c r="E2297" s="13" t="s">
        <v>8336</v>
      </c>
      <c r="F2297" s="13" t="s">
        <v>8335</v>
      </c>
      <c r="G2297" s="13">
        <v>1</v>
      </c>
      <c r="H2297" s="13" t="s">
        <v>8335</v>
      </c>
      <c r="J2297" s="20" t="str">
        <f>IF(Table7[[#This Row],[smoker]]="?","No",Table7[[#This Row],[smoker]])</f>
        <v>No</v>
      </c>
      <c r="K2297" s="20">
        <f>IFERROR(VALUE(Table7[[#This Row],[NumberOfMajorSurgeries]]),0)</f>
        <v>1</v>
      </c>
      <c r="L2297" s="20" t="str">
        <f t="shared" si="70"/>
        <v>Obesity</v>
      </c>
      <c r="M2297" s="20" t="str">
        <f t="shared" si="71"/>
        <v>Normal</v>
      </c>
    </row>
    <row r="2298" spans="1:13" x14ac:dyDescent="0.25">
      <c r="A2298" s="13" t="s">
        <v>4594</v>
      </c>
      <c r="B2298" s="13">
        <v>23.21</v>
      </c>
      <c r="C2298" s="13">
        <v>4.37</v>
      </c>
      <c r="D2298" s="13" t="s">
        <v>8335</v>
      </c>
      <c r="E2298" s="13" t="s">
        <v>8336</v>
      </c>
      <c r="F2298" s="13" t="s">
        <v>8335</v>
      </c>
      <c r="G2298" s="13">
        <v>1</v>
      </c>
      <c r="H2298" s="13" t="s">
        <v>8335</v>
      </c>
      <c r="J2298" s="20" t="str">
        <f>IF(Table7[[#This Row],[smoker]]="?","No",Table7[[#This Row],[smoker]])</f>
        <v>No</v>
      </c>
      <c r="K2298" s="20">
        <f>IFERROR(VALUE(Table7[[#This Row],[NumberOfMajorSurgeries]]),0)</f>
        <v>1</v>
      </c>
      <c r="L2298" s="22" t="str">
        <f t="shared" si="70"/>
        <v>Normal Weight</v>
      </c>
      <c r="M2298" s="22" t="str">
        <f t="shared" si="71"/>
        <v>Normal</v>
      </c>
    </row>
    <row r="2299" spans="1:13" x14ac:dyDescent="0.25">
      <c r="A2299" s="13" t="s">
        <v>4596</v>
      </c>
      <c r="B2299" s="13">
        <v>17.170000000000002</v>
      </c>
      <c r="C2299" s="13">
        <v>8.4600000000000009</v>
      </c>
      <c r="D2299" s="13" t="s">
        <v>8335</v>
      </c>
      <c r="E2299" s="13" t="s">
        <v>8335</v>
      </c>
      <c r="F2299" s="13" t="s">
        <v>8335</v>
      </c>
      <c r="G2299" s="13" t="s">
        <v>8339</v>
      </c>
      <c r="H2299" s="13" t="s">
        <v>8335</v>
      </c>
      <c r="J2299" s="20" t="str">
        <f>IF(Table7[[#This Row],[smoker]]="?","No",Table7[[#This Row],[smoker]])</f>
        <v>No</v>
      </c>
      <c r="K2299" s="20">
        <f>IFERROR(VALUE(Table7[[#This Row],[NumberOfMajorSurgeries]]),0)</f>
        <v>0</v>
      </c>
      <c r="L2299" s="20" t="str">
        <f t="shared" si="70"/>
        <v>Underweight</v>
      </c>
      <c r="M2299" s="20" t="str">
        <f t="shared" si="71"/>
        <v>Diabetes</v>
      </c>
    </row>
    <row r="2300" spans="1:13" x14ac:dyDescent="0.25">
      <c r="A2300" s="13" t="s">
        <v>4598</v>
      </c>
      <c r="B2300" s="13">
        <v>15.61</v>
      </c>
      <c r="C2300" s="13">
        <v>5.28</v>
      </c>
      <c r="D2300" s="13" t="s">
        <v>8335</v>
      </c>
      <c r="E2300" s="13" t="s">
        <v>8335</v>
      </c>
      <c r="F2300" s="13" t="s">
        <v>8335</v>
      </c>
      <c r="G2300" s="13">
        <v>1</v>
      </c>
      <c r="H2300" s="13" t="s">
        <v>8335</v>
      </c>
      <c r="J2300" s="20" t="str">
        <f>IF(Table7[[#This Row],[smoker]]="?","No",Table7[[#This Row],[smoker]])</f>
        <v>No</v>
      </c>
      <c r="K2300" s="20">
        <f>IFERROR(VALUE(Table7[[#This Row],[NumberOfMajorSurgeries]]),0)</f>
        <v>1</v>
      </c>
      <c r="L2300" s="22" t="str">
        <f t="shared" si="70"/>
        <v>Underweight</v>
      </c>
      <c r="M2300" s="22" t="str">
        <f t="shared" si="71"/>
        <v>Normal</v>
      </c>
    </row>
    <row r="2301" spans="1:13" x14ac:dyDescent="0.25">
      <c r="A2301" s="13" t="s">
        <v>4600</v>
      </c>
      <c r="B2301" s="13">
        <v>17.98</v>
      </c>
      <c r="C2301" s="13">
        <v>5.33</v>
      </c>
      <c r="D2301" s="13" t="s">
        <v>8336</v>
      </c>
      <c r="E2301" s="13" t="s">
        <v>8335</v>
      </c>
      <c r="F2301" s="13" t="s">
        <v>8337</v>
      </c>
      <c r="G2301" s="13">
        <v>1</v>
      </c>
      <c r="H2301" s="13" t="s">
        <v>8335</v>
      </c>
      <c r="J2301" s="20" t="str">
        <f>IF(Table7[[#This Row],[smoker]]="?","No",Table7[[#This Row],[smoker]])</f>
        <v>No</v>
      </c>
      <c r="K2301" s="20">
        <f>IFERROR(VALUE(Table7[[#This Row],[NumberOfMajorSurgeries]]),0)</f>
        <v>1</v>
      </c>
      <c r="L2301" s="20" t="str">
        <f t="shared" si="70"/>
        <v>Underweight</v>
      </c>
      <c r="M2301" s="20" t="str">
        <f t="shared" si="71"/>
        <v>Normal</v>
      </c>
    </row>
    <row r="2302" spans="1:13" x14ac:dyDescent="0.25">
      <c r="A2302" s="13" t="s">
        <v>4602</v>
      </c>
      <c r="B2302" s="13">
        <v>21.64</v>
      </c>
      <c r="C2302" s="13">
        <v>5.5</v>
      </c>
      <c r="D2302" s="13" t="s">
        <v>8335</v>
      </c>
      <c r="E2302" s="13" t="s">
        <v>8336</v>
      </c>
      <c r="F2302" s="13" t="s">
        <v>8335</v>
      </c>
      <c r="G2302" s="13">
        <v>1</v>
      </c>
      <c r="H2302" s="13" t="s">
        <v>8335</v>
      </c>
      <c r="J2302" s="20" t="str">
        <f>IF(Table7[[#This Row],[smoker]]="?","No",Table7[[#This Row],[smoker]])</f>
        <v>No</v>
      </c>
      <c r="K2302" s="20">
        <f>IFERROR(VALUE(Table7[[#This Row],[NumberOfMajorSurgeries]]),0)</f>
        <v>1</v>
      </c>
      <c r="L2302" s="22" t="str">
        <f t="shared" si="70"/>
        <v>Normal Weight</v>
      </c>
      <c r="M2302" s="22" t="str">
        <f t="shared" si="71"/>
        <v>Normal</v>
      </c>
    </row>
    <row r="2303" spans="1:13" x14ac:dyDescent="0.25">
      <c r="A2303" s="13" t="s">
        <v>4604</v>
      </c>
      <c r="B2303" s="13">
        <v>16.399999999999999</v>
      </c>
      <c r="C2303" s="13">
        <v>5.4</v>
      </c>
      <c r="D2303" s="13" t="s">
        <v>8335</v>
      </c>
      <c r="E2303" s="13" t="s">
        <v>8335</v>
      </c>
      <c r="F2303" s="13" t="s">
        <v>8337</v>
      </c>
      <c r="G2303" s="13">
        <v>1</v>
      </c>
      <c r="H2303" s="13" t="s">
        <v>8335</v>
      </c>
      <c r="J2303" s="20" t="str">
        <f>IF(Table7[[#This Row],[smoker]]="?","No",Table7[[#This Row],[smoker]])</f>
        <v>No</v>
      </c>
      <c r="K2303" s="20">
        <f>IFERROR(VALUE(Table7[[#This Row],[NumberOfMajorSurgeries]]),0)</f>
        <v>1</v>
      </c>
      <c r="L2303" s="20" t="str">
        <f t="shared" si="70"/>
        <v>Underweight</v>
      </c>
      <c r="M2303" s="20" t="str">
        <f t="shared" si="71"/>
        <v>Normal</v>
      </c>
    </row>
    <row r="2304" spans="1:13" x14ac:dyDescent="0.25">
      <c r="A2304" s="13" t="s">
        <v>4606</v>
      </c>
      <c r="B2304" s="13">
        <v>15.77</v>
      </c>
      <c r="C2304" s="13">
        <v>6.05</v>
      </c>
      <c r="D2304" s="13" t="s">
        <v>8336</v>
      </c>
      <c r="E2304" s="13" t="s">
        <v>8335</v>
      </c>
      <c r="F2304" s="13" t="s">
        <v>8335</v>
      </c>
      <c r="G2304" s="13">
        <v>1</v>
      </c>
      <c r="H2304" s="13" t="s">
        <v>8335</v>
      </c>
      <c r="J2304" s="20" t="str">
        <f>IF(Table7[[#This Row],[smoker]]="?","No",Table7[[#This Row],[smoker]])</f>
        <v>No</v>
      </c>
      <c r="K2304" s="20">
        <f>IFERROR(VALUE(Table7[[#This Row],[NumberOfMajorSurgeries]]),0)</f>
        <v>1</v>
      </c>
      <c r="L2304" s="22" t="str">
        <f t="shared" si="70"/>
        <v>Underweight</v>
      </c>
      <c r="M2304" s="22" t="str">
        <f t="shared" si="71"/>
        <v>Prediabetes</v>
      </c>
    </row>
    <row r="2305" spans="1:13" x14ac:dyDescent="0.25">
      <c r="A2305" s="13" t="s">
        <v>4608</v>
      </c>
      <c r="B2305" s="13">
        <v>18.27</v>
      </c>
      <c r="C2305" s="13">
        <v>11.46</v>
      </c>
      <c r="D2305" s="13" t="s">
        <v>8335</v>
      </c>
      <c r="E2305" s="13" t="s">
        <v>8335</v>
      </c>
      <c r="F2305" s="13" t="s">
        <v>8335</v>
      </c>
      <c r="G2305" s="13" t="s">
        <v>8339</v>
      </c>
      <c r="H2305" s="13" t="s">
        <v>8335</v>
      </c>
      <c r="J2305" s="20" t="str">
        <f>IF(Table7[[#This Row],[smoker]]="?","No",Table7[[#This Row],[smoker]])</f>
        <v>No</v>
      </c>
      <c r="K2305" s="20">
        <f>IFERROR(VALUE(Table7[[#This Row],[NumberOfMajorSurgeries]]),0)</f>
        <v>0</v>
      </c>
      <c r="L2305" s="20" t="str">
        <f t="shared" si="70"/>
        <v>Underweight</v>
      </c>
      <c r="M2305" s="20" t="str">
        <f t="shared" si="71"/>
        <v>Diabetes</v>
      </c>
    </row>
    <row r="2306" spans="1:13" x14ac:dyDescent="0.25">
      <c r="A2306" s="13" t="s">
        <v>4610</v>
      </c>
      <c r="B2306" s="13">
        <v>16.489999999999998</v>
      </c>
      <c r="C2306" s="13">
        <v>8.48</v>
      </c>
      <c r="D2306" s="13" t="s">
        <v>8335</v>
      </c>
      <c r="E2306" s="13" t="s">
        <v>8335</v>
      </c>
      <c r="F2306" s="13" t="s">
        <v>8335</v>
      </c>
      <c r="G2306" s="13" t="s">
        <v>8339</v>
      </c>
      <c r="H2306" s="13" t="s">
        <v>8335</v>
      </c>
      <c r="J2306" s="20" t="str">
        <f>IF(Table7[[#This Row],[smoker]]="?","No",Table7[[#This Row],[smoker]])</f>
        <v>No</v>
      </c>
      <c r="K2306" s="20">
        <f>IFERROR(VALUE(Table7[[#This Row],[NumberOfMajorSurgeries]]),0)</f>
        <v>0</v>
      </c>
      <c r="L2306" s="22" t="str">
        <f t="shared" ref="L2306:L2336" si="72">IF(B2306 &lt; 18.5, "Underweight", IF(B2306 &lt; 25, "Normal Weight", IF(B2306 &lt; 30, "Overweight", "Obesity")))</f>
        <v>Underweight</v>
      </c>
      <c r="M2306" s="22" t="str">
        <f t="shared" ref="M2306:M2336" si="73">IF(C2306&lt;5.7,"Normal",
IF(C2306&lt;6.5,"Prediabetes",
IF(C2306&lt;7,"Diabetes",
"Diabetes")))</f>
        <v>Diabetes</v>
      </c>
    </row>
    <row r="2307" spans="1:13" x14ac:dyDescent="0.25">
      <c r="A2307" s="13" t="s">
        <v>4612</v>
      </c>
      <c r="B2307" s="13">
        <v>16.14</v>
      </c>
      <c r="C2307" s="13">
        <v>4.8600000000000003</v>
      </c>
      <c r="D2307" s="13" t="s">
        <v>8335</v>
      </c>
      <c r="E2307" s="13" t="s">
        <v>8335</v>
      </c>
      <c r="F2307" s="13" t="s">
        <v>8335</v>
      </c>
      <c r="G2307" s="13" t="s">
        <v>8339</v>
      </c>
      <c r="H2307" s="13" t="s">
        <v>8335</v>
      </c>
      <c r="J2307" s="20" t="str">
        <f>IF(Table7[[#This Row],[smoker]]="?","No",Table7[[#This Row],[smoker]])</f>
        <v>No</v>
      </c>
      <c r="K2307" s="20">
        <f>IFERROR(VALUE(Table7[[#This Row],[NumberOfMajorSurgeries]]),0)</f>
        <v>0</v>
      </c>
      <c r="L2307" s="20" t="str">
        <f t="shared" si="72"/>
        <v>Underweight</v>
      </c>
      <c r="M2307" s="20" t="str">
        <f t="shared" si="73"/>
        <v>Normal</v>
      </c>
    </row>
    <row r="2308" spans="1:13" x14ac:dyDescent="0.25">
      <c r="A2308" s="13" t="s">
        <v>4614</v>
      </c>
      <c r="B2308" s="13">
        <v>20.85</v>
      </c>
      <c r="C2308" s="13">
        <v>4.45</v>
      </c>
      <c r="D2308" s="13" t="s">
        <v>8336</v>
      </c>
      <c r="E2308" s="13" t="s">
        <v>8335</v>
      </c>
      <c r="F2308" s="13" t="s">
        <v>8335</v>
      </c>
      <c r="G2308" s="13">
        <v>1</v>
      </c>
      <c r="H2308" s="13" t="s">
        <v>8335</v>
      </c>
      <c r="J2308" s="20" t="str">
        <f>IF(Table7[[#This Row],[smoker]]="?","No",Table7[[#This Row],[smoker]])</f>
        <v>No</v>
      </c>
      <c r="K2308" s="20">
        <f>IFERROR(VALUE(Table7[[#This Row],[NumberOfMajorSurgeries]]),0)</f>
        <v>1</v>
      </c>
      <c r="L2308" s="22" t="str">
        <f t="shared" si="72"/>
        <v>Normal Weight</v>
      </c>
      <c r="M2308" s="22" t="str">
        <f t="shared" si="73"/>
        <v>Normal</v>
      </c>
    </row>
    <row r="2309" spans="1:13" x14ac:dyDescent="0.25">
      <c r="A2309" s="13" t="s">
        <v>4616</v>
      </c>
      <c r="B2309" s="13">
        <v>15.88</v>
      </c>
      <c r="C2309" s="13">
        <v>4.3600000000000003</v>
      </c>
      <c r="D2309" s="13" t="s">
        <v>8335</v>
      </c>
      <c r="E2309" s="13" t="s">
        <v>8335</v>
      </c>
      <c r="F2309" s="13" t="s">
        <v>8335</v>
      </c>
      <c r="G2309" s="13" t="s">
        <v>8339</v>
      </c>
      <c r="H2309" s="13" t="s">
        <v>8335</v>
      </c>
      <c r="J2309" s="20" t="str">
        <f>IF(Table7[[#This Row],[smoker]]="?","No",Table7[[#This Row],[smoker]])</f>
        <v>No</v>
      </c>
      <c r="K2309" s="20">
        <f>IFERROR(VALUE(Table7[[#This Row],[NumberOfMajorSurgeries]]),0)</f>
        <v>0</v>
      </c>
      <c r="L2309" s="20" t="str">
        <f t="shared" si="72"/>
        <v>Underweight</v>
      </c>
      <c r="M2309" s="20" t="str">
        <f t="shared" si="73"/>
        <v>Normal</v>
      </c>
    </row>
    <row r="2310" spans="1:13" x14ac:dyDescent="0.25">
      <c r="A2310" s="13" t="s">
        <v>4618</v>
      </c>
      <c r="B2310" s="13">
        <v>20.66</v>
      </c>
      <c r="C2310" s="13">
        <v>5.8</v>
      </c>
      <c r="D2310" s="13" t="s">
        <v>8335</v>
      </c>
      <c r="E2310" s="13" t="s">
        <v>8336</v>
      </c>
      <c r="F2310" s="13" t="s">
        <v>8335</v>
      </c>
      <c r="G2310" s="13">
        <v>1</v>
      </c>
      <c r="H2310" s="13" t="s">
        <v>8335</v>
      </c>
      <c r="J2310" s="20" t="str">
        <f>IF(Table7[[#This Row],[smoker]]="?","No",Table7[[#This Row],[smoker]])</f>
        <v>No</v>
      </c>
      <c r="K2310" s="20">
        <f>IFERROR(VALUE(Table7[[#This Row],[NumberOfMajorSurgeries]]),0)</f>
        <v>1</v>
      </c>
      <c r="L2310" s="22" t="str">
        <f t="shared" si="72"/>
        <v>Normal Weight</v>
      </c>
      <c r="M2310" s="22" t="str">
        <f t="shared" si="73"/>
        <v>Prediabetes</v>
      </c>
    </row>
    <row r="2311" spans="1:13" x14ac:dyDescent="0.25">
      <c r="A2311" s="13" t="s">
        <v>4620</v>
      </c>
      <c r="B2311" s="13">
        <v>20.399999999999999</v>
      </c>
      <c r="C2311" s="13">
        <v>5.27</v>
      </c>
      <c r="D2311" s="13" t="s">
        <v>8335</v>
      </c>
      <c r="E2311" s="13" t="s">
        <v>8335</v>
      </c>
      <c r="F2311" s="13" t="s">
        <v>8335</v>
      </c>
      <c r="G2311" s="13" t="s">
        <v>8339</v>
      </c>
      <c r="H2311" s="13" t="s">
        <v>8335</v>
      </c>
      <c r="J2311" s="20" t="str">
        <f>IF(Table7[[#This Row],[smoker]]="?","No",Table7[[#This Row],[smoker]])</f>
        <v>No</v>
      </c>
      <c r="K2311" s="20">
        <f>IFERROR(VALUE(Table7[[#This Row],[NumberOfMajorSurgeries]]),0)</f>
        <v>0</v>
      </c>
      <c r="L2311" s="20" t="str">
        <f t="shared" si="72"/>
        <v>Normal Weight</v>
      </c>
      <c r="M2311" s="20" t="str">
        <f t="shared" si="73"/>
        <v>Normal</v>
      </c>
    </row>
    <row r="2312" spans="1:13" x14ac:dyDescent="0.25">
      <c r="A2312" s="13" t="s">
        <v>4622</v>
      </c>
      <c r="B2312" s="13">
        <v>25.19</v>
      </c>
      <c r="C2312" s="13">
        <v>5.64</v>
      </c>
      <c r="D2312" s="13" t="s">
        <v>8336</v>
      </c>
      <c r="E2312" s="13" t="s">
        <v>8335</v>
      </c>
      <c r="F2312" s="13" t="s">
        <v>8335</v>
      </c>
      <c r="G2312" s="13" t="s">
        <v>8339</v>
      </c>
      <c r="H2312" s="13" t="s">
        <v>8335</v>
      </c>
      <c r="J2312" s="20" t="str">
        <f>IF(Table7[[#This Row],[smoker]]="?","No",Table7[[#This Row],[smoker]])</f>
        <v>No</v>
      </c>
      <c r="K2312" s="20">
        <f>IFERROR(VALUE(Table7[[#This Row],[NumberOfMajorSurgeries]]),0)</f>
        <v>0</v>
      </c>
      <c r="L2312" s="22" t="str">
        <f t="shared" si="72"/>
        <v>Overweight</v>
      </c>
      <c r="M2312" s="22" t="str">
        <f t="shared" si="73"/>
        <v>Normal</v>
      </c>
    </row>
    <row r="2313" spans="1:13" x14ac:dyDescent="0.25">
      <c r="A2313" s="13" t="s">
        <v>4624</v>
      </c>
      <c r="B2313" s="13">
        <v>20.54</v>
      </c>
      <c r="C2313" s="13">
        <v>4.2</v>
      </c>
      <c r="D2313" s="13" t="s">
        <v>8336</v>
      </c>
      <c r="E2313" s="13" t="s">
        <v>8335</v>
      </c>
      <c r="F2313" s="13" t="s">
        <v>8335</v>
      </c>
      <c r="G2313" s="13">
        <v>1</v>
      </c>
      <c r="H2313" s="13" t="s">
        <v>8335</v>
      </c>
      <c r="J2313" s="20" t="str">
        <f>IF(Table7[[#This Row],[smoker]]="?","No",Table7[[#This Row],[smoker]])</f>
        <v>No</v>
      </c>
      <c r="K2313" s="20">
        <f>IFERROR(VALUE(Table7[[#This Row],[NumberOfMajorSurgeries]]),0)</f>
        <v>1</v>
      </c>
      <c r="L2313" s="20" t="str">
        <f t="shared" si="72"/>
        <v>Normal Weight</v>
      </c>
      <c r="M2313" s="20" t="str">
        <f t="shared" si="73"/>
        <v>Normal</v>
      </c>
    </row>
    <row r="2314" spans="1:13" x14ac:dyDescent="0.25">
      <c r="A2314" s="13" t="s">
        <v>4626</v>
      </c>
      <c r="B2314" s="13">
        <v>20.13</v>
      </c>
      <c r="C2314" s="13">
        <v>5.42</v>
      </c>
      <c r="D2314" s="13" t="s">
        <v>8335</v>
      </c>
      <c r="E2314" s="13" t="s">
        <v>8335</v>
      </c>
      <c r="F2314" s="13" t="s">
        <v>8335</v>
      </c>
      <c r="G2314" s="13" t="s">
        <v>8339</v>
      </c>
      <c r="H2314" s="13" t="s">
        <v>8335</v>
      </c>
      <c r="J2314" s="20" t="str">
        <f>IF(Table7[[#This Row],[smoker]]="?","No",Table7[[#This Row],[smoker]])</f>
        <v>No</v>
      </c>
      <c r="K2314" s="20">
        <f>IFERROR(VALUE(Table7[[#This Row],[NumberOfMajorSurgeries]]),0)</f>
        <v>0</v>
      </c>
      <c r="L2314" s="22" t="str">
        <f t="shared" si="72"/>
        <v>Normal Weight</v>
      </c>
      <c r="M2314" s="22" t="str">
        <f t="shared" si="73"/>
        <v>Normal</v>
      </c>
    </row>
    <row r="2315" spans="1:13" x14ac:dyDescent="0.25">
      <c r="A2315" s="13" t="s">
        <v>4628</v>
      </c>
      <c r="B2315" s="13">
        <v>18.93</v>
      </c>
      <c r="C2315" s="13">
        <v>6.11</v>
      </c>
      <c r="D2315" s="13" t="s">
        <v>8335</v>
      </c>
      <c r="E2315" s="13" t="s">
        <v>8335</v>
      </c>
      <c r="F2315" s="13" t="s">
        <v>8337</v>
      </c>
      <c r="G2315" s="13">
        <v>1</v>
      </c>
      <c r="H2315" s="13" t="s">
        <v>8335</v>
      </c>
      <c r="J2315" s="20" t="str">
        <f>IF(Table7[[#This Row],[smoker]]="?","No",Table7[[#This Row],[smoker]])</f>
        <v>No</v>
      </c>
      <c r="K2315" s="20">
        <f>IFERROR(VALUE(Table7[[#This Row],[NumberOfMajorSurgeries]]),0)</f>
        <v>1</v>
      </c>
      <c r="L2315" s="20" t="str">
        <f t="shared" si="72"/>
        <v>Normal Weight</v>
      </c>
      <c r="M2315" s="20" t="str">
        <f t="shared" si="73"/>
        <v>Prediabetes</v>
      </c>
    </row>
    <row r="2316" spans="1:13" x14ac:dyDescent="0.25">
      <c r="A2316" s="13" t="s">
        <v>4630</v>
      </c>
      <c r="B2316" s="13">
        <v>24.14</v>
      </c>
      <c r="C2316" s="13">
        <v>5.29</v>
      </c>
      <c r="D2316" s="13" t="s">
        <v>8335</v>
      </c>
      <c r="E2316" s="13" t="s">
        <v>8336</v>
      </c>
      <c r="F2316" s="13" t="s">
        <v>8335</v>
      </c>
      <c r="G2316" s="13">
        <v>1</v>
      </c>
      <c r="H2316" s="13" t="s">
        <v>8335</v>
      </c>
      <c r="J2316" s="20" t="str">
        <f>IF(Table7[[#This Row],[smoker]]="?","No",Table7[[#This Row],[smoker]])</f>
        <v>No</v>
      </c>
      <c r="K2316" s="20">
        <f>IFERROR(VALUE(Table7[[#This Row],[NumberOfMajorSurgeries]]),0)</f>
        <v>1</v>
      </c>
      <c r="L2316" s="22" t="str">
        <f t="shared" si="72"/>
        <v>Normal Weight</v>
      </c>
      <c r="M2316" s="22" t="str">
        <f t="shared" si="73"/>
        <v>Normal</v>
      </c>
    </row>
    <row r="2317" spans="1:13" x14ac:dyDescent="0.25">
      <c r="A2317" s="13" t="s">
        <v>4632</v>
      </c>
      <c r="B2317" s="13">
        <v>25.03</v>
      </c>
      <c r="C2317" s="13">
        <v>5.91</v>
      </c>
      <c r="D2317" s="13" t="s">
        <v>8335</v>
      </c>
      <c r="E2317" s="13" t="s">
        <v>8336</v>
      </c>
      <c r="F2317" s="13" t="s">
        <v>8335</v>
      </c>
      <c r="G2317" s="13">
        <v>1</v>
      </c>
      <c r="H2317" s="13" t="s">
        <v>8335</v>
      </c>
      <c r="J2317" s="20" t="str">
        <f>IF(Table7[[#This Row],[smoker]]="?","No",Table7[[#This Row],[smoker]])</f>
        <v>No</v>
      </c>
      <c r="K2317" s="20">
        <f>IFERROR(VALUE(Table7[[#This Row],[NumberOfMajorSurgeries]]),0)</f>
        <v>1</v>
      </c>
      <c r="L2317" s="20" t="str">
        <f t="shared" si="72"/>
        <v>Overweight</v>
      </c>
      <c r="M2317" s="20" t="str">
        <f t="shared" si="73"/>
        <v>Prediabetes</v>
      </c>
    </row>
    <row r="2318" spans="1:13" x14ac:dyDescent="0.25">
      <c r="A2318" s="13" t="s">
        <v>4634</v>
      </c>
      <c r="B2318" s="13">
        <v>20.47</v>
      </c>
      <c r="C2318" s="13">
        <v>5.81</v>
      </c>
      <c r="D2318" s="13" t="s">
        <v>8336</v>
      </c>
      <c r="E2318" s="13" t="s">
        <v>8335</v>
      </c>
      <c r="F2318" s="13" t="s">
        <v>8335</v>
      </c>
      <c r="G2318" s="13">
        <v>1</v>
      </c>
      <c r="H2318" s="13" t="s">
        <v>8335</v>
      </c>
      <c r="J2318" s="20" t="str">
        <f>IF(Table7[[#This Row],[smoker]]="?","No",Table7[[#This Row],[smoker]])</f>
        <v>No</v>
      </c>
      <c r="K2318" s="20">
        <f>IFERROR(VALUE(Table7[[#This Row],[NumberOfMajorSurgeries]]),0)</f>
        <v>1</v>
      </c>
      <c r="L2318" s="22" t="str">
        <f t="shared" si="72"/>
        <v>Normal Weight</v>
      </c>
      <c r="M2318" s="22" t="str">
        <f t="shared" si="73"/>
        <v>Prediabetes</v>
      </c>
    </row>
    <row r="2319" spans="1:13" x14ac:dyDescent="0.25">
      <c r="A2319" s="13" t="s">
        <v>4636</v>
      </c>
      <c r="B2319" s="13">
        <v>18.82</v>
      </c>
      <c r="C2319" s="13">
        <v>5.51</v>
      </c>
      <c r="D2319" s="13" t="s">
        <v>8336</v>
      </c>
      <c r="E2319" s="13" t="s">
        <v>8335</v>
      </c>
      <c r="F2319" s="13" t="s">
        <v>8335</v>
      </c>
      <c r="G2319" s="13" t="s">
        <v>8339</v>
      </c>
      <c r="H2319" s="13" t="s">
        <v>8335</v>
      </c>
      <c r="J2319" s="20" t="str">
        <f>IF(Table7[[#This Row],[smoker]]="?","No",Table7[[#This Row],[smoker]])</f>
        <v>No</v>
      </c>
      <c r="K2319" s="20">
        <f>IFERROR(VALUE(Table7[[#This Row],[NumberOfMajorSurgeries]]),0)</f>
        <v>0</v>
      </c>
      <c r="L2319" s="20" t="str">
        <f t="shared" si="72"/>
        <v>Normal Weight</v>
      </c>
      <c r="M2319" s="20" t="str">
        <f t="shared" si="73"/>
        <v>Normal</v>
      </c>
    </row>
    <row r="2320" spans="1:13" x14ac:dyDescent="0.25">
      <c r="A2320" s="13" t="s">
        <v>4638</v>
      </c>
      <c r="B2320" s="13">
        <v>17.079999999999998</v>
      </c>
      <c r="C2320" s="13">
        <v>5.73</v>
      </c>
      <c r="D2320" s="13" t="s">
        <v>8335</v>
      </c>
      <c r="E2320" s="13" t="s">
        <v>8335</v>
      </c>
      <c r="F2320" s="13" t="s">
        <v>8337</v>
      </c>
      <c r="G2320" s="13">
        <v>1</v>
      </c>
      <c r="H2320" s="13" t="s">
        <v>8335</v>
      </c>
      <c r="J2320" s="20" t="str">
        <f>IF(Table7[[#This Row],[smoker]]="?","No",Table7[[#This Row],[smoker]])</f>
        <v>No</v>
      </c>
      <c r="K2320" s="20">
        <f>IFERROR(VALUE(Table7[[#This Row],[NumberOfMajorSurgeries]]),0)</f>
        <v>1</v>
      </c>
      <c r="L2320" s="22" t="str">
        <f t="shared" si="72"/>
        <v>Underweight</v>
      </c>
      <c r="M2320" s="22" t="str">
        <f t="shared" si="73"/>
        <v>Prediabetes</v>
      </c>
    </row>
    <row r="2321" spans="1:13" x14ac:dyDescent="0.25">
      <c r="A2321" s="13" t="s">
        <v>4640</v>
      </c>
      <c r="B2321" s="13">
        <v>19.21</v>
      </c>
      <c r="C2321" s="13">
        <v>5.53</v>
      </c>
      <c r="D2321" s="13" t="s">
        <v>8336</v>
      </c>
      <c r="E2321" s="13" t="s">
        <v>8335</v>
      </c>
      <c r="F2321" s="13" t="s">
        <v>8335</v>
      </c>
      <c r="G2321" s="13" t="s">
        <v>8339</v>
      </c>
      <c r="H2321" s="13" t="s">
        <v>8335</v>
      </c>
      <c r="J2321" s="20" t="str">
        <f>IF(Table7[[#This Row],[smoker]]="?","No",Table7[[#This Row],[smoker]])</f>
        <v>No</v>
      </c>
      <c r="K2321" s="20">
        <f>IFERROR(VALUE(Table7[[#This Row],[NumberOfMajorSurgeries]]),0)</f>
        <v>0</v>
      </c>
      <c r="L2321" s="20" t="str">
        <f t="shared" si="72"/>
        <v>Normal Weight</v>
      </c>
      <c r="M2321" s="20" t="str">
        <f t="shared" si="73"/>
        <v>Normal</v>
      </c>
    </row>
    <row r="2322" spans="1:13" x14ac:dyDescent="0.25">
      <c r="A2322" s="13" t="s">
        <v>4642</v>
      </c>
      <c r="B2322" s="13">
        <v>17.86</v>
      </c>
      <c r="C2322" s="13">
        <v>5.43</v>
      </c>
      <c r="D2322" s="13" t="s">
        <v>8335</v>
      </c>
      <c r="E2322" s="13" t="s">
        <v>8335</v>
      </c>
      <c r="F2322" s="13" t="s">
        <v>8337</v>
      </c>
      <c r="G2322" s="13">
        <v>1</v>
      </c>
      <c r="H2322" s="13" t="s">
        <v>8335</v>
      </c>
      <c r="J2322" s="20" t="str">
        <f>IF(Table7[[#This Row],[smoker]]="?","No",Table7[[#This Row],[smoker]])</f>
        <v>No</v>
      </c>
      <c r="K2322" s="20">
        <f>IFERROR(VALUE(Table7[[#This Row],[NumberOfMajorSurgeries]]),0)</f>
        <v>1</v>
      </c>
      <c r="L2322" s="22" t="str">
        <f t="shared" si="72"/>
        <v>Underweight</v>
      </c>
      <c r="M2322" s="22" t="str">
        <f t="shared" si="73"/>
        <v>Normal</v>
      </c>
    </row>
    <row r="2323" spans="1:13" x14ac:dyDescent="0.25">
      <c r="A2323" s="13" t="s">
        <v>4644</v>
      </c>
      <c r="B2323" s="13">
        <v>21.38</v>
      </c>
      <c r="C2323" s="13">
        <v>8.01</v>
      </c>
      <c r="D2323" s="13" t="s">
        <v>8335</v>
      </c>
      <c r="E2323" s="13" t="s">
        <v>8335</v>
      </c>
      <c r="F2323" s="13" t="s">
        <v>8335</v>
      </c>
      <c r="G2323" s="13" t="s">
        <v>8339</v>
      </c>
      <c r="H2323" s="13" t="s">
        <v>8335</v>
      </c>
      <c r="J2323" s="20" t="str">
        <f>IF(Table7[[#This Row],[smoker]]="?","No",Table7[[#This Row],[smoker]])</f>
        <v>No</v>
      </c>
      <c r="K2323" s="20">
        <f>IFERROR(VALUE(Table7[[#This Row],[NumberOfMajorSurgeries]]),0)</f>
        <v>0</v>
      </c>
      <c r="L2323" s="20" t="str">
        <f t="shared" si="72"/>
        <v>Normal Weight</v>
      </c>
      <c r="M2323" s="20" t="str">
        <f t="shared" si="73"/>
        <v>Diabetes</v>
      </c>
    </row>
    <row r="2324" spans="1:13" x14ac:dyDescent="0.25">
      <c r="A2324" s="13" t="s">
        <v>4646</v>
      </c>
      <c r="B2324" s="13">
        <v>23.35</v>
      </c>
      <c r="C2324" s="13">
        <v>5.94</v>
      </c>
      <c r="D2324" s="13" t="s">
        <v>8335</v>
      </c>
      <c r="E2324" s="13" t="s">
        <v>8335</v>
      </c>
      <c r="F2324" s="13" t="s">
        <v>8335</v>
      </c>
      <c r="G2324" s="13" t="s">
        <v>8339</v>
      </c>
      <c r="H2324" s="13" t="s">
        <v>8335</v>
      </c>
      <c r="J2324" s="20" t="str">
        <f>IF(Table7[[#This Row],[smoker]]="?","No",Table7[[#This Row],[smoker]])</f>
        <v>No</v>
      </c>
      <c r="K2324" s="20">
        <f>IFERROR(VALUE(Table7[[#This Row],[NumberOfMajorSurgeries]]),0)</f>
        <v>0</v>
      </c>
      <c r="L2324" s="22" t="str">
        <f t="shared" si="72"/>
        <v>Normal Weight</v>
      </c>
      <c r="M2324" s="22" t="str">
        <f t="shared" si="73"/>
        <v>Prediabetes</v>
      </c>
    </row>
    <row r="2325" spans="1:13" x14ac:dyDescent="0.25">
      <c r="A2325" s="13" t="s">
        <v>4648</v>
      </c>
      <c r="B2325" s="13">
        <v>22.24</v>
      </c>
      <c r="C2325" s="13">
        <v>5.04</v>
      </c>
      <c r="D2325" s="13" t="s">
        <v>8335</v>
      </c>
      <c r="E2325" s="13" t="s">
        <v>8335</v>
      </c>
      <c r="F2325" s="13" t="s">
        <v>8335</v>
      </c>
      <c r="G2325" s="13" t="s">
        <v>8339</v>
      </c>
      <c r="H2325" s="13" t="s">
        <v>8335</v>
      </c>
      <c r="J2325" s="20" t="str">
        <f>IF(Table7[[#This Row],[smoker]]="?","No",Table7[[#This Row],[smoker]])</f>
        <v>No</v>
      </c>
      <c r="K2325" s="20">
        <f>IFERROR(VALUE(Table7[[#This Row],[NumberOfMajorSurgeries]]),0)</f>
        <v>0</v>
      </c>
      <c r="L2325" s="20" t="str">
        <f t="shared" si="72"/>
        <v>Normal Weight</v>
      </c>
      <c r="M2325" s="20" t="str">
        <f t="shared" si="73"/>
        <v>Normal</v>
      </c>
    </row>
    <row r="2326" spans="1:13" x14ac:dyDescent="0.25">
      <c r="A2326" s="13" t="s">
        <v>4650</v>
      </c>
      <c r="B2326" s="13">
        <v>24.76</v>
      </c>
      <c r="C2326" s="13">
        <v>4.54</v>
      </c>
      <c r="D2326" s="13" t="s">
        <v>8336</v>
      </c>
      <c r="E2326" s="13" t="s">
        <v>8335</v>
      </c>
      <c r="F2326" s="13" t="s">
        <v>8335</v>
      </c>
      <c r="G2326" s="13" t="s">
        <v>8339</v>
      </c>
      <c r="H2326" s="13" t="s">
        <v>8335</v>
      </c>
      <c r="J2326" s="20" t="str">
        <f>IF(Table7[[#This Row],[smoker]]="?","No",Table7[[#This Row],[smoker]])</f>
        <v>No</v>
      </c>
      <c r="K2326" s="20">
        <f>IFERROR(VALUE(Table7[[#This Row],[NumberOfMajorSurgeries]]),0)</f>
        <v>0</v>
      </c>
      <c r="L2326" s="22" t="str">
        <f t="shared" si="72"/>
        <v>Normal Weight</v>
      </c>
      <c r="M2326" s="22" t="str">
        <f t="shared" si="73"/>
        <v>Normal</v>
      </c>
    </row>
    <row r="2327" spans="1:13" x14ac:dyDescent="0.25">
      <c r="A2327" s="13" t="s">
        <v>4652</v>
      </c>
      <c r="B2327" s="13">
        <v>20.100000000000001</v>
      </c>
      <c r="C2327" s="13">
        <v>5.6</v>
      </c>
      <c r="D2327" s="13" t="s">
        <v>8336</v>
      </c>
      <c r="E2327" s="13" t="s">
        <v>8335</v>
      </c>
      <c r="F2327" s="13" t="s">
        <v>8337</v>
      </c>
      <c r="G2327" s="13">
        <v>1</v>
      </c>
      <c r="H2327" s="13" t="s">
        <v>8335</v>
      </c>
      <c r="J2327" s="20" t="str">
        <f>IF(Table7[[#This Row],[smoker]]="?","No",Table7[[#This Row],[smoker]])</f>
        <v>No</v>
      </c>
      <c r="K2327" s="20">
        <f>IFERROR(VALUE(Table7[[#This Row],[NumberOfMajorSurgeries]]),0)</f>
        <v>1</v>
      </c>
      <c r="L2327" s="20" t="str">
        <f t="shared" si="72"/>
        <v>Normal Weight</v>
      </c>
      <c r="M2327" s="20" t="str">
        <f t="shared" si="73"/>
        <v>Normal</v>
      </c>
    </row>
    <row r="2328" spans="1:13" x14ac:dyDescent="0.25">
      <c r="A2328" s="13" t="s">
        <v>4654</v>
      </c>
      <c r="B2328" s="13">
        <v>21.77</v>
      </c>
      <c r="C2328" s="13">
        <v>10.67</v>
      </c>
      <c r="D2328" s="13" t="s">
        <v>8335</v>
      </c>
      <c r="E2328" s="13" t="s">
        <v>8335</v>
      </c>
      <c r="F2328" s="13" t="s">
        <v>8335</v>
      </c>
      <c r="G2328" s="13" t="s">
        <v>8339</v>
      </c>
      <c r="H2328" s="13" t="s">
        <v>8335</v>
      </c>
      <c r="J2328" s="20" t="str">
        <f>IF(Table7[[#This Row],[smoker]]="?","No",Table7[[#This Row],[smoker]])</f>
        <v>No</v>
      </c>
      <c r="K2328" s="20">
        <f>IFERROR(VALUE(Table7[[#This Row],[NumberOfMajorSurgeries]]),0)</f>
        <v>0</v>
      </c>
      <c r="L2328" s="22" t="str">
        <f t="shared" si="72"/>
        <v>Normal Weight</v>
      </c>
      <c r="M2328" s="22" t="str">
        <f t="shared" si="73"/>
        <v>Diabetes</v>
      </c>
    </row>
    <row r="2329" spans="1:13" x14ac:dyDescent="0.25">
      <c r="A2329" s="13" t="s">
        <v>4656</v>
      </c>
      <c r="B2329" s="13">
        <v>17.82</v>
      </c>
      <c r="C2329" s="13">
        <v>5.26</v>
      </c>
      <c r="D2329" s="13" t="s">
        <v>8336</v>
      </c>
      <c r="E2329" s="13" t="s">
        <v>8335</v>
      </c>
      <c r="F2329" s="13" t="s">
        <v>8335</v>
      </c>
      <c r="G2329" s="13">
        <v>1</v>
      </c>
      <c r="H2329" s="13" t="s">
        <v>8335</v>
      </c>
      <c r="J2329" s="20" t="str">
        <f>IF(Table7[[#This Row],[smoker]]="?","No",Table7[[#This Row],[smoker]])</f>
        <v>No</v>
      </c>
      <c r="K2329" s="20">
        <f>IFERROR(VALUE(Table7[[#This Row],[NumberOfMajorSurgeries]]),0)</f>
        <v>1</v>
      </c>
      <c r="L2329" s="20" t="str">
        <f t="shared" si="72"/>
        <v>Underweight</v>
      </c>
      <c r="M2329" s="20" t="str">
        <f t="shared" si="73"/>
        <v>Normal</v>
      </c>
    </row>
    <row r="2330" spans="1:13" x14ac:dyDescent="0.25">
      <c r="A2330" s="13" t="s">
        <v>4658</v>
      </c>
      <c r="B2330" s="13">
        <v>17.07</v>
      </c>
      <c r="C2330" s="13">
        <v>5.22</v>
      </c>
      <c r="D2330" s="13" t="s">
        <v>8335</v>
      </c>
      <c r="E2330" s="13" t="s">
        <v>8335</v>
      </c>
      <c r="F2330" s="13" t="s">
        <v>8337</v>
      </c>
      <c r="G2330" s="13">
        <v>1</v>
      </c>
      <c r="H2330" s="13" t="s">
        <v>8335</v>
      </c>
      <c r="J2330" s="20" t="str">
        <f>IF(Table7[[#This Row],[smoker]]="?","No",Table7[[#This Row],[smoker]])</f>
        <v>No</v>
      </c>
      <c r="K2330" s="20">
        <f>IFERROR(VALUE(Table7[[#This Row],[NumberOfMajorSurgeries]]),0)</f>
        <v>1</v>
      </c>
      <c r="L2330" s="22" t="str">
        <f t="shared" si="72"/>
        <v>Underweight</v>
      </c>
      <c r="M2330" s="22" t="str">
        <f t="shared" si="73"/>
        <v>Normal</v>
      </c>
    </row>
    <row r="2331" spans="1:13" x14ac:dyDescent="0.25">
      <c r="A2331" s="13" t="s">
        <v>4660</v>
      </c>
      <c r="B2331" s="13">
        <v>22.24</v>
      </c>
      <c r="C2331" s="13">
        <v>4.29</v>
      </c>
      <c r="D2331" s="13" t="s">
        <v>8336</v>
      </c>
      <c r="E2331" s="13" t="s">
        <v>8335</v>
      </c>
      <c r="F2331" s="13" t="s">
        <v>8335</v>
      </c>
      <c r="G2331" s="13" t="s">
        <v>8339</v>
      </c>
      <c r="H2331" s="13" t="s">
        <v>8335</v>
      </c>
      <c r="J2331" s="20" t="str">
        <f>IF(Table7[[#This Row],[smoker]]="?","No",Table7[[#This Row],[smoker]])</f>
        <v>No</v>
      </c>
      <c r="K2331" s="20">
        <f>IFERROR(VALUE(Table7[[#This Row],[NumberOfMajorSurgeries]]),0)</f>
        <v>0</v>
      </c>
      <c r="L2331" s="20" t="str">
        <f t="shared" si="72"/>
        <v>Normal Weight</v>
      </c>
      <c r="M2331" s="20" t="str">
        <f t="shared" si="73"/>
        <v>Normal</v>
      </c>
    </row>
    <row r="2332" spans="1:13" x14ac:dyDescent="0.25">
      <c r="A2332" s="13" t="s">
        <v>4662</v>
      </c>
      <c r="B2332" s="13">
        <v>22.34</v>
      </c>
      <c r="C2332" s="13">
        <v>5.57</v>
      </c>
      <c r="D2332" s="13" t="s">
        <v>8335</v>
      </c>
      <c r="E2332" s="13" t="s">
        <v>8335</v>
      </c>
      <c r="F2332" s="13" t="s">
        <v>8335</v>
      </c>
      <c r="G2332" s="13">
        <v>1</v>
      </c>
      <c r="H2332" s="13" t="s">
        <v>8335</v>
      </c>
      <c r="J2332" s="20" t="str">
        <f>IF(Table7[[#This Row],[smoker]]="?","No",Table7[[#This Row],[smoker]])</f>
        <v>No</v>
      </c>
      <c r="K2332" s="20">
        <f>IFERROR(VALUE(Table7[[#This Row],[NumberOfMajorSurgeries]]),0)</f>
        <v>1</v>
      </c>
      <c r="L2332" s="22" t="str">
        <f t="shared" si="72"/>
        <v>Normal Weight</v>
      </c>
      <c r="M2332" s="22" t="str">
        <f t="shared" si="73"/>
        <v>Normal</v>
      </c>
    </row>
    <row r="2333" spans="1:13" x14ac:dyDescent="0.25">
      <c r="A2333" s="13" t="s">
        <v>4664</v>
      </c>
      <c r="B2333" s="13">
        <v>17.7</v>
      </c>
      <c r="C2333" s="13">
        <v>6.28</v>
      </c>
      <c r="D2333" s="13" t="s">
        <v>8335</v>
      </c>
      <c r="E2333" s="13" t="s">
        <v>8335</v>
      </c>
      <c r="F2333" s="13" t="s">
        <v>8335</v>
      </c>
      <c r="G2333" s="13">
        <v>1</v>
      </c>
      <c r="H2333" s="13" t="s">
        <v>8335</v>
      </c>
      <c r="J2333" s="20" t="str">
        <f>IF(Table7[[#This Row],[smoker]]="?","No",Table7[[#This Row],[smoker]])</f>
        <v>No</v>
      </c>
      <c r="K2333" s="20">
        <f>IFERROR(VALUE(Table7[[#This Row],[NumberOfMajorSurgeries]]),0)</f>
        <v>1</v>
      </c>
      <c r="L2333" s="20" t="str">
        <f t="shared" si="72"/>
        <v>Underweight</v>
      </c>
      <c r="M2333" s="20" t="str">
        <f t="shared" si="73"/>
        <v>Prediabetes</v>
      </c>
    </row>
    <row r="2334" spans="1:13" x14ac:dyDescent="0.25">
      <c r="A2334" s="13" t="s">
        <v>4666</v>
      </c>
      <c r="B2334" s="13">
        <v>16.47</v>
      </c>
      <c r="C2334" s="13">
        <v>6.35</v>
      </c>
      <c r="D2334" s="13" t="s">
        <v>8335</v>
      </c>
      <c r="E2334" s="13" t="s">
        <v>8335</v>
      </c>
      <c r="F2334" s="13" t="s">
        <v>8337</v>
      </c>
      <c r="G2334" s="13">
        <v>1</v>
      </c>
      <c r="H2334" s="13" t="s">
        <v>8335</v>
      </c>
      <c r="J2334" s="20" t="str">
        <f>IF(Table7[[#This Row],[smoker]]="?","No",Table7[[#This Row],[smoker]])</f>
        <v>No</v>
      </c>
      <c r="K2334" s="20">
        <f>IFERROR(VALUE(Table7[[#This Row],[NumberOfMajorSurgeries]]),0)</f>
        <v>1</v>
      </c>
      <c r="L2334" s="22" t="str">
        <f t="shared" si="72"/>
        <v>Underweight</v>
      </c>
      <c r="M2334" s="22" t="str">
        <f t="shared" si="73"/>
        <v>Prediabetes</v>
      </c>
    </row>
    <row r="2335" spans="1:13" x14ac:dyDescent="0.25">
      <c r="A2335" s="13" t="s">
        <v>4668</v>
      </c>
      <c r="B2335" s="13">
        <v>17.600000000000001</v>
      </c>
      <c r="C2335" s="13">
        <v>4.3899999999999997</v>
      </c>
      <c r="D2335" s="13" t="s">
        <v>8335</v>
      </c>
      <c r="E2335" s="13" t="s">
        <v>8335</v>
      </c>
      <c r="F2335" s="13" t="s">
        <v>8335</v>
      </c>
      <c r="G2335" s="13">
        <v>1</v>
      </c>
      <c r="H2335" s="13" t="s">
        <v>8335</v>
      </c>
      <c r="J2335" s="20" t="str">
        <f>IF(Table7[[#This Row],[smoker]]="?","No",Table7[[#This Row],[smoker]])</f>
        <v>No</v>
      </c>
      <c r="K2335" s="20">
        <f>IFERROR(VALUE(Table7[[#This Row],[NumberOfMajorSurgeries]]),0)</f>
        <v>1</v>
      </c>
      <c r="L2335" s="20" t="str">
        <f t="shared" si="72"/>
        <v>Underweight</v>
      </c>
      <c r="M2335" s="20" t="str">
        <f t="shared" si="73"/>
        <v>Normal</v>
      </c>
    </row>
    <row r="2336" spans="1:13" x14ac:dyDescent="0.25">
      <c r="A2336" s="13" t="s">
        <v>4670</v>
      </c>
      <c r="B2336" s="13">
        <v>17.579999999999998</v>
      </c>
      <c r="C2336" s="13">
        <v>4.51</v>
      </c>
      <c r="D2336" s="13" t="s">
        <v>8335</v>
      </c>
      <c r="E2336" s="13" t="s">
        <v>8335</v>
      </c>
      <c r="F2336" s="13" t="s">
        <v>8335</v>
      </c>
      <c r="G2336" s="13">
        <v>1</v>
      </c>
      <c r="H2336" s="13" t="s">
        <v>8335</v>
      </c>
      <c r="J2336" s="20" t="str">
        <f>IF(Table7[[#This Row],[smoker]]="?","No",Table7[[#This Row],[smoker]])</f>
        <v>No</v>
      </c>
      <c r="K2336" s="20">
        <f>IFERROR(VALUE(Table7[[#This Row],[NumberOfMajorSurgeries]]),0)</f>
        <v>1</v>
      </c>
      <c r="L2336" s="22" t="str">
        <f t="shared" si="72"/>
        <v>Underweight</v>
      </c>
      <c r="M2336" s="22" t="str">
        <f t="shared" si="73"/>
        <v>Normal</v>
      </c>
    </row>
  </sheetData>
  <mergeCells count="1">
    <mergeCell ref="O1:P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72A5C-713E-499F-8899-FF78EDEAADE9}">
  <dimension ref="A1:U2344"/>
  <sheetViews>
    <sheetView workbookViewId="0">
      <selection activeCell="A9" sqref="A9"/>
    </sheetView>
  </sheetViews>
  <sheetFormatPr defaultRowHeight="15" x14ac:dyDescent="0.25"/>
  <cols>
    <col min="1" max="1" width="12.85546875" bestFit="1" customWidth="1"/>
    <col min="2" max="2" width="5.28515625" bestFit="1" customWidth="1"/>
    <col min="3" max="3" width="7.5703125" bestFit="1" customWidth="1"/>
    <col min="4" max="4" width="5.42578125" bestFit="1" customWidth="1"/>
    <col min="6" max="6" width="10.140625" bestFit="1" customWidth="1"/>
    <col min="7" max="7" width="13.140625" bestFit="1" customWidth="1"/>
    <col min="8" max="9" width="8.7109375" bestFit="1" customWidth="1"/>
    <col min="12" max="12" width="12.85546875" bestFit="1" customWidth="1"/>
    <col min="13" max="13" width="15" bestFit="1" customWidth="1"/>
    <col min="14" max="14" width="19.7109375" bestFit="1" customWidth="1"/>
    <col min="15" max="15" width="16.140625" bestFit="1" customWidth="1"/>
    <col min="16" max="16" width="16" bestFit="1" customWidth="1"/>
    <col min="17" max="17" width="12.140625" bestFit="1" customWidth="1"/>
    <col min="20" max="20" width="13.140625" bestFit="1" customWidth="1"/>
  </cols>
  <sheetData>
    <row r="1" spans="1:21" ht="15.75" x14ac:dyDescent="0.25">
      <c r="A1" s="15" t="s">
        <v>0</v>
      </c>
      <c r="B1" s="15" t="s">
        <v>8340</v>
      </c>
      <c r="C1" s="15" t="s">
        <v>8341</v>
      </c>
      <c r="D1" s="15" t="s">
        <v>8342</v>
      </c>
      <c r="E1" s="15" t="s">
        <v>8343</v>
      </c>
      <c r="F1" s="16" t="s">
        <v>8344</v>
      </c>
      <c r="G1" s="15" t="s">
        <v>8345</v>
      </c>
      <c r="H1" s="15" t="s">
        <v>8346</v>
      </c>
      <c r="I1" s="15" t="s">
        <v>8347</v>
      </c>
      <c r="L1" s="25" t="s">
        <v>8376</v>
      </c>
      <c r="M1" s="25" t="s">
        <v>8377</v>
      </c>
      <c r="N1" s="25" t="s">
        <v>8378</v>
      </c>
      <c r="O1" s="25" t="s">
        <v>8379</v>
      </c>
      <c r="P1" s="25" t="s">
        <v>8380</v>
      </c>
      <c r="Q1" s="25" t="s">
        <v>8381</v>
      </c>
      <c r="R1" s="25" t="s">
        <v>8382</v>
      </c>
    </row>
    <row r="2" spans="1:21" x14ac:dyDescent="0.25">
      <c r="A2" t="s">
        <v>4670</v>
      </c>
      <c r="B2">
        <v>1992</v>
      </c>
      <c r="C2" t="s">
        <v>8348</v>
      </c>
      <c r="D2">
        <v>9</v>
      </c>
      <c r="E2">
        <v>0</v>
      </c>
      <c r="F2" s="17">
        <v>563.84</v>
      </c>
      <c r="G2" t="s">
        <v>8349</v>
      </c>
      <c r="H2" t="s">
        <v>8350</v>
      </c>
      <c r="I2" t="s">
        <v>8351</v>
      </c>
      <c r="L2" s="20">
        <v>1992</v>
      </c>
      <c r="M2" s="20" t="s">
        <v>8348</v>
      </c>
      <c r="N2" s="20" t="s">
        <v>8349</v>
      </c>
      <c r="O2" s="20" t="s">
        <v>8350</v>
      </c>
      <c r="P2" s="20" t="s">
        <v>8351</v>
      </c>
      <c r="Q2" s="20" t="str">
        <f>CONCATENATE(Table1[[#This Row],[date]],"-",M2,"-",L2)</f>
        <v>9-Jul-1992</v>
      </c>
      <c r="R2" s="24">
        <f>YEARFRAC(Q2,DATE(2023,6,8),1)</f>
        <v>30.913073237508556</v>
      </c>
      <c r="T2" t="s">
        <v>8383</v>
      </c>
      <c r="U2" s="18">
        <f>AVERAGE(Table1[year])</f>
        <v>1982.8416559965856</v>
      </c>
    </row>
    <row r="3" spans="1:21" x14ac:dyDescent="0.25">
      <c r="A3" t="s">
        <v>4668</v>
      </c>
      <c r="B3">
        <v>1992</v>
      </c>
      <c r="C3" t="s">
        <v>8352</v>
      </c>
      <c r="D3">
        <v>30</v>
      </c>
      <c r="E3">
        <v>0</v>
      </c>
      <c r="F3" s="17">
        <v>570.62</v>
      </c>
      <c r="G3" t="s">
        <v>8349</v>
      </c>
      <c r="H3" t="s">
        <v>8353</v>
      </c>
      <c r="I3" t="s">
        <v>8351</v>
      </c>
      <c r="L3" s="20">
        <v>1992</v>
      </c>
      <c r="M3" s="20" t="s">
        <v>8352</v>
      </c>
      <c r="N3" s="20" t="s">
        <v>8349</v>
      </c>
      <c r="O3" s="20" t="s">
        <v>8353</v>
      </c>
      <c r="P3" s="20" t="s">
        <v>8351</v>
      </c>
      <c r="Q3" s="20" t="str">
        <f>CONCATENATE(Table1[[#This Row],[date]],"-",M3,"-",L3)</f>
        <v>30-Nov-1992</v>
      </c>
      <c r="R3" s="24">
        <f t="shared" ref="R3:R66" si="0">YEARFRAC(Q3,DATE(2023,6,8),1)</f>
        <v>30.518822724161534</v>
      </c>
      <c r="T3" t="s">
        <v>8384</v>
      </c>
      <c r="U3">
        <v>1983</v>
      </c>
    </row>
    <row r="4" spans="1:21" x14ac:dyDescent="0.25">
      <c r="A4" t="s">
        <v>4666</v>
      </c>
      <c r="B4">
        <v>1993</v>
      </c>
      <c r="C4" t="s">
        <v>8354</v>
      </c>
      <c r="D4">
        <v>30</v>
      </c>
      <c r="E4">
        <v>0</v>
      </c>
      <c r="F4" s="17">
        <v>600</v>
      </c>
      <c r="G4" t="s">
        <v>8349</v>
      </c>
      <c r="H4" t="s">
        <v>8353</v>
      </c>
      <c r="I4" t="s">
        <v>8351</v>
      </c>
      <c r="L4" s="20">
        <v>1993</v>
      </c>
      <c r="M4" s="20" t="s">
        <v>8354</v>
      </c>
      <c r="N4" s="20" t="s">
        <v>8349</v>
      </c>
      <c r="O4" s="20" t="s">
        <v>8353</v>
      </c>
      <c r="P4" s="20" t="s">
        <v>8351</v>
      </c>
      <c r="Q4" s="20" t="str">
        <f>CONCATENATE(Table1[[#This Row],[date]],"-",M4,"-",L4)</f>
        <v>30-Jun-1993</v>
      </c>
      <c r="R4" s="24">
        <f t="shared" si="0"/>
        <v>29.940381558028616</v>
      </c>
    </row>
    <row r="5" spans="1:21" x14ac:dyDescent="0.25">
      <c r="A5" t="s">
        <v>4664</v>
      </c>
      <c r="B5">
        <v>1992</v>
      </c>
      <c r="C5" t="s">
        <v>8355</v>
      </c>
      <c r="D5">
        <v>13</v>
      </c>
      <c r="E5">
        <v>0</v>
      </c>
      <c r="F5" s="17">
        <v>604.54</v>
      </c>
      <c r="G5" t="s">
        <v>8350</v>
      </c>
      <c r="H5" t="s">
        <v>8350</v>
      </c>
      <c r="I5" t="s">
        <v>8351</v>
      </c>
      <c r="L5" s="20">
        <v>1992</v>
      </c>
      <c r="M5" s="20" t="s">
        <v>8355</v>
      </c>
      <c r="N5" s="20" t="s">
        <v>8350</v>
      </c>
      <c r="O5" s="20" t="s">
        <v>8350</v>
      </c>
      <c r="P5" s="20" t="s">
        <v>8351</v>
      </c>
      <c r="Q5" s="20" t="str">
        <f>CONCATENATE(Table1[[#This Row],[date]],"-",M5,"-",L5)</f>
        <v>13-Sep-1992</v>
      </c>
      <c r="R5" s="24">
        <f t="shared" si="0"/>
        <v>30.732375085557837</v>
      </c>
    </row>
    <row r="6" spans="1:21" x14ac:dyDescent="0.25">
      <c r="A6" t="s">
        <v>4662</v>
      </c>
      <c r="B6">
        <v>1998</v>
      </c>
      <c r="C6" t="s">
        <v>8348</v>
      </c>
      <c r="D6">
        <v>27</v>
      </c>
      <c r="E6">
        <v>0</v>
      </c>
      <c r="F6" s="17">
        <v>637.26</v>
      </c>
      <c r="G6" t="s">
        <v>8350</v>
      </c>
      <c r="H6" t="s">
        <v>8350</v>
      </c>
      <c r="I6" t="s">
        <v>8351</v>
      </c>
      <c r="L6" s="20">
        <v>1998</v>
      </c>
      <c r="M6" s="20" t="s">
        <v>8348</v>
      </c>
      <c r="N6" s="20" t="s">
        <v>8350</v>
      </c>
      <c r="O6" s="20" t="s">
        <v>8350</v>
      </c>
      <c r="P6" s="20" t="s">
        <v>8351</v>
      </c>
      <c r="Q6" s="20" t="str">
        <f>CONCATENATE(Table1[[#This Row],[date]],"-",M6,"-",L6)</f>
        <v>27-Jul-1998</v>
      </c>
      <c r="R6" s="24">
        <f t="shared" si="0"/>
        <v>24.8664700926706</v>
      </c>
      <c r="T6" t="s">
        <v>8346</v>
      </c>
      <c r="U6" t="s">
        <v>8349</v>
      </c>
    </row>
    <row r="7" spans="1:21" x14ac:dyDescent="0.25">
      <c r="A7" t="s">
        <v>4660</v>
      </c>
      <c r="B7">
        <v>2001</v>
      </c>
      <c r="C7" t="s">
        <v>8352</v>
      </c>
      <c r="D7">
        <v>20</v>
      </c>
      <c r="E7">
        <v>0</v>
      </c>
      <c r="F7" s="17">
        <v>646.14</v>
      </c>
      <c r="G7" t="s">
        <v>8350</v>
      </c>
      <c r="H7" t="s">
        <v>8350</v>
      </c>
      <c r="I7" t="s">
        <v>8356</v>
      </c>
      <c r="L7" s="20">
        <v>2001</v>
      </c>
      <c r="M7" s="20" t="s">
        <v>8352</v>
      </c>
      <c r="N7" s="20" t="s">
        <v>8350</v>
      </c>
      <c r="O7" s="20" t="s">
        <v>8350</v>
      </c>
      <c r="P7" s="20" t="s">
        <v>8356</v>
      </c>
      <c r="Q7" s="20" t="str">
        <f>CONCATENATE(Table1[[#This Row],[date]],"-",M7,"-",L7)</f>
        <v>20-Nov-2001</v>
      </c>
      <c r="R7" s="24">
        <f t="shared" si="0"/>
        <v>21.548809523809524</v>
      </c>
      <c r="T7" t="s">
        <v>8345</v>
      </c>
      <c r="U7" t="s">
        <v>8385</v>
      </c>
    </row>
    <row r="8" spans="1:21" x14ac:dyDescent="0.25">
      <c r="A8" t="s">
        <v>4658</v>
      </c>
      <c r="B8">
        <v>1993</v>
      </c>
      <c r="C8" t="s">
        <v>8354</v>
      </c>
      <c r="D8">
        <v>1</v>
      </c>
      <c r="E8">
        <v>0</v>
      </c>
      <c r="F8" s="17">
        <v>650</v>
      </c>
      <c r="G8" t="s">
        <v>8350</v>
      </c>
      <c r="H8" t="s">
        <v>8350</v>
      </c>
      <c r="I8" t="s">
        <v>8351</v>
      </c>
      <c r="L8" s="20">
        <v>1993</v>
      </c>
      <c r="M8" s="20" t="s">
        <v>8354</v>
      </c>
      <c r="N8" s="20" t="s">
        <v>8350</v>
      </c>
      <c r="O8" s="20" t="s">
        <v>8350</v>
      </c>
      <c r="P8" s="20" t="s">
        <v>8351</v>
      </c>
      <c r="Q8" s="20" t="str">
        <f>CONCATENATE(Table1[[#This Row],[date]],"-",M8,"-",L8)</f>
        <v>1-Jun-1993</v>
      </c>
      <c r="R8" s="24">
        <f t="shared" si="0"/>
        <v>30.019784490372725</v>
      </c>
      <c r="T8" t="s">
        <v>8332</v>
      </c>
      <c r="U8" t="s">
        <v>8386</v>
      </c>
    </row>
    <row r="9" spans="1:21" x14ac:dyDescent="0.25">
      <c r="A9" t="s">
        <v>4656</v>
      </c>
      <c r="B9">
        <v>1995</v>
      </c>
      <c r="C9" t="s">
        <v>8348</v>
      </c>
      <c r="D9">
        <v>4</v>
      </c>
      <c r="E9">
        <v>0</v>
      </c>
      <c r="F9" s="17">
        <v>650</v>
      </c>
      <c r="G9" t="s">
        <v>8350</v>
      </c>
      <c r="H9" t="s">
        <v>8350</v>
      </c>
      <c r="I9" t="s">
        <v>8351</v>
      </c>
      <c r="L9" s="20">
        <v>1995</v>
      </c>
      <c r="M9" s="20" t="s">
        <v>8348</v>
      </c>
      <c r="N9" s="20" t="s">
        <v>8350</v>
      </c>
      <c r="O9" s="20" t="s">
        <v>8350</v>
      </c>
      <c r="P9" s="20" t="s">
        <v>8351</v>
      </c>
      <c r="Q9" s="20" t="str">
        <f>CONCATENATE(Table1[[#This Row],[date]],"-",M9,"-",L9)</f>
        <v>4-Jul-1995</v>
      </c>
      <c r="R9" s="24">
        <f t="shared" si="0"/>
        <v>27.9294750755287</v>
      </c>
      <c r="T9" t="s">
        <v>8347</v>
      </c>
      <c r="U9" t="s">
        <v>8387</v>
      </c>
    </row>
    <row r="10" spans="1:21" x14ac:dyDescent="0.25">
      <c r="A10" t="s">
        <v>4654</v>
      </c>
      <c r="B10">
        <v>2002</v>
      </c>
      <c r="C10" t="s">
        <v>8352</v>
      </c>
      <c r="D10">
        <v>29</v>
      </c>
      <c r="E10">
        <v>0</v>
      </c>
      <c r="F10" s="17">
        <v>668</v>
      </c>
      <c r="G10" t="s">
        <v>8350</v>
      </c>
      <c r="H10" t="s">
        <v>8349</v>
      </c>
      <c r="I10" t="s">
        <v>8356</v>
      </c>
      <c r="L10" s="20">
        <v>2002</v>
      </c>
      <c r="M10" s="20" t="s">
        <v>8352</v>
      </c>
      <c r="N10" s="20" t="s">
        <v>8350</v>
      </c>
      <c r="O10" s="20" t="s">
        <v>8349</v>
      </c>
      <c r="P10" s="20" t="s">
        <v>8356</v>
      </c>
      <c r="Q10" s="20" t="str">
        <f>CONCATENATE(Table1[[#This Row],[date]],"-",M10,"-",L10)</f>
        <v>29-Nov-2002</v>
      </c>
      <c r="R10" s="24">
        <f t="shared" si="0"/>
        <v>20.524206596141877</v>
      </c>
    </row>
    <row r="11" spans="1:21" x14ac:dyDescent="0.25">
      <c r="A11" t="s">
        <v>4652</v>
      </c>
      <c r="B11">
        <v>1997</v>
      </c>
      <c r="C11" t="s">
        <v>8352</v>
      </c>
      <c r="D11">
        <v>9</v>
      </c>
      <c r="E11">
        <v>0</v>
      </c>
      <c r="F11" s="17">
        <v>670</v>
      </c>
      <c r="G11" t="s">
        <v>8350</v>
      </c>
      <c r="H11" t="s">
        <v>8350</v>
      </c>
      <c r="I11" t="s">
        <v>8351</v>
      </c>
      <c r="L11" s="20">
        <v>1997</v>
      </c>
      <c r="M11" s="20" t="s">
        <v>8352</v>
      </c>
      <c r="N11" s="20" t="s">
        <v>8350</v>
      </c>
      <c r="O11" s="20" t="s">
        <v>8350</v>
      </c>
      <c r="P11" s="20" t="s">
        <v>8351</v>
      </c>
      <c r="Q11" s="20" t="str">
        <f>CONCATENATE(Table1[[#This Row],[date]],"-",M11,"-",L11)</f>
        <v>9-Nov-1997</v>
      </c>
      <c r="R11" s="24">
        <f t="shared" si="0"/>
        <v>25.578947368421051</v>
      </c>
    </row>
    <row r="12" spans="1:21" x14ac:dyDescent="0.25">
      <c r="A12" t="s">
        <v>4650</v>
      </c>
      <c r="B12">
        <v>2001</v>
      </c>
      <c r="C12" t="s">
        <v>8355</v>
      </c>
      <c r="D12">
        <v>12</v>
      </c>
      <c r="E12">
        <v>0</v>
      </c>
      <c r="F12" s="17">
        <v>687.54</v>
      </c>
      <c r="G12" t="s">
        <v>8350</v>
      </c>
      <c r="H12" t="s">
        <v>8349</v>
      </c>
      <c r="I12" t="s">
        <v>8351</v>
      </c>
      <c r="L12" s="20">
        <v>2001</v>
      </c>
      <c r="M12" s="20" t="s">
        <v>8355</v>
      </c>
      <c r="N12" s="20" t="s">
        <v>8350</v>
      </c>
      <c r="O12" s="20" t="s">
        <v>8349</v>
      </c>
      <c r="P12" s="20" t="s">
        <v>8351</v>
      </c>
      <c r="Q12" s="20" t="str">
        <f>CONCATENATE(Table1[[#This Row],[date]],"-",M12,"-",L12)</f>
        <v>12-Sep-2001</v>
      </c>
      <c r="R12" s="24">
        <f t="shared" si="0"/>
        <v>21.737738095238097</v>
      </c>
    </row>
    <row r="13" spans="1:21" x14ac:dyDescent="0.25">
      <c r="A13" t="s">
        <v>4648</v>
      </c>
      <c r="B13">
        <v>1999</v>
      </c>
      <c r="C13" t="s">
        <v>8357</v>
      </c>
      <c r="D13">
        <v>26</v>
      </c>
      <c r="E13">
        <v>0</v>
      </c>
      <c r="F13" s="17">
        <v>700</v>
      </c>
      <c r="G13" t="s">
        <v>8338</v>
      </c>
      <c r="H13" t="s">
        <v>8350</v>
      </c>
      <c r="I13" t="s">
        <v>8351</v>
      </c>
      <c r="L13" s="20">
        <v>1999</v>
      </c>
      <c r="M13" s="20" t="s">
        <v>8357</v>
      </c>
      <c r="N13" s="20" t="s">
        <v>8349</v>
      </c>
      <c r="O13" s="20" t="s">
        <v>8350</v>
      </c>
      <c r="P13" s="20" t="s">
        <v>8351</v>
      </c>
      <c r="Q13" s="20" t="str">
        <f>CONCATENATE(Table1[[#This Row],[date]],"-",M13,"-",L13)</f>
        <v>26-Dec-1999</v>
      </c>
      <c r="R13" s="24">
        <f t="shared" si="0"/>
        <v>23.450334026941189</v>
      </c>
    </row>
    <row r="14" spans="1:21" x14ac:dyDescent="0.25">
      <c r="A14" t="s">
        <v>4646</v>
      </c>
      <c r="B14">
        <v>1999</v>
      </c>
      <c r="C14" t="s">
        <v>8357</v>
      </c>
      <c r="D14">
        <v>14</v>
      </c>
      <c r="E14">
        <v>0</v>
      </c>
      <c r="F14" s="17">
        <v>722.99</v>
      </c>
      <c r="G14" t="s">
        <v>8350</v>
      </c>
      <c r="H14" t="s">
        <v>8353</v>
      </c>
      <c r="I14" t="s">
        <v>8351</v>
      </c>
      <c r="L14" s="20">
        <v>1999</v>
      </c>
      <c r="M14" s="20" t="s">
        <v>8357</v>
      </c>
      <c r="N14" s="20" t="s">
        <v>8350</v>
      </c>
      <c r="O14" s="20" t="s">
        <v>8353</v>
      </c>
      <c r="P14" s="20" t="s">
        <v>8351</v>
      </c>
      <c r="Q14" s="20" t="str">
        <f>CONCATENATE(Table1[[#This Row],[date]],"-",M14,"-",L14)</f>
        <v>14-Dec-1999</v>
      </c>
      <c r="R14" s="24">
        <f t="shared" si="0"/>
        <v>23.483189135910635</v>
      </c>
    </row>
    <row r="15" spans="1:21" x14ac:dyDescent="0.25">
      <c r="A15" t="s">
        <v>4644</v>
      </c>
      <c r="B15">
        <v>2002</v>
      </c>
      <c r="C15" t="s">
        <v>8338</v>
      </c>
      <c r="D15">
        <v>19</v>
      </c>
      <c r="E15">
        <v>0</v>
      </c>
      <c r="F15" s="17">
        <v>750</v>
      </c>
      <c r="G15" t="s">
        <v>8350</v>
      </c>
      <c r="H15" t="s">
        <v>8353</v>
      </c>
      <c r="I15" t="s">
        <v>8356</v>
      </c>
      <c r="L15" s="20">
        <v>2002</v>
      </c>
      <c r="M15" s="20" t="s">
        <v>8355</v>
      </c>
      <c r="N15" s="20" t="s">
        <v>8350</v>
      </c>
      <c r="O15" s="20" t="s">
        <v>8353</v>
      </c>
      <c r="P15" s="20" t="s">
        <v>8356</v>
      </c>
      <c r="Q15" s="20" t="str">
        <f>CONCATENATE(Table1[[#This Row],[date]],"-",M15,"-",L15)</f>
        <v>19-Sep-2002</v>
      </c>
      <c r="R15" s="24">
        <f t="shared" si="0"/>
        <v>20.718606098319849</v>
      </c>
    </row>
    <row r="16" spans="1:21" x14ac:dyDescent="0.25">
      <c r="A16" t="s">
        <v>4642</v>
      </c>
      <c r="B16">
        <v>1993</v>
      </c>
      <c r="C16" t="s">
        <v>8358</v>
      </c>
      <c r="D16">
        <v>9</v>
      </c>
      <c r="E16">
        <v>0</v>
      </c>
      <c r="F16" s="17">
        <v>760</v>
      </c>
      <c r="G16" t="s">
        <v>8350</v>
      </c>
      <c r="H16" t="s">
        <v>8353</v>
      </c>
      <c r="I16" t="s">
        <v>8351</v>
      </c>
      <c r="L16" s="20">
        <v>1993</v>
      </c>
      <c r="M16" s="20" t="s">
        <v>8358</v>
      </c>
      <c r="N16" s="20" t="s">
        <v>8350</v>
      </c>
      <c r="O16" s="20" t="s">
        <v>8353</v>
      </c>
      <c r="P16" s="20" t="s">
        <v>8351</v>
      </c>
      <c r="Q16" s="20" t="str">
        <f>CONCATENATE(Table1[[#This Row],[date]],"-",M16,"-",L16)</f>
        <v>9-Aug-1993</v>
      </c>
      <c r="R16" s="24">
        <f t="shared" si="0"/>
        <v>29.830860272036741</v>
      </c>
    </row>
    <row r="17" spans="1:18" x14ac:dyDescent="0.25">
      <c r="A17" t="s">
        <v>4640</v>
      </c>
      <c r="B17">
        <v>1996</v>
      </c>
      <c r="C17" t="s">
        <v>8359</v>
      </c>
      <c r="D17">
        <v>22</v>
      </c>
      <c r="E17">
        <v>0</v>
      </c>
      <c r="F17" s="17">
        <v>760</v>
      </c>
      <c r="G17" t="s">
        <v>8350</v>
      </c>
      <c r="H17" t="s">
        <v>8350</v>
      </c>
      <c r="I17" t="s">
        <v>8351</v>
      </c>
      <c r="L17" s="20">
        <v>1996</v>
      </c>
      <c r="M17" s="20" t="s">
        <v>8359</v>
      </c>
      <c r="N17" s="20" t="s">
        <v>8350</v>
      </c>
      <c r="O17" s="20" t="s">
        <v>8350</v>
      </c>
      <c r="P17" s="20" t="s">
        <v>8351</v>
      </c>
      <c r="Q17" s="20" t="str">
        <f>CONCATENATE(Table1[[#This Row],[date]],"-",M17,"-",L17)</f>
        <v>22-Oct-1996</v>
      </c>
      <c r="R17" s="24">
        <f t="shared" si="0"/>
        <v>26.625598904859686</v>
      </c>
    </row>
    <row r="18" spans="1:18" x14ac:dyDescent="0.25">
      <c r="A18" t="s">
        <v>4638</v>
      </c>
      <c r="B18">
        <v>1993</v>
      </c>
      <c r="C18" t="s">
        <v>8354</v>
      </c>
      <c r="D18">
        <v>28</v>
      </c>
      <c r="E18">
        <v>0</v>
      </c>
      <c r="F18" s="17">
        <v>770</v>
      </c>
      <c r="G18" t="s">
        <v>8350</v>
      </c>
      <c r="H18" t="s">
        <v>8350</v>
      </c>
      <c r="I18" t="s">
        <v>8351</v>
      </c>
      <c r="L18" s="20">
        <v>1993</v>
      </c>
      <c r="M18" s="20" t="s">
        <v>8354</v>
      </c>
      <c r="N18" s="20" t="s">
        <v>8350</v>
      </c>
      <c r="O18" s="20" t="s">
        <v>8350</v>
      </c>
      <c r="P18" s="20" t="s">
        <v>8351</v>
      </c>
      <c r="Q18" s="20" t="str">
        <f>CONCATENATE(Table1[[#This Row],[date]],"-",M18,"-",L18)</f>
        <v>28-Jun-1993</v>
      </c>
      <c r="R18" s="24">
        <f t="shared" si="0"/>
        <v>29.945857622328209</v>
      </c>
    </row>
    <row r="19" spans="1:18" x14ac:dyDescent="0.25">
      <c r="A19" t="s">
        <v>4636</v>
      </c>
      <c r="B19">
        <v>1996</v>
      </c>
      <c r="C19" t="s">
        <v>8338</v>
      </c>
      <c r="D19">
        <v>18</v>
      </c>
      <c r="E19">
        <v>0</v>
      </c>
      <c r="F19" s="17">
        <v>770.38</v>
      </c>
      <c r="G19" t="s">
        <v>8350</v>
      </c>
      <c r="H19" t="s">
        <v>8338</v>
      </c>
      <c r="I19" t="s">
        <v>8356</v>
      </c>
      <c r="L19" s="20">
        <v>1996</v>
      </c>
      <c r="M19" s="20" t="s">
        <v>8355</v>
      </c>
      <c r="N19" s="20" t="s">
        <v>8350</v>
      </c>
      <c r="O19" s="20" t="s">
        <v>8349</v>
      </c>
      <c r="P19" s="20" t="s">
        <v>8356</v>
      </c>
      <c r="Q19" s="20" t="str">
        <f>CONCATENATE(Table1[[#This Row],[date]],"-",M19,"-",L19)</f>
        <v>18-Sep-1996</v>
      </c>
      <c r="R19" s="24">
        <f t="shared" si="0"/>
        <v>26.718685831622178</v>
      </c>
    </row>
    <row r="20" spans="1:18" x14ac:dyDescent="0.25">
      <c r="A20" t="s">
        <v>4634</v>
      </c>
      <c r="B20">
        <v>1995</v>
      </c>
      <c r="C20" t="s">
        <v>8357</v>
      </c>
      <c r="D20">
        <v>7</v>
      </c>
      <c r="E20">
        <v>0</v>
      </c>
      <c r="F20" s="17">
        <v>773.54</v>
      </c>
      <c r="G20" t="s">
        <v>8350</v>
      </c>
      <c r="H20" t="s">
        <v>8349</v>
      </c>
      <c r="I20" t="s">
        <v>8351</v>
      </c>
      <c r="L20" s="20">
        <v>1995</v>
      </c>
      <c r="M20" s="20" t="s">
        <v>8357</v>
      </c>
      <c r="N20" s="20" t="s">
        <v>8350</v>
      </c>
      <c r="O20" s="20" t="s">
        <v>8349</v>
      </c>
      <c r="P20" s="20" t="s">
        <v>8351</v>
      </c>
      <c r="Q20" s="20" t="str">
        <f>CONCATENATE(Table1[[#This Row],[date]],"-",M20,"-",L20)</f>
        <v>7-Dec-1995</v>
      </c>
      <c r="R20" s="24">
        <f t="shared" si="0"/>
        <v>27.502360271903324</v>
      </c>
    </row>
    <row r="21" spans="1:18" x14ac:dyDescent="0.25">
      <c r="A21" t="s">
        <v>4632</v>
      </c>
      <c r="B21">
        <v>2004</v>
      </c>
      <c r="C21" t="s">
        <v>8359</v>
      </c>
      <c r="D21">
        <v>7</v>
      </c>
      <c r="E21">
        <v>0</v>
      </c>
      <c r="F21" s="17">
        <v>830.52</v>
      </c>
      <c r="G21" t="s">
        <v>8350</v>
      </c>
      <c r="H21" t="s">
        <v>8349</v>
      </c>
      <c r="I21" t="s">
        <v>8360</v>
      </c>
      <c r="L21" s="20">
        <v>2004</v>
      </c>
      <c r="M21" s="20" t="s">
        <v>8359</v>
      </c>
      <c r="N21" s="20" t="s">
        <v>8350</v>
      </c>
      <c r="O21" s="20" t="s">
        <v>8349</v>
      </c>
      <c r="P21" s="20" t="s">
        <v>8360</v>
      </c>
      <c r="Q21" s="20" t="str">
        <f>CONCATENATE(Table1[[#This Row],[date]],"-",M21,"-",L21)</f>
        <v>7-Oct-2004</v>
      </c>
      <c r="R21" s="24">
        <f t="shared" si="0"/>
        <v>18.666666666666668</v>
      </c>
    </row>
    <row r="22" spans="1:18" x14ac:dyDescent="0.25">
      <c r="A22" t="s">
        <v>4630</v>
      </c>
      <c r="B22">
        <v>2000</v>
      </c>
      <c r="C22" t="s">
        <v>8352</v>
      </c>
      <c r="D22">
        <v>18</v>
      </c>
      <c r="E22">
        <v>0</v>
      </c>
      <c r="F22" s="17">
        <v>865.41</v>
      </c>
      <c r="G22" t="s">
        <v>8350</v>
      </c>
      <c r="H22" t="s">
        <v>8353</v>
      </c>
      <c r="I22" t="s">
        <v>8351</v>
      </c>
      <c r="L22" s="20">
        <v>2000</v>
      </c>
      <c r="M22" s="20" t="s">
        <v>8352</v>
      </c>
      <c r="N22" s="20" t="s">
        <v>8350</v>
      </c>
      <c r="O22" s="20" t="s">
        <v>8353</v>
      </c>
      <c r="P22" s="20" t="s">
        <v>8351</v>
      </c>
      <c r="Q22" s="20" t="str">
        <f>CONCATENATE(Table1[[#This Row],[date]],"-",M22,"-",L22)</f>
        <v>18-Nov-2000</v>
      </c>
      <c r="R22" s="24">
        <f t="shared" si="0"/>
        <v>22.551676933607119</v>
      </c>
    </row>
    <row r="23" spans="1:18" x14ac:dyDescent="0.25">
      <c r="A23" t="s">
        <v>4628</v>
      </c>
      <c r="B23">
        <v>1993</v>
      </c>
      <c r="C23" t="s">
        <v>8352</v>
      </c>
      <c r="D23">
        <v>27</v>
      </c>
      <c r="E23">
        <v>0</v>
      </c>
      <c r="F23" s="17">
        <v>896.21</v>
      </c>
      <c r="G23" t="s">
        <v>8350</v>
      </c>
      <c r="H23" t="s">
        <v>8353</v>
      </c>
      <c r="I23" t="s">
        <v>8351</v>
      </c>
      <c r="L23" s="20">
        <v>1993</v>
      </c>
      <c r="M23" s="20" t="s">
        <v>8352</v>
      </c>
      <c r="N23" s="20" t="s">
        <v>8350</v>
      </c>
      <c r="O23" s="20" t="s">
        <v>8353</v>
      </c>
      <c r="P23" s="20" t="s">
        <v>8351</v>
      </c>
      <c r="Q23" s="20" t="str">
        <f>CONCATENATE(Table1[[#This Row],[date]],"-",M23,"-",L23)</f>
        <v>27-Nov-1993</v>
      </c>
      <c r="R23" s="24">
        <f t="shared" si="0"/>
        <v>29.529676735559086</v>
      </c>
    </row>
    <row r="24" spans="1:18" x14ac:dyDescent="0.25">
      <c r="A24" t="s">
        <v>4626</v>
      </c>
      <c r="B24">
        <v>1994</v>
      </c>
      <c r="C24" t="s">
        <v>8359</v>
      </c>
      <c r="D24">
        <v>30</v>
      </c>
      <c r="E24">
        <v>0</v>
      </c>
      <c r="F24" s="17">
        <v>915.07</v>
      </c>
      <c r="G24" t="s">
        <v>8350</v>
      </c>
      <c r="H24" t="s">
        <v>8353</v>
      </c>
      <c r="I24" t="s">
        <v>8351</v>
      </c>
      <c r="L24" s="20">
        <v>1994</v>
      </c>
      <c r="M24" s="20" t="s">
        <v>8359</v>
      </c>
      <c r="N24" s="20" t="s">
        <v>8350</v>
      </c>
      <c r="O24" s="20" t="s">
        <v>8353</v>
      </c>
      <c r="P24" s="20" t="s">
        <v>8351</v>
      </c>
      <c r="Q24" s="20" t="str">
        <f>CONCATENATE(Table1[[#This Row],[date]],"-",M24,"-",L24)</f>
        <v>30-Oct-1994</v>
      </c>
      <c r="R24" s="24">
        <f t="shared" si="0"/>
        <v>28.606370356849503</v>
      </c>
    </row>
    <row r="25" spans="1:18" x14ac:dyDescent="0.25">
      <c r="A25" t="s">
        <v>4624</v>
      </c>
      <c r="B25">
        <v>1995</v>
      </c>
      <c r="C25" t="s">
        <v>8359</v>
      </c>
      <c r="D25">
        <v>28</v>
      </c>
      <c r="E25">
        <v>0</v>
      </c>
      <c r="F25" s="17">
        <v>928.59</v>
      </c>
      <c r="G25" t="s">
        <v>8350</v>
      </c>
      <c r="H25" t="s">
        <v>8353</v>
      </c>
      <c r="I25" t="s">
        <v>8351</v>
      </c>
      <c r="L25" s="20">
        <v>1995</v>
      </c>
      <c r="M25" s="20" t="s">
        <v>8359</v>
      </c>
      <c r="N25" s="20" t="s">
        <v>8350</v>
      </c>
      <c r="O25" s="20" t="s">
        <v>8353</v>
      </c>
      <c r="P25" s="20" t="s">
        <v>8351</v>
      </c>
      <c r="Q25" s="20" t="str">
        <f>CONCATENATE(Table1[[#This Row],[date]],"-",M25,"-",L25)</f>
        <v>28-Oct-1995</v>
      </c>
      <c r="R25" s="24">
        <f t="shared" si="0"/>
        <v>27.611876888217523</v>
      </c>
    </row>
    <row r="26" spans="1:18" x14ac:dyDescent="0.25">
      <c r="A26" t="s">
        <v>4622</v>
      </c>
      <c r="B26">
        <v>2001</v>
      </c>
      <c r="C26" t="s">
        <v>8358</v>
      </c>
      <c r="D26">
        <v>19</v>
      </c>
      <c r="E26">
        <v>0</v>
      </c>
      <c r="F26" s="17">
        <v>964.71</v>
      </c>
      <c r="G26" t="s">
        <v>8350</v>
      </c>
      <c r="H26" t="s">
        <v>8349</v>
      </c>
      <c r="I26" t="s">
        <v>8351</v>
      </c>
      <c r="L26" s="20">
        <v>2001</v>
      </c>
      <c r="M26" s="20" t="s">
        <v>8358</v>
      </c>
      <c r="N26" s="20" t="s">
        <v>8350</v>
      </c>
      <c r="O26" s="20" t="s">
        <v>8349</v>
      </c>
      <c r="P26" s="20" t="s">
        <v>8351</v>
      </c>
      <c r="Q26" s="20" t="str">
        <f>CONCATENATE(Table1[[#This Row],[date]],"-",M26,"-",L26)</f>
        <v>19-Aug-2001</v>
      </c>
      <c r="R26" s="24">
        <f t="shared" si="0"/>
        <v>21.803452380952383</v>
      </c>
    </row>
    <row r="27" spans="1:18" x14ac:dyDescent="0.25">
      <c r="A27" t="s">
        <v>4620</v>
      </c>
      <c r="B27">
        <v>1994</v>
      </c>
      <c r="C27" t="s">
        <v>8352</v>
      </c>
      <c r="D27">
        <v>22</v>
      </c>
      <c r="E27">
        <v>0</v>
      </c>
      <c r="F27" s="17">
        <v>1006.65</v>
      </c>
      <c r="G27" t="s">
        <v>8350</v>
      </c>
      <c r="H27" t="s">
        <v>8349</v>
      </c>
      <c r="I27" t="s">
        <v>8351</v>
      </c>
      <c r="L27" s="20">
        <v>1994</v>
      </c>
      <c r="M27" s="20" t="s">
        <v>8352</v>
      </c>
      <c r="N27" s="20" t="s">
        <v>8350</v>
      </c>
      <c r="O27" s="20" t="s">
        <v>8349</v>
      </c>
      <c r="P27" s="20" t="s">
        <v>8351</v>
      </c>
      <c r="Q27" s="20" t="str">
        <f>CONCATENATE(Table1[[#This Row],[date]],"-",M27,"-",L27)</f>
        <v>22-Nov-1994</v>
      </c>
      <c r="R27" s="24">
        <f t="shared" si="0"/>
        <v>28.543396915214018</v>
      </c>
    </row>
    <row r="28" spans="1:18" x14ac:dyDescent="0.25">
      <c r="A28" t="s">
        <v>4618</v>
      </c>
      <c r="B28">
        <v>2000</v>
      </c>
      <c r="C28" t="s">
        <v>8359</v>
      </c>
      <c r="D28">
        <v>9</v>
      </c>
      <c r="E28">
        <v>0</v>
      </c>
      <c r="F28" s="17">
        <v>1012</v>
      </c>
      <c r="G28" t="s">
        <v>8350</v>
      </c>
      <c r="H28" t="s">
        <v>8349</v>
      </c>
      <c r="I28" t="s">
        <v>8351</v>
      </c>
      <c r="L28" s="20">
        <v>2000</v>
      </c>
      <c r="M28" s="20" t="s">
        <v>8359</v>
      </c>
      <c r="N28" s="20" t="s">
        <v>8350</v>
      </c>
      <c r="O28" s="20" t="s">
        <v>8349</v>
      </c>
      <c r="P28" s="20" t="s">
        <v>8351</v>
      </c>
      <c r="Q28" s="20" t="str">
        <f>CONCATENATE(Table1[[#This Row],[date]],"-",M28,"-",L28)</f>
        <v>9-Oct-2000</v>
      </c>
      <c r="R28" s="24">
        <f t="shared" si="0"/>
        <v>22.661190965092402</v>
      </c>
    </row>
    <row r="29" spans="1:18" x14ac:dyDescent="0.25">
      <c r="A29" t="s">
        <v>4616</v>
      </c>
      <c r="B29">
        <v>1999</v>
      </c>
      <c r="C29" t="s">
        <v>8358</v>
      </c>
      <c r="D29">
        <v>5</v>
      </c>
      <c r="E29">
        <v>0</v>
      </c>
      <c r="F29" s="17">
        <v>1019</v>
      </c>
      <c r="G29" t="s">
        <v>8350</v>
      </c>
      <c r="H29" t="s">
        <v>8349</v>
      </c>
      <c r="I29" t="s">
        <v>8351</v>
      </c>
      <c r="L29" s="20">
        <v>1999</v>
      </c>
      <c r="M29" s="20" t="s">
        <v>8358</v>
      </c>
      <c r="N29" s="20" t="s">
        <v>8350</v>
      </c>
      <c r="O29" s="20" t="s">
        <v>8349</v>
      </c>
      <c r="P29" s="20" t="s">
        <v>8351</v>
      </c>
      <c r="Q29" s="20" t="str">
        <f>CONCATENATE(Table1[[#This Row],[date]],"-",M29,"-",L29)</f>
        <v>5-Aug-1999</v>
      </c>
      <c r="R29" s="24">
        <f t="shared" si="0"/>
        <v>23.841857408827071</v>
      </c>
    </row>
    <row r="30" spans="1:18" x14ac:dyDescent="0.25">
      <c r="A30" t="s">
        <v>4614</v>
      </c>
      <c r="B30">
        <v>1995</v>
      </c>
      <c r="C30" t="s">
        <v>8359</v>
      </c>
      <c r="D30">
        <v>5</v>
      </c>
      <c r="E30">
        <v>0</v>
      </c>
      <c r="F30" s="17">
        <v>1033.74</v>
      </c>
      <c r="G30" t="s">
        <v>8350</v>
      </c>
      <c r="H30" t="s">
        <v>8353</v>
      </c>
      <c r="I30" t="s">
        <v>8351</v>
      </c>
      <c r="L30" s="20">
        <v>1995</v>
      </c>
      <c r="M30" s="20" t="s">
        <v>8359</v>
      </c>
      <c r="N30" s="20" t="s">
        <v>8350</v>
      </c>
      <c r="O30" s="20" t="s">
        <v>8353</v>
      </c>
      <c r="P30" s="20" t="s">
        <v>8351</v>
      </c>
      <c r="Q30" s="20" t="str">
        <f>CONCATENATE(Table1[[#This Row],[date]],"-",M30,"-",L30)</f>
        <v>5-Oct-1995</v>
      </c>
      <c r="R30" s="24">
        <f t="shared" si="0"/>
        <v>27.674848942598189</v>
      </c>
    </row>
    <row r="31" spans="1:18" x14ac:dyDescent="0.25">
      <c r="A31" t="s">
        <v>4612</v>
      </c>
      <c r="B31">
        <v>1994</v>
      </c>
      <c r="C31" t="s">
        <v>8352</v>
      </c>
      <c r="D31">
        <v>17</v>
      </c>
      <c r="E31">
        <v>0</v>
      </c>
      <c r="F31" s="17">
        <v>1044</v>
      </c>
      <c r="G31" t="s">
        <v>8350</v>
      </c>
      <c r="H31" t="s">
        <v>8349</v>
      </c>
      <c r="I31" t="s">
        <v>8351</v>
      </c>
      <c r="L31" s="20">
        <v>1994</v>
      </c>
      <c r="M31" s="20" t="s">
        <v>8352</v>
      </c>
      <c r="N31" s="20" t="s">
        <v>8350</v>
      </c>
      <c r="O31" s="20" t="s">
        <v>8349</v>
      </c>
      <c r="P31" s="20" t="s">
        <v>8351</v>
      </c>
      <c r="Q31" s="20" t="str">
        <f>CONCATENATE(Table1[[#This Row],[date]],"-",M31,"-",L31)</f>
        <v>17-Nov-1994</v>
      </c>
      <c r="R31" s="24">
        <f t="shared" si="0"/>
        <v>28.557086793830425</v>
      </c>
    </row>
    <row r="32" spans="1:18" x14ac:dyDescent="0.25">
      <c r="A32" t="s">
        <v>4610</v>
      </c>
      <c r="B32">
        <v>2002</v>
      </c>
      <c r="C32" t="s">
        <v>8348</v>
      </c>
      <c r="D32">
        <v>20</v>
      </c>
      <c r="E32">
        <v>0</v>
      </c>
      <c r="F32" s="17">
        <v>1047</v>
      </c>
      <c r="G32" t="s">
        <v>8350</v>
      </c>
      <c r="H32" t="s">
        <v>8353</v>
      </c>
      <c r="I32" t="s">
        <v>8351</v>
      </c>
      <c r="L32" s="20">
        <v>2002</v>
      </c>
      <c r="M32" s="20" t="s">
        <v>8348</v>
      </c>
      <c r="N32" s="20" t="s">
        <v>8350</v>
      </c>
      <c r="O32" s="20" t="s">
        <v>8353</v>
      </c>
      <c r="P32" s="20" t="s">
        <v>8351</v>
      </c>
      <c r="Q32" s="20" t="str">
        <f>CONCATENATE(Table1[[#This Row],[date]],"-",M32,"-",L32)</f>
        <v>20-Jul-2002</v>
      </c>
      <c r="R32" s="24">
        <f t="shared" si="0"/>
        <v>20.885625388923458</v>
      </c>
    </row>
    <row r="33" spans="1:18" x14ac:dyDescent="0.25">
      <c r="A33" t="s">
        <v>4608</v>
      </c>
      <c r="B33">
        <v>2002</v>
      </c>
      <c r="C33" t="s">
        <v>8348</v>
      </c>
      <c r="D33">
        <v>1</v>
      </c>
      <c r="E33">
        <v>0</v>
      </c>
      <c r="F33" s="17">
        <v>1049</v>
      </c>
      <c r="G33" t="s">
        <v>8350</v>
      </c>
      <c r="H33" t="s">
        <v>8349</v>
      </c>
      <c r="I33" t="s">
        <v>8356</v>
      </c>
      <c r="L33" s="20">
        <v>2002</v>
      </c>
      <c r="M33" s="20" t="s">
        <v>8348</v>
      </c>
      <c r="N33" s="20" t="s">
        <v>8350</v>
      </c>
      <c r="O33" s="20" t="s">
        <v>8349</v>
      </c>
      <c r="P33" s="20" t="s">
        <v>8356</v>
      </c>
      <c r="Q33" s="20" t="str">
        <f>CONCATENATE(Table1[[#This Row],[date]],"-",M33,"-",L33)</f>
        <v>1-Jul-2002</v>
      </c>
      <c r="R33" s="24">
        <f t="shared" si="0"/>
        <v>20.937647790914745</v>
      </c>
    </row>
    <row r="34" spans="1:18" x14ac:dyDescent="0.25">
      <c r="A34" t="s">
        <v>4606</v>
      </c>
      <c r="B34">
        <v>1995</v>
      </c>
      <c r="C34" t="s">
        <v>8354</v>
      </c>
      <c r="D34">
        <v>1</v>
      </c>
      <c r="E34">
        <v>0</v>
      </c>
      <c r="F34" s="17">
        <v>1056</v>
      </c>
      <c r="G34" t="s">
        <v>8350</v>
      </c>
      <c r="H34" t="s">
        <v>8349</v>
      </c>
      <c r="I34" t="s">
        <v>8351</v>
      </c>
      <c r="L34" s="20">
        <v>1995</v>
      </c>
      <c r="M34" s="20" t="s">
        <v>8354</v>
      </c>
      <c r="N34" s="20" t="s">
        <v>8350</v>
      </c>
      <c r="O34" s="20" t="s">
        <v>8349</v>
      </c>
      <c r="P34" s="20" t="s">
        <v>8351</v>
      </c>
      <c r="Q34" s="20" t="str">
        <f>CONCATENATE(Table1[[#This Row],[date]],"-",M34,"-",L34)</f>
        <v>1-Jun-1995</v>
      </c>
      <c r="R34" s="24">
        <f t="shared" si="0"/>
        <v>28.019826283987914</v>
      </c>
    </row>
    <row r="35" spans="1:18" x14ac:dyDescent="0.25">
      <c r="A35" t="s">
        <v>4604</v>
      </c>
      <c r="B35">
        <v>1993</v>
      </c>
      <c r="C35" t="s">
        <v>8355</v>
      </c>
      <c r="D35">
        <v>28</v>
      </c>
      <c r="E35">
        <v>0</v>
      </c>
      <c r="F35" s="17">
        <v>1068</v>
      </c>
      <c r="G35" t="s">
        <v>8350</v>
      </c>
      <c r="H35" t="s">
        <v>8353</v>
      </c>
      <c r="I35" t="s">
        <v>8351</v>
      </c>
      <c r="L35" s="20">
        <v>1993</v>
      </c>
      <c r="M35" s="20" t="s">
        <v>8355</v>
      </c>
      <c r="N35" s="20" t="s">
        <v>8350</v>
      </c>
      <c r="O35" s="20" t="s">
        <v>8353</v>
      </c>
      <c r="P35" s="20" t="s">
        <v>8351</v>
      </c>
      <c r="Q35" s="20" t="str">
        <f>CONCATENATE(Table1[[#This Row],[date]],"-",M35,"-",L35)</f>
        <v>28-Sep-1993</v>
      </c>
      <c r="R35" s="24">
        <f t="shared" si="0"/>
        <v>29.693958664546898</v>
      </c>
    </row>
    <row r="36" spans="1:18" x14ac:dyDescent="0.25">
      <c r="A36" t="s">
        <v>4602</v>
      </c>
      <c r="B36">
        <v>2004</v>
      </c>
      <c r="C36" t="s">
        <v>8358</v>
      </c>
      <c r="D36">
        <v>24</v>
      </c>
      <c r="E36">
        <v>0</v>
      </c>
      <c r="F36" s="17">
        <v>1070</v>
      </c>
      <c r="G36" t="s">
        <v>8350</v>
      </c>
      <c r="H36" t="s">
        <v>8350</v>
      </c>
      <c r="I36" t="s">
        <v>8351</v>
      </c>
      <c r="L36" s="20">
        <v>2004</v>
      </c>
      <c r="M36" s="20" t="s">
        <v>8358</v>
      </c>
      <c r="N36" s="20" t="s">
        <v>8350</v>
      </c>
      <c r="O36" s="20" t="s">
        <v>8350</v>
      </c>
      <c r="P36" s="20" t="s">
        <v>8351</v>
      </c>
      <c r="Q36" s="20" t="str">
        <f>CONCATENATE(Table1[[#This Row],[date]],"-",M36,"-",L36)</f>
        <v>24-Aug-2004</v>
      </c>
      <c r="R36" s="24">
        <f t="shared" si="0"/>
        <v>18.787132101300479</v>
      </c>
    </row>
    <row r="37" spans="1:18" x14ac:dyDescent="0.25">
      <c r="A37" t="s">
        <v>4600</v>
      </c>
      <c r="B37">
        <v>1997</v>
      </c>
      <c r="C37" t="s">
        <v>8358</v>
      </c>
      <c r="D37">
        <v>13</v>
      </c>
      <c r="E37">
        <v>0</v>
      </c>
      <c r="F37" s="17">
        <v>1071</v>
      </c>
      <c r="G37" t="s">
        <v>8350</v>
      </c>
      <c r="H37" t="s">
        <v>8350</v>
      </c>
      <c r="I37" t="s">
        <v>8351</v>
      </c>
      <c r="L37" s="20">
        <v>1997</v>
      </c>
      <c r="M37" s="20" t="s">
        <v>8358</v>
      </c>
      <c r="N37" s="20" t="s">
        <v>8350</v>
      </c>
      <c r="O37" s="20" t="s">
        <v>8350</v>
      </c>
      <c r="P37" s="20" t="s">
        <v>8351</v>
      </c>
      <c r="Q37" s="20" t="str">
        <f>CONCATENATE(Table1[[#This Row],[date]],"-",M37,"-",L37)</f>
        <v>13-Aug-1997</v>
      </c>
      <c r="R37" s="24">
        <f t="shared" si="0"/>
        <v>25.819896562214787</v>
      </c>
    </row>
    <row r="38" spans="1:18" x14ac:dyDescent="0.25">
      <c r="A38" t="s">
        <v>4598</v>
      </c>
      <c r="B38">
        <v>1998</v>
      </c>
      <c r="C38" t="s">
        <v>8357</v>
      </c>
      <c r="D38">
        <v>26</v>
      </c>
      <c r="E38">
        <v>0</v>
      </c>
      <c r="F38" s="17">
        <v>1082</v>
      </c>
      <c r="G38" t="s">
        <v>8350</v>
      </c>
      <c r="H38" t="s">
        <v>8349</v>
      </c>
      <c r="I38" t="s">
        <v>8351</v>
      </c>
      <c r="L38" s="20">
        <v>1998</v>
      </c>
      <c r="M38" s="20" t="s">
        <v>8357</v>
      </c>
      <c r="N38" s="20" t="s">
        <v>8350</v>
      </c>
      <c r="O38" s="20" t="s">
        <v>8349</v>
      </c>
      <c r="P38" s="20" t="s">
        <v>8351</v>
      </c>
      <c r="Q38" s="20" t="str">
        <f>CONCATENATE(Table1[[#This Row],[date]],"-",M38,"-",L38)</f>
        <v>26-Dec-1998</v>
      </c>
      <c r="R38" s="24">
        <f t="shared" si="0"/>
        <v>24.450294860994102</v>
      </c>
    </row>
    <row r="39" spans="1:18" x14ac:dyDescent="0.25">
      <c r="A39" t="s">
        <v>4596</v>
      </c>
      <c r="B39">
        <v>2002</v>
      </c>
      <c r="C39" t="s">
        <v>8358</v>
      </c>
      <c r="D39">
        <v>13</v>
      </c>
      <c r="E39">
        <v>0</v>
      </c>
      <c r="F39" s="17">
        <v>1086</v>
      </c>
      <c r="G39" t="s">
        <v>8350</v>
      </c>
      <c r="H39" t="s">
        <v>8350</v>
      </c>
      <c r="I39" t="s">
        <v>8351</v>
      </c>
      <c r="L39" s="20">
        <v>2002</v>
      </c>
      <c r="M39" s="20" t="s">
        <v>8358</v>
      </c>
      <c r="N39" s="20" t="s">
        <v>8350</v>
      </c>
      <c r="O39" s="20" t="s">
        <v>8350</v>
      </c>
      <c r="P39" s="20" t="s">
        <v>8351</v>
      </c>
      <c r="Q39" s="20" t="str">
        <f>CONCATENATE(Table1[[#This Row],[date]],"-",M39,"-",L39)</f>
        <v>13-Aug-2002</v>
      </c>
      <c r="R39" s="24">
        <f t="shared" si="0"/>
        <v>20.81991288114499</v>
      </c>
    </row>
    <row r="40" spans="1:18" x14ac:dyDescent="0.25">
      <c r="A40" t="s">
        <v>4594</v>
      </c>
      <c r="B40">
        <v>2004</v>
      </c>
      <c r="C40" t="s">
        <v>8352</v>
      </c>
      <c r="D40">
        <v>12</v>
      </c>
      <c r="E40">
        <v>0</v>
      </c>
      <c r="F40" s="17">
        <v>1121.8699999999999</v>
      </c>
      <c r="G40" t="s">
        <v>8350</v>
      </c>
      <c r="H40" t="s">
        <v>8353</v>
      </c>
      <c r="I40" t="s">
        <v>8351</v>
      </c>
      <c r="L40" s="20">
        <v>2004</v>
      </c>
      <c r="M40" s="20" t="s">
        <v>8352</v>
      </c>
      <c r="N40" s="20" t="s">
        <v>8350</v>
      </c>
      <c r="O40" s="20" t="s">
        <v>8353</v>
      </c>
      <c r="P40" s="20" t="s">
        <v>8351</v>
      </c>
      <c r="Q40" s="20" t="str">
        <f>CONCATENATE(Table1[[#This Row],[date]],"-",M40,"-",L40)</f>
        <v>12-Nov-2004</v>
      </c>
      <c r="R40" s="24">
        <f t="shared" si="0"/>
        <v>18.56810403832991</v>
      </c>
    </row>
    <row r="41" spans="1:18" x14ac:dyDescent="0.25">
      <c r="A41" t="s">
        <v>4592</v>
      </c>
      <c r="B41">
        <v>2004</v>
      </c>
      <c r="C41" t="s">
        <v>8354</v>
      </c>
      <c r="D41">
        <v>14</v>
      </c>
      <c r="E41">
        <v>0</v>
      </c>
      <c r="F41" s="17">
        <v>1131.51</v>
      </c>
      <c r="G41" t="s">
        <v>8350</v>
      </c>
      <c r="H41" t="s">
        <v>8353</v>
      </c>
      <c r="I41" t="s">
        <v>8351</v>
      </c>
      <c r="L41" s="20">
        <v>2004</v>
      </c>
      <c r="M41" s="20" t="s">
        <v>8354</v>
      </c>
      <c r="N41" s="20" t="s">
        <v>8350</v>
      </c>
      <c r="O41" s="20" t="s">
        <v>8353</v>
      </c>
      <c r="P41" s="20" t="s">
        <v>8351</v>
      </c>
      <c r="Q41" s="20" t="str">
        <f>CONCATENATE(Table1[[#This Row],[date]],"-",M41,"-",L41)</f>
        <v>14-Jun-2004</v>
      </c>
      <c r="R41" s="24">
        <f t="shared" si="0"/>
        <v>18.981519507186857</v>
      </c>
    </row>
    <row r="42" spans="1:18" x14ac:dyDescent="0.25">
      <c r="A42" t="s">
        <v>4590</v>
      </c>
      <c r="B42">
        <v>2002</v>
      </c>
      <c r="C42" t="s">
        <v>8348</v>
      </c>
      <c r="D42">
        <v>19</v>
      </c>
      <c r="E42">
        <v>0</v>
      </c>
      <c r="F42" s="17">
        <v>1132</v>
      </c>
      <c r="G42" t="s">
        <v>8350</v>
      </c>
      <c r="H42" t="s">
        <v>8353</v>
      </c>
      <c r="I42" t="s">
        <v>8351</v>
      </c>
      <c r="L42" s="20">
        <v>2002</v>
      </c>
      <c r="M42" s="20" t="s">
        <v>8348</v>
      </c>
      <c r="N42" s="20" t="s">
        <v>8350</v>
      </c>
      <c r="O42" s="20" t="s">
        <v>8353</v>
      </c>
      <c r="P42" s="20" t="s">
        <v>8351</v>
      </c>
      <c r="Q42" s="20" t="str">
        <f>CONCATENATE(Table1[[#This Row],[date]],"-",M42,"-",L42)</f>
        <v>19-Jul-2002</v>
      </c>
      <c r="R42" s="24">
        <f t="shared" si="0"/>
        <v>20.888363410080895</v>
      </c>
    </row>
    <row r="43" spans="1:18" x14ac:dyDescent="0.25">
      <c r="A43" t="s">
        <v>4588</v>
      </c>
      <c r="B43">
        <v>2004</v>
      </c>
      <c r="C43" t="s">
        <v>8359</v>
      </c>
      <c r="D43">
        <v>6</v>
      </c>
      <c r="E43">
        <v>0</v>
      </c>
      <c r="F43" s="17">
        <v>1135</v>
      </c>
      <c r="G43" t="s">
        <v>8350</v>
      </c>
      <c r="H43" t="s">
        <v>8350</v>
      </c>
      <c r="I43" t="s">
        <v>8351</v>
      </c>
      <c r="L43" s="20">
        <v>2004</v>
      </c>
      <c r="M43" s="20" t="s">
        <v>8359</v>
      </c>
      <c r="N43" s="20" t="s">
        <v>8350</v>
      </c>
      <c r="O43" s="20" t="s">
        <v>8350</v>
      </c>
      <c r="P43" s="20" t="s">
        <v>8351</v>
      </c>
      <c r="Q43" s="20" t="str">
        <f>CONCATENATE(Table1[[#This Row],[date]],"-",M43,"-",L43)</f>
        <v>6-Oct-2004</v>
      </c>
      <c r="R43" s="24">
        <f t="shared" si="0"/>
        <v>18.669404517453799</v>
      </c>
    </row>
    <row r="44" spans="1:18" x14ac:dyDescent="0.25">
      <c r="A44" t="s">
        <v>4586</v>
      </c>
      <c r="B44">
        <v>2004</v>
      </c>
      <c r="C44" t="s">
        <v>8354</v>
      </c>
      <c r="D44">
        <v>11</v>
      </c>
      <c r="E44">
        <v>0</v>
      </c>
      <c r="F44" s="17">
        <v>1135.94</v>
      </c>
      <c r="G44" t="s">
        <v>8350</v>
      </c>
      <c r="H44" t="s">
        <v>8350</v>
      </c>
      <c r="I44" t="s">
        <v>8351</v>
      </c>
      <c r="L44" s="20">
        <v>2004</v>
      </c>
      <c r="M44" s="20" t="s">
        <v>8354</v>
      </c>
      <c r="N44" s="20" t="s">
        <v>8350</v>
      </c>
      <c r="O44" s="20" t="s">
        <v>8350</v>
      </c>
      <c r="P44" s="20" t="s">
        <v>8351</v>
      </c>
      <c r="Q44" s="20" t="str">
        <f>CONCATENATE(Table1[[#This Row],[date]],"-",M44,"-",L44)</f>
        <v>11-Jun-2004</v>
      </c>
      <c r="R44" s="24">
        <f t="shared" si="0"/>
        <v>18.989733059548254</v>
      </c>
    </row>
    <row r="45" spans="1:18" x14ac:dyDescent="0.25">
      <c r="A45" t="s">
        <v>4584</v>
      </c>
      <c r="B45">
        <v>2004</v>
      </c>
      <c r="C45" t="s">
        <v>8352</v>
      </c>
      <c r="D45">
        <v>28</v>
      </c>
      <c r="E45">
        <v>0</v>
      </c>
      <c r="F45" s="17">
        <v>1136.4000000000001</v>
      </c>
      <c r="G45" t="s">
        <v>8350</v>
      </c>
      <c r="H45" t="s">
        <v>8350</v>
      </c>
      <c r="I45" t="s">
        <v>8351</v>
      </c>
      <c r="L45" s="20">
        <v>2004</v>
      </c>
      <c r="M45" s="20" t="s">
        <v>8352</v>
      </c>
      <c r="N45" s="20" t="s">
        <v>8350</v>
      </c>
      <c r="O45" s="20" t="s">
        <v>8350</v>
      </c>
      <c r="P45" s="20" t="s">
        <v>8351</v>
      </c>
      <c r="Q45" s="20" t="str">
        <f>CONCATENATE(Table1[[#This Row],[date]],"-",M45,"-",L45)</f>
        <v>28-Nov-2004</v>
      </c>
      <c r="R45" s="24">
        <f t="shared" si="0"/>
        <v>18.524298425735797</v>
      </c>
    </row>
    <row r="46" spans="1:18" x14ac:dyDescent="0.25">
      <c r="A46" t="s">
        <v>4582</v>
      </c>
      <c r="B46">
        <v>2002</v>
      </c>
      <c r="C46" t="s">
        <v>8358</v>
      </c>
      <c r="D46">
        <v>11</v>
      </c>
      <c r="E46">
        <v>0</v>
      </c>
      <c r="F46" s="17">
        <v>1137</v>
      </c>
      <c r="G46" t="s">
        <v>8350</v>
      </c>
      <c r="H46" t="s">
        <v>8353</v>
      </c>
      <c r="I46" t="s">
        <v>8351</v>
      </c>
      <c r="L46" s="20">
        <v>2002</v>
      </c>
      <c r="M46" s="20" t="s">
        <v>8358</v>
      </c>
      <c r="N46" s="20" t="s">
        <v>8350</v>
      </c>
      <c r="O46" s="20" t="s">
        <v>8353</v>
      </c>
      <c r="P46" s="20" t="s">
        <v>8351</v>
      </c>
      <c r="Q46" s="20" t="str">
        <f>CONCATENATE(Table1[[#This Row],[date]],"-",M46,"-",L46)</f>
        <v>11-Aug-2002</v>
      </c>
      <c r="R46" s="24">
        <f t="shared" si="0"/>
        <v>20.825388923459862</v>
      </c>
    </row>
    <row r="47" spans="1:18" x14ac:dyDescent="0.25">
      <c r="A47" t="s">
        <v>8338</v>
      </c>
      <c r="B47">
        <v>2004</v>
      </c>
      <c r="C47" t="s">
        <v>8352</v>
      </c>
      <c r="D47">
        <v>6</v>
      </c>
      <c r="E47">
        <v>0</v>
      </c>
      <c r="F47">
        <v>1137.01</v>
      </c>
      <c r="G47" t="s">
        <v>8350</v>
      </c>
      <c r="H47" t="s">
        <v>8353</v>
      </c>
      <c r="I47" t="s">
        <v>8351</v>
      </c>
      <c r="L47" s="20">
        <v>2004</v>
      </c>
      <c r="M47" s="20" t="s">
        <v>8352</v>
      </c>
      <c r="N47" s="20" t="s">
        <v>8350</v>
      </c>
      <c r="O47" s="20" t="s">
        <v>8353</v>
      </c>
      <c r="P47" s="20" t="s">
        <v>8351</v>
      </c>
      <c r="Q47" s="20" t="str">
        <f>CONCATENATE(Table1[[#This Row],[date]],"-",M47,"-",L47)</f>
        <v>6-Nov-2004</v>
      </c>
      <c r="R47" s="24">
        <f t="shared" si="0"/>
        <v>18.584531143052704</v>
      </c>
    </row>
    <row r="48" spans="1:18" x14ac:dyDescent="0.25">
      <c r="A48" t="s">
        <v>4580</v>
      </c>
      <c r="B48">
        <v>2004</v>
      </c>
      <c r="C48" t="s">
        <v>8359</v>
      </c>
      <c r="D48">
        <v>15</v>
      </c>
      <c r="E48">
        <v>0</v>
      </c>
      <c r="F48" s="17">
        <v>1137.01</v>
      </c>
      <c r="G48" t="s">
        <v>8350</v>
      </c>
      <c r="H48" t="s">
        <v>8353</v>
      </c>
      <c r="I48" t="s">
        <v>8351</v>
      </c>
      <c r="L48" s="20">
        <v>2004</v>
      </c>
      <c r="M48" s="20" t="s">
        <v>8359</v>
      </c>
      <c r="N48" s="20" t="s">
        <v>8350</v>
      </c>
      <c r="O48" s="20" t="s">
        <v>8353</v>
      </c>
      <c r="P48" s="20" t="s">
        <v>8351</v>
      </c>
      <c r="Q48" s="20" t="str">
        <f>CONCATENATE(Table1[[#This Row],[date]],"-",M48,"-",L48)</f>
        <v>15-Oct-2004</v>
      </c>
      <c r="R48" s="24">
        <f t="shared" si="0"/>
        <v>18.644763860369611</v>
      </c>
    </row>
    <row r="49" spans="1:18" x14ac:dyDescent="0.25">
      <c r="A49" t="s">
        <v>4578</v>
      </c>
      <c r="B49">
        <v>2004</v>
      </c>
      <c r="C49" t="s">
        <v>8352</v>
      </c>
      <c r="D49">
        <v>27</v>
      </c>
      <c r="E49">
        <v>0</v>
      </c>
      <c r="F49" s="17">
        <v>1137.47</v>
      </c>
      <c r="G49" t="s">
        <v>8350</v>
      </c>
      <c r="H49" t="s">
        <v>8349</v>
      </c>
      <c r="I49" t="s">
        <v>8351</v>
      </c>
      <c r="L49" s="20">
        <v>2004</v>
      </c>
      <c r="M49" s="20" t="s">
        <v>8352</v>
      </c>
      <c r="N49" s="20" t="s">
        <v>8350</v>
      </c>
      <c r="O49" s="20" t="s">
        <v>8349</v>
      </c>
      <c r="P49" s="20" t="s">
        <v>8351</v>
      </c>
      <c r="Q49" s="20" t="str">
        <f>CONCATENATE(Table1[[#This Row],[date]],"-",M49,"-",L49)</f>
        <v>27-Nov-2004</v>
      </c>
      <c r="R49" s="24">
        <f t="shared" si="0"/>
        <v>18.527036276522928</v>
      </c>
    </row>
    <row r="50" spans="1:18" x14ac:dyDescent="0.25">
      <c r="A50" t="s">
        <v>4576</v>
      </c>
      <c r="B50">
        <v>2001</v>
      </c>
      <c r="C50" t="s">
        <v>8359</v>
      </c>
      <c r="D50">
        <v>25</v>
      </c>
      <c r="E50">
        <v>0</v>
      </c>
      <c r="F50" s="17">
        <v>1141</v>
      </c>
      <c r="G50" t="s">
        <v>8350</v>
      </c>
      <c r="H50" t="s">
        <v>8353</v>
      </c>
      <c r="I50" t="s">
        <v>8351</v>
      </c>
      <c r="L50" s="20">
        <v>2001</v>
      </c>
      <c r="M50" s="20" t="s">
        <v>8359</v>
      </c>
      <c r="N50" s="20" t="s">
        <v>8350</v>
      </c>
      <c r="O50" s="20" t="s">
        <v>8353</v>
      </c>
      <c r="P50" s="20" t="s">
        <v>8351</v>
      </c>
      <c r="Q50" s="20" t="str">
        <f>CONCATENATE(Table1[[#This Row],[date]],"-",M50,"-",L50)</f>
        <v>25-Oct-2001</v>
      </c>
      <c r="R50" s="24">
        <f t="shared" si="0"/>
        <v>21.62</v>
      </c>
    </row>
    <row r="51" spans="1:18" x14ac:dyDescent="0.25">
      <c r="A51" t="s">
        <v>4574</v>
      </c>
      <c r="B51">
        <v>2004</v>
      </c>
      <c r="C51" t="s">
        <v>8355</v>
      </c>
      <c r="D51">
        <v>12</v>
      </c>
      <c r="E51">
        <v>0</v>
      </c>
      <c r="F51" s="17">
        <v>1141.45</v>
      </c>
      <c r="G51" t="s">
        <v>8350</v>
      </c>
      <c r="H51" t="s">
        <v>8350</v>
      </c>
      <c r="I51" t="s">
        <v>8351</v>
      </c>
      <c r="L51" s="20">
        <v>2004</v>
      </c>
      <c r="M51" s="20" t="s">
        <v>8355</v>
      </c>
      <c r="N51" s="20" t="s">
        <v>8350</v>
      </c>
      <c r="O51" s="20" t="s">
        <v>8350</v>
      </c>
      <c r="P51" s="20" t="s">
        <v>8351</v>
      </c>
      <c r="Q51" s="20" t="str">
        <f>CONCATENATE(Table1[[#This Row],[date]],"-",M51,"-",L51)</f>
        <v>12-Sep-2004</v>
      </c>
      <c r="R51" s="24">
        <f t="shared" si="0"/>
        <v>18.735112936344969</v>
      </c>
    </row>
    <row r="52" spans="1:18" x14ac:dyDescent="0.25">
      <c r="A52" t="s">
        <v>4572</v>
      </c>
      <c r="B52">
        <v>2002</v>
      </c>
      <c r="C52" t="s">
        <v>8359</v>
      </c>
      <c r="D52">
        <v>1</v>
      </c>
      <c r="E52">
        <v>0</v>
      </c>
      <c r="F52" s="17">
        <v>1142</v>
      </c>
      <c r="G52" t="s">
        <v>8350</v>
      </c>
      <c r="H52" t="s">
        <v>8349</v>
      </c>
      <c r="I52" t="s">
        <v>8360</v>
      </c>
      <c r="L52" s="20">
        <v>2002</v>
      </c>
      <c r="M52" s="20" t="s">
        <v>8359</v>
      </c>
      <c r="N52" s="20" t="s">
        <v>8350</v>
      </c>
      <c r="O52" s="20" t="s">
        <v>8349</v>
      </c>
      <c r="P52" s="20" t="s">
        <v>8360</v>
      </c>
      <c r="Q52" s="20" t="str">
        <f>CONCATENATE(Table1[[#This Row],[date]],"-",M52,"-",L52)</f>
        <v>1-Oct-2002</v>
      </c>
      <c r="R52" s="24">
        <f t="shared" si="0"/>
        <v>20.685749844430614</v>
      </c>
    </row>
    <row r="53" spans="1:18" x14ac:dyDescent="0.25">
      <c r="A53" t="s">
        <v>4570</v>
      </c>
      <c r="B53">
        <v>2004</v>
      </c>
      <c r="C53" t="s">
        <v>8354</v>
      </c>
      <c r="D53">
        <v>10</v>
      </c>
      <c r="E53">
        <v>0</v>
      </c>
      <c r="F53" s="17">
        <v>1146.8</v>
      </c>
      <c r="G53" t="s">
        <v>8349</v>
      </c>
      <c r="H53" t="s">
        <v>8349</v>
      </c>
      <c r="I53" t="s">
        <v>8351</v>
      </c>
      <c r="L53" s="20">
        <v>2004</v>
      </c>
      <c r="M53" s="20" t="s">
        <v>8354</v>
      </c>
      <c r="N53" s="20" t="s">
        <v>8349</v>
      </c>
      <c r="O53" s="20" t="s">
        <v>8349</v>
      </c>
      <c r="P53" s="20" t="s">
        <v>8351</v>
      </c>
      <c r="Q53" s="20" t="str">
        <f>CONCATENATE(Table1[[#This Row],[date]],"-",M53,"-",L53)</f>
        <v>10-Jun-2004</v>
      </c>
      <c r="R53" s="24">
        <f t="shared" si="0"/>
        <v>18.992470910335388</v>
      </c>
    </row>
    <row r="54" spans="1:18" x14ac:dyDescent="0.25">
      <c r="A54" t="s">
        <v>4568</v>
      </c>
      <c r="B54">
        <v>2003</v>
      </c>
      <c r="C54" t="s">
        <v>8354</v>
      </c>
      <c r="D54">
        <v>12</v>
      </c>
      <c r="E54">
        <v>0</v>
      </c>
      <c r="F54" s="17">
        <v>1149</v>
      </c>
      <c r="G54" t="s">
        <v>8349</v>
      </c>
      <c r="H54" t="s">
        <v>8353</v>
      </c>
      <c r="I54" t="s">
        <v>8356</v>
      </c>
      <c r="L54" s="20">
        <v>2003</v>
      </c>
      <c r="M54" s="20" t="s">
        <v>8354</v>
      </c>
      <c r="N54" s="20" t="s">
        <v>8349</v>
      </c>
      <c r="O54" s="20" t="s">
        <v>8353</v>
      </c>
      <c r="P54" s="20" t="s">
        <v>8356</v>
      </c>
      <c r="Q54" s="20" t="str">
        <f>CONCATENATE(Table1[[#This Row],[date]],"-",M54,"-",L54)</f>
        <v>12-Jun-2003</v>
      </c>
      <c r="R54" s="24">
        <f t="shared" si="0"/>
        <v>19.989700130378097</v>
      </c>
    </row>
    <row r="55" spans="1:18" x14ac:dyDescent="0.25">
      <c r="A55" t="s">
        <v>4566</v>
      </c>
      <c r="B55">
        <v>2004</v>
      </c>
      <c r="C55" t="s">
        <v>8348</v>
      </c>
      <c r="D55">
        <v>18</v>
      </c>
      <c r="E55">
        <v>0</v>
      </c>
      <c r="F55" s="17">
        <v>1149.4000000000001</v>
      </c>
      <c r="G55" t="s">
        <v>8349</v>
      </c>
      <c r="H55" t="s">
        <v>8349</v>
      </c>
      <c r="I55" t="s">
        <v>8351</v>
      </c>
      <c r="L55" s="20">
        <v>2004</v>
      </c>
      <c r="M55" s="20" t="s">
        <v>8348</v>
      </c>
      <c r="N55" s="20" t="s">
        <v>8349</v>
      </c>
      <c r="O55" s="20" t="s">
        <v>8349</v>
      </c>
      <c r="P55" s="20" t="s">
        <v>8351</v>
      </c>
      <c r="Q55" s="20" t="str">
        <f>CONCATENATE(Table1[[#This Row],[date]],"-",M55,"-",L55)</f>
        <v>18-Jul-2004</v>
      </c>
      <c r="R55" s="24">
        <f t="shared" si="0"/>
        <v>18.888432580424368</v>
      </c>
    </row>
    <row r="56" spans="1:18" x14ac:dyDescent="0.25">
      <c r="A56" t="s">
        <v>4564</v>
      </c>
      <c r="B56">
        <v>1994</v>
      </c>
      <c r="C56" t="s">
        <v>8348</v>
      </c>
      <c r="D56">
        <v>26</v>
      </c>
      <c r="E56">
        <v>0</v>
      </c>
      <c r="F56" s="17">
        <v>1158.32</v>
      </c>
      <c r="G56" t="s">
        <v>8349</v>
      </c>
      <c r="H56" t="s">
        <v>8353</v>
      </c>
      <c r="I56" t="s">
        <v>8351</v>
      </c>
      <c r="L56" s="20">
        <v>1994</v>
      </c>
      <c r="M56" s="20" t="s">
        <v>8348</v>
      </c>
      <c r="N56" s="20" t="s">
        <v>8349</v>
      </c>
      <c r="O56" s="20" t="s">
        <v>8353</v>
      </c>
      <c r="P56" s="20" t="s">
        <v>8351</v>
      </c>
      <c r="Q56" s="20" t="str">
        <f>CONCATENATE(Table1[[#This Row],[date]],"-",M56,"-",L56)</f>
        <v>26-Jul-1994</v>
      </c>
      <c r="R56" s="24">
        <f t="shared" si="0"/>
        <v>28.869216026284565</v>
      </c>
    </row>
    <row r="57" spans="1:18" x14ac:dyDescent="0.25">
      <c r="A57" t="s">
        <v>4562</v>
      </c>
      <c r="B57">
        <v>2004</v>
      </c>
      <c r="C57" t="s">
        <v>8352</v>
      </c>
      <c r="D57">
        <v>11</v>
      </c>
      <c r="E57">
        <v>0</v>
      </c>
      <c r="F57" s="17">
        <v>1163.46</v>
      </c>
      <c r="G57" t="s">
        <v>8349</v>
      </c>
      <c r="H57" t="s">
        <v>8350</v>
      </c>
      <c r="I57" t="s">
        <v>8351</v>
      </c>
      <c r="L57" s="20">
        <v>2004</v>
      </c>
      <c r="M57" s="20" t="s">
        <v>8352</v>
      </c>
      <c r="N57" s="20" t="s">
        <v>8349</v>
      </c>
      <c r="O57" s="20" t="s">
        <v>8350</v>
      </c>
      <c r="P57" s="20" t="s">
        <v>8351</v>
      </c>
      <c r="Q57" s="20" t="str">
        <f>CONCATENATE(Table1[[#This Row],[date]],"-",M57,"-",L57)</f>
        <v>11-Nov-2004</v>
      </c>
      <c r="R57" s="24">
        <f t="shared" si="0"/>
        <v>18.570841889117045</v>
      </c>
    </row>
    <row r="58" spans="1:18" x14ac:dyDescent="0.25">
      <c r="A58" t="s">
        <v>4560</v>
      </c>
      <c r="B58">
        <v>2002</v>
      </c>
      <c r="C58" t="s">
        <v>8354</v>
      </c>
      <c r="D58">
        <v>11</v>
      </c>
      <c r="E58">
        <v>0</v>
      </c>
      <c r="F58" s="17">
        <v>1165</v>
      </c>
      <c r="G58" t="s">
        <v>8349</v>
      </c>
      <c r="H58" t="s">
        <v>8350</v>
      </c>
      <c r="I58" t="s">
        <v>8356</v>
      </c>
      <c r="L58" s="20">
        <v>2002</v>
      </c>
      <c r="M58" s="20" t="s">
        <v>8354</v>
      </c>
      <c r="N58" s="20" t="s">
        <v>8349</v>
      </c>
      <c r="O58" s="20" t="s">
        <v>8350</v>
      </c>
      <c r="P58" s="20" t="s">
        <v>8356</v>
      </c>
      <c r="Q58" s="20" t="str">
        <f>CONCATENATE(Table1[[#This Row],[date]],"-",M58,"-",L58)</f>
        <v>11-Jun-2002</v>
      </c>
      <c r="R58" s="24">
        <f t="shared" si="0"/>
        <v>20.99240821406347</v>
      </c>
    </row>
    <row r="59" spans="1:18" x14ac:dyDescent="0.25">
      <c r="A59" t="s">
        <v>4558</v>
      </c>
      <c r="B59">
        <v>2001</v>
      </c>
      <c r="C59" t="s">
        <v>8352</v>
      </c>
      <c r="D59">
        <v>12</v>
      </c>
      <c r="E59">
        <v>0</v>
      </c>
      <c r="F59" s="17">
        <v>1167</v>
      </c>
      <c r="G59" t="s">
        <v>8349</v>
      </c>
      <c r="H59" t="s">
        <v>8353</v>
      </c>
      <c r="I59" t="s">
        <v>8351</v>
      </c>
      <c r="L59" s="20">
        <v>2001</v>
      </c>
      <c r="M59" s="20" t="s">
        <v>8352</v>
      </c>
      <c r="N59" s="20" t="s">
        <v>8349</v>
      </c>
      <c r="O59" s="20" t="s">
        <v>8353</v>
      </c>
      <c r="P59" s="20" t="s">
        <v>8351</v>
      </c>
      <c r="Q59" s="20" t="str">
        <f>CONCATENATE(Table1[[#This Row],[date]],"-",M59,"-",L59)</f>
        <v>12-Nov-2001</v>
      </c>
      <c r="R59" s="24">
        <f t="shared" si="0"/>
        <v>21.570714285714285</v>
      </c>
    </row>
    <row r="60" spans="1:18" x14ac:dyDescent="0.25">
      <c r="A60" t="s">
        <v>4556</v>
      </c>
      <c r="B60">
        <v>1996</v>
      </c>
      <c r="C60" t="s">
        <v>8358</v>
      </c>
      <c r="D60">
        <v>11</v>
      </c>
      <c r="E60">
        <v>0</v>
      </c>
      <c r="F60" s="17">
        <v>1178</v>
      </c>
      <c r="G60" t="s">
        <v>8349</v>
      </c>
      <c r="H60" t="s">
        <v>8350</v>
      </c>
      <c r="I60" t="s">
        <v>8351</v>
      </c>
      <c r="L60" s="20">
        <v>1996</v>
      </c>
      <c r="M60" s="20" t="s">
        <v>8358</v>
      </c>
      <c r="N60" s="20" t="s">
        <v>8349</v>
      </c>
      <c r="O60" s="20" t="s">
        <v>8350</v>
      </c>
      <c r="P60" s="20" t="s">
        <v>8351</v>
      </c>
      <c r="Q60" s="20" t="str">
        <f>CONCATENATE(Table1[[#This Row],[date]],"-",M60,"-",L60)</f>
        <v>11-Aug-1996</v>
      </c>
      <c r="R60" s="24">
        <f t="shared" si="0"/>
        <v>26.822724161533195</v>
      </c>
    </row>
    <row r="61" spans="1:18" x14ac:dyDescent="0.25">
      <c r="A61" t="s">
        <v>4554</v>
      </c>
      <c r="B61">
        <v>1997</v>
      </c>
      <c r="C61" t="s">
        <v>8354</v>
      </c>
      <c r="D61">
        <v>28</v>
      </c>
      <c r="E61">
        <v>0</v>
      </c>
      <c r="F61" s="17">
        <v>1178.07</v>
      </c>
      <c r="G61" t="s">
        <v>8349</v>
      </c>
      <c r="H61" t="s">
        <v>8349</v>
      </c>
      <c r="I61" t="s">
        <v>8351</v>
      </c>
      <c r="L61" s="20">
        <v>1997</v>
      </c>
      <c r="M61" s="20" t="s">
        <v>8354</v>
      </c>
      <c r="N61" s="20" t="s">
        <v>8349</v>
      </c>
      <c r="O61" s="20" t="s">
        <v>8349</v>
      </c>
      <c r="P61" s="20" t="s">
        <v>8351</v>
      </c>
      <c r="Q61" s="20" t="str">
        <f>CONCATENATE(Table1[[#This Row],[date]],"-",M61,"-",L61)</f>
        <v>28-Jun-1997</v>
      </c>
      <c r="R61" s="24">
        <f t="shared" si="0"/>
        <v>25.945847277152417</v>
      </c>
    </row>
    <row r="62" spans="1:18" x14ac:dyDescent="0.25">
      <c r="A62" t="s">
        <v>4552</v>
      </c>
      <c r="B62">
        <v>2002</v>
      </c>
      <c r="C62" t="s">
        <v>8358</v>
      </c>
      <c r="D62">
        <v>26</v>
      </c>
      <c r="E62">
        <v>0</v>
      </c>
      <c r="F62" s="17">
        <v>1191</v>
      </c>
      <c r="G62" t="s">
        <v>8349</v>
      </c>
      <c r="H62" t="s">
        <v>8353</v>
      </c>
      <c r="I62" t="s">
        <v>8351</v>
      </c>
      <c r="L62" s="20">
        <v>2002</v>
      </c>
      <c r="M62" s="20" t="s">
        <v>8358</v>
      </c>
      <c r="N62" s="20" t="s">
        <v>8349</v>
      </c>
      <c r="O62" s="20" t="s">
        <v>8353</v>
      </c>
      <c r="P62" s="20" t="s">
        <v>8351</v>
      </c>
      <c r="Q62" s="20" t="str">
        <f>CONCATENATE(Table1[[#This Row],[date]],"-",M62,"-",L62)</f>
        <v>26-Aug-2002</v>
      </c>
      <c r="R62" s="24">
        <f t="shared" si="0"/>
        <v>20.784318606098317</v>
      </c>
    </row>
    <row r="63" spans="1:18" x14ac:dyDescent="0.25">
      <c r="A63" t="s">
        <v>4550</v>
      </c>
      <c r="B63">
        <v>1999</v>
      </c>
      <c r="C63" t="s">
        <v>8354</v>
      </c>
      <c r="D63">
        <v>28</v>
      </c>
      <c r="E63">
        <v>0</v>
      </c>
      <c r="F63" s="17">
        <v>1200</v>
      </c>
      <c r="G63" t="s">
        <v>8349</v>
      </c>
      <c r="H63" t="s">
        <v>8350</v>
      </c>
      <c r="I63" t="s">
        <v>8356</v>
      </c>
      <c r="L63" s="20">
        <v>1999</v>
      </c>
      <c r="M63" s="20" t="s">
        <v>8354</v>
      </c>
      <c r="N63" s="20" t="s">
        <v>8349</v>
      </c>
      <c r="O63" s="20" t="s">
        <v>8350</v>
      </c>
      <c r="P63" s="20" t="s">
        <v>8356</v>
      </c>
      <c r="Q63" s="20" t="str">
        <f>CONCATENATE(Table1[[#This Row],[date]],"-",M63,"-",L63)</f>
        <v>28-Jun-1999</v>
      </c>
      <c r="R63" s="24">
        <f t="shared" si="0"/>
        <v>23.945898587230314</v>
      </c>
    </row>
    <row r="64" spans="1:18" x14ac:dyDescent="0.25">
      <c r="A64" t="s">
        <v>4548</v>
      </c>
      <c r="B64">
        <v>1992</v>
      </c>
      <c r="C64" t="s">
        <v>8359</v>
      </c>
      <c r="D64">
        <v>6</v>
      </c>
      <c r="E64">
        <v>0</v>
      </c>
      <c r="F64" s="17">
        <v>1200.55</v>
      </c>
      <c r="G64" t="s">
        <v>8349</v>
      </c>
      <c r="H64" t="s">
        <v>8350</v>
      </c>
      <c r="I64" t="s">
        <v>8351</v>
      </c>
      <c r="L64" s="20">
        <v>1992</v>
      </c>
      <c r="M64" s="20" t="s">
        <v>8359</v>
      </c>
      <c r="N64" s="20" t="s">
        <v>8349</v>
      </c>
      <c r="O64" s="20" t="s">
        <v>8350</v>
      </c>
      <c r="P64" s="20" t="s">
        <v>8351</v>
      </c>
      <c r="Q64" s="20" t="str">
        <f>CONCATENATE(Table1[[#This Row],[date]],"-",M64,"-",L64)</f>
        <v>6-Oct-1992</v>
      </c>
      <c r="R64" s="24">
        <f t="shared" si="0"/>
        <v>30.669404517453799</v>
      </c>
    </row>
    <row r="65" spans="1:18" x14ac:dyDescent="0.25">
      <c r="A65" t="s">
        <v>4546</v>
      </c>
      <c r="B65">
        <v>2004</v>
      </c>
      <c r="C65" t="s">
        <v>8354</v>
      </c>
      <c r="D65">
        <v>2</v>
      </c>
      <c r="E65">
        <v>0</v>
      </c>
      <c r="F65" s="17">
        <v>1210</v>
      </c>
      <c r="G65" t="s">
        <v>8349</v>
      </c>
      <c r="H65" t="s">
        <v>8353</v>
      </c>
      <c r="I65" t="s">
        <v>8351</v>
      </c>
      <c r="L65" s="20">
        <v>2004</v>
      </c>
      <c r="M65" s="20" t="s">
        <v>8354</v>
      </c>
      <c r="N65" s="20" t="s">
        <v>8349</v>
      </c>
      <c r="O65" s="20" t="s">
        <v>8353</v>
      </c>
      <c r="P65" s="20" t="s">
        <v>8351</v>
      </c>
      <c r="Q65" s="20" t="str">
        <f>CONCATENATE(Table1[[#This Row],[date]],"-",M65,"-",L65)</f>
        <v>2-Jun-2004</v>
      </c>
      <c r="R65" s="24">
        <f t="shared" si="0"/>
        <v>19.014373716632445</v>
      </c>
    </row>
    <row r="66" spans="1:18" x14ac:dyDescent="0.25">
      <c r="A66" t="s">
        <v>4544</v>
      </c>
      <c r="B66">
        <v>1996</v>
      </c>
      <c r="C66" t="s">
        <v>8352</v>
      </c>
      <c r="D66">
        <v>4</v>
      </c>
      <c r="E66">
        <v>0</v>
      </c>
      <c r="F66" s="17">
        <v>1220</v>
      </c>
      <c r="G66" t="s">
        <v>8349</v>
      </c>
      <c r="H66" t="s">
        <v>8350</v>
      </c>
      <c r="I66" t="s">
        <v>8356</v>
      </c>
      <c r="L66" s="20">
        <v>1996</v>
      </c>
      <c r="M66" s="20" t="s">
        <v>8352</v>
      </c>
      <c r="N66" s="20" t="s">
        <v>8349</v>
      </c>
      <c r="O66" s="20" t="s">
        <v>8350</v>
      </c>
      <c r="P66" s="20" t="s">
        <v>8356</v>
      </c>
      <c r="Q66" s="20" t="str">
        <f>CONCATENATE(Table1[[#This Row],[date]],"-",M66,"-",L66)</f>
        <v>4-Nov-1996</v>
      </c>
      <c r="R66" s="24">
        <f t="shared" si="0"/>
        <v>26.590006844626966</v>
      </c>
    </row>
    <row r="67" spans="1:18" x14ac:dyDescent="0.25">
      <c r="A67" t="s">
        <v>4542</v>
      </c>
      <c r="B67">
        <v>2004</v>
      </c>
      <c r="C67" t="s">
        <v>8348</v>
      </c>
      <c r="D67">
        <v>9</v>
      </c>
      <c r="E67">
        <v>0</v>
      </c>
      <c r="F67" s="17">
        <v>1224</v>
      </c>
      <c r="G67" t="s">
        <v>8349</v>
      </c>
      <c r="H67" t="s">
        <v>8353</v>
      </c>
      <c r="I67" t="s">
        <v>8351</v>
      </c>
      <c r="L67" s="20">
        <v>2004</v>
      </c>
      <c r="M67" s="20" t="s">
        <v>8348</v>
      </c>
      <c r="N67" s="20" t="s">
        <v>8349</v>
      </c>
      <c r="O67" s="20" t="s">
        <v>8353</v>
      </c>
      <c r="P67" s="20" t="s">
        <v>8351</v>
      </c>
      <c r="Q67" s="20" t="str">
        <f>CONCATENATE(Table1[[#This Row],[date]],"-",M67,"-",L67)</f>
        <v>9-Jul-2004</v>
      </c>
      <c r="R67" s="24">
        <f t="shared" ref="R67:R130" si="1">YEARFRAC(Q67,DATE(2023,6,8),1)</f>
        <v>18.913073237508556</v>
      </c>
    </row>
    <row r="68" spans="1:18" x14ac:dyDescent="0.25">
      <c r="A68" t="s">
        <v>4540</v>
      </c>
      <c r="B68">
        <v>2004</v>
      </c>
      <c r="C68" t="s">
        <v>8359</v>
      </c>
      <c r="D68">
        <v>16</v>
      </c>
      <c r="E68">
        <v>0</v>
      </c>
      <c r="F68" s="17">
        <v>1228</v>
      </c>
      <c r="G68" t="s">
        <v>8349</v>
      </c>
      <c r="H68" t="s">
        <v>8353</v>
      </c>
      <c r="I68" t="s">
        <v>8356</v>
      </c>
      <c r="L68" s="20">
        <v>2004</v>
      </c>
      <c r="M68" s="20" t="s">
        <v>8359</v>
      </c>
      <c r="N68" s="20" t="s">
        <v>8349</v>
      </c>
      <c r="O68" s="20" t="s">
        <v>8353</v>
      </c>
      <c r="P68" s="20" t="s">
        <v>8356</v>
      </c>
      <c r="Q68" s="20" t="str">
        <f>CONCATENATE(Table1[[#This Row],[date]],"-",M68,"-",L68)</f>
        <v>16-Oct-2004</v>
      </c>
      <c r="R68" s="24">
        <f t="shared" si="1"/>
        <v>18.642026009582477</v>
      </c>
    </row>
    <row r="69" spans="1:18" x14ac:dyDescent="0.25">
      <c r="A69" t="s">
        <v>4538</v>
      </c>
      <c r="B69">
        <v>1998</v>
      </c>
      <c r="C69" t="s">
        <v>8348</v>
      </c>
      <c r="D69">
        <v>13</v>
      </c>
      <c r="E69">
        <v>0</v>
      </c>
      <c r="F69" s="17">
        <v>1234</v>
      </c>
      <c r="G69" t="s">
        <v>8349</v>
      </c>
      <c r="H69" t="s">
        <v>8353</v>
      </c>
      <c r="I69" t="s">
        <v>8351</v>
      </c>
      <c r="L69" s="20">
        <v>1998</v>
      </c>
      <c r="M69" s="20" t="s">
        <v>8348</v>
      </c>
      <c r="N69" s="20" t="s">
        <v>8349</v>
      </c>
      <c r="O69" s="20" t="s">
        <v>8353</v>
      </c>
      <c r="P69" s="20" t="s">
        <v>8351</v>
      </c>
      <c r="Q69" s="20" t="str">
        <f>CONCATENATE(Table1[[#This Row],[date]],"-",M69,"-",L69)</f>
        <v>13-Jul-1998</v>
      </c>
      <c r="R69" s="24">
        <f t="shared" si="1"/>
        <v>24.904802021903961</v>
      </c>
    </row>
    <row r="70" spans="1:18" x14ac:dyDescent="0.25">
      <c r="A70" t="s">
        <v>4536</v>
      </c>
      <c r="B70">
        <v>2002</v>
      </c>
      <c r="C70" t="s">
        <v>8357</v>
      </c>
      <c r="D70">
        <v>12</v>
      </c>
      <c r="E70">
        <v>0</v>
      </c>
      <c r="F70" s="17">
        <v>1237</v>
      </c>
      <c r="G70" t="s">
        <v>8349</v>
      </c>
      <c r="H70" t="s">
        <v>8349</v>
      </c>
      <c r="I70" t="s">
        <v>8351</v>
      </c>
      <c r="L70" s="20">
        <v>2002</v>
      </c>
      <c r="M70" s="20" t="s">
        <v>8357</v>
      </c>
      <c r="N70" s="20" t="s">
        <v>8349</v>
      </c>
      <c r="O70" s="20" t="s">
        <v>8349</v>
      </c>
      <c r="P70" s="20" t="s">
        <v>8351</v>
      </c>
      <c r="Q70" s="20" t="str">
        <f>CONCATENATE(Table1[[#This Row],[date]],"-",M70,"-",L70)</f>
        <v>12-Dec-2002</v>
      </c>
      <c r="R70" s="24">
        <f t="shared" si="1"/>
        <v>20.488612321095207</v>
      </c>
    </row>
    <row r="71" spans="1:18" x14ac:dyDescent="0.25">
      <c r="A71" t="s">
        <v>4534</v>
      </c>
      <c r="B71">
        <v>1998</v>
      </c>
      <c r="C71" t="s">
        <v>8359</v>
      </c>
      <c r="D71">
        <v>11</v>
      </c>
      <c r="E71">
        <v>0</v>
      </c>
      <c r="F71" s="17">
        <v>1240</v>
      </c>
      <c r="G71" t="s">
        <v>8349</v>
      </c>
      <c r="H71" t="s">
        <v>8353</v>
      </c>
      <c r="I71" t="s">
        <v>8356</v>
      </c>
      <c r="L71" s="20">
        <v>1998</v>
      </c>
      <c r="M71" s="20" t="s">
        <v>8359</v>
      </c>
      <c r="N71" s="20" t="s">
        <v>8349</v>
      </c>
      <c r="O71" s="20" t="s">
        <v>8353</v>
      </c>
      <c r="P71" s="20" t="s">
        <v>8356</v>
      </c>
      <c r="Q71" s="20" t="str">
        <f>CONCATENATE(Table1[[#This Row],[date]],"-",M71,"-",L71)</f>
        <v>11-Oct-1998</v>
      </c>
      <c r="R71" s="24">
        <f t="shared" si="1"/>
        <v>24.658382476832351</v>
      </c>
    </row>
    <row r="72" spans="1:18" x14ac:dyDescent="0.25">
      <c r="A72" t="s">
        <v>4532</v>
      </c>
      <c r="B72">
        <v>2002</v>
      </c>
      <c r="C72" t="s">
        <v>8348</v>
      </c>
      <c r="D72">
        <v>1</v>
      </c>
      <c r="E72">
        <v>0</v>
      </c>
      <c r="F72" s="17">
        <v>1241</v>
      </c>
      <c r="G72" t="s">
        <v>8349</v>
      </c>
      <c r="H72" t="s">
        <v>8349</v>
      </c>
      <c r="I72" t="s">
        <v>8351</v>
      </c>
      <c r="L72" s="20">
        <v>2002</v>
      </c>
      <c r="M72" s="20" t="s">
        <v>8348</v>
      </c>
      <c r="N72" s="20" t="s">
        <v>8349</v>
      </c>
      <c r="O72" s="20" t="s">
        <v>8349</v>
      </c>
      <c r="P72" s="20" t="s">
        <v>8351</v>
      </c>
      <c r="Q72" s="20" t="str">
        <f>CONCATENATE(Table1[[#This Row],[date]],"-",M72,"-",L72)</f>
        <v>1-Jul-2002</v>
      </c>
      <c r="R72" s="24">
        <f t="shared" si="1"/>
        <v>20.937647790914745</v>
      </c>
    </row>
    <row r="73" spans="1:18" x14ac:dyDescent="0.25">
      <c r="A73" t="s">
        <v>4530</v>
      </c>
      <c r="B73">
        <v>2003</v>
      </c>
      <c r="C73" t="s">
        <v>8358</v>
      </c>
      <c r="D73">
        <v>2</v>
      </c>
      <c r="E73">
        <v>0</v>
      </c>
      <c r="F73" s="17">
        <v>1241.57</v>
      </c>
      <c r="G73" t="s">
        <v>8349</v>
      </c>
      <c r="H73" t="s">
        <v>8349</v>
      </c>
      <c r="I73" t="s">
        <v>8360</v>
      </c>
      <c r="L73" s="20">
        <v>2003</v>
      </c>
      <c r="M73" s="20" t="s">
        <v>8358</v>
      </c>
      <c r="N73" s="20" t="s">
        <v>8349</v>
      </c>
      <c r="O73" s="20" t="s">
        <v>8349</v>
      </c>
      <c r="P73" s="20" t="s">
        <v>8360</v>
      </c>
      <c r="Q73" s="20" t="str">
        <f>CONCATENATE(Table1[[#This Row],[date]],"-",M73,"-",L73)</f>
        <v>2-Aug-2003</v>
      </c>
      <c r="R73" s="24">
        <f t="shared" si="1"/>
        <v>19.850065189048241</v>
      </c>
    </row>
    <row r="74" spans="1:18" x14ac:dyDescent="0.25">
      <c r="A74" t="s">
        <v>4528</v>
      </c>
      <c r="B74">
        <v>2003</v>
      </c>
      <c r="C74" t="s">
        <v>8355</v>
      </c>
      <c r="D74">
        <v>15</v>
      </c>
      <c r="E74">
        <v>0</v>
      </c>
      <c r="F74" s="17">
        <v>1242.26</v>
      </c>
      <c r="G74" t="s">
        <v>8349</v>
      </c>
      <c r="H74" t="s">
        <v>8353</v>
      </c>
      <c r="I74" t="s">
        <v>8360</v>
      </c>
      <c r="L74" s="20">
        <v>2003</v>
      </c>
      <c r="M74" s="20" t="s">
        <v>8355</v>
      </c>
      <c r="N74" s="20" t="s">
        <v>8349</v>
      </c>
      <c r="O74" s="20" t="s">
        <v>8353</v>
      </c>
      <c r="P74" s="20" t="s">
        <v>8360</v>
      </c>
      <c r="Q74" s="20" t="str">
        <f>CONCATENATE(Table1[[#This Row],[date]],"-",M74,"-",L74)</f>
        <v>15-Sep-2003</v>
      </c>
      <c r="R74" s="24">
        <f t="shared" si="1"/>
        <v>19.729595827900912</v>
      </c>
    </row>
    <row r="75" spans="1:18" x14ac:dyDescent="0.25">
      <c r="A75" t="s">
        <v>4526</v>
      </c>
      <c r="B75">
        <v>2003</v>
      </c>
      <c r="C75" t="s">
        <v>8355</v>
      </c>
      <c r="D75">
        <v>8</v>
      </c>
      <c r="E75">
        <v>0</v>
      </c>
      <c r="F75" s="17">
        <v>1242.82</v>
      </c>
      <c r="G75" t="s">
        <v>8349</v>
      </c>
      <c r="H75" t="s">
        <v>8353</v>
      </c>
      <c r="I75" t="s">
        <v>8360</v>
      </c>
      <c r="L75" s="20">
        <v>2003</v>
      </c>
      <c r="M75" s="20" t="s">
        <v>8355</v>
      </c>
      <c r="N75" s="20" t="s">
        <v>8349</v>
      </c>
      <c r="O75" s="20" t="s">
        <v>8353</v>
      </c>
      <c r="P75" s="20" t="s">
        <v>8360</v>
      </c>
      <c r="Q75" s="20" t="str">
        <f>CONCATENATE(Table1[[#This Row],[date]],"-",M75,"-",L75)</f>
        <v>8-Sep-2003</v>
      </c>
      <c r="R75" s="24">
        <f t="shared" si="1"/>
        <v>19.748761408083443</v>
      </c>
    </row>
    <row r="76" spans="1:18" x14ac:dyDescent="0.25">
      <c r="A76" t="s">
        <v>4524</v>
      </c>
      <c r="B76">
        <v>2003</v>
      </c>
      <c r="C76" t="s">
        <v>8355</v>
      </c>
      <c r="D76">
        <v>15</v>
      </c>
      <c r="E76">
        <v>0</v>
      </c>
      <c r="F76" s="17">
        <v>1252.4100000000001</v>
      </c>
      <c r="G76" t="s">
        <v>8349</v>
      </c>
      <c r="H76" t="s">
        <v>8350</v>
      </c>
      <c r="I76" t="s">
        <v>8360</v>
      </c>
      <c r="L76" s="20">
        <v>2003</v>
      </c>
      <c r="M76" s="20" t="s">
        <v>8355</v>
      </c>
      <c r="N76" s="20" t="s">
        <v>8349</v>
      </c>
      <c r="O76" s="20" t="s">
        <v>8350</v>
      </c>
      <c r="P76" s="20" t="s">
        <v>8360</v>
      </c>
      <c r="Q76" s="20" t="str">
        <f>CONCATENATE(Table1[[#This Row],[date]],"-",M76,"-",L76)</f>
        <v>15-Sep-2003</v>
      </c>
      <c r="R76" s="24">
        <f t="shared" si="1"/>
        <v>19.729595827900912</v>
      </c>
    </row>
    <row r="77" spans="1:18" x14ac:dyDescent="0.25">
      <c r="A77" t="s">
        <v>4522</v>
      </c>
      <c r="B77">
        <v>1997</v>
      </c>
      <c r="C77" t="s">
        <v>8352</v>
      </c>
      <c r="D77">
        <v>4</v>
      </c>
      <c r="E77">
        <v>0</v>
      </c>
      <c r="F77" s="17">
        <v>1253</v>
      </c>
      <c r="G77" t="s">
        <v>8349</v>
      </c>
      <c r="H77" t="s">
        <v>8349</v>
      </c>
      <c r="I77" t="s">
        <v>8351</v>
      </c>
      <c r="L77" s="20">
        <v>1997</v>
      </c>
      <c r="M77" s="20" t="s">
        <v>8352</v>
      </c>
      <c r="N77" s="20" t="s">
        <v>8349</v>
      </c>
      <c r="O77" s="20" t="s">
        <v>8349</v>
      </c>
      <c r="P77" s="20" t="s">
        <v>8351</v>
      </c>
      <c r="Q77" s="20" t="str">
        <f>CONCATENATE(Table1[[#This Row],[date]],"-",M77,"-",L77)</f>
        <v>4-Nov-1997</v>
      </c>
      <c r="R77" s="24">
        <f t="shared" si="1"/>
        <v>25.592637663522968</v>
      </c>
    </row>
    <row r="78" spans="1:18" x14ac:dyDescent="0.25">
      <c r="A78" t="s">
        <v>4520</v>
      </c>
      <c r="B78">
        <v>2003</v>
      </c>
      <c r="C78" t="s">
        <v>8357</v>
      </c>
      <c r="D78">
        <v>10</v>
      </c>
      <c r="E78">
        <v>0</v>
      </c>
      <c r="F78" s="17">
        <v>1253.94</v>
      </c>
      <c r="G78" t="s">
        <v>8349</v>
      </c>
      <c r="H78" t="s">
        <v>8349</v>
      </c>
      <c r="I78" t="s">
        <v>8360</v>
      </c>
      <c r="L78" s="20">
        <v>2003</v>
      </c>
      <c r="M78" s="20" t="s">
        <v>8357</v>
      </c>
      <c r="N78" s="20" t="s">
        <v>8349</v>
      </c>
      <c r="O78" s="20" t="s">
        <v>8349</v>
      </c>
      <c r="P78" s="20" t="s">
        <v>8360</v>
      </c>
      <c r="Q78" s="20" t="str">
        <f>CONCATENATE(Table1[[#This Row],[date]],"-",M78,"-",L78)</f>
        <v>10-Dec-2003</v>
      </c>
      <c r="R78" s="24">
        <f t="shared" si="1"/>
        <v>19.49413298565841</v>
      </c>
    </row>
    <row r="79" spans="1:18" x14ac:dyDescent="0.25">
      <c r="A79" t="s">
        <v>4518</v>
      </c>
      <c r="B79">
        <v>2003</v>
      </c>
      <c r="C79" t="s">
        <v>8359</v>
      </c>
      <c r="D79">
        <v>13</v>
      </c>
      <c r="E79">
        <v>0</v>
      </c>
      <c r="F79" s="17">
        <v>1256.3</v>
      </c>
      <c r="G79" t="s">
        <v>8349</v>
      </c>
      <c r="H79" t="s">
        <v>8350</v>
      </c>
      <c r="I79" t="s">
        <v>8360</v>
      </c>
      <c r="L79" s="20">
        <v>2003</v>
      </c>
      <c r="M79" s="20" t="s">
        <v>8359</v>
      </c>
      <c r="N79" s="20" t="s">
        <v>8349</v>
      </c>
      <c r="O79" s="20" t="s">
        <v>8350</v>
      </c>
      <c r="P79" s="20" t="s">
        <v>8360</v>
      </c>
      <c r="Q79" s="20" t="str">
        <f>CONCATENATE(Table1[[#This Row],[date]],"-",M79,"-",L79)</f>
        <v>13-Oct-2003</v>
      </c>
      <c r="R79" s="24">
        <f t="shared" si="1"/>
        <v>19.652933507170797</v>
      </c>
    </row>
    <row r="80" spans="1:18" x14ac:dyDescent="0.25">
      <c r="A80" t="s">
        <v>4516</v>
      </c>
      <c r="B80">
        <v>2003</v>
      </c>
      <c r="C80" t="s">
        <v>8359</v>
      </c>
      <c r="D80">
        <v>30</v>
      </c>
      <c r="E80">
        <v>0</v>
      </c>
      <c r="F80" s="17">
        <v>1261.44</v>
      </c>
      <c r="G80" t="s">
        <v>8349</v>
      </c>
      <c r="H80" t="s">
        <v>8350</v>
      </c>
      <c r="I80" t="s">
        <v>8360</v>
      </c>
      <c r="L80" s="20">
        <v>2003</v>
      </c>
      <c r="M80" s="20" t="s">
        <v>8359</v>
      </c>
      <c r="N80" s="20" t="s">
        <v>8349</v>
      </c>
      <c r="O80" s="20" t="s">
        <v>8350</v>
      </c>
      <c r="P80" s="20" t="s">
        <v>8360</v>
      </c>
      <c r="Q80" s="20" t="str">
        <f>CONCATENATE(Table1[[#This Row],[date]],"-",M80,"-",L80)</f>
        <v>30-Oct-2003</v>
      </c>
      <c r="R80" s="24">
        <f t="shared" si="1"/>
        <v>19.60638852672751</v>
      </c>
    </row>
    <row r="81" spans="1:18" x14ac:dyDescent="0.25">
      <c r="A81" t="s">
        <v>4514</v>
      </c>
      <c r="B81">
        <v>2003</v>
      </c>
      <c r="C81" t="s">
        <v>8358</v>
      </c>
      <c r="D81">
        <v>15</v>
      </c>
      <c r="E81">
        <v>0</v>
      </c>
      <c r="F81" s="17">
        <v>1261.8599999999999</v>
      </c>
      <c r="G81" t="s">
        <v>8349</v>
      </c>
      <c r="H81" t="s">
        <v>8350</v>
      </c>
      <c r="I81" t="s">
        <v>8360</v>
      </c>
      <c r="L81" s="20">
        <v>2003</v>
      </c>
      <c r="M81" s="20" t="s">
        <v>8358</v>
      </c>
      <c r="N81" s="20" t="s">
        <v>8349</v>
      </c>
      <c r="O81" s="20" t="s">
        <v>8350</v>
      </c>
      <c r="P81" s="20" t="s">
        <v>8360</v>
      </c>
      <c r="Q81" s="20" t="str">
        <f>CONCATENATE(Table1[[#This Row],[date]],"-",M81,"-",L81)</f>
        <v>15-Aug-2003</v>
      </c>
      <c r="R81" s="24">
        <f t="shared" si="1"/>
        <v>19.814471968709256</v>
      </c>
    </row>
    <row r="82" spans="1:18" x14ac:dyDescent="0.25">
      <c r="A82" t="s">
        <v>4512</v>
      </c>
      <c r="B82">
        <v>2003</v>
      </c>
      <c r="C82" t="s">
        <v>8352</v>
      </c>
      <c r="D82">
        <v>21</v>
      </c>
      <c r="E82">
        <v>0</v>
      </c>
      <c r="F82" s="17">
        <v>1263.25</v>
      </c>
      <c r="G82" t="s">
        <v>8349</v>
      </c>
      <c r="H82" t="s">
        <v>8350</v>
      </c>
      <c r="I82" t="s">
        <v>8360</v>
      </c>
      <c r="L82" s="20">
        <v>2003</v>
      </c>
      <c r="M82" s="20" t="s">
        <v>8352</v>
      </c>
      <c r="N82" s="20" t="s">
        <v>8349</v>
      </c>
      <c r="O82" s="20" t="s">
        <v>8350</v>
      </c>
      <c r="P82" s="20" t="s">
        <v>8360</v>
      </c>
      <c r="Q82" s="20" t="str">
        <f>CONCATENATE(Table1[[#This Row],[date]],"-",M82,"-",L82)</f>
        <v>21-Nov-2003</v>
      </c>
      <c r="R82" s="24">
        <f t="shared" si="1"/>
        <v>19.546153846153846</v>
      </c>
    </row>
    <row r="83" spans="1:18" x14ac:dyDescent="0.25">
      <c r="A83" t="s">
        <v>4510</v>
      </c>
      <c r="B83">
        <v>2002</v>
      </c>
      <c r="C83" t="s">
        <v>8357</v>
      </c>
      <c r="D83">
        <v>4</v>
      </c>
      <c r="E83">
        <v>0</v>
      </c>
      <c r="F83" s="17">
        <v>1267</v>
      </c>
      <c r="G83" t="s">
        <v>8349</v>
      </c>
      <c r="H83" t="s">
        <v>8353</v>
      </c>
      <c r="I83" t="s">
        <v>8351</v>
      </c>
      <c r="L83" s="20">
        <v>2002</v>
      </c>
      <c r="M83" s="20" t="s">
        <v>8357</v>
      </c>
      <c r="N83" s="20" t="s">
        <v>8349</v>
      </c>
      <c r="O83" s="20" t="s">
        <v>8353</v>
      </c>
      <c r="P83" s="20" t="s">
        <v>8351</v>
      </c>
      <c r="Q83" s="20" t="str">
        <f>CONCATENATE(Table1[[#This Row],[date]],"-",M83,"-",L83)</f>
        <v>4-Dec-2002</v>
      </c>
      <c r="R83" s="24">
        <f t="shared" si="1"/>
        <v>20.510516490354696</v>
      </c>
    </row>
    <row r="84" spans="1:18" x14ac:dyDescent="0.25">
      <c r="A84" t="s">
        <v>4508</v>
      </c>
      <c r="B84">
        <v>1997</v>
      </c>
      <c r="C84" t="s">
        <v>8359</v>
      </c>
      <c r="D84">
        <v>26</v>
      </c>
      <c r="E84">
        <v>0</v>
      </c>
      <c r="F84" s="17">
        <v>1276</v>
      </c>
      <c r="G84" t="s">
        <v>8349</v>
      </c>
      <c r="H84" t="s">
        <v>8349</v>
      </c>
      <c r="I84" t="s">
        <v>8356</v>
      </c>
      <c r="L84" s="20">
        <v>1997</v>
      </c>
      <c r="M84" s="20" t="s">
        <v>8359</v>
      </c>
      <c r="N84" s="20" t="s">
        <v>8349</v>
      </c>
      <c r="O84" s="20" t="s">
        <v>8349</v>
      </c>
      <c r="P84" s="20" t="s">
        <v>8356</v>
      </c>
      <c r="Q84" s="20" t="str">
        <f>CONCATENATE(Table1[[#This Row],[date]],"-",M84,"-",L84)</f>
        <v>26-Oct-1997</v>
      </c>
      <c r="R84" s="24">
        <f t="shared" si="1"/>
        <v>25.617280194706417</v>
      </c>
    </row>
    <row r="85" spans="1:18" x14ac:dyDescent="0.25">
      <c r="A85" t="s">
        <v>4506</v>
      </c>
      <c r="B85">
        <v>2004</v>
      </c>
      <c r="C85" t="s">
        <v>8355</v>
      </c>
      <c r="D85">
        <v>30</v>
      </c>
      <c r="E85">
        <v>0</v>
      </c>
      <c r="F85" s="17">
        <v>1283</v>
      </c>
      <c r="G85" t="s">
        <v>8349</v>
      </c>
      <c r="H85" t="s">
        <v>8353</v>
      </c>
      <c r="I85" t="s">
        <v>8351</v>
      </c>
      <c r="L85" s="20">
        <v>2004</v>
      </c>
      <c r="M85" s="20" t="s">
        <v>8355</v>
      </c>
      <c r="N85" s="20" t="s">
        <v>8349</v>
      </c>
      <c r="O85" s="20" t="s">
        <v>8353</v>
      </c>
      <c r="P85" s="20" t="s">
        <v>8351</v>
      </c>
      <c r="Q85" s="20" t="str">
        <f>CONCATENATE(Table1[[#This Row],[date]],"-",M85,"-",L85)</f>
        <v>30-Sep-2004</v>
      </c>
      <c r="R85" s="24">
        <f t="shared" si="1"/>
        <v>18.68583162217659</v>
      </c>
    </row>
    <row r="86" spans="1:18" x14ac:dyDescent="0.25">
      <c r="A86" t="s">
        <v>4504</v>
      </c>
      <c r="B86">
        <v>2004</v>
      </c>
      <c r="C86" t="s">
        <v>8348</v>
      </c>
      <c r="D86">
        <v>28</v>
      </c>
      <c r="E86">
        <v>0</v>
      </c>
      <c r="F86" s="17">
        <v>1285</v>
      </c>
      <c r="G86" t="s">
        <v>8349</v>
      </c>
      <c r="H86" t="s">
        <v>8350</v>
      </c>
      <c r="I86" t="s">
        <v>8351</v>
      </c>
      <c r="L86" s="20">
        <v>2004</v>
      </c>
      <c r="M86" s="20" t="s">
        <v>8348</v>
      </c>
      <c r="N86" s="20" t="s">
        <v>8349</v>
      </c>
      <c r="O86" s="20" t="s">
        <v>8350</v>
      </c>
      <c r="P86" s="20" t="s">
        <v>8351</v>
      </c>
      <c r="Q86" s="20" t="str">
        <f>CONCATENATE(Table1[[#This Row],[date]],"-",M86,"-",L86)</f>
        <v>28-Jul-2004</v>
      </c>
      <c r="R86" s="24">
        <f t="shared" si="1"/>
        <v>18.861054072553046</v>
      </c>
    </row>
    <row r="87" spans="1:18" x14ac:dyDescent="0.25">
      <c r="A87" t="s">
        <v>4502</v>
      </c>
      <c r="B87">
        <v>2000</v>
      </c>
      <c r="C87" t="s">
        <v>8354</v>
      </c>
      <c r="D87">
        <v>26</v>
      </c>
      <c r="E87">
        <v>0</v>
      </c>
      <c r="F87" s="17">
        <v>1286</v>
      </c>
      <c r="G87" t="s">
        <v>8349</v>
      </c>
      <c r="H87" t="s">
        <v>8349</v>
      </c>
      <c r="I87" t="s">
        <v>8351</v>
      </c>
      <c r="L87" s="20">
        <v>2000</v>
      </c>
      <c r="M87" s="20" t="s">
        <v>8354</v>
      </c>
      <c r="N87" s="20" t="s">
        <v>8349</v>
      </c>
      <c r="O87" s="20" t="s">
        <v>8349</v>
      </c>
      <c r="P87" s="20" t="s">
        <v>8351</v>
      </c>
      <c r="Q87" s="20" t="str">
        <f>CONCATENATE(Table1[[#This Row],[date]],"-",M87,"-",L87)</f>
        <v>26-Jun-2000</v>
      </c>
      <c r="R87" s="24">
        <f t="shared" si="1"/>
        <v>22.948665297741272</v>
      </c>
    </row>
    <row r="88" spans="1:18" x14ac:dyDescent="0.25">
      <c r="A88" t="s">
        <v>4500</v>
      </c>
      <c r="B88">
        <v>1998</v>
      </c>
      <c r="C88" t="s">
        <v>8354</v>
      </c>
      <c r="D88">
        <v>4</v>
      </c>
      <c r="E88">
        <v>0</v>
      </c>
      <c r="F88" s="17">
        <v>1290.93</v>
      </c>
      <c r="G88" t="s">
        <v>8349</v>
      </c>
      <c r="H88" t="s">
        <v>8349</v>
      </c>
      <c r="I88" t="s">
        <v>8351</v>
      </c>
      <c r="L88" s="20">
        <v>1998</v>
      </c>
      <c r="M88" s="20" t="s">
        <v>8354</v>
      </c>
      <c r="N88" s="20" t="s">
        <v>8349</v>
      </c>
      <c r="O88" s="20" t="s">
        <v>8349</v>
      </c>
      <c r="P88" s="20" t="s">
        <v>8351</v>
      </c>
      <c r="Q88" s="20" t="str">
        <f>CONCATENATE(Table1[[#This Row],[date]],"-",M88,"-",L88)</f>
        <v>4-Jun-1998</v>
      </c>
      <c r="R88" s="24">
        <f t="shared" si="1"/>
        <v>25.011583824768323</v>
      </c>
    </row>
    <row r="89" spans="1:18" x14ac:dyDescent="0.25">
      <c r="A89" t="s">
        <v>4498</v>
      </c>
      <c r="B89">
        <v>2001</v>
      </c>
      <c r="C89" t="s">
        <v>8352</v>
      </c>
      <c r="D89">
        <v>29</v>
      </c>
      <c r="E89">
        <v>0</v>
      </c>
      <c r="F89" s="17">
        <v>1293</v>
      </c>
      <c r="G89" t="s">
        <v>8349</v>
      </c>
      <c r="H89" t="s">
        <v>8350</v>
      </c>
      <c r="I89" t="s">
        <v>8356</v>
      </c>
      <c r="L89" s="20">
        <v>2001</v>
      </c>
      <c r="M89" s="20" t="s">
        <v>8352</v>
      </c>
      <c r="N89" s="20" t="s">
        <v>8349</v>
      </c>
      <c r="O89" s="20" t="s">
        <v>8350</v>
      </c>
      <c r="P89" s="20" t="s">
        <v>8356</v>
      </c>
      <c r="Q89" s="20" t="str">
        <f>CONCATENATE(Table1[[#This Row],[date]],"-",M89,"-",L89)</f>
        <v>29-Nov-2001</v>
      </c>
      <c r="R89" s="24">
        <f t="shared" si="1"/>
        <v>21.524166666666666</v>
      </c>
    </row>
    <row r="90" spans="1:18" x14ac:dyDescent="0.25">
      <c r="A90" t="s">
        <v>4496</v>
      </c>
      <c r="B90">
        <v>2002</v>
      </c>
      <c r="C90" t="s">
        <v>8357</v>
      </c>
      <c r="D90">
        <v>10</v>
      </c>
      <c r="E90">
        <v>0</v>
      </c>
      <c r="F90" s="17">
        <v>1304</v>
      </c>
      <c r="G90" t="s">
        <v>8349</v>
      </c>
      <c r="H90" t="s">
        <v>8349</v>
      </c>
      <c r="I90" t="s">
        <v>8356</v>
      </c>
      <c r="L90" s="20">
        <v>2002</v>
      </c>
      <c r="M90" s="20" t="s">
        <v>8357</v>
      </c>
      <c r="N90" s="20" t="s">
        <v>8349</v>
      </c>
      <c r="O90" s="20" t="s">
        <v>8349</v>
      </c>
      <c r="P90" s="20" t="s">
        <v>8356</v>
      </c>
      <c r="Q90" s="20" t="str">
        <f>CONCATENATE(Table1[[#This Row],[date]],"-",M90,"-",L90)</f>
        <v>10-Dec-2002</v>
      </c>
      <c r="R90" s="24">
        <f t="shared" si="1"/>
        <v>20.494088363410079</v>
      </c>
    </row>
    <row r="91" spans="1:18" x14ac:dyDescent="0.25">
      <c r="A91" t="s">
        <v>4494</v>
      </c>
      <c r="B91">
        <v>1999</v>
      </c>
      <c r="C91" t="s">
        <v>8357</v>
      </c>
      <c r="D91">
        <v>2</v>
      </c>
      <c r="E91">
        <v>0</v>
      </c>
      <c r="F91" s="17">
        <v>1304</v>
      </c>
      <c r="G91" t="s">
        <v>8349</v>
      </c>
      <c r="H91" t="s">
        <v>8349</v>
      </c>
      <c r="I91" t="s">
        <v>8351</v>
      </c>
      <c r="L91" s="20">
        <v>1999</v>
      </c>
      <c r="M91" s="20" t="s">
        <v>8357</v>
      </c>
      <c r="N91" s="20" t="s">
        <v>8349</v>
      </c>
      <c r="O91" s="20" t="s">
        <v>8349</v>
      </c>
      <c r="P91" s="20" t="s">
        <v>8351</v>
      </c>
      <c r="Q91" s="20" t="str">
        <f>CONCATENATE(Table1[[#This Row],[date]],"-",M91,"-",L91)</f>
        <v>2-Dec-1999</v>
      </c>
      <c r="R91" s="24">
        <f t="shared" si="1"/>
        <v>23.516044244880078</v>
      </c>
    </row>
    <row r="92" spans="1:18" x14ac:dyDescent="0.25">
      <c r="A92" t="s">
        <v>4492</v>
      </c>
      <c r="B92">
        <v>2002</v>
      </c>
      <c r="C92" t="s">
        <v>8359</v>
      </c>
      <c r="D92">
        <v>13</v>
      </c>
      <c r="E92">
        <v>0</v>
      </c>
      <c r="F92" s="17">
        <v>1315</v>
      </c>
      <c r="G92" t="s">
        <v>8349</v>
      </c>
      <c r="H92" t="s">
        <v>8349</v>
      </c>
      <c r="I92" t="s">
        <v>8351</v>
      </c>
      <c r="L92" s="20">
        <v>2002</v>
      </c>
      <c r="M92" s="20" t="s">
        <v>8359</v>
      </c>
      <c r="N92" s="20" t="s">
        <v>8349</v>
      </c>
      <c r="O92" s="20" t="s">
        <v>8349</v>
      </c>
      <c r="P92" s="20" t="s">
        <v>8351</v>
      </c>
      <c r="Q92" s="20" t="str">
        <f>CONCATENATE(Table1[[#This Row],[date]],"-",M92,"-",L92)</f>
        <v>13-Oct-2002</v>
      </c>
      <c r="R92" s="24">
        <f t="shared" si="1"/>
        <v>20.652893590541382</v>
      </c>
    </row>
    <row r="93" spans="1:18" x14ac:dyDescent="0.25">
      <c r="A93" t="s">
        <v>4490</v>
      </c>
      <c r="B93">
        <v>1999</v>
      </c>
      <c r="C93" t="s">
        <v>8359</v>
      </c>
      <c r="D93">
        <v>14</v>
      </c>
      <c r="E93">
        <v>0</v>
      </c>
      <c r="F93" s="17">
        <v>1329.17</v>
      </c>
      <c r="G93" t="s">
        <v>8349</v>
      </c>
      <c r="H93" t="s">
        <v>8350</v>
      </c>
      <c r="I93" t="s">
        <v>8351</v>
      </c>
      <c r="L93" s="20">
        <v>1999</v>
      </c>
      <c r="M93" s="20" t="s">
        <v>8359</v>
      </c>
      <c r="N93" s="20" t="s">
        <v>8349</v>
      </c>
      <c r="O93" s="20" t="s">
        <v>8350</v>
      </c>
      <c r="P93" s="20" t="s">
        <v>8351</v>
      </c>
      <c r="Q93" s="20" t="str">
        <f>CONCATENATE(Table1[[#This Row],[date]],"-",M93,"-",L93)</f>
        <v>14-Oct-1999</v>
      </c>
      <c r="R93" s="24">
        <f t="shared" si="1"/>
        <v>23.65020260650531</v>
      </c>
    </row>
    <row r="94" spans="1:18" x14ac:dyDescent="0.25">
      <c r="A94" t="s">
        <v>4488</v>
      </c>
      <c r="B94">
        <v>1998</v>
      </c>
      <c r="C94" t="s">
        <v>8348</v>
      </c>
      <c r="D94">
        <v>12</v>
      </c>
      <c r="E94">
        <v>0</v>
      </c>
      <c r="F94" s="17">
        <v>1332.61</v>
      </c>
      <c r="G94" t="s">
        <v>8349</v>
      </c>
      <c r="H94" t="s">
        <v>8350</v>
      </c>
      <c r="I94" t="s">
        <v>8351</v>
      </c>
      <c r="L94" s="20">
        <v>1998</v>
      </c>
      <c r="M94" s="20" t="s">
        <v>8348</v>
      </c>
      <c r="N94" s="20" t="s">
        <v>8349</v>
      </c>
      <c r="O94" s="20" t="s">
        <v>8350</v>
      </c>
      <c r="P94" s="20" t="s">
        <v>8351</v>
      </c>
      <c r="Q94" s="20" t="str">
        <f>CONCATENATE(Table1[[#This Row],[date]],"-",M94,"-",L94)</f>
        <v>12-Jul-1998</v>
      </c>
      <c r="R94" s="24">
        <f t="shared" si="1"/>
        <v>24.9075400168492</v>
      </c>
    </row>
    <row r="95" spans="1:18" x14ac:dyDescent="0.25">
      <c r="A95" t="s">
        <v>4486</v>
      </c>
      <c r="B95">
        <v>1995</v>
      </c>
      <c r="C95" t="s">
        <v>8348</v>
      </c>
      <c r="D95">
        <v>30</v>
      </c>
      <c r="E95">
        <v>0</v>
      </c>
      <c r="F95" s="17">
        <v>1338</v>
      </c>
      <c r="G95" t="s">
        <v>8349</v>
      </c>
      <c r="H95" t="s">
        <v>8350</v>
      </c>
      <c r="I95" t="s">
        <v>8356</v>
      </c>
      <c r="L95" s="20">
        <v>1995</v>
      </c>
      <c r="M95" s="20" t="s">
        <v>8348</v>
      </c>
      <c r="N95" s="20" t="s">
        <v>8349</v>
      </c>
      <c r="O95" s="20" t="s">
        <v>8350</v>
      </c>
      <c r="P95" s="20" t="s">
        <v>8356</v>
      </c>
      <c r="Q95" s="20" t="str">
        <f>CONCATENATE(Table1[[#This Row],[date]],"-",M95,"-",L95)</f>
        <v>30-Jul-1995</v>
      </c>
      <c r="R95" s="24">
        <f t="shared" si="1"/>
        <v>27.85828927492447</v>
      </c>
    </row>
    <row r="96" spans="1:18" x14ac:dyDescent="0.25">
      <c r="A96" t="s">
        <v>4484</v>
      </c>
      <c r="B96">
        <v>1997</v>
      </c>
      <c r="C96" t="s">
        <v>8352</v>
      </c>
      <c r="D96">
        <v>7</v>
      </c>
      <c r="E96">
        <v>0</v>
      </c>
      <c r="F96" s="17">
        <v>1341.16</v>
      </c>
      <c r="G96" t="s">
        <v>8349</v>
      </c>
      <c r="H96" t="s">
        <v>8349</v>
      </c>
      <c r="I96" t="s">
        <v>8356</v>
      </c>
      <c r="L96" s="20">
        <v>1997</v>
      </c>
      <c r="M96" s="20" t="s">
        <v>8352</v>
      </c>
      <c r="N96" s="20" t="s">
        <v>8349</v>
      </c>
      <c r="O96" s="20" t="s">
        <v>8349</v>
      </c>
      <c r="P96" s="20" t="s">
        <v>8356</v>
      </c>
      <c r="Q96" s="20" t="str">
        <f>CONCATENATE(Table1[[#This Row],[date]],"-",M96,"-",L96)</f>
        <v>7-Nov-1997</v>
      </c>
      <c r="R96" s="24">
        <f t="shared" si="1"/>
        <v>25.584423486461819</v>
      </c>
    </row>
    <row r="97" spans="1:18" x14ac:dyDescent="0.25">
      <c r="A97" t="s">
        <v>4482</v>
      </c>
      <c r="B97">
        <v>1998</v>
      </c>
      <c r="C97" t="s">
        <v>8357</v>
      </c>
      <c r="D97">
        <v>3</v>
      </c>
      <c r="E97">
        <v>0</v>
      </c>
      <c r="F97" s="17">
        <v>1359</v>
      </c>
      <c r="G97" t="s">
        <v>8349</v>
      </c>
      <c r="H97" t="s">
        <v>8353</v>
      </c>
      <c r="I97" t="s">
        <v>8351</v>
      </c>
      <c r="L97" s="20">
        <v>1998</v>
      </c>
      <c r="M97" s="20" t="s">
        <v>8357</v>
      </c>
      <c r="N97" s="20" t="s">
        <v>8349</v>
      </c>
      <c r="O97" s="20" t="s">
        <v>8353</v>
      </c>
      <c r="P97" s="20" t="s">
        <v>8351</v>
      </c>
      <c r="Q97" s="20" t="str">
        <f>CONCATENATE(Table1[[#This Row],[date]],"-",M97,"-",L97)</f>
        <v>3-Dec-1998</v>
      </c>
      <c r="R97" s="24">
        <f t="shared" si="1"/>
        <v>24.513268744734624</v>
      </c>
    </row>
    <row r="98" spans="1:18" x14ac:dyDescent="0.25">
      <c r="A98" t="s">
        <v>4480</v>
      </c>
      <c r="B98">
        <v>2002</v>
      </c>
      <c r="C98" t="s">
        <v>8358</v>
      </c>
      <c r="D98">
        <v>15</v>
      </c>
      <c r="E98">
        <v>0</v>
      </c>
      <c r="F98" s="17">
        <v>1382</v>
      </c>
      <c r="G98" t="s">
        <v>8349</v>
      </c>
      <c r="H98" t="s">
        <v>8353</v>
      </c>
      <c r="I98" t="s">
        <v>8351</v>
      </c>
      <c r="L98" s="20">
        <v>2002</v>
      </c>
      <c r="M98" s="20" t="s">
        <v>8358</v>
      </c>
      <c r="N98" s="20" t="s">
        <v>8349</v>
      </c>
      <c r="O98" s="20" t="s">
        <v>8353</v>
      </c>
      <c r="P98" s="20" t="s">
        <v>8351</v>
      </c>
      <c r="Q98" s="20" t="str">
        <f>CONCATENATE(Table1[[#This Row],[date]],"-",M98,"-",L98)</f>
        <v>15-Aug-2002</v>
      </c>
      <c r="R98" s="24">
        <f t="shared" si="1"/>
        <v>20.814436838830115</v>
      </c>
    </row>
    <row r="99" spans="1:18" x14ac:dyDescent="0.25">
      <c r="A99" t="s">
        <v>4478</v>
      </c>
      <c r="B99">
        <v>1999</v>
      </c>
      <c r="C99" t="s">
        <v>8348</v>
      </c>
      <c r="D99">
        <v>6</v>
      </c>
      <c r="E99">
        <v>0</v>
      </c>
      <c r="F99" s="17">
        <v>1389</v>
      </c>
      <c r="G99" t="s">
        <v>8349</v>
      </c>
      <c r="H99" t="s">
        <v>8349</v>
      </c>
      <c r="I99" t="s">
        <v>8351</v>
      </c>
      <c r="L99" s="20">
        <v>1999</v>
      </c>
      <c r="M99" s="20" t="s">
        <v>8348</v>
      </c>
      <c r="N99" s="20" t="s">
        <v>8349</v>
      </c>
      <c r="O99" s="20" t="s">
        <v>8349</v>
      </c>
      <c r="P99" s="20" t="s">
        <v>8351</v>
      </c>
      <c r="Q99" s="20" t="str">
        <f>CONCATENATE(Table1[[#This Row],[date]],"-",M99,"-",L99)</f>
        <v>6-Jul-1999</v>
      </c>
      <c r="R99" s="24">
        <f t="shared" si="1"/>
        <v>23.923995181250685</v>
      </c>
    </row>
    <row r="100" spans="1:18" x14ac:dyDescent="0.25">
      <c r="A100" t="s">
        <v>4476</v>
      </c>
      <c r="B100">
        <v>2002</v>
      </c>
      <c r="C100" t="s">
        <v>8352</v>
      </c>
      <c r="D100">
        <v>14</v>
      </c>
      <c r="E100">
        <v>0</v>
      </c>
      <c r="F100" s="17">
        <v>1390</v>
      </c>
      <c r="G100" t="s">
        <v>8349</v>
      </c>
      <c r="H100" t="s">
        <v>8349</v>
      </c>
      <c r="I100" t="s">
        <v>8351</v>
      </c>
      <c r="L100" s="20">
        <v>2002</v>
      </c>
      <c r="M100" s="20" t="s">
        <v>8352</v>
      </c>
      <c r="N100" s="20" t="s">
        <v>8349</v>
      </c>
      <c r="O100" s="20" t="s">
        <v>8349</v>
      </c>
      <c r="P100" s="20" t="s">
        <v>8351</v>
      </c>
      <c r="Q100" s="20" t="str">
        <f>CONCATENATE(Table1[[#This Row],[date]],"-",M100,"-",L100)</f>
        <v>14-Nov-2002</v>
      </c>
      <c r="R100" s="24">
        <f t="shared" si="1"/>
        <v>20.565276913503421</v>
      </c>
    </row>
    <row r="101" spans="1:18" x14ac:dyDescent="0.25">
      <c r="A101" t="s">
        <v>4474</v>
      </c>
      <c r="B101">
        <v>2002</v>
      </c>
      <c r="C101" t="s">
        <v>8357</v>
      </c>
      <c r="D101">
        <v>22</v>
      </c>
      <c r="E101">
        <v>0</v>
      </c>
      <c r="F101" s="17">
        <v>1391.53</v>
      </c>
      <c r="G101" t="s">
        <v>8349</v>
      </c>
      <c r="H101" t="s">
        <v>8353</v>
      </c>
      <c r="I101" t="s">
        <v>8351</v>
      </c>
      <c r="L101" s="20">
        <v>2002</v>
      </c>
      <c r="M101" s="20" t="s">
        <v>8357</v>
      </c>
      <c r="N101" s="20" t="s">
        <v>8349</v>
      </c>
      <c r="O101" s="20" t="s">
        <v>8353</v>
      </c>
      <c r="P101" s="20" t="s">
        <v>8351</v>
      </c>
      <c r="Q101" s="20" t="str">
        <f>CONCATENATE(Table1[[#This Row],[date]],"-",M101,"-",L101)</f>
        <v>22-Dec-2002</v>
      </c>
      <c r="R101" s="24">
        <f t="shared" si="1"/>
        <v>20.461232109520846</v>
      </c>
    </row>
    <row r="102" spans="1:18" x14ac:dyDescent="0.25">
      <c r="A102" t="s">
        <v>4472</v>
      </c>
      <c r="B102">
        <v>1998</v>
      </c>
      <c r="C102" t="s">
        <v>8355</v>
      </c>
      <c r="D102">
        <v>5</v>
      </c>
      <c r="E102">
        <v>0</v>
      </c>
      <c r="F102" s="17">
        <v>1400.44</v>
      </c>
      <c r="G102" t="s">
        <v>8349</v>
      </c>
      <c r="H102" t="s">
        <v>8349</v>
      </c>
      <c r="I102" t="s">
        <v>8351</v>
      </c>
      <c r="L102" s="20">
        <v>1998</v>
      </c>
      <c r="M102" s="20" t="s">
        <v>8355</v>
      </c>
      <c r="N102" s="20" t="s">
        <v>8349</v>
      </c>
      <c r="O102" s="20" t="s">
        <v>8349</v>
      </c>
      <c r="P102" s="20" t="s">
        <v>8351</v>
      </c>
      <c r="Q102" s="20" t="str">
        <f>CONCATENATE(Table1[[#This Row],[date]],"-",M102,"-",L102)</f>
        <v>5-Sep-1998</v>
      </c>
      <c r="R102" s="24">
        <f t="shared" si="1"/>
        <v>24.756950294860996</v>
      </c>
    </row>
    <row r="103" spans="1:18" x14ac:dyDescent="0.25">
      <c r="A103" t="s">
        <v>4470</v>
      </c>
      <c r="B103">
        <v>1997</v>
      </c>
      <c r="C103" t="s">
        <v>8359</v>
      </c>
      <c r="D103">
        <v>27</v>
      </c>
      <c r="E103">
        <v>0</v>
      </c>
      <c r="F103" s="17">
        <v>1402</v>
      </c>
      <c r="G103" t="s">
        <v>8349</v>
      </c>
      <c r="H103" t="s">
        <v>8350</v>
      </c>
      <c r="I103" t="s">
        <v>8360</v>
      </c>
      <c r="L103" s="20">
        <v>1997</v>
      </c>
      <c r="M103" s="20" t="s">
        <v>8359</v>
      </c>
      <c r="N103" s="20" t="s">
        <v>8349</v>
      </c>
      <c r="O103" s="20" t="s">
        <v>8350</v>
      </c>
      <c r="P103" s="20" t="s">
        <v>8360</v>
      </c>
      <c r="Q103" s="20" t="str">
        <f>CONCATENATE(Table1[[#This Row],[date]],"-",M103,"-",L103)</f>
        <v>27-Oct-1997</v>
      </c>
      <c r="R103" s="24">
        <f t="shared" si="1"/>
        <v>25.614542135686037</v>
      </c>
    </row>
    <row r="104" spans="1:18" x14ac:dyDescent="0.25">
      <c r="A104" t="s">
        <v>4468</v>
      </c>
      <c r="B104">
        <v>1996</v>
      </c>
      <c r="C104" t="s">
        <v>8354</v>
      </c>
      <c r="D104">
        <v>23</v>
      </c>
      <c r="E104">
        <v>0</v>
      </c>
      <c r="F104" s="17">
        <v>1417</v>
      </c>
      <c r="G104" t="s">
        <v>8349</v>
      </c>
      <c r="H104" t="s">
        <v>8350</v>
      </c>
      <c r="I104" t="s">
        <v>8351</v>
      </c>
      <c r="L104" s="20">
        <v>1996</v>
      </c>
      <c r="M104" s="20" t="s">
        <v>8354</v>
      </c>
      <c r="N104" s="20" t="s">
        <v>8349</v>
      </c>
      <c r="O104" s="20" t="s">
        <v>8350</v>
      </c>
      <c r="P104" s="20" t="s">
        <v>8351</v>
      </c>
      <c r="Q104" s="20" t="str">
        <f>CONCATENATE(Table1[[#This Row],[date]],"-",M104,"-",L104)</f>
        <v>23-Jun-1996</v>
      </c>
      <c r="R104" s="24">
        <f t="shared" si="1"/>
        <v>26.956878850102669</v>
      </c>
    </row>
    <row r="105" spans="1:18" x14ac:dyDescent="0.25">
      <c r="A105" t="s">
        <v>4466</v>
      </c>
      <c r="B105">
        <v>2001</v>
      </c>
      <c r="C105" t="s">
        <v>8358</v>
      </c>
      <c r="D105">
        <v>23</v>
      </c>
      <c r="E105">
        <v>0</v>
      </c>
      <c r="F105" s="17">
        <v>1421</v>
      </c>
      <c r="G105" t="s">
        <v>8349</v>
      </c>
      <c r="H105" t="s">
        <v>8349</v>
      </c>
      <c r="I105" t="s">
        <v>8351</v>
      </c>
      <c r="L105" s="20">
        <v>2001</v>
      </c>
      <c r="M105" s="20" t="s">
        <v>8358</v>
      </c>
      <c r="N105" s="20" t="s">
        <v>8349</v>
      </c>
      <c r="O105" s="20" t="s">
        <v>8349</v>
      </c>
      <c r="P105" s="20" t="s">
        <v>8351</v>
      </c>
      <c r="Q105" s="20" t="str">
        <f>CONCATENATE(Table1[[#This Row],[date]],"-",M105,"-",L105)</f>
        <v>23-Aug-2001</v>
      </c>
      <c r="R105" s="24">
        <f t="shared" si="1"/>
        <v>21.7925</v>
      </c>
    </row>
    <row r="106" spans="1:18" x14ac:dyDescent="0.25">
      <c r="A106" t="s">
        <v>4464</v>
      </c>
      <c r="B106">
        <v>1997</v>
      </c>
      <c r="C106" t="s">
        <v>8357</v>
      </c>
      <c r="D106">
        <v>5</v>
      </c>
      <c r="E106">
        <v>0</v>
      </c>
      <c r="F106" s="17">
        <v>1422</v>
      </c>
      <c r="G106" t="s">
        <v>8349</v>
      </c>
      <c r="H106" t="s">
        <v>8349</v>
      </c>
      <c r="I106" t="s">
        <v>8351</v>
      </c>
      <c r="L106" s="20">
        <v>1997</v>
      </c>
      <c r="M106" s="20" t="s">
        <v>8357</v>
      </c>
      <c r="N106" s="20" t="s">
        <v>8349</v>
      </c>
      <c r="O106" s="20" t="s">
        <v>8349</v>
      </c>
      <c r="P106" s="20" t="s">
        <v>8351</v>
      </c>
      <c r="Q106" s="20" t="str">
        <f>CONCATENATE(Table1[[#This Row],[date]],"-",M106,"-",L106)</f>
        <v>5-Dec-1997</v>
      </c>
      <c r="R106" s="24">
        <f t="shared" si="1"/>
        <v>25.507757833891084</v>
      </c>
    </row>
    <row r="107" spans="1:18" x14ac:dyDescent="0.25">
      <c r="A107" t="s">
        <v>4462</v>
      </c>
      <c r="B107">
        <v>2000</v>
      </c>
      <c r="C107" t="s">
        <v>8355</v>
      </c>
      <c r="D107">
        <v>1</v>
      </c>
      <c r="E107">
        <v>0</v>
      </c>
      <c r="F107" s="17">
        <v>1438</v>
      </c>
      <c r="G107" t="s">
        <v>8349</v>
      </c>
      <c r="H107" t="s">
        <v>8349</v>
      </c>
      <c r="I107" t="s">
        <v>8351</v>
      </c>
      <c r="L107" s="20">
        <v>2000</v>
      </c>
      <c r="M107" s="20" t="s">
        <v>8355</v>
      </c>
      <c r="N107" s="20" t="s">
        <v>8349</v>
      </c>
      <c r="O107" s="20" t="s">
        <v>8349</v>
      </c>
      <c r="P107" s="20" t="s">
        <v>8351</v>
      </c>
      <c r="Q107" s="20" t="str">
        <f>CONCATENATE(Table1[[#This Row],[date]],"-",M107,"-",L107)</f>
        <v>1-Sep-2000</v>
      </c>
      <c r="R107" s="24">
        <f t="shared" si="1"/>
        <v>22.765229295003422</v>
      </c>
    </row>
    <row r="108" spans="1:18" x14ac:dyDescent="0.25">
      <c r="A108" t="s">
        <v>4460</v>
      </c>
      <c r="B108">
        <v>1997</v>
      </c>
      <c r="C108" t="s">
        <v>8354</v>
      </c>
      <c r="D108">
        <v>19</v>
      </c>
      <c r="E108">
        <v>0</v>
      </c>
      <c r="F108" s="17">
        <v>1445</v>
      </c>
      <c r="G108" t="s">
        <v>8349</v>
      </c>
      <c r="H108" t="s">
        <v>8353</v>
      </c>
      <c r="I108" t="s">
        <v>8351</v>
      </c>
      <c r="L108" s="20">
        <v>1997</v>
      </c>
      <c r="M108" s="20" t="s">
        <v>8354</v>
      </c>
      <c r="N108" s="20" t="s">
        <v>8349</v>
      </c>
      <c r="O108" s="20" t="s">
        <v>8353</v>
      </c>
      <c r="P108" s="20" t="s">
        <v>8351</v>
      </c>
      <c r="Q108" s="20" t="str">
        <f>CONCATENATE(Table1[[#This Row],[date]],"-",M108,"-",L108)</f>
        <v>19-Jun-1997</v>
      </c>
      <c r="R108" s="24">
        <f t="shared" si="1"/>
        <v>25.970489808335866</v>
      </c>
    </row>
    <row r="109" spans="1:18" x14ac:dyDescent="0.25">
      <c r="A109" t="s">
        <v>4458</v>
      </c>
      <c r="B109">
        <v>2003</v>
      </c>
      <c r="C109" t="s">
        <v>8354</v>
      </c>
      <c r="D109">
        <v>20</v>
      </c>
      <c r="E109">
        <v>0</v>
      </c>
      <c r="F109" s="17">
        <v>1467</v>
      </c>
      <c r="G109" t="s">
        <v>8349</v>
      </c>
      <c r="H109" t="s">
        <v>8349</v>
      </c>
      <c r="I109" t="s">
        <v>8351</v>
      </c>
      <c r="L109" s="20">
        <v>2003</v>
      </c>
      <c r="M109" s="20" t="s">
        <v>8354</v>
      </c>
      <c r="N109" s="20" t="s">
        <v>8349</v>
      </c>
      <c r="O109" s="20" t="s">
        <v>8349</v>
      </c>
      <c r="P109" s="20" t="s">
        <v>8351</v>
      </c>
      <c r="Q109" s="20" t="str">
        <f>CONCATENATE(Table1[[#This Row],[date]],"-",M109,"-",L109)</f>
        <v>20-Jun-2003</v>
      </c>
      <c r="R109" s="24">
        <f t="shared" si="1"/>
        <v>19.96779661016949</v>
      </c>
    </row>
    <row r="110" spans="1:18" x14ac:dyDescent="0.25">
      <c r="A110" t="s">
        <v>4456</v>
      </c>
      <c r="B110">
        <v>1998</v>
      </c>
      <c r="C110" t="s">
        <v>8357</v>
      </c>
      <c r="D110">
        <v>7</v>
      </c>
      <c r="E110">
        <v>0</v>
      </c>
      <c r="F110" s="17">
        <v>1477</v>
      </c>
      <c r="G110" t="s">
        <v>8349</v>
      </c>
      <c r="H110" t="s">
        <v>8353</v>
      </c>
      <c r="I110" t="s">
        <v>8351</v>
      </c>
      <c r="L110" s="20">
        <v>1998</v>
      </c>
      <c r="M110" s="20" t="s">
        <v>8357</v>
      </c>
      <c r="N110" s="20" t="s">
        <v>8349</v>
      </c>
      <c r="O110" s="20" t="s">
        <v>8353</v>
      </c>
      <c r="P110" s="20" t="s">
        <v>8351</v>
      </c>
      <c r="Q110" s="20" t="str">
        <f>CONCATENATE(Table1[[#This Row],[date]],"-",M110,"-",L110)</f>
        <v>7-Dec-1998</v>
      </c>
      <c r="R110" s="24">
        <f t="shared" si="1"/>
        <v>24.502316764953665</v>
      </c>
    </row>
    <row r="111" spans="1:18" x14ac:dyDescent="0.25">
      <c r="A111" t="s">
        <v>4454</v>
      </c>
      <c r="B111">
        <v>1997</v>
      </c>
      <c r="C111" t="s">
        <v>8354</v>
      </c>
      <c r="D111">
        <v>9</v>
      </c>
      <c r="E111">
        <v>0</v>
      </c>
      <c r="F111" s="17">
        <v>1481</v>
      </c>
      <c r="G111" t="s">
        <v>8349</v>
      </c>
      <c r="H111" t="s">
        <v>8353</v>
      </c>
      <c r="I111" t="s">
        <v>8356</v>
      </c>
      <c r="L111" s="20">
        <v>1997</v>
      </c>
      <c r="M111" s="20" t="s">
        <v>8354</v>
      </c>
      <c r="N111" s="20" t="s">
        <v>8349</v>
      </c>
      <c r="O111" s="20" t="s">
        <v>8353</v>
      </c>
      <c r="P111" s="20" t="s">
        <v>8356</v>
      </c>
      <c r="Q111" s="20" t="str">
        <f>CONCATENATE(Table1[[#This Row],[date]],"-",M111,"-",L111)</f>
        <v>9-Jun-1997</v>
      </c>
      <c r="R111" s="24">
        <f t="shared" si="1"/>
        <v>25.9978703985397</v>
      </c>
    </row>
    <row r="112" spans="1:18" x14ac:dyDescent="0.25">
      <c r="A112" t="s">
        <v>4452</v>
      </c>
      <c r="B112">
        <v>1995</v>
      </c>
      <c r="C112" t="s">
        <v>8359</v>
      </c>
      <c r="D112">
        <v>7</v>
      </c>
      <c r="E112">
        <v>0</v>
      </c>
      <c r="F112" s="17">
        <v>1493</v>
      </c>
      <c r="G112" t="s">
        <v>8349</v>
      </c>
      <c r="H112" t="s">
        <v>8350</v>
      </c>
      <c r="I112" t="s">
        <v>8351</v>
      </c>
      <c r="L112" s="20">
        <v>1995</v>
      </c>
      <c r="M112" s="20" t="s">
        <v>8359</v>
      </c>
      <c r="N112" s="20" t="s">
        <v>8349</v>
      </c>
      <c r="O112" s="20" t="s">
        <v>8350</v>
      </c>
      <c r="P112" s="20" t="s">
        <v>8351</v>
      </c>
      <c r="Q112" s="20" t="str">
        <f>CONCATENATE(Table1[[#This Row],[date]],"-",M112,"-",L112)</f>
        <v>7-Oct-1995</v>
      </c>
      <c r="R112" s="24">
        <f t="shared" si="1"/>
        <v>27.669373111782477</v>
      </c>
    </row>
    <row r="113" spans="1:18" x14ac:dyDescent="0.25">
      <c r="A113" t="s">
        <v>4450</v>
      </c>
      <c r="B113">
        <v>1998</v>
      </c>
      <c r="C113" t="s">
        <v>8354</v>
      </c>
      <c r="D113">
        <v>19</v>
      </c>
      <c r="E113">
        <v>0</v>
      </c>
      <c r="F113" s="17">
        <v>1497</v>
      </c>
      <c r="G113" t="s">
        <v>8349</v>
      </c>
      <c r="H113" t="s">
        <v>8349</v>
      </c>
      <c r="I113" t="s">
        <v>8351</v>
      </c>
      <c r="L113" s="20">
        <v>1998</v>
      </c>
      <c r="M113" s="20" t="s">
        <v>8354</v>
      </c>
      <c r="N113" s="20" t="s">
        <v>8349</v>
      </c>
      <c r="O113" s="20" t="s">
        <v>8349</v>
      </c>
      <c r="P113" s="20" t="s">
        <v>8351</v>
      </c>
      <c r="Q113" s="20" t="str">
        <f>CONCATENATE(Table1[[#This Row],[date]],"-",M113,"-",L113)</f>
        <v>19-Jun-1998</v>
      </c>
      <c r="R113" s="24">
        <f t="shared" si="1"/>
        <v>24.970513900589722</v>
      </c>
    </row>
    <row r="114" spans="1:18" x14ac:dyDescent="0.25">
      <c r="A114" t="s">
        <v>4448</v>
      </c>
      <c r="B114">
        <v>2001</v>
      </c>
      <c r="C114" t="s">
        <v>8358</v>
      </c>
      <c r="D114">
        <v>25</v>
      </c>
      <c r="E114">
        <v>0</v>
      </c>
      <c r="F114" s="17">
        <v>1515.34</v>
      </c>
      <c r="G114" t="s">
        <v>8349</v>
      </c>
      <c r="H114" t="s">
        <v>8350</v>
      </c>
      <c r="I114" t="s">
        <v>8351</v>
      </c>
      <c r="L114" s="20">
        <v>2001</v>
      </c>
      <c r="M114" s="20" t="s">
        <v>8358</v>
      </c>
      <c r="N114" s="20" t="s">
        <v>8349</v>
      </c>
      <c r="O114" s="20" t="s">
        <v>8350</v>
      </c>
      <c r="P114" s="20" t="s">
        <v>8351</v>
      </c>
      <c r="Q114" s="20" t="str">
        <f>CONCATENATE(Table1[[#This Row],[date]],"-",M114,"-",L114)</f>
        <v>25-Aug-2001</v>
      </c>
      <c r="R114" s="24">
        <f t="shared" si="1"/>
        <v>21.787023809523809</v>
      </c>
    </row>
    <row r="115" spans="1:18" x14ac:dyDescent="0.25">
      <c r="A115" t="s">
        <v>4446</v>
      </c>
      <c r="B115">
        <v>2001</v>
      </c>
      <c r="C115" t="s">
        <v>8348</v>
      </c>
      <c r="D115">
        <v>7</v>
      </c>
      <c r="E115">
        <v>0</v>
      </c>
      <c r="F115" s="17">
        <v>1526.31</v>
      </c>
      <c r="G115" t="s">
        <v>8349</v>
      </c>
      <c r="H115" t="s">
        <v>8350</v>
      </c>
      <c r="I115" t="s">
        <v>8360</v>
      </c>
      <c r="L115" s="20">
        <v>2001</v>
      </c>
      <c r="M115" s="20" t="s">
        <v>8348</v>
      </c>
      <c r="N115" s="20" t="s">
        <v>8349</v>
      </c>
      <c r="O115" s="20" t="s">
        <v>8350</v>
      </c>
      <c r="P115" s="20" t="s">
        <v>8360</v>
      </c>
      <c r="Q115" s="20" t="str">
        <f>CONCATENATE(Table1[[#This Row],[date]],"-",M115,"-",L115)</f>
        <v>7-Jul-2001</v>
      </c>
      <c r="R115" s="24">
        <f t="shared" si="1"/>
        <v>21.921190476190478</v>
      </c>
    </row>
    <row r="116" spans="1:18" x14ac:dyDescent="0.25">
      <c r="A116" t="s">
        <v>4444</v>
      </c>
      <c r="B116">
        <v>2001</v>
      </c>
      <c r="C116" t="s">
        <v>8354</v>
      </c>
      <c r="D116">
        <v>2</v>
      </c>
      <c r="E116">
        <v>0</v>
      </c>
      <c r="F116" s="17">
        <v>1532.47</v>
      </c>
      <c r="G116" t="s">
        <v>8349</v>
      </c>
      <c r="H116" t="s">
        <v>8349</v>
      </c>
      <c r="I116" t="s">
        <v>8351</v>
      </c>
      <c r="L116" s="20">
        <v>2001</v>
      </c>
      <c r="M116" s="20" t="s">
        <v>8354</v>
      </c>
      <c r="N116" s="20" t="s">
        <v>8349</v>
      </c>
      <c r="O116" s="20" t="s">
        <v>8349</v>
      </c>
      <c r="P116" s="20" t="s">
        <v>8351</v>
      </c>
      <c r="Q116" s="20" t="str">
        <f>CONCATENATE(Table1[[#This Row],[date]],"-",M116,"-",L116)</f>
        <v>2-Jun-2001</v>
      </c>
      <c r="R116" s="24">
        <f t="shared" si="1"/>
        <v>22.01702380952381</v>
      </c>
    </row>
    <row r="117" spans="1:18" x14ac:dyDescent="0.25">
      <c r="A117" t="s">
        <v>4442</v>
      </c>
      <c r="B117">
        <v>2001</v>
      </c>
      <c r="C117" t="s">
        <v>8357</v>
      </c>
      <c r="D117">
        <v>5</v>
      </c>
      <c r="E117">
        <v>0</v>
      </c>
      <c r="F117" s="17">
        <v>1534.3</v>
      </c>
      <c r="G117" t="s">
        <v>8349</v>
      </c>
      <c r="H117" t="s">
        <v>8349</v>
      </c>
      <c r="I117" t="s">
        <v>8351</v>
      </c>
      <c r="L117" s="20">
        <v>2001</v>
      </c>
      <c r="M117" s="20" t="s">
        <v>8357</v>
      </c>
      <c r="N117" s="20" t="s">
        <v>8349</v>
      </c>
      <c r="O117" s="20" t="s">
        <v>8349</v>
      </c>
      <c r="P117" s="20" t="s">
        <v>8351</v>
      </c>
      <c r="Q117" s="20" t="str">
        <f>CONCATENATE(Table1[[#This Row],[date]],"-",M117,"-",L117)</f>
        <v>5-Dec-2001</v>
      </c>
      <c r="R117" s="24">
        <f t="shared" si="1"/>
        <v>21.507738095238096</v>
      </c>
    </row>
    <row r="118" spans="1:18" x14ac:dyDescent="0.25">
      <c r="A118" t="s">
        <v>4440</v>
      </c>
      <c r="B118">
        <v>1992</v>
      </c>
      <c r="C118" t="s">
        <v>8355</v>
      </c>
      <c r="D118">
        <v>22</v>
      </c>
      <c r="E118">
        <v>0</v>
      </c>
      <c r="F118" s="17">
        <v>1566.88</v>
      </c>
      <c r="G118" t="s">
        <v>8349</v>
      </c>
      <c r="H118" t="s">
        <v>8353</v>
      </c>
      <c r="I118" t="s">
        <v>8351</v>
      </c>
      <c r="L118" s="20">
        <v>1992</v>
      </c>
      <c r="M118" s="20" t="s">
        <v>8355</v>
      </c>
      <c r="N118" s="20" t="s">
        <v>8349</v>
      </c>
      <c r="O118" s="20" t="s">
        <v>8353</v>
      </c>
      <c r="P118" s="20" t="s">
        <v>8351</v>
      </c>
      <c r="Q118" s="20" t="str">
        <f>CONCATENATE(Table1[[#This Row],[date]],"-",M118,"-",L118)</f>
        <v>22-Sep-1992</v>
      </c>
      <c r="R118" s="24">
        <f t="shared" si="1"/>
        <v>30.70773442847365</v>
      </c>
    </row>
    <row r="119" spans="1:18" x14ac:dyDescent="0.25">
      <c r="A119" t="s">
        <v>4438</v>
      </c>
      <c r="B119">
        <v>2004</v>
      </c>
      <c r="C119" t="s">
        <v>8352</v>
      </c>
      <c r="D119">
        <v>19</v>
      </c>
      <c r="E119">
        <v>0</v>
      </c>
      <c r="F119" s="17">
        <v>1607.51</v>
      </c>
      <c r="G119" t="s">
        <v>8349</v>
      </c>
      <c r="H119" t="s">
        <v>8350</v>
      </c>
      <c r="I119" t="s">
        <v>8351</v>
      </c>
      <c r="L119" s="20">
        <v>2004</v>
      </c>
      <c r="M119" s="20" t="s">
        <v>8352</v>
      </c>
      <c r="N119" s="20" t="s">
        <v>8349</v>
      </c>
      <c r="O119" s="20" t="s">
        <v>8350</v>
      </c>
      <c r="P119" s="20" t="s">
        <v>8351</v>
      </c>
      <c r="Q119" s="20" t="str">
        <f>CONCATENATE(Table1[[#This Row],[date]],"-",M119,"-",L119)</f>
        <v>19-Nov-2004</v>
      </c>
      <c r="R119" s="24">
        <f t="shared" si="1"/>
        <v>18.548939082819988</v>
      </c>
    </row>
    <row r="120" spans="1:18" x14ac:dyDescent="0.25">
      <c r="A120" t="s">
        <v>4436</v>
      </c>
      <c r="B120">
        <v>2004</v>
      </c>
      <c r="C120" t="s">
        <v>8348</v>
      </c>
      <c r="D120">
        <v>22</v>
      </c>
      <c r="E120">
        <v>0</v>
      </c>
      <c r="F120" s="17">
        <v>1615.77</v>
      </c>
      <c r="G120" t="s">
        <v>8349</v>
      </c>
      <c r="H120" t="s">
        <v>8353</v>
      </c>
      <c r="I120" t="s">
        <v>8351</v>
      </c>
      <c r="L120" s="20">
        <v>2004</v>
      </c>
      <c r="M120" s="20" t="s">
        <v>8348</v>
      </c>
      <c r="N120" s="20" t="s">
        <v>8349</v>
      </c>
      <c r="O120" s="20" t="s">
        <v>8353</v>
      </c>
      <c r="P120" s="20" t="s">
        <v>8351</v>
      </c>
      <c r="Q120" s="20" t="str">
        <f>CONCATENATE(Table1[[#This Row],[date]],"-",M120,"-",L120)</f>
        <v>22-Jul-2004</v>
      </c>
      <c r="R120" s="24">
        <f t="shared" si="1"/>
        <v>18.87748117727584</v>
      </c>
    </row>
    <row r="121" spans="1:18" x14ac:dyDescent="0.25">
      <c r="A121" t="s">
        <v>4434</v>
      </c>
      <c r="B121">
        <v>1995</v>
      </c>
      <c r="C121" t="s">
        <v>8358</v>
      </c>
      <c r="D121">
        <v>5</v>
      </c>
      <c r="E121">
        <v>0</v>
      </c>
      <c r="F121" s="17">
        <v>1617.16</v>
      </c>
      <c r="G121" t="s">
        <v>8349</v>
      </c>
      <c r="H121" t="s">
        <v>8353</v>
      </c>
      <c r="I121" t="s">
        <v>8351</v>
      </c>
      <c r="L121" s="20">
        <v>1995</v>
      </c>
      <c r="M121" s="20" t="s">
        <v>8358</v>
      </c>
      <c r="N121" s="20" t="s">
        <v>8349</v>
      </c>
      <c r="O121" s="20" t="s">
        <v>8353</v>
      </c>
      <c r="P121" s="20" t="s">
        <v>8351</v>
      </c>
      <c r="Q121" s="20" t="str">
        <f>CONCATENATE(Table1[[#This Row],[date]],"-",M121,"-",L121)</f>
        <v>5-Aug-1995</v>
      </c>
      <c r="R121" s="24">
        <f t="shared" si="1"/>
        <v>27.841861782477341</v>
      </c>
    </row>
    <row r="122" spans="1:18" x14ac:dyDescent="0.25">
      <c r="A122" t="s">
        <v>4432</v>
      </c>
      <c r="B122">
        <v>2003</v>
      </c>
      <c r="C122" t="s">
        <v>8355</v>
      </c>
      <c r="D122">
        <v>14</v>
      </c>
      <c r="E122">
        <v>0</v>
      </c>
      <c r="F122" s="17">
        <v>1621.34</v>
      </c>
      <c r="G122" t="s">
        <v>8349</v>
      </c>
      <c r="H122" t="s">
        <v>8349</v>
      </c>
      <c r="I122" t="s">
        <v>8356</v>
      </c>
      <c r="L122" s="20">
        <v>2003</v>
      </c>
      <c r="M122" s="20" t="s">
        <v>8355</v>
      </c>
      <c r="N122" s="20" t="s">
        <v>8349</v>
      </c>
      <c r="O122" s="20" t="s">
        <v>8349</v>
      </c>
      <c r="P122" s="20" t="s">
        <v>8356</v>
      </c>
      <c r="Q122" s="20" t="str">
        <f>CONCATENATE(Table1[[#This Row],[date]],"-",M122,"-",L122)</f>
        <v>14-Sep-2003</v>
      </c>
      <c r="R122" s="24">
        <f t="shared" si="1"/>
        <v>19.732333767926988</v>
      </c>
    </row>
    <row r="123" spans="1:18" x14ac:dyDescent="0.25">
      <c r="A123" t="s">
        <v>4430</v>
      </c>
      <c r="B123">
        <v>2004</v>
      </c>
      <c r="C123" t="s">
        <v>8358</v>
      </c>
      <c r="D123">
        <v>21</v>
      </c>
      <c r="E123">
        <v>0</v>
      </c>
      <c r="F123" s="17">
        <v>1621.88</v>
      </c>
      <c r="G123" t="s">
        <v>8349</v>
      </c>
      <c r="H123" t="s">
        <v>8349</v>
      </c>
      <c r="I123" t="s">
        <v>8351</v>
      </c>
      <c r="L123" s="20">
        <v>2004</v>
      </c>
      <c r="M123" s="20" t="s">
        <v>8358</v>
      </c>
      <c r="N123" s="20" t="s">
        <v>8349</v>
      </c>
      <c r="O123" s="20" t="s">
        <v>8349</v>
      </c>
      <c r="P123" s="20" t="s">
        <v>8351</v>
      </c>
      <c r="Q123" s="20" t="str">
        <f>CONCATENATE(Table1[[#This Row],[date]],"-",M123,"-",L123)</f>
        <v>21-Aug-2004</v>
      </c>
      <c r="R123" s="24">
        <f t="shared" si="1"/>
        <v>18.795345653661876</v>
      </c>
    </row>
    <row r="124" spans="1:18" x14ac:dyDescent="0.25">
      <c r="A124" t="s">
        <v>4428</v>
      </c>
      <c r="B124">
        <v>2004</v>
      </c>
      <c r="C124" t="s">
        <v>8348</v>
      </c>
      <c r="D124">
        <v>25</v>
      </c>
      <c r="E124">
        <v>0</v>
      </c>
      <c r="F124" s="17">
        <v>1622.19</v>
      </c>
      <c r="G124" t="s">
        <v>8349</v>
      </c>
      <c r="H124" t="s">
        <v>8353</v>
      </c>
      <c r="I124" t="s">
        <v>8351</v>
      </c>
      <c r="L124" s="20">
        <v>2004</v>
      </c>
      <c r="M124" s="20" t="s">
        <v>8348</v>
      </c>
      <c r="N124" s="20" t="s">
        <v>8349</v>
      </c>
      <c r="O124" s="20" t="s">
        <v>8353</v>
      </c>
      <c r="P124" s="20" t="s">
        <v>8351</v>
      </c>
      <c r="Q124" s="20" t="str">
        <f>CONCATENATE(Table1[[#This Row],[date]],"-",M124,"-",L124)</f>
        <v>25-Jul-2004</v>
      </c>
      <c r="R124" s="24">
        <f t="shared" si="1"/>
        <v>18.869267624914443</v>
      </c>
    </row>
    <row r="125" spans="1:18" x14ac:dyDescent="0.25">
      <c r="A125" t="s">
        <v>4426</v>
      </c>
      <c r="B125">
        <v>2003</v>
      </c>
      <c r="C125" t="s">
        <v>8355</v>
      </c>
      <c r="D125">
        <v>9</v>
      </c>
      <c r="E125">
        <v>0</v>
      </c>
      <c r="F125" s="17">
        <v>1625.43</v>
      </c>
      <c r="G125" t="s">
        <v>8349</v>
      </c>
      <c r="H125" t="s">
        <v>8350</v>
      </c>
      <c r="I125" t="s">
        <v>8356</v>
      </c>
      <c r="L125" s="20">
        <v>2003</v>
      </c>
      <c r="M125" s="20" t="s">
        <v>8355</v>
      </c>
      <c r="N125" s="20" t="s">
        <v>8349</v>
      </c>
      <c r="O125" s="20" t="s">
        <v>8350</v>
      </c>
      <c r="P125" s="20" t="s">
        <v>8356</v>
      </c>
      <c r="Q125" s="20" t="str">
        <f>CONCATENATE(Table1[[#This Row],[date]],"-",M125,"-",L125)</f>
        <v>9-Sep-2003</v>
      </c>
      <c r="R125" s="24">
        <f t="shared" si="1"/>
        <v>19.746023468057366</v>
      </c>
    </row>
    <row r="126" spans="1:18" x14ac:dyDescent="0.25">
      <c r="A126" t="s">
        <v>4424</v>
      </c>
      <c r="B126">
        <v>2003</v>
      </c>
      <c r="C126" t="s">
        <v>8357</v>
      </c>
      <c r="D126">
        <v>4</v>
      </c>
      <c r="E126">
        <v>0</v>
      </c>
      <c r="F126" s="17">
        <v>1627.28</v>
      </c>
      <c r="G126" t="s">
        <v>8349</v>
      </c>
      <c r="H126" t="s">
        <v>8349</v>
      </c>
      <c r="I126" t="s">
        <v>8356</v>
      </c>
      <c r="L126" s="20">
        <v>2003</v>
      </c>
      <c r="M126" s="20" t="s">
        <v>8357</v>
      </c>
      <c r="N126" s="20" t="s">
        <v>8349</v>
      </c>
      <c r="O126" s="20" t="s">
        <v>8349</v>
      </c>
      <c r="P126" s="20" t="s">
        <v>8356</v>
      </c>
      <c r="Q126" s="20" t="str">
        <f>CONCATENATE(Table1[[#This Row],[date]],"-",M126,"-",L126)</f>
        <v>4-Dec-2003</v>
      </c>
      <c r="R126" s="24">
        <f t="shared" si="1"/>
        <v>19.510560625814865</v>
      </c>
    </row>
    <row r="127" spans="1:18" x14ac:dyDescent="0.25">
      <c r="A127" t="s">
        <v>4422</v>
      </c>
      <c r="B127">
        <v>2003</v>
      </c>
      <c r="C127" t="s">
        <v>8348</v>
      </c>
      <c r="D127">
        <v>17</v>
      </c>
      <c r="E127">
        <v>0</v>
      </c>
      <c r="F127" s="17">
        <v>1628.47</v>
      </c>
      <c r="G127" t="s">
        <v>8349</v>
      </c>
      <c r="H127" t="s">
        <v>8353</v>
      </c>
      <c r="I127" t="s">
        <v>8356</v>
      </c>
      <c r="L127" s="20">
        <v>2003</v>
      </c>
      <c r="M127" s="20" t="s">
        <v>8348</v>
      </c>
      <c r="N127" s="20" t="s">
        <v>8349</v>
      </c>
      <c r="O127" s="20" t="s">
        <v>8353</v>
      </c>
      <c r="P127" s="20" t="s">
        <v>8356</v>
      </c>
      <c r="Q127" s="20" t="str">
        <f>CONCATENATE(Table1[[#This Row],[date]],"-",M127,"-",L127)</f>
        <v>17-Jul-2003</v>
      </c>
      <c r="R127" s="24">
        <f t="shared" si="1"/>
        <v>19.893872229465451</v>
      </c>
    </row>
    <row r="128" spans="1:18" x14ac:dyDescent="0.25">
      <c r="A128" t="s">
        <v>4420</v>
      </c>
      <c r="B128">
        <v>2004</v>
      </c>
      <c r="C128" t="s">
        <v>8359</v>
      </c>
      <c r="D128">
        <v>4</v>
      </c>
      <c r="E128">
        <v>0</v>
      </c>
      <c r="F128" s="17">
        <v>1629.83</v>
      </c>
      <c r="G128" t="s">
        <v>8349</v>
      </c>
      <c r="H128" t="s">
        <v>8349</v>
      </c>
      <c r="I128" t="s">
        <v>8351</v>
      </c>
      <c r="L128" s="20">
        <v>2004</v>
      </c>
      <c r="M128" s="20" t="s">
        <v>8359</v>
      </c>
      <c r="N128" s="20" t="s">
        <v>8349</v>
      </c>
      <c r="O128" s="20" t="s">
        <v>8349</v>
      </c>
      <c r="P128" s="20" t="s">
        <v>8351</v>
      </c>
      <c r="Q128" s="20" t="str">
        <f>CONCATENATE(Table1[[#This Row],[date]],"-",M128,"-",L128)</f>
        <v>4-Oct-2004</v>
      </c>
      <c r="R128" s="24">
        <f t="shared" si="1"/>
        <v>18.674880219028061</v>
      </c>
    </row>
    <row r="129" spans="1:18" x14ac:dyDescent="0.25">
      <c r="A129" t="s">
        <v>4418</v>
      </c>
      <c r="B129">
        <v>2004</v>
      </c>
      <c r="C129" t="s">
        <v>8357</v>
      </c>
      <c r="D129">
        <v>5</v>
      </c>
      <c r="E129">
        <v>0</v>
      </c>
      <c r="F129" s="17">
        <v>1631.67</v>
      </c>
      <c r="G129" t="s">
        <v>8349</v>
      </c>
      <c r="H129" t="s">
        <v>8350</v>
      </c>
      <c r="I129" t="s">
        <v>8351</v>
      </c>
      <c r="L129" s="20">
        <v>2004</v>
      </c>
      <c r="M129" s="20" t="s">
        <v>8357</v>
      </c>
      <c r="N129" s="20" t="s">
        <v>8349</v>
      </c>
      <c r="O129" s="20" t="s">
        <v>8350</v>
      </c>
      <c r="P129" s="20" t="s">
        <v>8351</v>
      </c>
      <c r="Q129" s="20" t="str">
        <f>CONCATENATE(Table1[[#This Row],[date]],"-",M129,"-",L129)</f>
        <v>5-Dec-2004</v>
      </c>
      <c r="R129" s="24">
        <f t="shared" si="1"/>
        <v>18.505133470225871</v>
      </c>
    </row>
    <row r="130" spans="1:18" x14ac:dyDescent="0.25">
      <c r="A130" t="s">
        <v>4416</v>
      </c>
      <c r="B130">
        <v>2004</v>
      </c>
      <c r="C130" t="s">
        <v>8348</v>
      </c>
      <c r="D130">
        <v>9</v>
      </c>
      <c r="E130">
        <v>0</v>
      </c>
      <c r="F130" s="17">
        <v>1631.82</v>
      </c>
      <c r="G130" t="s">
        <v>8349</v>
      </c>
      <c r="H130" t="s">
        <v>8353</v>
      </c>
      <c r="I130" t="s">
        <v>8351</v>
      </c>
      <c r="L130" s="20">
        <v>2004</v>
      </c>
      <c r="M130" s="20" t="s">
        <v>8348</v>
      </c>
      <c r="N130" s="20" t="s">
        <v>8349</v>
      </c>
      <c r="O130" s="20" t="s">
        <v>8353</v>
      </c>
      <c r="P130" s="20" t="s">
        <v>8351</v>
      </c>
      <c r="Q130" s="20" t="str">
        <f>CONCATENATE(Table1[[#This Row],[date]],"-",M130,"-",L130)</f>
        <v>9-Jul-2004</v>
      </c>
      <c r="R130" s="24">
        <f t="shared" si="1"/>
        <v>18.913073237508556</v>
      </c>
    </row>
    <row r="131" spans="1:18" x14ac:dyDescent="0.25">
      <c r="A131" t="s">
        <v>4414</v>
      </c>
      <c r="B131">
        <v>2003</v>
      </c>
      <c r="C131" t="s">
        <v>8359</v>
      </c>
      <c r="D131">
        <v>3</v>
      </c>
      <c r="E131">
        <v>0</v>
      </c>
      <c r="F131" s="17">
        <v>1632.04</v>
      </c>
      <c r="G131" t="s">
        <v>8349</v>
      </c>
      <c r="H131" t="s">
        <v>8349</v>
      </c>
      <c r="I131" t="s">
        <v>8356</v>
      </c>
      <c r="L131" s="20">
        <v>2003</v>
      </c>
      <c r="M131" s="20" t="s">
        <v>8359</v>
      </c>
      <c r="N131" s="20" t="s">
        <v>8349</v>
      </c>
      <c r="O131" s="20" t="s">
        <v>8349</v>
      </c>
      <c r="P131" s="20" t="s">
        <v>8356</v>
      </c>
      <c r="Q131" s="20" t="str">
        <f>CONCATENATE(Table1[[#This Row],[date]],"-",M131,"-",L131)</f>
        <v>3-Oct-2003</v>
      </c>
      <c r="R131" s="24">
        <f t="shared" ref="R131:R194" si="2">YEARFRAC(Q131,DATE(2023,6,8),1)</f>
        <v>19.680312907431553</v>
      </c>
    </row>
    <row r="132" spans="1:18" x14ac:dyDescent="0.25">
      <c r="A132" t="s">
        <v>4412</v>
      </c>
      <c r="B132">
        <v>2003</v>
      </c>
      <c r="C132" t="s">
        <v>8355</v>
      </c>
      <c r="D132">
        <v>16</v>
      </c>
      <c r="E132">
        <v>0</v>
      </c>
      <c r="F132" s="17">
        <v>1632.56</v>
      </c>
      <c r="G132" t="s">
        <v>8349</v>
      </c>
      <c r="H132" t="s">
        <v>8349</v>
      </c>
      <c r="I132" t="s">
        <v>8356</v>
      </c>
      <c r="L132" s="20">
        <v>2003</v>
      </c>
      <c r="M132" s="20" t="s">
        <v>8355</v>
      </c>
      <c r="N132" s="20" t="s">
        <v>8349</v>
      </c>
      <c r="O132" s="20" t="s">
        <v>8349</v>
      </c>
      <c r="P132" s="20" t="s">
        <v>8356</v>
      </c>
      <c r="Q132" s="20" t="str">
        <f>CONCATENATE(Table1[[#This Row],[date]],"-",M132,"-",L132)</f>
        <v>16-Sep-2003</v>
      </c>
      <c r="R132" s="24">
        <f t="shared" si="2"/>
        <v>19.726857887874836</v>
      </c>
    </row>
    <row r="133" spans="1:18" x14ac:dyDescent="0.25">
      <c r="A133" t="s">
        <v>4410</v>
      </c>
      <c r="B133">
        <v>2004</v>
      </c>
      <c r="C133" t="s">
        <v>8357</v>
      </c>
      <c r="D133">
        <v>13</v>
      </c>
      <c r="E133">
        <v>0</v>
      </c>
      <c r="F133" s="17">
        <v>1633.04</v>
      </c>
      <c r="G133" t="s">
        <v>8349</v>
      </c>
      <c r="H133" t="s">
        <v>8349</v>
      </c>
      <c r="I133" t="s">
        <v>8351</v>
      </c>
      <c r="L133" s="20">
        <v>2004</v>
      </c>
      <c r="M133" s="20" t="s">
        <v>8357</v>
      </c>
      <c r="N133" s="20" t="s">
        <v>8349</v>
      </c>
      <c r="O133" s="20" t="s">
        <v>8349</v>
      </c>
      <c r="P133" s="20" t="s">
        <v>8351</v>
      </c>
      <c r="Q133" s="20" t="str">
        <f>CONCATENATE(Table1[[#This Row],[date]],"-",M133,"-",L133)</f>
        <v>13-Dec-2004</v>
      </c>
      <c r="R133" s="24">
        <f t="shared" si="2"/>
        <v>18.483230663928815</v>
      </c>
    </row>
    <row r="134" spans="1:18" x14ac:dyDescent="0.25">
      <c r="A134" t="s">
        <v>4408</v>
      </c>
      <c r="B134">
        <v>2004</v>
      </c>
      <c r="C134" t="s">
        <v>8358</v>
      </c>
      <c r="D134">
        <v>8</v>
      </c>
      <c r="E134">
        <v>0</v>
      </c>
      <c r="F134" s="17">
        <v>1633.96</v>
      </c>
      <c r="G134" t="s">
        <v>8349</v>
      </c>
      <c r="H134" t="s">
        <v>8353</v>
      </c>
      <c r="I134" t="s">
        <v>8351</v>
      </c>
      <c r="L134" s="20">
        <v>2004</v>
      </c>
      <c r="M134" s="20" t="s">
        <v>8358</v>
      </c>
      <c r="N134" s="20" t="s">
        <v>8349</v>
      </c>
      <c r="O134" s="20" t="s">
        <v>8353</v>
      </c>
      <c r="P134" s="20" t="s">
        <v>8351</v>
      </c>
      <c r="Q134" s="20" t="str">
        <f>CONCATENATE(Table1[[#This Row],[date]],"-",M134,"-",L134)</f>
        <v>8-Aug-2004</v>
      </c>
      <c r="R134" s="24">
        <f t="shared" si="2"/>
        <v>18.830937713894592</v>
      </c>
    </row>
    <row r="135" spans="1:18" x14ac:dyDescent="0.25">
      <c r="A135" t="s">
        <v>4406</v>
      </c>
      <c r="B135">
        <v>2004</v>
      </c>
      <c r="C135" t="s">
        <v>8354</v>
      </c>
      <c r="D135">
        <v>13</v>
      </c>
      <c r="E135">
        <v>0</v>
      </c>
      <c r="F135" s="17">
        <v>1634.57</v>
      </c>
      <c r="G135" t="s">
        <v>8349</v>
      </c>
      <c r="H135" t="s">
        <v>8349</v>
      </c>
      <c r="I135" t="s">
        <v>8351</v>
      </c>
      <c r="L135" s="20">
        <v>2004</v>
      </c>
      <c r="M135" s="20" t="s">
        <v>8354</v>
      </c>
      <c r="N135" s="20" t="s">
        <v>8349</v>
      </c>
      <c r="O135" s="20" t="s">
        <v>8349</v>
      </c>
      <c r="P135" s="20" t="s">
        <v>8351</v>
      </c>
      <c r="Q135" s="20" t="str">
        <f>CONCATENATE(Table1[[#This Row],[date]],"-",M135,"-",L135)</f>
        <v>13-Jun-2004</v>
      </c>
      <c r="R135" s="24">
        <f t="shared" si="2"/>
        <v>18.984257357973991</v>
      </c>
    </row>
    <row r="136" spans="1:18" x14ac:dyDescent="0.25">
      <c r="A136" t="s">
        <v>4404</v>
      </c>
      <c r="B136">
        <v>2003</v>
      </c>
      <c r="C136" t="s">
        <v>8357</v>
      </c>
      <c r="D136">
        <v>30</v>
      </c>
      <c r="E136">
        <v>0</v>
      </c>
      <c r="F136" s="17">
        <v>1635.73</v>
      </c>
      <c r="G136" t="s">
        <v>8349</v>
      </c>
      <c r="H136" t="s">
        <v>8350</v>
      </c>
      <c r="I136" t="s">
        <v>8356</v>
      </c>
      <c r="L136" s="20">
        <v>2003</v>
      </c>
      <c r="M136" s="20" t="s">
        <v>8357</v>
      </c>
      <c r="N136" s="20" t="s">
        <v>8349</v>
      </c>
      <c r="O136" s="20" t="s">
        <v>8350</v>
      </c>
      <c r="P136" s="20" t="s">
        <v>8356</v>
      </c>
      <c r="Q136" s="20" t="str">
        <f>CONCATENATE(Table1[[#This Row],[date]],"-",M136,"-",L136)</f>
        <v>30-Dec-2003</v>
      </c>
      <c r="R136" s="24">
        <f t="shared" si="2"/>
        <v>19.439374185136899</v>
      </c>
    </row>
    <row r="137" spans="1:18" x14ac:dyDescent="0.25">
      <c r="A137" t="s">
        <v>4402</v>
      </c>
      <c r="B137">
        <v>2003</v>
      </c>
      <c r="C137" t="s">
        <v>8355</v>
      </c>
      <c r="D137">
        <v>16</v>
      </c>
      <c r="E137">
        <v>0</v>
      </c>
      <c r="F137" s="17">
        <v>1639.56</v>
      </c>
      <c r="G137" t="s">
        <v>8349</v>
      </c>
      <c r="H137" t="s">
        <v>8349</v>
      </c>
      <c r="I137" t="s">
        <v>8356</v>
      </c>
      <c r="L137" s="20">
        <v>2003</v>
      </c>
      <c r="M137" s="20" t="s">
        <v>8355</v>
      </c>
      <c r="N137" s="20" t="s">
        <v>8349</v>
      </c>
      <c r="O137" s="20" t="s">
        <v>8349</v>
      </c>
      <c r="P137" s="20" t="s">
        <v>8356</v>
      </c>
      <c r="Q137" s="20" t="str">
        <f>CONCATENATE(Table1[[#This Row],[date]],"-",M137,"-",L137)</f>
        <v>16-Sep-2003</v>
      </c>
      <c r="R137" s="24">
        <f t="shared" si="2"/>
        <v>19.726857887874836</v>
      </c>
    </row>
    <row r="138" spans="1:18" x14ac:dyDescent="0.25">
      <c r="A138" t="s">
        <v>4400</v>
      </c>
      <c r="B138">
        <v>2003</v>
      </c>
      <c r="C138" t="s">
        <v>8358</v>
      </c>
      <c r="D138">
        <v>21</v>
      </c>
      <c r="E138">
        <v>0</v>
      </c>
      <c r="F138" s="17">
        <v>1639.56</v>
      </c>
      <c r="G138" t="s">
        <v>8349</v>
      </c>
      <c r="H138" t="s">
        <v>8349</v>
      </c>
      <c r="I138" t="s">
        <v>8356</v>
      </c>
      <c r="L138" s="20">
        <v>2003</v>
      </c>
      <c r="M138" s="20" t="s">
        <v>8358</v>
      </c>
      <c r="N138" s="20" t="s">
        <v>8349</v>
      </c>
      <c r="O138" s="20" t="s">
        <v>8349</v>
      </c>
      <c r="P138" s="20" t="s">
        <v>8356</v>
      </c>
      <c r="Q138" s="20" t="str">
        <f>CONCATENATE(Table1[[#This Row],[date]],"-",M138,"-",L138)</f>
        <v>21-Aug-2003</v>
      </c>
      <c r="R138" s="24">
        <f t="shared" si="2"/>
        <v>19.798044328552802</v>
      </c>
    </row>
    <row r="139" spans="1:18" x14ac:dyDescent="0.25">
      <c r="A139" t="s">
        <v>4398</v>
      </c>
      <c r="B139">
        <v>2003</v>
      </c>
      <c r="C139" t="s">
        <v>8357</v>
      </c>
      <c r="D139">
        <v>30</v>
      </c>
      <c r="E139">
        <v>0</v>
      </c>
      <c r="F139" s="17">
        <v>1646.43</v>
      </c>
      <c r="G139" t="s">
        <v>8349</v>
      </c>
      <c r="H139" t="s">
        <v>8353</v>
      </c>
      <c r="I139" t="s">
        <v>8356</v>
      </c>
      <c r="L139" s="20">
        <v>2003</v>
      </c>
      <c r="M139" s="20" t="s">
        <v>8357</v>
      </c>
      <c r="N139" s="20" t="s">
        <v>8349</v>
      </c>
      <c r="O139" s="20" t="s">
        <v>8353</v>
      </c>
      <c r="P139" s="20" t="s">
        <v>8356</v>
      </c>
      <c r="Q139" s="20" t="str">
        <f>CONCATENATE(Table1[[#This Row],[date]],"-",M139,"-",L139)</f>
        <v>30-Dec-2003</v>
      </c>
      <c r="R139" s="24">
        <f t="shared" si="2"/>
        <v>19.439374185136899</v>
      </c>
    </row>
    <row r="140" spans="1:18" x14ac:dyDescent="0.25">
      <c r="A140" t="s">
        <v>4396</v>
      </c>
      <c r="B140">
        <v>2000</v>
      </c>
      <c r="C140" t="s">
        <v>8359</v>
      </c>
      <c r="D140">
        <v>23</v>
      </c>
      <c r="E140">
        <v>0</v>
      </c>
      <c r="F140" s="17">
        <v>1665</v>
      </c>
      <c r="G140" t="s">
        <v>8349</v>
      </c>
      <c r="H140" t="s">
        <v>8349</v>
      </c>
      <c r="I140" t="s">
        <v>8351</v>
      </c>
      <c r="L140" s="20">
        <v>2000</v>
      </c>
      <c r="M140" s="20" t="s">
        <v>8359</v>
      </c>
      <c r="N140" s="20" t="s">
        <v>8349</v>
      </c>
      <c r="O140" s="20" t="s">
        <v>8349</v>
      </c>
      <c r="P140" s="20" t="s">
        <v>8351</v>
      </c>
      <c r="Q140" s="20" t="str">
        <f>CONCATENATE(Table1[[#This Row],[date]],"-",M140,"-",L140)</f>
        <v>23-Oct-2000</v>
      </c>
      <c r="R140" s="24">
        <f t="shared" si="2"/>
        <v>22.622861054072555</v>
      </c>
    </row>
    <row r="141" spans="1:18" x14ac:dyDescent="0.25">
      <c r="A141" t="s">
        <v>4394</v>
      </c>
      <c r="B141">
        <v>2000</v>
      </c>
      <c r="C141" t="s">
        <v>8354</v>
      </c>
      <c r="D141">
        <v>10</v>
      </c>
      <c r="E141">
        <v>0</v>
      </c>
      <c r="F141" s="17">
        <v>1674.63</v>
      </c>
      <c r="G141" t="s">
        <v>8349</v>
      </c>
      <c r="H141" t="s">
        <v>8349</v>
      </c>
      <c r="I141" t="s">
        <v>8351</v>
      </c>
      <c r="L141" s="20">
        <v>2000</v>
      </c>
      <c r="M141" s="20" t="s">
        <v>8354</v>
      </c>
      <c r="N141" s="20" t="s">
        <v>8349</v>
      </c>
      <c r="O141" s="20" t="s">
        <v>8349</v>
      </c>
      <c r="P141" s="20" t="s">
        <v>8351</v>
      </c>
      <c r="Q141" s="20" t="str">
        <f>CONCATENATE(Table1[[#This Row],[date]],"-",M141,"-",L141)</f>
        <v>10-Jun-2000</v>
      </c>
      <c r="R141" s="24">
        <f t="shared" si="2"/>
        <v>22.992470910335388</v>
      </c>
    </row>
    <row r="142" spans="1:18" x14ac:dyDescent="0.25">
      <c r="A142" t="s">
        <v>4392</v>
      </c>
      <c r="B142">
        <v>2000</v>
      </c>
      <c r="C142" t="s">
        <v>8359</v>
      </c>
      <c r="D142">
        <v>21</v>
      </c>
      <c r="E142">
        <v>0</v>
      </c>
      <c r="F142" s="17">
        <v>1682.6</v>
      </c>
      <c r="G142" t="s">
        <v>8349</v>
      </c>
      <c r="H142" t="s">
        <v>8349</v>
      </c>
      <c r="I142" t="s">
        <v>8360</v>
      </c>
      <c r="L142" s="20">
        <v>2000</v>
      </c>
      <c r="M142" s="20" t="s">
        <v>8359</v>
      </c>
      <c r="N142" s="20" t="s">
        <v>8349</v>
      </c>
      <c r="O142" s="20" t="s">
        <v>8349</v>
      </c>
      <c r="P142" s="20" t="s">
        <v>8360</v>
      </c>
      <c r="Q142" s="20" t="str">
        <f>CONCATENATE(Table1[[#This Row],[date]],"-",M142,"-",L142)</f>
        <v>21-Oct-2000</v>
      </c>
      <c r="R142" s="24">
        <f t="shared" si="2"/>
        <v>22.628336755646817</v>
      </c>
    </row>
    <row r="143" spans="1:18" x14ac:dyDescent="0.25">
      <c r="A143" t="s">
        <v>4390</v>
      </c>
      <c r="B143">
        <v>2004</v>
      </c>
      <c r="C143" t="s">
        <v>8352</v>
      </c>
      <c r="D143">
        <v>17</v>
      </c>
      <c r="E143">
        <v>0</v>
      </c>
      <c r="F143" s="17">
        <v>1694.8</v>
      </c>
      <c r="G143" t="s">
        <v>8349</v>
      </c>
      <c r="H143" t="s">
        <v>8349</v>
      </c>
      <c r="I143" t="s">
        <v>8361</v>
      </c>
      <c r="L143" s="20">
        <v>2004</v>
      </c>
      <c r="M143" s="20" t="s">
        <v>8352</v>
      </c>
      <c r="N143" s="20" t="s">
        <v>8349</v>
      </c>
      <c r="O143" s="20" t="s">
        <v>8349</v>
      </c>
      <c r="P143" s="20" t="s">
        <v>8361</v>
      </c>
      <c r="Q143" s="20" t="str">
        <f>CONCATENATE(Table1[[#This Row],[date]],"-",M143,"-",L143)</f>
        <v>17-Nov-2004</v>
      </c>
      <c r="R143" s="24">
        <f t="shared" si="2"/>
        <v>18.55441478439425</v>
      </c>
    </row>
    <row r="144" spans="1:18" x14ac:dyDescent="0.25">
      <c r="A144" t="s">
        <v>4388</v>
      </c>
      <c r="B144">
        <v>2004</v>
      </c>
      <c r="C144" t="s">
        <v>8357</v>
      </c>
      <c r="D144">
        <v>10</v>
      </c>
      <c r="E144">
        <v>0</v>
      </c>
      <c r="F144" s="17">
        <v>1702.46</v>
      </c>
      <c r="G144" t="s">
        <v>8349</v>
      </c>
      <c r="H144" t="s">
        <v>8350</v>
      </c>
      <c r="I144" t="s">
        <v>8362</v>
      </c>
      <c r="L144" s="20">
        <v>2004</v>
      </c>
      <c r="M144" s="20" t="s">
        <v>8357</v>
      </c>
      <c r="N144" s="20" t="s">
        <v>8349</v>
      </c>
      <c r="O144" s="20" t="s">
        <v>8350</v>
      </c>
      <c r="P144" s="20" t="s">
        <v>8362</v>
      </c>
      <c r="Q144" s="20" t="str">
        <f>CONCATENATE(Table1[[#This Row],[date]],"-",M144,"-",L144)</f>
        <v>10-Dec-2004</v>
      </c>
      <c r="R144" s="24">
        <f t="shared" si="2"/>
        <v>18.491444216290212</v>
      </c>
    </row>
    <row r="145" spans="1:18" x14ac:dyDescent="0.25">
      <c r="A145" t="s">
        <v>4386</v>
      </c>
      <c r="B145">
        <v>2004</v>
      </c>
      <c r="C145" t="s">
        <v>8352</v>
      </c>
      <c r="D145">
        <v>7</v>
      </c>
      <c r="E145">
        <v>0</v>
      </c>
      <c r="F145" s="17">
        <v>1704.57</v>
      </c>
      <c r="G145" t="s">
        <v>8349</v>
      </c>
      <c r="H145" t="s">
        <v>8353</v>
      </c>
      <c r="I145" t="s">
        <v>8363</v>
      </c>
      <c r="L145" s="20">
        <v>2004</v>
      </c>
      <c r="M145" s="20" t="s">
        <v>8352</v>
      </c>
      <c r="N145" s="20" t="s">
        <v>8349</v>
      </c>
      <c r="O145" s="20" t="s">
        <v>8353</v>
      </c>
      <c r="P145" s="20" t="s">
        <v>8363</v>
      </c>
      <c r="Q145" s="20" t="str">
        <f>CONCATENATE(Table1[[#This Row],[date]],"-",M145,"-",L145)</f>
        <v>7-Nov-2004</v>
      </c>
      <c r="R145" s="24">
        <f t="shared" si="2"/>
        <v>18.581793292265573</v>
      </c>
    </row>
    <row r="146" spans="1:18" x14ac:dyDescent="0.25">
      <c r="A146" t="s">
        <v>4384</v>
      </c>
      <c r="B146">
        <v>2004</v>
      </c>
      <c r="C146" t="s">
        <v>8357</v>
      </c>
      <c r="D146">
        <v>14</v>
      </c>
      <c r="E146">
        <v>0</v>
      </c>
      <c r="F146" s="17">
        <v>1704.7</v>
      </c>
      <c r="G146" t="s">
        <v>8349</v>
      </c>
      <c r="H146" t="s">
        <v>8350</v>
      </c>
      <c r="I146" t="s">
        <v>8364</v>
      </c>
      <c r="L146" s="20">
        <v>2004</v>
      </c>
      <c r="M146" s="20" t="s">
        <v>8357</v>
      </c>
      <c r="N146" s="20" t="s">
        <v>8349</v>
      </c>
      <c r="O146" s="20" t="s">
        <v>8350</v>
      </c>
      <c r="P146" s="20" t="s">
        <v>8364</v>
      </c>
      <c r="Q146" s="20" t="str">
        <f>CONCATENATE(Table1[[#This Row],[date]],"-",M146,"-",L146)</f>
        <v>14-Dec-2004</v>
      </c>
      <c r="R146" s="24">
        <f t="shared" si="2"/>
        <v>18.480492813141684</v>
      </c>
    </row>
    <row r="147" spans="1:18" x14ac:dyDescent="0.25">
      <c r="A147" t="s">
        <v>4382</v>
      </c>
      <c r="B147">
        <v>2004</v>
      </c>
      <c r="C147" t="s">
        <v>8357</v>
      </c>
      <c r="D147">
        <v>6</v>
      </c>
      <c r="E147">
        <v>0</v>
      </c>
      <c r="F147" s="17">
        <v>1705.62</v>
      </c>
      <c r="G147" t="s">
        <v>8349</v>
      </c>
      <c r="H147" t="s">
        <v>8349</v>
      </c>
      <c r="I147" t="s">
        <v>8361</v>
      </c>
      <c r="L147" s="20">
        <v>2004</v>
      </c>
      <c r="M147" s="20" t="s">
        <v>8357</v>
      </c>
      <c r="N147" s="20" t="s">
        <v>8349</v>
      </c>
      <c r="O147" s="20" t="s">
        <v>8349</v>
      </c>
      <c r="P147" s="20" t="s">
        <v>8361</v>
      </c>
      <c r="Q147" s="20" t="str">
        <f>CONCATENATE(Table1[[#This Row],[date]],"-",M147,"-",L147)</f>
        <v>6-Dec-2004</v>
      </c>
      <c r="R147" s="24">
        <f t="shared" si="2"/>
        <v>18.50239561943874</v>
      </c>
    </row>
    <row r="148" spans="1:18" x14ac:dyDescent="0.25">
      <c r="A148" t="s">
        <v>4380</v>
      </c>
      <c r="B148">
        <v>2004</v>
      </c>
      <c r="C148" t="s">
        <v>8359</v>
      </c>
      <c r="D148">
        <v>17</v>
      </c>
      <c r="E148">
        <v>0</v>
      </c>
      <c r="F148" s="17">
        <v>1708</v>
      </c>
      <c r="G148" t="s">
        <v>8350</v>
      </c>
      <c r="H148" t="s">
        <v>8349</v>
      </c>
      <c r="I148" t="s">
        <v>8363</v>
      </c>
      <c r="L148" s="20">
        <v>2004</v>
      </c>
      <c r="M148" s="20" t="s">
        <v>8359</v>
      </c>
      <c r="N148" s="20" t="s">
        <v>8350</v>
      </c>
      <c r="O148" s="20" t="s">
        <v>8349</v>
      </c>
      <c r="P148" s="20" t="s">
        <v>8363</v>
      </c>
      <c r="Q148" s="20" t="str">
        <f>CONCATENATE(Table1[[#This Row],[date]],"-",M148,"-",L148)</f>
        <v>17-Oct-2004</v>
      </c>
      <c r="R148" s="24">
        <f t="shared" si="2"/>
        <v>18.639288158795345</v>
      </c>
    </row>
    <row r="149" spans="1:18" x14ac:dyDescent="0.25">
      <c r="A149" t="s">
        <v>4378</v>
      </c>
      <c r="B149">
        <v>2004</v>
      </c>
      <c r="C149" t="s">
        <v>8357</v>
      </c>
      <c r="D149">
        <v>12</v>
      </c>
      <c r="E149">
        <v>0</v>
      </c>
      <c r="F149" s="17">
        <v>1708.93</v>
      </c>
      <c r="G149" t="s">
        <v>8350</v>
      </c>
      <c r="H149" t="s">
        <v>8353</v>
      </c>
      <c r="I149" t="s">
        <v>8362</v>
      </c>
      <c r="L149" s="20">
        <v>2004</v>
      </c>
      <c r="M149" s="20" t="s">
        <v>8357</v>
      </c>
      <c r="N149" s="20" t="s">
        <v>8350</v>
      </c>
      <c r="O149" s="20" t="s">
        <v>8353</v>
      </c>
      <c r="P149" s="20" t="s">
        <v>8362</v>
      </c>
      <c r="Q149" s="20" t="str">
        <f>CONCATENATE(Table1[[#This Row],[date]],"-",M149,"-",L149)</f>
        <v>12-Dec-2004</v>
      </c>
      <c r="R149" s="24">
        <f t="shared" si="2"/>
        <v>18.48596851471595</v>
      </c>
    </row>
    <row r="150" spans="1:18" x14ac:dyDescent="0.25">
      <c r="A150" t="s">
        <v>4376</v>
      </c>
      <c r="B150">
        <v>2004</v>
      </c>
      <c r="C150" t="s">
        <v>8355</v>
      </c>
      <c r="D150">
        <v>19</v>
      </c>
      <c r="E150">
        <v>1</v>
      </c>
      <c r="F150" s="17">
        <v>1711.03</v>
      </c>
      <c r="G150" t="s">
        <v>8350</v>
      </c>
      <c r="H150" t="s">
        <v>8350</v>
      </c>
      <c r="I150" t="s">
        <v>8351</v>
      </c>
      <c r="L150" s="20">
        <v>2004</v>
      </c>
      <c r="M150" s="20" t="s">
        <v>8355</v>
      </c>
      <c r="N150" s="20" t="s">
        <v>8350</v>
      </c>
      <c r="O150" s="20" t="s">
        <v>8350</v>
      </c>
      <c r="P150" s="20" t="s">
        <v>8351</v>
      </c>
      <c r="Q150" s="20" t="str">
        <f>CONCATENATE(Table1[[#This Row],[date]],"-",M150,"-",L150)</f>
        <v>19-Sep-2004</v>
      </c>
      <c r="R150" s="24">
        <f t="shared" si="2"/>
        <v>18.715947980835043</v>
      </c>
    </row>
    <row r="151" spans="1:18" x14ac:dyDescent="0.25">
      <c r="A151" t="s">
        <v>4374</v>
      </c>
      <c r="B151">
        <v>2004</v>
      </c>
      <c r="C151" t="s">
        <v>8355</v>
      </c>
      <c r="D151">
        <v>21</v>
      </c>
      <c r="E151">
        <v>0</v>
      </c>
      <c r="F151" s="17">
        <v>1712.23</v>
      </c>
      <c r="G151" t="s">
        <v>8350</v>
      </c>
      <c r="H151" t="s">
        <v>8353</v>
      </c>
      <c r="I151" t="s">
        <v>8363</v>
      </c>
      <c r="L151" s="20">
        <v>2004</v>
      </c>
      <c r="M151" s="20" t="s">
        <v>8355</v>
      </c>
      <c r="N151" s="20" t="s">
        <v>8350</v>
      </c>
      <c r="O151" s="20" t="s">
        <v>8353</v>
      </c>
      <c r="P151" s="20" t="s">
        <v>8363</v>
      </c>
      <c r="Q151" s="20" t="str">
        <f>CONCATENATE(Table1[[#This Row],[date]],"-",M151,"-",L151)</f>
        <v>21-Sep-2004</v>
      </c>
      <c r="R151" s="24">
        <f t="shared" si="2"/>
        <v>18.710472279260781</v>
      </c>
    </row>
    <row r="152" spans="1:18" x14ac:dyDescent="0.25">
      <c r="A152" t="s">
        <v>4372</v>
      </c>
      <c r="B152">
        <v>2004</v>
      </c>
      <c r="C152" t="s">
        <v>8354</v>
      </c>
      <c r="D152">
        <v>10</v>
      </c>
      <c r="E152">
        <v>1</v>
      </c>
      <c r="F152" s="17">
        <v>1719.44</v>
      </c>
      <c r="G152" t="s">
        <v>8350</v>
      </c>
      <c r="H152" t="s">
        <v>8350</v>
      </c>
      <c r="I152" t="s">
        <v>8351</v>
      </c>
      <c r="L152" s="20">
        <v>2004</v>
      </c>
      <c r="M152" s="20" t="s">
        <v>8354</v>
      </c>
      <c r="N152" s="20" t="s">
        <v>8350</v>
      </c>
      <c r="O152" s="20" t="s">
        <v>8350</v>
      </c>
      <c r="P152" s="20" t="s">
        <v>8351</v>
      </c>
      <c r="Q152" s="20" t="str">
        <f>CONCATENATE(Table1[[#This Row],[date]],"-",M152,"-",L152)</f>
        <v>10-Jun-2004</v>
      </c>
      <c r="R152" s="24">
        <f t="shared" si="2"/>
        <v>18.992470910335388</v>
      </c>
    </row>
    <row r="153" spans="1:18" x14ac:dyDescent="0.25">
      <c r="A153" t="s">
        <v>4370</v>
      </c>
      <c r="B153">
        <v>2004</v>
      </c>
      <c r="C153" t="s">
        <v>8355</v>
      </c>
      <c r="D153">
        <v>11</v>
      </c>
      <c r="E153">
        <v>1</v>
      </c>
      <c r="F153" s="17">
        <v>1720.35</v>
      </c>
      <c r="G153" t="s">
        <v>8350</v>
      </c>
      <c r="H153" t="s">
        <v>8350</v>
      </c>
      <c r="I153" t="s">
        <v>8351</v>
      </c>
      <c r="L153" s="20">
        <v>2004</v>
      </c>
      <c r="M153" s="20" t="s">
        <v>8355</v>
      </c>
      <c r="N153" s="20" t="s">
        <v>8350</v>
      </c>
      <c r="O153" s="20" t="s">
        <v>8350</v>
      </c>
      <c r="P153" s="20" t="s">
        <v>8351</v>
      </c>
      <c r="Q153" s="20" t="str">
        <f>CONCATENATE(Table1[[#This Row],[date]],"-",M153,"-",L153)</f>
        <v>11-Sep-2004</v>
      </c>
      <c r="R153" s="24">
        <f t="shared" si="2"/>
        <v>18.7378507871321</v>
      </c>
    </row>
    <row r="154" spans="1:18" x14ac:dyDescent="0.25">
      <c r="A154" t="s">
        <v>4368</v>
      </c>
      <c r="B154">
        <v>2004</v>
      </c>
      <c r="C154" t="s">
        <v>8359</v>
      </c>
      <c r="D154">
        <v>21</v>
      </c>
      <c r="E154">
        <v>1</v>
      </c>
      <c r="F154" s="17">
        <v>1725.55</v>
      </c>
      <c r="G154" t="s">
        <v>8350</v>
      </c>
      <c r="H154" t="s">
        <v>8349</v>
      </c>
      <c r="I154" t="s">
        <v>8351</v>
      </c>
      <c r="L154" s="20">
        <v>2004</v>
      </c>
      <c r="M154" s="20" t="s">
        <v>8359</v>
      </c>
      <c r="N154" s="20" t="s">
        <v>8350</v>
      </c>
      <c r="O154" s="20" t="s">
        <v>8349</v>
      </c>
      <c r="P154" s="20" t="s">
        <v>8351</v>
      </c>
      <c r="Q154" s="20" t="str">
        <f>CONCATENATE(Table1[[#This Row],[date]],"-",M154,"-",L154)</f>
        <v>21-Oct-2004</v>
      </c>
      <c r="R154" s="24">
        <f t="shared" si="2"/>
        <v>18.628336755646817</v>
      </c>
    </row>
    <row r="155" spans="1:18" x14ac:dyDescent="0.25">
      <c r="A155" t="s">
        <v>4366</v>
      </c>
      <c r="B155">
        <v>2004</v>
      </c>
      <c r="C155" t="s">
        <v>8355</v>
      </c>
      <c r="D155">
        <v>9</v>
      </c>
      <c r="E155">
        <v>1</v>
      </c>
      <c r="F155" s="17">
        <v>1727.54</v>
      </c>
      <c r="G155" t="s">
        <v>8350</v>
      </c>
      <c r="H155" t="s">
        <v>8353</v>
      </c>
      <c r="I155" t="s">
        <v>8351</v>
      </c>
      <c r="L155" s="20">
        <v>2004</v>
      </c>
      <c r="M155" s="20" t="s">
        <v>8355</v>
      </c>
      <c r="N155" s="20" t="s">
        <v>8350</v>
      </c>
      <c r="O155" s="20" t="s">
        <v>8353</v>
      </c>
      <c r="P155" s="20" t="s">
        <v>8351</v>
      </c>
      <c r="Q155" s="20" t="str">
        <f>CONCATENATE(Table1[[#This Row],[date]],"-",M155,"-",L155)</f>
        <v>9-Sep-2004</v>
      </c>
      <c r="R155" s="24">
        <f t="shared" si="2"/>
        <v>18.743326488706366</v>
      </c>
    </row>
    <row r="156" spans="1:18" x14ac:dyDescent="0.25">
      <c r="A156" t="s">
        <v>4364</v>
      </c>
      <c r="B156">
        <v>2003</v>
      </c>
      <c r="C156" t="s">
        <v>8352</v>
      </c>
      <c r="D156">
        <v>21</v>
      </c>
      <c r="E156">
        <v>0</v>
      </c>
      <c r="F156" s="17">
        <v>1727.79</v>
      </c>
      <c r="G156" t="s">
        <v>8350</v>
      </c>
      <c r="H156" t="s">
        <v>8350</v>
      </c>
      <c r="I156" t="s">
        <v>8360</v>
      </c>
      <c r="L156" s="20">
        <v>2003</v>
      </c>
      <c r="M156" s="20" t="s">
        <v>8352</v>
      </c>
      <c r="N156" s="20" t="s">
        <v>8350</v>
      </c>
      <c r="O156" s="20" t="s">
        <v>8350</v>
      </c>
      <c r="P156" s="20" t="s">
        <v>8360</v>
      </c>
      <c r="Q156" s="20" t="str">
        <f>CONCATENATE(Table1[[#This Row],[date]],"-",M156,"-",L156)</f>
        <v>21-Nov-2003</v>
      </c>
      <c r="R156" s="24">
        <f t="shared" si="2"/>
        <v>19.546153846153846</v>
      </c>
    </row>
    <row r="157" spans="1:18" x14ac:dyDescent="0.25">
      <c r="A157" t="s">
        <v>4362</v>
      </c>
      <c r="B157">
        <v>2003</v>
      </c>
      <c r="C157" t="s">
        <v>8355</v>
      </c>
      <c r="D157">
        <v>1</v>
      </c>
      <c r="E157">
        <v>0</v>
      </c>
      <c r="F157" s="17">
        <v>1728.9</v>
      </c>
      <c r="G157" t="s">
        <v>8350</v>
      </c>
      <c r="H157" t="s">
        <v>8349</v>
      </c>
      <c r="I157" t="s">
        <v>8360</v>
      </c>
      <c r="L157" s="20">
        <v>2003</v>
      </c>
      <c r="M157" s="20" t="s">
        <v>8355</v>
      </c>
      <c r="N157" s="20" t="s">
        <v>8350</v>
      </c>
      <c r="O157" s="20" t="s">
        <v>8349</v>
      </c>
      <c r="P157" s="20" t="s">
        <v>8360</v>
      </c>
      <c r="Q157" s="20" t="str">
        <f>CONCATENATE(Table1[[#This Row],[date]],"-",M157,"-",L157)</f>
        <v>1-Sep-2003</v>
      </c>
      <c r="R157" s="24">
        <f t="shared" si="2"/>
        <v>19.76792698826597</v>
      </c>
    </row>
    <row r="158" spans="1:18" x14ac:dyDescent="0.25">
      <c r="A158" t="s">
        <v>4360</v>
      </c>
      <c r="B158">
        <v>2003</v>
      </c>
      <c r="C158" t="s">
        <v>8352</v>
      </c>
      <c r="D158">
        <v>9</v>
      </c>
      <c r="E158">
        <v>0</v>
      </c>
      <c r="F158" s="17">
        <v>1731.68</v>
      </c>
      <c r="G158" t="s">
        <v>8350</v>
      </c>
      <c r="H158" t="s">
        <v>8349</v>
      </c>
      <c r="I158" t="s">
        <v>8360</v>
      </c>
      <c r="L158" s="20">
        <v>2003</v>
      </c>
      <c r="M158" s="20" t="s">
        <v>8352</v>
      </c>
      <c r="N158" s="20" t="s">
        <v>8350</v>
      </c>
      <c r="O158" s="20" t="s">
        <v>8349</v>
      </c>
      <c r="P158" s="20" t="s">
        <v>8360</v>
      </c>
      <c r="Q158" s="20" t="str">
        <f>CONCATENATE(Table1[[#This Row],[date]],"-",M158,"-",L158)</f>
        <v>9-Nov-2003</v>
      </c>
      <c r="R158" s="24">
        <f t="shared" si="2"/>
        <v>19.579009126466755</v>
      </c>
    </row>
    <row r="159" spans="1:18" x14ac:dyDescent="0.25">
      <c r="A159" t="s">
        <v>4358</v>
      </c>
      <c r="B159">
        <v>2003</v>
      </c>
      <c r="C159" t="s">
        <v>8352</v>
      </c>
      <c r="D159">
        <v>14</v>
      </c>
      <c r="E159">
        <v>0</v>
      </c>
      <c r="F159" s="17">
        <v>1737.38</v>
      </c>
      <c r="G159" t="s">
        <v>8350</v>
      </c>
      <c r="H159" t="s">
        <v>8349</v>
      </c>
      <c r="I159" t="s">
        <v>8360</v>
      </c>
      <c r="L159" s="20">
        <v>2003</v>
      </c>
      <c r="M159" s="20" t="s">
        <v>8352</v>
      </c>
      <c r="N159" s="20" t="s">
        <v>8350</v>
      </c>
      <c r="O159" s="20" t="s">
        <v>8349</v>
      </c>
      <c r="P159" s="20" t="s">
        <v>8360</v>
      </c>
      <c r="Q159" s="20" t="str">
        <f>CONCATENATE(Table1[[#This Row],[date]],"-",M159,"-",L159)</f>
        <v>14-Nov-2003</v>
      </c>
      <c r="R159" s="24">
        <f t="shared" si="2"/>
        <v>19.565319426336377</v>
      </c>
    </row>
    <row r="160" spans="1:18" x14ac:dyDescent="0.25">
      <c r="A160" t="s">
        <v>4356</v>
      </c>
      <c r="B160">
        <v>2003</v>
      </c>
      <c r="C160" t="s">
        <v>8348</v>
      </c>
      <c r="D160">
        <v>25</v>
      </c>
      <c r="E160">
        <v>0</v>
      </c>
      <c r="F160" s="17">
        <v>1743.21</v>
      </c>
      <c r="G160" t="s">
        <v>8350</v>
      </c>
      <c r="H160" t="s">
        <v>8353</v>
      </c>
      <c r="I160" t="s">
        <v>8360</v>
      </c>
      <c r="L160" s="20">
        <v>2003</v>
      </c>
      <c r="M160" s="20" t="s">
        <v>8348</v>
      </c>
      <c r="N160" s="20" t="s">
        <v>8350</v>
      </c>
      <c r="O160" s="20" t="s">
        <v>8353</v>
      </c>
      <c r="P160" s="20" t="s">
        <v>8360</v>
      </c>
      <c r="Q160" s="20" t="str">
        <f>CONCATENATE(Table1[[#This Row],[date]],"-",M160,"-",L160)</f>
        <v>25-Jul-2003</v>
      </c>
      <c r="R160" s="24">
        <f t="shared" si="2"/>
        <v>19.871968709256844</v>
      </c>
    </row>
    <row r="161" spans="1:18" x14ac:dyDescent="0.25">
      <c r="A161" t="s">
        <v>4354</v>
      </c>
      <c r="B161">
        <v>2003</v>
      </c>
      <c r="C161" t="s">
        <v>8348</v>
      </c>
      <c r="D161">
        <v>28</v>
      </c>
      <c r="E161">
        <v>0</v>
      </c>
      <c r="F161" s="17">
        <v>1744.47</v>
      </c>
      <c r="G161" t="s">
        <v>8350</v>
      </c>
      <c r="H161" t="s">
        <v>8353</v>
      </c>
      <c r="I161" t="s">
        <v>8360</v>
      </c>
      <c r="L161" s="20">
        <v>2003</v>
      </c>
      <c r="M161" s="20" t="s">
        <v>8348</v>
      </c>
      <c r="N161" s="20" t="s">
        <v>8350</v>
      </c>
      <c r="O161" s="20" t="s">
        <v>8353</v>
      </c>
      <c r="P161" s="20" t="s">
        <v>8360</v>
      </c>
      <c r="Q161" s="20" t="str">
        <f>CONCATENATE(Table1[[#This Row],[date]],"-",M161,"-",L161)</f>
        <v>28-Jul-2003</v>
      </c>
      <c r="R161" s="24">
        <f t="shared" si="2"/>
        <v>19.863754889178619</v>
      </c>
    </row>
    <row r="162" spans="1:18" x14ac:dyDescent="0.25">
      <c r="A162" t="s">
        <v>4352</v>
      </c>
      <c r="B162">
        <v>2003</v>
      </c>
      <c r="C162" t="s">
        <v>8355</v>
      </c>
      <c r="D162">
        <v>26</v>
      </c>
      <c r="E162">
        <v>0</v>
      </c>
      <c r="F162" s="17">
        <v>1748.77</v>
      </c>
      <c r="G162" t="s">
        <v>8350</v>
      </c>
      <c r="H162" t="s">
        <v>8353</v>
      </c>
      <c r="I162" t="s">
        <v>8360</v>
      </c>
      <c r="L162" s="20">
        <v>2003</v>
      </c>
      <c r="M162" s="20" t="s">
        <v>8355</v>
      </c>
      <c r="N162" s="20" t="s">
        <v>8350</v>
      </c>
      <c r="O162" s="20" t="s">
        <v>8353</v>
      </c>
      <c r="P162" s="20" t="s">
        <v>8360</v>
      </c>
      <c r="Q162" s="20" t="str">
        <f>CONCATENATE(Table1[[#This Row],[date]],"-",M162,"-",L162)</f>
        <v>26-Sep-2003</v>
      </c>
      <c r="R162" s="24">
        <f t="shared" si="2"/>
        <v>19.69947848761408</v>
      </c>
    </row>
    <row r="163" spans="1:18" x14ac:dyDescent="0.25">
      <c r="A163" t="s">
        <v>4350</v>
      </c>
      <c r="B163">
        <v>1998</v>
      </c>
      <c r="C163" t="s">
        <v>8359</v>
      </c>
      <c r="D163">
        <v>7</v>
      </c>
      <c r="E163">
        <v>0</v>
      </c>
      <c r="F163" s="17">
        <v>1756.6</v>
      </c>
      <c r="G163" t="s">
        <v>8350</v>
      </c>
      <c r="H163" t="s">
        <v>8350</v>
      </c>
      <c r="I163" t="s">
        <v>8351</v>
      </c>
      <c r="L163" s="20">
        <v>1998</v>
      </c>
      <c r="M163" s="20" t="s">
        <v>8359</v>
      </c>
      <c r="N163" s="20" t="s">
        <v>8350</v>
      </c>
      <c r="O163" s="20" t="s">
        <v>8350</v>
      </c>
      <c r="P163" s="20" t="s">
        <v>8351</v>
      </c>
      <c r="Q163" s="20" t="str">
        <f>CONCATENATE(Table1[[#This Row],[date]],"-",M163,"-",L163)</f>
        <v>7-Oct-1998</v>
      </c>
      <c r="R163" s="24">
        <f t="shared" si="2"/>
        <v>24.66933445661331</v>
      </c>
    </row>
    <row r="164" spans="1:18" x14ac:dyDescent="0.25">
      <c r="A164" t="s">
        <v>4348</v>
      </c>
      <c r="B164">
        <v>2003</v>
      </c>
      <c r="C164" t="s">
        <v>8352</v>
      </c>
      <c r="D164">
        <v>19</v>
      </c>
      <c r="E164">
        <v>0</v>
      </c>
      <c r="F164" s="17">
        <v>1759.34</v>
      </c>
      <c r="G164" t="s">
        <v>8350</v>
      </c>
      <c r="H164" t="s">
        <v>8353</v>
      </c>
      <c r="I164" t="s">
        <v>8360</v>
      </c>
      <c r="L164" s="20">
        <v>2003</v>
      </c>
      <c r="M164" s="20" t="s">
        <v>8352</v>
      </c>
      <c r="N164" s="20" t="s">
        <v>8350</v>
      </c>
      <c r="O164" s="20" t="s">
        <v>8353</v>
      </c>
      <c r="P164" s="20" t="s">
        <v>8360</v>
      </c>
      <c r="Q164" s="20" t="str">
        <f>CONCATENATE(Table1[[#This Row],[date]],"-",M164,"-",L164)</f>
        <v>19-Nov-2003</v>
      </c>
      <c r="R164" s="24">
        <f t="shared" si="2"/>
        <v>19.551629726205999</v>
      </c>
    </row>
    <row r="165" spans="1:18" x14ac:dyDescent="0.25">
      <c r="A165" t="s">
        <v>4346</v>
      </c>
      <c r="B165">
        <v>2002</v>
      </c>
      <c r="C165" t="s">
        <v>8357</v>
      </c>
      <c r="D165">
        <v>13</v>
      </c>
      <c r="E165">
        <v>0</v>
      </c>
      <c r="F165" s="17">
        <v>1769.53</v>
      </c>
      <c r="G165" t="s">
        <v>8350</v>
      </c>
      <c r="H165" t="s">
        <v>8350</v>
      </c>
      <c r="I165" t="s">
        <v>8356</v>
      </c>
      <c r="L165" s="20">
        <v>2002</v>
      </c>
      <c r="M165" s="20" t="s">
        <v>8357</v>
      </c>
      <c r="N165" s="20" t="s">
        <v>8350</v>
      </c>
      <c r="O165" s="20" t="s">
        <v>8350</v>
      </c>
      <c r="P165" s="20" t="s">
        <v>8356</v>
      </c>
      <c r="Q165" s="20" t="str">
        <f>CONCATENATE(Table1[[#This Row],[date]],"-",M165,"-",L165)</f>
        <v>13-Dec-2002</v>
      </c>
      <c r="R165" s="24">
        <f t="shared" si="2"/>
        <v>20.48587429993777</v>
      </c>
    </row>
    <row r="166" spans="1:18" x14ac:dyDescent="0.25">
      <c r="A166" t="s">
        <v>4344</v>
      </c>
      <c r="B166">
        <v>1999</v>
      </c>
      <c r="C166" t="s">
        <v>8355</v>
      </c>
      <c r="D166">
        <v>25</v>
      </c>
      <c r="E166">
        <v>0</v>
      </c>
      <c r="F166" s="17">
        <v>1815.88</v>
      </c>
      <c r="G166" t="s">
        <v>8350</v>
      </c>
      <c r="H166" t="s">
        <v>8350</v>
      </c>
      <c r="I166" t="s">
        <v>8351</v>
      </c>
      <c r="L166" s="20">
        <v>1999</v>
      </c>
      <c r="M166" s="20" t="s">
        <v>8355</v>
      </c>
      <c r="N166" s="20" t="s">
        <v>8350</v>
      </c>
      <c r="O166" s="20" t="s">
        <v>8350</v>
      </c>
      <c r="P166" s="20" t="s">
        <v>8351</v>
      </c>
      <c r="Q166" s="20" t="str">
        <f>CONCATENATE(Table1[[#This Row],[date]],"-",M166,"-",L166)</f>
        <v>25-Sep-1999</v>
      </c>
      <c r="R166" s="24">
        <f t="shared" si="2"/>
        <v>23.702223195706932</v>
      </c>
    </row>
    <row r="167" spans="1:18" x14ac:dyDescent="0.25">
      <c r="A167" t="s">
        <v>4342</v>
      </c>
      <c r="B167">
        <v>2004</v>
      </c>
      <c r="C167" t="s">
        <v>8358</v>
      </c>
      <c r="D167">
        <v>19</v>
      </c>
      <c r="E167">
        <v>0</v>
      </c>
      <c r="F167" s="17">
        <v>1822.54</v>
      </c>
      <c r="G167" t="s">
        <v>8350</v>
      </c>
      <c r="H167" t="s">
        <v>8353</v>
      </c>
      <c r="I167" t="s">
        <v>8356</v>
      </c>
      <c r="L167" s="20">
        <v>2004</v>
      </c>
      <c r="M167" s="20" t="s">
        <v>8358</v>
      </c>
      <c r="N167" s="20" t="s">
        <v>8350</v>
      </c>
      <c r="O167" s="20" t="s">
        <v>8353</v>
      </c>
      <c r="P167" s="20" t="s">
        <v>8356</v>
      </c>
      <c r="Q167" s="20" t="str">
        <f>CONCATENATE(Table1[[#This Row],[date]],"-",M167,"-",L167)</f>
        <v>19-Aug-2004</v>
      </c>
      <c r="R167" s="24">
        <f t="shared" si="2"/>
        <v>18.800821355236138</v>
      </c>
    </row>
    <row r="168" spans="1:18" x14ac:dyDescent="0.25">
      <c r="A168" t="s">
        <v>4340</v>
      </c>
      <c r="B168">
        <v>1999</v>
      </c>
      <c r="C168" t="s">
        <v>8352</v>
      </c>
      <c r="D168">
        <v>17</v>
      </c>
      <c r="E168">
        <v>0</v>
      </c>
      <c r="F168" s="17">
        <v>1824.29</v>
      </c>
      <c r="G168" t="s">
        <v>8350</v>
      </c>
      <c r="H168" t="s">
        <v>8350</v>
      </c>
      <c r="I168" t="s">
        <v>8351</v>
      </c>
      <c r="L168" s="20">
        <v>1999</v>
      </c>
      <c r="M168" s="20" t="s">
        <v>8352</v>
      </c>
      <c r="N168" s="20" t="s">
        <v>8350</v>
      </c>
      <c r="O168" s="20" t="s">
        <v>8350</v>
      </c>
      <c r="P168" s="20" t="s">
        <v>8351</v>
      </c>
      <c r="Q168" s="20" t="str">
        <f>CONCATENATE(Table1[[#This Row],[date]],"-",M168,"-",L168)</f>
        <v>17-Nov-1999</v>
      </c>
      <c r="R168" s="24">
        <f t="shared" si="2"/>
        <v>23.557113131091885</v>
      </c>
    </row>
    <row r="169" spans="1:18" x14ac:dyDescent="0.25">
      <c r="A169" t="s">
        <v>4338</v>
      </c>
      <c r="B169">
        <v>1999</v>
      </c>
      <c r="C169" t="s">
        <v>8359</v>
      </c>
      <c r="D169">
        <v>1</v>
      </c>
      <c r="E169">
        <v>0</v>
      </c>
      <c r="F169" s="17">
        <v>1826.84</v>
      </c>
      <c r="G169" t="s">
        <v>8350</v>
      </c>
      <c r="H169" t="s">
        <v>8349</v>
      </c>
      <c r="I169" t="s">
        <v>8360</v>
      </c>
      <c r="L169" s="20">
        <v>1999</v>
      </c>
      <c r="M169" s="20" t="s">
        <v>8359</v>
      </c>
      <c r="N169" s="20" t="s">
        <v>8350</v>
      </c>
      <c r="O169" s="20" t="s">
        <v>8349</v>
      </c>
      <c r="P169" s="20" t="s">
        <v>8360</v>
      </c>
      <c r="Q169" s="20" t="str">
        <f>CONCATENATE(Table1[[#This Row],[date]],"-",M169,"-",L169)</f>
        <v>1-Oct-1999</v>
      </c>
      <c r="R169" s="24">
        <f t="shared" si="2"/>
        <v>23.68579564122221</v>
      </c>
    </row>
    <row r="170" spans="1:18" x14ac:dyDescent="0.25">
      <c r="A170" t="s">
        <v>4336</v>
      </c>
      <c r="B170">
        <v>2003</v>
      </c>
      <c r="C170" t="s">
        <v>8358</v>
      </c>
      <c r="D170">
        <v>11</v>
      </c>
      <c r="E170">
        <v>1</v>
      </c>
      <c r="F170" s="17">
        <v>1832.09</v>
      </c>
      <c r="G170" t="s">
        <v>8350</v>
      </c>
      <c r="H170" t="s">
        <v>8350</v>
      </c>
      <c r="I170" t="s">
        <v>8360</v>
      </c>
      <c r="L170" s="20">
        <v>2003</v>
      </c>
      <c r="M170" s="20" t="s">
        <v>8358</v>
      </c>
      <c r="N170" s="20" t="s">
        <v>8350</v>
      </c>
      <c r="O170" s="20" t="s">
        <v>8350</v>
      </c>
      <c r="P170" s="20" t="s">
        <v>8360</v>
      </c>
      <c r="Q170" s="20" t="str">
        <f>CONCATENATE(Table1[[#This Row],[date]],"-",M170,"-",L170)</f>
        <v>11-Aug-2003</v>
      </c>
      <c r="R170" s="24">
        <f t="shared" si="2"/>
        <v>19.825423728813558</v>
      </c>
    </row>
    <row r="171" spans="1:18" x14ac:dyDescent="0.25">
      <c r="A171" t="s">
        <v>4334</v>
      </c>
      <c r="B171">
        <v>2003</v>
      </c>
      <c r="C171" t="s">
        <v>8358</v>
      </c>
      <c r="D171">
        <v>4</v>
      </c>
      <c r="E171">
        <v>1</v>
      </c>
      <c r="F171" s="17">
        <v>1837.24</v>
      </c>
      <c r="G171" t="s">
        <v>8350</v>
      </c>
      <c r="H171" t="s">
        <v>8349</v>
      </c>
      <c r="I171" t="s">
        <v>8360</v>
      </c>
      <c r="L171" s="20">
        <v>2003</v>
      </c>
      <c r="M171" s="20" t="s">
        <v>8358</v>
      </c>
      <c r="N171" s="20" t="s">
        <v>8350</v>
      </c>
      <c r="O171" s="20" t="s">
        <v>8349</v>
      </c>
      <c r="P171" s="20" t="s">
        <v>8360</v>
      </c>
      <c r="Q171" s="20" t="str">
        <f>CONCATENATE(Table1[[#This Row],[date]],"-",M171,"-",L171)</f>
        <v>4-Aug-2003</v>
      </c>
      <c r="R171" s="24">
        <f t="shared" si="2"/>
        <v>19.844589308996088</v>
      </c>
    </row>
    <row r="172" spans="1:18" x14ac:dyDescent="0.25">
      <c r="A172" t="s">
        <v>4332</v>
      </c>
      <c r="B172">
        <v>1999</v>
      </c>
      <c r="C172" t="s">
        <v>8357</v>
      </c>
      <c r="D172">
        <v>12</v>
      </c>
      <c r="E172">
        <v>0</v>
      </c>
      <c r="F172" s="17">
        <v>1837.28</v>
      </c>
      <c r="G172" t="s">
        <v>8350</v>
      </c>
      <c r="H172" t="s">
        <v>8349</v>
      </c>
      <c r="I172" t="s">
        <v>8351</v>
      </c>
      <c r="L172" s="20">
        <v>1999</v>
      </c>
      <c r="M172" s="20" t="s">
        <v>8357</v>
      </c>
      <c r="N172" s="20" t="s">
        <v>8350</v>
      </c>
      <c r="O172" s="20" t="s">
        <v>8349</v>
      </c>
      <c r="P172" s="20" t="s">
        <v>8351</v>
      </c>
      <c r="Q172" s="20" t="str">
        <f>CONCATENATE(Table1[[#This Row],[date]],"-",M172,"-",L172)</f>
        <v>12-Dec-1999</v>
      </c>
      <c r="R172" s="24">
        <f t="shared" si="2"/>
        <v>23.488664987405542</v>
      </c>
    </row>
    <row r="173" spans="1:18" x14ac:dyDescent="0.25">
      <c r="A173" t="s">
        <v>4330</v>
      </c>
      <c r="B173">
        <v>2003</v>
      </c>
      <c r="C173" t="s">
        <v>8348</v>
      </c>
      <c r="D173">
        <v>20</v>
      </c>
      <c r="E173">
        <v>1</v>
      </c>
      <c r="F173" s="17">
        <v>1842.52</v>
      </c>
      <c r="G173" t="s">
        <v>8350</v>
      </c>
      <c r="H173" t="s">
        <v>8349</v>
      </c>
      <c r="I173" t="s">
        <v>8360</v>
      </c>
      <c r="L173" s="20">
        <v>2003</v>
      </c>
      <c r="M173" s="20" t="s">
        <v>8348</v>
      </c>
      <c r="N173" s="20" t="s">
        <v>8350</v>
      </c>
      <c r="O173" s="20" t="s">
        <v>8349</v>
      </c>
      <c r="P173" s="20" t="s">
        <v>8360</v>
      </c>
      <c r="Q173" s="20" t="str">
        <f>CONCATENATE(Table1[[#This Row],[date]],"-",M173,"-",L173)</f>
        <v>20-Jul-2003</v>
      </c>
      <c r="R173" s="24">
        <f t="shared" si="2"/>
        <v>19.885658409387222</v>
      </c>
    </row>
    <row r="174" spans="1:18" x14ac:dyDescent="0.25">
      <c r="A174" t="s">
        <v>4328</v>
      </c>
      <c r="B174">
        <v>1994</v>
      </c>
      <c r="C174" t="s">
        <v>8357</v>
      </c>
      <c r="D174">
        <v>6</v>
      </c>
      <c r="E174">
        <v>0</v>
      </c>
      <c r="F174" s="17">
        <v>1850.55</v>
      </c>
      <c r="G174" t="s">
        <v>8350</v>
      </c>
      <c r="H174" t="s">
        <v>8349</v>
      </c>
      <c r="I174" t="s">
        <v>8356</v>
      </c>
      <c r="L174" s="20">
        <v>1994</v>
      </c>
      <c r="M174" s="20" t="s">
        <v>8357</v>
      </c>
      <c r="N174" s="20" t="s">
        <v>8350</v>
      </c>
      <c r="O174" s="20" t="s">
        <v>8349</v>
      </c>
      <c r="P174" s="20" t="s">
        <v>8356</v>
      </c>
      <c r="Q174" s="20" t="str">
        <f>CONCATENATE(Table1[[#This Row],[date]],"-",M174,"-",L174)</f>
        <v>6-Dec-1994</v>
      </c>
      <c r="R174" s="24">
        <f t="shared" si="2"/>
        <v>28.50506525508807</v>
      </c>
    </row>
    <row r="175" spans="1:18" x14ac:dyDescent="0.25">
      <c r="A175" t="s">
        <v>4326</v>
      </c>
      <c r="B175">
        <v>2004</v>
      </c>
      <c r="C175" t="s">
        <v>8357</v>
      </c>
      <c r="D175">
        <v>27</v>
      </c>
      <c r="E175">
        <v>0</v>
      </c>
      <c r="F175" s="17">
        <v>1863.45</v>
      </c>
      <c r="G175" t="s">
        <v>8350</v>
      </c>
      <c r="H175" t="s">
        <v>8353</v>
      </c>
      <c r="I175" t="s">
        <v>8365</v>
      </c>
      <c r="L175" s="20">
        <v>2004</v>
      </c>
      <c r="M175" s="20" t="s">
        <v>8357</v>
      </c>
      <c r="N175" s="20" t="s">
        <v>8350</v>
      </c>
      <c r="O175" s="20" t="s">
        <v>8353</v>
      </c>
      <c r="P175" s="20" t="s">
        <v>8365</v>
      </c>
      <c r="Q175" s="20" t="str">
        <f>CONCATENATE(Table1[[#This Row],[date]],"-",M175,"-",L175)</f>
        <v>27-Dec-2004</v>
      </c>
      <c r="R175" s="24">
        <f t="shared" si="2"/>
        <v>18.444900752908968</v>
      </c>
    </row>
    <row r="176" spans="1:18" x14ac:dyDescent="0.25">
      <c r="A176" t="s">
        <v>4324</v>
      </c>
      <c r="B176">
        <v>1996</v>
      </c>
      <c r="C176" t="s">
        <v>8348</v>
      </c>
      <c r="D176">
        <v>2</v>
      </c>
      <c r="E176">
        <v>0</v>
      </c>
      <c r="F176" s="17">
        <v>1865.98</v>
      </c>
      <c r="G176" t="s">
        <v>8350</v>
      </c>
      <c r="H176" t="s">
        <v>8350</v>
      </c>
      <c r="I176" t="s">
        <v>8356</v>
      </c>
      <c r="L176" s="20">
        <v>1996</v>
      </c>
      <c r="M176" s="20" t="s">
        <v>8348</v>
      </c>
      <c r="N176" s="20" t="s">
        <v>8350</v>
      </c>
      <c r="O176" s="20" t="s">
        <v>8350</v>
      </c>
      <c r="P176" s="20" t="s">
        <v>8356</v>
      </c>
      <c r="Q176" s="20" t="str">
        <f>CONCATENATE(Table1[[#This Row],[date]],"-",M176,"-",L176)</f>
        <v>2-Jul-1996</v>
      </c>
      <c r="R176" s="24">
        <f t="shared" si="2"/>
        <v>26.932238193018481</v>
      </c>
    </row>
    <row r="177" spans="1:18" x14ac:dyDescent="0.25">
      <c r="A177" t="s">
        <v>4322</v>
      </c>
      <c r="B177">
        <v>2002</v>
      </c>
      <c r="C177" t="s">
        <v>8355</v>
      </c>
      <c r="D177">
        <v>22</v>
      </c>
      <c r="E177">
        <v>0</v>
      </c>
      <c r="F177" s="17">
        <v>1875.34</v>
      </c>
      <c r="G177" t="s">
        <v>8350</v>
      </c>
      <c r="H177" t="s">
        <v>8349</v>
      </c>
      <c r="I177" t="s">
        <v>8360</v>
      </c>
      <c r="L177" s="20">
        <v>2002</v>
      </c>
      <c r="M177" s="20" t="s">
        <v>8355</v>
      </c>
      <c r="N177" s="20" t="s">
        <v>8350</v>
      </c>
      <c r="O177" s="20" t="s">
        <v>8349</v>
      </c>
      <c r="P177" s="20" t="s">
        <v>8360</v>
      </c>
      <c r="Q177" s="20" t="str">
        <f>CONCATENATE(Table1[[#This Row],[date]],"-",M177,"-",L177)</f>
        <v>22-Sep-2002</v>
      </c>
      <c r="R177" s="24">
        <f t="shared" si="2"/>
        <v>20.710392034847541</v>
      </c>
    </row>
    <row r="178" spans="1:18" x14ac:dyDescent="0.25">
      <c r="A178" t="s">
        <v>4320</v>
      </c>
      <c r="B178">
        <v>2002</v>
      </c>
      <c r="C178" t="s">
        <v>8359</v>
      </c>
      <c r="D178">
        <v>29</v>
      </c>
      <c r="E178">
        <v>0</v>
      </c>
      <c r="F178" s="17">
        <v>1877.93</v>
      </c>
      <c r="G178" t="s">
        <v>8350</v>
      </c>
      <c r="H178" t="s">
        <v>8353</v>
      </c>
      <c r="I178" t="s">
        <v>8351</v>
      </c>
      <c r="L178" s="20">
        <v>2002</v>
      </c>
      <c r="M178" s="20" t="s">
        <v>8359</v>
      </c>
      <c r="N178" s="20" t="s">
        <v>8350</v>
      </c>
      <c r="O178" s="20" t="s">
        <v>8353</v>
      </c>
      <c r="P178" s="20" t="s">
        <v>8351</v>
      </c>
      <c r="Q178" s="20" t="str">
        <f>CONCATENATE(Table1[[#This Row],[date]],"-",M178,"-",L178)</f>
        <v>29-Oct-2002</v>
      </c>
      <c r="R178" s="24">
        <f t="shared" si="2"/>
        <v>20.6090852520224</v>
      </c>
    </row>
    <row r="179" spans="1:18" x14ac:dyDescent="0.25">
      <c r="A179" t="s">
        <v>4318</v>
      </c>
      <c r="B179">
        <v>2002</v>
      </c>
      <c r="C179" t="s">
        <v>8358</v>
      </c>
      <c r="D179">
        <v>29</v>
      </c>
      <c r="E179">
        <v>0</v>
      </c>
      <c r="F179" s="17">
        <v>1880.07</v>
      </c>
      <c r="G179" t="s">
        <v>8350</v>
      </c>
      <c r="H179" t="s">
        <v>8349</v>
      </c>
      <c r="I179" t="s">
        <v>8351</v>
      </c>
      <c r="L179" s="20">
        <v>2002</v>
      </c>
      <c r="M179" s="20" t="s">
        <v>8358</v>
      </c>
      <c r="N179" s="20" t="s">
        <v>8350</v>
      </c>
      <c r="O179" s="20" t="s">
        <v>8349</v>
      </c>
      <c r="P179" s="20" t="s">
        <v>8351</v>
      </c>
      <c r="Q179" s="20" t="str">
        <f>CONCATENATE(Table1[[#This Row],[date]],"-",M179,"-",L179)</f>
        <v>29-Aug-2002</v>
      </c>
      <c r="R179" s="24">
        <f t="shared" si="2"/>
        <v>20.776104542626008</v>
      </c>
    </row>
    <row r="180" spans="1:18" x14ac:dyDescent="0.25">
      <c r="A180" t="s">
        <v>4316</v>
      </c>
      <c r="B180">
        <v>2002</v>
      </c>
      <c r="C180" t="s">
        <v>8358</v>
      </c>
      <c r="D180">
        <v>21</v>
      </c>
      <c r="E180">
        <v>0</v>
      </c>
      <c r="F180" s="17">
        <v>1880.49</v>
      </c>
      <c r="G180" t="s">
        <v>8350</v>
      </c>
      <c r="H180" t="s">
        <v>8353</v>
      </c>
      <c r="I180" t="s">
        <v>8360</v>
      </c>
      <c r="L180" s="20">
        <v>2002</v>
      </c>
      <c r="M180" s="20" t="s">
        <v>8358</v>
      </c>
      <c r="N180" s="20" t="s">
        <v>8350</v>
      </c>
      <c r="O180" s="20" t="s">
        <v>8353</v>
      </c>
      <c r="P180" s="20" t="s">
        <v>8360</v>
      </c>
      <c r="Q180" s="20" t="str">
        <f>CONCATENATE(Table1[[#This Row],[date]],"-",M180,"-",L180)</f>
        <v>21-Aug-2002</v>
      </c>
      <c r="R180" s="24">
        <f t="shared" si="2"/>
        <v>20.798008711885501</v>
      </c>
    </row>
    <row r="181" spans="1:18" x14ac:dyDescent="0.25">
      <c r="A181" t="s">
        <v>4314</v>
      </c>
      <c r="B181">
        <v>2001</v>
      </c>
      <c r="C181" t="s">
        <v>8358</v>
      </c>
      <c r="D181">
        <v>10</v>
      </c>
      <c r="E181">
        <v>0</v>
      </c>
      <c r="F181" s="17">
        <v>1906.36</v>
      </c>
      <c r="G181" t="s">
        <v>8350</v>
      </c>
      <c r="H181" t="s">
        <v>8353</v>
      </c>
      <c r="I181" t="s">
        <v>8356</v>
      </c>
      <c r="L181" s="20">
        <v>2001</v>
      </c>
      <c r="M181" s="20" t="s">
        <v>8358</v>
      </c>
      <c r="N181" s="20" t="s">
        <v>8350</v>
      </c>
      <c r="O181" s="20" t="s">
        <v>8353</v>
      </c>
      <c r="P181" s="20" t="s">
        <v>8356</v>
      </c>
      <c r="Q181" s="20" t="str">
        <f>CONCATENATE(Table1[[#This Row],[date]],"-",M181,"-",L181)</f>
        <v>10-Aug-2001</v>
      </c>
      <c r="R181" s="24">
        <f t="shared" si="2"/>
        <v>21.828095238095237</v>
      </c>
    </row>
    <row r="182" spans="1:18" x14ac:dyDescent="0.25">
      <c r="A182" t="s">
        <v>4312</v>
      </c>
      <c r="B182">
        <v>1994</v>
      </c>
      <c r="C182" t="s">
        <v>8359</v>
      </c>
      <c r="D182">
        <v>6</v>
      </c>
      <c r="E182">
        <v>0</v>
      </c>
      <c r="F182" s="17">
        <v>1908.9</v>
      </c>
      <c r="G182" t="s">
        <v>8350</v>
      </c>
      <c r="H182" t="s">
        <v>8350</v>
      </c>
      <c r="I182" t="s">
        <v>8351</v>
      </c>
      <c r="L182" s="20">
        <v>1994</v>
      </c>
      <c r="M182" s="20" t="s">
        <v>8359</v>
      </c>
      <c r="N182" s="20" t="s">
        <v>8350</v>
      </c>
      <c r="O182" s="20" t="s">
        <v>8350</v>
      </c>
      <c r="P182" s="20" t="s">
        <v>8351</v>
      </c>
      <c r="Q182" s="20" t="str">
        <f>CONCATENATE(Table1[[#This Row],[date]],"-",M182,"-",L182)</f>
        <v>6-Oct-1994</v>
      </c>
      <c r="R182" s="24">
        <f t="shared" si="2"/>
        <v>28.672081774208266</v>
      </c>
    </row>
    <row r="183" spans="1:18" x14ac:dyDescent="0.25">
      <c r="A183" t="s">
        <v>4310</v>
      </c>
      <c r="B183">
        <v>2001</v>
      </c>
      <c r="C183" t="s">
        <v>8358</v>
      </c>
      <c r="D183">
        <v>3</v>
      </c>
      <c r="E183">
        <v>0</v>
      </c>
      <c r="F183" s="17">
        <v>1909.53</v>
      </c>
      <c r="G183" t="s">
        <v>8350</v>
      </c>
      <c r="H183" t="s">
        <v>8350</v>
      </c>
      <c r="I183" t="s">
        <v>8356</v>
      </c>
      <c r="L183" s="20">
        <v>2001</v>
      </c>
      <c r="M183" s="20" t="s">
        <v>8358</v>
      </c>
      <c r="N183" s="20" t="s">
        <v>8350</v>
      </c>
      <c r="O183" s="20" t="s">
        <v>8350</v>
      </c>
      <c r="P183" s="20" t="s">
        <v>8356</v>
      </c>
      <c r="Q183" s="20" t="str">
        <f>CONCATENATE(Table1[[#This Row],[date]],"-",M183,"-",L183)</f>
        <v>3-Aug-2001</v>
      </c>
      <c r="R183" s="24">
        <f t="shared" si="2"/>
        <v>21.847261904761904</v>
      </c>
    </row>
    <row r="184" spans="1:18" x14ac:dyDescent="0.25">
      <c r="A184" t="s">
        <v>4308</v>
      </c>
      <c r="B184">
        <v>2001</v>
      </c>
      <c r="C184" t="s">
        <v>8357</v>
      </c>
      <c r="D184">
        <v>9</v>
      </c>
      <c r="E184">
        <v>0</v>
      </c>
      <c r="F184" s="17">
        <v>1917.32</v>
      </c>
      <c r="G184" t="s">
        <v>8350</v>
      </c>
      <c r="H184" t="s">
        <v>8349</v>
      </c>
      <c r="I184" t="s">
        <v>8356</v>
      </c>
      <c r="L184" s="20">
        <v>2001</v>
      </c>
      <c r="M184" s="20" t="s">
        <v>8357</v>
      </c>
      <c r="N184" s="20" t="s">
        <v>8350</v>
      </c>
      <c r="O184" s="20" t="s">
        <v>8349</v>
      </c>
      <c r="P184" s="20" t="s">
        <v>8356</v>
      </c>
      <c r="Q184" s="20" t="str">
        <f>CONCATENATE(Table1[[#This Row],[date]],"-",M184,"-",L184)</f>
        <v>9-Dec-2001</v>
      </c>
      <c r="R184" s="24">
        <f t="shared" si="2"/>
        <v>21.496785714285714</v>
      </c>
    </row>
    <row r="185" spans="1:18" x14ac:dyDescent="0.25">
      <c r="A185" t="s">
        <v>4306</v>
      </c>
      <c r="B185">
        <v>2002</v>
      </c>
      <c r="C185" t="s">
        <v>8355</v>
      </c>
      <c r="D185">
        <v>7</v>
      </c>
      <c r="E185">
        <v>1</v>
      </c>
      <c r="F185" s="17">
        <v>1964.78</v>
      </c>
      <c r="G185" t="s">
        <v>8350</v>
      </c>
      <c r="H185" t="s">
        <v>8353</v>
      </c>
      <c r="I185" t="s">
        <v>8360</v>
      </c>
      <c r="L185" s="20">
        <v>2002</v>
      </c>
      <c r="M185" s="20" t="s">
        <v>8355</v>
      </c>
      <c r="N185" s="20" t="s">
        <v>8350</v>
      </c>
      <c r="O185" s="20" t="s">
        <v>8353</v>
      </c>
      <c r="P185" s="20" t="s">
        <v>8360</v>
      </c>
      <c r="Q185" s="20" t="str">
        <f>CONCATENATE(Table1[[#This Row],[date]],"-",M185,"-",L185)</f>
        <v>7-Sep-2002</v>
      </c>
      <c r="R185" s="24">
        <f t="shared" si="2"/>
        <v>20.751462352209085</v>
      </c>
    </row>
    <row r="186" spans="1:18" x14ac:dyDescent="0.25">
      <c r="A186" t="s">
        <v>4304</v>
      </c>
      <c r="B186">
        <v>2002</v>
      </c>
      <c r="C186" t="s">
        <v>8348</v>
      </c>
      <c r="D186">
        <v>29</v>
      </c>
      <c r="E186">
        <v>0</v>
      </c>
      <c r="F186" s="17">
        <v>1967.02</v>
      </c>
      <c r="G186" t="s">
        <v>8350</v>
      </c>
      <c r="H186" t="s">
        <v>8349</v>
      </c>
      <c r="I186" t="s">
        <v>8363</v>
      </c>
      <c r="L186" s="20">
        <v>2002</v>
      </c>
      <c r="M186" s="20" t="s">
        <v>8348</v>
      </c>
      <c r="N186" s="20" t="s">
        <v>8350</v>
      </c>
      <c r="O186" s="20" t="s">
        <v>8349</v>
      </c>
      <c r="P186" s="20" t="s">
        <v>8363</v>
      </c>
      <c r="Q186" s="20" t="str">
        <f>CONCATENATE(Table1[[#This Row],[date]],"-",M186,"-",L186)</f>
        <v>29-Jul-2002</v>
      </c>
      <c r="R186" s="24">
        <f t="shared" si="2"/>
        <v>20.860983198506531</v>
      </c>
    </row>
    <row r="187" spans="1:18" x14ac:dyDescent="0.25">
      <c r="A187" t="s">
        <v>4302</v>
      </c>
      <c r="B187">
        <v>1998</v>
      </c>
      <c r="C187" t="s">
        <v>8355</v>
      </c>
      <c r="D187">
        <v>28</v>
      </c>
      <c r="E187">
        <v>0</v>
      </c>
      <c r="F187" s="17">
        <v>1969.61</v>
      </c>
      <c r="G187" t="s">
        <v>8350</v>
      </c>
      <c r="H187" t="s">
        <v>8350</v>
      </c>
      <c r="I187" t="s">
        <v>8360</v>
      </c>
      <c r="L187" s="20">
        <v>1998</v>
      </c>
      <c r="M187" s="20" t="s">
        <v>8355</v>
      </c>
      <c r="N187" s="20" t="s">
        <v>8350</v>
      </c>
      <c r="O187" s="20" t="s">
        <v>8350</v>
      </c>
      <c r="P187" s="20" t="s">
        <v>8360</v>
      </c>
      <c r="Q187" s="20" t="str">
        <f>CONCATENATE(Table1[[#This Row],[date]],"-",M187,"-",L187)</f>
        <v>28-Sep-1998</v>
      </c>
      <c r="R187" s="24">
        <f t="shared" si="2"/>
        <v>24.693976411120474</v>
      </c>
    </row>
    <row r="188" spans="1:18" x14ac:dyDescent="0.25">
      <c r="A188" t="s">
        <v>4300</v>
      </c>
      <c r="B188">
        <v>1998</v>
      </c>
      <c r="C188" t="s">
        <v>8359</v>
      </c>
      <c r="D188">
        <v>5</v>
      </c>
      <c r="E188">
        <v>0</v>
      </c>
      <c r="F188" s="17">
        <v>1972.95</v>
      </c>
      <c r="G188" t="s">
        <v>8350</v>
      </c>
      <c r="H188" t="s">
        <v>8353</v>
      </c>
      <c r="I188" t="s">
        <v>8360</v>
      </c>
      <c r="L188" s="20">
        <v>1998</v>
      </c>
      <c r="M188" s="20" t="s">
        <v>8359</v>
      </c>
      <c r="N188" s="20" t="s">
        <v>8350</v>
      </c>
      <c r="O188" s="20" t="s">
        <v>8353</v>
      </c>
      <c r="P188" s="20" t="s">
        <v>8360</v>
      </c>
      <c r="Q188" s="20" t="str">
        <f>CONCATENATE(Table1[[#This Row],[date]],"-",M188,"-",L188)</f>
        <v>5-Oct-1998</v>
      </c>
      <c r="R188" s="24">
        <f t="shared" si="2"/>
        <v>24.674810446503791</v>
      </c>
    </row>
    <row r="189" spans="1:18" x14ac:dyDescent="0.25">
      <c r="A189" t="s">
        <v>4298</v>
      </c>
      <c r="B189">
        <v>1998</v>
      </c>
      <c r="C189" t="s">
        <v>8355</v>
      </c>
      <c r="D189">
        <v>29</v>
      </c>
      <c r="E189">
        <v>0</v>
      </c>
      <c r="F189" s="17">
        <v>1977.82</v>
      </c>
      <c r="G189" t="s">
        <v>8350</v>
      </c>
      <c r="H189" t="s">
        <v>8353</v>
      </c>
      <c r="I189" t="s">
        <v>8360</v>
      </c>
      <c r="L189" s="20">
        <v>1998</v>
      </c>
      <c r="M189" s="20" t="s">
        <v>8355</v>
      </c>
      <c r="N189" s="20" t="s">
        <v>8350</v>
      </c>
      <c r="O189" s="20" t="s">
        <v>8353</v>
      </c>
      <c r="P189" s="20" t="s">
        <v>8360</v>
      </c>
      <c r="Q189" s="20" t="str">
        <f>CONCATENATE(Table1[[#This Row],[date]],"-",M189,"-",L189)</f>
        <v>29-Sep-1998</v>
      </c>
      <c r="R189" s="24">
        <f t="shared" si="2"/>
        <v>24.691238416175231</v>
      </c>
    </row>
    <row r="190" spans="1:18" x14ac:dyDescent="0.25">
      <c r="A190" t="s">
        <v>4296</v>
      </c>
      <c r="B190">
        <v>2002</v>
      </c>
      <c r="C190" t="s">
        <v>8348</v>
      </c>
      <c r="D190">
        <v>16</v>
      </c>
      <c r="E190">
        <v>1</v>
      </c>
      <c r="F190" s="17">
        <v>1980.07</v>
      </c>
      <c r="G190" t="s">
        <v>8350</v>
      </c>
      <c r="H190" t="s">
        <v>8350</v>
      </c>
      <c r="I190" t="s">
        <v>8360</v>
      </c>
      <c r="L190" s="20">
        <v>2002</v>
      </c>
      <c r="M190" s="20" t="s">
        <v>8348</v>
      </c>
      <c r="N190" s="20" t="s">
        <v>8350</v>
      </c>
      <c r="O190" s="20" t="s">
        <v>8350</v>
      </c>
      <c r="P190" s="20" t="s">
        <v>8360</v>
      </c>
      <c r="Q190" s="20" t="str">
        <f>CONCATENATE(Table1[[#This Row],[date]],"-",M190,"-",L190)</f>
        <v>16-Jul-2002</v>
      </c>
      <c r="R190" s="24">
        <f t="shared" si="2"/>
        <v>20.896577473553204</v>
      </c>
    </row>
    <row r="191" spans="1:18" x14ac:dyDescent="0.25">
      <c r="A191" t="s">
        <v>4294</v>
      </c>
      <c r="B191">
        <v>1998</v>
      </c>
      <c r="C191" t="s">
        <v>8357</v>
      </c>
      <c r="D191">
        <v>29</v>
      </c>
      <c r="E191">
        <v>0</v>
      </c>
      <c r="F191" s="17">
        <v>1981.58</v>
      </c>
      <c r="G191" t="s">
        <v>8350</v>
      </c>
      <c r="H191" t="s">
        <v>8353</v>
      </c>
      <c r="I191" t="s">
        <v>8351</v>
      </c>
      <c r="L191" s="20">
        <v>1998</v>
      </c>
      <c r="M191" s="20" t="s">
        <v>8357</v>
      </c>
      <c r="N191" s="20" t="s">
        <v>8350</v>
      </c>
      <c r="O191" s="20" t="s">
        <v>8353</v>
      </c>
      <c r="P191" s="20" t="s">
        <v>8351</v>
      </c>
      <c r="Q191" s="20" t="str">
        <f>CONCATENATE(Table1[[#This Row],[date]],"-",M191,"-",L191)</f>
        <v>29-Dec-1998</v>
      </c>
      <c r="R191" s="24">
        <f t="shared" si="2"/>
        <v>24.442080876158382</v>
      </c>
    </row>
    <row r="192" spans="1:18" x14ac:dyDescent="0.25">
      <c r="A192" t="s">
        <v>4292</v>
      </c>
      <c r="B192">
        <v>2002</v>
      </c>
      <c r="C192" t="s">
        <v>8355</v>
      </c>
      <c r="D192">
        <v>29</v>
      </c>
      <c r="E192">
        <v>0</v>
      </c>
      <c r="F192" s="17">
        <v>1984.45</v>
      </c>
      <c r="G192" t="s">
        <v>8350</v>
      </c>
      <c r="H192" t="s">
        <v>8350</v>
      </c>
      <c r="I192" t="s">
        <v>8363</v>
      </c>
      <c r="L192" s="20">
        <v>2002</v>
      </c>
      <c r="M192" s="20" t="s">
        <v>8355</v>
      </c>
      <c r="N192" s="20" t="s">
        <v>8350</v>
      </c>
      <c r="O192" s="20" t="s">
        <v>8350</v>
      </c>
      <c r="P192" s="20" t="s">
        <v>8363</v>
      </c>
      <c r="Q192" s="20" t="str">
        <f>CONCATENATE(Table1[[#This Row],[date]],"-",M192,"-",L192)</f>
        <v>29-Sep-2002</v>
      </c>
      <c r="R192" s="24">
        <f t="shared" si="2"/>
        <v>20.691225886745489</v>
      </c>
    </row>
    <row r="193" spans="1:18" x14ac:dyDescent="0.25">
      <c r="A193" t="s">
        <v>4290</v>
      </c>
      <c r="B193">
        <v>1998</v>
      </c>
      <c r="C193" t="s">
        <v>8355</v>
      </c>
      <c r="D193">
        <v>14</v>
      </c>
      <c r="E193">
        <v>0</v>
      </c>
      <c r="F193" s="17">
        <v>1986.93</v>
      </c>
      <c r="G193" t="s">
        <v>8350</v>
      </c>
      <c r="H193" t="s">
        <v>8349</v>
      </c>
      <c r="I193" t="s">
        <v>8351</v>
      </c>
      <c r="L193" s="20">
        <v>1998</v>
      </c>
      <c r="M193" s="20" t="s">
        <v>8355</v>
      </c>
      <c r="N193" s="20" t="s">
        <v>8350</v>
      </c>
      <c r="O193" s="20" t="s">
        <v>8349</v>
      </c>
      <c r="P193" s="20" t="s">
        <v>8351</v>
      </c>
      <c r="Q193" s="20" t="str">
        <f>CONCATENATE(Table1[[#This Row],[date]],"-",M193,"-",L193)</f>
        <v>14-Sep-1998</v>
      </c>
      <c r="R193" s="24">
        <f t="shared" si="2"/>
        <v>24.732308340353832</v>
      </c>
    </row>
    <row r="194" spans="1:18" x14ac:dyDescent="0.25">
      <c r="A194" t="s">
        <v>4288</v>
      </c>
      <c r="B194">
        <v>2001</v>
      </c>
      <c r="C194" t="s">
        <v>8358</v>
      </c>
      <c r="D194">
        <v>14</v>
      </c>
      <c r="E194">
        <v>0</v>
      </c>
      <c r="F194" s="17">
        <v>2007.95</v>
      </c>
      <c r="G194" t="s">
        <v>8350</v>
      </c>
      <c r="H194" t="s">
        <v>8349</v>
      </c>
      <c r="I194" t="s">
        <v>8360</v>
      </c>
      <c r="L194" s="20">
        <v>2001</v>
      </c>
      <c r="M194" s="20" t="s">
        <v>8358</v>
      </c>
      <c r="N194" s="20" t="s">
        <v>8350</v>
      </c>
      <c r="O194" s="20" t="s">
        <v>8349</v>
      </c>
      <c r="P194" s="20" t="s">
        <v>8360</v>
      </c>
      <c r="Q194" s="20" t="str">
        <f>CONCATENATE(Table1[[#This Row],[date]],"-",M194,"-",L194)</f>
        <v>14-Aug-2001</v>
      </c>
      <c r="R194" s="24">
        <f t="shared" si="2"/>
        <v>21.817142857142859</v>
      </c>
    </row>
    <row r="195" spans="1:18" x14ac:dyDescent="0.25">
      <c r="A195" t="s">
        <v>4286</v>
      </c>
      <c r="B195">
        <v>2001</v>
      </c>
      <c r="C195" t="s">
        <v>8348</v>
      </c>
      <c r="D195">
        <v>1</v>
      </c>
      <c r="E195">
        <v>0</v>
      </c>
      <c r="F195" s="17">
        <v>2020.18</v>
      </c>
      <c r="G195" t="s">
        <v>8350</v>
      </c>
      <c r="H195" t="s">
        <v>8353</v>
      </c>
      <c r="I195" t="s">
        <v>8360</v>
      </c>
      <c r="L195" s="20">
        <v>2001</v>
      </c>
      <c r="M195" s="20" t="s">
        <v>8348</v>
      </c>
      <c r="N195" s="20" t="s">
        <v>8350</v>
      </c>
      <c r="O195" s="20" t="s">
        <v>8353</v>
      </c>
      <c r="P195" s="20" t="s">
        <v>8360</v>
      </c>
      <c r="Q195" s="20" t="str">
        <f>CONCATENATE(Table1[[#This Row],[date]],"-",M195,"-",L195)</f>
        <v>1-Jul-2001</v>
      </c>
      <c r="R195" s="24">
        <f t="shared" ref="R195:R258" si="3">YEARFRAC(Q195,DATE(2023,6,8),1)</f>
        <v>21.937619047619048</v>
      </c>
    </row>
    <row r="196" spans="1:18" x14ac:dyDescent="0.25">
      <c r="A196" t="s">
        <v>4284</v>
      </c>
      <c r="B196">
        <v>2001</v>
      </c>
      <c r="C196" t="s">
        <v>8355</v>
      </c>
      <c r="D196">
        <v>6</v>
      </c>
      <c r="E196">
        <v>0</v>
      </c>
      <c r="F196" s="17">
        <v>2020.55</v>
      </c>
      <c r="G196" t="s">
        <v>8350</v>
      </c>
      <c r="H196" t="s">
        <v>8349</v>
      </c>
      <c r="I196" t="s">
        <v>8351</v>
      </c>
      <c r="L196" s="20">
        <v>2001</v>
      </c>
      <c r="M196" s="20" t="s">
        <v>8355</v>
      </c>
      <c r="N196" s="20" t="s">
        <v>8350</v>
      </c>
      <c r="O196" s="20" t="s">
        <v>8349</v>
      </c>
      <c r="P196" s="20" t="s">
        <v>8351</v>
      </c>
      <c r="Q196" s="20" t="str">
        <f>CONCATENATE(Table1[[#This Row],[date]],"-",M196,"-",L196)</f>
        <v>6-Sep-2001</v>
      </c>
      <c r="R196" s="24">
        <f t="shared" si="3"/>
        <v>21.754166666666666</v>
      </c>
    </row>
    <row r="197" spans="1:18" x14ac:dyDescent="0.25">
      <c r="A197" t="s">
        <v>4282</v>
      </c>
      <c r="B197">
        <v>2001</v>
      </c>
      <c r="C197" t="s">
        <v>8358</v>
      </c>
      <c r="D197">
        <v>4</v>
      </c>
      <c r="E197">
        <v>0</v>
      </c>
      <c r="F197" s="17">
        <v>2026.97</v>
      </c>
      <c r="G197" t="s">
        <v>8350</v>
      </c>
      <c r="H197" t="s">
        <v>8349</v>
      </c>
      <c r="I197" t="s">
        <v>8351</v>
      </c>
      <c r="L197" s="20">
        <v>2001</v>
      </c>
      <c r="M197" s="20" t="s">
        <v>8358</v>
      </c>
      <c r="N197" s="20" t="s">
        <v>8350</v>
      </c>
      <c r="O197" s="20" t="s">
        <v>8349</v>
      </c>
      <c r="P197" s="20" t="s">
        <v>8351</v>
      </c>
      <c r="Q197" s="20" t="str">
        <f>CONCATENATE(Table1[[#This Row],[date]],"-",M197,"-",L197)</f>
        <v>4-Aug-2001</v>
      </c>
      <c r="R197" s="24">
        <f t="shared" si="3"/>
        <v>21.84452380952381</v>
      </c>
    </row>
    <row r="198" spans="1:18" x14ac:dyDescent="0.25">
      <c r="A198" t="s">
        <v>4280</v>
      </c>
      <c r="B198">
        <v>2000</v>
      </c>
      <c r="C198" t="s">
        <v>8355</v>
      </c>
      <c r="D198">
        <v>2</v>
      </c>
      <c r="E198">
        <v>0</v>
      </c>
      <c r="F198" s="17">
        <v>2045.69</v>
      </c>
      <c r="G198" t="s">
        <v>8350</v>
      </c>
      <c r="H198" t="s">
        <v>8350</v>
      </c>
      <c r="I198" t="s">
        <v>8356</v>
      </c>
      <c r="L198" s="20">
        <v>2000</v>
      </c>
      <c r="M198" s="20" t="s">
        <v>8355</v>
      </c>
      <c r="N198" s="20" t="s">
        <v>8350</v>
      </c>
      <c r="O198" s="20" t="s">
        <v>8350</v>
      </c>
      <c r="P198" s="20" t="s">
        <v>8356</v>
      </c>
      <c r="Q198" s="20" t="str">
        <f>CONCATENATE(Table1[[#This Row],[date]],"-",M198,"-",L198)</f>
        <v>2-Sep-2000</v>
      </c>
      <c r="R198" s="24">
        <f t="shared" si="3"/>
        <v>22.762491444216291</v>
      </c>
    </row>
    <row r="199" spans="1:18" x14ac:dyDescent="0.25">
      <c r="A199" t="s">
        <v>4278</v>
      </c>
      <c r="B199">
        <v>2000</v>
      </c>
      <c r="C199" t="s">
        <v>8348</v>
      </c>
      <c r="D199">
        <v>26</v>
      </c>
      <c r="E199">
        <v>0</v>
      </c>
      <c r="F199" s="17">
        <v>2055.3200000000002</v>
      </c>
      <c r="G199" t="s">
        <v>8350</v>
      </c>
      <c r="H199" t="s">
        <v>8350</v>
      </c>
      <c r="I199" t="s">
        <v>8356</v>
      </c>
      <c r="L199" s="20">
        <v>2000</v>
      </c>
      <c r="M199" s="20" t="s">
        <v>8348</v>
      </c>
      <c r="N199" s="20" t="s">
        <v>8350</v>
      </c>
      <c r="O199" s="20" t="s">
        <v>8350</v>
      </c>
      <c r="P199" s="20" t="s">
        <v>8356</v>
      </c>
      <c r="Q199" s="20" t="str">
        <f>CONCATENATE(Table1[[#This Row],[date]],"-",M199,"-",L199)</f>
        <v>26-Jul-2000</v>
      </c>
      <c r="R199" s="24">
        <f t="shared" si="3"/>
        <v>22.866529774127311</v>
      </c>
    </row>
    <row r="200" spans="1:18" x14ac:dyDescent="0.25">
      <c r="A200" t="s">
        <v>4276</v>
      </c>
      <c r="B200">
        <v>2004</v>
      </c>
      <c r="C200" t="s">
        <v>8354</v>
      </c>
      <c r="D200">
        <v>12</v>
      </c>
      <c r="E200">
        <v>0</v>
      </c>
      <c r="F200" s="17">
        <v>2094.1</v>
      </c>
      <c r="G200" t="s">
        <v>8350</v>
      </c>
      <c r="H200" t="s">
        <v>8349</v>
      </c>
      <c r="I200" t="s">
        <v>8365</v>
      </c>
      <c r="L200" s="20">
        <v>2004</v>
      </c>
      <c r="M200" s="20" t="s">
        <v>8354</v>
      </c>
      <c r="N200" s="20" t="s">
        <v>8350</v>
      </c>
      <c r="O200" s="20" t="s">
        <v>8349</v>
      </c>
      <c r="P200" s="20" t="s">
        <v>8365</v>
      </c>
      <c r="Q200" s="20" t="str">
        <f>CONCATENATE(Table1[[#This Row],[date]],"-",M200,"-",L200)</f>
        <v>12-Jun-2004</v>
      </c>
      <c r="R200" s="24">
        <f t="shared" si="3"/>
        <v>18.986995208761122</v>
      </c>
    </row>
    <row r="201" spans="1:18" x14ac:dyDescent="0.25">
      <c r="A201" t="s">
        <v>4274</v>
      </c>
      <c r="B201">
        <v>2001</v>
      </c>
      <c r="C201" t="s">
        <v>8358</v>
      </c>
      <c r="D201">
        <v>14</v>
      </c>
      <c r="E201">
        <v>0</v>
      </c>
      <c r="F201" s="17">
        <v>2102.2600000000002</v>
      </c>
      <c r="G201" t="s">
        <v>8350</v>
      </c>
      <c r="H201" t="s">
        <v>8349</v>
      </c>
      <c r="I201" t="s">
        <v>8362</v>
      </c>
      <c r="L201" s="20">
        <v>2001</v>
      </c>
      <c r="M201" s="20" t="s">
        <v>8358</v>
      </c>
      <c r="N201" s="20" t="s">
        <v>8350</v>
      </c>
      <c r="O201" s="20" t="s">
        <v>8349</v>
      </c>
      <c r="P201" s="20" t="s">
        <v>8362</v>
      </c>
      <c r="Q201" s="20" t="str">
        <f>CONCATENATE(Table1[[#This Row],[date]],"-",M201,"-",L201)</f>
        <v>14-Aug-2001</v>
      </c>
      <c r="R201" s="24">
        <f t="shared" si="3"/>
        <v>21.817142857142859</v>
      </c>
    </row>
    <row r="202" spans="1:18" x14ac:dyDescent="0.25">
      <c r="A202" t="s">
        <v>4272</v>
      </c>
      <c r="B202">
        <v>2001</v>
      </c>
      <c r="C202" t="s">
        <v>8354</v>
      </c>
      <c r="D202">
        <v>22</v>
      </c>
      <c r="E202">
        <v>1</v>
      </c>
      <c r="F202" s="17">
        <v>2103.08</v>
      </c>
      <c r="G202" t="s">
        <v>8350</v>
      </c>
      <c r="H202" t="s">
        <v>8349</v>
      </c>
      <c r="I202" t="s">
        <v>8360</v>
      </c>
      <c r="L202" s="20">
        <v>2001</v>
      </c>
      <c r="M202" s="20" t="s">
        <v>8354</v>
      </c>
      <c r="N202" s="20" t="s">
        <v>8350</v>
      </c>
      <c r="O202" s="20" t="s">
        <v>8349</v>
      </c>
      <c r="P202" s="20" t="s">
        <v>8360</v>
      </c>
      <c r="Q202" s="20" t="str">
        <f>CONCATENATE(Table1[[#This Row],[date]],"-",M202,"-",L202)</f>
        <v>22-Jun-2001</v>
      </c>
      <c r="R202" s="24">
        <f t="shared" si="3"/>
        <v>21.962261904761906</v>
      </c>
    </row>
    <row r="203" spans="1:18" x14ac:dyDescent="0.25">
      <c r="A203" t="s">
        <v>4270</v>
      </c>
      <c r="B203">
        <v>2001</v>
      </c>
      <c r="C203" t="s">
        <v>8352</v>
      </c>
      <c r="D203">
        <v>28</v>
      </c>
      <c r="E203">
        <v>0</v>
      </c>
      <c r="F203" s="17">
        <v>2104.11</v>
      </c>
      <c r="G203" t="s">
        <v>8349</v>
      </c>
      <c r="H203" t="s">
        <v>8353</v>
      </c>
      <c r="I203" t="s">
        <v>8363</v>
      </c>
      <c r="L203" s="20">
        <v>2001</v>
      </c>
      <c r="M203" s="20" t="s">
        <v>8352</v>
      </c>
      <c r="N203" s="20" t="s">
        <v>8349</v>
      </c>
      <c r="O203" s="20" t="s">
        <v>8353</v>
      </c>
      <c r="P203" s="20" t="s">
        <v>8363</v>
      </c>
      <c r="Q203" s="20" t="str">
        <f>CONCATENATE(Table1[[#This Row],[date]],"-",M203,"-",L203)</f>
        <v>28-Nov-2001</v>
      </c>
      <c r="R203" s="24">
        <f t="shared" si="3"/>
        <v>21.526904761904763</v>
      </c>
    </row>
    <row r="204" spans="1:18" x14ac:dyDescent="0.25">
      <c r="A204" t="s">
        <v>4268</v>
      </c>
      <c r="B204">
        <v>1989</v>
      </c>
      <c r="C204" t="s">
        <v>8348</v>
      </c>
      <c r="D204">
        <v>21</v>
      </c>
      <c r="E204">
        <v>3</v>
      </c>
      <c r="F204" s="17">
        <v>2106.2600000000002</v>
      </c>
      <c r="G204" t="s">
        <v>8349</v>
      </c>
      <c r="H204" t="s">
        <v>8349</v>
      </c>
      <c r="I204" t="s">
        <v>8351</v>
      </c>
      <c r="L204" s="20">
        <v>1989</v>
      </c>
      <c r="M204" s="20" t="s">
        <v>8348</v>
      </c>
      <c r="N204" s="20" t="s">
        <v>8349</v>
      </c>
      <c r="O204" s="20" t="s">
        <v>8349</v>
      </c>
      <c r="P204" s="20" t="s">
        <v>8351</v>
      </c>
      <c r="Q204" s="20" t="str">
        <f>CONCATENATE(Table1[[#This Row],[date]],"-",M204,"-",L204)</f>
        <v>21-Jul-1989</v>
      </c>
      <c r="R204" s="24">
        <f t="shared" si="3"/>
        <v>33.882891340061015</v>
      </c>
    </row>
    <row r="205" spans="1:18" x14ac:dyDescent="0.25">
      <c r="A205" t="s">
        <v>4266</v>
      </c>
      <c r="B205">
        <v>2003</v>
      </c>
      <c r="C205" t="s">
        <v>8355</v>
      </c>
      <c r="D205">
        <v>30</v>
      </c>
      <c r="E205">
        <v>0</v>
      </c>
      <c r="F205" s="17">
        <v>2117.34</v>
      </c>
      <c r="G205" t="s">
        <v>8349</v>
      </c>
      <c r="H205" t="s">
        <v>8350</v>
      </c>
      <c r="I205" t="s">
        <v>8356</v>
      </c>
      <c r="L205" s="20">
        <v>2003</v>
      </c>
      <c r="M205" s="20" t="s">
        <v>8355</v>
      </c>
      <c r="N205" s="20" t="s">
        <v>8349</v>
      </c>
      <c r="O205" s="20" t="s">
        <v>8350</v>
      </c>
      <c r="P205" s="20" t="s">
        <v>8356</v>
      </c>
      <c r="Q205" s="20" t="str">
        <f>CONCATENATE(Table1[[#This Row],[date]],"-",M205,"-",L205)</f>
        <v>30-Sep-2003</v>
      </c>
      <c r="R205" s="24">
        <f t="shared" si="3"/>
        <v>19.688526727509778</v>
      </c>
    </row>
    <row r="206" spans="1:18" x14ac:dyDescent="0.25">
      <c r="A206" t="s">
        <v>4264</v>
      </c>
      <c r="B206">
        <v>2004</v>
      </c>
      <c r="C206" t="s">
        <v>8352</v>
      </c>
      <c r="D206">
        <v>4</v>
      </c>
      <c r="E206">
        <v>0</v>
      </c>
      <c r="F206" s="17">
        <v>2118.61</v>
      </c>
      <c r="G206" t="s">
        <v>8349</v>
      </c>
      <c r="H206" t="s">
        <v>8353</v>
      </c>
      <c r="I206" t="s">
        <v>8356</v>
      </c>
      <c r="L206" s="20">
        <v>2004</v>
      </c>
      <c r="M206" s="20" t="s">
        <v>8352</v>
      </c>
      <c r="N206" s="20" t="s">
        <v>8349</v>
      </c>
      <c r="O206" s="20" t="s">
        <v>8353</v>
      </c>
      <c r="P206" s="20" t="s">
        <v>8356</v>
      </c>
      <c r="Q206" s="20" t="str">
        <f>CONCATENATE(Table1[[#This Row],[date]],"-",M206,"-",L206)</f>
        <v>4-Nov-2004</v>
      </c>
      <c r="R206" s="24">
        <f t="shared" si="3"/>
        <v>18.590006844626966</v>
      </c>
    </row>
    <row r="207" spans="1:18" x14ac:dyDescent="0.25">
      <c r="A207" t="s">
        <v>4262</v>
      </c>
      <c r="B207">
        <v>2003</v>
      </c>
      <c r="C207" t="s">
        <v>8358</v>
      </c>
      <c r="D207">
        <v>30</v>
      </c>
      <c r="E207">
        <v>0</v>
      </c>
      <c r="F207" s="17">
        <v>2128.4299999999998</v>
      </c>
      <c r="G207" t="s">
        <v>8349</v>
      </c>
      <c r="H207" t="s">
        <v>8353</v>
      </c>
      <c r="I207" t="s">
        <v>8356</v>
      </c>
      <c r="L207" s="20">
        <v>2003</v>
      </c>
      <c r="M207" s="20" t="s">
        <v>8358</v>
      </c>
      <c r="N207" s="20" t="s">
        <v>8349</v>
      </c>
      <c r="O207" s="20" t="s">
        <v>8353</v>
      </c>
      <c r="P207" s="20" t="s">
        <v>8356</v>
      </c>
      <c r="Q207" s="20" t="str">
        <f>CONCATENATE(Table1[[#This Row],[date]],"-",M207,"-",L207)</f>
        <v>30-Aug-2003</v>
      </c>
      <c r="R207" s="24">
        <f t="shared" si="3"/>
        <v>19.773402868318122</v>
      </c>
    </row>
    <row r="208" spans="1:18" x14ac:dyDescent="0.25">
      <c r="A208" t="s">
        <v>4260</v>
      </c>
      <c r="B208">
        <v>2003</v>
      </c>
      <c r="C208" t="s">
        <v>8357</v>
      </c>
      <c r="D208">
        <v>22</v>
      </c>
      <c r="E208">
        <v>0</v>
      </c>
      <c r="F208" s="17">
        <v>2130.6799999999998</v>
      </c>
      <c r="G208" t="s">
        <v>8349</v>
      </c>
      <c r="H208" t="s">
        <v>8350</v>
      </c>
      <c r="I208" t="s">
        <v>8356</v>
      </c>
      <c r="L208" s="20">
        <v>2003</v>
      </c>
      <c r="M208" s="20" t="s">
        <v>8357</v>
      </c>
      <c r="N208" s="20" t="s">
        <v>8349</v>
      </c>
      <c r="O208" s="20" t="s">
        <v>8350</v>
      </c>
      <c r="P208" s="20" t="s">
        <v>8356</v>
      </c>
      <c r="Q208" s="20" t="str">
        <f>CONCATENATE(Table1[[#This Row],[date]],"-",M208,"-",L208)</f>
        <v>22-Dec-2003</v>
      </c>
      <c r="R208" s="24">
        <f t="shared" si="3"/>
        <v>19.461277705345502</v>
      </c>
    </row>
    <row r="209" spans="1:18" x14ac:dyDescent="0.25">
      <c r="A209" t="s">
        <v>4258</v>
      </c>
      <c r="B209">
        <v>2003</v>
      </c>
      <c r="C209" t="s">
        <v>8355</v>
      </c>
      <c r="D209">
        <v>1</v>
      </c>
      <c r="E209">
        <v>0</v>
      </c>
      <c r="F209" s="17">
        <v>2134.9</v>
      </c>
      <c r="G209" t="s">
        <v>8349</v>
      </c>
      <c r="H209" t="s">
        <v>8350</v>
      </c>
      <c r="I209" t="s">
        <v>8356</v>
      </c>
      <c r="L209" s="20">
        <v>2003</v>
      </c>
      <c r="M209" s="20" t="s">
        <v>8355</v>
      </c>
      <c r="N209" s="20" t="s">
        <v>8349</v>
      </c>
      <c r="O209" s="20" t="s">
        <v>8350</v>
      </c>
      <c r="P209" s="20" t="s">
        <v>8356</v>
      </c>
      <c r="Q209" s="20" t="str">
        <f>CONCATENATE(Table1[[#This Row],[date]],"-",M209,"-",L209)</f>
        <v>1-Sep-2003</v>
      </c>
      <c r="R209" s="24">
        <f t="shared" si="3"/>
        <v>19.76792698826597</v>
      </c>
    </row>
    <row r="210" spans="1:18" x14ac:dyDescent="0.25">
      <c r="A210" t="s">
        <v>4256</v>
      </c>
      <c r="B210">
        <v>2003</v>
      </c>
      <c r="C210" t="s">
        <v>8355</v>
      </c>
      <c r="D210">
        <v>26</v>
      </c>
      <c r="E210">
        <v>0</v>
      </c>
      <c r="F210" s="17">
        <v>2136.88</v>
      </c>
      <c r="G210" t="s">
        <v>8349</v>
      </c>
      <c r="H210" t="s">
        <v>8349</v>
      </c>
      <c r="I210" t="s">
        <v>8356</v>
      </c>
      <c r="L210" s="20">
        <v>2003</v>
      </c>
      <c r="M210" s="20" t="s">
        <v>8355</v>
      </c>
      <c r="N210" s="20" t="s">
        <v>8349</v>
      </c>
      <c r="O210" s="20" t="s">
        <v>8349</v>
      </c>
      <c r="P210" s="20" t="s">
        <v>8356</v>
      </c>
      <c r="Q210" s="20" t="str">
        <f>CONCATENATE(Table1[[#This Row],[date]],"-",M210,"-",L210)</f>
        <v>26-Sep-2003</v>
      </c>
      <c r="R210" s="24">
        <f t="shared" si="3"/>
        <v>19.69947848761408</v>
      </c>
    </row>
    <row r="211" spans="1:18" x14ac:dyDescent="0.25">
      <c r="A211" t="s">
        <v>4254</v>
      </c>
      <c r="B211">
        <v>1997</v>
      </c>
      <c r="C211" t="s">
        <v>8355</v>
      </c>
      <c r="D211">
        <v>3</v>
      </c>
      <c r="E211">
        <v>0</v>
      </c>
      <c r="F211" s="17">
        <v>2137.65</v>
      </c>
      <c r="G211" t="s">
        <v>8350</v>
      </c>
      <c r="H211" t="s">
        <v>8353</v>
      </c>
      <c r="I211" t="s">
        <v>8351</v>
      </c>
      <c r="L211" s="20">
        <v>1997</v>
      </c>
      <c r="M211" s="20" t="s">
        <v>8355</v>
      </c>
      <c r="N211" s="20" t="s">
        <v>8350</v>
      </c>
      <c r="O211" s="20" t="s">
        <v>8353</v>
      </c>
      <c r="P211" s="20" t="s">
        <v>8351</v>
      </c>
      <c r="Q211" s="20" t="str">
        <f>CONCATENATE(Table1[[#This Row],[date]],"-",M211,"-",L211)</f>
        <v>3-Sep-1997</v>
      </c>
      <c r="R211" s="24">
        <f t="shared" si="3"/>
        <v>25.762397322786736</v>
      </c>
    </row>
    <row r="212" spans="1:18" x14ac:dyDescent="0.25">
      <c r="A212" t="s">
        <v>4252</v>
      </c>
      <c r="B212">
        <v>2003</v>
      </c>
      <c r="C212" t="s">
        <v>8358</v>
      </c>
      <c r="D212">
        <v>19</v>
      </c>
      <c r="E212">
        <v>0</v>
      </c>
      <c r="F212" s="17">
        <v>2138.0700000000002</v>
      </c>
      <c r="G212" t="s">
        <v>8349</v>
      </c>
      <c r="H212" t="s">
        <v>8353</v>
      </c>
      <c r="I212" t="s">
        <v>8356</v>
      </c>
      <c r="L212" s="20">
        <v>2003</v>
      </c>
      <c r="M212" s="20" t="s">
        <v>8358</v>
      </c>
      <c r="N212" s="20" t="s">
        <v>8349</v>
      </c>
      <c r="O212" s="20" t="s">
        <v>8353</v>
      </c>
      <c r="P212" s="20" t="s">
        <v>8356</v>
      </c>
      <c r="Q212" s="20" t="str">
        <f>CONCATENATE(Table1[[#This Row],[date]],"-",M212,"-",L212)</f>
        <v>19-Aug-2003</v>
      </c>
      <c r="R212" s="24">
        <f t="shared" si="3"/>
        <v>19.803520208604954</v>
      </c>
    </row>
    <row r="213" spans="1:18" x14ac:dyDescent="0.25">
      <c r="A213" t="s">
        <v>4250</v>
      </c>
      <c r="B213">
        <v>2004</v>
      </c>
      <c r="C213" t="s">
        <v>8359</v>
      </c>
      <c r="D213">
        <v>4</v>
      </c>
      <c r="E213">
        <v>0</v>
      </c>
      <c r="F213" s="17">
        <v>2144.85</v>
      </c>
      <c r="G213" t="s">
        <v>8349</v>
      </c>
      <c r="H213" t="s">
        <v>8353</v>
      </c>
      <c r="I213" t="s">
        <v>8360</v>
      </c>
      <c r="L213" s="20">
        <v>2004</v>
      </c>
      <c r="M213" s="20" t="s">
        <v>8359</v>
      </c>
      <c r="N213" s="20" t="s">
        <v>8349</v>
      </c>
      <c r="O213" s="20" t="s">
        <v>8353</v>
      </c>
      <c r="P213" s="20" t="s">
        <v>8360</v>
      </c>
      <c r="Q213" s="20" t="str">
        <f>CONCATENATE(Table1[[#This Row],[date]],"-",M213,"-",L213)</f>
        <v>4-Oct-2004</v>
      </c>
      <c r="R213" s="24">
        <f t="shared" si="3"/>
        <v>18.674880219028061</v>
      </c>
    </row>
    <row r="214" spans="1:18" x14ac:dyDescent="0.25">
      <c r="A214" t="s">
        <v>4248</v>
      </c>
      <c r="B214">
        <v>2000</v>
      </c>
      <c r="C214" t="s">
        <v>8357</v>
      </c>
      <c r="D214">
        <v>27</v>
      </c>
      <c r="E214">
        <v>0</v>
      </c>
      <c r="F214" s="17">
        <v>2150.4699999999998</v>
      </c>
      <c r="G214" t="s">
        <v>8349</v>
      </c>
      <c r="H214" t="s">
        <v>8350</v>
      </c>
      <c r="I214" t="s">
        <v>8360</v>
      </c>
      <c r="L214" s="20">
        <v>2000</v>
      </c>
      <c r="M214" s="20" t="s">
        <v>8357</v>
      </c>
      <c r="N214" s="20" t="s">
        <v>8349</v>
      </c>
      <c r="O214" s="20" t="s">
        <v>8350</v>
      </c>
      <c r="P214" s="20" t="s">
        <v>8360</v>
      </c>
      <c r="Q214" s="20" t="str">
        <f>CONCATENATE(Table1[[#This Row],[date]],"-",M214,"-",L214)</f>
        <v>27-Dec-2000</v>
      </c>
      <c r="R214" s="24">
        <f t="shared" si="3"/>
        <v>22.444900752908968</v>
      </c>
    </row>
    <row r="215" spans="1:18" x14ac:dyDescent="0.25">
      <c r="A215" t="s">
        <v>4246</v>
      </c>
      <c r="B215">
        <v>2000</v>
      </c>
      <c r="C215" t="s">
        <v>8359</v>
      </c>
      <c r="D215">
        <v>22</v>
      </c>
      <c r="E215">
        <v>0</v>
      </c>
      <c r="F215" s="17">
        <v>2154.36</v>
      </c>
      <c r="G215" t="s">
        <v>8349</v>
      </c>
      <c r="H215" t="s">
        <v>8349</v>
      </c>
      <c r="I215" t="s">
        <v>8360</v>
      </c>
      <c r="L215" s="20">
        <v>2000</v>
      </c>
      <c r="M215" s="20" t="s">
        <v>8359</v>
      </c>
      <c r="N215" s="20" t="s">
        <v>8349</v>
      </c>
      <c r="O215" s="20" t="s">
        <v>8349</v>
      </c>
      <c r="P215" s="20" t="s">
        <v>8360</v>
      </c>
      <c r="Q215" s="20" t="str">
        <f>CONCATENATE(Table1[[#This Row],[date]],"-",M215,"-",L215)</f>
        <v>22-Oct-2000</v>
      </c>
      <c r="R215" s="24">
        <f t="shared" si="3"/>
        <v>22.625598904859686</v>
      </c>
    </row>
    <row r="216" spans="1:18" x14ac:dyDescent="0.25">
      <c r="A216" t="s">
        <v>4244</v>
      </c>
      <c r="B216">
        <v>2000</v>
      </c>
      <c r="C216" t="s">
        <v>8352</v>
      </c>
      <c r="D216">
        <v>29</v>
      </c>
      <c r="E216">
        <v>0</v>
      </c>
      <c r="F216" s="17">
        <v>2155.6799999999998</v>
      </c>
      <c r="G216" t="s">
        <v>8349</v>
      </c>
      <c r="H216" t="s">
        <v>8350</v>
      </c>
      <c r="I216" t="s">
        <v>8351</v>
      </c>
      <c r="L216" s="20">
        <v>2000</v>
      </c>
      <c r="M216" s="20" t="s">
        <v>8352</v>
      </c>
      <c r="N216" s="20" t="s">
        <v>8349</v>
      </c>
      <c r="O216" s="20" t="s">
        <v>8350</v>
      </c>
      <c r="P216" s="20" t="s">
        <v>8351</v>
      </c>
      <c r="Q216" s="20" t="str">
        <f>CONCATENATE(Table1[[#This Row],[date]],"-",M216,"-",L216)</f>
        <v>29-Nov-2000</v>
      </c>
      <c r="R216" s="24">
        <f t="shared" si="3"/>
        <v>22.521560574948666</v>
      </c>
    </row>
    <row r="217" spans="1:18" x14ac:dyDescent="0.25">
      <c r="A217" t="s">
        <v>4242</v>
      </c>
      <c r="B217">
        <v>2000</v>
      </c>
      <c r="C217" t="s">
        <v>8357</v>
      </c>
      <c r="D217">
        <v>10</v>
      </c>
      <c r="E217">
        <v>0</v>
      </c>
      <c r="F217" s="17">
        <v>2156.75</v>
      </c>
      <c r="G217" t="s">
        <v>8349</v>
      </c>
      <c r="H217" t="s">
        <v>8349</v>
      </c>
      <c r="I217" t="s">
        <v>8351</v>
      </c>
      <c r="L217" s="20">
        <v>2000</v>
      </c>
      <c r="M217" s="20" t="s">
        <v>8357</v>
      </c>
      <c r="N217" s="20" t="s">
        <v>8349</v>
      </c>
      <c r="O217" s="20" t="s">
        <v>8349</v>
      </c>
      <c r="P217" s="20" t="s">
        <v>8351</v>
      </c>
      <c r="Q217" s="20" t="str">
        <f>CONCATENATE(Table1[[#This Row],[date]],"-",M217,"-",L217)</f>
        <v>10-Dec-2000</v>
      </c>
      <c r="R217" s="24">
        <f t="shared" si="3"/>
        <v>22.491444216290212</v>
      </c>
    </row>
    <row r="218" spans="1:18" x14ac:dyDescent="0.25">
      <c r="A218" t="s">
        <v>4240</v>
      </c>
      <c r="B218">
        <v>2000</v>
      </c>
      <c r="C218" t="s">
        <v>8358</v>
      </c>
      <c r="D218">
        <v>23</v>
      </c>
      <c r="E218">
        <v>0</v>
      </c>
      <c r="F218" s="17">
        <v>2166.73</v>
      </c>
      <c r="G218" t="s">
        <v>8349</v>
      </c>
      <c r="H218" t="s">
        <v>8349</v>
      </c>
      <c r="I218" t="s">
        <v>8360</v>
      </c>
      <c r="L218" s="20">
        <v>2000</v>
      </c>
      <c r="M218" s="20" t="s">
        <v>8358</v>
      </c>
      <c r="N218" s="20" t="s">
        <v>8349</v>
      </c>
      <c r="O218" s="20" t="s">
        <v>8349</v>
      </c>
      <c r="P218" s="20" t="s">
        <v>8360</v>
      </c>
      <c r="Q218" s="20" t="str">
        <f>CONCATENATE(Table1[[#This Row],[date]],"-",M218,"-",L218)</f>
        <v>23-Aug-2000</v>
      </c>
      <c r="R218" s="24">
        <f t="shared" si="3"/>
        <v>22.78986995208761</v>
      </c>
    </row>
    <row r="219" spans="1:18" x14ac:dyDescent="0.25">
      <c r="A219" t="s">
        <v>4238</v>
      </c>
      <c r="B219">
        <v>1994</v>
      </c>
      <c r="C219" t="s">
        <v>8355</v>
      </c>
      <c r="D219">
        <v>27</v>
      </c>
      <c r="E219">
        <v>0</v>
      </c>
      <c r="F219" s="17">
        <v>2170.08</v>
      </c>
      <c r="G219" t="s">
        <v>8349</v>
      </c>
      <c r="H219" t="s">
        <v>8349</v>
      </c>
      <c r="I219" t="s">
        <v>8351</v>
      </c>
      <c r="L219" s="20">
        <v>1994</v>
      </c>
      <c r="M219" s="20" t="s">
        <v>8355</v>
      </c>
      <c r="N219" s="20" t="s">
        <v>8349</v>
      </c>
      <c r="O219" s="20" t="s">
        <v>8349</v>
      </c>
      <c r="P219" s="20" t="s">
        <v>8351</v>
      </c>
      <c r="Q219" s="20" t="str">
        <f>CONCATENATE(Table1[[#This Row],[date]],"-",M219,"-",L219)</f>
        <v>27-Sep-1994</v>
      </c>
      <c r="R219" s="24">
        <f t="shared" si="3"/>
        <v>28.696723555717806</v>
      </c>
    </row>
    <row r="220" spans="1:18" x14ac:dyDescent="0.25">
      <c r="A220" t="s">
        <v>4236</v>
      </c>
      <c r="B220">
        <v>1991</v>
      </c>
      <c r="C220" t="s">
        <v>8357</v>
      </c>
      <c r="D220">
        <v>16</v>
      </c>
      <c r="E220">
        <v>3</v>
      </c>
      <c r="F220" s="17">
        <v>2193.1999999999998</v>
      </c>
      <c r="G220" t="s">
        <v>8349</v>
      </c>
      <c r="H220" t="s">
        <v>8349</v>
      </c>
      <c r="I220" t="s">
        <v>8356</v>
      </c>
      <c r="L220" s="20">
        <v>1991</v>
      </c>
      <c r="M220" s="20" t="s">
        <v>8357</v>
      </c>
      <c r="N220" s="20" t="s">
        <v>8349</v>
      </c>
      <c r="O220" s="20" t="s">
        <v>8349</v>
      </c>
      <c r="P220" s="20" t="s">
        <v>8356</v>
      </c>
      <c r="Q220" s="20" t="str">
        <f>CONCATENATE(Table1[[#This Row],[date]],"-",M220,"-",L220)</f>
        <v>16-Dec-1991</v>
      </c>
      <c r="R220" s="24">
        <f t="shared" si="3"/>
        <v>31.477723388368041</v>
      </c>
    </row>
    <row r="221" spans="1:18" x14ac:dyDescent="0.25">
      <c r="A221" t="s">
        <v>4234</v>
      </c>
      <c r="B221">
        <v>2004</v>
      </c>
      <c r="C221" t="s">
        <v>8357</v>
      </c>
      <c r="D221">
        <v>7</v>
      </c>
      <c r="E221">
        <v>0</v>
      </c>
      <c r="F221" s="17">
        <v>2196.4699999999998</v>
      </c>
      <c r="G221" t="s">
        <v>8349</v>
      </c>
      <c r="H221" t="s">
        <v>8350</v>
      </c>
      <c r="I221" t="s">
        <v>8366</v>
      </c>
      <c r="L221" s="20">
        <v>2004</v>
      </c>
      <c r="M221" s="20" t="s">
        <v>8357</v>
      </c>
      <c r="N221" s="20" t="s">
        <v>8349</v>
      </c>
      <c r="O221" s="20" t="s">
        <v>8350</v>
      </c>
      <c r="P221" s="20" t="s">
        <v>8366</v>
      </c>
      <c r="Q221" s="20" t="str">
        <f>CONCATENATE(Table1[[#This Row],[date]],"-",M221,"-",L221)</f>
        <v>7-Dec-2004</v>
      </c>
      <c r="R221" s="24">
        <f t="shared" si="3"/>
        <v>18.499657768651609</v>
      </c>
    </row>
    <row r="222" spans="1:18" x14ac:dyDescent="0.25">
      <c r="A222" t="s">
        <v>4232</v>
      </c>
      <c r="B222">
        <v>2004</v>
      </c>
      <c r="C222" t="s">
        <v>8355</v>
      </c>
      <c r="D222">
        <v>3</v>
      </c>
      <c r="E222">
        <v>0</v>
      </c>
      <c r="F222" s="17">
        <v>2198.19</v>
      </c>
      <c r="G222" t="s">
        <v>8349</v>
      </c>
      <c r="H222" t="s">
        <v>8353</v>
      </c>
      <c r="I222" t="s">
        <v>8367</v>
      </c>
      <c r="L222" s="20">
        <v>2004</v>
      </c>
      <c r="M222" s="20" t="s">
        <v>8355</v>
      </c>
      <c r="N222" s="20" t="s">
        <v>8349</v>
      </c>
      <c r="O222" s="20" t="s">
        <v>8353</v>
      </c>
      <c r="P222" s="20" t="s">
        <v>8367</v>
      </c>
      <c r="Q222" s="20" t="str">
        <f>CONCATENATE(Table1[[#This Row],[date]],"-",M222,"-",L222)</f>
        <v>3-Sep-2004</v>
      </c>
      <c r="R222" s="24">
        <f t="shared" si="3"/>
        <v>18.759753593429156</v>
      </c>
    </row>
    <row r="223" spans="1:18" x14ac:dyDescent="0.25">
      <c r="A223" t="s">
        <v>4230</v>
      </c>
      <c r="B223">
        <v>2004</v>
      </c>
      <c r="C223" t="s">
        <v>8355</v>
      </c>
      <c r="D223">
        <v>12</v>
      </c>
      <c r="E223">
        <v>0</v>
      </c>
      <c r="F223" s="17">
        <v>2200.83</v>
      </c>
      <c r="G223" t="s">
        <v>8349</v>
      </c>
      <c r="H223" t="s">
        <v>8349</v>
      </c>
      <c r="I223" t="s">
        <v>8366</v>
      </c>
      <c r="L223" s="20">
        <v>2004</v>
      </c>
      <c r="M223" s="20" t="s">
        <v>8355</v>
      </c>
      <c r="N223" s="20" t="s">
        <v>8349</v>
      </c>
      <c r="O223" s="20" t="s">
        <v>8349</v>
      </c>
      <c r="P223" s="20" t="s">
        <v>8366</v>
      </c>
      <c r="Q223" s="20" t="str">
        <f>CONCATENATE(Table1[[#This Row],[date]],"-",M223,"-",L223)</f>
        <v>12-Sep-2004</v>
      </c>
      <c r="R223" s="24">
        <f t="shared" si="3"/>
        <v>18.735112936344969</v>
      </c>
    </row>
    <row r="224" spans="1:18" x14ac:dyDescent="0.25">
      <c r="A224" t="s">
        <v>4228</v>
      </c>
      <c r="B224">
        <v>2004</v>
      </c>
      <c r="C224" t="s">
        <v>8348</v>
      </c>
      <c r="D224">
        <v>27</v>
      </c>
      <c r="E224">
        <v>1</v>
      </c>
      <c r="F224" s="17">
        <v>2201.1</v>
      </c>
      <c r="G224" t="s">
        <v>8349</v>
      </c>
      <c r="H224" t="s">
        <v>8350</v>
      </c>
      <c r="I224" t="s">
        <v>8351</v>
      </c>
      <c r="L224" s="20">
        <v>2004</v>
      </c>
      <c r="M224" s="20" t="s">
        <v>8348</v>
      </c>
      <c r="N224" s="20" t="s">
        <v>8349</v>
      </c>
      <c r="O224" s="20" t="s">
        <v>8350</v>
      </c>
      <c r="P224" s="20" t="s">
        <v>8351</v>
      </c>
      <c r="Q224" s="20" t="str">
        <f>CONCATENATE(Table1[[#This Row],[date]],"-",M224,"-",L224)</f>
        <v>27-Jul-2004</v>
      </c>
      <c r="R224" s="24">
        <f t="shared" si="3"/>
        <v>18.863791923340177</v>
      </c>
    </row>
    <row r="225" spans="1:18" x14ac:dyDescent="0.25">
      <c r="A225" t="s">
        <v>4226</v>
      </c>
      <c r="B225">
        <v>2004</v>
      </c>
      <c r="C225" t="s">
        <v>8358</v>
      </c>
      <c r="D225">
        <v>6</v>
      </c>
      <c r="E225">
        <v>0</v>
      </c>
      <c r="F225" s="17">
        <v>2203.4699999999998</v>
      </c>
      <c r="G225" t="s">
        <v>8349</v>
      </c>
      <c r="H225" t="s">
        <v>8349</v>
      </c>
      <c r="I225" t="s">
        <v>8366</v>
      </c>
      <c r="L225" s="20">
        <v>2004</v>
      </c>
      <c r="M225" s="20" t="s">
        <v>8358</v>
      </c>
      <c r="N225" s="20" t="s">
        <v>8349</v>
      </c>
      <c r="O225" s="20" t="s">
        <v>8349</v>
      </c>
      <c r="P225" s="20" t="s">
        <v>8366</v>
      </c>
      <c r="Q225" s="20" t="str">
        <f>CONCATENATE(Table1[[#This Row],[date]],"-",M225,"-",L225)</f>
        <v>6-Aug-2004</v>
      </c>
      <c r="R225" s="24">
        <f t="shared" si="3"/>
        <v>18.836413415468858</v>
      </c>
    </row>
    <row r="226" spans="1:18" x14ac:dyDescent="0.25">
      <c r="A226" t="s">
        <v>4224</v>
      </c>
      <c r="B226">
        <v>2004</v>
      </c>
      <c r="C226" t="s">
        <v>8359</v>
      </c>
      <c r="D226">
        <v>28</v>
      </c>
      <c r="E226">
        <v>0</v>
      </c>
      <c r="F226" s="17">
        <v>2203.7399999999998</v>
      </c>
      <c r="G226" t="s">
        <v>8349</v>
      </c>
      <c r="H226" t="s">
        <v>8349</v>
      </c>
      <c r="I226" t="s">
        <v>8366</v>
      </c>
      <c r="L226" s="20">
        <v>2004</v>
      </c>
      <c r="M226" s="20" t="s">
        <v>8359</v>
      </c>
      <c r="N226" s="20" t="s">
        <v>8349</v>
      </c>
      <c r="O226" s="20" t="s">
        <v>8349</v>
      </c>
      <c r="P226" s="20" t="s">
        <v>8366</v>
      </c>
      <c r="Q226" s="20" t="str">
        <f>CONCATENATE(Table1[[#This Row],[date]],"-",M226,"-",L226)</f>
        <v>28-Oct-2004</v>
      </c>
      <c r="R226" s="24">
        <f t="shared" si="3"/>
        <v>18.609171800136892</v>
      </c>
    </row>
    <row r="227" spans="1:18" x14ac:dyDescent="0.25">
      <c r="A227" t="s">
        <v>4222</v>
      </c>
      <c r="B227">
        <v>2004</v>
      </c>
      <c r="C227" t="s">
        <v>8352</v>
      </c>
      <c r="D227">
        <v>13</v>
      </c>
      <c r="E227">
        <v>0</v>
      </c>
      <c r="F227" s="17">
        <v>2205.98</v>
      </c>
      <c r="G227" t="s">
        <v>8349</v>
      </c>
      <c r="H227" t="s">
        <v>8350</v>
      </c>
      <c r="I227" t="s">
        <v>8366</v>
      </c>
      <c r="L227" s="20">
        <v>2004</v>
      </c>
      <c r="M227" s="20" t="s">
        <v>8352</v>
      </c>
      <c r="N227" s="20" t="s">
        <v>8349</v>
      </c>
      <c r="O227" s="20" t="s">
        <v>8350</v>
      </c>
      <c r="P227" s="20" t="s">
        <v>8366</v>
      </c>
      <c r="Q227" s="20" t="str">
        <f>CONCATENATE(Table1[[#This Row],[date]],"-",M227,"-",L227)</f>
        <v>13-Nov-2004</v>
      </c>
      <c r="R227" s="24">
        <f t="shared" si="3"/>
        <v>18.565366187542779</v>
      </c>
    </row>
    <row r="228" spans="1:18" x14ac:dyDescent="0.25">
      <c r="A228" t="s">
        <v>4220</v>
      </c>
      <c r="B228">
        <v>2004</v>
      </c>
      <c r="C228" t="s">
        <v>8358</v>
      </c>
      <c r="D228">
        <v>6</v>
      </c>
      <c r="E228">
        <v>0</v>
      </c>
      <c r="F228" s="17">
        <v>2207.6999999999998</v>
      </c>
      <c r="G228" t="s">
        <v>8349</v>
      </c>
      <c r="H228" t="s">
        <v>8349</v>
      </c>
      <c r="I228" t="s">
        <v>8366</v>
      </c>
      <c r="L228" s="20">
        <v>2004</v>
      </c>
      <c r="M228" s="20" t="s">
        <v>8358</v>
      </c>
      <c r="N228" s="20" t="s">
        <v>8349</v>
      </c>
      <c r="O228" s="20" t="s">
        <v>8349</v>
      </c>
      <c r="P228" s="20" t="s">
        <v>8366</v>
      </c>
      <c r="Q228" s="20" t="str">
        <f>CONCATENATE(Table1[[#This Row],[date]],"-",M228,"-",L228)</f>
        <v>6-Aug-2004</v>
      </c>
      <c r="R228" s="24">
        <f t="shared" si="3"/>
        <v>18.836413415468858</v>
      </c>
    </row>
    <row r="229" spans="1:18" x14ac:dyDescent="0.25">
      <c r="A229" t="s">
        <v>4218</v>
      </c>
      <c r="B229">
        <v>2004</v>
      </c>
      <c r="C229" t="s">
        <v>8348</v>
      </c>
      <c r="D229">
        <v>27</v>
      </c>
      <c r="E229">
        <v>0</v>
      </c>
      <c r="F229" s="17">
        <v>2211.13</v>
      </c>
      <c r="G229" t="s">
        <v>8349</v>
      </c>
      <c r="H229" t="s">
        <v>8349</v>
      </c>
      <c r="I229" t="s">
        <v>8366</v>
      </c>
      <c r="L229" s="20">
        <v>2004</v>
      </c>
      <c r="M229" s="20" t="s">
        <v>8348</v>
      </c>
      <c r="N229" s="20" t="s">
        <v>8349</v>
      </c>
      <c r="O229" s="20" t="s">
        <v>8349</v>
      </c>
      <c r="P229" s="20" t="s">
        <v>8366</v>
      </c>
      <c r="Q229" s="20" t="str">
        <f>CONCATENATE(Table1[[#This Row],[date]],"-",M229,"-",L229)</f>
        <v>27-Jul-2004</v>
      </c>
      <c r="R229" s="24">
        <f t="shared" si="3"/>
        <v>18.863791923340177</v>
      </c>
    </row>
    <row r="230" spans="1:18" x14ac:dyDescent="0.25">
      <c r="A230" t="s">
        <v>4216</v>
      </c>
      <c r="B230">
        <v>1994</v>
      </c>
      <c r="C230" t="s">
        <v>8352</v>
      </c>
      <c r="D230">
        <v>17</v>
      </c>
      <c r="E230">
        <v>0</v>
      </c>
      <c r="F230" s="17">
        <v>2213.21</v>
      </c>
      <c r="G230" t="s">
        <v>8349</v>
      </c>
      <c r="H230" t="s">
        <v>8349</v>
      </c>
      <c r="I230" t="s">
        <v>8351</v>
      </c>
      <c r="L230" s="20">
        <v>1994</v>
      </c>
      <c r="M230" s="20" t="s">
        <v>8352</v>
      </c>
      <c r="N230" s="20" t="s">
        <v>8349</v>
      </c>
      <c r="O230" s="20" t="s">
        <v>8349</v>
      </c>
      <c r="P230" s="20" t="s">
        <v>8351</v>
      </c>
      <c r="Q230" s="20" t="str">
        <f>CONCATENATE(Table1[[#This Row],[date]],"-",M230,"-",L230)</f>
        <v>17-Nov-1994</v>
      </c>
      <c r="R230" s="24">
        <f t="shared" si="3"/>
        <v>28.557086793830425</v>
      </c>
    </row>
    <row r="231" spans="1:18" x14ac:dyDescent="0.25">
      <c r="A231" t="s">
        <v>4214</v>
      </c>
      <c r="B231">
        <v>2004</v>
      </c>
      <c r="C231" t="s">
        <v>8354</v>
      </c>
      <c r="D231">
        <v>13</v>
      </c>
      <c r="E231">
        <v>0</v>
      </c>
      <c r="F231" s="17">
        <v>2217.4699999999998</v>
      </c>
      <c r="G231" t="s">
        <v>8349</v>
      </c>
      <c r="H231" t="s">
        <v>8353</v>
      </c>
      <c r="I231" t="s">
        <v>8366</v>
      </c>
      <c r="L231" s="20">
        <v>2004</v>
      </c>
      <c r="M231" s="20" t="s">
        <v>8354</v>
      </c>
      <c r="N231" s="20" t="s">
        <v>8349</v>
      </c>
      <c r="O231" s="20" t="s">
        <v>8353</v>
      </c>
      <c r="P231" s="20" t="s">
        <v>8366</v>
      </c>
      <c r="Q231" s="20" t="str">
        <f>CONCATENATE(Table1[[#This Row],[date]],"-",M231,"-",L231)</f>
        <v>13-Jun-2004</v>
      </c>
      <c r="R231" s="24">
        <f t="shared" si="3"/>
        <v>18.984257357973991</v>
      </c>
    </row>
    <row r="232" spans="1:18" x14ac:dyDescent="0.25">
      <c r="A232" t="s">
        <v>4212</v>
      </c>
      <c r="B232">
        <v>2004</v>
      </c>
      <c r="C232" t="s">
        <v>8355</v>
      </c>
      <c r="D232">
        <v>25</v>
      </c>
      <c r="E232">
        <v>0</v>
      </c>
      <c r="F232" s="17">
        <v>2217.6</v>
      </c>
      <c r="G232" t="s">
        <v>8349</v>
      </c>
      <c r="H232" t="s">
        <v>8353</v>
      </c>
      <c r="I232" t="s">
        <v>8366</v>
      </c>
      <c r="L232" s="20">
        <v>2004</v>
      </c>
      <c r="M232" s="20" t="s">
        <v>8355</v>
      </c>
      <c r="N232" s="20" t="s">
        <v>8349</v>
      </c>
      <c r="O232" s="20" t="s">
        <v>8353</v>
      </c>
      <c r="P232" s="20" t="s">
        <v>8366</v>
      </c>
      <c r="Q232" s="20" t="str">
        <f>CONCATENATE(Table1[[#This Row],[date]],"-",M232,"-",L232)</f>
        <v>25-Sep-2004</v>
      </c>
      <c r="R232" s="24">
        <f t="shared" si="3"/>
        <v>18.699520876112253</v>
      </c>
    </row>
    <row r="233" spans="1:18" x14ac:dyDescent="0.25">
      <c r="A233" t="s">
        <v>4210</v>
      </c>
      <c r="B233">
        <v>2004</v>
      </c>
      <c r="C233" t="s">
        <v>8357</v>
      </c>
      <c r="D233">
        <v>12</v>
      </c>
      <c r="E233">
        <v>1</v>
      </c>
      <c r="F233" s="17">
        <v>2219.4499999999998</v>
      </c>
      <c r="G233" t="s">
        <v>8349</v>
      </c>
      <c r="H233" t="s">
        <v>8353</v>
      </c>
      <c r="I233" t="s">
        <v>8351</v>
      </c>
      <c r="L233" s="20">
        <v>2004</v>
      </c>
      <c r="M233" s="20" t="s">
        <v>8357</v>
      </c>
      <c r="N233" s="20" t="s">
        <v>8349</v>
      </c>
      <c r="O233" s="20" t="s">
        <v>8353</v>
      </c>
      <c r="P233" s="20" t="s">
        <v>8351</v>
      </c>
      <c r="Q233" s="20" t="str">
        <f>CONCATENATE(Table1[[#This Row],[date]],"-",M233,"-",L233)</f>
        <v>12-Dec-2004</v>
      </c>
      <c r="R233" s="24">
        <f t="shared" si="3"/>
        <v>18.48596851471595</v>
      </c>
    </row>
    <row r="234" spans="1:18" x14ac:dyDescent="0.25">
      <c r="A234" t="s">
        <v>4208</v>
      </c>
      <c r="B234">
        <v>2003</v>
      </c>
      <c r="C234" t="s">
        <v>8357</v>
      </c>
      <c r="D234">
        <v>10</v>
      </c>
      <c r="E234">
        <v>1</v>
      </c>
      <c r="F234" s="17">
        <v>2221.56</v>
      </c>
      <c r="G234" t="s">
        <v>8349</v>
      </c>
      <c r="H234" t="s">
        <v>8350</v>
      </c>
      <c r="I234" t="s">
        <v>8356</v>
      </c>
      <c r="L234" s="20">
        <v>2003</v>
      </c>
      <c r="M234" s="20" t="s">
        <v>8357</v>
      </c>
      <c r="N234" s="20" t="s">
        <v>8349</v>
      </c>
      <c r="O234" s="20" t="s">
        <v>8350</v>
      </c>
      <c r="P234" s="20" t="s">
        <v>8356</v>
      </c>
      <c r="Q234" s="20" t="str">
        <f>CONCATENATE(Table1[[#This Row],[date]],"-",M234,"-",L234)</f>
        <v>10-Dec-2003</v>
      </c>
      <c r="R234" s="24">
        <f t="shared" si="3"/>
        <v>19.49413298565841</v>
      </c>
    </row>
    <row r="235" spans="1:18" x14ac:dyDescent="0.25">
      <c r="A235" t="s">
        <v>4206</v>
      </c>
      <c r="B235">
        <v>2000</v>
      </c>
      <c r="C235" t="s">
        <v>8354</v>
      </c>
      <c r="D235">
        <v>30</v>
      </c>
      <c r="E235">
        <v>0</v>
      </c>
      <c r="F235" s="17">
        <v>2250.84</v>
      </c>
      <c r="G235" t="s">
        <v>8349</v>
      </c>
      <c r="H235" t="s">
        <v>8349</v>
      </c>
      <c r="I235" t="s">
        <v>8364</v>
      </c>
      <c r="L235" s="20">
        <v>2000</v>
      </c>
      <c r="M235" s="20" t="s">
        <v>8354</v>
      </c>
      <c r="N235" s="20" t="s">
        <v>8349</v>
      </c>
      <c r="O235" s="20" t="s">
        <v>8349</v>
      </c>
      <c r="P235" s="20" t="s">
        <v>8364</v>
      </c>
      <c r="Q235" s="20" t="str">
        <f>CONCATENATE(Table1[[#This Row],[date]],"-",M235,"-",L235)</f>
        <v>30-Jun-2000</v>
      </c>
      <c r="R235" s="24">
        <f t="shared" si="3"/>
        <v>22.937713894592743</v>
      </c>
    </row>
    <row r="236" spans="1:18" x14ac:dyDescent="0.25">
      <c r="A236" t="s">
        <v>4204</v>
      </c>
      <c r="B236">
        <v>2000</v>
      </c>
      <c r="C236" t="s">
        <v>8357</v>
      </c>
      <c r="D236">
        <v>11</v>
      </c>
      <c r="E236">
        <v>0</v>
      </c>
      <c r="F236" s="17">
        <v>2254.8000000000002</v>
      </c>
      <c r="G236" t="s">
        <v>8349</v>
      </c>
      <c r="H236" t="s">
        <v>8350</v>
      </c>
      <c r="I236" t="s">
        <v>8363</v>
      </c>
      <c r="L236" s="20">
        <v>2000</v>
      </c>
      <c r="M236" s="20" t="s">
        <v>8357</v>
      </c>
      <c r="N236" s="20" t="s">
        <v>8349</v>
      </c>
      <c r="O236" s="20" t="s">
        <v>8350</v>
      </c>
      <c r="P236" s="20" t="s">
        <v>8363</v>
      </c>
      <c r="Q236" s="20" t="str">
        <f>CONCATENATE(Table1[[#This Row],[date]],"-",M236,"-",L236)</f>
        <v>11-Dec-2000</v>
      </c>
      <c r="R236" s="24">
        <f t="shared" si="3"/>
        <v>22.488706365503081</v>
      </c>
    </row>
    <row r="237" spans="1:18" x14ac:dyDescent="0.25">
      <c r="A237" t="s">
        <v>4202</v>
      </c>
      <c r="B237">
        <v>2002</v>
      </c>
      <c r="C237" t="s">
        <v>8348</v>
      </c>
      <c r="D237">
        <v>15</v>
      </c>
      <c r="E237">
        <v>0</v>
      </c>
      <c r="F237" s="17">
        <v>2257.48</v>
      </c>
      <c r="G237" t="s">
        <v>8349</v>
      </c>
      <c r="H237" t="s">
        <v>8353</v>
      </c>
      <c r="I237" t="s">
        <v>8356</v>
      </c>
      <c r="L237" s="20">
        <v>2002</v>
      </c>
      <c r="M237" s="20" t="s">
        <v>8348</v>
      </c>
      <c r="N237" s="20" t="s">
        <v>8349</v>
      </c>
      <c r="O237" s="20" t="s">
        <v>8353</v>
      </c>
      <c r="P237" s="20" t="s">
        <v>8356</v>
      </c>
      <c r="Q237" s="20" t="str">
        <f>CONCATENATE(Table1[[#This Row],[date]],"-",M237,"-",L237)</f>
        <v>15-Jul-2002</v>
      </c>
      <c r="R237" s="24">
        <f t="shared" si="3"/>
        <v>20.899315494710638</v>
      </c>
    </row>
    <row r="238" spans="1:18" x14ac:dyDescent="0.25">
      <c r="A238" t="s">
        <v>4200</v>
      </c>
      <c r="B238">
        <v>2002</v>
      </c>
      <c r="C238" t="s">
        <v>8352</v>
      </c>
      <c r="D238">
        <v>12</v>
      </c>
      <c r="E238">
        <v>0</v>
      </c>
      <c r="F238" s="17">
        <v>2261.5700000000002</v>
      </c>
      <c r="G238" t="s">
        <v>8349</v>
      </c>
      <c r="H238" t="s">
        <v>8353</v>
      </c>
      <c r="I238" t="s">
        <v>8356</v>
      </c>
      <c r="L238" s="20">
        <v>2002</v>
      </c>
      <c r="M238" s="20" t="s">
        <v>8352</v>
      </c>
      <c r="N238" s="20" t="s">
        <v>8349</v>
      </c>
      <c r="O238" s="20" t="s">
        <v>8353</v>
      </c>
      <c r="P238" s="20" t="s">
        <v>8356</v>
      </c>
      <c r="Q238" s="20" t="str">
        <f>CONCATENATE(Table1[[#This Row],[date]],"-",M238,"-",L238)</f>
        <v>12-Nov-2002</v>
      </c>
      <c r="R238" s="24">
        <f t="shared" si="3"/>
        <v>20.570752955818293</v>
      </c>
    </row>
    <row r="239" spans="1:18" x14ac:dyDescent="0.25">
      <c r="A239" t="s">
        <v>4198</v>
      </c>
      <c r="B239">
        <v>1991</v>
      </c>
      <c r="C239" t="s">
        <v>8354</v>
      </c>
      <c r="D239">
        <v>16</v>
      </c>
      <c r="E239">
        <v>3</v>
      </c>
      <c r="F239" s="17">
        <v>2277.7199999999998</v>
      </c>
      <c r="G239" t="s">
        <v>8349</v>
      </c>
      <c r="H239" t="s">
        <v>8353</v>
      </c>
      <c r="I239" t="s">
        <v>8351</v>
      </c>
      <c r="L239" s="20">
        <v>1991</v>
      </c>
      <c r="M239" s="20" t="s">
        <v>8354</v>
      </c>
      <c r="N239" s="20" t="s">
        <v>8349</v>
      </c>
      <c r="O239" s="20" t="s">
        <v>8353</v>
      </c>
      <c r="P239" s="20" t="s">
        <v>8351</v>
      </c>
      <c r="Q239" s="20" t="str">
        <f>CONCATENATE(Table1[[#This Row],[date]],"-",M239,"-",L239)</f>
        <v>16-Jun-1991</v>
      </c>
      <c r="R239" s="24">
        <f t="shared" si="3"/>
        <v>31.978760474570645</v>
      </c>
    </row>
    <row r="240" spans="1:18" x14ac:dyDescent="0.25">
      <c r="A240" t="s">
        <v>4196</v>
      </c>
      <c r="B240">
        <v>1989</v>
      </c>
      <c r="C240" t="s">
        <v>8359</v>
      </c>
      <c r="D240">
        <v>5</v>
      </c>
      <c r="E240">
        <v>3</v>
      </c>
      <c r="F240" s="17">
        <v>2295.2399999999998</v>
      </c>
      <c r="G240" t="s">
        <v>8349</v>
      </c>
      <c r="H240" t="s">
        <v>8353</v>
      </c>
      <c r="I240" t="s">
        <v>8351</v>
      </c>
      <c r="L240" s="20">
        <v>1989</v>
      </c>
      <c r="M240" s="20" t="s">
        <v>8359</v>
      </c>
      <c r="N240" s="20" t="s">
        <v>8349</v>
      </c>
      <c r="O240" s="20" t="s">
        <v>8353</v>
      </c>
      <c r="P240" s="20" t="s">
        <v>8351</v>
      </c>
      <c r="Q240" s="20" t="str">
        <f>CONCATENATE(Table1[[#This Row],[date]],"-",M240,"-",L240)</f>
        <v>5-Oct-1989</v>
      </c>
      <c r="R240" s="24">
        <f t="shared" si="3"/>
        <v>33.674802472033164</v>
      </c>
    </row>
    <row r="241" spans="1:18" x14ac:dyDescent="0.25">
      <c r="A241" t="s">
        <v>4194</v>
      </c>
      <c r="B241">
        <v>1996</v>
      </c>
      <c r="C241" t="s">
        <v>8352</v>
      </c>
      <c r="D241">
        <v>28</v>
      </c>
      <c r="E241">
        <v>0</v>
      </c>
      <c r="F241" s="17">
        <v>2302.3000000000002</v>
      </c>
      <c r="G241" t="s">
        <v>8353</v>
      </c>
      <c r="H241" t="s">
        <v>8349</v>
      </c>
      <c r="I241" t="s">
        <v>8360</v>
      </c>
      <c r="L241" s="20">
        <v>1996</v>
      </c>
      <c r="M241" s="20" t="s">
        <v>8352</v>
      </c>
      <c r="N241" s="20" t="s">
        <v>8353</v>
      </c>
      <c r="O241" s="20" t="s">
        <v>8349</v>
      </c>
      <c r="P241" s="20" t="s">
        <v>8360</v>
      </c>
      <c r="Q241" s="20" t="str">
        <f>CONCATENATE(Table1[[#This Row],[date]],"-",M241,"-",L241)</f>
        <v>28-Nov-1996</v>
      </c>
      <c r="R241" s="24">
        <f t="shared" si="3"/>
        <v>26.524298425735797</v>
      </c>
    </row>
    <row r="242" spans="1:18" x14ac:dyDescent="0.25">
      <c r="A242" t="s">
        <v>4192</v>
      </c>
      <c r="B242">
        <v>2004</v>
      </c>
      <c r="C242" t="s">
        <v>8355</v>
      </c>
      <c r="D242">
        <v>6</v>
      </c>
      <c r="E242">
        <v>2</v>
      </c>
      <c r="F242" s="17">
        <v>2304</v>
      </c>
      <c r="G242" t="s">
        <v>8349</v>
      </c>
      <c r="H242" t="s">
        <v>8350</v>
      </c>
      <c r="I242" t="s">
        <v>8351</v>
      </c>
      <c r="L242" s="20">
        <v>2004</v>
      </c>
      <c r="M242" s="20" t="s">
        <v>8355</v>
      </c>
      <c r="N242" s="20" t="s">
        <v>8349</v>
      </c>
      <c r="O242" s="20" t="s">
        <v>8350</v>
      </c>
      <c r="P242" s="20" t="s">
        <v>8351</v>
      </c>
      <c r="Q242" s="20" t="str">
        <f>CONCATENATE(Table1[[#This Row],[date]],"-",M242,"-",L242)</f>
        <v>6-Sep-2004</v>
      </c>
      <c r="R242" s="24">
        <f t="shared" si="3"/>
        <v>18.751540041067763</v>
      </c>
    </row>
    <row r="243" spans="1:18" x14ac:dyDescent="0.25">
      <c r="A243" t="s">
        <v>4190</v>
      </c>
      <c r="B243">
        <v>1996</v>
      </c>
      <c r="C243" t="s">
        <v>8357</v>
      </c>
      <c r="D243">
        <v>17</v>
      </c>
      <c r="E243">
        <v>0</v>
      </c>
      <c r="F243" s="17">
        <v>2322.62</v>
      </c>
      <c r="G243" t="s">
        <v>8349</v>
      </c>
      <c r="H243" t="s">
        <v>8353</v>
      </c>
      <c r="I243" t="s">
        <v>8351</v>
      </c>
      <c r="L243" s="20">
        <v>1996</v>
      </c>
      <c r="M243" s="20" t="s">
        <v>8357</v>
      </c>
      <c r="N243" s="20" t="s">
        <v>8349</v>
      </c>
      <c r="O243" s="20" t="s">
        <v>8353</v>
      </c>
      <c r="P243" s="20" t="s">
        <v>8351</v>
      </c>
      <c r="Q243" s="20" t="str">
        <f>CONCATENATE(Table1[[#This Row],[date]],"-",M243,"-",L243)</f>
        <v>17-Dec-1996</v>
      </c>
      <c r="R243" s="24">
        <f t="shared" si="3"/>
        <v>26.472279260780287</v>
      </c>
    </row>
    <row r="244" spans="1:18" x14ac:dyDescent="0.25">
      <c r="A244" t="s">
        <v>4188</v>
      </c>
      <c r="B244">
        <v>2003</v>
      </c>
      <c r="C244" t="s">
        <v>8352</v>
      </c>
      <c r="D244">
        <v>18</v>
      </c>
      <c r="E244">
        <v>1</v>
      </c>
      <c r="F244" s="17">
        <v>2331.52</v>
      </c>
      <c r="G244" t="s">
        <v>8349</v>
      </c>
      <c r="H244" t="s">
        <v>8350</v>
      </c>
      <c r="I244" t="s">
        <v>8360</v>
      </c>
      <c r="L244" s="20">
        <v>2003</v>
      </c>
      <c r="M244" s="20" t="s">
        <v>8352</v>
      </c>
      <c r="N244" s="20" t="s">
        <v>8349</v>
      </c>
      <c r="O244" s="20" t="s">
        <v>8350</v>
      </c>
      <c r="P244" s="20" t="s">
        <v>8360</v>
      </c>
      <c r="Q244" s="20" t="str">
        <f>CONCATENATE(Table1[[#This Row],[date]],"-",M244,"-",L244)</f>
        <v>18-Nov-2003</v>
      </c>
      <c r="R244" s="24">
        <f t="shared" si="3"/>
        <v>19.554367666232071</v>
      </c>
    </row>
    <row r="245" spans="1:18" x14ac:dyDescent="0.25">
      <c r="A245" t="s">
        <v>4186</v>
      </c>
      <c r="B245">
        <v>1998</v>
      </c>
      <c r="C245" t="s">
        <v>8359</v>
      </c>
      <c r="D245">
        <v>21</v>
      </c>
      <c r="E245">
        <v>0</v>
      </c>
      <c r="F245" s="17">
        <v>2352.9699999999998</v>
      </c>
      <c r="G245" t="s">
        <v>8350</v>
      </c>
      <c r="H245" t="s">
        <v>8350</v>
      </c>
      <c r="I245" t="s">
        <v>8356</v>
      </c>
      <c r="L245" s="20">
        <v>1998</v>
      </c>
      <c r="M245" s="20" t="s">
        <v>8359</v>
      </c>
      <c r="N245" s="20" t="s">
        <v>8350</v>
      </c>
      <c r="O245" s="20" t="s">
        <v>8350</v>
      </c>
      <c r="P245" s="20" t="s">
        <v>8356</v>
      </c>
      <c r="Q245" s="20" t="str">
        <f>CONCATENATE(Table1[[#This Row],[date]],"-",M245,"-",L245)</f>
        <v>21-Oct-1998</v>
      </c>
      <c r="R245" s="24">
        <f t="shared" si="3"/>
        <v>24.631002527379948</v>
      </c>
    </row>
    <row r="246" spans="1:18" x14ac:dyDescent="0.25">
      <c r="A246" t="s">
        <v>4184</v>
      </c>
      <c r="B246">
        <v>2002</v>
      </c>
      <c r="C246" t="s">
        <v>8352</v>
      </c>
      <c r="D246">
        <v>5</v>
      </c>
      <c r="E246">
        <v>1</v>
      </c>
      <c r="F246" s="17">
        <v>2362.23</v>
      </c>
      <c r="G246" t="s">
        <v>8349</v>
      </c>
      <c r="H246" t="s">
        <v>8353</v>
      </c>
      <c r="I246" t="s">
        <v>8356</v>
      </c>
      <c r="L246" s="20">
        <v>2002</v>
      </c>
      <c r="M246" s="20" t="s">
        <v>8352</v>
      </c>
      <c r="N246" s="20" t="s">
        <v>8349</v>
      </c>
      <c r="O246" s="20" t="s">
        <v>8353</v>
      </c>
      <c r="P246" s="20" t="s">
        <v>8356</v>
      </c>
      <c r="Q246" s="20" t="str">
        <f>CONCATENATE(Table1[[#This Row],[date]],"-",M246,"-",L246)</f>
        <v>5-Nov-2002</v>
      </c>
      <c r="R246" s="24">
        <f t="shared" si="3"/>
        <v>20.589919103920348</v>
      </c>
    </row>
    <row r="247" spans="1:18" x14ac:dyDescent="0.25">
      <c r="A247" t="s">
        <v>4182</v>
      </c>
      <c r="B247">
        <v>1988</v>
      </c>
      <c r="C247" t="s">
        <v>8357</v>
      </c>
      <c r="D247">
        <v>12</v>
      </c>
      <c r="E247">
        <v>3</v>
      </c>
      <c r="F247" s="17">
        <v>2373.3000000000002</v>
      </c>
      <c r="G247" t="s">
        <v>8349</v>
      </c>
      <c r="H247" t="s">
        <v>8349</v>
      </c>
      <c r="I247" t="s">
        <v>8351</v>
      </c>
      <c r="L247" s="20">
        <v>1988</v>
      </c>
      <c r="M247" s="20" t="s">
        <v>8357</v>
      </c>
      <c r="N247" s="20" t="s">
        <v>8349</v>
      </c>
      <c r="O247" s="20" t="s">
        <v>8349</v>
      </c>
      <c r="P247" s="20" t="s">
        <v>8351</v>
      </c>
      <c r="Q247" s="20" t="str">
        <f>CONCATENATE(Table1[[#This Row],[date]],"-",M247,"-",L247)</f>
        <v>12-Dec-1988</v>
      </c>
      <c r="R247" s="24">
        <f t="shared" si="3"/>
        <v>34.48596851471595</v>
      </c>
    </row>
    <row r="248" spans="1:18" x14ac:dyDescent="0.25">
      <c r="A248" t="s">
        <v>4180</v>
      </c>
      <c r="B248">
        <v>1999</v>
      </c>
      <c r="C248" t="s">
        <v>8357</v>
      </c>
      <c r="D248">
        <v>17</v>
      </c>
      <c r="E248">
        <v>0</v>
      </c>
      <c r="F248" s="17">
        <v>2395.17</v>
      </c>
      <c r="G248" t="s">
        <v>8349</v>
      </c>
      <c r="H248" t="s">
        <v>8353</v>
      </c>
      <c r="I248" t="s">
        <v>8368</v>
      </c>
      <c r="L248" s="20">
        <v>1999</v>
      </c>
      <c r="M248" s="20" t="s">
        <v>8357</v>
      </c>
      <c r="N248" s="20" t="s">
        <v>8349</v>
      </c>
      <c r="O248" s="20" t="s">
        <v>8353</v>
      </c>
      <c r="P248" s="20" t="s">
        <v>8368</v>
      </c>
      <c r="Q248" s="20" t="str">
        <f>CONCATENATE(Table1[[#This Row],[date]],"-",M248,"-",L248)</f>
        <v>17-Dec-1999</v>
      </c>
      <c r="R248" s="24">
        <f t="shared" si="3"/>
        <v>23.474975358668271</v>
      </c>
    </row>
    <row r="249" spans="1:18" x14ac:dyDescent="0.25">
      <c r="A249" t="s">
        <v>4178</v>
      </c>
      <c r="B249">
        <v>1999</v>
      </c>
      <c r="C249" t="s">
        <v>8358</v>
      </c>
      <c r="D249">
        <v>10</v>
      </c>
      <c r="E249">
        <v>0</v>
      </c>
      <c r="F249" s="17">
        <v>2396.1</v>
      </c>
      <c r="G249" t="s">
        <v>8349</v>
      </c>
      <c r="H249" t="s">
        <v>8353</v>
      </c>
      <c r="I249" t="s">
        <v>8362</v>
      </c>
      <c r="L249" s="20">
        <v>1999</v>
      </c>
      <c r="M249" s="20" t="s">
        <v>8358</v>
      </c>
      <c r="N249" s="20" t="s">
        <v>8349</v>
      </c>
      <c r="O249" s="20" t="s">
        <v>8353</v>
      </c>
      <c r="P249" s="20" t="s">
        <v>8362</v>
      </c>
      <c r="Q249" s="20" t="str">
        <f>CONCATENATE(Table1[[#This Row],[date]],"-",M249,"-",L249)</f>
        <v>10-Aug-1999</v>
      </c>
      <c r="R249" s="24">
        <f t="shared" si="3"/>
        <v>23.828167780089803</v>
      </c>
    </row>
    <row r="250" spans="1:18" x14ac:dyDescent="0.25">
      <c r="A250" t="s">
        <v>4176</v>
      </c>
      <c r="B250">
        <v>2001</v>
      </c>
      <c r="C250" t="s">
        <v>8354</v>
      </c>
      <c r="D250">
        <v>3</v>
      </c>
      <c r="E250">
        <v>0</v>
      </c>
      <c r="F250" s="17">
        <v>2404.73</v>
      </c>
      <c r="G250" t="s">
        <v>8349</v>
      </c>
      <c r="H250" t="s">
        <v>8350</v>
      </c>
      <c r="I250" t="s">
        <v>8356</v>
      </c>
      <c r="L250" s="20">
        <v>2001</v>
      </c>
      <c r="M250" s="20" t="s">
        <v>8354</v>
      </c>
      <c r="N250" s="20" t="s">
        <v>8349</v>
      </c>
      <c r="O250" s="20" t="s">
        <v>8350</v>
      </c>
      <c r="P250" s="20" t="s">
        <v>8356</v>
      </c>
      <c r="Q250" s="20" t="str">
        <f>CONCATENATE(Table1[[#This Row],[date]],"-",M250,"-",L250)</f>
        <v>3-Jun-2001</v>
      </c>
      <c r="R250" s="24">
        <f t="shared" si="3"/>
        <v>22.014285714285716</v>
      </c>
    </row>
    <row r="251" spans="1:18" x14ac:dyDescent="0.25">
      <c r="A251" t="s">
        <v>4174</v>
      </c>
      <c r="B251">
        <v>1999</v>
      </c>
      <c r="C251" t="s">
        <v>8352</v>
      </c>
      <c r="D251">
        <v>12</v>
      </c>
      <c r="E251">
        <v>1</v>
      </c>
      <c r="F251" s="17">
        <v>2416.96</v>
      </c>
      <c r="G251" t="s">
        <v>8349</v>
      </c>
      <c r="H251" t="s">
        <v>8349</v>
      </c>
      <c r="I251" t="s">
        <v>8360</v>
      </c>
      <c r="L251" s="20">
        <v>1999</v>
      </c>
      <c r="M251" s="20" t="s">
        <v>8352</v>
      </c>
      <c r="N251" s="20" t="s">
        <v>8349</v>
      </c>
      <c r="O251" s="20" t="s">
        <v>8349</v>
      </c>
      <c r="P251" s="20" t="s">
        <v>8360</v>
      </c>
      <c r="Q251" s="20" t="str">
        <f>CONCATENATE(Table1[[#This Row],[date]],"-",M251,"-",L251)</f>
        <v>12-Nov-1999</v>
      </c>
      <c r="R251" s="24">
        <f t="shared" si="3"/>
        <v>23.570802759829153</v>
      </c>
    </row>
    <row r="252" spans="1:18" x14ac:dyDescent="0.25">
      <c r="A252" t="s">
        <v>4172</v>
      </c>
      <c r="B252">
        <v>1999</v>
      </c>
      <c r="C252" t="s">
        <v>8352</v>
      </c>
      <c r="D252">
        <v>21</v>
      </c>
      <c r="E252">
        <v>1</v>
      </c>
      <c r="F252" s="17">
        <v>2438.06</v>
      </c>
      <c r="G252" t="s">
        <v>8349</v>
      </c>
      <c r="H252" t="s">
        <v>8349</v>
      </c>
      <c r="I252" t="s">
        <v>8351</v>
      </c>
      <c r="L252" s="20">
        <v>1999</v>
      </c>
      <c r="M252" s="20" t="s">
        <v>8352</v>
      </c>
      <c r="N252" s="20" t="s">
        <v>8349</v>
      </c>
      <c r="O252" s="20" t="s">
        <v>8349</v>
      </c>
      <c r="P252" s="20" t="s">
        <v>8351</v>
      </c>
      <c r="Q252" s="20" t="str">
        <f>CONCATENATE(Table1[[#This Row],[date]],"-",M252,"-",L252)</f>
        <v>21-Nov-1999</v>
      </c>
      <c r="R252" s="24">
        <f t="shared" si="3"/>
        <v>23.546161428102071</v>
      </c>
    </row>
    <row r="253" spans="1:18" x14ac:dyDescent="0.25">
      <c r="A253" t="s">
        <v>4170</v>
      </c>
      <c r="B253">
        <v>2002</v>
      </c>
      <c r="C253" t="s">
        <v>8348</v>
      </c>
      <c r="D253">
        <v>29</v>
      </c>
      <c r="E253">
        <v>0</v>
      </c>
      <c r="F253" s="17">
        <v>2457.21</v>
      </c>
      <c r="G253" t="s">
        <v>8349</v>
      </c>
      <c r="H253" t="s">
        <v>8353</v>
      </c>
      <c r="I253" t="s">
        <v>8366</v>
      </c>
      <c r="L253" s="20">
        <v>2002</v>
      </c>
      <c r="M253" s="20" t="s">
        <v>8348</v>
      </c>
      <c r="N253" s="20" t="s">
        <v>8349</v>
      </c>
      <c r="O253" s="20" t="s">
        <v>8353</v>
      </c>
      <c r="P253" s="20" t="s">
        <v>8366</v>
      </c>
      <c r="Q253" s="20" t="str">
        <f>CONCATENATE(Table1[[#This Row],[date]],"-",M253,"-",L253)</f>
        <v>29-Jul-2002</v>
      </c>
      <c r="R253" s="24">
        <f t="shared" si="3"/>
        <v>20.860983198506531</v>
      </c>
    </row>
    <row r="254" spans="1:18" x14ac:dyDescent="0.25">
      <c r="A254" t="s">
        <v>4168</v>
      </c>
      <c r="B254">
        <v>1998</v>
      </c>
      <c r="C254" t="s">
        <v>8352</v>
      </c>
      <c r="D254">
        <v>19</v>
      </c>
      <c r="E254">
        <v>0</v>
      </c>
      <c r="F254" s="17">
        <v>2457.5</v>
      </c>
      <c r="G254" t="s">
        <v>8349</v>
      </c>
      <c r="H254" t="s">
        <v>8353</v>
      </c>
      <c r="I254" t="s">
        <v>8360</v>
      </c>
      <c r="L254" s="20">
        <v>1998</v>
      </c>
      <c r="M254" s="20" t="s">
        <v>8352</v>
      </c>
      <c r="N254" s="20" t="s">
        <v>8349</v>
      </c>
      <c r="O254" s="20" t="s">
        <v>8353</v>
      </c>
      <c r="P254" s="20" t="s">
        <v>8360</v>
      </c>
      <c r="Q254" s="20" t="str">
        <f>CONCATENATE(Table1[[#This Row],[date]],"-",M254,"-",L254)</f>
        <v>19-Nov-1998</v>
      </c>
      <c r="R254" s="24">
        <f t="shared" si="3"/>
        <v>24.551600673967986</v>
      </c>
    </row>
    <row r="255" spans="1:18" x14ac:dyDescent="0.25">
      <c r="A255" t="s">
        <v>4166</v>
      </c>
      <c r="B255">
        <v>2002</v>
      </c>
      <c r="C255" t="s">
        <v>8348</v>
      </c>
      <c r="D255">
        <v>11</v>
      </c>
      <c r="E255">
        <v>0</v>
      </c>
      <c r="F255" s="17">
        <v>2459.7199999999998</v>
      </c>
      <c r="G255" t="s">
        <v>8349</v>
      </c>
      <c r="H255" t="s">
        <v>8349</v>
      </c>
      <c r="I255" t="s">
        <v>8366</v>
      </c>
      <c r="L255" s="20">
        <v>2002</v>
      </c>
      <c r="M255" s="20" t="s">
        <v>8348</v>
      </c>
      <c r="N255" s="20" t="s">
        <v>8349</v>
      </c>
      <c r="O255" s="20" t="s">
        <v>8349</v>
      </c>
      <c r="P255" s="20" t="s">
        <v>8366</v>
      </c>
      <c r="Q255" s="20" t="str">
        <f>CONCATENATE(Table1[[#This Row],[date]],"-",M255,"-",L255)</f>
        <v>11-Jul-2002</v>
      </c>
      <c r="R255" s="24">
        <f t="shared" si="3"/>
        <v>20.910267579340385</v>
      </c>
    </row>
    <row r="256" spans="1:18" x14ac:dyDescent="0.25">
      <c r="A256" t="s">
        <v>4164</v>
      </c>
      <c r="B256">
        <v>1998</v>
      </c>
      <c r="C256" t="s">
        <v>8358</v>
      </c>
      <c r="D256">
        <v>17</v>
      </c>
      <c r="E256">
        <v>0</v>
      </c>
      <c r="F256" s="17">
        <v>2464.62</v>
      </c>
      <c r="G256" t="s">
        <v>8349</v>
      </c>
      <c r="H256" t="s">
        <v>8350</v>
      </c>
      <c r="I256" t="s">
        <v>8351</v>
      </c>
      <c r="L256" s="20">
        <v>1998</v>
      </c>
      <c r="M256" s="20" t="s">
        <v>8358</v>
      </c>
      <c r="N256" s="20" t="s">
        <v>8349</v>
      </c>
      <c r="O256" s="20" t="s">
        <v>8350</v>
      </c>
      <c r="P256" s="20" t="s">
        <v>8351</v>
      </c>
      <c r="Q256" s="20" t="str">
        <f>CONCATENATE(Table1[[#This Row],[date]],"-",M256,"-",L256)</f>
        <v>17-Aug-1998</v>
      </c>
      <c r="R256" s="24">
        <f t="shared" si="3"/>
        <v>24.808972198820555</v>
      </c>
    </row>
    <row r="257" spans="1:18" x14ac:dyDescent="0.25">
      <c r="A257" t="s">
        <v>4162</v>
      </c>
      <c r="B257">
        <v>1998</v>
      </c>
      <c r="C257" t="s">
        <v>8348</v>
      </c>
      <c r="D257">
        <v>2</v>
      </c>
      <c r="E257">
        <v>0</v>
      </c>
      <c r="F257" s="17">
        <v>2473.33</v>
      </c>
      <c r="G257" t="s">
        <v>8349</v>
      </c>
      <c r="H257" t="s">
        <v>8350</v>
      </c>
      <c r="I257" t="s">
        <v>8351</v>
      </c>
      <c r="L257" s="20">
        <v>1998</v>
      </c>
      <c r="M257" s="20" t="s">
        <v>8348</v>
      </c>
      <c r="N257" s="20" t="s">
        <v>8349</v>
      </c>
      <c r="O257" s="20" t="s">
        <v>8350</v>
      </c>
      <c r="P257" s="20" t="s">
        <v>8351</v>
      </c>
      <c r="Q257" s="20" t="str">
        <f>CONCATENATE(Table1[[#This Row],[date]],"-",M257,"-",L257)</f>
        <v>2-Jul-1998</v>
      </c>
      <c r="R257" s="24">
        <f t="shared" si="3"/>
        <v>24.934919966301599</v>
      </c>
    </row>
    <row r="258" spans="1:18" x14ac:dyDescent="0.25">
      <c r="A258" t="s">
        <v>4160</v>
      </c>
      <c r="B258">
        <v>1998</v>
      </c>
      <c r="C258" t="s">
        <v>8354</v>
      </c>
      <c r="D258">
        <v>20</v>
      </c>
      <c r="E258">
        <v>0</v>
      </c>
      <c r="F258" s="17">
        <v>2480.98</v>
      </c>
      <c r="G258" t="s">
        <v>8349</v>
      </c>
      <c r="H258" t="s">
        <v>8349</v>
      </c>
      <c r="I258" t="s">
        <v>8351</v>
      </c>
      <c r="L258" s="20">
        <v>1998</v>
      </c>
      <c r="M258" s="20" t="s">
        <v>8354</v>
      </c>
      <c r="N258" s="20" t="s">
        <v>8349</v>
      </c>
      <c r="O258" s="20" t="s">
        <v>8349</v>
      </c>
      <c r="P258" s="20" t="s">
        <v>8351</v>
      </c>
      <c r="Q258" s="20" t="str">
        <f>CONCATENATE(Table1[[#This Row],[date]],"-",M258,"-",L258)</f>
        <v>20-Jun-1998</v>
      </c>
      <c r="R258" s="24">
        <f t="shared" si="3"/>
        <v>24.967775905644483</v>
      </c>
    </row>
    <row r="259" spans="1:18" x14ac:dyDescent="0.25">
      <c r="A259" t="s">
        <v>4158</v>
      </c>
      <c r="B259">
        <v>1995</v>
      </c>
      <c r="C259" t="s">
        <v>8352</v>
      </c>
      <c r="D259">
        <v>6</v>
      </c>
      <c r="E259">
        <v>0</v>
      </c>
      <c r="F259" s="17">
        <v>2483.7399999999998</v>
      </c>
      <c r="G259" t="s">
        <v>8350</v>
      </c>
      <c r="H259" t="s">
        <v>8349</v>
      </c>
      <c r="I259" t="s">
        <v>8351</v>
      </c>
      <c r="L259" s="20">
        <v>1995</v>
      </c>
      <c r="M259" s="20" t="s">
        <v>8352</v>
      </c>
      <c r="N259" s="20" t="s">
        <v>8350</v>
      </c>
      <c r="O259" s="20" t="s">
        <v>8349</v>
      </c>
      <c r="P259" s="20" t="s">
        <v>8351</v>
      </c>
      <c r="Q259" s="20" t="str">
        <f>CONCATENATE(Table1[[#This Row],[date]],"-",M259,"-",L259)</f>
        <v>6-Nov-1995</v>
      </c>
      <c r="R259" s="24">
        <f t="shared" ref="R259:R322" si="4">YEARFRAC(Q259,DATE(2023,6,8),1)</f>
        <v>27.587235649546827</v>
      </c>
    </row>
    <row r="260" spans="1:18" x14ac:dyDescent="0.25">
      <c r="A260" t="s">
        <v>4156</v>
      </c>
      <c r="B260">
        <v>1995</v>
      </c>
      <c r="C260" t="s">
        <v>8359</v>
      </c>
      <c r="D260">
        <v>14</v>
      </c>
      <c r="E260">
        <v>0</v>
      </c>
      <c r="F260" s="17">
        <v>2494.02</v>
      </c>
      <c r="G260" t="s">
        <v>8350</v>
      </c>
      <c r="H260" t="s">
        <v>8353</v>
      </c>
      <c r="I260" t="s">
        <v>8360</v>
      </c>
      <c r="L260" s="20">
        <v>1995</v>
      </c>
      <c r="M260" s="20" t="s">
        <v>8359</v>
      </c>
      <c r="N260" s="20" t="s">
        <v>8350</v>
      </c>
      <c r="O260" s="20" t="s">
        <v>8353</v>
      </c>
      <c r="P260" s="20" t="s">
        <v>8360</v>
      </c>
      <c r="Q260" s="20" t="str">
        <f>CONCATENATE(Table1[[#This Row],[date]],"-",M260,"-",L260)</f>
        <v>14-Oct-1995</v>
      </c>
      <c r="R260" s="24">
        <f t="shared" si="4"/>
        <v>27.650207703927492</v>
      </c>
    </row>
    <row r="261" spans="1:18" x14ac:dyDescent="0.25">
      <c r="A261" t="s">
        <v>4154</v>
      </c>
      <c r="B261">
        <v>1995</v>
      </c>
      <c r="C261" t="s">
        <v>8348</v>
      </c>
      <c r="D261">
        <v>9</v>
      </c>
      <c r="E261">
        <v>0</v>
      </c>
      <c r="F261" s="17">
        <v>2497.04</v>
      </c>
      <c r="G261" t="s">
        <v>8350</v>
      </c>
      <c r="H261" t="s">
        <v>8350</v>
      </c>
      <c r="I261" t="s">
        <v>8351</v>
      </c>
      <c r="L261" s="20">
        <v>1995</v>
      </c>
      <c r="M261" s="20" t="s">
        <v>8348</v>
      </c>
      <c r="N261" s="20" t="s">
        <v>8350</v>
      </c>
      <c r="O261" s="20" t="s">
        <v>8350</v>
      </c>
      <c r="P261" s="20" t="s">
        <v>8351</v>
      </c>
      <c r="Q261" s="20" t="str">
        <f>CONCATENATE(Table1[[#This Row],[date]],"-",M261,"-",L261)</f>
        <v>9-Jul-1995</v>
      </c>
      <c r="R261" s="24">
        <f t="shared" si="4"/>
        <v>27.915785498489427</v>
      </c>
    </row>
    <row r="262" spans="1:18" x14ac:dyDescent="0.25">
      <c r="A262" t="s">
        <v>4152</v>
      </c>
      <c r="B262">
        <v>1995</v>
      </c>
      <c r="C262" t="s">
        <v>8359</v>
      </c>
      <c r="D262">
        <v>15</v>
      </c>
      <c r="E262">
        <v>0</v>
      </c>
      <c r="F262" s="17">
        <v>2498.41</v>
      </c>
      <c r="G262" t="s">
        <v>8350</v>
      </c>
      <c r="H262" t="s">
        <v>8350</v>
      </c>
      <c r="I262" t="s">
        <v>8351</v>
      </c>
      <c r="L262" s="20">
        <v>1995</v>
      </c>
      <c r="M262" s="20" t="s">
        <v>8359</v>
      </c>
      <c r="N262" s="20" t="s">
        <v>8350</v>
      </c>
      <c r="O262" s="20" t="s">
        <v>8350</v>
      </c>
      <c r="P262" s="20" t="s">
        <v>8351</v>
      </c>
      <c r="Q262" s="20" t="str">
        <f>CONCATENATE(Table1[[#This Row],[date]],"-",M262,"-",L262)</f>
        <v>15-Oct-1995</v>
      </c>
      <c r="R262" s="24">
        <f t="shared" si="4"/>
        <v>27.647469788519636</v>
      </c>
    </row>
    <row r="263" spans="1:18" x14ac:dyDescent="0.25">
      <c r="A263" t="s">
        <v>4150</v>
      </c>
      <c r="B263">
        <v>2004</v>
      </c>
      <c r="C263" t="s">
        <v>8355</v>
      </c>
      <c r="D263">
        <v>6</v>
      </c>
      <c r="E263">
        <v>0</v>
      </c>
      <c r="F263" s="17">
        <v>2500.9299999999998</v>
      </c>
      <c r="G263" t="s">
        <v>8349</v>
      </c>
      <c r="H263" t="s">
        <v>8349</v>
      </c>
      <c r="I263" t="s">
        <v>8356</v>
      </c>
      <c r="L263" s="20">
        <v>2004</v>
      </c>
      <c r="M263" s="20" t="s">
        <v>8355</v>
      </c>
      <c r="N263" s="20" t="s">
        <v>8349</v>
      </c>
      <c r="O263" s="20" t="s">
        <v>8349</v>
      </c>
      <c r="P263" s="20" t="s">
        <v>8356</v>
      </c>
      <c r="Q263" s="20" t="str">
        <f>CONCATENATE(Table1[[#This Row],[date]],"-",M263,"-",L263)</f>
        <v>6-Sep-2004</v>
      </c>
      <c r="R263" s="24">
        <f t="shared" si="4"/>
        <v>18.751540041067763</v>
      </c>
    </row>
    <row r="264" spans="1:18" x14ac:dyDescent="0.25">
      <c r="A264" t="s">
        <v>4148</v>
      </c>
      <c r="B264">
        <v>1991</v>
      </c>
      <c r="C264" t="s">
        <v>8358</v>
      </c>
      <c r="D264">
        <v>5</v>
      </c>
      <c r="E264">
        <v>3</v>
      </c>
      <c r="F264" s="17">
        <v>2510.79</v>
      </c>
      <c r="G264" t="s">
        <v>8349</v>
      </c>
      <c r="H264" t="s">
        <v>8353</v>
      </c>
      <c r="I264" t="s">
        <v>8351</v>
      </c>
      <c r="L264" s="20">
        <v>1991</v>
      </c>
      <c r="M264" s="20" t="s">
        <v>8358</v>
      </c>
      <c r="N264" s="20" t="s">
        <v>8349</v>
      </c>
      <c r="O264" s="20" t="s">
        <v>8353</v>
      </c>
      <c r="P264" s="20" t="s">
        <v>8351</v>
      </c>
      <c r="Q264" s="20" t="str">
        <f>CONCATENATE(Table1[[#This Row],[date]],"-",M264,"-",L264)</f>
        <v>5-Aug-1991</v>
      </c>
      <c r="R264" s="24">
        <f t="shared" si="4"/>
        <v>31.841865095826765</v>
      </c>
    </row>
    <row r="265" spans="1:18" x14ac:dyDescent="0.25">
      <c r="A265" t="s">
        <v>4146</v>
      </c>
      <c r="B265">
        <v>1997</v>
      </c>
      <c r="C265" t="s">
        <v>8352</v>
      </c>
      <c r="D265">
        <v>2</v>
      </c>
      <c r="E265">
        <v>0</v>
      </c>
      <c r="F265" s="17">
        <v>2523.17</v>
      </c>
      <c r="G265" t="s">
        <v>8350</v>
      </c>
      <c r="H265" t="s">
        <v>8353</v>
      </c>
      <c r="I265" t="s">
        <v>8356</v>
      </c>
      <c r="L265" s="20">
        <v>1997</v>
      </c>
      <c r="M265" s="20" t="s">
        <v>8352</v>
      </c>
      <c r="N265" s="20" t="s">
        <v>8350</v>
      </c>
      <c r="O265" s="20" t="s">
        <v>8353</v>
      </c>
      <c r="P265" s="20" t="s">
        <v>8356</v>
      </c>
      <c r="Q265" s="20" t="str">
        <f>CONCATENATE(Table1[[#This Row],[date]],"-",M265,"-",L265)</f>
        <v>2-Nov-1997</v>
      </c>
      <c r="R265" s="24">
        <f t="shared" si="4"/>
        <v>25.598113781563736</v>
      </c>
    </row>
    <row r="266" spans="1:18" x14ac:dyDescent="0.25">
      <c r="A266" t="s">
        <v>4144</v>
      </c>
      <c r="B266">
        <v>2000</v>
      </c>
      <c r="C266" t="s">
        <v>8358</v>
      </c>
      <c r="D266">
        <v>25</v>
      </c>
      <c r="E266">
        <v>0</v>
      </c>
      <c r="F266" s="17">
        <v>2527.8200000000002</v>
      </c>
      <c r="G266" t="s">
        <v>8349</v>
      </c>
      <c r="H266" t="s">
        <v>8350</v>
      </c>
      <c r="I266" t="s">
        <v>8356</v>
      </c>
      <c r="L266" s="20">
        <v>2000</v>
      </c>
      <c r="M266" s="20" t="s">
        <v>8358</v>
      </c>
      <c r="N266" s="20" t="s">
        <v>8349</v>
      </c>
      <c r="O266" s="20" t="s">
        <v>8350</v>
      </c>
      <c r="P266" s="20" t="s">
        <v>8356</v>
      </c>
      <c r="Q266" s="20" t="str">
        <f>CONCATENATE(Table1[[#This Row],[date]],"-",M266,"-",L266)</f>
        <v>25-Aug-2000</v>
      </c>
      <c r="R266" s="24">
        <f t="shared" si="4"/>
        <v>22.784394250513348</v>
      </c>
    </row>
    <row r="267" spans="1:18" x14ac:dyDescent="0.25">
      <c r="A267" t="s">
        <v>4142</v>
      </c>
      <c r="B267">
        <v>1997</v>
      </c>
      <c r="C267" t="s">
        <v>8348</v>
      </c>
      <c r="D267">
        <v>28</v>
      </c>
      <c r="E267">
        <v>0</v>
      </c>
      <c r="F267" s="17">
        <v>2534.39</v>
      </c>
      <c r="G267" t="s">
        <v>8350</v>
      </c>
      <c r="H267" t="s">
        <v>8350</v>
      </c>
      <c r="I267" t="s">
        <v>8356</v>
      </c>
      <c r="L267" s="20">
        <v>1997</v>
      </c>
      <c r="M267" s="20" t="s">
        <v>8348</v>
      </c>
      <c r="N267" s="20" t="s">
        <v>8350</v>
      </c>
      <c r="O267" s="20" t="s">
        <v>8350</v>
      </c>
      <c r="P267" s="20" t="s">
        <v>8356</v>
      </c>
      <c r="Q267" s="20" t="str">
        <f>CONCATENATE(Table1[[#This Row],[date]],"-",M267,"-",L267)</f>
        <v>28-Jul-1997</v>
      </c>
      <c r="R267" s="24">
        <f t="shared" si="4"/>
        <v>25.863705506540917</v>
      </c>
    </row>
    <row r="268" spans="1:18" x14ac:dyDescent="0.25">
      <c r="A268" t="s">
        <v>4140</v>
      </c>
      <c r="B268">
        <v>1990</v>
      </c>
      <c r="C268" t="s">
        <v>8359</v>
      </c>
      <c r="D268">
        <v>1</v>
      </c>
      <c r="E268">
        <v>3</v>
      </c>
      <c r="F268" s="17">
        <v>2540.39</v>
      </c>
      <c r="G268" t="s">
        <v>8349</v>
      </c>
      <c r="H268" t="s">
        <v>8349</v>
      </c>
      <c r="I268" t="s">
        <v>8351</v>
      </c>
      <c r="L268" s="20">
        <v>1990</v>
      </c>
      <c r="M268" s="20" t="s">
        <v>8359</v>
      </c>
      <c r="N268" s="20" t="s">
        <v>8349</v>
      </c>
      <c r="O268" s="20" t="s">
        <v>8349</v>
      </c>
      <c r="P268" s="20" t="s">
        <v>8351</v>
      </c>
      <c r="Q268" s="20" t="str">
        <f>CONCATENATE(Table1[[#This Row],[date]],"-",M268,"-",L268)</f>
        <v>1-Oct-1990</v>
      </c>
      <c r="R268" s="24">
        <f t="shared" si="4"/>
        <v>32.685778708326623</v>
      </c>
    </row>
    <row r="269" spans="1:18" x14ac:dyDescent="0.25">
      <c r="A269" t="s">
        <v>4138</v>
      </c>
      <c r="B269">
        <v>1991</v>
      </c>
      <c r="C269" t="s">
        <v>8352</v>
      </c>
      <c r="D269">
        <v>17</v>
      </c>
      <c r="E269">
        <v>3</v>
      </c>
      <c r="F269" s="17">
        <v>2545.6799999999998</v>
      </c>
      <c r="G269" t="s">
        <v>8349</v>
      </c>
      <c r="H269" t="s">
        <v>8353</v>
      </c>
      <c r="I269" t="s">
        <v>8351</v>
      </c>
      <c r="L269" s="20">
        <v>1991</v>
      </c>
      <c r="M269" s="20" t="s">
        <v>8352</v>
      </c>
      <c r="N269" s="20" t="s">
        <v>8349</v>
      </c>
      <c r="O269" s="20" t="s">
        <v>8353</v>
      </c>
      <c r="P269" s="20" t="s">
        <v>8351</v>
      </c>
      <c r="Q269" s="20" t="str">
        <f>CONCATENATE(Table1[[#This Row],[date]],"-",M269,"-",L269)</f>
        <v>17-Nov-1991</v>
      </c>
      <c r="R269" s="24">
        <f t="shared" si="4"/>
        <v>31.557122708039493</v>
      </c>
    </row>
    <row r="270" spans="1:18" x14ac:dyDescent="0.25">
      <c r="A270" t="s">
        <v>4136</v>
      </c>
      <c r="B270">
        <v>2002</v>
      </c>
      <c r="C270" t="s">
        <v>8359</v>
      </c>
      <c r="D270">
        <v>11</v>
      </c>
      <c r="E270">
        <v>2</v>
      </c>
      <c r="F270" s="17">
        <v>2566.4699999999998</v>
      </c>
      <c r="G270" t="s">
        <v>8349</v>
      </c>
      <c r="H270" t="s">
        <v>8350</v>
      </c>
      <c r="I270" t="s">
        <v>8351</v>
      </c>
      <c r="L270" s="20">
        <v>2002</v>
      </c>
      <c r="M270" s="20" t="s">
        <v>8359</v>
      </c>
      <c r="N270" s="20" t="s">
        <v>8349</v>
      </c>
      <c r="O270" s="20" t="s">
        <v>8350</v>
      </c>
      <c r="P270" s="20" t="s">
        <v>8351</v>
      </c>
      <c r="Q270" s="20" t="str">
        <f>CONCATENATE(Table1[[#This Row],[date]],"-",M270,"-",L270)</f>
        <v>11-Oct-2002</v>
      </c>
      <c r="R270" s="24">
        <f t="shared" si="4"/>
        <v>20.658369632856253</v>
      </c>
    </row>
    <row r="271" spans="1:18" x14ac:dyDescent="0.25">
      <c r="A271" t="s">
        <v>4134</v>
      </c>
      <c r="B271">
        <v>2002</v>
      </c>
      <c r="C271" t="s">
        <v>8348</v>
      </c>
      <c r="D271">
        <v>20</v>
      </c>
      <c r="E271">
        <v>0</v>
      </c>
      <c r="F271" s="17">
        <v>2585.04</v>
      </c>
      <c r="G271" t="s">
        <v>8349</v>
      </c>
      <c r="H271" t="s">
        <v>8349</v>
      </c>
      <c r="I271" t="s">
        <v>8369</v>
      </c>
      <c r="L271" s="20">
        <v>2002</v>
      </c>
      <c r="M271" s="20" t="s">
        <v>8348</v>
      </c>
      <c r="N271" s="20" t="s">
        <v>8349</v>
      </c>
      <c r="O271" s="20" t="s">
        <v>8349</v>
      </c>
      <c r="P271" s="20" t="s">
        <v>8369</v>
      </c>
      <c r="Q271" s="20" t="str">
        <f>CONCATENATE(Table1[[#This Row],[date]],"-",M271,"-",L271)</f>
        <v>20-Jul-2002</v>
      </c>
      <c r="R271" s="24">
        <f t="shared" si="4"/>
        <v>20.885625388923458</v>
      </c>
    </row>
    <row r="272" spans="1:18" x14ac:dyDescent="0.25">
      <c r="A272" t="s">
        <v>4132</v>
      </c>
      <c r="B272">
        <v>2001</v>
      </c>
      <c r="C272" t="s">
        <v>8359</v>
      </c>
      <c r="D272">
        <v>15</v>
      </c>
      <c r="E272">
        <v>1</v>
      </c>
      <c r="F272" s="17">
        <v>2585.27</v>
      </c>
      <c r="G272" t="s">
        <v>8349</v>
      </c>
      <c r="H272" t="s">
        <v>8350</v>
      </c>
      <c r="I272" t="s">
        <v>8360</v>
      </c>
      <c r="L272" s="20">
        <v>2001</v>
      </c>
      <c r="M272" s="20" t="s">
        <v>8359</v>
      </c>
      <c r="N272" s="20" t="s">
        <v>8349</v>
      </c>
      <c r="O272" s="20" t="s">
        <v>8350</v>
      </c>
      <c r="P272" s="20" t="s">
        <v>8360</v>
      </c>
      <c r="Q272" s="20" t="str">
        <f>CONCATENATE(Table1[[#This Row],[date]],"-",M272,"-",L272)</f>
        <v>15-Oct-2001</v>
      </c>
      <c r="R272" s="24">
        <f t="shared" si="4"/>
        <v>21.647380952380953</v>
      </c>
    </row>
    <row r="273" spans="1:18" x14ac:dyDescent="0.25">
      <c r="A273" t="s">
        <v>4130</v>
      </c>
      <c r="B273">
        <v>2001</v>
      </c>
      <c r="C273" t="s">
        <v>8348</v>
      </c>
      <c r="D273">
        <v>28</v>
      </c>
      <c r="E273">
        <v>0</v>
      </c>
      <c r="F273" s="17">
        <v>2585.85</v>
      </c>
      <c r="G273" t="s">
        <v>8349</v>
      </c>
      <c r="H273" t="s">
        <v>8349</v>
      </c>
      <c r="I273" t="s">
        <v>8366</v>
      </c>
      <c r="L273" s="20">
        <v>2001</v>
      </c>
      <c r="M273" s="20" t="s">
        <v>8348</v>
      </c>
      <c r="N273" s="20" t="s">
        <v>8349</v>
      </c>
      <c r="O273" s="20" t="s">
        <v>8349</v>
      </c>
      <c r="P273" s="20" t="s">
        <v>8366</v>
      </c>
      <c r="Q273" s="20" t="str">
        <f>CONCATENATE(Table1[[#This Row],[date]],"-",M273,"-",L273)</f>
        <v>28-Jul-2001</v>
      </c>
      <c r="R273" s="24">
        <f t="shared" si="4"/>
        <v>21.863690476190477</v>
      </c>
    </row>
    <row r="274" spans="1:18" x14ac:dyDescent="0.25">
      <c r="A274" t="s">
        <v>4128</v>
      </c>
      <c r="B274">
        <v>2001</v>
      </c>
      <c r="C274" t="s">
        <v>8358</v>
      </c>
      <c r="D274">
        <v>26</v>
      </c>
      <c r="E274">
        <v>1</v>
      </c>
      <c r="F274" s="17">
        <v>2597.7800000000002</v>
      </c>
      <c r="G274" t="s">
        <v>8349</v>
      </c>
      <c r="H274" t="s">
        <v>8353</v>
      </c>
      <c r="I274" t="s">
        <v>8360</v>
      </c>
      <c r="L274" s="20">
        <v>2001</v>
      </c>
      <c r="M274" s="20" t="s">
        <v>8358</v>
      </c>
      <c r="N274" s="20" t="s">
        <v>8349</v>
      </c>
      <c r="O274" s="20" t="s">
        <v>8353</v>
      </c>
      <c r="P274" s="20" t="s">
        <v>8360</v>
      </c>
      <c r="Q274" s="20" t="str">
        <f>CONCATENATE(Table1[[#This Row],[date]],"-",M274,"-",L274)</f>
        <v>26-Aug-2001</v>
      </c>
      <c r="R274" s="24">
        <f t="shared" si="4"/>
        <v>21.784285714285716</v>
      </c>
    </row>
    <row r="275" spans="1:18" x14ac:dyDescent="0.25">
      <c r="A275" t="s">
        <v>4126</v>
      </c>
      <c r="B275">
        <v>1997</v>
      </c>
      <c r="C275" t="s">
        <v>8358</v>
      </c>
      <c r="D275">
        <v>26</v>
      </c>
      <c r="E275">
        <v>0</v>
      </c>
      <c r="F275" s="17">
        <v>2632.99</v>
      </c>
      <c r="G275" t="s">
        <v>8349</v>
      </c>
      <c r="H275" t="s">
        <v>8353</v>
      </c>
      <c r="I275" t="s">
        <v>8360</v>
      </c>
      <c r="L275" s="20">
        <v>1997</v>
      </c>
      <c r="M275" s="20" t="s">
        <v>8358</v>
      </c>
      <c r="N275" s="20" t="s">
        <v>8349</v>
      </c>
      <c r="O275" s="20" t="s">
        <v>8353</v>
      </c>
      <c r="P275" s="20" t="s">
        <v>8360</v>
      </c>
      <c r="Q275" s="20" t="str">
        <f>CONCATENATE(Table1[[#This Row],[date]],"-",M275,"-",L275)</f>
        <v>26-Aug-1997</v>
      </c>
      <c r="R275" s="24">
        <f t="shared" si="4"/>
        <v>25.784301794949801</v>
      </c>
    </row>
    <row r="276" spans="1:18" x14ac:dyDescent="0.25">
      <c r="A276" t="s">
        <v>4124</v>
      </c>
      <c r="B276">
        <v>2000</v>
      </c>
      <c r="C276" t="s">
        <v>8354</v>
      </c>
      <c r="D276">
        <v>24</v>
      </c>
      <c r="E276">
        <v>1</v>
      </c>
      <c r="F276" s="17">
        <v>2639.04</v>
      </c>
      <c r="G276" t="s">
        <v>8349</v>
      </c>
      <c r="H276" t="s">
        <v>8349</v>
      </c>
      <c r="I276" t="s">
        <v>8356</v>
      </c>
      <c r="L276" s="20">
        <v>2000</v>
      </c>
      <c r="M276" s="20" t="s">
        <v>8354</v>
      </c>
      <c r="N276" s="20" t="s">
        <v>8349</v>
      </c>
      <c r="O276" s="20" t="s">
        <v>8349</v>
      </c>
      <c r="P276" s="20" t="s">
        <v>8356</v>
      </c>
      <c r="Q276" s="20" t="str">
        <f>CONCATENATE(Table1[[#This Row],[date]],"-",M276,"-",L276)</f>
        <v>24-Jun-2000</v>
      </c>
      <c r="R276" s="24">
        <f t="shared" si="4"/>
        <v>22.954140999315538</v>
      </c>
    </row>
    <row r="277" spans="1:18" x14ac:dyDescent="0.25">
      <c r="A277" t="s">
        <v>4122</v>
      </c>
      <c r="B277">
        <v>2000</v>
      </c>
      <c r="C277" t="s">
        <v>8357</v>
      </c>
      <c r="D277">
        <v>9</v>
      </c>
      <c r="E277">
        <v>1</v>
      </c>
      <c r="F277" s="17">
        <v>2643.27</v>
      </c>
      <c r="G277" t="s">
        <v>8349</v>
      </c>
      <c r="H277" t="s">
        <v>8353</v>
      </c>
      <c r="I277" t="s">
        <v>8356</v>
      </c>
      <c r="L277" s="20">
        <v>2000</v>
      </c>
      <c r="M277" s="20" t="s">
        <v>8357</v>
      </c>
      <c r="N277" s="20" t="s">
        <v>8349</v>
      </c>
      <c r="O277" s="20" t="s">
        <v>8353</v>
      </c>
      <c r="P277" s="20" t="s">
        <v>8356</v>
      </c>
      <c r="Q277" s="20" t="str">
        <f>CONCATENATE(Table1[[#This Row],[date]],"-",M277,"-",L277)</f>
        <v>9-Dec-2000</v>
      </c>
      <c r="R277" s="24">
        <f t="shared" si="4"/>
        <v>22.494182067077343</v>
      </c>
    </row>
    <row r="278" spans="1:18" x14ac:dyDescent="0.25">
      <c r="A278" t="s">
        <v>4120</v>
      </c>
      <c r="B278">
        <v>1996</v>
      </c>
      <c r="C278" t="s">
        <v>8358</v>
      </c>
      <c r="D278">
        <v>5</v>
      </c>
      <c r="E278">
        <v>0</v>
      </c>
      <c r="F278" s="17">
        <v>2680.95</v>
      </c>
      <c r="G278" t="s">
        <v>8350</v>
      </c>
      <c r="H278" t="s">
        <v>8349</v>
      </c>
      <c r="I278" t="s">
        <v>8356</v>
      </c>
      <c r="L278" s="20">
        <v>1996</v>
      </c>
      <c r="M278" s="20" t="s">
        <v>8358</v>
      </c>
      <c r="N278" s="20" t="s">
        <v>8350</v>
      </c>
      <c r="O278" s="20" t="s">
        <v>8349</v>
      </c>
      <c r="P278" s="20" t="s">
        <v>8356</v>
      </c>
      <c r="Q278" s="20" t="str">
        <f>CONCATENATE(Table1[[#This Row],[date]],"-",M278,"-",L278)</f>
        <v>5-Aug-1996</v>
      </c>
      <c r="R278" s="24">
        <f t="shared" si="4"/>
        <v>26.839151266255989</v>
      </c>
    </row>
    <row r="279" spans="1:18" x14ac:dyDescent="0.25">
      <c r="A279" t="s">
        <v>4118</v>
      </c>
      <c r="B279">
        <v>1994</v>
      </c>
      <c r="C279" t="s">
        <v>8355</v>
      </c>
      <c r="D279">
        <v>17</v>
      </c>
      <c r="E279">
        <v>0</v>
      </c>
      <c r="F279" s="17">
        <v>2684.69</v>
      </c>
      <c r="G279" t="s">
        <v>8349</v>
      </c>
      <c r="H279" t="s">
        <v>8349</v>
      </c>
      <c r="I279" t="s">
        <v>8351</v>
      </c>
      <c r="L279" s="20">
        <v>1994</v>
      </c>
      <c r="M279" s="20" t="s">
        <v>8355</v>
      </c>
      <c r="N279" s="20" t="s">
        <v>8349</v>
      </c>
      <c r="O279" s="20" t="s">
        <v>8349</v>
      </c>
      <c r="P279" s="20" t="s">
        <v>8351</v>
      </c>
      <c r="Q279" s="20" t="str">
        <f>CONCATENATE(Table1[[#This Row],[date]],"-",M279,"-",L279)</f>
        <v>17-Sep-1994</v>
      </c>
      <c r="R279" s="24">
        <f t="shared" si="4"/>
        <v>28.724103312950625</v>
      </c>
    </row>
    <row r="280" spans="1:18" x14ac:dyDescent="0.25">
      <c r="A280" t="s">
        <v>4116</v>
      </c>
      <c r="B280">
        <v>1994</v>
      </c>
      <c r="C280" t="s">
        <v>8359</v>
      </c>
      <c r="D280">
        <v>2</v>
      </c>
      <c r="E280">
        <v>0</v>
      </c>
      <c r="F280" s="17">
        <v>2689.5</v>
      </c>
      <c r="G280" t="s">
        <v>8350</v>
      </c>
      <c r="H280" t="s">
        <v>8349</v>
      </c>
      <c r="I280" t="s">
        <v>8351</v>
      </c>
      <c r="L280" s="20">
        <v>1994</v>
      </c>
      <c r="M280" s="20" t="s">
        <v>8359</v>
      </c>
      <c r="N280" s="20" t="s">
        <v>8350</v>
      </c>
      <c r="O280" s="20" t="s">
        <v>8349</v>
      </c>
      <c r="P280" s="20" t="s">
        <v>8351</v>
      </c>
      <c r="Q280" s="20" t="str">
        <f>CONCATENATE(Table1[[#This Row],[date]],"-",M280,"-",L280)</f>
        <v>2-Oct-1994</v>
      </c>
      <c r="R280" s="24">
        <f t="shared" si="4"/>
        <v>28.683033677101395</v>
      </c>
    </row>
    <row r="281" spans="1:18" x14ac:dyDescent="0.25">
      <c r="A281" t="s">
        <v>4114</v>
      </c>
      <c r="B281">
        <v>1999</v>
      </c>
      <c r="C281" t="s">
        <v>8354</v>
      </c>
      <c r="D281">
        <v>11</v>
      </c>
      <c r="E281">
        <v>0</v>
      </c>
      <c r="F281" s="17">
        <v>2690.11</v>
      </c>
      <c r="G281" t="s">
        <v>8349</v>
      </c>
      <c r="H281" t="s">
        <v>8349</v>
      </c>
      <c r="I281" t="s">
        <v>8356</v>
      </c>
      <c r="L281" s="20">
        <v>1999</v>
      </c>
      <c r="M281" s="20" t="s">
        <v>8354</v>
      </c>
      <c r="N281" s="20" t="s">
        <v>8349</v>
      </c>
      <c r="O281" s="20" t="s">
        <v>8349</v>
      </c>
      <c r="P281" s="20" t="s">
        <v>8356</v>
      </c>
      <c r="Q281" s="20" t="str">
        <f>CONCATENATE(Table1[[#This Row],[date]],"-",M281,"-",L281)</f>
        <v>11-Jun-1999</v>
      </c>
      <c r="R281" s="24">
        <f t="shared" si="4"/>
        <v>23.992443324937028</v>
      </c>
    </row>
    <row r="282" spans="1:18" x14ac:dyDescent="0.25">
      <c r="A282" t="s">
        <v>4112</v>
      </c>
      <c r="B282">
        <v>1996</v>
      </c>
      <c r="C282" t="s">
        <v>8354</v>
      </c>
      <c r="D282">
        <v>13</v>
      </c>
      <c r="E282">
        <v>0</v>
      </c>
      <c r="F282" s="17">
        <v>2699.57</v>
      </c>
      <c r="G282" t="s">
        <v>8349</v>
      </c>
      <c r="H282" t="s">
        <v>8353</v>
      </c>
      <c r="I282" t="s">
        <v>8356</v>
      </c>
      <c r="L282" s="20">
        <v>1996</v>
      </c>
      <c r="M282" s="20" t="s">
        <v>8354</v>
      </c>
      <c r="N282" s="20" t="s">
        <v>8349</v>
      </c>
      <c r="O282" s="20" t="s">
        <v>8353</v>
      </c>
      <c r="P282" s="20" t="s">
        <v>8356</v>
      </c>
      <c r="Q282" s="20" t="str">
        <f>CONCATENATE(Table1[[#This Row],[date]],"-",M282,"-",L282)</f>
        <v>13-Jun-1996</v>
      </c>
      <c r="R282" s="24">
        <f t="shared" si="4"/>
        <v>26.984257357973991</v>
      </c>
    </row>
    <row r="283" spans="1:18" x14ac:dyDescent="0.25">
      <c r="A283" t="s">
        <v>4110</v>
      </c>
      <c r="B283">
        <v>2003</v>
      </c>
      <c r="C283" t="s">
        <v>8348</v>
      </c>
      <c r="D283">
        <v>17</v>
      </c>
      <c r="E283">
        <v>1</v>
      </c>
      <c r="F283" s="17">
        <v>2709.11</v>
      </c>
      <c r="G283" t="s">
        <v>8349</v>
      </c>
      <c r="H283" t="s">
        <v>8349</v>
      </c>
      <c r="I283" t="s">
        <v>8356</v>
      </c>
      <c r="L283" s="20">
        <v>2003</v>
      </c>
      <c r="M283" s="20" t="s">
        <v>8348</v>
      </c>
      <c r="N283" s="20" t="s">
        <v>8349</v>
      </c>
      <c r="O283" s="20" t="s">
        <v>8349</v>
      </c>
      <c r="P283" s="20" t="s">
        <v>8356</v>
      </c>
      <c r="Q283" s="20" t="str">
        <f>CONCATENATE(Table1[[#This Row],[date]],"-",M283,"-",L283)</f>
        <v>17-Jul-2003</v>
      </c>
      <c r="R283" s="24">
        <f t="shared" si="4"/>
        <v>19.893872229465451</v>
      </c>
    </row>
    <row r="284" spans="1:18" x14ac:dyDescent="0.25">
      <c r="A284" t="s">
        <v>4108</v>
      </c>
      <c r="B284">
        <v>2003</v>
      </c>
      <c r="C284" t="s">
        <v>8352</v>
      </c>
      <c r="D284">
        <v>21</v>
      </c>
      <c r="E284">
        <v>1</v>
      </c>
      <c r="F284" s="17">
        <v>2709.24</v>
      </c>
      <c r="G284" t="s">
        <v>8349</v>
      </c>
      <c r="H284" t="s">
        <v>8349</v>
      </c>
      <c r="I284" t="s">
        <v>8356</v>
      </c>
      <c r="L284" s="20">
        <v>2003</v>
      </c>
      <c r="M284" s="20" t="s">
        <v>8352</v>
      </c>
      <c r="N284" s="20" t="s">
        <v>8349</v>
      </c>
      <c r="O284" s="20" t="s">
        <v>8349</v>
      </c>
      <c r="P284" s="20" t="s">
        <v>8356</v>
      </c>
      <c r="Q284" s="20" t="str">
        <f>CONCATENATE(Table1[[#This Row],[date]],"-",M284,"-",L284)</f>
        <v>21-Nov-2003</v>
      </c>
      <c r="R284" s="24">
        <f t="shared" si="4"/>
        <v>19.546153846153846</v>
      </c>
    </row>
    <row r="285" spans="1:18" x14ac:dyDescent="0.25">
      <c r="A285" t="s">
        <v>4106</v>
      </c>
      <c r="B285">
        <v>2003</v>
      </c>
      <c r="C285" t="s">
        <v>8357</v>
      </c>
      <c r="D285">
        <v>1</v>
      </c>
      <c r="E285">
        <v>1</v>
      </c>
      <c r="F285" s="17">
        <v>2710.83</v>
      </c>
      <c r="G285" t="s">
        <v>8349</v>
      </c>
      <c r="H285" t="s">
        <v>8350</v>
      </c>
      <c r="I285" t="s">
        <v>8356</v>
      </c>
      <c r="L285" s="20">
        <v>2003</v>
      </c>
      <c r="M285" s="20" t="s">
        <v>8357</v>
      </c>
      <c r="N285" s="20" t="s">
        <v>8349</v>
      </c>
      <c r="O285" s="20" t="s">
        <v>8350</v>
      </c>
      <c r="P285" s="20" t="s">
        <v>8356</v>
      </c>
      <c r="Q285" s="20" t="str">
        <f>CONCATENATE(Table1[[#This Row],[date]],"-",M285,"-",L285)</f>
        <v>1-Dec-2003</v>
      </c>
      <c r="R285" s="24">
        <f t="shared" si="4"/>
        <v>19.51877444589309</v>
      </c>
    </row>
    <row r="286" spans="1:18" x14ac:dyDescent="0.25">
      <c r="A286" t="s">
        <v>4104</v>
      </c>
      <c r="B286">
        <v>2003</v>
      </c>
      <c r="C286" t="s">
        <v>8358</v>
      </c>
      <c r="D286">
        <v>6</v>
      </c>
      <c r="E286">
        <v>1</v>
      </c>
      <c r="F286" s="17">
        <v>2719.28</v>
      </c>
      <c r="G286" t="s">
        <v>8349</v>
      </c>
      <c r="H286" t="s">
        <v>8349</v>
      </c>
      <c r="I286" t="s">
        <v>8356</v>
      </c>
      <c r="L286" s="20">
        <v>2003</v>
      </c>
      <c r="M286" s="20" t="s">
        <v>8358</v>
      </c>
      <c r="N286" s="20" t="s">
        <v>8349</v>
      </c>
      <c r="O286" s="20" t="s">
        <v>8349</v>
      </c>
      <c r="P286" s="20" t="s">
        <v>8356</v>
      </c>
      <c r="Q286" s="20" t="str">
        <f>CONCATENATE(Table1[[#This Row],[date]],"-",M286,"-",L286)</f>
        <v>6-Aug-2003</v>
      </c>
      <c r="R286" s="24">
        <f t="shared" si="4"/>
        <v>19.839113428943936</v>
      </c>
    </row>
    <row r="287" spans="1:18" x14ac:dyDescent="0.25">
      <c r="A287" t="s">
        <v>4102</v>
      </c>
      <c r="B287">
        <v>1997</v>
      </c>
      <c r="C287" t="s">
        <v>8359</v>
      </c>
      <c r="D287">
        <v>30</v>
      </c>
      <c r="E287">
        <v>0</v>
      </c>
      <c r="F287" s="17">
        <v>2721.32</v>
      </c>
      <c r="G287" t="s">
        <v>8353</v>
      </c>
      <c r="H287" t="s">
        <v>8350</v>
      </c>
      <c r="I287" t="s">
        <v>8368</v>
      </c>
      <c r="L287" s="20">
        <v>1997</v>
      </c>
      <c r="M287" s="20" t="s">
        <v>8359</v>
      </c>
      <c r="N287" s="20" t="s">
        <v>8353</v>
      </c>
      <c r="O287" s="20" t="s">
        <v>8350</v>
      </c>
      <c r="P287" s="20" t="s">
        <v>8368</v>
      </c>
      <c r="Q287" s="20" t="str">
        <f>CONCATENATE(Table1[[#This Row],[date]],"-",M287,"-",L287)</f>
        <v>30-Oct-1997</v>
      </c>
      <c r="R287" s="24">
        <f t="shared" si="4"/>
        <v>25.606327958624885</v>
      </c>
    </row>
    <row r="288" spans="1:18" x14ac:dyDescent="0.25">
      <c r="A288" t="s">
        <v>4100</v>
      </c>
      <c r="B288">
        <v>1988</v>
      </c>
      <c r="C288" t="s">
        <v>8358</v>
      </c>
      <c r="D288">
        <v>20</v>
      </c>
      <c r="E288">
        <v>3</v>
      </c>
      <c r="F288" s="17">
        <v>2726.06</v>
      </c>
      <c r="G288" t="s">
        <v>8349</v>
      </c>
      <c r="H288" t="s">
        <v>8349</v>
      </c>
      <c r="I288" t="s">
        <v>8351</v>
      </c>
      <c r="L288" s="20">
        <v>1988</v>
      </c>
      <c r="M288" s="20" t="s">
        <v>8358</v>
      </c>
      <c r="N288" s="20" t="s">
        <v>8349</v>
      </c>
      <c r="O288" s="20" t="s">
        <v>8349</v>
      </c>
      <c r="P288" s="20" t="s">
        <v>8351</v>
      </c>
      <c r="Q288" s="20" t="str">
        <f>CONCATENATE(Table1[[#This Row],[date]],"-",M288,"-",L288)</f>
        <v>20-Aug-1988</v>
      </c>
      <c r="R288" s="24">
        <f t="shared" si="4"/>
        <v>34.798083504449011</v>
      </c>
    </row>
    <row r="289" spans="1:18" x14ac:dyDescent="0.25">
      <c r="A289" t="s">
        <v>4098</v>
      </c>
      <c r="B289">
        <v>1997</v>
      </c>
      <c r="C289" t="s">
        <v>8359</v>
      </c>
      <c r="D289">
        <v>6</v>
      </c>
      <c r="E289">
        <v>0</v>
      </c>
      <c r="F289" s="17">
        <v>2727.4</v>
      </c>
      <c r="G289" t="s">
        <v>8350</v>
      </c>
      <c r="H289" t="s">
        <v>8350</v>
      </c>
      <c r="I289" t="s">
        <v>8363</v>
      </c>
      <c r="L289" s="20">
        <v>1997</v>
      </c>
      <c r="M289" s="20" t="s">
        <v>8359</v>
      </c>
      <c r="N289" s="20" t="s">
        <v>8350</v>
      </c>
      <c r="O289" s="20" t="s">
        <v>8350</v>
      </c>
      <c r="P289" s="20" t="s">
        <v>8363</v>
      </c>
      <c r="Q289" s="20" t="str">
        <f>CONCATENATE(Table1[[#This Row],[date]],"-",M289,"-",L289)</f>
        <v>6-Oct-1997</v>
      </c>
      <c r="R289" s="24">
        <f t="shared" si="4"/>
        <v>25.672041375114084</v>
      </c>
    </row>
    <row r="290" spans="1:18" x14ac:dyDescent="0.25">
      <c r="A290" t="s">
        <v>4096</v>
      </c>
      <c r="B290">
        <v>2003</v>
      </c>
      <c r="C290" t="s">
        <v>8357</v>
      </c>
      <c r="D290">
        <v>3</v>
      </c>
      <c r="E290">
        <v>1</v>
      </c>
      <c r="F290" s="17">
        <v>2730.11</v>
      </c>
      <c r="G290" t="s">
        <v>8349</v>
      </c>
      <c r="H290" t="s">
        <v>8350</v>
      </c>
      <c r="I290" t="s">
        <v>8356</v>
      </c>
      <c r="L290" s="20">
        <v>2003</v>
      </c>
      <c r="M290" s="20" t="s">
        <v>8357</v>
      </c>
      <c r="N290" s="20" t="s">
        <v>8349</v>
      </c>
      <c r="O290" s="20" t="s">
        <v>8350</v>
      </c>
      <c r="P290" s="20" t="s">
        <v>8356</v>
      </c>
      <c r="Q290" s="20" t="str">
        <f>CONCATENATE(Table1[[#This Row],[date]],"-",M290,"-",L290)</f>
        <v>3-Dec-2003</v>
      </c>
      <c r="R290" s="24">
        <f t="shared" si="4"/>
        <v>19.513298565840937</v>
      </c>
    </row>
    <row r="291" spans="1:18" x14ac:dyDescent="0.25">
      <c r="A291" t="s">
        <v>4094</v>
      </c>
      <c r="B291">
        <v>2000</v>
      </c>
      <c r="C291" t="s">
        <v>8357</v>
      </c>
      <c r="D291">
        <v>17</v>
      </c>
      <c r="E291">
        <v>0</v>
      </c>
      <c r="F291" s="17">
        <v>2731.91</v>
      </c>
      <c r="G291" t="s">
        <v>8349</v>
      </c>
      <c r="H291" t="s">
        <v>8350</v>
      </c>
      <c r="I291" t="s">
        <v>8366</v>
      </c>
      <c r="L291" s="20">
        <v>2000</v>
      </c>
      <c r="M291" s="20" t="s">
        <v>8357</v>
      </c>
      <c r="N291" s="20" t="s">
        <v>8349</v>
      </c>
      <c r="O291" s="20" t="s">
        <v>8350</v>
      </c>
      <c r="P291" s="20" t="s">
        <v>8366</v>
      </c>
      <c r="Q291" s="20" t="str">
        <f>CONCATENATE(Table1[[#This Row],[date]],"-",M291,"-",L291)</f>
        <v>17-Dec-2000</v>
      </c>
      <c r="R291" s="24">
        <f t="shared" si="4"/>
        <v>22.472279260780287</v>
      </c>
    </row>
    <row r="292" spans="1:18" x14ac:dyDescent="0.25">
      <c r="A292" t="s">
        <v>4092</v>
      </c>
      <c r="B292">
        <v>2000</v>
      </c>
      <c r="C292" t="s">
        <v>8359</v>
      </c>
      <c r="D292">
        <v>3</v>
      </c>
      <c r="E292">
        <v>0</v>
      </c>
      <c r="F292" s="17">
        <v>2741.95</v>
      </c>
      <c r="G292" t="s">
        <v>8349</v>
      </c>
      <c r="H292" t="s">
        <v>8350</v>
      </c>
      <c r="I292" t="s">
        <v>8366</v>
      </c>
      <c r="L292" s="20">
        <v>2000</v>
      </c>
      <c r="M292" s="20" t="s">
        <v>8359</v>
      </c>
      <c r="N292" s="20" t="s">
        <v>8349</v>
      </c>
      <c r="O292" s="20" t="s">
        <v>8350</v>
      </c>
      <c r="P292" s="20" t="s">
        <v>8366</v>
      </c>
      <c r="Q292" s="20" t="str">
        <f>CONCATENATE(Table1[[#This Row],[date]],"-",M292,"-",L292)</f>
        <v>3-Oct-2000</v>
      </c>
      <c r="R292" s="24">
        <f t="shared" si="4"/>
        <v>22.677618069815196</v>
      </c>
    </row>
    <row r="293" spans="1:18" x14ac:dyDescent="0.25">
      <c r="A293" t="s">
        <v>4090</v>
      </c>
      <c r="B293">
        <v>2000</v>
      </c>
      <c r="C293" t="s">
        <v>8359</v>
      </c>
      <c r="D293">
        <v>11</v>
      </c>
      <c r="E293">
        <v>0</v>
      </c>
      <c r="F293" s="17">
        <v>2755.02</v>
      </c>
      <c r="G293" t="s">
        <v>8349</v>
      </c>
      <c r="H293" t="s">
        <v>8353</v>
      </c>
      <c r="I293" t="s">
        <v>8366</v>
      </c>
      <c r="L293" s="20">
        <v>2000</v>
      </c>
      <c r="M293" s="20" t="s">
        <v>8359</v>
      </c>
      <c r="N293" s="20" t="s">
        <v>8349</v>
      </c>
      <c r="O293" s="20" t="s">
        <v>8353</v>
      </c>
      <c r="P293" s="20" t="s">
        <v>8366</v>
      </c>
      <c r="Q293" s="20" t="str">
        <f>CONCATENATE(Table1[[#This Row],[date]],"-",M293,"-",L293)</f>
        <v>11-Oct-2000</v>
      </c>
      <c r="R293" s="24">
        <f t="shared" si="4"/>
        <v>22.65571526351814</v>
      </c>
    </row>
    <row r="294" spans="1:18" x14ac:dyDescent="0.25">
      <c r="A294" t="s">
        <v>4088</v>
      </c>
      <c r="B294">
        <v>1997</v>
      </c>
      <c r="C294" t="s">
        <v>8358</v>
      </c>
      <c r="D294">
        <v>10</v>
      </c>
      <c r="E294">
        <v>0</v>
      </c>
      <c r="F294" s="17">
        <v>2758.99</v>
      </c>
      <c r="G294" t="s">
        <v>8349</v>
      </c>
      <c r="H294" t="s">
        <v>8353</v>
      </c>
      <c r="I294" t="s">
        <v>8356</v>
      </c>
      <c r="L294" s="20">
        <v>1997</v>
      </c>
      <c r="M294" s="20" t="s">
        <v>8358</v>
      </c>
      <c r="N294" s="20" t="s">
        <v>8349</v>
      </c>
      <c r="O294" s="20" t="s">
        <v>8353</v>
      </c>
      <c r="P294" s="20" t="s">
        <v>8356</v>
      </c>
      <c r="Q294" s="20" t="str">
        <f>CONCATENATE(Table1[[#This Row],[date]],"-",M294,"-",L294)</f>
        <v>10-Aug-1997</v>
      </c>
      <c r="R294" s="24">
        <f t="shared" si="4"/>
        <v>25.828110739275935</v>
      </c>
    </row>
    <row r="295" spans="1:18" x14ac:dyDescent="0.25">
      <c r="A295" t="s">
        <v>4086</v>
      </c>
      <c r="B295">
        <v>2004</v>
      </c>
      <c r="C295" t="s">
        <v>8352</v>
      </c>
      <c r="D295">
        <v>14</v>
      </c>
      <c r="E295">
        <v>0</v>
      </c>
      <c r="F295" s="17">
        <v>2773.46</v>
      </c>
      <c r="G295" t="s">
        <v>8349</v>
      </c>
      <c r="H295" t="s">
        <v>8353</v>
      </c>
      <c r="I295" t="s">
        <v>8369</v>
      </c>
      <c r="L295" s="20">
        <v>2004</v>
      </c>
      <c r="M295" s="20" t="s">
        <v>8352</v>
      </c>
      <c r="N295" s="20" t="s">
        <v>8349</v>
      </c>
      <c r="O295" s="20" t="s">
        <v>8353</v>
      </c>
      <c r="P295" s="20" t="s">
        <v>8369</v>
      </c>
      <c r="Q295" s="20" t="str">
        <f>CONCATENATE(Table1[[#This Row],[date]],"-",M295,"-",L295)</f>
        <v>14-Nov-2004</v>
      </c>
      <c r="R295" s="24">
        <f t="shared" si="4"/>
        <v>18.562628336755647</v>
      </c>
    </row>
    <row r="296" spans="1:18" x14ac:dyDescent="0.25">
      <c r="A296" t="s">
        <v>8338</v>
      </c>
      <c r="B296">
        <v>1999</v>
      </c>
      <c r="C296" t="s">
        <v>8354</v>
      </c>
      <c r="D296">
        <v>9</v>
      </c>
      <c r="E296">
        <v>1</v>
      </c>
      <c r="F296">
        <v>2775.19</v>
      </c>
      <c r="G296" t="s">
        <v>8349</v>
      </c>
      <c r="H296" t="s">
        <v>8353</v>
      </c>
      <c r="I296" t="s">
        <v>8356</v>
      </c>
      <c r="L296" s="20">
        <v>1999</v>
      </c>
      <c r="M296" s="20" t="s">
        <v>8354</v>
      </c>
      <c r="N296" s="20" t="s">
        <v>8349</v>
      </c>
      <c r="O296" s="20" t="s">
        <v>8353</v>
      </c>
      <c r="P296" s="20" t="s">
        <v>8356</v>
      </c>
      <c r="Q296" s="20" t="str">
        <f>CONCATENATE(Table1[[#This Row],[date]],"-",M296,"-",L296)</f>
        <v>9-Jun-1999</v>
      </c>
      <c r="R296" s="24">
        <f t="shared" si="4"/>
        <v>23.997919176431935</v>
      </c>
    </row>
    <row r="297" spans="1:18" x14ac:dyDescent="0.25">
      <c r="A297" t="s">
        <v>4084</v>
      </c>
      <c r="B297">
        <v>1999</v>
      </c>
      <c r="C297" t="s">
        <v>8358</v>
      </c>
      <c r="D297">
        <v>29</v>
      </c>
      <c r="E297">
        <v>1</v>
      </c>
      <c r="F297" s="17">
        <v>2775.19</v>
      </c>
      <c r="G297" t="s">
        <v>8349</v>
      </c>
      <c r="H297" t="s">
        <v>8353</v>
      </c>
      <c r="I297" t="s">
        <v>8356</v>
      </c>
      <c r="L297" s="20">
        <v>1999</v>
      </c>
      <c r="M297" s="20" t="s">
        <v>8358</v>
      </c>
      <c r="N297" s="20" t="s">
        <v>8349</v>
      </c>
      <c r="O297" s="20" t="s">
        <v>8353</v>
      </c>
      <c r="P297" s="20" t="s">
        <v>8356</v>
      </c>
      <c r="Q297" s="20" t="str">
        <f>CONCATENATE(Table1[[#This Row],[date]],"-",M297,"-",L297)</f>
        <v>29-Aug-1999</v>
      </c>
      <c r="R297" s="24">
        <f t="shared" si="4"/>
        <v>23.776147190888182</v>
      </c>
    </row>
    <row r="298" spans="1:18" x14ac:dyDescent="0.25">
      <c r="A298" t="s">
        <v>4082</v>
      </c>
      <c r="B298">
        <v>1999</v>
      </c>
      <c r="C298" t="s">
        <v>8357</v>
      </c>
      <c r="D298">
        <v>24</v>
      </c>
      <c r="E298">
        <v>1</v>
      </c>
      <c r="F298" s="17">
        <v>2789.06</v>
      </c>
      <c r="G298" t="s">
        <v>8349</v>
      </c>
      <c r="H298" t="s">
        <v>8350</v>
      </c>
      <c r="I298" t="s">
        <v>8356</v>
      </c>
      <c r="L298" s="20">
        <v>1999</v>
      </c>
      <c r="M298" s="20" t="s">
        <v>8357</v>
      </c>
      <c r="N298" s="20" t="s">
        <v>8349</v>
      </c>
      <c r="O298" s="20" t="s">
        <v>8350</v>
      </c>
      <c r="P298" s="20" t="s">
        <v>8356</v>
      </c>
      <c r="Q298" s="20" t="str">
        <f>CONCATENATE(Table1[[#This Row],[date]],"-",M298,"-",L298)</f>
        <v>24-Dec-1999</v>
      </c>
      <c r="R298" s="24">
        <f t="shared" si="4"/>
        <v>23.455809878436096</v>
      </c>
    </row>
    <row r="299" spans="1:18" x14ac:dyDescent="0.25">
      <c r="A299" t="s">
        <v>4080</v>
      </c>
      <c r="B299">
        <v>2004</v>
      </c>
      <c r="C299" t="s">
        <v>8358</v>
      </c>
      <c r="D299">
        <v>4</v>
      </c>
      <c r="E299">
        <v>2</v>
      </c>
      <c r="F299" s="17">
        <v>2801.26</v>
      </c>
      <c r="G299" t="s">
        <v>8349</v>
      </c>
      <c r="H299" t="s">
        <v>8350</v>
      </c>
      <c r="I299" t="s">
        <v>8351</v>
      </c>
      <c r="L299" s="20">
        <v>2004</v>
      </c>
      <c r="M299" s="20" t="s">
        <v>8358</v>
      </c>
      <c r="N299" s="20" t="s">
        <v>8349</v>
      </c>
      <c r="O299" s="20" t="s">
        <v>8350</v>
      </c>
      <c r="P299" s="20" t="s">
        <v>8351</v>
      </c>
      <c r="Q299" s="20" t="str">
        <f>CONCATENATE(Table1[[#This Row],[date]],"-",M299,"-",L299)</f>
        <v>4-Aug-2004</v>
      </c>
      <c r="R299" s="24">
        <f t="shared" si="4"/>
        <v>18.84188911704312</v>
      </c>
    </row>
    <row r="300" spans="1:18" x14ac:dyDescent="0.25">
      <c r="A300" t="s">
        <v>4078</v>
      </c>
      <c r="B300">
        <v>2003</v>
      </c>
      <c r="C300" t="s">
        <v>8355</v>
      </c>
      <c r="D300">
        <v>23</v>
      </c>
      <c r="E300">
        <v>2</v>
      </c>
      <c r="F300" s="17">
        <v>2803.7</v>
      </c>
      <c r="G300" t="s">
        <v>8349</v>
      </c>
      <c r="H300" t="s">
        <v>8353</v>
      </c>
      <c r="I300" t="s">
        <v>8356</v>
      </c>
      <c r="L300" s="20">
        <v>2003</v>
      </c>
      <c r="M300" s="20" t="s">
        <v>8355</v>
      </c>
      <c r="N300" s="20" t="s">
        <v>8349</v>
      </c>
      <c r="O300" s="20" t="s">
        <v>8353</v>
      </c>
      <c r="P300" s="20" t="s">
        <v>8356</v>
      </c>
      <c r="Q300" s="20" t="str">
        <f>CONCATENATE(Table1[[#This Row],[date]],"-",M300,"-",L300)</f>
        <v>23-Sep-2003</v>
      </c>
      <c r="R300" s="24">
        <f t="shared" si="4"/>
        <v>19.707692307692309</v>
      </c>
    </row>
    <row r="301" spans="1:18" x14ac:dyDescent="0.25">
      <c r="A301" t="s">
        <v>4076</v>
      </c>
      <c r="B301">
        <v>2000</v>
      </c>
      <c r="C301" t="s">
        <v>8359</v>
      </c>
      <c r="D301">
        <v>1</v>
      </c>
      <c r="E301">
        <v>0</v>
      </c>
      <c r="F301" s="17">
        <v>2819.51</v>
      </c>
      <c r="G301" t="s">
        <v>8349</v>
      </c>
      <c r="H301" t="s">
        <v>8350</v>
      </c>
      <c r="I301" t="s">
        <v>8360</v>
      </c>
      <c r="L301" s="20">
        <v>2000</v>
      </c>
      <c r="M301" s="20" t="s">
        <v>8359</v>
      </c>
      <c r="N301" s="20" t="s">
        <v>8349</v>
      </c>
      <c r="O301" s="20" t="s">
        <v>8350</v>
      </c>
      <c r="P301" s="20" t="s">
        <v>8360</v>
      </c>
      <c r="Q301" s="20" t="str">
        <f>CONCATENATE(Table1[[#This Row],[date]],"-",M301,"-",L301)</f>
        <v>1-Oct-2000</v>
      </c>
      <c r="R301" s="24">
        <f t="shared" si="4"/>
        <v>22.683093771389458</v>
      </c>
    </row>
    <row r="302" spans="1:18" x14ac:dyDescent="0.25">
      <c r="A302" t="s">
        <v>4074</v>
      </c>
      <c r="B302">
        <v>1998</v>
      </c>
      <c r="C302" t="s">
        <v>8352</v>
      </c>
      <c r="D302">
        <v>15</v>
      </c>
      <c r="E302">
        <v>0</v>
      </c>
      <c r="F302" s="17">
        <v>2842.76</v>
      </c>
      <c r="G302" t="s">
        <v>8349</v>
      </c>
      <c r="H302" t="s">
        <v>8350</v>
      </c>
      <c r="I302" t="s">
        <v>8356</v>
      </c>
      <c r="L302" s="20">
        <v>1998</v>
      </c>
      <c r="M302" s="20" t="s">
        <v>8352</v>
      </c>
      <c r="N302" s="20" t="s">
        <v>8349</v>
      </c>
      <c r="O302" s="20" t="s">
        <v>8350</v>
      </c>
      <c r="P302" s="20" t="s">
        <v>8356</v>
      </c>
      <c r="Q302" s="20" t="str">
        <f>CONCATENATE(Table1[[#This Row],[date]],"-",M302,"-",L302)</f>
        <v>15-Nov-1998</v>
      </c>
      <c r="R302" s="24">
        <f t="shared" si="4"/>
        <v>24.562552653748948</v>
      </c>
    </row>
    <row r="303" spans="1:18" x14ac:dyDescent="0.25">
      <c r="A303" t="s">
        <v>4072</v>
      </c>
      <c r="B303">
        <v>1998</v>
      </c>
      <c r="C303" t="s">
        <v>8354</v>
      </c>
      <c r="D303">
        <v>17</v>
      </c>
      <c r="E303">
        <v>0</v>
      </c>
      <c r="F303" s="17">
        <v>2850.68</v>
      </c>
      <c r="G303" t="s">
        <v>8349</v>
      </c>
      <c r="H303" t="s">
        <v>8350</v>
      </c>
      <c r="I303" t="s">
        <v>8356</v>
      </c>
      <c r="L303" s="20">
        <v>1998</v>
      </c>
      <c r="M303" s="20" t="s">
        <v>8354</v>
      </c>
      <c r="N303" s="20" t="s">
        <v>8349</v>
      </c>
      <c r="O303" s="20" t="s">
        <v>8350</v>
      </c>
      <c r="P303" s="20" t="s">
        <v>8356</v>
      </c>
      <c r="Q303" s="20" t="str">
        <f>CONCATENATE(Table1[[#This Row],[date]],"-",M303,"-",L303)</f>
        <v>17-Jun-1998</v>
      </c>
      <c r="R303" s="24">
        <f t="shared" si="4"/>
        <v>24.975989890480204</v>
      </c>
    </row>
    <row r="304" spans="1:18" x14ac:dyDescent="0.25">
      <c r="A304" t="s">
        <v>4070</v>
      </c>
      <c r="B304">
        <v>1998</v>
      </c>
      <c r="C304" t="s">
        <v>8355</v>
      </c>
      <c r="D304">
        <v>4</v>
      </c>
      <c r="E304">
        <v>0</v>
      </c>
      <c r="F304" s="17">
        <v>2855.44</v>
      </c>
      <c r="G304" t="s">
        <v>8349</v>
      </c>
      <c r="H304" t="s">
        <v>8350</v>
      </c>
      <c r="I304" t="s">
        <v>8356</v>
      </c>
      <c r="L304" s="20">
        <v>1998</v>
      </c>
      <c r="M304" s="20" t="s">
        <v>8355</v>
      </c>
      <c r="N304" s="20" t="s">
        <v>8349</v>
      </c>
      <c r="O304" s="20" t="s">
        <v>8350</v>
      </c>
      <c r="P304" s="20" t="s">
        <v>8356</v>
      </c>
      <c r="Q304" s="20" t="str">
        <f>CONCATENATE(Table1[[#This Row],[date]],"-",M304,"-",L304)</f>
        <v>4-Sep-1998</v>
      </c>
      <c r="R304" s="24">
        <f t="shared" si="4"/>
        <v>24.759688289806235</v>
      </c>
    </row>
    <row r="305" spans="1:18" x14ac:dyDescent="0.25">
      <c r="A305" t="s">
        <v>4068</v>
      </c>
      <c r="B305">
        <v>1993</v>
      </c>
      <c r="C305" t="s">
        <v>8352</v>
      </c>
      <c r="D305">
        <v>1</v>
      </c>
      <c r="E305">
        <v>0</v>
      </c>
      <c r="F305" s="17">
        <v>2866.09</v>
      </c>
      <c r="G305" t="s">
        <v>8350</v>
      </c>
      <c r="H305" t="s">
        <v>8350</v>
      </c>
      <c r="I305" t="s">
        <v>8360</v>
      </c>
      <c r="L305" s="20">
        <v>1993</v>
      </c>
      <c r="M305" s="20" t="s">
        <v>8352</v>
      </c>
      <c r="N305" s="20" t="s">
        <v>8350</v>
      </c>
      <c r="O305" s="20" t="s">
        <v>8350</v>
      </c>
      <c r="P305" s="20" t="s">
        <v>8360</v>
      </c>
      <c r="Q305" s="20" t="str">
        <f>CONCATENATE(Table1[[#This Row],[date]],"-",M305,"-",L305)</f>
        <v>1-Nov-1993</v>
      </c>
      <c r="R305" s="24">
        <f t="shared" si="4"/>
        <v>29.600865571453806</v>
      </c>
    </row>
    <row r="306" spans="1:18" x14ac:dyDescent="0.25">
      <c r="A306" t="s">
        <v>4066</v>
      </c>
      <c r="B306">
        <v>1993</v>
      </c>
      <c r="C306" t="s">
        <v>8358</v>
      </c>
      <c r="D306">
        <v>12</v>
      </c>
      <c r="E306">
        <v>0</v>
      </c>
      <c r="F306" s="17">
        <v>2867.12</v>
      </c>
      <c r="G306" t="s">
        <v>8353</v>
      </c>
      <c r="H306" t="s">
        <v>8350</v>
      </c>
      <c r="I306" t="s">
        <v>8351</v>
      </c>
      <c r="L306" s="20">
        <v>1993</v>
      </c>
      <c r="M306" s="20" t="s">
        <v>8358</v>
      </c>
      <c r="N306" s="20" t="s">
        <v>8353</v>
      </c>
      <c r="O306" s="20" t="s">
        <v>8350</v>
      </c>
      <c r="P306" s="20" t="s">
        <v>8351</v>
      </c>
      <c r="Q306" s="20" t="str">
        <f>CONCATENATE(Table1[[#This Row],[date]],"-",M306,"-",L306)</f>
        <v>12-Aug-1993</v>
      </c>
      <c r="R306" s="24">
        <f t="shared" si="4"/>
        <v>29.822646175587352</v>
      </c>
    </row>
    <row r="307" spans="1:18" x14ac:dyDescent="0.25">
      <c r="A307" t="s">
        <v>4064</v>
      </c>
      <c r="B307">
        <v>1996</v>
      </c>
      <c r="C307" t="s">
        <v>8354</v>
      </c>
      <c r="D307">
        <v>21</v>
      </c>
      <c r="E307">
        <v>0</v>
      </c>
      <c r="F307" s="17">
        <v>2897.32</v>
      </c>
      <c r="G307" t="s">
        <v>8350</v>
      </c>
      <c r="H307" t="s">
        <v>8350</v>
      </c>
      <c r="I307" t="s">
        <v>8363</v>
      </c>
      <c r="L307" s="20">
        <v>1996</v>
      </c>
      <c r="M307" s="20" t="s">
        <v>8354</v>
      </c>
      <c r="N307" s="20" t="s">
        <v>8350</v>
      </c>
      <c r="O307" s="20" t="s">
        <v>8350</v>
      </c>
      <c r="P307" s="20" t="s">
        <v>8363</v>
      </c>
      <c r="Q307" s="20" t="str">
        <f>CONCATENATE(Table1[[#This Row],[date]],"-",M307,"-",L307)</f>
        <v>21-Jun-1996</v>
      </c>
      <c r="R307" s="24">
        <f t="shared" si="4"/>
        <v>26.962354551676935</v>
      </c>
    </row>
    <row r="308" spans="1:18" x14ac:dyDescent="0.25">
      <c r="A308" t="s">
        <v>4062</v>
      </c>
      <c r="B308">
        <v>2000</v>
      </c>
      <c r="C308" t="s">
        <v>8348</v>
      </c>
      <c r="D308">
        <v>14</v>
      </c>
      <c r="E308">
        <v>0</v>
      </c>
      <c r="F308" s="17">
        <v>2897.46</v>
      </c>
      <c r="G308" t="s">
        <v>8349</v>
      </c>
      <c r="H308" t="s">
        <v>8353</v>
      </c>
      <c r="I308" t="s">
        <v>8356</v>
      </c>
      <c r="L308" s="20">
        <v>2000</v>
      </c>
      <c r="M308" s="20" t="s">
        <v>8348</v>
      </c>
      <c r="N308" s="20" t="s">
        <v>8349</v>
      </c>
      <c r="O308" s="20" t="s">
        <v>8353</v>
      </c>
      <c r="P308" s="20" t="s">
        <v>8356</v>
      </c>
      <c r="Q308" s="20" t="str">
        <f>CONCATENATE(Table1[[#This Row],[date]],"-",M308,"-",L308)</f>
        <v>14-Jul-2000</v>
      </c>
      <c r="R308" s="24">
        <f t="shared" si="4"/>
        <v>22.899383983572896</v>
      </c>
    </row>
    <row r="309" spans="1:18" x14ac:dyDescent="0.25">
      <c r="A309" t="s">
        <v>4060</v>
      </c>
      <c r="B309">
        <v>1999</v>
      </c>
      <c r="C309" t="s">
        <v>8352</v>
      </c>
      <c r="D309">
        <v>1</v>
      </c>
      <c r="E309">
        <v>0</v>
      </c>
      <c r="F309" s="17">
        <v>2899.49</v>
      </c>
      <c r="G309" t="s">
        <v>8349</v>
      </c>
      <c r="H309" t="s">
        <v>8349</v>
      </c>
      <c r="I309" t="s">
        <v>8366</v>
      </c>
      <c r="L309" s="20">
        <v>1999</v>
      </c>
      <c r="M309" s="20" t="s">
        <v>8352</v>
      </c>
      <c r="N309" s="20" t="s">
        <v>8349</v>
      </c>
      <c r="O309" s="20" t="s">
        <v>8349</v>
      </c>
      <c r="P309" s="20" t="s">
        <v>8366</v>
      </c>
      <c r="Q309" s="20" t="str">
        <f>CONCATENATE(Table1[[#This Row],[date]],"-",M309,"-",L309)</f>
        <v>1-Nov-1999</v>
      </c>
      <c r="R309" s="24">
        <f t="shared" si="4"/>
        <v>23.600919943051142</v>
      </c>
    </row>
    <row r="310" spans="1:18" x14ac:dyDescent="0.25">
      <c r="A310" t="s">
        <v>4058</v>
      </c>
      <c r="B310">
        <v>1996</v>
      </c>
      <c r="C310" t="s">
        <v>8359</v>
      </c>
      <c r="D310">
        <v>24</v>
      </c>
      <c r="E310">
        <v>1</v>
      </c>
      <c r="F310" s="17">
        <v>2902.91</v>
      </c>
      <c r="G310" t="s">
        <v>8349</v>
      </c>
      <c r="H310" t="s">
        <v>8349</v>
      </c>
      <c r="I310" t="s">
        <v>8351</v>
      </c>
      <c r="L310" s="20">
        <v>1996</v>
      </c>
      <c r="M310" s="20" t="s">
        <v>8359</v>
      </c>
      <c r="N310" s="20" t="s">
        <v>8349</v>
      </c>
      <c r="O310" s="20" t="s">
        <v>8349</v>
      </c>
      <c r="P310" s="20" t="s">
        <v>8351</v>
      </c>
      <c r="Q310" s="20" t="str">
        <f>CONCATENATE(Table1[[#This Row],[date]],"-",M310,"-",L310)</f>
        <v>24-Oct-1996</v>
      </c>
      <c r="R310" s="24">
        <f t="shared" si="4"/>
        <v>26.62012320328542</v>
      </c>
    </row>
    <row r="311" spans="1:18" x14ac:dyDescent="0.25">
      <c r="A311" t="s">
        <v>4056</v>
      </c>
      <c r="B311">
        <v>1996</v>
      </c>
      <c r="C311" t="s">
        <v>8354</v>
      </c>
      <c r="D311">
        <v>13</v>
      </c>
      <c r="E311">
        <v>1</v>
      </c>
      <c r="F311" s="17">
        <v>2904.09</v>
      </c>
      <c r="G311" t="s">
        <v>8349</v>
      </c>
      <c r="H311" t="s">
        <v>8349</v>
      </c>
      <c r="I311" t="s">
        <v>8360</v>
      </c>
      <c r="L311" s="20">
        <v>1996</v>
      </c>
      <c r="M311" s="20" t="s">
        <v>8354</v>
      </c>
      <c r="N311" s="20" t="s">
        <v>8349</v>
      </c>
      <c r="O311" s="20" t="s">
        <v>8349</v>
      </c>
      <c r="P311" s="20" t="s">
        <v>8360</v>
      </c>
      <c r="Q311" s="20" t="str">
        <f>CONCATENATE(Table1[[#This Row],[date]],"-",M311,"-",L311)</f>
        <v>13-Jun-1996</v>
      </c>
      <c r="R311" s="24">
        <f t="shared" si="4"/>
        <v>26.984257357973991</v>
      </c>
    </row>
    <row r="312" spans="1:18" x14ac:dyDescent="0.25">
      <c r="A312" t="s">
        <v>4054</v>
      </c>
      <c r="B312">
        <v>2003</v>
      </c>
      <c r="C312" t="s">
        <v>8354</v>
      </c>
      <c r="D312">
        <v>5</v>
      </c>
      <c r="E312">
        <v>2</v>
      </c>
      <c r="F312" s="17">
        <v>2913.57</v>
      </c>
      <c r="G312" t="s">
        <v>8349</v>
      </c>
      <c r="H312" t="s">
        <v>8349</v>
      </c>
      <c r="I312" t="s">
        <v>8360</v>
      </c>
      <c r="L312" s="20">
        <v>2003</v>
      </c>
      <c r="M312" s="20" t="s">
        <v>8354</v>
      </c>
      <c r="N312" s="20" t="s">
        <v>8349</v>
      </c>
      <c r="O312" s="20" t="s">
        <v>8349</v>
      </c>
      <c r="P312" s="20" t="s">
        <v>8360</v>
      </c>
      <c r="Q312" s="20" t="str">
        <f>CONCATENATE(Table1[[#This Row],[date]],"-",M312,"-",L312)</f>
        <v>5-Jun-2003</v>
      </c>
      <c r="R312" s="24">
        <f t="shared" si="4"/>
        <v>20.008865710560627</v>
      </c>
    </row>
    <row r="313" spans="1:18" x14ac:dyDescent="0.25">
      <c r="A313" t="s">
        <v>4052</v>
      </c>
      <c r="B313">
        <v>1996</v>
      </c>
      <c r="C313" t="s">
        <v>8354</v>
      </c>
      <c r="D313">
        <v>30</v>
      </c>
      <c r="E313">
        <v>1</v>
      </c>
      <c r="F313" s="17">
        <v>2927.06</v>
      </c>
      <c r="G313" t="s">
        <v>8349</v>
      </c>
      <c r="H313" t="s">
        <v>8349</v>
      </c>
      <c r="I313" t="s">
        <v>8351</v>
      </c>
      <c r="L313" s="20">
        <v>1996</v>
      </c>
      <c r="M313" s="20" t="s">
        <v>8354</v>
      </c>
      <c r="N313" s="20" t="s">
        <v>8349</v>
      </c>
      <c r="O313" s="20" t="s">
        <v>8349</v>
      </c>
      <c r="P313" s="20" t="s">
        <v>8351</v>
      </c>
      <c r="Q313" s="20" t="str">
        <f>CONCATENATE(Table1[[#This Row],[date]],"-",M313,"-",L313)</f>
        <v>30-Jun-1996</v>
      </c>
      <c r="R313" s="24">
        <f t="shared" si="4"/>
        <v>26.937713894592743</v>
      </c>
    </row>
    <row r="314" spans="1:18" x14ac:dyDescent="0.25">
      <c r="A314" t="s">
        <v>4050</v>
      </c>
      <c r="B314">
        <v>2002</v>
      </c>
      <c r="C314" t="s">
        <v>8355</v>
      </c>
      <c r="D314">
        <v>30</v>
      </c>
      <c r="E314">
        <v>0</v>
      </c>
      <c r="F314" s="17">
        <v>2943.41</v>
      </c>
      <c r="G314" t="s">
        <v>8349</v>
      </c>
      <c r="H314" t="s">
        <v>8350</v>
      </c>
      <c r="I314" t="s">
        <v>8356</v>
      </c>
      <c r="L314" s="20">
        <v>2002</v>
      </c>
      <c r="M314" s="20" t="s">
        <v>8355</v>
      </c>
      <c r="N314" s="20" t="s">
        <v>8349</v>
      </c>
      <c r="O314" s="20" t="s">
        <v>8350</v>
      </c>
      <c r="P314" s="20" t="s">
        <v>8356</v>
      </c>
      <c r="Q314" s="20" t="str">
        <f>CONCATENATE(Table1[[#This Row],[date]],"-",M314,"-",L314)</f>
        <v>30-Sep-2002</v>
      </c>
      <c r="R314" s="24">
        <f t="shared" si="4"/>
        <v>20.688487865588051</v>
      </c>
    </row>
    <row r="315" spans="1:18" x14ac:dyDescent="0.25">
      <c r="A315" t="s">
        <v>4048</v>
      </c>
      <c r="B315">
        <v>1995</v>
      </c>
      <c r="C315" t="s">
        <v>8355</v>
      </c>
      <c r="D315">
        <v>24</v>
      </c>
      <c r="E315">
        <v>0</v>
      </c>
      <c r="F315" s="17">
        <v>2974.13</v>
      </c>
      <c r="G315" t="s">
        <v>8349</v>
      </c>
      <c r="H315" t="s">
        <v>8353</v>
      </c>
      <c r="I315" t="s">
        <v>8360</v>
      </c>
      <c r="L315" s="20">
        <v>1995</v>
      </c>
      <c r="M315" s="20" t="s">
        <v>8355</v>
      </c>
      <c r="N315" s="20" t="s">
        <v>8349</v>
      </c>
      <c r="O315" s="20" t="s">
        <v>8353</v>
      </c>
      <c r="P315" s="20" t="s">
        <v>8360</v>
      </c>
      <c r="Q315" s="20" t="str">
        <f>CONCATENATE(Table1[[#This Row],[date]],"-",M315,"-",L315)</f>
        <v>24-Sep-1995</v>
      </c>
      <c r="R315" s="24">
        <f t="shared" si="4"/>
        <v>27.704966012084594</v>
      </c>
    </row>
    <row r="316" spans="1:18" x14ac:dyDescent="0.25">
      <c r="A316" t="s">
        <v>4046</v>
      </c>
      <c r="B316">
        <v>1987</v>
      </c>
      <c r="C316" t="s">
        <v>8354</v>
      </c>
      <c r="D316">
        <v>18</v>
      </c>
      <c r="E316">
        <v>3</v>
      </c>
      <c r="F316" s="17">
        <v>2979.52</v>
      </c>
      <c r="G316" t="s">
        <v>8349</v>
      </c>
      <c r="H316" t="s">
        <v>8350</v>
      </c>
      <c r="I316" t="s">
        <v>8351</v>
      </c>
      <c r="L316" s="20">
        <v>1987</v>
      </c>
      <c r="M316" s="20" t="s">
        <v>8354</v>
      </c>
      <c r="N316" s="20" t="s">
        <v>8349</v>
      </c>
      <c r="O316" s="20" t="s">
        <v>8350</v>
      </c>
      <c r="P316" s="20" t="s">
        <v>8351</v>
      </c>
      <c r="Q316" s="20" t="str">
        <f>CONCATENATE(Table1[[#This Row],[date]],"-",M316,"-",L316)</f>
        <v>18-Jun-1987</v>
      </c>
      <c r="R316" s="24">
        <f t="shared" si="4"/>
        <v>35.97328696166938</v>
      </c>
    </row>
    <row r="317" spans="1:18" x14ac:dyDescent="0.25">
      <c r="A317" t="s">
        <v>4044</v>
      </c>
      <c r="B317">
        <v>1991</v>
      </c>
      <c r="C317" t="s">
        <v>8352</v>
      </c>
      <c r="D317">
        <v>20</v>
      </c>
      <c r="E317">
        <v>3</v>
      </c>
      <c r="F317" s="17">
        <v>2985.67</v>
      </c>
      <c r="G317" t="s">
        <v>8349</v>
      </c>
      <c r="H317" t="s">
        <v>8349</v>
      </c>
      <c r="I317" t="s">
        <v>8351</v>
      </c>
      <c r="L317" s="20">
        <v>1991</v>
      </c>
      <c r="M317" s="20" t="s">
        <v>8352</v>
      </c>
      <c r="N317" s="20" t="s">
        <v>8349</v>
      </c>
      <c r="O317" s="20" t="s">
        <v>8349</v>
      </c>
      <c r="P317" s="20" t="s">
        <v>8351</v>
      </c>
      <c r="Q317" s="20" t="str">
        <f>CONCATENATE(Table1[[#This Row],[date]],"-",M317,"-",L317)</f>
        <v>20-Nov-1991</v>
      </c>
      <c r="R317" s="24">
        <f t="shared" si="4"/>
        <v>31.54890898531486</v>
      </c>
    </row>
    <row r="318" spans="1:18" x14ac:dyDescent="0.25">
      <c r="A318" t="s">
        <v>4042</v>
      </c>
      <c r="B318">
        <v>2002</v>
      </c>
      <c r="C318" t="s">
        <v>8357</v>
      </c>
      <c r="D318">
        <v>15</v>
      </c>
      <c r="E318">
        <v>0</v>
      </c>
      <c r="F318" s="17">
        <v>3012.22</v>
      </c>
      <c r="G318" t="s">
        <v>8349</v>
      </c>
      <c r="H318" t="s">
        <v>8350</v>
      </c>
      <c r="I318" t="s">
        <v>8356</v>
      </c>
      <c r="L318" s="20">
        <v>2002</v>
      </c>
      <c r="M318" s="20" t="s">
        <v>8357</v>
      </c>
      <c r="N318" s="20" t="s">
        <v>8349</v>
      </c>
      <c r="O318" s="20" t="s">
        <v>8350</v>
      </c>
      <c r="P318" s="20" t="s">
        <v>8356</v>
      </c>
      <c r="Q318" s="20" t="str">
        <f>CONCATENATE(Table1[[#This Row],[date]],"-",M318,"-",L318)</f>
        <v>15-Dec-2002</v>
      </c>
      <c r="R318" s="24">
        <f t="shared" si="4"/>
        <v>20.480398257622898</v>
      </c>
    </row>
    <row r="319" spans="1:18" x14ac:dyDescent="0.25">
      <c r="A319" t="s">
        <v>4040</v>
      </c>
      <c r="B319">
        <v>1988</v>
      </c>
      <c r="C319" t="s">
        <v>8355</v>
      </c>
      <c r="D319">
        <v>28</v>
      </c>
      <c r="E319">
        <v>3</v>
      </c>
      <c r="F319" s="17">
        <v>3018.04</v>
      </c>
      <c r="G319" t="s">
        <v>8349</v>
      </c>
      <c r="H319" t="s">
        <v>8349</v>
      </c>
      <c r="I319" t="s">
        <v>8356</v>
      </c>
      <c r="L319" s="20">
        <v>1988</v>
      </c>
      <c r="M319" s="20" t="s">
        <v>8355</v>
      </c>
      <c r="N319" s="20" t="s">
        <v>8349</v>
      </c>
      <c r="O319" s="20" t="s">
        <v>8349</v>
      </c>
      <c r="P319" s="20" t="s">
        <v>8356</v>
      </c>
      <c r="Q319" s="20" t="str">
        <f>CONCATENATE(Table1[[#This Row],[date]],"-",M319,"-",L319)</f>
        <v>28-Sep-1988</v>
      </c>
      <c r="R319" s="24">
        <f t="shared" si="4"/>
        <v>34.691307323750856</v>
      </c>
    </row>
    <row r="320" spans="1:18" x14ac:dyDescent="0.25">
      <c r="A320" t="s">
        <v>4038</v>
      </c>
      <c r="B320">
        <v>1997</v>
      </c>
      <c r="C320" t="s">
        <v>8357</v>
      </c>
      <c r="D320">
        <v>19</v>
      </c>
      <c r="E320">
        <v>0</v>
      </c>
      <c r="F320" s="17">
        <v>3021.81</v>
      </c>
      <c r="G320" t="s">
        <v>8349</v>
      </c>
      <c r="H320" t="s">
        <v>8350</v>
      </c>
      <c r="I320" t="s">
        <v>8356</v>
      </c>
      <c r="L320" s="20">
        <v>1997</v>
      </c>
      <c r="M320" s="20" t="s">
        <v>8357</v>
      </c>
      <c r="N320" s="20" t="s">
        <v>8349</v>
      </c>
      <c r="O320" s="20" t="s">
        <v>8350</v>
      </c>
      <c r="P320" s="20" t="s">
        <v>8356</v>
      </c>
      <c r="Q320" s="20" t="str">
        <f>CONCATENATE(Table1[[#This Row],[date]],"-",M320,"-",L320)</f>
        <v>19-Dec-1997</v>
      </c>
      <c r="R320" s="24">
        <f t="shared" si="4"/>
        <v>25.469425007605718</v>
      </c>
    </row>
    <row r="321" spans="1:18" x14ac:dyDescent="0.25">
      <c r="A321" t="s">
        <v>4036</v>
      </c>
      <c r="B321">
        <v>1998</v>
      </c>
      <c r="C321" t="s">
        <v>8355</v>
      </c>
      <c r="D321">
        <v>15</v>
      </c>
      <c r="E321">
        <v>0</v>
      </c>
      <c r="F321" s="17">
        <v>3044.21</v>
      </c>
      <c r="G321" t="s">
        <v>8349</v>
      </c>
      <c r="H321" t="s">
        <v>8350</v>
      </c>
      <c r="I321" t="s">
        <v>8366</v>
      </c>
      <c r="L321" s="20">
        <v>1998</v>
      </c>
      <c r="M321" s="20" t="s">
        <v>8355</v>
      </c>
      <c r="N321" s="20" t="s">
        <v>8349</v>
      </c>
      <c r="O321" s="20" t="s">
        <v>8350</v>
      </c>
      <c r="P321" s="20" t="s">
        <v>8366</v>
      </c>
      <c r="Q321" s="20" t="str">
        <f>CONCATENATE(Table1[[#This Row],[date]],"-",M321,"-",L321)</f>
        <v>15-Sep-1998</v>
      </c>
      <c r="R321" s="24">
        <f t="shared" si="4"/>
        <v>24.729570345408593</v>
      </c>
    </row>
    <row r="322" spans="1:18" x14ac:dyDescent="0.25">
      <c r="A322" t="s">
        <v>4034</v>
      </c>
      <c r="B322">
        <v>1998</v>
      </c>
      <c r="C322" t="s">
        <v>8358</v>
      </c>
      <c r="D322">
        <v>9</v>
      </c>
      <c r="E322">
        <v>0</v>
      </c>
      <c r="F322" s="17">
        <v>3046.06</v>
      </c>
      <c r="G322" t="s">
        <v>8349</v>
      </c>
      <c r="H322" t="s">
        <v>8353</v>
      </c>
      <c r="I322" t="s">
        <v>8367</v>
      </c>
      <c r="L322" s="20">
        <v>1998</v>
      </c>
      <c r="M322" s="20" t="s">
        <v>8358</v>
      </c>
      <c r="N322" s="20" t="s">
        <v>8349</v>
      </c>
      <c r="O322" s="20" t="s">
        <v>8353</v>
      </c>
      <c r="P322" s="20" t="s">
        <v>8367</v>
      </c>
      <c r="Q322" s="20" t="str">
        <f>CONCATENATE(Table1[[#This Row],[date]],"-",M322,"-",L322)</f>
        <v>9-Aug-1998</v>
      </c>
      <c r="R322" s="24">
        <f t="shared" si="4"/>
        <v>24.830876158382477</v>
      </c>
    </row>
    <row r="323" spans="1:18" x14ac:dyDescent="0.25">
      <c r="A323" t="s">
        <v>4032</v>
      </c>
      <c r="B323">
        <v>1997</v>
      </c>
      <c r="C323" t="s">
        <v>8357</v>
      </c>
      <c r="D323">
        <v>22</v>
      </c>
      <c r="E323">
        <v>0</v>
      </c>
      <c r="F323" s="17">
        <v>3051.73</v>
      </c>
      <c r="G323" t="s">
        <v>8349</v>
      </c>
      <c r="H323" t="s">
        <v>8349</v>
      </c>
      <c r="I323" t="s">
        <v>8360</v>
      </c>
      <c r="L323" s="20">
        <v>1997</v>
      </c>
      <c r="M323" s="20" t="s">
        <v>8357</v>
      </c>
      <c r="N323" s="20" t="s">
        <v>8349</v>
      </c>
      <c r="O323" s="20" t="s">
        <v>8349</v>
      </c>
      <c r="P323" s="20" t="s">
        <v>8360</v>
      </c>
      <c r="Q323" s="20" t="str">
        <f>CONCATENATE(Table1[[#This Row],[date]],"-",M323,"-",L323)</f>
        <v>22-Dec-1997</v>
      </c>
      <c r="R323" s="24">
        <f t="shared" ref="R323:R386" si="5">YEARFRAC(Q323,DATE(2023,6,8),1)</f>
        <v>25.461210830544569</v>
      </c>
    </row>
    <row r="324" spans="1:18" x14ac:dyDescent="0.25">
      <c r="A324" t="s">
        <v>4030</v>
      </c>
      <c r="B324">
        <v>2002</v>
      </c>
      <c r="C324" t="s">
        <v>8354</v>
      </c>
      <c r="D324">
        <v>21</v>
      </c>
      <c r="E324">
        <v>2</v>
      </c>
      <c r="F324" s="17">
        <v>3056.39</v>
      </c>
      <c r="G324" t="s">
        <v>8349</v>
      </c>
      <c r="H324" t="s">
        <v>8350</v>
      </c>
      <c r="I324" t="s">
        <v>8351</v>
      </c>
      <c r="L324" s="20">
        <v>2002</v>
      </c>
      <c r="M324" s="20" t="s">
        <v>8354</v>
      </c>
      <c r="N324" s="20" t="s">
        <v>8349</v>
      </c>
      <c r="O324" s="20" t="s">
        <v>8350</v>
      </c>
      <c r="P324" s="20" t="s">
        <v>8351</v>
      </c>
      <c r="Q324" s="20" t="str">
        <f>CONCATENATE(Table1[[#This Row],[date]],"-",M324,"-",L324)</f>
        <v>21-Jun-2002</v>
      </c>
      <c r="R324" s="24">
        <f t="shared" si="5"/>
        <v>20.96502800248911</v>
      </c>
    </row>
    <row r="325" spans="1:18" x14ac:dyDescent="0.25">
      <c r="A325" t="s">
        <v>4028</v>
      </c>
      <c r="B325">
        <v>1994</v>
      </c>
      <c r="C325" t="s">
        <v>8355</v>
      </c>
      <c r="D325">
        <v>26</v>
      </c>
      <c r="E325">
        <v>0</v>
      </c>
      <c r="F325" s="17">
        <v>3062.51</v>
      </c>
      <c r="G325" t="s">
        <v>8350</v>
      </c>
      <c r="H325" t="s">
        <v>8353</v>
      </c>
      <c r="I325" t="s">
        <v>8356</v>
      </c>
      <c r="L325" s="20">
        <v>1994</v>
      </c>
      <c r="M325" s="20" t="s">
        <v>8355</v>
      </c>
      <c r="N325" s="20" t="s">
        <v>8350</v>
      </c>
      <c r="O325" s="20" t="s">
        <v>8353</v>
      </c>
      <c r="P325" s="20" t="s">
        <v>8356</v>
      </c>
      <c r="Q325" s="20" t="str">
        <f>CONCATENATE(Table1[[#This Row],[date]],"-",M325,"-",L325)</f>
        <v>26-Sep-1994</v>
      </c>
      <c r="R325" s="24">
        <f t="shared" si="5"/>
        <v>28.699461531441088</v>
      </c>
    </row>
    <row r="326" spans="1:18" x14ac:dyDescent="0.25">
      <c r="A326" t="s">
        <v>4026</v>
      </c>
      <c r="B326">
        <v>1989</v>
      </c>
      <c r="C326" t="s">
        <v>8359</v>
      </c>
      <c r="D326">
        <v>1</v>
      </c>
      <c r="E326">
        <v>3</v>
      </c>
      <c r="F326" s="17">
        <v>3065.49</v>
      </c>
      <c r="G326" t="s">
        <v>8349</v>
      </c>
      <c r="H326" t="s">
        <v>8353</v>
      </c>
      <c r="I326" t="s">
        <v>8356</v>
      </c>
      <c r="L326" s="20">
        <v>1989</v>
      </c>
      <c r="M326" s="20" t="s">
        <v>8359</v>
      </c>
      <c r="N326" s="20" t="s">
        <v>8349</v>
      </c>
      <c r="O326" s="20" t="s">
        <v>8353</v>
      </c>
      <c r="P326" s="20" t="s">
        <v>8356</v>
      </c>
      <c r="Q326" s="20" t="str">
        <f>CONCATENATE(Table1[[#This Row],[date]],"-",M326,"-",L326)</f>
        <v>1-Oct-1989</v>
      </c>
      <c r="R326" s="24">
        <f t="shared" si="5"/>
        <v>33.685754517718841</v>
      </c>
    </row>
    <row r="327" spans="1:18" x14ac:dyDescent="0.25">
      <c r="A327" t="s">
        <v>4024</v>
      </c>
      <c r="B327">
        <v>1995</v>
      </c>
      <c r="C327" t="s">
        <v>8355</v>
      </c>
      <c r="D327">
        <v>10</v>
      </c>
      <c r="E327">
        <v>0</v>
      </c>
      <c r="F327" s="17">
        <v>3070.81</v>
      </c>
      <c r="G327" t="s">
        <v>8350</v>
      </c>
      <c r="H327" t="s">
        <v>8353</v>
      </c>
      <c r="I327" t="s">
        <v>8370</v>
      </c>
      <c r="L327" s="20">
        <v>1995</v>
      </c>
      <c r="M327" s="20" t="s">
        <v>8355</v>
      </c>
      <c r="N327" s="20" t="s">
        <v>8350</v>
      </c>
      <c r="O327" s="20" t="s">
        <v>8353</v>
      </c>
      <c r="P327" s="20" t="s">
        <v>8370</v>
      </c>
      <c r="Q327" s="20" t="str">
        <f>CONCATENATE(Table1[[#This Row],[date]],"-",M327,"-",L327)</f>
        <v>10-Sep-1995</v>
      </c>
      <c r="R327" s="24">
        <f t="shared" si="5"/>
        <v>27.743296827794563</v>
      </c>
    </row>
    <row r="328" spans="1:18" x14ac:dyDescent="0.25">
      <c r="A328" t="s">
        <v>4022</v>
      </c>
      <c r="B328">
        <v>2001</v>
      </c>
      <c r="C328" t="s">
        <v>8359</v>
      </c>
      <c r="D328">
        <v>13</v>
      </c>
      <c r="E328">
        <v>2</v>
      </c>
      <c r="F328" s="17">
        <v>3077.1</v>
      </c>
      <c r="G328" t="s">
        <v>8349</v>
      </c>
      <c r="H328" t="s">
        <v>8353</v>
      </c>
      <c r="I328" t="s">
        <v>8356</v>
      </c>
      <c r="L328" s="20">
        <v>2001</v>
      </c>
      <c r="M328" s="20" t="s">
        <v>8359</v>
      </c>
      <c r="N328" s="20" t="s">
        <v>8349</v>
      </c>
      <c r="O328" s="20" t="s">
        <v>8353</v>
      </c>
      <c r="P328" s="20" t="s">
        <v>8356</v>
      </c>
      <c r="Q328" s="20" t="str">
        <f>CONCATENATE(Table1[[#This Row],[date]],"-",M328,"-",L328)</f>
        <v>13-Oct-2001</v>
      </c>
      <c r="R328" s="24">
        <f t="shared" si="5"/>
        <v>21.652857142857144</v>
      </c>
    </row>
    <row r="329" spans="1:18" x14ac:dyDescent="0.25">
      <c r="A329" t="s">
        <v>4020</v>
      </c>
      <c r="B329">
        <v>1987</v>
      </c>
      <c r="C329" t="s">
        <v>8358</v>
      </c>
      <c r="D329">
        <v>1</v>
      </c>
      <c r="E329">
        <v>3</v>
      </c>
      <c r="F329" s="17">
        <v>3088.06</v>
      </c>
      <c r="G329" t="s">
        <v>8349</v>
      </c>
      <c r="H329" t="s">
        <v>8349</v>
      </c>
      <c r="I329" t="s">
        <v>8351</v>
      </c>
      <c r="L329" s="20">
        <v>1987</v>
      </c>
      <c r="M329" s="20" t="s">
        <v>8358</v>
      </c>
      <c r="N329" s="20" t="s">
        <v>8349</v>
      </c>
      <c r="O329" s="20" t="s">
        <v>8349</v>
      </c>
      <c r="P329" s="20" t="s">
        <v>8351</v>
      </c>
      <c r="Q329" s="20" t="str">
        <f>CONCATENATE(Table1[[#This Row],[date]],"-",M329,"-",L329)</f>
        <v>1-Aug-1987</v>
      </c>
      <c r="R329" s="24">
        <f t="shared" si="5"/>
        <v>35.852819298505253</v>
      </c>
    </row>
    <row r="330" spans="1:18" x14ac:dyDescent="0.25">
      <c r="A330" t="s">
        <v>4018</v>
      </c>
      <c r="B330">
        <v>1999</v>
      </c>
      <c r="C330" t="s">
        <v>8354</v>
      </c>
      <c r="D330">
        <v>25</v>
      </c>
      <c r="E330">
        <v>0</v>
      </c>
      <c r="F330" s="17">
        <v>3128.35</v>
      </c>
      <c r="G330" t="s">
        <v>8349</v>
      </c>
      <c r="H330" t="s">
        <v>8350</v>
      </c>
      <c r="I330" t="s">
        <v>8369</v>
      </c>
      <c r="L330" s="20">
        <v>1999</v>
      </c>
      <c r="M330" s="20" t="s">
        <v>8354</v>
      </c>
      <c r="N330" s="20" t="s">
        <v>8349</v>
      </c>
      <c r="O330" s="20" t="s">
        <v>8350</v>
      </c>
      <c r="P330" s="20" t="s">
        <v>8369</v>
      </c>
      <c r="Q330" s="20" t="str">
        <f>CONCATENATE(Table1[[#This Row],[date]],"-",M330,"-",L330)</f>
        <v>25-Jun-1999</v>
      </c>
      <c r="R330" s="24">
        <f t="shared" si="5"/>
        <v>23.954112364472675</v>
      </c>
    </row>
    <row r="331" spans="1:18" x14ac:dyDescent="0.25">
      <c r="A331" t="s">
        <v>4016</v>
      </c>
      <c r="B331">
        <v>1994</v>
      </c>
      <c r="C331" t="s">
        <v>8348</v>
      </c>
      <c r="D331">
        <v>10</v>
      </c>
      <c r="E331">
        <v>0</v>
      </c>
      <c r="F331" s="17">
        <v>3161.45</v>
      </c>
      <c r="G331" t="s">
        <v>8349</v>
      </c>
      <c r="H331" t="s">
        <v>8353</v>
      </c>
      <c r="I331" t="s">
        <v>8360</v>
      </c>
      <c r="L331" s="20">
        <v>1994</v>
      </c>
      <c r="M331" s="20" t="s">
        <v>8348</v>
      </c>
      <c r="N331" s="20" t="s">
        <v>8349</v>
      </c>
      <c r="O331" s="20" t="s">
        <v>8353</v>
      </c>
      <c r="P331" s="20" t="s">
        <v>8360</v>
      </c>
      <c r="Q331" s="20" t="str">
        <f>CONCATENATE(Table1[[#This Row],[date]],"-",M331,"-",L331)</f>
        <v>10-Jul-1994</v>
      </c>
      <c r="R331" s="24">
        <f t="shared" si="5"/>
        <v>28.913023637857076</v>
      </c>
    </row>
    <row r="332" spans="1:18" x14ac:dyDescent="0.25">
      <c r="A332" t="s">
        <v>4014</v>
      </c>
      <c r="B332">
        <v>1993</v>
      </c>
      <c r="C332" t="s">
        <v>8355</v>
      </c>
      <c r="D332">
        <v>25</v>
      </c>
      <c r="E332">
        <v>0</v>
      </c>
      <c r="F332" s="17">
        <v>3162.02</v>
      </c>
      <c r="G332" t="s">
        <v>8349</v>
      </c>
      <c r="H332" t="s">
        <v>8350</v>
      </c>
      <c r="I332" t="s">
        <v>8351</v>
      </c>
      <c r="L332" s="20">
        <v>1993</v>
      </c>
      <c r="M332" s="20" t="s">
        <v>8355</v>
      </c>
      <c r="N332" s="20" t="s">
        <v>8349</v>
      </c>
      <c r="O332" s="20" t="s">
        <v>8350</v>
      </c>
      <c r="P332" s="20" t="s">
        <v>8351</v>
      </c>
      <c r="Q332" s="20" t="str">
        <f>CONCATENATE(Table1[[#This Row],[date]],"-",M332,"-",L332)</f>
        <v>25-Sep-1993</v>
      </c>
      <c r="R332" s="24">
        <f t="shared" si="5"/>
        <v>29.702172760996287</v>
      </c>
    </row>
    <row r="333" spans="1:18" x14ac:dyDescent="0.25">
      <c r="A333" t="s">
        <v>4012</v>
      </c>
      <c r="B333">
        <v>2001</v>
      </c>
      <c r="C333" t="s">
        <v>8358</v>
      </c>
      <c r="D333">
        <v>29</v>
      </c>
      <c r="E333">
        <v>1</v>
      </c>
      <c r="F333" s="17">
        <v>3167.46</v>
      </c>
      <c r="G333" t="s">
        <v>8349</v>
      </c>
      <c r="H333" t="s">
        <v>8350</v>
      </c>
      <c r="I333" t="s">
        <v>8366</v>
      </c>
      <c r="L333" s="20">
        <v>2001</v>
      </c>
      <c r="M333" s="20" t="s">
        <v>8358</v>
      </c>
      <c r="N333" s="20" t="s">
        <v>8349</v>
      </c>
      <c r="O333" s="20" t="s">
        <v>8350</v>
      </c>
      <c r="P333" s="20" t="s">
        <v>8366</v>
      </c>
      <c r="Q333" s="20" t="str">
        <f>CONCATENATE(Table1[[#This Row],[date]],"-",M333,"-",L333)</f>
        <v>29-Aug-2001</v>
      </c>
      <c r="R333" s="24">
        <f t="shared" si="5"/>
        <v>21.776071428571431</v>
      </c>
    </row>
    <row r="334" spans="1:18" x14ac:dyDescent="0.25">
      <c r="A334" t="s">
        <v>4010</v>
      </c>
      <c r="B334">
        <v>1994</v>
      </c>
      <c r="C334" t="s">
        <v>8359</v>
      </c>
      <c r="D334">
        <v>25</v>
      </c>
      <c r="E334">
        <v>0</v>
      </c>
      <c r="F334" s="17">
        <v>3171.61</v>
      </c>
      <c r="G334" t="s">
        <v>8349</v>
      </c>
      <c r="H334" t="s">
        <v>8350</v>
      </c>
      <c r="I334" t="s">
        <v>8351</v>
      </c>
      <c r="L334" s="20">
        <v>1994</v>
      </c>
      <c r="M334" s="20" t="s">
        <v>8359</v>
      </c>
      <c r="N334" s="20" t="s">
        <v>8349</v>
      </c>
      <c r="O334" s="20" t="s">
        <v>8350</v>
      </c>
      <c r="P334" s="20" t="s">
        <v>8351</v>
      </c>
      <c r="Q334" s="20" t="str">
        <f>CONCATENATE(Table1[[#This Row],[date]],"-",M334,"-",L334)</f>
        <v>25-Oct-1994</v>
      </c>
      <c r="R334" s="24">
        <f t="shared" si="5"/>
        <v>28.62006023546591</v>
      </c>
    </row>
    <row r="335" spans="1:18" x14ac:dyDescent="0.25">
      <c r="A335" t="s">
        <v>4008</v>
      </c>
      <c r="B335">
        <v>1994</v>
      </c>
      <c r="C335" t="s">
        <v>8348</v>
      </c>
      <c r="D335">
        <v>6</v>
      </c>
      <c r="E335">
        <v>0</v>
      </c>
      <c r="F335" s="17">
        <v>3172.02</v>
      </c>
      <c r="G335" t="s">
        <v>8349</v>
      </c>
      <c r="H335" t="s">
        <v>8353</v>
      </c>
      <c r="I335" t="s">
        <v>8360</v>
      </c>
      <c r="L335" s="20">
        <v>1994</v>
      </c>
      <c r="M335" s="20" t="s">
        <v>8348</v>
      </c>
      <c r="N335" s="20" t="s">
        <v>8349</v>
      </c>
      <c r="O335" s="20" t="s">
        <v>8353</v>
      </c>
      <c r="P335" s="20" t="s">
        <v>8360</v>
      </c>
      <c r="Q335" s="20" t="str">
        <f>CONCATENATE(Table1[[#This Row],[date]],"-",M335,"-",L335)</f>
        <v>6-Jul-1994</v>
      </c>
      <c r="R335" s="24">
        <f t="shared" si="5"/>
        <v>28.923975540750202</v>
      </c>
    </row>
    <row r="336" spans="1:18" x14ac:dyDescent="0.25">
      <c r="A336" t="s">
        <v>4006</v>
      </c>
      <c r="B336">
        <v>1996</v>
      </c>
      <c r="C336" t="s">
        <v>8358</v>
      </c>
      <c r="D336">
        <v>14</v>
      </c>
      <c r="E336">
        <v>0</v>
      </c>
      <c r="F336" s="17">
        <v>3176.29</v>
      </c>
      <c r="G336" t="s">
        <v>8349</v>
      </c>
      <c r="H336" t="s">
        <v>8349</v>
      </c>
      <c r="I336" t="s">
        <v>8356</v>
      </c>
      <c r="L336" s="20">
        <v>1996</v>
      </c>
      <c r="M336" s="20" t="s">
        <v>8358</v>
      </c>
      <c r="N336" s="20" t="s">
        <v>8349</v>
      </c>
      <c r="O336" s="20" t="s">
        <v>8349</v>
      </c>
      <c r="P336" s="20" t="s">
        <v>8356</v>
      </c>
      <c r="Q336" s="20" t="str">
        <f>CONCATENATE(Table1[[#This Row],[date]],"-",M336,"-",L336)</f>
        <v>14-Aug-1996</v>
      </c>
      <c r="R336" s="24">
        <f t="shared" si="5"/>
        <v>26.814510609171801</v>
      </c>
    </row>
    <row r="337" spans="1:18" x14ac:dyDescent="0.25">
      <c r="A337" t="s">
        <v>4004</v>
      </c>
      <c r="B337">
        <v>1996</v>
      </c>
      <c r="C337" t="s">
        <v>8348</v>
      </c>
      <c r="D337">
        <v>3</v>
      </c>
      <c r="E337">
        <v>0</v>
      </c>
      <c r="F337" s="17">
        <v>3176.82</v>
      </c>
      <c r="G337" t="s">
        <v>8349</v>
      </c>
      <c r="H337" t="s">
        <v>8353</v>
      </c>
      <c r="I337" t="s">
        <v>8356</v>
      </c>
      <c r="L337" s="20">
        <v>1996</v>
      </c>
      <c r="M337" s="20" t="s">
        <v>8348</v>
      </c>
      <c r="N337" s="20" t="s">
        <v>8349</v>
      </c>
      <c r="O337" s="20" t="s">
        <v>8353</v>
      </c>
      <c r="P337" s="20" t="s">
        <v>8356</v>
      </c>
      <c r="Q337" s="20" t="str">
        <f>CONCATENATE(Table1[[#This Row],[date]],"-",M337,"-",L337)</f>
        <v>3-Jul-1996</v>
      </c>
      <c r="R337" s="24">
        <f t="shared" si="5"/>
        <v>26.92950034223135</v>
      </c>
    </row>
    <row r="338" spans="1:18" x14ac:dyDescent="0.25">
      <c r="A338" t="s">
        <v>4002</v>
      </c>
      <c r="B338">
        <v>2000</v>
      </c>
      <c r="C338" t="s">
        <v>8355</v>
      </c>
      <c r="D338">
        <v>23</v>
      </c>
      <c r="E338">
        <v>0</v>
      </c>
      <c r="F338" s="17">
        <v>3179.96</v>
      </c>
      <c r="G338" t="s">
        <v>8349</v>
      </c>
      <c r="H338" t="s">
        <v>8349</v>
      </c>
      <c r="I338" t="s">
        <v>8356</v>
      </c>
      <c r="L338" s="20">
        <v>2000</v>
      </c>
      <c r="M338" s="20" t="s">
        <v>8355</v>
      </c>
      <c r="N338" s="20" t="s">
        <v>8349</v>
      </c>
      <c r="O338" s="20" t="s">
        <v>8349</v>
      </c>
      <c r="P338" s="20" t="s">
        <v>8356</v>
      </c>
      <c r="Q338" s="20" t="str">
        <f>CONCATENATE(Table1[[#This Row],[date]],"-",M338,"-",L338)</f>
        <v>23-Sep-2000</v>
      </c>
      <c r="R338" s="24">
        <f t="shared" si="5"/>
        <v>22.704996577686515</v>
      </c>
    </row>
    <row r="339" spans="1:18" x14ac:dyDescent="0.25">
      <c r="A339" t="s">
        <v>4000</v>
      </c>
      <c r="B339">
        <v>2001</v>
      </c>
      <c r="C339" t="s">
        <v>8355</v>
      </c>
      <c r="D339">
        <v>2</v>
      </c>
      <c r="E339">
        <v>2</v>
      </c>
      <c r="F339" s="17">
        <v>3180.51</v>
      </c>
      <c r="G339" t="s">
        <v>8349</v>
      </c>
      <c r="H339" t="s">
        <v>8349</v>
      </c>
      <c r="I339" t="s">
        <v>8351</v>
      </c>
      <c r="L339" s="20">
        <v>2001</v>
      </c>
      <c r="M339" s="20" t="s">
        <v>8355</v>
      </c>
      <c r="N339" s="20" t="s">
        <v>8349</v>
      </c>
      <c r="O339" s="20" t="s">
        <v>8349</v>
      </c>
      <c r="P339" s="20" t="s">
        <v>8351</v>
      </c>
      <c r="Q339" s="20" t="str">
        <f>CONCATENATE(Table1[[#This Row],[date]],"-",M339,"-",L339)</f>
        <v>2-Sep-2001</v>
      </c>
      <c r="R339" s="24">
        <f t="shared" si="5"/>
        <v>21.765119047619049</v>
      </c>
    </row>
    <row r="340" spans="1:18" x14ac:dyDescent="0.25">
      <c r="A340" t="s">
        <v>3998</v>
      </c>
      <c r="B340">
        <v>1996</v>
      </c>
      <c r="C340" t="s">
        <v>8359</v>
      </c>
      <c r="D340">
        <v>11</v>
      </c>
      <c r="E340">
        <v>0</v>
      </c>
      <c r="F340" s="17">
        <v>3201.25</v>
      </c>
      <c r="G340" t="s">
        <v>8349</v>
      </c>
      <c r="H340" t="s">
        <v>8350</v>
      </c>
      <c r="I340" t="s">
        <v>8356</v>
      </c>
      <c r="L340" s="20">
        <v>1996</v>
      </c>
      <c r="M340" s="20" t="s">
        <v>8359</v>
      </c>
      <c r="N340" s="20" t="s">
        <v>8349</v>
      </c>
      <c r="O340" s="20" t="s">
        <v>8350</v>
      </c>
      <c r="P340" s="20" t="s">
        <v>8356</v>
      </c>
      <c r="Q340" s="20" t="str">
        <f>CONCATENATE(Table1[[#This Row],[date]],"-",M340,"-",L340)</f>
        <v>11-Oct-1996</v>
      </c>
      <c r="R340" s="24">
        <f t="shared" si="5"/>
        <v>26.65571526351814</v>
      </c>
    </row>
    <row r="341" spans="1:18" x14ac:dyDescent="0.25">
      <c r="A341" t="s">
        <v>3996</v>
      </c>
      <c r="B341">
        <v>1997</v>
      </c>
      <c r="C341" t="s">
        <v>8348</v>
      </c>
      <c r="D341">
        <v>5</v>
      </c>
      <c r="E341">
        <v>0</v>
      </c>
      <c r="F341" s="17">
        <v>3206.49</v>
      </c>
      <c r="G341" t="s">
        <v>8349</v>
      </c>
      <c r="H341" t="s">
        <v>8350</v>
      </c>
      <c r="I341" t="s">
        <v>8366</v>
      </c>
      <c r="L341" s="20">
        <v>1997</v>
      </c>
      <c r="M341" s="20" t="s">
        <v>8348</v>
      </c>
      <c r="N341" s="20" t="s">
        <v>8349</v>
      </c>
      <c r="O341" s="20" t="s">
        <v>8350</v>
      </c>
      <c r="P341" s="20" t="s">
        <v>8366</v>
      </c>
      <c r="Q341" s="20" t="str">
        <f>CONCATENATE(Table1[[#This Row],[date]],"-",M341,"-",L341)</f>
        <v>5-Jul-1997</v>
      </c>
      <c r="R341" s="24">
        <f t="shared" si="5"/>
        <v>25.926680864009736</v>
      </c>
    </row>
    <row r="342" spans="1:18" x14ac:dyDescent="0.25">
      <c r="A342" t="s">
        <v>3994</v>
      </c>
      <c r="B342">
        <v>1997</v>
      </c>
      <c r="C342" t="s">
        <v>8357</v>
      </c>
      <c r="D342">
        <v>22</v>
      </c>
      <c r="E342">
        <v>1</v>
      </c>
      <c r="F342" s="17">
        <v>3208.79</v>
      </c>
      <c r="G342" t="s">
        <v>8349</v>
      </c>
      <c r="H342" t="s">
        <v>8350</v>
      </c>
      <c r="I342" t="s">
        <v>8360</v>
      </c>
      <c r="L342" s="20">
        <v>1997</v>
      </c>
      <c r="M342" s="20" t="s">
        <v>8357</v>
      </c>
      <c r="N342" s="20" t="s">
        <v>8349</v>
      </c>
      <c r="O342" s="20" t="s">
        <v>8350</v>
      </c>
      <c r="P342" s="20" t="s">
        <v>8360</v>
      </c>
      <c r="Q342" s="20" t="str">
        <f>CONCATENATE(Table1[[#This Row],[date]],"-",M342,"-",L342)</f>
        <v>22-Dec-1997</v>
      </c>
      <c r="R342" s="24">
        <f t="shared" si="5"/>
        <v>25.461210830544569</v>
      </c>
    </row>
    <row r="343" spans="1:18" x14ac:dyDescent="0.25">
      <c r="A343" t="s">
        <v>3992</v>
      </c>
      <c r="B343">
        <v>1997</v>
      </c>
      <c r="C343" t="s">
        <v>8348</v>
      </c>
      <c r="D343">
        <v>6</v>
      </c>
      <c r="E343">
        <v>0</v>
      </c>
      <c r="F343" s="17">
        <v>3213.62</v>
      </c>
      <c r="G343" t="s">
        <v>8349</v>
      </c>
      <c r="H343" t="s">
        <v>8349</v>
      </c>
      <c r="I343" t="s">
        <v>8366</v>
      </c>
      <c r="L343" s="20">
        <v>1997</v>
      </c>
      <c r="M343" s="20" t="s">
        <v>8348</v>
      </c>
      <c r="N343" s="20" t="s">
        <v>8349</v>
      </c>
      <c r="O343" s="20" t="s">
        <v>8349</v>
      </c>
      <c r="P343" s="20" t="s">
        <v>8366</v>
      </c>
      <c r="Q343" s="20" t="str">
        <f>CONCATENATE(Table1[[#This Row],[date]],"-",M343,"-",L343)</f>
        <v>6-Jul-1997</v>
      </c>
      <c r="R343" s="24">
        <f t="shared" si="5"/>
        <v>25.923942804989352</v>
      </c>
    </row>
    <row r="344" spans="1:18" x14ac:dyDescent="0.25">
      <c r="A344" t="s">
        <v>3990</v>
      </c>
      <c r="B344">
        <v>1997</v>
      </c>
      <c r="C344" t="s">
        <v>8358</v>
      </c>
      <c r="D344">
        <v>2</v>
      </c>
      <c r="E344">
        <v>1</v>
      </c>
      <c r="F344" s="17">
        <v>3227.12</v>
      </c>
      <c r="G344" t="s">
        <v>8349</v>
      </c>
      <c r="H344" t="s">
        <v>8350</v>
      </c>
      <c r="I344" t="s">
        <v>8351</v>
      </c>
      <c r="L344" s="20">
        <v>1997</v>
      </c>
      <c r="M344" s="20" t="s">
        <v>8358</v>
      </c>
      <c r="N344" s="20" t="s">
        <v>8349</v>
      </c>
      <c r="O344" s="20" t="s">
        <v>8350</v>
      </c>
      <c r="P344" s="20" t="s">
        <v>8351</v>
      </c>
      <c r="Q344" s="20" t="str">
        <f>CONCATENATE(Table1[[#This Row],[date]],"-",M344,"-",L344)</f>
        <v>2-Aug-1997</v>
      </c>
      <c r="R344" s="24">
        <f t="shared" si="5"/>
        <v>25.850015211439</v>
      </c>
    </row>
    <row r="345" spans="1:18" x14ac:dyDescent="0.25">
      <c r="A345" t="s">
        <v>3988</v>
      </c>
      <c r="B345">
        <v>1997</v>
      </c>
      <c r="C345" t="s">
        <v>8355</v>
      </c>
      <c r="D345">
        <v>2</v>
      </c>
      <c r="E345">
        <v>1</v>
      </c>
      <c r="F345" s="17">
        <v>3238.44</v>
      </c>
      <c r="G345" t="s">
        <v>8349</v>
      </c>
      <c r="H345" t="s">
        <v>8350</v>
      </c>
      <c r="I345" t="s">
        <v>8351</v>
      </c>
      <c r="L345" s="20">
        <v>1997</v>
      </c>
      <c r="M345" s="20" t="s">
        <v>8355</v>
      </c>
      <c r="N345" s="20" t="s">
        <v>8349</v>
      </c>
      <c r="O345" s="20" t="s">
        <v>8350</v>
      </c>
      <c r="P345" s="20" t="s">
        <v>8351</v>
      </c>
      <c r="Q345" s="20" t="str">
        <f>CONCATENATE(Table1[[#This Row],[date]],"-",M345,"-",L345)</f>
        <v>2-Sep-1997</v>
      </c>
      <c r="R345" s="24">
        <f t="shared" si="5"/>
        <v>25.76513538180712</v>
      </c>
    </row>
    <row r="346" spans="1:18" x14ac:dyDescent="0.25">
      <c r="A346" t="s">
        <v>3986</v>
      </c>
      <c r="B346">
        <v>1991</v>
      </c>
      <c r="C346" t="s">
        <v>8352</v>
      </c>
      <c r="D346">
        <v>13</v>
      </c>
      <c r="E346">
        <v>0</v>
      </c>
      <c r="F346" s="17">
        <v>3260.2</v>
      </c>
      <c r="G346" t="s">
        <v>8350</v>
      </c>
      <c r="H346" t="s">
        <v>8349</v>
      </c>
      <c r="I346" t="s">
        <v>8360</v>
      </c>
      <c r="L346" s="20">
        <v>1991</v>
      </c>
      <c r="M346" s="20" t="s">
        <v>8352</v>
      </c>
      <c r="N346" s="20" t="s">
        <v>8350</v>
      </c>
      <c r="O346" s="20" t="s">
        <v>8349</v>
      </c>
      <c r="P346" s="20" t="s">
        <v>8360</v>
      </c>
      <c r="Q346" s="20" t="str">
        <f>CONCATENATE(Table1[[#This Row],[date]],"-",M346,"-",L346)</f>
        <v>13-Nov-1991</v>
      </c>
      <c r="R346" s="24">
        <f t="shared" si="5"/>
        <v>31.568074338339002</v>
      </c>
    </row>
    <row r="347" spans="1:18" x14ac:dyDescent="0.25">
      <c r="A347" t="s">
        <v>3984</v>
      </c>
      <c r="B347">
        <v>1994</v>
      </c>
      <c r="C347" t="s">
        <v>8357</v>
      </c>
      <c r="D347">
        <v>2</v>
      </c>
      <c r="E347">
        <v>0</v>
      </c>
      <c r="F347" s="17">
        <v>3268.85</v>
      </c>
      <c r="G347" t="s">
        <v>8350</v>
      </c>
      <c r="H347" t="s">
        <v>8353</v>
      </c>
      <c r="I347" t="s">
        <v>8363</v>
      </c>
      <c r="L347" s="20">
        <v>1994</v>
      </c>
      <c r="M347" s="20" t="s">
        <v>8357</v>
      </c>
      <c r="N347" s="20" t="s">
        <v>8350</v>
      </c>
      <c r="O347" s="20" t="s">
        <v>8353</v>
      </c>
      <c r="P347" s="20" t="s">
        <v>8363</v>
      </c>
      <c r="Q347" s="20" t="str">
        <f>CONCATENATE(Table1[[#This Row],[date]],"-",M347,"-",L347)</f>
        <v>2-Dec-1994</v>
      </c>
      <c r="R347" s="24">
        <f t="shared" si="5"/>
        <v>28.516017157981199</v>
      </c>
    </row>
    <row r="348" spans="1:18" x14ac:dyDescent="0.25">
      <c r="A348" t="s">
        <v>3982</v>
      </c>
      <c r="B348">
        <v>1994</v>
      </c>
      <c r="C348" t="s">
        <v>8348</v>
      </c>
      <c r="D348">
        <v>1</v>
      </c>
      <c r="E348">
        <v>1</v>
      </c>
      <c r="F348" s="17">
        <v>3277.16</v>
      </c>
      <c r="G348" t="s">
        <v>8349</v>
      </c>
      <c r="H348" t="s">
        <v>8350</v>
      </c>
      <c r="I348" t="s">
        <v>8360</v>
      </c>
      <c r="L348" s="20">
        <v>1994</v>
      </c>
      <c r="M348" s="20" t="s">
        <v>8348</v>
      </c>
      <c r="N348" s="20" t="s">
        <v>8349</v>
      </c>
      <c r="O348" s="20" t="s">
        <v>8350</v>
      </c>
      <c r="P348" s="20" t="s">
        <v>8360</v>
      </c>
      <c r="Q348" s="20" t="str">
        <f>CONCATENATE(Table1[[#This Row],[date]],"-",M348,"-",L348)</f>
        <v>1-Jul-1994</v>
      </c>
      <c r="R348" s="24">
        <f t="shared" si="5"/>
        <v>28.937665419366613</v>
      </c>
    </row>
    <row r="349" spans="1:18" x14ac:dyDescent="0.25">
      <c r="A349" t="s">
        <v>3980</v>
      </c>
      <c r="B349">
        <v>2001</v>
      </c>
      <c r="C349" t="s">
        <v>8359</v>
      </c>
      <c r="D349">
        <v>6</v>
      </c>
      <c r="E349">
        <v>2</v>
      </c>
      <c r="F349" s="17">
        <v>3279.87</v>
      </c>
      <c r="G349" t="s">
        <v>8349</v>
      </c>
      <c r="H349" t="s">
        <v>8353</v>
      </c>
      <c r="I349" t="s">
        <v>8370</v>
      </c>
      <c r="L349" s="20">
        <v>2001</v>
      </c>
      <c r="M349" s="20" t="s">
        <v>8359</v>
      </c>
      <c r="N349" s="20" t="s">
        <v>8349</v>
      </c>
      <c r="O349" s="20" t="s">
        <v>8353</v>
      </c>
      <c r="P349" s="20" t="s">
        <v>8370</v>
      </c>
      <c r="Q349" s="20" t="str">
        <f>CONCATENATE(Table1[[#This Row],[date]],"-",M349,"-",L349)</f>
        <v>6-Oct-2001</v>
      </c>
      <c r="R349" s="24">
        <f t="shared" si="5"/>
        <v>21.672023809523811</v>
      </c>
    </row>
    <row r="350" spans="1:18" x14ac:dyDescent="0.25">
      <c r="A350" t="s">
        <v>3978</v>
      </c>
      <c r="B350">
        <v>2003</v>
      </c>
      <c r="C350" t="s">
        <v>8348</v>
      </c>
      <c r="D350">
        <v>3</v>
      </c>
      <c r="E350">
        <v>0</v>
      </c>
      <c r="F350" s="17">
        <v>3280.22</v>
      </c>
      <c r="G350" t="s">
        <v>8349</v>
      </c>
      <c r="H350" t="s">
        <v>8350</v>
      </c>
      <c r="I350" t="s">
        <v>8360</v>
      </c>
      <c r="L350" s="20">
        <v>2003</v>
      </c>
      <c r="M350" s="20" t="s">
        <v>8348</v>
      </c>
      <c r="N350" s="20" t="s">
        <v>8349</v>
      </c>
      <c r="O350" s="20" t="s">
        <v>8350</v>
      </c>
      <c r="P350" s="20" t="s">
        <v>8360</v>
      </c>
      <c r="Q350" s="20" t="str">
        <f>CONCATENATE(Table1[[#This Row],[date]],"-",M350,"-",L350)</f>
        <v>3-Jul-2003</v>
      </c>
      <c r="R350" s="24">
        <f t="shared" si="5"/>
        <v>19.932203389830509</v>
      </c>
    </row>
    <row r="351" spans="1:18" x14ac:dyDescent="0.25">
      <c r="A351" t="s">
        <v>3976</v>
      </c>
      <c r="B351">
        <v>1996</v>
      </c>
      <c r="C351" t="s">
        <v>8352</v>
      </c>
      <c r="D351">
        <v>17</v>
      </c>
      <c r="E351">
        <v>1</v>
      </c>
      <c r="F351" s="17">
        <v>3292.53</v>
      </c>
      <c r="G351" t="s">
        <v>8349</v>
      </c>
      <c r="H351" t="s">
        <v>8349</v>
      </c>
      <c r="I351" t="s">
        <v>8356</v>
      </c>
      <c r="L351" s="20">
        <v>1996</v>
      </c>
      <c r="M351" s="20" t="s">
        <v>8352</v>
      </c>
      <c r="N351" s="20" t="s">
        <v>8349</v>
      </c>
      <c r="O351" s="20" t="s">
        <v>8349</v>
      </c>
      <c r="P351" s="20" t="s">
        <v>8356</v>
      </c>
      <c r="Q351" s="20" t="str">
        <f>CONCATENATE(Table1[[#This Row],[date]],"-",M351,"-",L351)</f>
        <v>17-Nov-1996</v>
      </c>
      <c r="R351" s="24">
        <f t="shared" si="5"/>
        <v>26.55441478439425</v>
      </c>
    </row>
    <row r="352" spans="1:18" x14ac:dyDescent="0.25">
      <c r="A352" t="s">
        <v>3974</v>
      </c>
      <c r="B352">
        <v>2003</v>
      </c>
      <c r="C352" t="s">
        <v>8357</v>
      </c>
      <c r="D352">
        <v>5</v>
      </c>
      <c r="E352">
        <v>0</v>
      </c>
      <c r="F352" s="17">
        <v>3300.7</v>
      </c>
      <c r="G352" t="s">
        <v>8349</v>
      </c>
      <c r="H352" t="s">
        <v>8349</v>
      </c>
      <c r="I352" t="s">
        <v>8365</v>
      </c>
      <c r="L352" s="20">
        <v>2003</v>
      </c>
      <c r="M352" s="20" t="s">
        <v>8357</v>
      </c>
      <c r="N352" s="20" t="s">
        <v>8349</v>
      </c>
      <c r="O352" s="20" t="s">
        <v>8349</v>
      </c>
      <c r="P352" s="20" t="s">
        <v>8365</v>
      </c>
      <c r="Q352" s="20" t="str">
        <f>CONCATENATE(Table1[[#This Row],[date]],"-",M352,"-",L352)</f>
        <v>5-Dec-2003</v>
      </c>
      <c r="R352" s="24">
        <f t="shared" si="5"/>
        <v>19.507822685788788</v>
      </c>
    </row>
    <row r="353" spans="1:18" x14ac:dyDescent="0.25">
      <c r="A353" t="s">
        <v>3972</v>
      </c>
      <c r="B353">
        <v>2003</v>
      </c>
      <c r="C353" t="s">
        <v>8352</v>
      </c>
      <c r="D353">
        <v>18</v>
      </c>
      <c r="E353">
        <v>0</v>
      </c>
      <c r="F353" s="17">
        <v>3308.46</v>
      </c>
      <c r="G353" t="s">
        <v>8349</v>
      </c>
      <c r="H353" t="s">
        <v>8353</v>
      </c>
      <c r="I353" t="s">
        <v>8369</v>
      </c>
      <c r="L353" s="20">
        <v>2003</v>
      </c>
      <c r="M353" s="20" t="s">
        <v>8352</v>
      </c>
      <c r="N353" s="20" t="s">
        <v>8349</v>
      </c>
      <c r="O353" s="20" t="s">
        <v>8353</v>
      </c>
      <c r="P353" s="20" t="s">
        <v>8369</v>
      </c>
      <c r="Q353" s="20" t="str">
        <f>CONCATENATE(Table1[[#This Row],[date]],"-",M353,"-",L353)</f>
        <v>18-Nov-2003</v>
      </c>
      <c r="R353" s="24">
        <f t="shared" si="5"/>
        <v>19.554367666232071</v>
      </c>
    </row>
    <row r="354" spans="1:18" x14ac:dyDescent="0.25">
      <c r="A354" t="s">
        <v>3970</v>
      </c>
      <c r="B354">
        <v>1997</v>
      </c>
      <c r="C354" t="s">
        <v>8354</v>
      </c>
      <c r="D354">
        <v>20</v>
      </c>
      <c r="E354">
        <v>1</v>
      </c>
      <c r="F354" s="17">
        <v>3309.79</v>
      </c>
      <c r="G354" t="s">
        <v>8350</v>
      </c>
      <c r="H354" t="s">
        <v>8350</v>
      </c>
      <c r="I354" t="s">
        <v>8370</v>
      </c>
      <c r="L354" s="20">
        <v>1997</v>
      </c>
      <c r="M354" s="20" t="s">
        <v>8354</v>
      </c>
      <c r="N354" s="20" t="s">
        <v>8350</v>
      </c>
      <c r="O354" s="20" t="s">
        <v>8350</v>
      </c>
      <c r="P354" s="20" t="s">
        <v>8370</v>
      </c>
      <c r="Q354" s="20" t="str">
        <f>CONCATENATE(Table1[[#This Row],[date]],"-",M354,"-",L354)</f>
        <v>20-Jun-1997</v>
      </c>
      <c r="R354" s="24">
        <f t="shared" si="5"/>
        <v>25.967751749315486</v>
      </c>
    </row>
    <row r="355" spans="1:18" x14ac:dyDescent="0.25">
      <c r="A355" t="s">
        <v>3968</v>
      </c>
      <c r="B355">
        <v>1991</v>
      </c>
      <c r="C355" t="s">
        <v>8355</v>
      </c>
      <c r="D355">
        <v>1</v>
      </c>
      <c r="E355">
        <v>3</v>
      </c>
      <c r="F355" s="17">
        <v>3342.79</v>
      </c>
      <c r="G355" t="s">
        <v>8349</v>
      </c>
      <c r="H355" t="s">
        <v>8353</v>
      </c>
      <c r="I355" t="s">
        <v>8351</v>
      </c>
      <c r="L355" s="20">
        <v>1991</v>
      </c>
      <c r="M355" s="20" t="s">
        <v>8355</v>
      </c>
      <c r="N355" s="20" t="s">
        <v>8349</v>
      </c>
      <c r="O355" s="20" t="s">
        <v>8353</v>
      </c>
      <c r="P355" s="20" t="s">
        <v>8351</v>
      </c>
      <c r="Q355" s="20" t="str">
        <f>CONCATENATE(Table1[[#This Row],[date]],"-",M355,"-",L355)</f>
        <v>1-Sep-1991</v>
      </c>
      <c r="R355" s="24">
        <f t="shared" si="5"/>
        <v>31.767941591305068</v>
      </c>
    </row>
    <row r="356" spans="1:18" x14ac:dyDescent="0.25">
      <c r="A356" t="s">
        <v>3966</v>
      </c>
      <c r="B356">
        <v>1993</v>
      </c>
      <c r="C356" t="s">
        <v>8359</v>
      </c>
      <c r="D356">
        <v>28</v>
      </c>
      <c r="E356">
        <v>0</v>
      </c>
      <c r="F356" s="17">
        <v>3353.28</v>
      </c>
      <c r="G356" t="s">
        <v>8349</v>
      </c>
      <c r="H356" t="s">
        <v>8353</v>
      </c>
      <c r="I356" t="s">
        <v>8360</v>
      </c>
      <c r="L356" s="20">
        <v>1993</v>
      </c>
      <c r="M356" s="20" t="s">
        <v>8359</v>
      </c>
      <c r="N356" s="20" t="s">
        <v>8349</v>
      </c>
      <c r="O356" s="20" t="s">
        <v>8353</v>
      </c>
      <c r="P356" s="20" t="s">
        <v>8360</v>
      </c>
      <c r="Q356" s="20" t="str">
        <f>CONCATENATE(Table1[[#This Row],[date]],"-",M356,"-",L356)</f>
        <v>28-Oct-1993</v>
      </c>
      <c r="R356" s="24">
        <f t="shared" si="5"/>
        <v>29.611817700052992</v>
      </c>
    </row>
    <row r="357" spans="1:18" x14ac:dyDescent="0.25">
      <c r="A357" t="s">
        <v>3964</v>
      </c>
      <c r="B357">
        <v>1995</v>
      </c>
      <c r="C357" t="s">
        <v>8354</v>
      </c>
      <c r="D357">
        <v>23</v>
      </c>
      <c r="E357">
        <v>0</v>
      </c>
      <c r="F357" s="17">
        <v>3353.47</v>
      </c>
      <c r="G357" t="s">
        <v>8349</v>
      </c>
      <c r="H357" t="s">
        <v>8350</v>
      </c>
      <c r="I357" t="s">
        <v>8356</v>
      </c>
      <c r="L357" s="20">
        <v>1995</v>
      </c>
      <c r="M357" s="20" t="s">
        <v>8354</v>
      </c>
      <c r="N357" s="20" t="s">
        <v>8349</v>
      </c>
      <c r="O357" s="20" t="s">
        <v>8350</v>
      </c>
      <c r="P357" s="20" t="s">
        <v>8356</v>
      </c>
      <c r="Q357" s="20" t="str">
        <f>CONCATENATE(Table1[[#This Row],[date]],"-",M357,"-",L357)</f>
        <v>23-Jun-1995</v>
      </c>
      <c r="R357" s="24">
        <f t="shared" si="5"/>
        <v>27.959592145015105</v>
      </c>
    </row>
    <row r="358" spans="1:18" x14ac:dyDescent="0.25">
      <c r="A358" t="s">
        <v>3962</v>
      </c>
      <c r="B358">
        <v>1993</v>
      </c>
      <c r="C358" t="s">
        <v>8359</v>
      </c>
      <c r="D358">
        <v>7</v>
      </c>
      <c r="E358">
        <v>0</v>
      </c>
      <c r="F358" s="17">
        <v>3366.67</v>
      </c>
      <c r="G358" t="s">
        <v>8349</v>
      </c>
      <c r="H358" t="s">
        <v>8349</v>
      </c>
      <c r="I358" t="s">
        <v>8351</v>
      </c>
      <c r="L358" s="20">
        <v>1993</v>
      </c>
      <c r="M358" s="20" t="s">
        <v>8359</v>
      </c>
      <c r="N358" s="20" t="s">
        <v>8349</v>
      </c>
      <c r="O358" s="20" t="s">
        <v>8349</v>
      </c>
      <c r="P358" s="20" t="s">
        <v>8351</v>
      </c>
      <c r="Q358" s="20" t="str">
        <f>CONCATENATE(Table1[[#This Row],[date]],"-",M358,"-",L358)</f>
        <v>7-Oct-1993</v>
      </c>
      <c r="R358" s="24">
        <f t="shared" si="5"/>
        <v>29.669316375198726</v>
      </c>
    </row>
    <row r="359" spans="1:18" x14ac:dyDescent="0.25">
      <c r="A359" t="s">
        <v>3960</v>
      </c>
      <c r="B359">
        <v>1996</v>
      </c>
      <c r="C359" t="s">
        <v>8357</v>
      </c>
      <c r="D359">
        <v>14</v>
      </c>
      <c r="E359">
        <v>1</v>
      </c>
      <c r="F359" s="17">
        <v>3378.91</v>
      </c>
      <c r="G359" t="s">
        <v>8349</v>
      </c>
      <c r="H359" t="s">
        <v>8353</v>
      </c>
      <c r="I359" t="s">
        <v>8360</v>
      </c>
      <c r="L359" s="20">
        <v>1996</v>
      </c>
      <c r="M359" s="20" t="s">
        <v>8357</v>
      </c>
      <c r="N359" s="20" t="s">
        <v>8349</v>
      </c>
      <c r="O359" s="20" t="s">
        <v>8353</v>
      </c>
      <c r="P359" s="20" t="s">
        <v>8360</v>
      </c>
      <c r="Q359" s="20" t="str">
        <f>CONCATENATE(Table1[[#This Row],[date]],"-",M359,"-",L359)</f>
        <v>14-Dec-1996</v>
      </c>
      <c r="R359" s="24">
        <f t="shared" si="5"/>
        <v>26.480492813141684</v>
      </c>
    </row>
    <row r="360" spans="1:18" x14ac:dyDescent="0.25">
      <c r="A360" t="s">
        <v>3958</v>
      </c>
      <c r="B360">
        <v>1996</v>
      </c>
      <c r="C360" t="s">
        <v>8352</v>
      </c>
      <c r="D360">
        <v>13</v>
      </c>
      <c r="E360">
        <v>0</v>
      </c>
      <c r="F360" s="17">
        <v>3385.4</v>
      </c>
      <c r="G360" t="s">
        <v>8349</v>
      </c>
      <c r="H360" t="s">
        <v>8349</v>
      </c>
      <c r="I360" t="s">
        <v>8366</v>
      </c>
      <c r="L360" s="20">
        <v>1996</v>
      </c>
      <c r="M360" s="20" t="s">
        <v>8352</v>
      </c>
      <c r="N360" s="20" t="s">
        <v>8349</v>
      </c>
      <c r="O360" s="20" t="s">
        <v>8349</v>
      </c>
      <c r="P360" s="20" t="s">
        <v>8366</v>
      </c>
      <c r="Q360" s="20" t="str">
        <f>CONCATENATE(Table1[[#This Row],[date]],"-",M360,"-",L360)</f>
        <v>13-Nov-1996</v>
      </c>
      <c r="R360" s="24">
        <f t="shared" si="5"/>
        <v>26.565366187542779</v>
      </c>
    </row>
    <row r="361" spans="1:18" x14ac:dyDescent="0.25">
      <c r="A361" t="s">
        <v>3956</v>
      </c>
      <c r="B361">
        <v>1996</v>
      </c>
      <c r="C361" t="s">
        <v>8358</v>
      </c>
      <c r="D361">
        <v>10</v>
      </c>
      <c r="E361">
        <v>1</v>
      </c>
      <c r="F361" s="17">
        <v>3392.37</v>
      </c>
      <c r="G361" t="s">
        <v>8349</v>
      </c>
      <c r="H361" t="s">
        <v>8350</v>
      </c>
      <c r="I361" t="s">
        <v>8351</v>
      </c>
      <c r="L361" s="20">
        <v>1996</v>
      </c>
      <c r="M361" s="20" t="s">
        <v>8358</v>
      </c>
      <c r="N361" s="20" t="s">
        <v>8349</v>
      </c>
      <c r="O361" s="20" t="s">
        <v>8350</v>
      </c>
      <c r="P361" s="20" t="s">
        <v>8351</v>
      </c>
      <c r="Q361" s="20" t="str">
        <f>CONCATENATE(Table1[[#This Row],[date]],"-",M361,"-",L361)</f>
        <v>10-Aug-1996</v>
      </c>
      <c r="R361" s="24">
        <f t="shared" si="5"/>
        <v>26.82546201232033</v>
      </c>
    </row>
    <row r="362" spans="1:18" x14ac:dyDescent="0.25">
      <c r="A362" t="s">
        <v>3954</v>
      </c>
      <c r="B362">
        <v>1996</v>
      </c>
      <c r="C362" t="s">
        <v>8359</v>
      </c>
      <c r="D362">
        <v>27</v>
      </c>
      <c r="E362">
        <v>1</v>
      </c>
      <c r="F362" s="17">
        <v>3392.98</v>
      </c>
      <c r="G362" t="s">
        <v>8349</v>
      </c>
      <c r="H362" t="s">
        <v>8350</v>
      </c>
      <c r="I362" t="s">
        <v>8351</v>
      </c>
      <c r="L362" s="20">
        <v>1996</v>
      </c>
      <c r="M362" s="20" t="s">
        <v>8359</v>
      </c>
      <c r="N362" s="20" t="s">
        <v>8349</v>
      </c>
      <c r="O362" s="20" t="s">
        <v>8350</v>
      </c>
      <c r="P362" s="20" t="s">
        <v>8351</v>
      </c>
      <c r="Q362" s="20" t="str">
        <f>CONCATENATE(Table1[[#This Row],[date]],"-",M362,"-",L362)</f>
        <v>27-Oct-1996</v>
      </c>
      <c r="R362" s="24">
        <f t="shared" si="5"/>
        <v>26.611909650924023</v>
      </c>
    </row>
    <row r="363" spans="1:18" x14ac:dyDescent="0.25">
      <c r="A363" t="s">
        <v>3952</v>
      </c>
      <c r="B363">
        <v>2004</v>
      </c>
      <c r="C363" t="s">
        <v>8348</v>
      </c>
      <c r="D363">
        <v>16</v>
      </c>
      <c r="E363">
        <v>2</v>
      </c>
      <c r="F363" s="17">
        <v>3393.36</v>
      </c>
      <c r="G363" t="s">
        <v>8349</v>
      </c>
      <c r="H363" t="s">
        <v>8349</v>
      </c>
      <c r="I363" t="s">
        <v>8367</v>
      </c>
      <c r="L363" s="20">
        <v>2004</v>
      </c>
      <c r="M363" s="20" t="s">
        <v>8348</v>
      </c>
      <c r="N363" s="20" t="s">
        <v>8349</v>
      </c>
      <c r="O363" s="20" t="s">
        <v>8349</v>
      </c>
      <c r="P363" s="20" t="s">
        <v>8367</v>
      </c>
      <c r="Q363" s="20" t="str">
        <f>CONCATENATE(Table1[[#This Row],[date]],"-",M363,"-",L363)</f>
        <v>16-Jul-2004</v>
      </c>
      <c r="R363" s="24">
        <f t="shared" si="5"/>
        <v>18.89390828199863</v>
      </c>
    </row>
    <row r="364" spans="1:18" x14ac:dyDescent="0.25">
      <c r="A364" t="s">
        <v>3950</v>
      </c>
      <c r="B364">
        <v>1996</v>
      </c>
      <c r="C364" t="s">
        <v>8357</v>
      </c>
      <c r="D364">
        <v>19</v>
      </c>
      <c r="E364">
        <v>1</v>
      </c>
      <c r="F364" s="17">
        <v>3410.32</v>
      </c>
      <c r="G364" t="s">
        <v>8349</v>
      </c>
      <c r="H364" t="s">
        <v>8349</v>
      </c>
      <c r="I364" t="s">
        <v>8360</v>
      </c>
      <c r="L364" s="20">
        <v>1996</v>
      </c>
      <c r="M364" s="20" t="s">
        <v>8357</v>
      </c>
      <c r="N364" s="20" t="s">
        <v>8349</v>
      </c>
      <c r="O364" s="20" t="s">
        <v>8349</v>
      </c>
      <c r="P364" s="20" t="s">
        <v>8360</v>
      </c>
      <c r="Q364" s="20" t="str">
        <f>CONCATENATE(Table1[[#This Row],[date]],"-",M364,"-",L364)</f>
        <v>19-Dec-1996</v>
      </c>
      <c r="R364" s="24">
        <f t="shared" si="5"/>
        <v>26.466803559206024</v>
      </c>
    </row>
    <row r="365" spans="1:18" x14ac:dyDescent="0.25">
      <c r="A365" t="s">
        <v>3948</v>
      </c>
      <c r="B365">
        <v>2001</v>
      </c>
      <c r="C365" t="s">
        <v>8357</v>
      </c>
      <c r="D365">
        <v>26</v>
      </c>
      <c r="E365">
        <v>0</v>
      </c>
      <c r="F365" s="17">
        <v>3434.38</v>
      </c>
      <c r="G365" t="s">
        <v>8349</v>
      </c>
      <c r="H365" t="s">
        <v>8349</v>
      </c>
      <c r="I365" t="s">
        <v>8360</v>
      </c>
      <c r="L365" s="20">
        <v>2001</v>
      </c>
      <c r="M365" s="20" t="s">
        <v>8357</v>
      </c>
      <c r="N365" s="20" t="s">
        <v>8349</v>
      </c>
      <c r="O365" s="20" t="s">
        <v>8349</v>
      </c>
      <c r="P365" s="20" t="s">
        <v>8360</v>
      </c>
      <c r="Q365" s="20" t="str">
        <f>CONCATENATE(Table1[[#This Row],[date]],"-",M365,"-",L365)</f>
        <v>26-Dec-2001</v>
      </c>
      <c r="R365" s="24">
        <f t="shared" si="5"/>
        <v>21.450238095238095</v>
      </c>
    </row>
    <row r="366" spans="1:18" x14ac:dyDescent="0.25">
      <c r="A366" t="s">
        <v>3946</v>
      </c>
      <c r="B366">
        <v>1986</v>
      </c>
      <c r="C366" t="s">
        <v>8358</v>
      </c>
      <c r="D366">
        <v>27</v>
      </c>
      <c r="E366">
        <v>3</v>
      </c>
      <c r="F366" s="17">
        <v>3436.5</v>
      </c>
      <c r="G366" t="s">
        <v>8349</v>
      </c>
      <c r="H366" t="s">
        <v>8353</v>
      </c>
      <c r="I366" t="s">
        <v>8351</v>
      </c>
      <c r="L366" s="20">
        <v>1986</v>
      </c>
      <c r="M366" s="20" t="s">
        <v>8358</v>
      </c>
      <c r="N366" s="20" t="s">
        <v>8349</v>
      </c>
      <c r="O366" s="20" t="s">
        <v>8353</v>
      </c>
      <c r="P366" s="20" t="s">
        <v>8351</v>
      </c>
      <c r="Q366" s="20" t="str">
        <f>CONCATENATE(Table1[[#This Row],[date]],"-",M366,"-",L366)</f>
        <v>27-Aug-1986</v>
      </c>
      <c r="R366" s="24">
        <f t="shared" si="5"/>
        <v>36.781612508105766</v>
      </c>
    </row>
    <row r="367" spans="1:18" x14ac:dyDescent="0.25">
      <c r="A367" t="s">
        <v>3944</v>
      </c>
      <c r="B367">
        <v>2000</v>
      </c>
      <c r="C367" t="s">
        <v>8354</v>
      </c>
      <c r="D367">
        <v>20</v>
      </c>
      <c r="E367">
        <v>3</v>
      </c>
      <c r="F367" s="17">
        <v>3443.06</v>
      </c>
      <c r="G367" t="s">
        <v>8349</v>
      </c>
      <c r="H367" t="s">
        <v>8353</v>
      </c>
      <c r="I367" t="s">
        <v>8360</v>
      </c>
      <c r="L367" s="20">
        <v>2000</v>
      </c>
      <c r="M367" s="20" t="s">
        <v>8354</v>
      </c>
      <c r="N367" s="20" t="s">
        <v>8349</v>
      </c>
      <c r="O367" s="20" t="s">
        <v>8353</v>
      </c>
      <c r="P367" s="20" t="s">
        <v>8360</v>
      </c>
      <c r="Q367" s="20" t="str">
        <f>CONCATENATE(Table1[[#This Row],[date]],"-",M367,"-",L367)</f>
        <v>20-Jun-2000</v>
      </c>
      <c r="R367" s="24">
        <f t="shared" si="5"/>
        <v>22.965092402464066</v>
      </c>
    </row>
    <row r="368" spans="1:18" x14ac:dyDescent="0.25">
      <c r="A368" t="s">
        <v>3942</v>
      </c>
      <c r="B368">
        <v>1987</v>
      </c>
      <c r="C368" t="s">
        <v>8355</v>
      </c>
      <c r="D368">
        <v>14</v>
      </c>
      <c r="E368">
        <v>3</v>
      </c>
      <c r="F368" s="17">
        <v>3453.77</v>
      </c>
      <c r="G368" t="s">
        <v>8349</v>
      </c>
      <c r="H368" t="s">
        <v>8353</v>
      </c>
      <c r="I368" t="s">
        <v>8360</v>
      </c>
      <c r="L368" s="20">
        <v>1987</v>
      </c>
      <c r="M368" s="20" t="s">
        <v>8355</v>
      </c>
      <c r="N368" s="20" t="s">
        <v>8349</v>
      </c>
      <c r="O368" s="20" t="s">
        <v>8353</v>
      </c>
      <c r="P368" s="20" t="s">
        <v>8360</v>
      </c>
      <c r="Q368" s="20" t="str">
        <f>CONCATENATE(Table1[[#This Row],[date]],"-",M368,"-",L368)</f>
        <v>14-Sep-1987</v>
      </c>
      <c r="R368" s="24">
        <f t="shared" si="5"/>
        <v>35.732351635341132</v>
      </c>
    </row>
    <row r="369" spans="1:18" x14ac:dyDescent="0.25">
      <c r="A369" t="s">
        <v>3940</v>
      </c>
      <c r="B369">
        <v>2003</v>
      </c>
      <c r="C369" t="s">
        <v>8348</v>
      </c>
      <c r="D369">
        <v>29</v>
      </c>
      <c r="E369">
        <v>0</v>
      </c>
      <c r="F369" s="17">
        <v>3463.51</v>
      </c>
      <c r="G369" t="s">
        <v>8349</v>
      </c>
      <c r="H369" t="s">
        <v>8353</v>
      </c>
      <c r="I369" t="s">
        <v>8365</v>
      </c>
      <c r="L369" s="20">
        <v>2003</v>
      </c>
      <c r="M369" s="20" t="s">
        <v>8348</v>
      </c>
      <c r="N369" s="20" t="s">
        <v>8349</v>
      </c>
      <c r="O369" s="20" t="s">
        <v>8353</v>
      </c>
      <c r="P369" s="20" t="s">
        <v>8365</v>
      </c>
      <c r="Q369" s="20" t="str">
        <f>CONCATENATE(Table1[[#This Row],[date]],"-",M369,"-",L369)</f>
        <v>29-Jul-2003</v>
      </c>
      <c r="R369" s="24">
        <f t="shared" si="5"/>
        <v>19.861016949152543</v>
      </c>
    </row>
    <row r="370" spans="1:18" x14ac:dyDescent="0.25">
      <c r="A370" t="s">
        <v>3938</v>
      </c>
      <c r="B370">
        <v>1993</v>
      </c>
      <c r="C370" t="s">
        <v>8359</v>
      </c>
      <c r="D370">
        <v>12</v>
      </c>
      <c r="E370">
        <v>1</v>
      </c>
      <c r="F370" s="17">
        <v>3471.41</v>
      </c>
      <c r="G370" t="s">
        <v>8349</v>
      </c>
      <c r="H370" t="s">
        <v>8349</v>
      </c>
      <c r="I370" t="s">
        <v>8351</v>
      </c>
      <c r="L370" s="20">
        <v>1993</v>
      </c>
      <c r="M370" s="20" t="s">
        <v>8359</v>
      </c>
      <c r="N370" s="20" t="s">
        <v>8349</v>
      </c>
      <c r="O370" s="20" t="s">
        <v>8349</v>
      </c>
      <c r="P370" s="20" t="s">
        <v>8351</v>
      </c>
      <c r="Q370" s="20" t="str">
        <f>CONCATENATE(Table1[[#This Row],[date]],"-",M370,"-",L370)</f>
        <v>12-Oct-1993</v>
      </c>
      <c r="R370" s="24">
        <f t="shared" si="5"/>
        <v>29.655626214449743</v>
      </c>
    </row>
    <row r="371" spans="1:18" x14ac:dyDescent="0.25">
      <c r="A371" t="s">
        <v>3936</v>
      </c>
      <c r="B371">
        <v>2004</v>
      </c>
      <c r="C371" t="s">
        <v>8354</v>
      </c>
      <c r="D371">
        <v>26</v>
      </c>
      <c r="E371">
        <v>3</v>
      </c>
      <c r="F371" s="17">
        <v>3481.87</v>
      </c>
      <c r="G371" t="s">
        <v>8349</v>
      </c>
      <c r="H371" t="s">
        <v>8350</v>
      </c>
      <c r="I371" t="s">
        <v>8363</v>
      </c>
      <c r="L371" s="20">
        <v>2004</v>
      </c>
      <c r="M371" s="20" t="s">
        <v>8354</v>
      </c>
      <c r="N371" s="20" t="s">
        <v>8349</v>
      </c>
      <c r="O371" s="20" t="s">
        <v>8350</v>
      </c>
      <c r="P371" s="20" t="s">
        <v>8363</v>
      </c>
      <c r="Q371" s="20" t="str">
        <f>CONCATENATE(Table1[[#This Row],[date]],"-",M371,"-",L371)</f>
        <v>26-Jun-2004</v>
      </c>
      <c r="R371" s="24">
        <f t="shared" si="5"/>
        <v>18.948665297741272</v>
      </c>
    </row>
    <row r="372" spans="1:18" x14ac:dyDescent="0.25">
      <c r="A372" t="s">
        <v>3934</v>
      </c>
      <c r="B372">
        <v>1996</v>
      </c>
      <c r="C372" t="s">
        <v>8355</v>
      </c>
      <c r="D372">
        <v>19</v>
      </c>
      <c r="E372">
        <v>2</v>
      </c>
      <c r="F372" s="17">
        <v>3484.33</v>
      </c>
      <c r="G372" t="s">
        <v>8350</v>
      </c>
      <c r="H372" t="s">
        <v>8350</v>
      </c>
      <c r="I372" t="s">
        <v>8360</v>
      </c>
      <c r="L372" s="20">
        <v>1996</v>
      </c>
      <c r="M372" s="20" t="s">
        <v>8355</v>
      </c>
      <c r="N372" s="20" t="s">
        <v>8350</v>
      </c>
      <c r="O372" s="20" t="s">
        <v>8350</v>
      </c>
      <c r="P372" s="20" t="s">
        <v>8360</v>
      </c>
      <c r="Q372" s="20" t="str">
        <f>CONCATENATE(Table1[[#This Row],[date]],"-",M372,"-",L372)</f>
        <v>19-Sep-1996</v>
      </c>
      <c r="R372" s="24">
        <f t="shared" si="5"/>
        <v>26.715947980835043</v>
      </c>
    </row>
    <row r="373" spans="1:18" x14ac:dyDescent="0.25">
      <c r="A373" t="s">
        <v>3932</v>
      </c>
      <c r="B373">
        <v>1996</v>
      </c>
      <c r="C373" t="s">
        <v>8355</v>
      </c>
      <c r="D373">
        <v>18</v>
      </c>
      <c r="E373">
        <v>1</v>
      </c>
      <c r="F373" s="17">
        <v>3490.55</v>
      </c>
      <c r="G373" t="s">
        <v>8353</v>
      </c>
      <c r="H373" t="s">
        <v>8349</v>
      </c>
      <c r="I373" t="s">
        <v>8361</v>
      </c>
      <c r="L373" s="20">
        <v>1996</v>
      </c>
      <c r="M373" s="20" t="s">
        <v>8355</v>
      </c>
      <c r="N373" s="20" t="s">
        <v>8353</v>
      </c>
      <c r="O373" s="20" t="s">
        <v>8349</v>
      </c>
      <c r="P373" s="20" t="s">
        <v>8361</v>
      </c>
      <c r="Q373" s="20" t="str">
        <f>CONCATENATE(Table1[[#This Row],[date]],"-",M373,"-",L373)</f>
        <v>18-Sep-1996</v>
      </c>
      <c r="R373" s="24">
        <f t="shared" si="5"/>
        <v>26.718685831622178</v>
      </c>
    </row>
    <row r="374" spans="1:18" x14ac:dyDescent="0.25">
      <c r="A374" t="s">
        <v>3930</v>
      </c>
      <c r="B374">
        <v>1999</v>
      </c>
      <c r="C374" t="s">
        <v>8355</v>
      </c>
      <c r="D374">
        <v>22</v>
      </c>
      <c r="E374">
        <v>2</v>
      </c>
      <c r="F374" s="17">
        <v>3500.61</v>
      </c>
      <c r="G374" t="s">
        <v>8349</v>
      </c>
      <c r="H374" t="s">
        <v>8349</v>
      </c>
      <c r="I374" t="s">
        <v>8351</v>
      </c>
      <c r="L374" s="20">
        <v>1999</v>
      </c>
      <c r="M374" s="20" t="s">
        <v>8355</v>
      </c>
      <c r="N374" s="20" t="s">
        <v>8349</v>
      </c>
      <c r="O374" s="20" t="s">
        <v>8349</v>
      </c>
      <c r="P374" s="20" t="s">
        <v>8351</v>
      </c>
      <c r="Q374" s="20" t="str">
        <f>CONCATENATE(Table1[[#This Row],[date]],"-",M374,"-",L374)</f>
        <v>22-Sep-1999</v>
      </c>
      <c r="R374" s="24">
        <f t="shared" si="5"/>
        <v>23.710436972949292</v>
      </c>
    </row>
    <row r="375" spans="1:18" x14ac:dyDescent="0.25">
      <c r="A375" t="s">
        <v>3928</v>
      </c>
      <c r="B375">
        <v>1998</v>
      </c>
      <c r="C375" t="s">
        <v>8355</v>
      </c>
      <c r="D375">
        <v>16</v>
      </c>
      <c r="E375">
        <v>2</v>
      </c>
      <c r="F375" s="17">
        <v>3537.7</v>
      </c>
      <c r="G375" t="s">
        <v>8350</v>
      </c>
      <c r="H375" t="s">
        <v>8350</v>
      </c>
      <c r="I375" t="s">
        <v>8356</v>
      </c>
      <c r="L375" s="20">
        <v>1998</v>
      </c>
      <c r="M375" s="20" t="s">
        <v>8355</v>
      </c>
      <c r="N375" s="20" t="s">
        <v>8350</v>
      </c>
      <c r="O375" s="20" t="s">
        <v>8350</v>
      </c>
      <c r="P375" s="20" t="s">
        <v>8356</v>
      </c>
      <c r="Q375" s="20" t="str">
        <f>CONCATENATE(Table1[[#This Row],[date]],"-",M375,"-",L375)</f>
        <v>16-Sep-1998</v>
      </c>
      <c r="R375" s="24">
        <f t="shared" si="5"/>
        <v>24.726832350463354</v>
      </c>
    </row>
    <row r="376" spans="1:18" x14ac:dyDescent="0.25">
      <c r="A376" t="s">
        <v>3926</v>
      </c>
      <c r="B376">
        <v>2003</v>
      </c>
      <c r="C376" t="s">
        <v>8358</v>
      </c>
      <c r="D376">
        <v>24</v>
      </c>
      <c r="E376">
        <v>0</v>
      </c>
      <c r="F376" s="17">
        <v>3538.9</v>
      </c>
      <c r="G376" t="s">
        <v>8349</v>
      </c>
      <c r="H376" t="s">
        <v>8349</v>
      </c>
      <c r="I376" t="s">
        <v>8356</v>
      </c>
      <c r="L376" s="20">
        <v>2003</v>
      </c>
      <c r="M376" s="20" t="s">
        <v>8358</v>
      </c>
      <c r="N376" s="20" t="s">
        <v>8349</v>
      </c>
      <c r="O376" s="20" t="s">
        <v>8349</v>
      </c>
      <c r="P376" s="20" t="s">
        <v>8356</v>
      </c>
      <c r="Q376" s="20" t="str">
        <f>CONCATENATE(Table1[[#This Row],[date]],"-",M376,"-",L376)</f>
        <v>24-Aug-2003</v>
      </c>
      <c r="R376" s="24">
        <f t="shared" si="5"/>
        <v>19.789830508474576</v>
      </c>
    </row>
    <row r="377" spans="1:18" x14ac:dyDescent="0.25">
      <c r="A377" t="s">
        <v>3924</v>
      </c>
      <c r="B377">
        <v>1988</v>
      </c>
      <c r="C377" t="s">
        <v>8359</v>
      </c>
      <c r="D377">
        <v>15</v>
      </c>
      <c r="E377">
        <v>3</v>
      </c>
      <c r="F377" s="17">
        <v>3540.12</v>
      </c>
      <c r="G377" t="s">
        <v>8349</v>
      </c>
      <c r="H377" t="s">
        <v>8353</v>
      </c>
      <c r="I377" t="s">
        <v>8351</v>
      </c>
      <c r="L377" s="20">
        <v>1988</v>
      </c>
      <c r="M377" s="20" t="s">
        <v>8359</v>
      </c>
      <c r="N377" s="20" t="s">
        <v>8349</v>
      </c>
      <c r="O377" s="20" t="s">
        <v>8353</v>
      </c>
      <c r="P377" s="20" t="s">
        <v>8351</v>
      </c>
      <c r="Q377" s="20" t="str">
        <f>CONCATENATE(Table1[[#This Row],[date]],"-",M377,"-",L377)</f>
        <v>15-Oct-1988</v>
      </c>
      <c r="R377" s="24">
        <f t="shared" si="5"/>
        <v>34.644763860369608</v>
      </c>
    </row>
    <row r="378" spans="1:18" x14ac:dyDescent="0.25">
      <c r="A378" t="s">
        <v>3922</v>
      </c>
      <c r="B378">
        <v>1992</v>
      </c>
      <c r="C378" t="s">
        <v>8357</v>
      </c>
      <c r="D378">
        <v>22</v>
      </c>
      <c r="E378">
        <v>0</v>
      </c>
      <c r="F378" s="17">
        <v>3554.2</v>
      </c>
      <c r="G378" t="s">
        <v>8349</v>
      </c>
      <c r="H378" t="s">
        <v>8350</v>
      </c>
      <c r="I378" t="s">
        <v>8360</v>
      </c>
      <c r="L378" s="20">
        <v>1992</v>
      </c>
      <c r="M378" s="20" t="s">
        <v>8357</v>
      </c>
      <c r="N378" s="20" t="s">
        <v>8349</v>
      </c>
      <c r="O378" s="20" t="s">
        <v>8350</v>
      </c>
      <c r="P378" s="20" t="s">
        <v>8360</v>
      </c>
      <c r="Q378" s="20" t="str">
        <f>CONCATENATE(Table1[[#This Row],[date]],"-",M378,"-",L378)</f>
        <v>22-Dec-1992</v>
      </c>
      <c r="R378" s="24">
        <f t="shared" si="5"/>
        <v>30.458590006844627</v>
      </c>
    </row>
    <row r="379" spans="1:18" x14ac:dyDescent="0.25">
      <c r="A379" t="s">
        <v>3920</v>
      </c>
      <c r="B379">
        <v>1994</v>
      </c>
      <c r="C379" t="s">
        <v>8355</v>
      </c>
      <c r="D379">
        <v>24</v>
      </c>
      <c r="E379">
        <v>0</v>
      </c>
      <c r="F379" s="17">
        <v>3556.92</v>
      </c>
      <c r="G379" t="s">
        <v>8349</v>
      </c>
      <c r="H379" t="s">
        <v>8350</v>
      </c>
      <c r="I379" t="s">
        <v>8356</v>
      </c>
      <c r="L379" s="20">
        <v>1994</v>
      </c>
      <c r="M379" s="20" t="s">
        <v>8355</v>
      </c>
      <c r="N379" s="20" t="s">
        <v>8349</v>
      </c>
      <c r="O379" s="20" t="s">
        <v>8350</v>
      </c>
      <c r="P379" s="20" t="s">
        <v>8356</v>
      </c>
      <c r="Q379" s="20" t="str">
        <f>CONCATENATE(Table1[[#This Row],[date]],"-",M379,"-",L379)</f>
        <v>24-Sep-1994</v>
      </c>
      <c r="R379" s="24">
        <f t="shared" si="5"/>
        <v>28.704937482887651</v>
      </c>
    </row>
    <row r="380" spans="1:18" x14ac:dyDescent="0.25">
      <c r="A380" t="s">
        <v>3918</v>
      </c>
      <c r="B380">
        <v>1995</v>
      </c>
      <c r="C380" t="s">
        <v>8359</v>
      </c>
      <c r="D380">
        <v>9</v>
      </c>
      <c r="E380">
        <v>0</v>
      </c>
      <c r="F380" s="17">
        <v>3558.62</v>
      </c>
      <c r="G380" t="s">
        <v>8349</v>
      </c>
      <c r="H380" t="s">
        <v>8350</v>
      </c>
      <c r="I380" t="s">
        <v>8366</v>
      </c>
      <c r="L380" s="20">
        <v>1995</v>
      </c>
      <c r="M380" s="20" t="s">
        <v>8359</v>
      </c>
      <c r="N380" s="20" t="s">
        <v>8349</v>
      </c>
      <c r="O380" s="20" t="s">
        <v>8350</v>
      </c>
      <c r="P380" s="20" t="s">
        <v>8366</v>
      </c>
      <c r="Q380" s="20" t="str">
        <f>CONCATENATE(Table1[[#This Row],[date]],"-",M380,"-",L380)</f>
        <v>9-Oct-1995</v>
      </c>
      <c r="R380" s="24">
        <f t="shared" si="5"/>
        <v>27.663897280966768</v>
      </c>
    </row>
    <row r="381" spans="1:18" x14ac:dyDescent="0.25">
      <c r="A381" t="s">
        <v>3916</v>
      </c>
      <c r="B381">
        <v>1995</v>
      </c>
      <c r="C381" t="s">
        <v>8354</v>
      </c>
      <c r="D381">
        <v>16</v>
      </c>
      <c r="E381">
        <v>1</v>
      </c>
      <c r="F381" s="17">
        <v>3561.89</v>
      </c>
      <c r="G381" t="s">
        <v>8349</v>
      </c>
      <c r="H381" t="s">
        <v>8353</v>
      </c>
      <c r="I381" t="s">
        <v>8351</v>
      </c>
      <c r="L381" s="20">
        <v>1995</v>
      </c>
      <c r="M381" s="20" t="s">
        <v>8354</v>
      </c>
      <c r="N381" s="20" t="s">
        <v>8349</v>
      </c>
      <c r="O381" s="20" t="s">
        <v>8353</v>
      </c>
      <c r="P381" s="20" t="s">
        <v>8351</v>
      </c>
      <c r="Q381" s="20" t="str">
        <f>CONCATENATE(Table1[[#This Row],[date]],"-",M381,"-",L381)</f>
        <v>16-Jun-1995</v>
      </c>
      <c r="R381" s="24">
        <f t="shared" si="5"/>
        <v>27.978757552870089</v>
      </c>
    </row>
    <row r="382" spans="1:18" x14ac:dyDescent="0.25">
      <c r="A382" t="s">
        <v>3914</v>
      </c>
      <c r="B382">
        <v>1981</v>
      </c>
      <c r="C382" t="s">
        <v>8359</v>
      </c>
      <c r="D382">
        <v>10</v>
      </c>
      <c r="E382">
        <v>1</v>
      </c>
      <c r="F382" s="17">
        <v>3562.87</v>
      </c>
      <c r="G382" t="s">
        <v>8349</v>
      </c>
      <c r="H382" t="s">
        <v>8353</v>
      </c>
      <c r="I382" t="s">
        <v>8351</v>
      </c>
      <c r="L382" s="20">
        <v>1981</v>
      </c>
      <c r="M382" s="20" t="s">
        <v>8359</v>
      </c>
      <c r="N382" s="20" t="s">
        <v>8349</v>
      </c>
      <c r="O382" s="20" t="s">
        <v>8353</v>
      </c>
      <c r="P382" s="20" t="s">
        <v>8351</v>
      </c>
      <c r="Q382" s="20" t="str">
        <f>CONCATENATE(Table1[[#This Row],[date]],"-",M382,"-",L382)</f>
        <v>10-Oct-1981</v>
      </c>
      <c r="R382" s="24">
        <f t="shared" si="5"/>
        <v>41.661127029608402</v>
      </c>
    </row>
    <row r="383" spans="1:18" x14ac:dyDescent="0.25">
      <c r="A383" t="s">
        <v>3912</v>
      </c>
      <c r="B383">
        <v>1988</v>
      </c>
      <c r="C383" t="s">
        <v>8358</v>
      </c>
      <c r="D383">
        <v>18</v>
      </c>
      <c r="E383">
        <v>3</v>
      </c>
      <c r="F383" s="17">
        <v>3569.96</v>
      </c>
      <c r="G383" t="s">
        <v>8349</v>
      </c>
      <c r="H383" t="s">
        <v>8353</v>
      </c>
      <c r="I383" t="s">
        <v>8356</v>
      </c>
      <c r="L383" s="20">
        <v>1988</v>
      </c>
      <c r="M383" s="20" t="s">
        <v>8358</v>
      </c>
      <c r="N383" s="20" t="s">
        <v>8349</v>
      </c>
      <c r="O383" s="20" t="s">
        <v>8353</v>
      </c>
      <c r="P383" s="20" t="s">
        <v>8356</v>
      </c>
      <c r="Q383" s="20" t="str">
        <f>CONCATENATE(Table1[[#This Row],[date]],"-",M383,"-",L383)</f>
        <v>18-Aug-1988</v>
      </c>
      <c r="R383" s="24">
        <f t="shared" si="5"/>
        <v>34.803559206023273</v>
      </c>
    </row>
    <row r="384" spans="1:18" x14ac:dyDescent="0.25">
      <c r="A384" t="s">
        <v>3910</v>
      </c>
      <c r="B384">
        <v>1995</v>
      </c>
      <c r="C384" t="s">
        <v>8358</v>
      </c>
      <c r="D384">
        <v>23</v>
      </c>
      <c r="E384">
        <v>1</v>
      </c>
      <c r="F384" s="17">
        <v>3578</v>
      </c>
      <c r="G384" t="s">
        <v>8349</v>
      </c>
      <c r="H384" t="s">
        <v>8350</v>
      </c>
      <c r="I384" t="s">
        <v>8360</v>
      </c>
      <c r="L384" s="20">
        <v>1995</v>
      </c>
      <c r="M384" s="20" t="s">
        <v>8358</v>
      </c>
      <c r="N384" s="20" t="s">
        <v>8349</v>
      </c>
      <c r="O384" s="20" t="s">
        <v>8350</v>
      </c>
      <c r="P384" s="20" t="s">
        <v>8360</v>
      </c>
      <c r="Q384" s="20" t="str">
        <f>CONCATENATE(Table1[[#This Row],[date]],"-",M384,"-",L384)</f>
        <v>23-Aug-1995</v>
      </c>
      <c r="R384" s="24">
        <f t="shared" si="5"/>
        <v>27.792579305135952</v>
      </c>
    </row>
    <row r="385" spans="1:18" x14ac:dyDescent="0.25">
      <c r="A385" t="s">
        <v>3908</v>
      </c>
      <c r="B385">
        <v>2001</v>
      </c>
      <c r="C385" t="s">
        <v>8352</v>
      </c>
      <c r="D385">
        <v>11</v>
      </c>
      <c r="E385">
        <v>2</v>
      </c>
      <c r="F385" s="17">
        <v>3579.83</v>
      </c>
      <c r="G385" t="s">
        <v>8349</v>
      </c>
      <c r="H385" t="s">
        <v>8349</v>
      </c>
      <c r="I385" t="s">
        <v>8356</v>
      </c>
      <c r="L385" s="20">
        <v>2001</v>
      </c>
      <c r="M385" s="20" t="s">
        <v>8352</v>
      </c>
      <c r="N385" s="20" t="s">
        <v>8349</v>
      </c>
      <c r="O385" s="20" t="s">
        <v>8349</v>
      </c>
      <c r="P385" s="20" t="s">
        <v>8356</v>
      </c>
      <c r="Q385" s="20" t="str">
        <f>CONCATENATE(Table1[[#This Row],[date]],"-",M385,"-",L385)</f>
        <v>11-Nov-2001</v>
      </c>
      <c r="R385" s="24">
        <f t="shared" si="5"/>
        <v>21.573452380952382</v>
      </c>
    </row>
    <row r="386" spans="1:18" x14ac:dyDescent="0.25">
      <c r="A386" t="s">
        <v>3906</v>
      </c>
      <c r="B386">
        <v>1986</v>
      </c>
      <c r="C386" t="s">
        <v>8357</v>
      </c>
      <c r="D386">
        <v>27</v>
      </c>
      <c r="E386">
        <v>3</v>
      </c>
      <c r="F386" s="17">
        <v>3589.14</v>
      </c>
      <c r="G386" t="s">
        <v>8349</v>
      </c>
      <c r="H386" t="s">
        <v>8349</v>
      </c>
      <c r="I386" t="s">
        <v>8351</v>
      </c>
      <c r="L386" s="20">
        <v>1986</v>
      </c>
      <c r="M386" s="20" t="s">
        <v>8357</v>
      </c>
      <c r="N386" s="20" t="s">
        <v>8349</v>
      </c>
      <c r="O386" s="20" t="s">
        <v>8349</v>
      </c>
      <c r="P386" s="20" t="s">
        <v>8351</v>
      </c>
      <c r="Q386" s="20" t="str">
        <f>CONCATENATE(Table1[[#This Row],[date]],"-",M386,"-",L386)</f>
        <v>27-Dec-1986</v>
      </c>
      <c r="R386" s="24">
        <f t="shared" si="5"/>
        <v>36.447582678867349</v>
      </c>
    </row>
    <row r="387" spans="1:18" x14ac:dyDescent="0.25">
      <c r="A387" t="s">
        <v>3904</v>
      </c>
      <c r="B387">
        <v>1999</v>
      </c>
      <c r="C387" t="s">
        <v>8354</v>
      </c>
      <c r="D387">
        <v>6</v>
      </c>
      <c r="E387">
        <v>3</v>
      </c>
      <c r="F387" s="17">
        <v>3591.48</v>
      </c>
      <c r="G387" t="s">
        <v>8349</v>
      </c>
      <c r="H387" t="s">
        <v>8350</v>
      </c>
      <c r="I387" t="s">
        <v>8360</v>
      </c>
      <c r="L387" s="20">
        <v>1999</v>
      </c>
      <c r="M387" s="20" t="s">
        <v>8354</v>
      </c>
      <c r="N387" s="20" t="s">
        <v>8349</v>
      </c>
      <c r="O387" s="20" t="s">
        <v>8350</v>
      </c>
      <c r="P387" s="20" t="s">
        <v>8360</v>
      </c>
      <c r="Q387" s="20" t="str">
        <f>CONCATENATE(Table1[[#This Row],[date]],"-",M387,"-",L387)</f>
        <v>6-Jun-1999</v>
      </c>
      <c r="R387" s="24">
        <f t="shared" ref="R387:R450" si="6">YEARFRAC(Q387,DATE(2023,6,8),1)</f>
        <v>24.006132953674296</v>
      </c>
    </row>
    <row r="388" spans="1:18" x14ac:dyDescent="0.25">
      <c r="A388" t="s">
        <v>3902</v>
      </c>
      <c r="B388">
        <v>1997</v>
      </c>
      <c r="C388" t="s">
        <v>8352</v>
      </c>
      <c r="D388">
        <v>4</v>
      </c>
      <c r="E388">
        <v>1</v>
      </c>
      <c r="F388" s="17">
        <v>3594.17</v>
      </c>
      <c r="G388" t="s">
        <v>8349</v>
      </c>
      <c r="H388" t="s">
        <v>8349</v>
      </c>
      <c r="I388" t="s">
        <v>8356</v>
      </c>
      <c r="L388" s="20">
        <v>1997</v>
      </c>
      <c r="M388" s="20" t="s">
        <v>8352</v>
      </c>
      <c r="N388" s="20" t="s">
        <v>8349</v>
      </c>
      <c r="O388" s="20" t="s">
        <v>8349</v>
      </c>
      <c r="P388" s="20" t="s">
        <v>8356</v>
      </c>
      <c r="Q388" s="20" t="str">
        <f>CONCATENATE(Table1[[#This Row],[date]],"-",M388,"-",L388)</f>
        <v>4-Nov-1997</v>
      </c>
      <c r="R388" s="24">
        <f t="shared" si="6"/>
        <v>25.592637663522968</v>
      </c>
    </row>
    <row r="389" spans="1:18" x14ac:dyDescent="0.25">
      <c r="A389" t="s">
        <v>3900</v>
      </c>
      <c r="B389">
        <v>1999</v>
      </c>
      <c r="C389" t="s">
        <v>8358</v>
      </c>
      <c r="D389">
        <v>12</v>
      </c>
      <c r="E389">
        <v>3</v>
      </c>
      <c r="F389" s="17">
        <v>3597.6</v>
      </c>
      <c r="G389" t="s">
        <v>8349</v>
      </c>
      <c r="H389" t="s">
        <v>8349</v>
      </c>
      <c r="I389" t="s">
        <v>8360</v>
      </c>
      <c r="L389" s="20">
        <v>1999</v>
      </c>
      <c r="M389" s="20" t="s">
        <v>8358</v>
      </c>
      <c r="N389" s="20" t="s">
        <v>8349</v>
      </c>
      <c r="O389" s="20" t="s">
        <v>8349</v>
      </c>
      <c r="P389" s="20" t="s">
        <v>8360</v>
      </c>
      <c r="Q389" s="20" t="str">
        <f>CONCATENATE(Table1[[#This Row],[date]],"-",M389,"-",L389)</f>
        <v>12-Aug-1999</v>
      </c>
      <c r="R389" s="24">
        <f t="shared" si="6"/>
        <v>23.822691928594896</v>
      </c>
    </row>
    <row r="390" spans="1:18" x14ac:dyDescent="0.25">
      <c r="A390" t="s">
        <v>3898</v>
      </c>
      <c r="B390">
        <v>1988</v>
      </c>
      <c r="C390" t="s">
        <v>8352</v>
      </c>
      <c r="D390">
        <v>4</v>
      </c>
      <c r="E390">
        <v>3</v>
      </c>
      <c r="F390" s="17">
        <v>3603.6</v>
      </c>
      <c r="G390" t="s">
        <v>8349</v>
      </c>
      <c r="H390" t="s">
        <v>8353</v>
      </c>
      <c r="I390" t="s">
        <v>8351</v>
      </c>
      <c r="L390" s="20">
        <v>1988</v>
      </c>
      <c r="M390" s="20" t="s">
        <v>8352</v>
      </c>
      <c r="N390" s="20" t="s">
        <v>8349</v>
      </c>
      <c r="O390" s="20" t="s">
        <v>8353</v>
      </c>
      <c r="P390" s="20" t="s">
        <v>8351</v>
      </c>
      <c r="Q390" s="20" t="str">
        <f>CONCATENATE(Table1[[#This Row],[date]],"-",M390,"-",L390)</f>
        <v>4-Nov-1988</v>
      </c>
      <c r="R390" s="24">
        <f t="shared" si="6"/>
        <v>34.59000684462697</v>
      </c>
    </row>
    <row r="391" spans="1:18" x14ac:dyDescent="0.25">
      <c r="A391" t="s">
        <v>3896</v>
      </c>
      <c r="B391">
        <v>1990</v>
      </c>
      <c r="C391" t="s">
        <v>8359</v>
      </c>
      <c r="D391">
        <v>11</v>
      </c>
      <c r="E391">
        <v>3</v>
      </c>
      <c r="F391" s="17">
        <v>3606.43</v>
      </c>
      <c r="G391" t="s">
        <v>8349</v>
      </c>
      <c r="H391" t="s">
        <v>8353</v>
      </c>
      <c r="I391" t="s">
        <v>8351</v>
      </c>
      <c r="L391" s="20">
        <v>1990</v>
      </c>
      <c r="M391" s="20" t="s">
        <v>8359</v>
      </c>
      <c r="N391" s="20" t="s">
        <v>8349</v>
      </c>
      <c r="O391" s="20" t="s">
        <v>8353</v>
      </c>
      <c r="P391" s="20" t="s">
        <v>8351</v>
      </c>
      <c r="Q391" s="20" t="str">
        <f>CONCATENATE(Table1[[#This Row],[date]],"-",M391,"-",L391)</f>
        <v>11-Oct-1990</v>
      </c>
      <c r="R391" s="24">
        <f t="shared" si="6"/>
        <v>32.658399098083429</v>
      </c>
    </row>
    <row r="392" spans="1:18" x14ac:dyDescent="0.25">
      <c r="A392" t="s">
        <v>3894</v>
      </c>
      <c r="B392">
        <v>1985</v>
      </c>
      <c r="C392" t="s">
        <v>8354</v>
      </c>
      <c r="D392">
        <v>14</v>
      </c>
      <c r="E392">
        <v>3</v>
      </c>
      <c r="F392" s="17">
        <v>3622.13</v>
      </c>
      <c r="G392" t="s">
        <v>8349</v>
      </c>
      <c r="H392" t="s">
        <v>8353</v>
      </c>
      <c r="I392" t="s">
        <v>8351</v>
      </c>
      <c r="L392" s="20">
        <v>1985</v>
      </c>
      <c r="M392" s="20" t="s">
        <v>8354</v>
      </c>
      <c r="N392" s="20" t="s">
        <v>8349</v>
      </c>
      <c r="O392" s="20" t="s">
        <v>8353</v>
      </c>
      <c r="P392" s="20" t="s">
        <v>8351</v>
      </c>
      <c r="Q392" s="20" t="str">
        <f>CONCATENATE(Table1[[#This Row],[date]],"-",M392,"-",L392)</f>
        <v>14-Jun-1985</v>
      </c>
      <c r="R392" s="24">
        <f t="shared" si="6"/>
        <v>37.98420387531592</v>
      </c>
    </row>
    <row r="393" spans="1:18" x14ac:dyDescent="0.25">
      <c r="A393" t="s">
        <v>3892</v>
      </c>
      <c r="B393">
        <v>1992</v>
      </c>
      <c r="C393" t="s">
        <v>8352</v>
      </c>
      <c r="D393">
        <v>17</v>
      </c>
      <c r="E393">
        <v>0</v>
      </c>
      <c r="F393" s="17">
        <v>3645.09</v>
      </c>
      <c r="G393" t="s">
        <v>8353</v>
      </c>
      <c r="H393" t="s">
        <v>8349</v>
      </c>
      <c r="I393" t="s">
        <v>8368</v>
      </c>
      <c r="L393" s="20">
        <v>1992</v>
      </c>
      <c r="M393" s="20" t="s">
        <v>8352</v>
      </c>
      <c r="N393" s="20" t="s">
        <v>8353</v>
      </c>
      <c r="O393" s="20" t="s">
        <v>8349</v>
      </c>
      <c r="P393" s="20" t="s">
        <v>8368</v>
      </c>
      <c r="Q393" s="20" t="str">
        <f>CONCATENATE(Table1[[#This Row],[date]],"-",M393,"-",L393)</f>
        <v>17-Nov-1992</v>
      </c>
      <c r="R393" s="24">
        <f t="shared" si="6"/>
        <v>30.55441478439425</v>
      </c>
    </row>
    <row r="394" spans="1:18" x14ac:dyDescent="0.25">
      <c r="A394" t="s">
        <v>3890</v>
      </c>
      <c r="B394">
        <v>1990</v>
      </c>
      <c r="C394" t="s">
        <v>8352</v>
      </c>
      <c r="D394">
        <v>8</v>
      </c>
      <c r="E394">
        <v>3</v>
      </c>
      <c r="F394" s="17">
        <v>3653.29</v>
      </c>
      <c r="G394" t="s">
        <v>8349</v>
      </c>
      <c r="H394" t="s">
        <v>8350</v>
      </c>
      <c r="I394" t="s">
        <v>8360</v>
      </c>
      <c r="L394" s="20">
        <v>1990</v>
      </c>
      <c r="M394" s="20" t="s">
        <v>8352</v>
      </c>
      <c r="N394" s="20" t="s">
        <v>8349</v>
      </c>
      <c r="O394" s="20" t="s">
        <v>8350</v>
      </c>
      <c r="P394" s="20" t="s">
        <v>8360</v>
      </c>
      <c r="Q394" s="20" t="str">
        <f>CONCATENATE(Table1[[#This Row],[date]],"-",M394,"-",L394)</f>
        <v>8-Nov-1990</v>
      </c>
      <c r="R394" s="24">
        <f t="shared" si="6"/>
        <v>32.581736189402477</v>
      </c>
    </row>
    <row r="395" spans="1:18" x14ac:dyDescent="0.25">
      <c r="A395" t="s">
        <v>3888</v>
      </c>
      <c r="B395">
        <v>1992</v>
      </c>
      <c r="C395" t="s">
        <v>8355</v>
      </c>
      <c r="D395">
        <v>14</v>
      </c>
      <c r="E395">
        <v>1</v>
      </c>
      <c r="F395" s="17">
        <v>3659.35</v>
      </c>
      <c r="G395" t="s">
        <v>8350</v>
      </c>
      <c r="H395" t="s">
        <v>8353</v>
      </c>
      <c r="I395" t="s">
        <v>8360</v>
      </c>
      <c r="L395" s="20">
        <v>1992</v>
      </c>
      <c r="M395" s="20" t="s">
        <v>8355</v>
      </c>
      <c r="N395" s="20" t="s">
        <v>8350</v>
      </c>
      <c r="O395" s="20" t="s">
        <v>8353</v>
      </c>
      <c r="P395" s="20" t="s">
        <v>8360</v>
      </c>
      <c r="Q395" s="20" t="str">
        <f>CONCATENATE(Table1[[#This Row],[date]],"-",M395,"-",L395)</f>
        <v>14-Sep-1992</v>
      </c>
      <c r="R395" s="24">
        <f t="shared" si="6"/>
        <v>30.729637234770706</v>
      </c>
    </row>
    <row r="396" spans="1:18" x14ac:dyDescent="0.25">
      <c r="A396" t="s">
        <v>3886</v>
      </c>
      <c r="B396">
        <v>1984</v>
      </c>
      <c r="C396" t="s">
        <v>8348</v>
      </c>
      <c r="D396">
        <v>6</v>
      </c>
      <c r="E396">
        <v>3</v>
      </c>
      <c r="F396" s="17">
        <v>3678.86</v>
      </c>
      <c r="G396" t="s">
        <v>8349</v>
      </c>
      <c r="H396" t="s">
        <v>8350</v>
      </c>
      <c r="I396" t="s">
        <v>8351</v>
      </c>
      <c r="L396" s="20">
        <v>1984</v>
      </c>
      <c r="M396" s="20" t="s">
        <v>8348</v>
      </c>
      <c r="N396" s="20" t="s">
        <v>8349</v>
      </c>
      <c r="O396" s="20" t="s">
        <v>8350</v>
      </c>
      <c r="P396" s="20" t="s">
        <v>8351</v>
      </c>
      <c r="Q396" s="20" t="str">
        <f>CONCATENATE(Table1[[#This Row],[date]],"-",M396,"-",L396)</f>
        <v>6-Jul-1984</v>
      </c>
      <c r="R396" s="24">
        <f t="shared" si="6"/>
        <v>38.921286789869953</v>
      </c>
    </row>
    <row r="397" spans="1:18" x14ac:dyDescent="0.25">
      <c r="A397" t="s">
        <v>3884</v>
      </c>
      <c r="B397">
        <v>2003</v>
      </c>
      <c r="C397" t="s">
        <v>8348</v>
      </c>
      <c r="D397">
        <v>10</v>
      </c>
      <c r="E397">
        <v>0</v>
      </c>
      <c r="F397" s="17">
        <v>3688.35</v>
      </c>
      <c r="G397" t="s">
        <v>8349</v>
      </c>
      <c r="H397" t="s">
        <v>8349</v>
      </c>
      <c r="I397" t="s">
        <v>8369</v>
      </c>
      <c r="L397" s="20">
        <v>2003</v>
      </c>
      <c r="M397" s="20" t="s">
        <v>8348</v>
      </c>
      <c r="N397" s="20" t="s">
        <v>8349</v>
      </c>
      <c r="O397" s="20" t="s">
        <v>8349</v>
      </c>
      <c r="P397" s="20" t="s">
        <v>8369</v>
      </c>
      <c r="Q397" s="20" t="str">
        <f>CONCATENATE(Table1[[#This Row],[date]],"-",M397,"-",L397)</f>
        <v>10-Jul-2003</v>
      </c>
      <c r="R397" s="24">
        <f t="shared" si="6"/>
        <v>19.913037809647978</v>
      </c>
    </row>
    <row r="398" spans="1:18" x14ac:dyDescent="0.25">
      <c r="A398" t="s">
        <v>3882</v>
      </c>
      <c r="B398">
        <v>1981</v>
      </c>
      <c r="C398" t="s">
        <v>8357</v>
      </c>
      <c r="D398">
        <v>14</v>
      </c>
      <c r="E398">
        <v>1</v>
      </c>
      <c r="F398" s="17">
        <v>3688.38</v>
      </c>
      <c r="G398" t="s">
        <v>8349</v>
      </c>
      <c r="H398" t="s">
        <v>8349</v>
      </c>
      <c r="I398" t="s">
        <v>8351</v>
      </c>
      <c r="L398" s="20">
        <v>1981</v>
      </c>
      <c r="M398" s="20" t="s">
        <v>8357</v>
      </c>
      <c r="N398" s="20" t="s">
        <v>8349</v>
      </c>
      <c r="O398" s="20" t="s">
        <v>8349</v>
      </c>
      <c r="P398" s="20" t="s">
        <v>8351</v>
      </c>
      <c r="Q398" s="20" t="str">
        <f>CONCATENATE(Table1[[#This Row],[date]],"-",M398,"-",L398)</f>
        <v>14-Dec-1981</v>
      </c>
      <c r="R398" s="24">
        <f t="shared" si="6"/>
        <v>41.483158229863101</v>
      </c>
    </row>
    <row r="399" spans="1:18" x14ac:dyDescent="0.25">
      <c r="A399" t="s">
        <v>3880</v>
      </c>
      <c r="B399">
        <v>1995</v>
      </c>
      <c r="C399" t="s">
        <v>8359</v>
      </c>
      <c r="D399">
        <v>21</v>
      </c>
      <c r="E399">
        <v>2</v>
      </c>
      <c r="F399" s="17">
        <v>3693.43</v>
      </c>
      <c r="G399" t="s">
        <v>8349</v>
      </c>
      <c r="H399" t="s">
        <v>8350</v>
      </c>
      <c r="I399" t="s">
        <v>8360</v>
      </c>
      <c r="L399" s="20">
        <v>1995</v>
      </c>
      <c r="M399" s="20" t="s">
        <v>8359</v>
      </c>
      <c r="N399" s="20" t="s">
        <v>8349</v>
      </c>
      <c r="O399" s="20" t="s">
        <v>8350</v>
      </c>
      <c r="P399" s="20" t="s">
        <v>8360</v>
      </c>
      <c r="Q399" s="20" t="str">
        <f>CONCATENATE(Table1[[#This Row],[date]],"-",M399,"-",L399)</f>
        <v>21-Oct-1995</v>
      </c>
      <c r="R399" s="24">
        <f t="shared" si="6"/>
        <v>27.631042296072508</v>
      </c>
    </row>
    <row r="400" spans="1:18" x14ac:dyDescent="0.25">
      <c r="A400" t="s">
        <v>3878</v>
      </c>
      <c r="B400">
        <v>1988</v>
      </c>
      <c r="C400" t="s">
        <v>8358</v>
      </c>
      <c r="D400">
        <v>18</v>
      </c>
      <c r="E400">
        <v>3</v>
      </c>
      <c r="F400" s="17">
        <v>3699.54</v>
      </c>
      <c r="G400" t="s">
        <v>8349</v>
      </c>
      <c r="H400" t="s">
        <v>8350</v>
      </c>
      <c r="I400" t="s">
        <v>8351</v>
      </c>
      <c r="L400" s="20">
        <v>1988</v>
      </c>
      <c r="M400" s="20" t="s">
        <v>8358</v>
      </c>
      <c r="N400" s="20" t="s">
        <v>8349</v>
      </c>
      <c r="O400" s="20" t="s">
        <v>8350</v>
      </c>
      <c r="P400" s="20" t="s">
        <v>8351</v>
      </c>
      <c r="Q400" s="20" t="str">
        <f>CONCATENATE(Table1[[#This Row],[date]],"-",M400,"-",L400)</f>
        <v>18-Aug-1988</v>
      </c>
      <c r="R400" s="24">
        <f t="shared" si="6"/>
        <v>34.803559206023273</v>
      </c>
    </row>
    <row r="401" spans="1:18" x14ac:dyDescent="0.25">
      <c r="A401" t="s">
        <v>3876</v>
      </c>
      <c r="B401">
        <v>1989</v>
      </c>
      <c r="C401" t="s">
        <v>8357</v>
      </c>
      <c r="D401">
        <v>2</v>
      </c>
      <c r="E401">
        <v>0</v>
      </c>
      <c r="F401" s="17">
        <v>3704.35</v>
      </c>
      <c r="G401" t="s">
        <v>8349</v>
      </c>
      <c r="H401" t="s">
        <v>8349</v>
      </c>
      <c r="I401" t="s">
        <v>8351</v>
      </c>
      <c r="L401" s="20">
        <v>1989</v>
      </c>
      <c r="M401" s="20" t="s">
        <v>8357</v>
      </c>
      <c r="N401" s="20" t="s">
        <v>8349</v>
      </c>
      <c r="O401" s="20" t="s">
        <v>8349</v>
      </c>
      <c r="P401" s="20" t="s">
        <v>8351</v>
      </c>
      <c r="Q401" s="20" t="str">
        <f>CONCATENATE(Table1[[#This Row],[date]],"-",M401,"-",L401)</f>
        <v>2-Dec-1989</v>
      </c>
      <c r="R401" s="24">
        <f t="shared" si="6"/>
        <v>33.515997809590857</v>
      </c>
    </row>
    <row r="402" spans="1:18" x14ac:dyDescent="0.25">
      <c r="A402" t="s">
        <v>3874</v>
      </c>
      <c r="B402">
        <v>2004</v>
      </c>
      <c r="C402" t="s">
        <v>8352</v>
      </c>
      <c r="D402">
        <v>5</v>
      </c>
      <c r="E402">
        <v>0</v>
      </c>
      <c r="F402" s="17">
        <v>3722.23</v>
      </c>
      <c r="G402" t="s">
        <v>8349</v>
      </c>
      <c r="H402" t="s">
        <v>8349</v>
      </c>
      <c r="I402" t="s">
        <v>8365</v>
      </c>
      <c r="L402" s="20">
        <v>2004</v>
      </c>
      <c r="M402" s="20" t="s">
        <v>8352</v>
      </c>
      <c r="N402" s="20" t="s">
        <v>8349</v>
      </c>
      <c r="O402" s="20" t="s">
        <v>8349</v>
      </c>
      <c r="P402" s="20" t="s">
        <v>8365</v>
      </c>
      <c r="Q402" s="20" t="str">
        <f>CONCATENATE(Table1[[#This Row],[date]],"-",M402,"-",L402)</f>
        <v>5-Nov-2004</v>
      </c>
      <c r="R402" s="24">
        <f t="shared" si="6"/>
        <v>18.587268993839835</v>
      </c>
    </row>
    <row r="403" spans="1:18" x14ac:dyDescent="0.25">
      <c r="A403" t="s">
        <v>3872</v>
      </c>
      <c r="B403">
        <v>1986</v>
      </c>
      <c r="C403" t="s">
        <v>8357</v>
      </c>
      <c r="D403">
        <v>1</v>
      </c>
      <c r="E403">
        <v>3</v>
      </c>
      <c r="F403" s="17">
        <v>3731.6</v>
      </c>
      <c r="G403" t="s">
        <v>8349</v>
      </c>
      <c r="H403" t="s">
        <v>8349</v>
      </c>
      <c r="I403" t="s">
        <v>8351</v>
      </c>
      <c r="L403" s="20">
        <v>1986</v>
      </c>
      <c r="M403" s="20" t="s">
        <v>8357</v>
      </c>
      <c r="N403" s="20" t="s">
        <v>8349</v>
      </c>
      <c r="O403" s="20" t="s">
        <v>8349</v>
      </c>
      <c r="P403" s="20" t="s">
        <v>8351</v>
      </c>
      <c r="Q403" s="20" t="str">
        <f>CONCATENATE(Table1[[#This Row],[date]],"-",M403,"-",L403)</f>
        <v>1-Dec-1986</v>
      </c>
      <c r="R403" s="24">
        <f t="shared" si="6"/>
        <v>36.518769363787015</v>
      </c>
    </row>
    <row r="404" spans="1:18" x14ac:dyDescent="0.25">
      <c r="A404" t="s">
        <v>3870</v>
      </c>
      <c r="B404">
        <v>1994</v>
      </c>
      <c r="C404" t="s">
        <v>8358</v>
      </c>
      <c r="D404">
        <v>22</v>
      </c>
      <c r="E404">
        <v>0</v>
      </c>
      <c r="F404" s="17">
        <v>3732.63</v>
      </c>
      <c r="G404" t="s">
        <v>8349</v>
      </c>
      <c r="H404" t="s">
        <v>8350</v>
      </c>
      <c r="I404" t="s">
        <v>8366</v>
      </c>
      <c r="L404" s="20">
        <v>1994</v>
      </c>
      <c r="M404" s="20" t="s">
        <v>8358</v>
      </c>
      <c r="N404" s="20" t="s">
        <v>8349</v>
      </c>
      <c r="O404" s="20" t="s">
        <v>8350</v>
      </c>
      <c r="P404" s="20" t="s">
        <v>8366</v>
      </c>
      <c r="Q404" s="20" t="str">
        <f>CONCATENATE(Table1[[#This Row],[date]],"-",M404,"-",L404)</f>
        <v>22-Aug-1994</v>
      </c>
      <c r="R404" s="24">
        <f t="shared" si="6"/>
        <v>28.795290681755954</v>
      </c>
    </row>
    <row r="405" spans="1:18" x14ac:dyDescent="0.25">
      <c r="A405" t="s">
        <v>3868</v>
      </c>
      <c r="B405">
        <v>1993</v>
      </c>
      <c r="C405" t="s">
        <v>8354</v>
      </c>
      <c r="D405">
        <v>22</v>
      </c>
      <c r="E405">
        <v>0</v>
      </c>
      <c r="F405" s="17">
        <v>3736.46</v>
      </c>
      <c r="G405" t="s">
        <v>8349</v>
      </c>
      <c r="H405" t="s">
        <v>8349</v>
      </c>
      <c r="I405" t="s">
        <v>8356</v>
      </c>
      <c r="L405" s="20">
        <v>1993</v>
      </c>
      <c r="M405" s="20" t="s">
        <v>8354</v>
      </c>
      <c r="N405" s="20" t="s">
        <v>8349</v>
      </c>
      <c r="O405" s="20" t="s">
        <v>8349</v>
      </c>
      <c r="P405" s="20" t="s">
        <v>8356</v>
      </c>
      <c r="Q405" s="20" t="str">
        <f>CONCATENATE(Table1[[#This Row],[date]],"-",M405,"-",L405)</f>
        <v>22-Jun-1993</v>
      </c>
      <c r="R405" s="24">
        <f t="shared" si="6"/>
        <v>29.962285815226991</v>
      </c>
    </row>
    <row r="406" spans="1:18" x14ac:dyDescent="0.25">
      <c r="A406" t="s">
        <v>3866</v>
      </c>
      <c r="B406">
        <v>1986</v>
      </c>
      <c r="C406" t="s">
        <v>8355</v>
      </c>
      <c r="D406">
        <v>9</v>
      </c>
      <c r="E406">
        <v>3</v>
      </c>
      <c r="F406" s="17">
        <v>3748.56</v>
      </c>
      <c r="G406" t="s">
        <v>8349</v>
      </c>
      <c r="H406" t="s">
        <v>8349</v>
      </c>
      <c r="I406" t="s">
        <v>8351</v>
      </c>
      <c r="L406" s="20">
        <v>1986</v>
      </c>
      <c r="M406" s="20" t="s">
        <v>8355</v>
      </c>
      <c r="N406" s="20" t="s">
        <v>8349</v>
      </c>
      <c r="O406" s="20" t="s">
        <v>8349</v>
      </c>
      <c r="P406" s="20" t="s">
        <v>8351</v>
      </c>
      <c r="Q406" s="20" t="str">
        <f>CONCATENATE(Table1[[#This Row],[date]],"-",M406,"-",L406)</f>
        <v>9-Sep-1986</v>
      </c>
      <c r="R406" s="24">
        <f t="shared" si="6"/>
        <v>36.74601916564594</v>
      </c>
    </row>
    <row r="407" spans="1:18" x14ac:dyDescent="0.25">
      <c r="A407" t="s">
        <v>3864</v>
      </c>
      <c r="B407">
        <v>1991</v>
      </c>
      <c r="C407" t="s">
        <v>8359</v>
      </c>
      <c r="D407">
        <v>28</v>
      </c>
      <c r="E407">
        <v>0</v>
      </c>
      <c r="F407" s="17">
        <v>3756.62</v>
      </c>
      <c r="G407" t="s">
        <v>8349</v>
      </c>
      <c r="H407" t="s">
        <v>8349</v>
      </c>
      <c r="I407" t="s">
        <v>8351</v>
      </c>
      <c r="L407" s="20">
        <v>1991</v>
      </c>
      <c r="M407" s="20" t="s">
        <v>8359</v>
      </c>
      <c r="N407" s="20" t="s">
        <v>8349</v>
      </c>
      <c r="O407" s="20" t="s">
        <v>8349</v>
      </c>
      <c r="P407" s="20" t="s">
        <v>8351</v>
      </c>
      <c r="Q407" s="20" t="str">
        <f>CONCATENATE(Table1[[#This Row],[date]],"-",M407,"-",L407)</f>
        <v>28-Oct-1991</v>
      </c>
      <c r="R407" s="24">
        <f t="shared" si="6"/>
        <v>31.611880859537045</v>
      </c>
    </row>
    <row r="408" spans="1:18" x14ac:dyDescent="0.25">
      <c r="A408" t="s">
        <v>3862</v>
      </c>
      <c r="B408">
        <v>1991</v>
      </c>
      <c r="C408" t="s">
        <v>8358</v>
      </c>
      <c r="D408">
        <v>25</v>
      </c>
      <c r="E408">
        <v>0</v>
      </c>
      <c r="F408" s="17">
        <v>3757.84</v>
      </c>
      <c r="G408" t="s">
        <v>8349</v>
      </c>
      <c r="H408" t="s">
        <v>8353</v>
      </c>
      <c r="I408" t="s">
        <v>8351</v>
      </c>
      <c r="L408" s="20">
        <v>1991</v>
      </c>
      <c r="M408" s="20" t="s">
        <v>8358</v>
      </c>
      <c r="N408" s="20" t="s">
        <v>8349</v>
      </c>
      <c r="O408" s="20" t="s">
        <v>8353</v>
      </c>
      <c r="P408" s="20" t="s">
        <v>8351</v>
      </c>
      <c r="Q408" s="20" t="str">
        <f>CONCATENATE(Table1[[#This Row],[date]],"-",M408,"-",L408)</f>
        <v>25-Aug-1991</v>
      </c>
      <c r="R408" s="24">
        <f t="shared" si="6"/>
        <v>31.787106944329214</v>
      </c>
    </row>
    <row r="409" spans="1:18" x14ac:dyDescent="0.25">
      <c r="A409" t="s">
        <v>3860</v>
      </c>
      <c r="B409">
        <v>1991</v>
      </c>
      <c r="C409" t="s">
        <v>8359</v>
      </c>
      <c r="D409">
        <v>24</v>
      </c>
      <c r="E409">
        <v>0</v>
      </c>
      <c r="F409" s="17">
        <v>3761.29</v>
      </c>
      <c r="G409" t="s">
        <v>8349</v>
      </c>
      <c r="H409" t="s">
        <v>8350</v>
      </c>
      <c r="I409" t="s">
        <v>8360</v>
      </c>
      <c r="L409" s="20">
        <v>1991</v>
      </c>
      <c r="M409" s="20" t="s">
        <v>8359</v>
      </c>
      <c r="N409" s="20" t="s">
        <v>8349</v>
      </c>
      <c r="O409" s="20" t="s">
        <v>8350</v>
      </c>
      <c r="P409" s="20" t="s">
        <v>8360</v>
      </c>
      <c r="Q409" s="20" t="str">
        <f>CONCATENATE(Table1[[#This Row],[date]],"-",M409,"-",L409)</f>
        <v>24-Oct-1991</v>
      </c>
      <c r="R409" s="24">
        <f t="shared" si="6"/>
        <v>31.622832489836554</v>
      </c>
    </row>
    <row r="410" spans="1:18" x14ac:dyDescent="0.25">
      <c r="A410" t="s">
        <v>3858</v>
      </c>
      <c r="B410">
        <v>1994</v>
      </c>
      <c r="C410" t="s">
        <v>8352</v>
      </c>
      <c r="D410">
        <v>21</v>
      </c>
      <c r="E410">
        <v>1</v>
      </c>
      <c r="F410" s="17">
        <v>3766.88</v>
      </c>
      <c r="G410" t="s">
        <v>8349</v>
      </c>
      <c r="H410" t="s">
        <v>8353</v>
      </c>
      <c r="I410" t="s">
        <v>8351</v>
      </c>
      <c r="L410" s="20">
        <v>1994</v>
      </c>
      <c r="M410" s="20" t="s">
        <v>8352</v>
      </c>
      <c r="N410" s="20" t="s">
        <v>8349</v>
      </c>
      <c r="O410" s="20" t="s">
        <v>8353</v>
      </c>
      <c r="P410" s="20" t="s">
        <v>8351</v>
      </c>
      <c r="Q410" s="20" t="str">
        <f>CONCATENATE(Table1[[#This Row],[date]],"-",M410,"-",L410)</f>
        <v>21-Nov-1994</v>
      </c>
      <c r="R410" s="24">
        <f t="shared" si="6"/>
        <v>28.546134890937299</v>
      </c>
    </row>
    <row r="411" spans="1:18" x14ac:dyDescent="0.25">
      <c r="A411" t="s">
        <v>3856</v>
      </c>
      <c r="B411">
        <v>1987</v>
      </c>
      <c r="C411" t="s">
        <v>8359</v>
      </c>
      <c r="D411">
        <v>24</v>
      </c>
      <c r="E411">
        <v>3</v>
      </c>
      <c r="F411" s="17">
        <v>3773.23</v>
      </c>
      <c r="G411" t="s">
        <v>8349</v>
      </c>
      <c r="H411" t="s">
        <v>8350</v>
      </c>
      <c r="I411" t="s">
        <v>8351</v>
      </c>
      <c r="L411" s="20">
        <v>1987</v>
      </c>
      <c r="M411" s="20" t="s">
        <v>8359</v>
      </c>
      <c r="N411" s="20" t="s">
        <v>8349</v>
      </c>
      <c r="O411" s="20" t="s">
        <v>8350</v>
      </c>
      <c r="P411" s="20" t="s">
        <v>8351</v>
      </c>
      <c r="Q411" s="20" t="str">
        <f>CONCATENATE(Table1[[#This Row],[date]],"-",M411,"-",L411)</f>
        <v>24-Oct-1987</v>
      </c>
      <c r="R411" s="24">
        <f t="shared" si="6"/>
        <v>35.622835577919197</v>
      </c>
    </row>
    <row r="412" spans="1:18" x14ac:dyDescent="0.25">
      <c r="A412" t="s">
        <v>3854</v>
      </c>
      <c r="B412">
        <v>1981</v>
      </c>
      <c r="C412" t="s">
        <v>8357</v>
      </c>
      <c r="D412">
        <v>13</v>
      </c>
      <c r="E412">
        <v>1</v>
      </c>
      <c r="F412" s="17">
        <v>3785.77</v>
      </c>
      <c r="G412" t="s">
        <v>8349</v>
      </c>
      <c r="H412" t="s">
        <v>8353</v>
      </c>
      <c r="I412" t="s">
        <v>8351</v>
      </c>
      <c r="L412" s="20">
        <v>1981</v>
      </c>
      <c r="M412" s="20" t="s">
        <v>8357</v>
      </c>
      <c r="N412" s="20" t="s">
        <v>8349</v>
      </c>
      <c r="O412" s="20" t="s">
        <v>8353</v>
      </c>
      <c r="P412" s="20" t="s">
        <v>8351</v>
      </c>
      <c r="Q412" s="20" t="str">
        <f>CONCATENATE(Table1[[#This Row],[date]],"-",M412,"-",L412)</f>
        <v>13-Dec-1981</v>
      </c>
      <c r="R412" s="24">
        <f t="shared" si="6"/>
        <v>41.485896211397645</v>
      </c>
    </row>
    <row r="413" spans="1:18" x14ac:dyDescent="0.25">
      <c r="A413" t="s">
        <v>3852</v>
      </c>
      <c r="B413">
        <v>1988</v>
      </c>
      <c r="C413" t="s">
        <v>8358</v>
      </c>
      <c r="D413">
        <v>28</v>
      </c>
      <c r="E413">
        <v>3</v>
      </c>
      <c r="F413" s="17">
        <v>3793.55</v>
      </c>
      <c r="G413" t="s">
        <v>8349</v>
      </c>
      <c r="H413" t="s">
        <v>8350</v>
      </c>
      <c r="I413" t="s">
        <v>8351</v>
      </c>
      <c r="L413" s="20">
        <v>1988</v>
      </c>
      <c r="M413" s="20" t="s">
        <v>8358</v>
      </c>
      <c r="N413" s="20" t="s">
        <v>8349</v>
      </c>
      <c r="O413" s="20" t="s">
        <v>8350</v>
      </c>
      <c r="P413" s="20" t="s">
        <v>8351</v>
      </c>
      <c r="Q413" s="20" t="str">
        <f>CONCATENATE(Table1[[#This Row],[date]],"-",M413,"-",L413)</f>
        <v>28-Aug-1988</v>
      </c>
      <c r="R413" s="24">
        <f t="shared" si="6"/>
        <v>34.776180698151954</v>
      </c>
    </row>
    <row r="414" spans="1:18" x14ac:dyDescent="0.25">
      <c r="A414" t="s">
        <v>3850</v>
      </c>
      <c r="B414">
        <v>1999</v>
      </c>
      <c r="C414" t="s">
        <v>8354</v>
      </c>
      <c r="D414">
        <v>24</v>
      </c>
      <c r="E414">
        <v>0</v>
      </c>
      <c r="F414" s="17">
        <v>3796.36</v>
      </c>
      <c r="G414" t="s">
        <v>8349</v>
      </c>
      <c r="H414" t="s">
        <v>8350</v>
      </c>
      <c r="I414" t="s">
        <v>8356</v>
      </c>
      <c r="L414" s="20">
        <v>1999</v>
      </c>
      <c r="M414" s="20" t="s">
        <v>8354</v>
      </c>
      <c r="N414" s="20" t="s">
        <v>8349</v>
      </c>
      <c r="O414" s="20" t="s">
        <v>8350</v>
      </c>
      <c r="P414" s="20" t="s">
        <v>8356</v>
      </c>
      <c r="Q414" s="20" t="str">
        <f>CONCATENATE(Table1[[#This Row],[date]],"-",M414,"-",L414)</f>
        <v>24-Jun-1999</v>
      </c>
      <c r="R414" s="24">
        <f t="shared" si="6"/>
        <v>23.956850290220128</v>
      </c>
    </row>
    <row r="415" spans="1:18" x14ac:dyDescent="0.25">
      <c r="A415" t="s">
        <v>3848</v>
      </c>
      <c r="B415">
        <v>1981</v>
      </c>
      <c r="C415" t="s">
        <v>8355</v>
      </c>
      <c r="D415">
        <v>29</v>
      </c>
      <c r="E415">
        <v>1</v>
      </c>
      <c r="F415" s="17">
        <v>3797.2</v>
      </c>
      <c r="G415" t="s">
        <v>8349</v>
      </c>
      <c r="H415" t="s">
        <v>8350</v>
      </c>
      <c r="I415" t="s">
        <v>8356</v>
      </c>
      <c r="L415" s="20">
        <v>1981</v>
      </c>
      <c r="M415" s="20" t="s">
        <v>8355</v>
      </c>
      <c r="N415" s="20" t="s">
        <v>8349</v>
      </c>
      <c r="O415" s="20" t="s">
        <v>8350</v>
      </c>
      <c r="P415" s="20" t="s">
        <v>8356</v>
      </c>
      <c r="Q415" s="20" t="str">
        <f>CONCATENATE(Table1[[#This Row],[date]],"-",M415,"-",L415)</f>
        <v>29-Sep-1981</v>
      </c>
      <c r="R415" s="24">
        <f t="shared" si="6"/>
        <v>41.691244826488379</v>
      </c>
    </row>
    <row r="416" spans="1:18" x14ac:dyDescent="0.25">
      <c r="A416" t="s">
        <v>3846</v>
      </c>
      <c r="B416">
        <v>1994</v>
      </c>
      <c r="C416" t="s">
        <v>8358</v>
      </c>
      <c r="D416">
        <v>12</v>
      </c>
      <c r="E416">
        <v>2</v>
      </c>
      <c r="F416" s="17">
        <v>3847.67</v>
      </c>
      <c r="G416" t="s">
        <v>8350</v>
      </c>
      <c r="H416" t="s">
        <v>8349</v>
      </c>
      <c r="I416" t="s">
        <v>8360</v>
      </c>
      <c r="L416" s="20">
        <v>1994</v>
      </c>
      <c r="M416" s="20" t="s">
        <v>8358</v>
      </c>
      <c r="N416" s="20" t="s">
        <v>8350</v>
      </c>
      <c r="O416" s="20" t="s">
        <v>8349</v>
      </c>
      <c r="P416" s="20" t="s">
        <v>8360</v>
      </c>
      <c r="Q416" s="20" t="str">
        <f>CONCATENATE(Table1[[#This Row],[date]],"-",M416,"-",L416)</f>
        <v>12-Aug-1994</v>
      </c>
      <c r="R416" s="24">
        <f t="shared" si="6"/>
        <v>28.822670438988773</v>
      </c>
    </row>
    <row r="417" spans="1:18" x14ac:dyDescent="0.25">
      <c r="A417" t="s">
        <v>3844</v>
      </c>
      <c r="B417">
        <v>1991</v>
      </c>
      <c r="C417" t="s">
        <v>8358</v>
      </c>
      <c r="D417">
        <v>19</v>
      </c>
      <c r="E417">
        <v>0</v>
      </c>
      <c r="F417" s="17">
        <v>3857.76</v>
      </c>
      <c r="G417" t="s">
        <v>8350</v>
      </c>
      <c r="H417" t="s">
        <v>8353</v>
      </c>
      <c r="I417" t="s">
        <v>8363</v>
      </c>
      <c r="L417" s="20">
        <v>1991</v>
      </c>
      <c r="M417" s="20" t="s">
        <v>8358</v>
      </c>
      <c r="N417" s="20" t="s">
        <v>8350</v>
      </c>
      <c r="O417" s="20" t="s">
        <v>8353</v>
      </c>
      <c r="P417" s="20" t="s">
        <v>8363</v>
      </c>
      <c r="Q417" s="20" t="str">
        <f>CONCATENATE(Table1[[#This Row],[date]],"-",M417,"-",L417)</f>
        <v>19-Aug-1991</v>
      </c>
      <c r="R417" s="24">
        <f t="shared" si="6"/>
        <v>31.803534389778477</v>
      </c>
    </row>
    <row r="418" spans="1:18" x14ac:dyDescent="0.25">
      <c r="A418" t="s">
        <v>3842</v>
      </c>
      <c r="B418">
        <v>2001</v>
      </c>
      <c r="C418" t="s">
        <v>8354</v>
      </c>
      <c r="D418">
        <v>6</v>
      </c>
      <c r="E418">
        <v>0</v>
      </c>
      <c r="F418" s="17">
        <v>3858.51</v>
      </c>
      <c r="G418" t="s">
        <v>8349</v>
      </c>
      <c r="H418" t="s">
        <v>8350</v>
      </c>
      <c r="I418" t="s">
        <v>8365</v>
      </c>
      <c r="L418" s="20">
        <v>2001</v>
      </c>
      <c r="M418" s="20" t="s">
        <v>8354</v>
      </c>
      <c r="N418" s="20" t="s">
        <v>8349</v>
      </c>
      <c r="O418" s="20" t="s">
        <v>8350</v>
      </c>
      <c r="P418" s="20" t="s">
        <v>8365</v>
      </c>
      <c r="Q418" s="20" t="str">
        <f>CONCATENATE(Table1[[#This Row],[date]],"-",M418,"-",L418)</f>
        <v>6-Jun-2001</v>
      </c>
      <c r="R418" s="24">
        <f t="shared" si="6"/>
        <v>22.006071428571428</v>
      </c>
    </row>
    <row r="419" spans="1:18" x14ac:dyDescent="0.25">
      <c r="A419" t="s">
        <v>3840</v>
      </c>
      <c r="B419">
        <v>2001</v>
      </c>
      <c r="C419" t="s">
        <v>8359</v>
      </c>
      <c r="D419">
        <v>18</v>
      </c>
      <c r="E419">
        <v>3</v>
      </c>
      <c r="F419" s="17">
        <v>3861.21</v>
      </c>
      <c r="G419" t="s">
        <v>8349</v>
      </c>
      <c r="H419" t="s">
        <v>8349</v>
      </c>
      <c r="I419" t="s">
        <v>8363</v>
      </c>
      <c r="L419" s="20">
        <v>2001</v>
      </c>
      <c r="M419" s="20" t="s">
        <v>8359</v>
      </c>
      <c r="N419" s="20" t="s">
        <v>8349</v>
      </c>
      <c r="O419" s="20" t="s">
        <v>8349</v>
      </c>
      <c r="P419" s="20" t="s">
        <v>8363</v>
      </c>
      <c r="Q419" s="20" t="str">
        <f>CONCATENATE(Table1[[#This Row],[date]],"-",M419,"-",L419)</f>
        <v>18-Oct-2001</v>
      </c>
      <c r="R419" s="24">
        <f t="shared" si="6"/>
        <v>21.639166666666668</v>
      </c>
    </row>
    <row r="420" spans="1:18" x14ac:dyDescent="0.25">
      <c r="A420" t="s">
        <v>3838</v>
      </c>
      <c r="B420">
        <v>1990</v>
      </c>
      <c r="C420" t="s">
        <v>8354</v>
      </c>
      <c r="D420">
        <v>24</v>
      </c>
      <c r="E420">
        <v>0</v>
      </c>
      <c r="F420" s="17">
        <v>3866.86</v>
      </c>
      <c r="G420" t="s">
        <v>8353</v>
      </c>
      <c r="H420" t="s">
        <v>8353</v>
      </c>
      <c r="I420" t="s">
        <v>8356</v>
      </c>
      <c r="L420" s="20">
        <v>1990</v>
      </c>
      <c r="M420" s="20" t="s">
        <v>8354</v>
      </c>
      <c r="N420" s="20" t="s">
        <v>8353</v>
      </c>
      <c r="O420" s="20" t="s">
        <v>8353</v>
      </c>
      <c r="P420" s="20" t="s">
        <v>8356</v>
      </c>
      <c r="Q420" s="20" t="str">
        <f>CONCATENATE(Table1[[#This Row],[date]],"-",M420,"-",L420)</f>
        <v>24-Jun-1990</v>
      </c>
      <c r="R420" s="24">
        <f t="shared" si="6"/>
        <v>32.956836849734259</v>
      </c>
    </row>
    <row r="421" spans="1:18" x14ac:dyDescent="0.25">
      <c r="A421" t="s">
        <v>3836</v>
      </c>
      <c r="B421">
        <v>1991</v>
      </c>
      <c r="C421" t="s">
        <v>8348</v>
      </c>
      <c r="D421">
        <v>25</v>
      </c>
      <c r="E421">
        <v>1</v>
      </c>
      <c r="F421" s="17">
        <v>3875.73</v>
      </c>
      <c r="G421" t="s">
        <v>8349</v>
      </c>
      <c r="H421" t="s">
        <v>8350</v>
      </c>
      <c r="I421" t="s">
        <v>8351</v>
      </c>
      <c r="L421" s="20">
        <v>1991</v>
      </c>
      <c r="M421" s="20" t="s">
        <v>8348</v>
      </c>
      <c r="N421" s="20" t="s">
        <v>8349</v>
      </c>
      <c r="O421" s="20" t="s">
        <v>8350</v>
      </c>
      <c r="P421" s="20" t="s">
        <v>8351</v>
      </c>
      <c r="Q421" s="20" t="str">
        <f>CONCATENATE(Table1[[#This Row],[date]],"-",M421,"-",L421)</f>
        <v>25-Jul-1991</v>
      </c>
      <c r="R421" s="24">
        <f t="shared" si="6"/>
        <v>31.871982079150417</v>
      </c>
    </row>
    <row r="422" spans="1:18" x14ac:dyDescent="0.25">
      <c r="A422" t="s">
        <v>3834</v>
      </c>
      <c r="B422">
        <v>1996</v>
      </c>
      <c r="C422" t="s">
        <v>8359</v>
      </c>
      <c r="D422">
        <v>23</v>
      </c>
      <c r="E422">
        <v>2</v>
      </c>
      <c r="F422" s="17">
        <v>3877.3</v>
      </c>
      <c r="G422" t="s">
        <v>8353</v>
      </c>
      <c r="H422" t="s">
        <v>8350</v>
      </c>
      <c r="I422" t="s">
        <v>8356</v>
      </c>
      <c r="L422" s="20">
        <v>1996</v>
      </c>
      <c r="M422" s="20" t="s">
        <v>8359</v>
      </c>
      <c r="N422" s="20" t="s">
        <v>8353</v>
      </c>
      <c r="O422" s="20" t="s">
        <v>8350</v>
      </c>
      <c r="P422" s="20" t="s">
        <v>8356</v>
      </c>
      <c r="Q422" s="20" t="str">
        <f>CONCATENATE(Table1[[#This Row],[date]],"-",M422,"-",L422)</f>
        <v>23-Oct-1996</v>
      </c>
      <c r="R422" s="24">
        <f t="shared" si="6"/>
        <v>26.622861054072555</v>
      </c>
    </row>
    <row r="423" spans="1:18" x14ac:dyDescent="0.25">
      <c r="A423" t="s">
        <v>3832</v>
      </c>
      <c r="B423">
        <v>2004</v>
      </c>
      <c r="C423" t="s">
        <v>8348</v>
      </c>
      <c r="D423">
        <v>13</v>
      </c>
      <c r="E423">
        <v>0</v>
      </c>
      <c r="F423" s="17">
        <v>3889.2</v>
      </c>
      <c r="G423" t="s">
        <v>8349</v>
      </c>
      <c r="H423" t="s">
        <v>8349</v>
      </c>
      <c r="I423" t="s">
        <v>8356</v>
      </c>
      <c r="L423" s="20">
        <v>2004</v>
      </c>
      <c r="M423" s="20" t="s">
        <v>8348</v>
      </c>
      <c r="N423" s="20" t="s">
        <v>8349</v>
      </c>
      <c r="O423" s="20" t="s">
        <v>8349</v>
      </c>
      <c r="P423" s="20" t="s">
        <v>8356</v>
      </c>
      <c r="Q423" s="20" t="str">
        <f>CONCATENATE(Table1[[#This Row],[date]],"-",M423,"-",L423)</f>
        <v>13-Jul-2004</v>
      </c>
      <c r="R423" s="24">
        <f t="shared" si="6"/>
        <v>18.902121834360027</v>
      </c>
    </row>
    <row r="424" spans="1:18" x14ac:dyDescent="0.25">
      <c r="A424" t="s">
        <v>3830</v>
      </c>
      <c r="B424">
        <v>1993</v>
      </c>
      <c r="C424" t="s">
        <v>8355</v>
      </c>
      <c r="D424">
        <v>14</v>
      </c>
      <c r="E424">
        <v>0</v>
      </c>
      <c r="F424" s="17">
        <v>3898.35</v>
      </c>
      <c r="G424" t="s">
        <v>8349</v>
      </c>
      <c r="H424" t="s">
        <v>8349</v>
      </c>
      <c r="I424" t="s">
        <v>8356</v>
      </c>
      <c r="L424" s="20">
        <v>1993</v>
      </c>
      <c r="M424" s="20" t="s">
        <v>8355</v>
      </c>
      <c r="N424" s="20" t="s">
        <v>8349</v>
      </c>
      <c r="O424" s="20" t="s">
        <v>8349</v>
      </c>
      <c r="P424" s="20" t="s">
        <v>8356</v>
      </c>
      <c r="Q424" s="20" t="str">
        <f>CONCATENATE(Table1[[#This Row],[date]],"-",M424,"-",L424)</f>
        <v>14-Sep-1993</v>
      </c>
      <c r="R424" s="24">
        <f t="shared" si="6"/>
        <v>29.732291114644052</v>
      </c>
    </row>
    <row r="425" spans="1:18" x14ac:dyDescent="0.25">
      <c r="A425" t="s">
        <v>3828</v>
      </c>
      <c r="B425">
        <v>1981</v>
      </c>
      <c r="C425" t="s">
        <v>8358</v>
      </c>
      <c r="D425">
        <v>27</v>
      </c>
      <c r="E425">
        <v>1</v>
      </c>
      <c r="F425" s="17">
        <v>3902.07</v>
      </c>
      <c r="G425" t="s">
        <v>8349</v>
      </c>
      <c r="H425" t="s">
        <v>8349</v>
      </c>
      <c r="I425" t="s">
        <v>8351</v>
      </c>
      <c r="L425" s="20">
        <v>1981</v>
      </c>
      <c r="M425" s="20" t="s">
        <v>8358</v>
      </c>
      <c r="N425" s="20" t="s">
        <v>8349</v>
      </c>
      <c r="O425" s="20" t="s">
        <v>8349</v>
      </c>
      <c r="P425" s="20" t="s">
        <v>8351</v>
      </c>
      <c r="Q425" s="20" t="str">
        <f>CONCATENATE(Table1[[#This Row],[date]],"-",M425,"-",L425)</f>
        <v>27-Aug-1981</v>
      </c>
      <c r="R425" s="24">
        <f t="shared" si="6"/>
        <v>41.781598217128305</v>
      </c>
    </row>
    <row r="426" spans="1:18" x14ac:dyDescent="0.25">
      <c r="A426" t="s">
        <v>3826</v>
      </c>
      <c r="B426">
        <v>1997</v>
      </c>
      <c r="C426" t="s">
        <v>8352</v>
      </c>
      <c r="D426">
        <v>24</v>
      </c>
      <c r="E426">
        <v>3</v>
      </c>
      <c r="F426" s="17">
        <v>3906.13</v>
      </c>
      <c r="G426" t="s">
        <v>8350</v>
      </c>
      <c r="H426" t="s">
        <v>8350</v>
      </c>
      <c r="I426" t="s">
        <v>8360</v>
      </c>
      <c r="L426" s="20">
        <v>1997</v>
      </c>
      <c r="M426" s="20" t="s">
        <v>8352</v>
      </c>
      <c r="N426" s="20" t="s">
        <v>8350</v>
      </c>
      <c r="O426" s="20" t="s">
        <v>8350</v>
      </c>
      <c r="P426" s="20" t="s">
        <v>8360</v>
      </c>
      <c r="Q426" s="20" t="str">
        <f>CONCATENATE(Table1[[#This Row],[date]],"-",M426,"-",L426)</f>
        <v>24-Nov-1997</v>
      </c>
      <c r="R426" s="24">
        <f t="shared" si="6"/>
        <v>25.537876483115301</v>
      </c>
    </row>
    <row r="427" spans="1:18" x14ac:dyDescent="0.25">
      <c r="A427" t="s">
        <v>3824</v>
      </c>
      <c r="B427">
        <v>1985</v>
      </c>
      <c r="C427" t="s">
        <v>8348</v>
      </c>
      <c r="D427">
        <v>5</v>
      </c>
      <c r="E427">
        <v>3</v>
      </c>
      <c r="F427" s="17">
        <v>3910.44</v>
      </c>
      <c r="G427" t="s">
        <v>8349</v>
      </c>
      <c r="H427" t="s">
        <v>8349</v>
      </c>
      <c r="I427" t="s">
        <v>8351</v>
      </c>
      <c r="L427" s="20">
        <v>1985</v>
      </c>
      <c r="M427" s="20" t="s">
        <v>8348</v>
      </c>
      <c r="N427" s="20" t="s">
        <v>8349</v>
      </c>
      <c r="O427" s="20" t="s">
        <v>8349</v>
      </c>
      <c r="P427" s="20" t="s">
        <v>8351</v>
      </c>
      <c r="Q427" s="20" t="str">
        <f>CONCATENATE(Table1[[#This Row],[date]],"-",M427,"-",L427)</f>
        <v>5-Jul-1985</v>
      </c>
      <c r="R427" s="24">
        <f t="shared" si="6"/>
        <v>37.926705981465879</v>
      </c>
    </row>
    <row r="428" spans="1:18" x14ac:dyDescent="0.25">
      <c r="A428" t="s">
        <v>3822</v>
      </c>
      <c r="B428">
        <v>2000</v>
      </c>
      <c r="C428" t="s">
        <v>8348</v>
      </c>
      <c r="D428">
        <v>10</v>
      </c>
      <c r="E428">
        <v>2</v>
      </c>
      <c r="F428" s="17">
        <v>3925.76</v>
      </c>
      <c r="G428" t="s">
        <v>8349</v>
      </c>
      <c r="H428" t="s">
        <v>8349</v>
      </c>
      <c r="I428" t="s">
        <v>8366</v>
      </c>
      <c r="L428" s="20">
        <v>2000</v>
      </c>
      <c r="M428" s="20" t="s">
        <v>8348</v>
      </c>
      <c r="N428" s="20" t="s">
        <v>8349</v>
      </c>
      <c r="O428" s="20" t="s">
        <v>8349</v>
      </c>
      <c r="P428" s="20" t="s">
        <v>8366</v>
      </c>
      <c r="Q428" s="20" t="str">
        <f>CONCATENATE(Table1[[#This Row],[date]],"-",M428,"-",L428)</f>
        <v>10-Jul-2000</v>
      </c>
      <c r="R428" s="24">
        <f t="shared" si="6"/>
        <v>22.910335386721425</v>
      </c>
    </row>
    <row r="429" spans="1:18" x14ac:dyDescent="0.25">
      <c r="A429" t="s">
        <v>3820</v>
      </c>
      <c r="B429">
        <v>2002</v>
      </c>
      <c r="C429" t="s">
        <v>8354</v>
      </c>
      <c r="D429">
        <v>15</v>
      </c>
      <c r="E429">
        <v>0</v>
      </c>
      <c r="F429" s="17">
        <v>3931.51</v>
      </c>
      <c r="G429" t="s">
        <v>8349</v>
      </c>
      <c r="H429" t="s">
        <v>8350</v>
      </c>
      <c r="I429" t="s">
        <v>8360</v>
      </c>
      <c r="L429" s="20">
        <v>2002</v>
      </c>
      <c r="M429" s="20" t="s">
        <v>8354</v>
      </c>
      <c r="N429" s="20" t="s">
        <v>8349</v>
      </c>
      <c r="O429" s="20" t="s">
        <v>8350</v>
      </c>
      <c r="P429" s="20" t="s">
        <v>8360</v>
      </c>
      <c r="Q429" s="20" t="str">
        <f>CONCATENATE(Table1[[#This Row],[date]],"-",M429,"-",L429)</f>
        <v>15-Jun-2002</v>
      </c>
      <c r="R429" s="24">
        <f t="shared" si="6"/>
        <v>20.981456129433727</v>
      </c>
    </row>
    <row r="430" spans="1:18" x14ac:dyDescent="0.25">
      <c r="A430" t="s">
        <v>3818</v>
      </c>
      <c r="B430">
        <v>1988</v>
      </c>
      <c r="C430" t="s">
        <v>8359</v>
      </c>
      <c r="D430">
        <v>24</v>
      </c>
      <c r="E430">
        <v>0</v>
      </c>
      <c r="F430" s="17">
        <v>3935.18</v>
      </c>
      <c r="G430" t="s">
        <v>8350</v>
      </c>
      <c r="H430" t="s">
        <v>8353</v>
      </c>
      <c r="I430" t="s">
        <v>8351</v>
      </c>
      <c r="L430" s="20">
        <v>1988</v>
      </c>
      <c r="M430" s="20" t="s">
        <v>8359</v>
      </c>
      <c r="N430" s="20" t="s">
        <v>8350</v>
      </c>
      <c r="O430" s="20" t="s">
        <v>8353</v>
      </c>
      <c r="P430" s="20" t="s">
        <v>8351</v>
      </c>
      <c r="Q430" s="20" t="str">
        <f>CONCATENATE(Table1[[#This Row],[date]],"-",M430,"-",L430)</f>
        <v>24-Oct-1988</v>
      </c>
      <c r="R430" s="24">
        <f t="shared" si="6"/>
        <v>34.620123203285424</v>
      </c>
    </row>
    <row r="431" spans="1:18" x14ac:dyDescent="0.25">
      <c r="A431" t="s">
        <v>3816</v>
      </c>
      <c r="B431">
        <v>1993</v>
      </c>
      <c r="C431" t="s">
        <v>8355</v>
      </c>
      <c r="D431">
        <v>29</v>
      </c>
      <c r="E431">
        <v>0</v>
      </c>
      <c r="F431" s="17">
        <v>3943.6</v>
      </c>
      <c r="G431" t="s">
        <v>8349</v>
      </c>
      <c r="H431" t="s">
        <v>8350</v>
      </c>
      <c r="I431" t="s">
        <v>8366</v>
      </c>
      <c r="L431" s="20">
        <v>1993</v>
      </c>
      <c r="M431" s="20" t="s">
        <v>8355</v>
      </c>
      <c r="N431" s="20" t="s">
        <v>8349</v>
      </c>
      <c r="O431" s="20" t="s">
        <v>8350</v>
      </c>
      <c r="P431" s="20" t="s">
        <v>8366</v>
      </c>
      <c r="Q431" s="20" t="str">
        <f>CONCATENATE(Table1[[#This Row],[date]],"-",M431,"-",L431)</f>
        <v>29-Sep-1993</v>
      </c>
      <c r="R431" s="24">
        <f t="shared" si="6"/>
        <v>29.691220632397101</v>
      </c>
    </row>
    <row r="432" spans="1:18" x14ac:dyDescent="0.25">
      <c r="A432" t="s">
        <v>3814</v>
      </c>
      <c r="B432">
        <v>1993</v>
      </c>
      <c r="C432" t="s">
        <v>8352</v>
      </c>
      <c r="D432">
        <v>11</v>
      </c>
      <c r="E432">
        <v>1</v>
      </c>
      <c r="F432" s="17">
        <v>3947.41</v>
      </c>
      <c r="G432" t="s">
        <v>8349</v>
      </c>
      <c r="H432" t="s">
        <v>8349</v>
      </c>
      <c r="I432" t="s">
        <v>8351</v>
      </c>
      <c r="L432" s="20">
        <v>1993</v>
      </c>
      <c r="M432" s="20" t="s">
        <v>8352</v>
      </c>
      <c r="N432" s="20" t="s">
        <v>8349</v>
      </c>
      <c r="O432" s="20" t="s">
        <v>8349</v>
      </c>
      <c r="P432" s="20" t="s">
        <v>8351</v>
      </c>
      <c r="Q432" s="20" t="str">
        <f>CONCATENATE(Table1[[#This Row],[date]],"-",M432,"-",L432)</f>
        <v>11-Nov-1993</v>
      </c>
      <c r="R432" s="24">
        <f t="shared" si="6"/>
        <v>29.573485249955837</v>
      </c>
    </row>
    <row r="433" spans="1:18" x14ac:dyDescent="0.25">
      <c r="A433" t="s">
        <v>3812</v>
      </c>
      <c r="B433">
        <v>1999</v>
      </c>
      <c r="C433" t="s">
        <v>8348</v>
      </c>
      <c r="D433">
        <v>10</v>
      </c>
      <c r="E433">
        <v>0</v>
      </c>
      <c r="F433" s="17">
        <v>3955.98</v>
      </c>
      <c r="G433" t="s">
        <v>8349</v>
      </c>
      <c r="H433" t="s">
        <v>8350</v>
      </c>
      <c r="I433" t="s">
        <v>8369</v>
      </c>
      <c r="L433" s="20">
        <v>1999</v>
      </c>
      <c r="M433" s="20" t="s">
        <v>8348</v>
      </c>
      <c r="N433" s="20" t="s">
        <v>8349</v>
      </c>
      <c r="O433" s="20" t="s">
        <v>8350</v>
      </c>
      <c r="P433" s="20" t="s">
        <v>8369</v>
      </c>
      <c r="Q433" s="20" t="str">
        <f>CONCATENATE(Table1[[#This Row],[date]],"-",M433,"-",L433)</f>
        <v>10-Jul-1999</v>
      </c>
      <c r="R433" s="24">
        <f t="shared" si="6"/>
        <v>23.913043478260867</v>
      </c>
    </row>
    <row r="434" spans="1:18" x14ac:dyDescent="0.25">
      <c r="A434" t="s">
        <v>3810</v>
      </c>
      <c r="B434">
        <v>1995</v>
      </c>
      <c r="C434" t="s">
        <v>8348</v>
      </c>
      <c r="D434">
        <v>11</v>
      </c>
      <c r="E434">
        <v>1</v>
      </c>
      <c r="F434" s="17">
        <v>3956.07</v>
      </c>
      <c r="G434" t="s">
        <v>8349</v>
      </c>
      <c r="H434" t="s">
        <v>8349</v>
      </c>
      <c r="I434" t="s">
        <v>8356</v>
      </c>
      <c r="L434" s="20">
        <v>1995</v>
      </c>
      <c r="M434" s="20" t="s">
        <v>8348</v>
      </c>
      <c r="N434" s="20" t="s">
        <v>8349</v>
      </c>
      <c r="O434" s="20" t="s">
        <v>8349</v>
      </c>
      <c r="P434" s="20" t="s">
        <v>8356</v>
      </c>
      <c r="Q434" s="20" t="str">
        <f>CONCATENATE(Table1[[#This Row],[date]],"-",M434,"-",L434)</f>
        <v>11-Jul-1995</v>
      </c>
      <c r="R434" s="24">
        <f t="shared" si="6"/>
        <v>27.910309667673715</v>
      </c>
    </row>
    <row r="435" spans="1:18" x14ac:dyDescent="0.25">
      <c r="A435" t="s">
        <v>3808</v>
      </c>
      <c r="B435">
        <v>1990</v>
      </c>
      <c r="C435" t="s">
        <v>8348</v>
      </c>
      <c r="D435">
        <v>29</v>
      </c>
      <c r="E435">
        <v>0</v>
      </c>
      <c r="F435" s="17">
        <v>3972.92</v>
      </c>
      <c r="G435" t="s">
        <v>8349</v>
      </c>
      <c r="H435" t="s">
        <v>8350</v>
      </c>
      <c r="I435" t="s">
        <v>8351</v>
      </c>
      <c r="L435" s="20">
        <v>1990</v>
      </c>
      <c r="M435" s="20" t="s">
        <v>8348</v>
      </c>
      <c r="N435" s="20" t="s">
        <v>8349</v>
      </c>
      <c r="O435" s="20" t="s">
        <v>8350</v>
      </c>
      <c r="P435" s="20" t="s">
        <v>8351</v>
      </c>
      <c r="Q435" s="20" t="str">
        <f>CONCATENATE(Table1[[#This Row],[date]],"-",M435,"-",L435)</f>
        <v>29-Jul-1990</v>
      </c>
      <c r="R435" s="24">
        <f t="shared" si="6"/>
        <v>32.861008213883075</v>
      </c>
    </row>
    <row r="436" spans="1:18" x14ac:dyDescent="0.25">
      <c r="A436" t="s">
        <v>3806</v>
      </c>
      <c r="B436">
        <v>1996</v>
      </c>
      <c r="C436" t="s">
        <v>8358</v>
      </c>
      <c r="D436">
        <v>17</v>
      </c>
      <c r="E436">
        <v>2</v>
      </c>
      <c r="F436" s="17">
        <v>3981.98</v>
      </c>
      <c r="G436" t="s">
        <v>8349</v>
      </c>
      <c r="H436" t="s">
        <v>8349</v>
      </c>
      <c r="I436" t="s">
        <v>8351</v>
      </c>
      <c r="L436" s="20">
        <v>1996</v>
      </c>
      <c r="M436" s="20" t="s">
        <v>8358</v>
      </c>
      <c r="N436" s="20" t="s">
        <v>8349</v>
      </c>
      <c r="O436" s="20" t="s">
        <v>8349</v>
      </c>
      <c r="P436" s="20" t="s">
        <v>8351</v>
      </c>
      <c r="Q436" s="20" t="str">
        <f>CONCATENATE(Table1[[#This Row],[date]],"-",M436,"-",L436)</f>
        <v>17-Aug-1996</v>
      </c>
      <c r="R436" s="24">
        <f t="shared" si="6"/>
        <v>26.806297056810404</v>
      </c>
    </row>
    <row r="437" spans="1:18" x14ac:dyDescent="0.25">
      <c r="A437" t="s">
        <v>3804</v>
      </c>
      <c r="B437">
        <v>1996</v>
      </c>
      <c r="C437" t="s">
        <v>8355</v>
      </c>
      <c r="D437">
        <v>8</v>
      </c>
      <c r="E437">
        <v>2</v>
      </c>
      <c r="F437" s="17">
        <v>3987.93</v>
      </c>
      <c r="G437" t="s">
        <v>8349</v>
      </c>
      <c r="H437" t="s">
        <v>8349</v>
      </c>
      <c r="I437" t="s">
        <v>8360</v>
      </c>
      <c r="L437" s="20">
        <v>1996</v>
      </c>
      <c r="M437" s="20" t="s">
        <v>8355</v>
      </c>
      <c r="N437" s="20" t="s">
        <v>8349</v>
      </c>
      <c r="O437" s="20" t="s">
        <v>8349</v>
      </c>
      <c r="P437" s="20" t="s">
        <v>8360</v>
      </c>
      <c r="Q437" s="20" t="str">
        <f>CONCATENATE(Table1[[#This Row],[date]],"-",M437,"-",L437)</f>
        <v>8-Sep-1996</v>
      </c>
      <c r="R437" s="24">
        <f t="shared" si="6"/>
        <v>26.746064339493497</v>
      </c>
    </row>
    <row r="438" spans="1:18" x14ac:dyDescent="0.25">
      <c r="A438" t="s">
        <v>3802</v>
      </c>
      <c r="B438">
        <v>1990</v>
      </c>
      <c r="C438" t="s">
        <v>8352</v>
      </c>
      <c r="D438">
        <v>22</v>
      </c>
      <c r="E438">
        <v>0</v>
      </c>
      <c r="F438" s="17">
        <v>3989.84</v>
      </c>
      <c r="G438" t="s">
        <v>8349</v>
      </c>
      <c r="H438" t="s">
        <v>8349</v>
      </c>
      <c r="I438" t="s">
        <v>8360</v>
      </c>
      <c r="L438" s="20">
        <v>1990</v>
      </c>
      <c r="M438" s="20" t="s">
        <v>8352</v>
      </c>
      <c r="N438" s="20" t="s">
        <v>8349</v>
      </c>
      <c r="O438" s="20" t="s">
        <v>8349</v>
      </c>
      <c r="P438" s="20" t="s">
        <v>8360</v>
      </c>
      <c r="Q438" s="20" t="str">
        <f>CONCATENATE(Table1[[#This Row],[date]],"-",M438,"-",L438)</f>
        <v>22-Nov-1990</v>
      </c>
      <c r="R438" s="24">
        <f t="shared" si="6"/>
        <v>32.543404735062005</v>
      </c>
    </row>
    <row r="439" spans="1:18" x14ac:dyDescent="0.25">
      <c r="A439" t="s">
        <v>3800</v>
      </c>
      <c r="B439">
        <v>1990</v>
      </c>
      <c r="C439" t="s">
        <v>8352</v>
      </c>
      <c r="D439">
        <v>1</v>
      </c>
      <c r="E439">
        <v>0</v>
      </c>
      <c r="F439" s="17">
        <v>3994.18</v>
      </c>
      <c r="G439" t="s">
        <v>8349</v>
      </c>
      <c r="H439" t="s">
        <v>8349</v>
      </c>
      <c r="I439" t="s">
        <v>8351</v>
      </c>
      <c r="L439" s="20">
        <v>1990</v>
      </c>
      <c r="M439" s="20" t="s">
        <v>8352</v>
      </c>
      <c r="N439" s="20" t="s">
        <v>8349</v>
      </c>
      <c r="O439" s="20" t="s">
        <v>8349</v>
      </c>
      <c r="P439" s="20" t="s">
        <v>8351</v>
      </c>
      <c r="Q439" s="20" t="str">
        <f>CONCATENATE(Table1[[#This Row],[date]],"-",M439,"-",L439)</f>
        <v>1-Nov-1990</v>
      </c>
      <c r="R439" s="24">
        <f t="shared" si="6"/>
        <v>32.600901916572717</v>
      </c>
    </row>
    <row r="440" spans="1:18" x14ac:dyDescent="0.25">
      <c r="A440" t="s">
        <v>3798</v>
      </c>
      <c r="B440">
        <v>1989</v>
      </c>
      <c r="C440" t="s">
        <v>8348</v>
      </c>
      <c r="D440">
        <v>10</v>
      </c>
      <c r="E440">
        <v>3</v>
      </c>
      <c r="F440" s="17">
        <v>4002.36</v>
      </c>
      <c r="G440" t="s">
        <v>8349</v>
      </c>
      <c r="H440" t="s">
        <v>8353</v>
      </c>
      <c r="I440" t="s">
        <v>8351</v>
      </c>
      <c r="L440" s="20">
        <v>1989</v>
      </c>
      <c r="M440" s="20" t="s">
        <v>8348</v>
      </c>
      <c r="N440" s="20" t="s">
        <v>8349</v>
      </c>
      <c r="O440" s="20" t="s">
        <v>8353</v>
      </c>
      <c r="P440" s="20" t="s">
        <v>8351</v>
      </c>
      <c r="Q440" s="20" t="str">
        <f>CONCATENATE(Table1[[#This Row],[date]],"-",M440,"-",L440)</f>
        <v>10-Jul-1989</v>
      </c>
      <c r="R440" s="24">
        <f t="shared" si="6"/>
        <v>33.913009465696625</v>
      </c>
    </row>
    <row r="441" spans="1:18" x14ac:dyDescent="0.25">
      <c r="A441" t="s">
        <v>3796</v>
      </c>
      <c r="B441">
        <v>2000</v>
      </c>
      <c r="C441" t="s">
        <v>8355</v>
      </c>
      <c r="D441">
        <v>13</v>
      </c>
      <c r="E441">
        <v>3</v>
      </c>
      <c r="F441" s="17">
        <v>4005.42</v>
      </c>
      <c r="G441" t="s">
        <v>8349</v>
      </c>
      <c r="H441" t="s">
        <v>8353</v>
      </c>
      <c r="I441" t="s">
        <v>8361</v>
      </c>
      <c r="L441" s="20">
        <v>2000</v>
      </c>
      <c r="M441" s="20" t="s">
        <v>8355</v>
      </c>
      <c r="N441" s="20" t="s">
        <v>8349</v>
      </c>
      <c r="O441" s="20" t="s">
        <v>8353</v>
      </c>
      <c r="P441" s="20" t="s">
        <v>8361</v>
      </c>
      <c r="Q441" s="20" t="str">
        <f>CONCATENATE(Table1[[#This Row],[date]],"-",M441,"-",L441)</f>
        <v>13-Sep-2000</v>
      </c>
      <c r="R441" s="24">
        <f t="shared" si="6"/>
        <v>22.732375085557837</v>
      </c>
    </row>
    <row r="442" spans="1:18" x14ac:dyDescent="0.25">
      <c r="A442" t="s">
        <v>3794</v>
      </c>
      <c r="B442">
        <v>1992</v>
      </c>
      <c r="C442" t="s">
        <v>8359</v>
      </c>
      <c r="D442">
        <v>11</v>
      </c>
      <c r="E442">
        <v>1</v>
      </c>
      <c r="F442" s="17">
        <v>4032.24</v>
      </c>
      <c r="G442" t="s">
        <v>8350</v>
      </c>
      <c r="H442" t="s">
        <v>8350</v>
      </c>
      <c r="I442" t="s">
        <v>8356</v>
      </c>
      <c r="L442" s="20">
        <v>1992</v>
      </c>
      <c r="M442" s="20" t="s">
        <v>8359</v>
      </c>
      <c r="N442" s="20" t="s">
        <v>8350</v>
      </c>
      <c r="O442" s="20" t="s">
        <v>8350</v>
      </c>
      <c r="P442" s="20" t="s">
        <v>8356</v>
      </c>
      <c r="Q442" s="20" t="str">
        <f>CONCATENATE(Table1[[#This Row],[date]],"-",M442,"-",L442)</f>
        <v>11-Oct-1992</v>
      </c>
      <c r="R442" s="24">
        <f t="shared" si="6"/>
        <v>30.65571526351814</v>
      </c>
    </row>
    <row r="443" spans="1:18" x14ac:dyDescent="0.25">
      <c r="A443" t="s">
        <v>3792</v>
      </c>
      <c r="B443">
        <v>1984</v>
      </c>
      <c r="C443" t="s">
        <v>8348</v>
      </c>
      <c r="D443">
        <v>7</v>
      </c>
      <c r="E443">
        <v>3</v>
      </c>
      <c r="F443" s="17">
        <v>4038.41</v>
      </c>
      <c r="G443" t="s">
        <v>8349</v>
      </c>
      <c r="H443" t="s">
        <v>8353</v>
      </c>
      <c r="I443" t="s">
        <v>8351</v>
      </c>
      <c r="L443" s="20">
        <v>1984</v>
      </c>
      <c r="M443" s="20" t="s">
        <v>8348</v>
      </c>
      <c r="N443" s="20" t="s">
        <v>8349</v>
      </c>
      <c r="O443" s="20" t="s">
        <v>8353</v>
      </c>
      <c r="P443" s="20" t="s">
        <v>8351</v>
      </c>
      <c r="Q443" s="20" t="str">
        <f>CONCATENATE(Table1[[#This Row],[date]],"-",M443,"-",L443)</f>
        <v>7-Jul-1984</v>
      </c>
      <c r="R443" s="24">
        <f t="shared" si="6"/>
        <v>38.918548939082818</v>
      </c>
    </row>
    <row r="444" spans="1:18" x14ac:dyDescent="0.25">
      <c r="A444" t="s">
        <v>3790</v>
      </c>
      <c r="B444">
        <v>1983</v>
      </c>
      <c r="C444" t="s">
        <v>8352</v>
      </c>
      <c r="D444">
        <v>10</v>
      </c>
      <c r="E444">
        <v>3</v>
      </c>
      <c r="F444" s="17">
        <v>4039.9</v>
      </c>
      <c r="G444" t="s">
        <v>8349</v>
      </c>
      <c r="H444" t="s">
        <v>8353</v>
      </c>
      <c r="I444" t="s">
        <v>8351</v>
      </c>
      <c r="L444" s="20">
        <v>1983</v>
      </c>
      <c r="M444" s="20" t="s">
        <v>8352</v>
      </c>
      <c r="N444" s="20" t="s">
        <v>8349</v>
      </c>
      <c r="O444" s="20" t="s">
        <v>8353</v>
      </c>
      <c r="P444" s="20" t="s">
        <v>8351</v>
      </c>
      <c r="Q444" s="20" t="str">
        <f>CONCATENATE(Table1[[#This Row],[date]],"-",M444,"-",L444)</f>
        <v>10-Nov-1983</v>
      </c>
      <c r="R444" s="24">
        <f t="shared" si="6"/>
        <v>39.576293823038398</v>
      </c>
    </row>
    <row r="445" spans="1:18" x14ac:dyDescent="0.25">
      <c r="A445" t="s">
        <v>3788</v>
      </c>
      <c r="B445">
        <v>1993</v>
      </c>
      <c r="C445" t="s">
        <v>8357</v>
      </c>
      <c r="D445">
        <v>26</v>
      </c>
      <c r="E445">
        <v>1</v>
      </c>
      <c r="F445" s="17">
        <v>4040.56</v>
      </c>
      <c r="G445" t="s">
        <v>8350</v>
      </c>
      <c r="H445" t="s">
        <v>8350</v>
      </c>
      <c r="I445" t="s">
        <v>8361</v>
      </c>
      <c r="L445" s="20">
        <v>1993</v>
      </c>
      <c r="M445" s="20" t="s">
        <v>8357</v>
      </c>
      <c r="N445" s="20" t="s">
        <v>8350</v>
      </c>
      <c r="O445" s="20" t="s">
        <v>8350</v>
      </c>
      <c r="P445" s="20" t="s">
        <v>8361</v>
      </c>
      <c r="Q445" s="20" t="str">
        <f>CONCATENATE(Table1[[#This Row],[date]],"-",M445,"-",L445)</f>
        <v>26-Dec-1993</v>
      </c>
      <c r="R445" s="24">
        <f t="shared" si="6"/>
        <v>29.450273803214976</v>
      </c>
    </row>
    <row r="446" spans="1:18" x14ac:dyDescent="0.25">
      <c r="A446" t="s">
        <v>3786</v>
      </c>
      <c r="B446">
        <v>1988</v>
      </c>
      <c r="C446" t="s">
        <v>8352</v>
      </c>
      <c r="D446">
        <v>30</v>
      </c>
      <c r="E446">
        <v>3</v>
      </c>
      <c r="F446" s="17">
        <v>4047.94</v>
      </c>
      <c r="G446" t="s">
        <v>8349</v>
      </c>
      <c r="H446" t="s">
        <v>8353</v>
      </c>
      <c r="I446" t="s">
        <v>8351</v>
      </c>
      <c r="L446" s="20">
        <v>1988</v>
      </c>
      <c r="M446" s="20" t="s">
        <v>8352</v>
      </c>
      <c r="N446" s="20" t="s">
        <v>8349</v>
      </c>
      <c r="O446" s="20" t="s">
        <v>8353</v>
      </c>
      <c r="P446" s="20" t="s">
        <v>8351</v>
      </c>
      <c r="Q446" s="20" t="str">
        <f>CONCATENATE(Table1[[#This Row],[date]],"-",M446,"-",L446)</f>
        <v>30-Nov-1988</v>
      </c>
      <c r="R446" s="24">
        <f t="shared" si="6"/>
        <v>34.518822724161531</v>
      </c>
    </row>
    <row r="447" spans="1:18" x14ac:dyDescent="0.25">
      <c r="A447" t="s">
        <v>3784</v>
      </c>
      <c r="B447">
        <v>1993</v>
      </c>
      <c r="C447" t="s">
        <v>8358</v>
      </c>
      <c r="D447">
        <v>13</v>
      </c>
      <c r="E447">
        <v>2</v>
      </c>
      <c r="F447" s="17">
        <v>4058.12</v>
      </c>
      <c r="G447" t="s">
        <v>8349</v>
      </c>
      <c r="H447" t="s">
        <v>8353</v>
      </c>
      <c r="I447" t="s">
        <v>8351</v>
      </c>
      <c r="L447" s="20">
        <v>1993</v>
      </c>
      <c r="M447" s="20" t="s">
        <v>8358</v>
      </c>
      <c r="N447" s="20" t="s">
        <v>8349</v>
      </c>
      <c r="O447" s="20" t="s">
        <v>8353</v>
      </c>
      <c r="P447" s="20" t="s">
        <v>8351</v>
      </c>
      <c r="Q447" s="20" t="str">
        <f>CONCATENATE(Table1[[#This Row],[date]],"-",M447,"-",L447)</f>
        <v>13-Aug-1993</v>
      </c>
      <c r="R447" s="24">
        <f t="shared" si="6"/>
        <v>29.819908143437555</v>
      </c>
    </row>
    <row r="448" spans="1:18" x14ac:dyDescent="0.25">
      <c r="A448" t="s">
        <v>3782</v>
      </c>
      <c r="B448">
        <v>1995</v>
      </c>
      <c r="C448" t="s">
        <v>8355</v>
      </c>
      <c r="D448">
        <v>14</v>
      </c>
      <c r="E448">
        <v>2</v>
      </c>
      <c r="F448" s="17">
        <v>4058.71</v>
      </c>
      <c r="G448" t="s">
        <v>8350</v>
      </c>
      <c r="H448" t="s">
        <v>8350</v>
      </c>
      <c r="I448" t="s">
        <v>8356</v>
      </c>
      <c r="L448" s="20">
        <v>1995</v>
      </c>
      <c r="M448" s="20" t="s">
        <v>8355</v>
      </c>
      <c r="N448" s="20" t="s">
        <v>8350</v>
      </c>
      <c r="O448" s="20" t="s">
        <v>8350</v>
      </c>
      <c r="P448" s="20" t="s">
        <v>8356</v>
      </c>
      <c r="Q448" s="20" t="str">
        <f>CONCATENATE(Table1[[#This Row],[date]],"-",M448,"-",L448)</f>
        <v>14-Sep-1995</v>
      </c>
      <c r="R448" s="24">
        <f t="shared" si="6"/>
        <v>27.732345166163142</v>
      </c>
    </row>
    <row r="449" spans="1:18" x14ac:dyDescent="0.25">
      <c r="A449" t="s">
        <v>3780</v>
      </c>
      <c r="B449">
        <v>1983</v>
      </c>
      <c r="C449" t="s">
        <v>8355</v>
      </c>
      <c r="D449">
        <v>16</v>
      </c>
      <c r="E449">
        <v>3</v>
      </c>
      <c r="F449" s="17">
        <v>4070.42</v>
      </c>
      <c r="G449" t="s">
        <v>8349</v>
      </c>
      <c r="H449" t="s">
        <v>8353</v>
      </c>
      <c r="I449" t="s">
        <v>8351</v>
      </c>
      <c r="L449" s="20">
        <v>1983</v>
      </c>
      <c r="M449" s="20" t="s">
        <v>8355</v>
      </c>
      <c r="N449" s="20" t="s">
        <v>8349</v>
      </c>
      <c r="O449" s="20" t="s">
        <v>8353</v>
      </c>
      <c r="P449" s="20" t="s">
        <v>8351</v>
      </c>
      <c r="Q449" s="20" t="str">
        <f>CONCATENATE(Table1[[#This Row],[date]],"-",M449,"-",L449)</f>
        <v>16-Sep-1983</v>
      </c>
      <c r="R449" s="24">
        <f t="shared" si="6"/>
        <v>39.726878130217031</v>
      </c>
    </row>
    <row r="450" spans="1:18" x14ac:dyDescent="0.25">
      <c r="A450" t="s">
        <v>3778</v>
      </c>
      <c r="B450">
        <v>2002</v>
      </c>
      <c r="C450" t="s">
        <v>8359</v>
      </c>
      <c r="D450">
        <v>18</v>
      </c>
      <c r="E450">
        <v>0</v>
      </c>
      <c r="F450" s="17">
        <v>4070.51</v>
      </c>
      <c r="G450" t="s">
        <v>8349</v>
      </c>
      <c r="H450" t="s">
        <v>8353</v>
      </c>
      <c r="I450" t="s">
        <v>8356</v>
      </c>
      <c r="L450" s="20">
        <v>2002</v>
      </c>
      <c r="M450" s="20" t="s">
        <v>8359</v>
      </c>
      <c r="N450" s="20" t="s">
        <v>8349</v>
      </c>
      <c r="O450" s="20" t="s">
        <v>8353</v>
      </c>
      <c r="P450" s="20" t="s">
        <v>8356</v>
      </c>
      <c r="Q450" s="20" t="str">
        <f>CONCATENATE(Table1[[#This Row],[date]],"-",M450,"-",L450)</f>
        <v>18-Oct-2002</v>
      </c>
      <c r="R450" s="24">
        <f t="shared" si="6"/>
        <v>20.639203484754198</v>
      </c>
    </row>
    <row r="451" spans="1:18" x14ac:dyDescent="0.25">
      <c r="A451" t="s">
        <v>3776</v>
      </c>
      <c r="B451">
        <v>1990</v>
      </c>
      <c r="C451" t="s">
        <v>8357</v>
      </c>
      <c r="D451">
        <v>1</v>
      </c>
      <c r="E451">
        <v>1</v>
      </c>
      <c r="F451" s="17">
        <v>4074.45</v>
      </c>
      <c r="G451" t="s">
        <v>8350</v>
      </c>
      <c r="H451" t="s">
        <v>8349</v>
      </c>
      <c r="I451" t="s">
        <v>8351</v>
      </c>
      <c r="L451" s="20">
        <v>1990</v>
      </c>
      <c r="M451" s="20" t="s">
        <v>8357</v>
      </c>
      <c r="N451" s="20" t="s">
        <v>8350</v>
      </c>
      <c r="O451" s="20" t="s">
        <v>8349</v>
      </c>
      <c r="P451" s="20" t="s">
        <v>8351</v>
      </c>
      <c r="Q451" s="20" t="str">
        <f>CONCATENATE(Table1[[#This Row],[date]],"-",M451,"-",L451)</f>
        <v>1-Dec-1990</v>
      </c>
      <c r="R451" s="24">
        <f t="shared" ref="R451:R514" si="7">YEARFRAC(Q451,DATE(2023,6,8),1)</f>
        <v>32.518763085843126</v>
      </c>
    </row>
    <row r="452" spans="1:18" x14ac:dyDescent="0.25">
      <c r="A452" t="s">
        <v>3774</v>
      </c>
      <c r="B452">
        <v>1990</v>
      </c>
      <c r="C452" t="s">
        <v>8357</v>
      </c>
      <c r="D452">
        <v>14</v>
      </c>
      <c r="E452">
        <v>1</v>
      </c>
      <c r="F452" s="17">
        <v>4076.5</v>
      </c>
      <c r="G452" t="s">
        <v>8349</v>
      </c>
      <c r="H452" t="s">
        <v>8350</v>
      </c>
      <c r="I452" t="s">
        <v>8360</v>
      </c>
      <c r="L452" s="20">
        <v>1990</v>
      </c>
      <c r="M452" s="20" t="s">
        <v>8357</v>
      </c>
      <c r="N452" s="20" t="s">
        <v>8349</v>
      </c>
      <c r="O452" s="20" t="s">
        <v>8350</v>
      </c>
      <c r="P452" s="20" t="s">
        <v>8360</v>
      </c>
      <c r="Q452" s="20" t="str">
        <f>CONCATENATE(Table1[[#This Row],[date]],"-",M452,"-",L452)</f>
        <v>14-Dec-1990</v>
      </c>
      <c r="R452" s="24">
        <f t="shared" si="7"/>
        <v>32.483169592526977</v>
      </c>
    </row>
    <row r="453" spans="1:18" x14ac:dyDescent="0.25">
      <c r="A453" t="s">
        <v>3772</v>
      </c>
      <c r="B453">
        <v>1994</v>
      </c>
      <c r="C453" t="s">
        <v>8358</v>
      </c>
      <c r="D453">
        <v>21</v>
      </c>
      <c r="E453">
        <v>1</v>
      </c>
      <c r="F453" s="17">
        <v>4133.6400000000003</v>
      </c>
      <c r="G453" t="s">
        <v>8349</v>
      </c>
      <c r="H453" t="s">
        <v>8350</v>
      </c>
      <c r="I453" t="s">
        <v>8356</v>
      </c>
      <c r="L453" s="20">
        <v>1994</v>
      </c>
      <c r="M453" s="20" t="s">
        <v>8358</v>
      </c>
      <c r="N453" s="20" t="s">
        <v>8349</v>
      </c>
      <c r="O453" s="20" t="s">
        <v>8350</v>
      </c>
      <c r="P453" s="20" t="s">
        <v>8356</v>
      </c>
      <c r="Q453" s="20" t="str">
        <f>CONCATENATE(Table1[[#This Row],[date]],"-",M453,"-",L453)</f>
        <v>21-Aug-1994</v>
      </c>
      <c r="R453" s="24">
        <f t="shared" si="7"/>
        <v>28.798028657479236</v>
      </c>
    </row>
    <row r="454" spans="1:18" x14ac:dyDescent="0.25">
      <c r="A454" t="s">
        <v>3770</v>
      </c>
      <c r="B454">
        <v>1991</v>
      </c>
      <c r="C454" t="s">
        <v>8358</v>
      </c>
      <c r="D454">
        <v>6</v>
      </c>
      <c r="E454">
        <v>0</v>
      </c>
      <c r="F454" s="17">
        <v>4134.08</v>
      </c>
      <c r="G454" t="s">
        <v>8349</v>
      </c>
      <c r="H454" t="s">
        <v>8353</v>
      </c>
      <c r="I454" t="s">
        <v>8356</v>
      </c>
      <c r="L454" s="20">
        <v>1991</v>
      </c>
      <c r="M454" s="20" t="s">
        <v>8358</v>
      </c>
      <c r="N454" s="20" t="s">
        <v>8349</v>
      </c>
      <c r="O454" s="20" t="s">
        <v>8353</v>
      </c>
      <c r="P454" s="20" t="s">
        <v>8356</v>
      </c>
      <c r="Q454" s="20" t="str">
        <f>CONCATENATE(Table1[[#This Row],[date]],"-",M454,"-",L454)</f>
        <v>6-Aug-1991</v>
      </c>
      <c r="R454" s="24">
        <f t="shared" si="7"/>
        <v>31.839127188251886</v>
      </c>
    </row>
    <row r="455" spans="1:18" x14ac:dyDescent="0.25">
      <c r="A455" t="s">
        <v>3768</v>
      </c>
      <c r="B455">
        <v>1992</v>
      </c>
      <c r="C455" t="s">
        <v>8354</v>
      </c>
      <c r="D455">
        <v>18</v>
      </c>
      <c r="E455">
        <v>0</v>
      </c>
      <c r="F455" s="17">
        <v>4137.5200000000004</v>
      </c>
      <c r="G455" t="s">
        <v>8349</v>
      </c>
      <c r="H455" t="s">
        <v>8350</v>
      </c>
      <c r="I455" t="s">
        <v>8366</v>
      </c>
      <c r="L455" s="20">
        <v>1992</v>
      </c>
      <c r="M455" s="20" t="s">
        <v>8354</v>
      </c>
      <c r="N455" s="20" t="s">
        <v>8349</v>
      </c>
      <c r="O455" s="20" t="s">
        <v>8350</v>
      </c>
      <c r="P455" s="20" t="s">
        <v>8366</v>
      </c>
      <c r="Q455" s="20" t="str">
        <f>CONCATENATE(Table1[[#This Row],[date]],"-",M455,"-",L455)</f>
        <v>18-Jun-1992</v>
      </c>
      <c r="R455" s="24">
        <f t="shared" si="7"/>
        <v>30.970568104038328</v>
      </c>
    </row>
    <row r="456" spans="1:18" x14ac:dyDescent="0.25">
      <c r="A456" t="s">
        <v>3766</v>
      </c>
      <c r="B456">
        <v>1992</v>
      </c>
      <c r="C456" t="s">
        <v>8354</v>
      </c>
      <c r="D456">
        <v>28</v>
      </c>
      <c r="E456">
        <v>1</v>
      </c>
      <c r="F456" s="17">
        <v>4149.74</v>
      </c>
      <c r="G456" t="s">
        <v>8349</v>
      </c>
      <c r="H456" t="s">
        <v>8353</v>
      </c>
      <c r="I456" t="s">
        <v>8360</v>
      </c>
      <c r="L456" s="20">
        <v>1992</v>
      </c>
      <c r="M456" s="20" t="s">
        <v>8354</v>
      </c>
      <c r="N456" s="20" t="s">
        <v>8349</v>
      </c>
      <c r="O456" s="20" t="s">
        <v>8353</v>
      </c>
      <c r="P456" s="20" t="s">
        <v>8360</v>
      </c>
      <c r="Q456" s="20" t="str">
        <f>CONCATENATE(Table1[[#This Row],[date]],"-",M456,"-",L456)</f>
        <v>28-Jun-1992</v>
      </c>
      <c r="R456" s="24">
        <f t="shared" si="7"/>
        <v>30.943189596167009</v>
      </c>
    </row>
    <row r="457" spans="1:18" x14ac:dyDescent="0.25">
      <c r="A457" t="s">
        <v>3764</v>
      </c>
      <c r="B457">
        <v>1992</v>
      </c>
      <c r="C457" t="s">
        <v>8358</v>
      </c>
      <c r="D457">
        <v>4</v>
      </c>
      <c r="E457">
        <v>1</v>
      </c>
      <c r="F457" s="17">
        <v>4151.03</v>
      </c>
      <c r="G457" t="s">
        <v>8349</v>
      </c>
      <c r="H457" t="s">
        <v>8349</v>
      </c>
      <c r="I457" t="s">
        <v>8351</v>
      </c>
      <c r="L457" s="20">
        <v>1992</v>
      </c>
      <c r="M457" s="20" t="s">
        <v>8358</v>
      </c>
      <c r="N457" s="20" t="s">
        <v>8349</v>
      </c>
      <c r="O457" s="20" t="s">
        <v>8349</v>
      </c>
      <c r="P457" s="20" t="s">
        <v>8351</v>
      </c>
      <c r="Q457" s="20" t="str">
        <f>CONCATENATE(Table1[[#This Row],[date]],"-",M457,"-",L457)</f>
        <v>4-Aug-1992</v>
      </c>
      <c r="R457" s="24">
        <f t="shared" si="7"/>
        <v>30.84188911704312</v>
      </c>
    </row>
    <row r="458" spans="1:18" x14ac:dyDescent="0.25">
      <c r="A458" t="s">
        <v>3762</v>
      </c>
      <c r="B458">
        <v>1998</v>
      </c>
      <c r="C458" t="s">
        <v>8352</v>
      </c>
      <c r="D458">
        <v>26</v>
      </c>
      <c r="E458">
        <v>0</v>
      </c>
      <c r="F458" s="17">
        <v>4154.97</v>
      </c>
      <c r="G458" t="s">
        <v>8349</v>
      </c>
      <c r="H458" t="s">
        <v>8353</v>
      </c>
      <c r="I458" t="s">
        <v>8356</v>
      </c>
      <c r="L458" s="20">
        <v>1998</v>
      </c>
      <c r="M458" s="20" t="s">
        <v>8352</v>
      </c>
      <c r="N458" s="20" t="s">
        <v>8349</v>
      </c>
      <c r="O458" s="20" t="s">
        <v>8353</v>
      </c>
      <c r="P458" s="20" t="s">
        <v>8356</v>
      </c>
      <c r="Q458" s="20" t="str">
        <f>CONCATENATE(Table1[[#This Row],[date]],"-",M458,"-",L458)</f>
        <v>26-Nov-1998</v>
      </c>
      <c r="R458" s="24">
        <f t="shared" si="7"/>
        <v>24.532434709351307</v>
      </c>
    </row>
    <row r="459" spans="1:18" x14ac:dyDescent="0.25">
      <c r="A459" t="s">
        <v>3760</v>
      </c>
      <c r="B459">
        <v>1984</v>
      </c>
      <c r="C459" t="s">
        <v>8355</v>
      </c>
      <c r="D459">
        <v>16</v>
      </c>
      <c r="E459">
        <v>3</v>
      </c>
      <c r="F459" s="17">
        <v>4163.21</v>
      </c>
      <c r="G459" t="s">
        <v>8349</v>
      </c>
      <c r="H459" t="s">
        <v>8349</v>
      </c>
      <c r="I459" t="s">
        <v>8356</v>
      </c>
      <c r="L459" s="20">
        <v>1984</v>
      </c>
      <c r="M459" s="20" t="s">
        <v>8355</v>
      </c>
      <c r="N459" s="20" t="s">
        <v>8349</v>
      </c>
      <c r="O459" s="20" t="s">
        <v>8349</v>
      </c>
      <c r="P459" s="20" t="s">
        <v>8356</v>
      </c>
      <c r="Q459" s="20" t="str">
        <f>CONCATENATE(Table1[[#This Row],[date]],"-",M459,"-",L459)</f>
        <v>16-Sep-1984</v>
      </c>
      <c r="R459" s="24">
        <f t="shared" si="7"/>
        <v>38.724161533196444</v>
      </c>
    </row>
    <row r="460" spans="1:18" x14ac:dyDescent="0.25">
      <c r="A460" t="s">
        <v>3758</v>
      </c>
      <c r="B460">
        <v>1989</v>
      </c>
      <c r="C460" t="s">
        <v>8354</v>
      </c>
      <c r="D460">
        <v>25</v>
      </c>
      <c r="E460">
        <v>0</v>
      </c>
      <c r="F460" s="17">
        <v>4185.1000000000004</v>
      </c>
      <c r="G460" t="s">
        <v>8349</v>
      </c>
      <c r="H460" t="s">
        <v>8350</v>
      </c>
      <c r="I460" t="s">
        <v>8351</v>
      </c>
      <c r="L460" s="20">
        <v>1989</v>
      </c>
      <c r="M460" s="20" t="s">
        <v>8354</v>
      </c>
      <c r="N460" s="20" t="s">
        <v>8349</v>
      </c>
      <c r="O460" s="20" t="s">
        <v>8350</v>
      </c>
      <c r="P460" s="20" t="s">
        <v>8351</v>
      </c>
      <c r="Q460" s="20" t="str">
        <f>CONCATENATE(Table1[[#This Row],[date]],"-",M460,"-",L460)</f>
        <v>25-Jun-1989</v>
      </c>
      <c r="R460" s="24">
        <f t="shared" si="7"/>
        <v>33.954079637017912</v>
      </c>
    </row>
    <row r="461" spans="1:18" x14ac:dyDescent="0.25">
      <c r="A461" t="s">
        <v>3756</v>
      </c>
      <c r="B461">
        <v>1995</v>
      </c>
      <c r="C461" t="s">
        <v>8359</v>
      </c>
      <c r="D461">
        <v>3</v>
      </c>
      <c r="E461">
        <v>0</v>
      </c>
      <c r="F461" s="17">
        <v>4188.7299999999996</v>
      </c>
      <c r="G461" t="s">
        <v>8349</v>
      </c>
      <c r="H461" t="s">
        <v>8349</v>
      </c>
      <c r="I461" t="s">
        <v>8365</v>
      </c>
      <c r="L461" s="20">
        <v>1995</v>
      </c>
      <c r="M461" s="20" t="s">
        <v>8359</v>
      </c>
      <c r="N461" s="20" t="s">
        <v>8349</v>
      </c>
      <c r="O461" s="20" t="s">
        <v>8349</v>
      </c>
      <c r="P461" s="20" t="s">
        <v>8365</v>
      </c>
      <c r="Q461" s="20" t="str">
        <f>CONCATENATE(Table1[[#This Row],[date]],"-",M461,"-",L461)</f>
        <v>3-Oct-1995</v>
      </c>
      <c r="R461" s="24">
        <f t="shared" si="7"/>
        <v>27.680324773413897</v>
      </c>
    </row>
    <row r="462" spans="1:18" x14ac:dyDescent="0.25">
      <c r="A462" t="s">
        <v>3754</v>
      </c>
      <c r="B462">
        <v>1997</v>
      </c>
      <c r="C462" t="s">
        <v>8355</v>
      </c>
      <c r="D462">
        <v>6</v>
      </c>
      <c r="E462">
        <v>2</v>
      </c>
      <c r="F462" s="17">
        <v>4189.1099999999997</v>
      </c>
      <c r="G462" t="s">
        <v>8349</v>
      </c>
      <c r="H462" t="s">
        <v>8349</v>
      </c>
      <c r="I462" t="s">
        <v>8356</v>
      </c>
      <c r="L462" s="20">
        <v>1997</v>
      </c>
      <c r="M462" s="20" t="s">
        <v>8355</v>
      </c>
      <c r="N462" s="20" t="s">
        <v>8349</v>
      </c>
      <c r="O462" s="20" t="s">
        <v>8349</v>
      </c>
      <c r="P462" s="20" t="s">
        <v>8356</v>
      </c>
      <c r="Q462" s="20" t="str">
        <f>CONCATENATE(Table1[[#This Row],[date]],"-",M462,"-",L462)</f>
        <v>6-Sep-1997</v>
      </c>
      <c r="R462" s="24">
        <f t="shared" si="7"/>
        <v>25.754183145725584</v>
      </c>
    </row>
    <row r="463" spans="1:18" x14ac:dyDescent="0.25">
      <c r="A463" t="s">
        <v>3752</v>
      </c>
      <c r="B463">
        <v>1998</v>
      </c>
      <c r="C463" t="s">
        <v>8357</v>
      </c>
      <c r="D463">
        <v>14</v>
      </c>
      <c r="E463">
        <v>3</v>
      </c>
      <c r="F463" s="17">
        <v>4234.93</v>
      </c>
      <c r="G463" t="s">
        <v>8349</v>
      </c>
      <c r="H463" t="s">
        <v>8353</v>
      </c>
      <c r="I463" t="s">
        <v>8360</v>
      </c>
      <c r="L463" s="20">
        <v>1998</v>
      </c>
      <c r="M463" s="20" t="s">
        <v>8357</v>
      </c>
      <c r="N463" s="20" t="s">
        <v>8349</v>
      </c>
      <c r="O463" s="20" t="s">
        <v>8353</v>
      </c>
      <c r="P463" s="20" t="s">
        <v>8360</v>
      </c>
      <c r="Q463" s="20" t="str">
        <f>CONCATENATE(Table1[[#This Row],[date]],"-",M463,"-",L463)</f>
        <v>14-Dec-1998</v>
      </c>
      <c r="R463" s="24">
        <f t="shared" si="7"/>
        <v>24.483150800336983</v>
      </c>
    </row>
    <row r="464" spans="1:18" x14ac:dyDescent="0.25">
      <c r="A464" t="s">
        <v>3750</v>
      </c>
      <c r="B464">
        <v>1992</v>
      </c>
      <c r="C464" t="s">
        <v>8354</v>
      </c>
      <c r="D464">
        <v>27</v>
      </c>
      <c r="E464">
        <v>1</v>
      </c>
      <c r="F464" s="17">
        <v>4237.13</v>
      </c>
      <c r="G464" t="s">
        <v>8350</v>
      </c>
      <c r="H464" t="s">
        <v>8353</v>
      </c>
      <c r="I464" t="s">
        <v>8363</v>
      </c>
      <c r="L464" s="20">
        <v>1992</v>
      </c>
      <c r="M464" s="20" t="s">
        <v>8354</v>
      </c>
      <c r="N464" s="20" t="s">
        <v>8350</v>
      </c>
      <c r="O464" s="20" t="s">
        <v>8353</v>
      </c>
      <c r="P464" s="20" t="s">
        <v>8363</v>
      </c>
      <c r="Q464" s="20" t="str">
        <f>CONCATENATE(Table1[[#This Row],[date]],"-",M464,"-",L464)</f>
        <v>27-Jun-1992</v>
      </c>
      <c r="R464" s="24">
        <f t="shared" si="7"/>
        <v>30.945927446954141</v>
      </c>
    </row>
    <row r="465" spans="1:18" x14ac:dyDescent="0.25">
      <c r="A465" t="s">
        <v>3748</v>
      </c>
      <c r="B465">
        <v>1991</v>
      </c>
      <c r="C465" t="s">
        <v>8352</v>
      </c>
      <c r="D465">
        <v>3</v>
      </c>
      <c r="E465">
        <v>1</v>
      </c>
      <c r="F465" s="17">
        <v>4239.8900000000003</v>
      </c>
      <c r="G465" t="s">
        <v>8349</v>
      </c>
      <c r="H465" t="s">
        <v>8349</v>
      </c>
      <c r="I465" t="s">
        <v>8356</v>
      </c>
      <c r="L465" s="20">
        <v>1991</v>
      </c>
      <c r="M465" s="20" t="s">
        <v>8352</v>
      </c>
      <c r="N465" s="20" t="s">
        <v>8349</v>
      </c>
      <c r="O465" s="20" t="s">
        <v>8349</v>
      </c>
      <c r="P465" s="20" t="s">
        <v>8356</v>
      </c>
      <c r="Q465" s="20" t="str">
        <f>CONCATENATE(Table1[[#This Row],[date]],"-",M465,"-",L465)</f>
        <v>3-Nov-1991</v>
      </c>
      <c r="R465" s="24">
        <f t="shared" si="7"/>
        <v>31.595453414087778</v>
      </c>
    </row>
    <row r="466" spans="1:18" x14ac:dyDescent="0.25">
      <c r="A466" t="s">
        <v>3746</v>
      </c>
      <c r="B466">
        <v>1991</v>
      </c>
      <c r="C466" t="s">
        <v>8357</v>
      </c>
      <c r="D466">
        <v>1</v>
      </c>
      <c r="E466">
        <v>1</v>
      </c>
      <c r="F466" s="17">
        <v>4243.59</v>
      </c>
      <c r="G466" t="s">
        <v>8350</v>
      </c>
      <c r="H466" t="s">
        <v>8353</v>
      </c>
      <c r="I466" t="s">
        <v>8356</v>
      </c>
      <c r="L466" s="20">
        <v>1991</v>
      </c>
      <c r="M466" s="20" t="s">
        <v>8357</v>
      </c>
      <c r="N466" s="20" t="s">
        <v>8350</v>
      </c>
      <c r="O466" s="20" t="s">
        <v>8353</v>
      </c>
      <c r="P466" s="20" t="s">
        <v>8356</v>
      </c>
      <c r="Q466" s="20" t="str">
        <f>CONCATENATE(Table1[[#This Row],[date]],"-",M466,"-",L466)</f>
        <v>1-Dec-1991</v>
      </c>
      <c r="R466" s="24">
        <f t="shared" si="7"/>
        <v>31.518792001991205</v>
      </c>
    </row>
    <row r="467" spans="1:18" x14ac:dyDescent="0.25">
      <c r="A467" t="s">
        <v>3744</v>
      </c>
      <c r="B467">
        <v>1982</v>
      </c>
      <c r="C467" t="s">
        <v>8354</v>
      </c>
      <c r="D467">
        <v>16</v>
      </c>
      <c r="E467">
        <v>3</v>
      </c>
      <c r="F467" s="17">
        <v>4250.24</v>
      </c>
      <c r="G467" t="s">
        <v>8349</v>
      </c>
      <c r="H467" t="s">
        <v>8350</v>
      </c>
      <c r="I467" t="s">
        <v>8351</v>
      </c>
      <c r="L467" s="20">
        <v>1982</v>
      </c>
      <c r="M467" s="20" t="s">
        <v>8354</v>
      </c>
      <c r="N467" s="20" t="s">
        <v>8349</v>
      </c>
      <c r="O467" s="20" t="s">
        <v>8350</v>
      </c>
      <c r="P467" s="20" t="s">
        <v>8351</v>
      </c>
      <c r="Q467" s="20" t="str">
        <f>CONCATENATE(Table1[[#This Row],[date]],"-",M467,"-",L467)</f>
        <v>16-Jun-1982</v>
      </c>
      <c r="R467" s="24">
        <f t="shared" si="7"/>
        <v>40.978748370273792</v>
      </c>
    </row>
    <row r="468" spans="1:18" x14ac:dyDescent="0.25">
      <c r="A468" t="s">
        <v>3742</v>
      </c>
      <c r="B468">
        <v>1995</v>
      </c>
      <c r="C468" t="s">
        <v>8359</v>
      </c>
      <c r="D468">
        <v>14</v>
      </c>
      <c r="E468">
        <v>3</v>
      </c>
      <c r="F468" s="17">
        <v>4260.74</v>
      </c>
      <c r="G468" t="s">
        <v>8350</v>
      </c>
      <c r="H468" t="s">
        <v>8349</v>
      </c>
      <c r="I468" t="s">
        <v>8360</v>
      </c>
      <c r="L468" s="20">
        <v>1995</v>
      </c>
      <c r="M468" s="20" t="s">
        <v>8359</v>
      </c>
      <c r="N468" s="20" t="s">
        <v>8350</v>
      </c>
      <c r="O468" s="20" t="s">
        <v>8349</v>
      </c>
      <c r="P468" s="20" t="s">
        <v>8360</v>
      </c>
      <c r="Q468" s="20" t="str">
        <f>CONCATENATE(Table1[[#This Row],[date]],"-",M468,"-",L468)</f>
        <v>14-Oct-1995</v>
      </c>
      <c r="R468" s="24">
        <f t="shared" si="7"/>
        <v>27.650207703927492</v>
      </c>
    </row>
    <row r="469" spans="1:18" x14ac:dyDescent="0.25">
      <c r="A469" t="s">
        <v>3740</v>
      </c>
      <c r="B469">
        <v>1983</v>
      </c>
      <c r="C469" t="s">
        <v>8352</v>
      </c>
      <c r="D469">
        <v>20</v>
      </c>
      <c r="E469">
        <v>3</v>
      </c>
      <c r="F469" s="17">
        <v>4265.01</v>
      </c>
      <c r="G469" t="s">
        <v>8349</v>
      </c>
      <c r="H469" t="s">
        <v>8353</v>
      </c>
      <c r="I469" t="s">
        <v>8356</v>
      </c>
      <c r="L469" s="20">
        <v>1983</v>
      </c>
      <c r="M469" s="20" t="s">
        <v>8352</v>
      </c>
      <c r="N469" s="20" t="s">
        <v>8349</v>
      </c>
      <c r="O469" s="20" t="s">
        <v>8353</v>
      </c>
      <c r="P469" s="20" t="s">
        <v>8356</v>
      </c>
      <c r="Q469" s="20" t="str">
        <f>CONCATENATE(Table1[[#This Row],[date]],"-",M469,"-",L469)</f>
        <v>20-Nov-1983</v>
      </c>
      <c r="R469" s="24">
        <f t="shared" si="7"/>
        <v>39.548914858096829</v>
      </c>
    </row>
    <row r="470" spans="1:18" x14ac:dyDescent="0.25">
      <c r="A470" t="s">
        <v>3738</v>
      </c>
      <c r="B470">
        <v>1992</v>
      </c>
      <c r="C470" t="s">
        <v>8354</v>
      </c>
      <c r="D470">
        <v>18</v>
      </c>
      <c r="E470">
        <v>2</v>
      </c>
      <c r="F470" s="17">
        <v>4266.17</v>
      </c>
      <c r="G470" t="s">
        <v>8350</v>
      </c>
      <c r="H470" t="s">
        <v>8349</v>
      </c>
      <c r="I470" t="s">
        <v>8351</v>
      </c>
      <c r="L470" s="20">
        <v>1992</v>
      </c>
      <c r="M470" s="20" t="s">
        <v>8354</v>
      </c>
      <c r="N470" s="20" t="s">
        <v>8350</v>
      </c>
      <c r="O470" s="20" t="s">
        <v>8349</v>
      </c>
      <c r="P470" s="20" t="s">
        <v>8351</v>
      </c>
      <c r="Q470" s="20" t="str">
        <f>CONCATENATE(Table1[[#This Row],[date]],"-",M470,"-",L470)</f>
        <v>18-Jun-1992</v>
      </c>
      <c r="R470" s="24">
        <f t="shared" si="7"/>
        <v>30.970568104038328</v>
      </c>
    </row>
    <row r="471" spans="1:18" x14ac:dyDescent="0.25">
      <c r="A471" t="s">
        <v>3736</v>
      </c>
      <c r="B471">
        <v>2003</v>
      </c>
      <c r="C471" t="s">
        <v>8354</v>
      </c>
      <c r="D471">
        <v>8</v>
      </c>
      <c r="E471">
        <v>0</v>
      </c>
      <c r="F471" s="17">
        <v>4278.55</v>
      </c>
      <c r="G471" t="s">
        <v>8349</v>
      </c>
      <c r="H471" t="s">
        <v>8353</v>
      </c>
      <c r="I471" t="s">
        <v>8369</v>
      </c>
      <c r="L471" s="20">
        <v>2003</v>
      </c>
      <c r="M471" s="20" t="s">
        <v>8354</v>
      </c>
      <c r="N471" s="20" t="s">
        <v>8349</v>
      </c>
      <c r="O471" s="20" t="s">
        <v>8353</v>
      </c>
      <c r="P471" s="20" t="s">
        <v>8369</v>
      </c>
      <c r="Q471" s="20" t="str">
        <f>CONCATENATE(Table1[[#This Row],[date]],"-",M471,"-",L471)</f>
        <v>8-Jun-2003</v>
      </c>
      <c r="R471" s="24">
        <f t="shared" si="7"/>
        <v>20.000651890482398</v>
      </c>
    </row>
    <row r="472" spans="1:18" x14ac:dyDescent="0.25">
      <c r="A472" t="s">
        <v>3734</v>
      </c>
      <c r="B472">
        <v>2000</v>
      </c>
      <c r="C472" t="s">
        <v>8352</v>
      </c>
      <c r="D472">
        <v>25</v>
      </c>
      <c r="E472">
        <v>3</v>
      </c>
      <c r="F472" s="17">
        <v>4296.2700000000004</v>
      </c>
      <c r="G472" t="s">
        <v>8349</v>
      </c>
      <c r="H472" t="s">
        <v>8350</v>
      </c>
      <c r="I472" t="s">
        <v>8356</v>
      </c>
      <c r="L472" s="20">
        <v>2000</v>
      </c>
      <c r="M472" s="20" t="s">
        <v>8352</v>
      </c>
      <c r="N472" s="20" t="s">
        <v>8349</v>
      </c>
      <c r="O472" s="20" t="s">
        <v>8350</v>
      </c>
      <c r="P472" s="20" t="s">
        <v>8356</v>
      </c>
      <c r="Q472" s="20" t="str">
        <f>CONCATENATE(Table1[[#This Row],[date]],"-",M472,"-",L472)</f>
        <v>25-Nov-2000</v>
      </c>
      <c r="R472" s="24">
        <f t="shared" si="7"/>
        <v>22.532511978097194</v>
      </c>
    </row>
    <row r="473" spans="1:18" x14ac:dyDescent="0.25">
      <c r="A473" t="s">
        <v>3732</v>
      </c>
      <c r="B473">
        <v>1988</v>
      </c>
      <c r="C473" t="s">
        <v>8357</v>
      </c>
      <c r="D473">
        <v>19</v>
      </c>
      <c r="E473">
        <v>0</v>
      </c>
      <c r="F473" s="17">
        <v>4320.41</v>
      </c>
      <c r="G473" t="s">
        <v>8349</v>
      </c>
      <c r="H473" t="s">
        <v>8353</v>
      </c>
      <c r="I473" t="s">
        <v>8356</v>
      </c>
      <c r="L473" s="20">
        <v>1988</v>
      </c>
      <c r="M473" s="20" t="s">
        <v>8357</v>
      </c>
      <c r="N473" s="20" t="s">
        <v>8349</v>
      </c>
      <c r="O473" s="20" t="s">
        <v>8353</v>
      </c>
      <c r="P473" s="20" t="s">
        <v>8356</v>
      </c>
      <c r="Q473" s="20" t="str">
        <f>CONCATENATE(Table1[[#This Row],[date]],"-",M473,"-",L473)</f>
        <v>19-Dec-1988</v>
      </c>
      <c r="R473" s="24">
        <f t="shared" si="7"/>
        <v>34.466803559206021</v>
      </c>
    </row>
    <row r="474" spans="1:18" x14ac:dyDescent="0.25">
      <c r="A474" t="s">
        <v>3730</v>
      </c>
      <c r="B474">
        <v>1994</v>
      </c>
      <c r="C474" t="s">
        <v>8352</v>
      </c>
      <c r="D474">
        <v>2</v>
      </c>
      <c r="E474">
        <v>1</v>
      </c>
      <c r="F474" s="17">
        <v>4337.74</v>
      </c>
      <c r="G474" t="s">
        <v>8349</v>
      </c>
      <c r="H474" t="s">
        <v>8353</v>
      </c>
      <c r="I474" t="s">
        <v>8366</v>
      </c>
      <c r="L474" s="20">
        <v>1994</v>
      </c>
      <c r="M474" s="20" t="s">
        <v>8352</v>
      </c>
      <c r="N474" s="20" t="s">
        <v>8349</v>
      </c>
      <c r="O474" s="20" t="s">
        <v>8353</v>
      </c>
      <c r="P474" s="20" t="s">
        <v>8366</v>
      </c>
      <c r="Q474" s="20" t="str">
        <f>CONCATENATE(Table1[[#This Row],[date]],"-",M474,"-",L474)</f>
        <v>2-Nov-1994</v>
      </c>
      <c r="R474" s="24">
        <f t="shared" si="7"/>
        <v>28.598156429679655</v>
      </c>
    </row>
    <row r="475" spans="1:18" x14ac:dyDescent="0.25">
      <c r="A475" t="s">
        <v>3728</v>
      </c>
      <c r="B475">
        <v>1994</v>
      </c>
      <c r="C475" t="s">
        <v>8359</v>
      </c>
      <c r="D475">
        <v>26</v>
      </c>
      <c r="E475">
        <v>2</v>
      </c>
      <c r="F475" s="17">
        <v>4340.4399999999996</v>
      </c>
      <c r="G475" t="s">
        <v>8349</v>
      </c>
      <c r="H475" t="s">
        <v>8353</v>
      </c>
      <c r="I475" t="s">
        <v>8351</v>
      </c>
      <c r="L475" s="20">
        <v>1994</v>
      </c>
      <c r="M475" s="20" t="s">
        <v>8359</v>
      </c>
      <c r="N475" s="20" t="s">
        <v>8349</v>
      </c>
      <c r="O475" s="20" t="s">
        <v>8353</v>
      </c>
      <c r="P475" s="20" t="s">
        <v>8351</v>
      </c>
      <c r="Q475" s="20" t="str">
        <f>CONCATENATE(Table1[[#This Row],[date]],"-",M475,"-",L475)</f>
        <v>26-Oct-1994</v>
      </c>
      <c r="R475" s="24">
        <f t="shared" si="7"/>
        <v>28.617322259742629</v>
      </c>
    </row>
    <row r="476" spans="1:18" x14ac:dyDescent="0.25">
      <c r="A476" t="s">
        <v>3726</v>
      </c>
      <c r="B476">
        <v>1991</v>
      </c>
      <c r="C476" t="s">
        <v>8354</v>
      </c>
      <c r="D476">
        <v>1</v>
      </c>
      <c r="E476">
        <v>0</v>
      </c>
      <c r="F476" s="17">
        <v>4347.0200000000004</v>
      </c>
      <c r="G476" t="s">
        <v>8349</v>
      </c>
      <c r="H476" t="s">
        <v>8353</v>
      </c>
      <c r="I476" t="s">
        <v>8366</v>
      </c>
      <c r="L476" s="20">
        <v>1991</v>
      </c>
      <c r="M476" s="20" t="s">
        <v>8354</v>
      </c>
      <c r="N476" s="20" t="s">
        <v>8349</v>
      </c>
      <c r="O476" s="20" t="s">
        <v>8353</v>
      </c>
      <c r="P476" s="20" t="s">
        <v>8366</v>
      </c>
      <c r="Q476" s="20" t="str">
        <f>CONCATENATE(Table1[[#This Row],[date]],"-",M476,"-",L476)</f>
        <v>1-Jun-1991</v>
      </c>
      <c r="R476" s="24">
        <f t="shared" si="7"/>
        <v>32.019829088193809</v>
      </c>
    </row>
    <row r="477" spans="1:18" x14ac:dyDescent="0.25">
      <c r="A477" t="s">
        <v>3724</v>
      </c>
      <c r="B477">
        <v>1994</v>
      </c>
      <c r="C477" t="s">
        <v>8352</v>
      </c>
      <c r="D477">
        <v>1</v>
      </c>
      <c r="E477">
        <v>2</v>
      </c>
      <c r="F477" s="17">
        <v>4349.46</v>
      </c>
      <c r="G477" t="s">
        <v>8349</v>
      </c>
      <c r="H477" t="s">
        <v>8349</v>
      </c>
      <c r="I477" t="s">
        <v>8351</v>
      </c>
      <c r="L477" s="20">
        <v>1994</v>
      </c>
      <c r="M477" s="20" t="s">
        <v>8352</v>
      </c>
      <c r="N477" s="20" t="s">
        <v>8349</v>
      </c>
      <c r="O477" s="20" t="s">
        <v>8349</v>
      </c>
      <c r="P477" s="20" t="s">
        <v>8351</v>
      </c>
      <c r="Q477" s="20" t="str">
        <f>CONCATENATE(Table1[[#This Row],[date]],"-",M477,"-",L477)</f>
        <v>1-Nov-1994</v>
      </c>
      <c r="R477" s="24">
        <f t="shared" si="7"/>
        <v>28.600894405402936</v>
      </c>
    </row>
    <row r="478" spans="1:18" x14ac:dyDescent="0.25">
      <c r="A478" t="s">
        <v>3722</v>
      </c>
      <c r="B478">
        <v>1991</v>
      </c>
      <c r="C478" t="s">
        <v>8355</v>
      </c>
      <c r="D478">
        <v>13</v>
      </c>
      <c r="E478">
        <v>1</v>
      </c>
      <c r="F478" s="17">
        <v>4350.51</v>
      </c>
      <c r="G478" t="s">
        <v>8349</v>
      </c>
      <c r="H478" t="s">
        <v>8349</v>
      </c>
      <c r="I478" t="s">
        <v>8351</v>
      </c>
      <c r="L478" s="20">
        <v>1991</v>
      </c>
      <c r="M478" s="20" t="s">
        <v>8355</v>
      </c>
      <c r="N478" s="20" t="s">
        <v>8349</v>
      </c>
      <c r="O478" s="20" t="s">
        <v>8349</v>
      </c>
      <c r="P478" s="20" t="s">
        <v>8351</v>
      </c>
      <c r="Q478" s="20" t="str">
        <f>CONCATENATE(Table1[[#This Row],[date]],"-",M478,"-",L478)</f>
        <v>13-Sep-1991</v>
      </c>
      <c r="R478" s="24">
        <f t="shared" si="7"/>
        <v>31.735086700406537</v>
      </c>
    </row>
    <row r="479" spans="1:18" x14ac:dyDescent="0.25">
      <c r="A479" t="s">
        <v>3720</v>
      </c>
      <c r="B479">
        <v>1990</v>
      </c>
      <c r="C479" t="s">
        <v>8358</v>
      </c>
      <c r="D479">
        <v>28</v>
      </c>
      <c r="E479">
        <v>0</v>
      </c>
      <c r="F479" s="17">
        <v>4357.04</v>
      </c>
      <c r="G479" t="s">
        <v>8349</v>
      </c>
      <c r="H479" t="s">
        <v>8350</v>
      </c>
      <c r="I479" t="s">
        <v>8356</v>
      </c>
      <c r="L479" s="20">
        <v>1990</v>
      </c>
      <c r="M479" s="20" t="s">
        <v>8358</v>
      </c>
      <c r="N479" s="20" t="s">
        <v>8349</v>
      </c>
      <c r="O479" s="20" t="s">
        <v>8350</v>
      </c>
      <c r="P479" s="20" t="s">
        <v>8356</v>
      </c>
      <c r="Q479" s="20" t="str">
        <f>CONCATENATE(Table1[[#This Row],[date]],"-",M479,"-",L479)</f>
        <v>28-Aug-1990</v>
      </c>
      <c r="R479" s="24">
        <f t="shared" si="7"/>
        <v>32.778869383153484</v>
      </c>
    </row>
    <row r="480" spans="1:18" x14ac:dyDescent="0.25">
      <c r="A480" t="s">
        <v>3718</v>
      </c>
      <c r="B480">
        <v>1997</v>
      </c>
      <c r="C480" t="s">
        <v>8352</v>
      </c>
      <c r="D480">
        <v>29</v>
      </c>
      <c r="E480">
        <v>3</v>
      </c>
      <c r="F480" s="17">
        <v>4391.6499999999996</v>
      </c>
      <c r="G480" t="s">
        <v>8349</v>
      </c>
      <c r="H480" t="s">
        <v>8349</v>
      </c>
      <c r="I480" t="s">
        <v>8360</v>
      </c>
      <c r="L480" s="20">
        <v>1997</v>
      </c>
      <c r="M480" s="20" t="s">
        <v>8352</v>
      </c>
      <c r="N480" s="20" t="s">
        <v>8349</v>
      </c>
      <c r="O480" s="20" t="s">
        <v>8349</v>
      </c>
      <c r="P480" s="20" t="s">
        <v>8360</v>
      </c>
      <c r="Q480" s="20" t="str">
        <f>CONCATENATE(Table1[[#This Row],[date]],"-",M480,"-",L480)</f>
        <v>29-Nov-1997</v>
      </c>
      <c r="R480" s="24">
        <f t="shared" si="7"/>
        <v>25.524186188013385</v>
      </c>
    </row>
    <row r="481" spans="1:18" x14ac:dyDescent="0.25">
      <c r="A481" t="s">
        <v>3716</v>
      </c>
      <c r="B481">
        <v>1982</v>
      </c>
      <c r="C481" t="s">
        <v>8354</v>
      </c>
      <c r="D481">
        <v>29</v>
      </c>
      <c r="E481">
        <v>3</v>
      </c>
      <c r="F481" s="17">
        <v>4392.7</v>
      </c>
      <c r="G481" t="s">
        <v>8349</v>
      </c>
      <c r="H481" t="s">
        <v>8349</v>
      </c>
      <c r="I481" t="s">
        <v>8351</v>
      </c>
      <c r="L481" s="20">
        <v>1982</v>
      </c>
      <c r="M481" s="20" t="s">
        <v>8354</v>
      </c>
      <c r="N481" s="20" t="s">
        <v>8349</v>
      </c>
      <c r="O481" s="20" t="s">
        <v>8349</v>
      </c>
      <c r="P481" s="20" t="s">
        <v>8351</v>
      </c>
      <c r="Q481" s="20" t="str">
        <f>CONCATENATE(Table1[[#This Row],[date]],"-",M481,"-",L481)</f>
        <v>29-Jun-1982</v>
      </c>
      <c r="R481" s="24">
        <f t="shared" si="7"/>
        <v>40.94315514993481</v>
      </c>
    </row>
    <row r="482" spans="1:18" x14ac:dyDescent="0.25">
      <c r="A482" t="s">
        <v>3714</v>
      </c>
      <c r="B482">
        <v>1988</v>
      </c>
      <c r="C482" t="s">
        <v>8348</v>
      </c>
      <c r="D482">
        <v>18</v>
      </c>
      <c r="E482">
        <v>3</v>
      </c>
      <c r="F482" s="17">
        <v>4397.3100000000004</v>
      </c>
      <c r="G482" t="s">
        <v>8349</v>
      </c>
      <c r="H482" t="s">
        <v>8349</v>
      </c>
      <c r="I482" t="s">
        <v>8351</v>
      </c>
      <c r="L482" s="20">
        <v>1988</v>
      </c>
      <c r="M482" s="20" t="s">
        <v>8348</v>
      </c>
      <c r="N482" s="20" t="s">
        <v>8349</v>
      </c>
      <c r="O482" s="20" t="s">
        <v>8349</v>
      </c>
      <c r="P482" s="20" t="s">
        <v>8351</v>
      </c>
      <c r="Q482" s="20" t="str">
        <f>CONCATENATE(Table1[[#This Row],[date]],"-",M482,"-",L482)</f>
        <v>18-Jul-1988</v>
      </c>
      <c r="R482" s="24">
        <f t="shared" si="7"/>
        <v>34.888432580424364</v>
      </c>
    </row>
    <row r="483" spans="1:18" x14ac:dyDescent="0.25">
      <c r="A483" t="s">
        <v>3712</v>
      </c>
      <c r="B483">
        <v>1986</v>
      </c>
      <c r="C483" t="s">
        <v>8358</v>
      </c>
      <c r="D483">
        <v>11</v>
      </c>
      <c r="E483">
        <v>0</v>
      </c>
      <c r="F483" s="17">
        <v>4399.7299999999996</v>
      </c>
      <c r="G483" t="s">
        <v>8350</v>
      </c>
      <c r="H483" t="s">
        <v>8349</v>
      </c>
      <c r="I483" t="s">
        <v>8351</v>
      </c>
      <c r="L483" s="20">
        <v>1986</v>
      </c>
      <c r="M483" s="20" t="s">
        <v>8358</v>
      </c>
      <c r="N483" s="20" t="s">
        <v>8350</v>
      </c>
      <c r="O483" s="20" t="s">
        <v>8349</v>
      </c>
      <c r="P483" s="20" t="s">
        <v>8351</v>
      </c>
      <c r="Q483" s="20" t="str">
        <f>CONCATENATE(Table1[[#This Row],[date]],"-",M483,"-",L483)</f>
        <v>11-Aug-1986</v>
      </c>
      <c r="R483" s="24">
        <f t="shared" si="7"/>
        <v>36.825419698825563</v>
      </c>
    </row>
    <row r="484" spans="1:18" x14ac:dyDescent="0.25">
      <c r="A484" t="s">
        <v>3710</v>
      </c>
      <c r="B484">
        <v>1986</v>
      </c>
      <c r="C484" t="s">
        <v>8348</v>
      </c>
      <c r="D484">
        <v>13</v>
      </c>
      <c r="E484">
        <v>0</v>
      </c>
      <c r="F484" s="17">
        <v>4402.2299999999996</v>
      </c>
      <c r="G484" t="s">
        <v>8349</v>
      </c>
      <c r="H484" t="s">
        <v>8349</v>
      </c>
      <c r="I484" t="s">
        <v>8360</v>
      </c>
      <c r="L484" s="20">
        <v>1986</v>
      </c>
      <c r="M484" s="20" t="s">
        <v>8348</v>
      </c>
      <c r="N484" s="20" t="s">
        <v>8349</v>
      </c>
      <c r="O484" s="20" t="s">
        <v>8349</v>
      </c>
      <c r="P484" s="20" t="s">
        <v>8360</v>
      </c>
      <c r="Q484" s="20" t="str">
        <f>CONCATENATE(Table1[[#This Row],[date]],"-",M484,"-",L484)</f>
        <v>13-Jul-1986</v>
      </c>
      <c r="R484" s="24">
        <f t="shared" si="7"/>
        <v>36.904820232005186</v>
      </c>
    </row>
    <row r="485" spans="1:18" x14ac:dyDescent="0.25">
      <c r="A485" t="s">
        <v>3708</v>
      </c>
      <c r="B485">
        <v>1988</v>
      </c>
      <c r="C485" t="s">
        <v>8355</v>
      </c>
      <c r="D485">
        <v>16</v>
      </c>
      <c r="E485">
        <v>0</v>
      </c>
      <c r="F485" s="17">
        <v>4415.16</v>
      </c>
      <c r="G485" t="s">
        <v>8349</v>
      </c>
      <c r="H485" t="s">
        <v>8353</v>
      </c>
      <c r="I485" t="s">
        <v>8351</v>
      </c>
      <c r="L485" s="20">
        <v>1988</v>
      </c>
      <c r="M485" s="20" t="s">
        <v>8355</v>
      </c>
      <c r="N485" s="20" t="s">
        <v>8349</v>
      </c>
      <c r="O485" s="20" t="s">
        <v>8353</v>
      </c>
      <c r="P485" s="20" t="s">
        <v>8351</v>
      </c>
      <c r="Q485" s="20" t="str">
        <f>CONCATENATE(Table1[[#This Row],[date]],"-",M485,"-",L485)</f>
        <v>16-Sep-1988</v>
      </c>
      <c r="R485" s="24">
        <f t="shared" si="7"/>
        <v>34.724161533196444</v>
      </c>
    </row>
    <row r="486" spans="1:18" x14ac:dyDescent="0.25">
      <c r="A486" t="s">
        <v>3706</v>
      </c>
      <c r="B486">
        <v>1992</v>
      </c>
      <c r="C486" t="s">
        <v>8358</v>
      </c>
      <c r="D486">
        <v>15</v>
      </c>
      <c r="E486">
        <v>0</v>
      </c>
      <c r="F486" s="17">
        <v>4420.95</v>
      </c>
      <c r="G486" t="s">
        <v>8349</v>
      </c>
      <c r="H486" t="s">
        <v>8350</v>
      </c>
      <c r="I486" t="s">
        <v>8371</v>
      </c>
      <c r="L486" s="20">
        <v>1992</v>
      </c>
      <c r="M486" s="20" t="s">
        <v>8358</v>
      </c>
      <c r="N486" s="20" t="s">
        <v>8349</v>
      </c>
      <c r="O486" s="20" t="s">
        <v>8350</v>
      </c>
      <c r="P486" s="20" t="s">
        <v>8371</v>
      </c>
      <c r="Q486" s="20" t="str">
        <f>CONCATENATE(Table1[[#This Row],[date]],"-",M486,"-",L486)</f>
        <v>15-Aug-1992</v>
      </c>
      <c r="R486" s="24">
        <f t="shared" si="7"/>
        <v>30.811772758384667</v>
      </c>
    </row>
    <row r="487" spans="1:18" x14ac:dyDescent="0.25">
      <c r="A487" t="s">
        <v>3704</v>
      </c>
      <c r="B487">
        <v>1994</v>
      </c>
      <c r="C487" t="s">
        <v>8357</v>
      </c>
      <c r="D487">
        <v>29</v>
      </c>
      <c r="E487">
        <v>2</v>
      </c>
      <c r="F487" s="17">
        <v>4428.8900000000003</v>
      </c>
      <c r="G487" t="s">
        <v>8350</v>
      </c>
      <c r="H487" t="s">
        <v>8353</v>
      </c>
      <c r="I487" t="s">
        <v>8370</v>
      </c>
      <c r="L487" s="20">
        <v>1994</v>
      </c>
      <c r="M487" s="20" t="s">
        <v>8357</v>
      </c>
      <c r="N487" s="20" t="s">
        <v>8350</v>
      </c>
      <c r="O487" s="20" t="s">
        <v>8353</v>
      </c>
      <c r="P487" s="20" t="s">
        <v>8370</v>
      </c>
      <c r="Q487" s="20" t="str">
        <f>CONCATENATE(Table1[[#This Row],[date]],"-",M487,"-",L487)</f>
        <v>29-Dec-1994</v>
      </c>
      <c r="R487" s="24">
        <f t="shared" si="7"/>
        <v>28.442091813452585</v>
      </c>
    </row>
    <row r="488" spans="1:18" x14ac:dyDescent="0.25">
      <c r="A488" t="s">
        <v>3702</v>
      </c>
      <c r="B488">
        <v>1993</v>
      </c>
      <c r="C488" t="s">
        <v>8355</v>
      </c>
      <c r="D488">
        <v>4</v>
      </c>
      <c r="E488">
        <v>2</v>
      </c>
      <c r="F488" s="17">
        <v>4433.3900000000003</v>
      </c>
      <c r="G488" t="s">
        <v>8349</v>
      </c>
      <c r="H488" t="s">
        <v>8350</v>
      </c>
      <c r="I488" t="s">
        <v>8356</v>
      </c>
      <c r="L488" s="20">
        <v>1993</v>
      </c>
      <c r="M488" s="20" t="s">
        <v>8355</v>
      </c>
      <c r="N488" s="20" t="s">
        <v>8349</v>
      </c>
      <c r="O488" s="20" t="s">
        <v>8350</v>
      </c>
      <c r="P488" s="20" t="s">
        <v>8356</v>
      </c>
      <c r="Q488" s="20" t="str">
        <f>CONCATENATE(Table1[[#This Row],[date]],"-",M488,"-",L488)</f>
        <v>4-Sep-1993</v>
      </c>
      <c r="R488" s="24">
        <f t="shared" si="7"/>
        <v>29.759671436142021</v>
      </c>
    </row>
    <row r="489" spans="1:18" x14ac:dyDescent="0.25">
      <c r="A489" t="s">
        <v>3700</v>
      </c>
      <c r="B489">
        <v>1993</v>
      </c>
      <c r="C489" t="s">
        <v>8357</v>
      </c>
      <c r="D489">
        <v>23</v>
      </c>
      <c r="E489">
        <v>2</v>
      </c>
      <c r="F489" s="17">
        <v>4433.92</v>
      </c>
      <c r="G489" t="s">
        <v>8349</v>
      </c>
      <c r="H489" t="s">
        <v>8349</v>
      </c>
      <c r="I489" t="s">
        <v>8356</v>
      </c>
      <c r="L489" s="20">
        <v>1993</v>
      </c>
      <c r="M489" s="20" t="s">
        <v>8357</v>
      </c>
      <c r="N489" s="20" t="s">
        <v>8349</v>
      </c>
      <c r="O489" s="20" t="s">
        <v>8349</v>
      </c>
      <c r="P489" s="20" t="s">
        <v>8356</v>
      </c>
      <c r="Q489" s="20" t="str">
        <f>CONCATENATE(Table1[[#This Row],[date]],"-",M489,"-",L489)</f>
        <v>23-Dec-1993</v>
      </c>
      <c r="R489" s="24">
        <f t="shared" si="7"/>
        <v>29.45848789966437</v>
      </c>
    </row>
    <row r="490" spans="1:18" x14ac:dyDescent="0.25">
      <c r="A490" t="s">
        <v>3698</v>
      </c>
      <c r="B490">
        <v>1994</v>
      </c>
      <c r="C490" t="s">
        <v>8359</v>
      </c>
      <c r="D490">
        <v>8</v>
      </c>
      <c r="E490">
        <v>2</v>
      </c>
      <c r="F490" s="17">
        <v>4435.09</v>
      </c>
      <c r="G490" t="s">
        <v>8350</v>
      </c>
      <c r="H490" t="s">
        <v>8349</v>
      </c>
      <c r="I490" t="s">
        <v>8363</v>
      </c>
      <c r="L490" s="20">
        <v>1994</v>
      </c>
      <c r="M490" s="20" t="s">
        <v>8359</v>
      </c>
      <c r="N490" s="20" t="s">
        <v>8350</v>
      </c>
      <c r="O490" s="20" t="s">
        <v>8349</v>
      </c>
      <c r="P490" s="20" t="s">
        <v>8363</v>
      </c>
      <c r="Q490" s="20" t="str">
        <f>CONCATENATE(Table1[[#This Row],[date]],"-",M490,"-",L490)</f>
        <v>8-Oct-1994</v>
      </c>
      <c r="R490" s="24">
        <f t="shared" si="7"/>
        <v>28.666605822761703</v>
      </c>
    </row>
    <row r="491" spans="1:18" x14ac:dyDescent="0.25">
      <c r="A491" t="s">
        <v>3696</v>
      </c>
      <c r="B491">
        <v>1994</v>
      </c>
      <c r="C491" t="s">
        <v>8359</v>
      </c>
      <c r="D491">
        <v>24</v>
      </c>
      <c r="E491">
        <v>2</v>
      </c>
      <c r="F491" s="17">
        <v>4438.26</v>
      </c>
      <c r="G491" t="s">
        <v>8349</v>
      </c>
      <c r="H491" t="s">
        <v>8350</v>
      </c>
      <c r="I491" t="s">
        <v>8370</v>
      </c>
      <c r="L491" s="20">
        <v>1994</v>
      </c>
      <c r="M491" s="20" t="s">
        <v>8359</v>
      </c>
      <c r="N491" s="20" t="s">
        <v>8349</v>
      </c>
      <c r="O491" s="20" t="s">
        <v>8350</v>
      </c>
      <c r="P491" s="20" t="s">
        <v>8370</v>
      </c>
      <c r="Q491" s="20" t="str">
        <f>CONCATENATE(Table1[[#This Row],[date]],"-",M491,"-",L491)</f>
        <v>24-Oct-1994</v>
      </c>
      <c r="R491" s="24">
        <f t="shared" si="7"/>
        <v>28.622798211189192</v>
      </c>
    </row>
    <row r="492" spans="1:18" x14ac:dyDescent="0.25">
      <c r="A492" t="s">
        <v>3694</v>
      </c>
      <c r="B492">
        <v>1991</v>
      </c>
      <c r="C492" t="s">
        <v>8355</v>
      </c>
      <c r="D492">
        <v>3</v>
      </c>
      <c r="E492">
        <v>1</v>
      </c>
      <c r="F492" s="17">
        <v>4441.21</v>
      </c>
      <c r="G492" t="s">
        <v>8353</v>
      </c>
      <c r="H492" t="s">
        <v>8349</v>
      </c>
      <c r="I492" t="s">
        <v>8368</v>
      </c>
      <c r="L492" s="20">
        <v>1991</v>
      </c>
      <c r="M492" s="20" t="s">
        <v>8355</v>
      </c>
      <c r="N492" s="20" t="s">
        <v>8353</v>
      </c>
      <c r="O492" s="20" t="s">
        <v>8349</v>
      </c>
      <c r="P492" s="20" t="s">
        <v>8368</v>
      </c>
      <c r="Q492" s="20" t="str">
        <f>CONCATENATE(Table1[[#This Row],[date]],"-",M492,"-",L492)</f>
        <v>3-Sep-1991</v>
      </c>
      <c r="R492" s="24">
        <f t="shared" si="7"/>
        <v>31.762465776155313</v>
      </c>
    </row>
    <row r="493" spans="1:18" x14ac:dyDescent="0.25">
      <c r="A493" t="s">
        <v>3692</v>
      </c>
      <c r="B493">
        <v>1994</v>
      </c>
      <c r="C493" t="s">
        <v>8354</v>
      </c>
      <c r="D493">
        <v>28</v>
      </c>
      <c r="E493">
        <v>3</v>
      </c>
      <c r="F493" s="17">
        <v>4449.46</v>
      </c>
      <c r="G493" t="s">
        <v>8353</v>
      </c>
      <c r="H493" t="s">
        <v>8349</v>
      </c>
      <c r="I493" t="s">
        <v>8351</v>
      </c>
      <c r="L493" s="20">
        <v>1994</v>
      </c>
      <c r="M493" s="20" t="s">
        <v>8354</v>
      </c>
      <c r="N493" s="20" t="s">
        <v>8353</v>
      </c>
      <c r="O493" s="20" t="s">
        <v>8349</v>
      </c>
      <c r="P493" s="20" t="s">
        <v>8351</v>
      </c>
      <c r="Q493" s="20" t="str">
        <f>CONCATENATE(Table1[[#This Row],[date]],"-",M493,"-",L493)</f>
        <v>28-Jun-1994</v>
      </c>
      <c r="R493" s="24">
        <f t="shared" si="7"/>
        <v>28.945879346536458</v>
      </c>
    </row>
    <row r="494" spans="1:18" x14ac:dyDescent="0.25">
      <c r="A494" t="s">
        <v>3690</v>
      </c>
      <c r="B494">
        <v>1990</v>
      </c>
      <c r="C494" t="s">
        <v>8358</v>
      </c>
      <c r="D494">
        <v>8</v>
      </c>
      <c r="E494">
        <v>1</v>
      </c>
      <c r="F494" s="17">
        <v>4454.3999999999996</v>
      </c>
      <c r="G494" t="s">
        <v>8349</v>
      </c>
      <c r="H494" t="s">
        <v>8350</v>
      </c>
      <c r="I494" t="s">
        <v>8356</v>
      </c>
      <c r="L494" s="20">
        <v>1990</v>
      </c>
      <c r="M494" s="20" t="s">
        <v>8358</v>
      </c>
      <c r="N494" s="20" t="s">
        <v>8349</v>
      </c>
      <c r="O494" s="20" t="s">
        <v>8350</v>
      </c>
      <c r="P494" s="20" t="s">
        <v>8356</v>
      </c>
      <c r="Q494" s="20" t="str">
        <f>CONCATENATE(Table1[[#This Row],[date]],"-",M494,"-",L494)</f>
        <v>8-Aug-1990</v>
      </c>
      <c r="R494" s="24">
        <f t="shared" si="7"/>
        <v>32.833628603639873</v>
      </c>
    </row>
    <row r="495" spans="1:18" x14ac:dyDescent="0.25">
      <c r="A495" t="s">
        <v>3688</v>
      </c>
      <c r="B495">
        <v>1990</v>
      </c>
      <c r="C495" t="s">
        <v>8348</v>
      </c>
      <c r="D495">
        <v>15</v>
      </c>
      <c r="E495">
        <v>1</v>
      </c>
      <c r="F495" s="17">
        <v>4462.72</v>
      </c>
      <c r="G495" t="s">
        <v>8349</v>
      </c>
      <c r="H495" t="s">
        <v>8350</v>
      </c>
      <c r="I495" t="s">
        <v>8356</v>
      </c>
      <c r="L495" s="20">
        <v>1990</v>
      </c>
      <c r="M495" s="20" t="s">
        <v>8348</v>
      </c>
      <c r="N495" s="20" t="s">
        <v>8349</v>
      </c>
      <c r="O495" s="20" t="s">
        <v>8350</v>
      </c>
      <c r="P495" s="20" t="s">
        <v>8356</v>
      </c>
      <c r="Q495" s="20" t="str">
        <f>CONCATENATE(Table1[[#This Row],[date]],"-",M495,"-",L495)</f>
        <v>15-Jul-1990</v>
      </c>
      <c r="R495" s="24">
        <f t="shared" si="7"/>
        <v>32.899339668223547</v>
      </c>
    </row>
    <row r="496" spans="1:18" x14ac:dyDescent="0.25">
      <c r="A496" t="s">
        <v>3686</v>
      </c>
      <c r="B496">
        <v>1991</v>
      </c>
      <c r="C496" t="s">
        <v>8348</v>
      </c>
      <c r="D496">
        <v>4</v>
      </c>
      <c r="E496">
        <v>2</v>
      </c>
      <c r="F496" s="17">
        <v>4463.21</v>
      </c>
      <c r="G496" t="s">
        <v>8350</v>
      </c>
      <c r="H496" t="s">
        <v>8350</v>
      </c>
      <c r="I496" t="s">
        <v>8351</v>
      </c>
      <c r="L496" s="20">
        <v>1991</v>
      </c>
      <c r="M496" s="20" t="s">
        <v>8348</v>
      </c>
      <c r="N496" s="20" t="s">
        <v>8350</v>
      </c>
      <c r="O496" s="20" t="s">
        <v>8350</v>
      </c>
      <c r="P496" s="20" t="s">
        <v>8351</v>
      </c>
      <c r="Q496" s="20" t="str">
        <f>CONCATENATE(Table1[[#This Row],[date]],"-",M496,"-",L496)</f>
        <v>4-Jul-1991</v>
      </c>
      <c r="R496" s="24">
        <f t="shared" si="7"/>
        <v>31.929478138222848</v>
      </c>
    </row>
    <row r="497" spans="1:18" x14ac:dyDescent="0.25">
      <c r="A497" t="s">
        <v>3684</v>
      </c>
      <c r="B497">
        <v>1999</v>
      </c>
      <c r="C497" t="s">
        <v>8352</v>
      </c>
      <c r="D497">
        <v>20</v>
      </c>
      <c r="E497">
        <v>3</v>
      </c>
      <c r="F497" s="17">
        <v>4466.62</v>
      </c>
      <c r="G497" t="s">
        <v>8349</v>
      </c>
      <c r="H497" t="s">
        <v>8349</v>
      </c>
      <c r="I497" t="s">
        <v>8356</v>
      </c>
      <c r="L497" s="20">
        <v>1999</v>
      </c>
      <c r="M497" s="20" t="s">
        <v>8352</v>
      </c>
      <c r="N497" s="20" t="s">
        <v>8349</v>
      </c>
      <c r="O497" s="20" t="s">
        <v>8349</v>
      </c>
      <c r="P497" s="20" t="s">
        <v>8356</v>
      </c>
      <c r="Q497" s="20" t="str">
        <f>CONCATENATE(Table1[[#This Row],[date]],"-",M497,"-",L497)</f>
        <v>20-Nov-1999</v>
      </c>
      <c r="R497" s="24">
        <f t="shared" si="7"/>
        <v>23.548899353849524</v>
      </c>
    </row>
    <row r="498" spans="1:18" x14ac:dyDescent="0.25">
      <c r="A498" t="s">
        <v>3682</v>
      </c>
      <c r="B498">
        <v>2004</v>
      </c>
      <c r="C498" t="s">
        <v>8348</v>
      </c>
      <c r="D498">
        <v>18</v>
      </c>
      <c r="E498">
        <v>0</v>
      </c>
      <c r="F498" s="17">
        <v>4468.25</v>
      </c>
      <c r="G498" t="s">
        <v>8349</v>
      </c>
      <c r="H498" t="s">
        <v>8349</v>
      </c>
      <c r="I498" t="s">
        <v>8356</v>
      </c>
      <c r="L498" s="20">
        <v>2004</v>
      </c>
      <c r="M498" s="20" t="s">
        <v>8348</v>
      </c>
      <c r="N498" s="20" t="s">
        <v>8349</v>
      </c>
      <c r="O498" s="20" t="s">
        <v>8349</v>
      </c>
      <c r="P498" s="20" t="s">
        <v>8356</v>
      </c>
      <c r="Q498" s="20" t="str">
        <f>CONCATENATE(Table1[[#This Row],[date]],"-",M498,"-",L498)</f>
        <v>18-Jul-2004</v>
      </c>
      <c r="R498" s="24">
        <f t="shared" si="7"/>
        <v>18.888432580424368</v>
      </c>
    </row>
    <row r="499" spans="1:18" x14ac:dyDescent="0.25">
      <c r="A499" t="s">
        <v>3680</v>
      </c>
      <c r="B499">
        <v>1992</v>
      </c>
      <c r="C499" t="s">
        <v>8348</v>
      </c>
      <c r="D499">
        <v>12</v>
      </c>
      <c r="E499">
        <v>0</v>
      </c>
      <c r="F499" s="17">
        <v>4488.58</v>
      </c>
      <c r="G499" t="s">
        <v>8349</v>
      </c>
      <c r="H499" t="s">
        <v>8350</v>
      </c>
      <c r="I499" t="s">
        <v>8356</v>
      </c>
      <c r="L499" s="20">
        <v>1992</v>
      </c>
      <c r="M499" s="20" t="s">
        <v>8348</v>
      </c>
      <c r="N499" s="20" t="s">
        <v>8349</v>
      </c>
      <c r="O499" s="20" t="s">
        <v>8350</v>
      </c>
      <c r="P499" s="20" t="s">
        <v>8356</v>
      </c>
      <c r="Q499" s="20" t="str">
        <f>CONCATENATE(Table1[[#This Row],[date]],"-",M499,"-",L499)</f>
        <v>12-Jul-1992</v>
      </c>
      <c r="R499" s="24">
        <f t="shared" si="7"/>
        <v>30.904859685147159</v>
      </c>
    </row>
    <row r="500" spans="1:18" x14ac:dyDescent="0.25">
      <c r="A500" t="s">
        <v>3678</v>
      </c>
      <c r="B500">
        <v>1988</v>
      </c>
      <c r="C500" t="s">
        <v>8354</v>
      </c>
      <c r="D500">
        <v>26</v>
      </c>
      <c r="E500">
        <v>0</v>
      </c>
      <c r="F500" s="17">
        <v>4500.34</v>
      </c>
      <c r="G500" t="s">
        <v>8349</v>
      </c>
      <c r="H500" t="s">
        <v>8353</v>
      </c>
      <c r="I500" t="s">
        <v>8370</v>
      </c>
      <c r="L500" s="20">
        <v>1988</v>
      </c>
      <c r="M500" s="20" t="s">
        <v>8354</v>
      </c>
      <c r="N500" s="20" t="s">
        <v>8349</v>
      </c>
      <c r="O500" s="20" t="s">
        <v>8353</v>
      </c>
      <c r="P500" s="20" t="s">
        <v>8370</v>
      </c>
      <c r="Q500" s="20" t="str">
        <f>CONCATENATE(Table1[[#This Row],[date]],"-",M500,"-",L500)</f>
        <v>26-Jun-1988</v>
      </c>
      <c r="R500" s="24">
        <f t="shared" si="7"/>
        <v>34.948665297741272</v>
      </c>
    </row>
    <row r="501" spans="1:18" x14ac:dyDescent="0.25">
      <c r="A501" t="s">
        <v>3676</v>
      </c>
      <c r="B501">
        <v>1997</v>
      </c>
      <c r="C501" t="s">
        <v>8359</v>
      </c>
      <c r="D501">
        <v>13</v>
      </c>
      <c r="E501">
        <v>4</v>
      </c>
      <c r="F501" s="17">
        <v>4504.66</v>
      </c>
      <c r="G501" t="s">
        <v>8353</v>
      </c>
      <c r="H501" t="s">
        <v>8349</v>
      </c>
      <c r="I501" t="s">
        <v>8351</v>
      </c>
      <c r="L501" s="20">
        <v>1997</v>
      </c>
      <c r="M501" s="20" t="s">
        <v>8359</v>
      </c>
      <c r="N501" s="20" t="s">
        <v>8353</v>
      </c>
      <c r="O501" s="20" t="s">
        <v>8349</v>
      </c>
      <c r="P501" s="20" t="s">
        <v>8351</v>
      </c>
      <c r="Q501" s="20" t="str">
        <f>CONCATENATE(Table1[[#This Row],[date]],"-",M501,"-",L501)</f>
        <v>13-Oct-1997</v>
      </c>
      <c r="R501" s="24">
        <f t="shared" si="7"/>
        <v>25.652874961971403</v>
      </c>
    </row>
    <row r="502" spans="1:18" x14ac:dyDescent="0.25">
      <c r="A502" t="s">
        <v>3674</v>
      </c>
      <c r="B502">
        <v>1982</v>
      </c>
      <c r="C502" t="s">
        <v>8355</v>
      </c>
      <c r="D502">
        <v>27</v>
      </c>
      <c r="E502">
        <v>3</v>
      </c>
      <c r="F502" s="17">
        <v>4511.41</v>
      </c>
      <c r="G502" t="s">
        <v>8349</v>
      </c>
      <c r="H502" t="s">
        <v>8350</v>
      </c>
      <c r="I502" t="s">
        <v>8351</v>
      </c>
      <c r="L502" s="20">
        <v>1982</v>
      </c>
      <c r="M502" s="20" t="s">
        <v>8355</v>
      </c>
      <c r="N502" s="20" t="s">
        <v>8349</v>
      </c>
      <c r="O502" s="20" t="s">
        <v>8350</v>
      </c>
      <c r="P502" s="20" t="s">
        <v>8351</v>
      </c>
      <c r="Q502" s="20" t="str">
        <f>CONCATENATE(Table1[[#This Row],[date]],"-",M502,"-",L502)</f>
        <v>27-Sep-1982</v>
      </c>
      <c r="R502" s="24">
        <f t="shared" si="7"/>
        <v>40.696740547588007</v>
      </c>
    </row>
    <row r="503" spans="1:18" x14ac:dyDescent="0.25">
      <c r="A503" t="s">
        <v>3672</v>
      </c>
      <c r="B503">
        <v>1980</v>
      </c>
      <c r="C503" t="s">
        <v>8354</v>
      </c>
      <c r="D503">
        <v>16</v>
      </c>
      <c r="E503">
        <v>2</v>
      </c>
      <c r="F503" s="17">
        <v>4515.71</v>
      </c>
      <c r="G503" t="s">
        <v>8349</v>
      </c>
      <c r="H503" t="s">
        <v>8350</v>
      </c>
      <c r="I503" t="s">
        <v>8351</v>
      </c>
      <c r="L503" s="20">
        <v>1980</v>
      </c>
      <c r="M503" s="20" t="s">
        <v>8354</v>
      </c>
      <c r="N503" s="20" t="s">
        <v>8349</v>
      </c>
      <c r="O503" s="20" t="s">
        <v>8350</v>
      </c>
      <c r="P503" s="20" t="s">
        <v>8351</v>
      </c>
      <c r="Q503" s="20" t="str">
        <f>CONCATENATE(Table1[[#This Row],[date]],"-",M503,"-",L503)</f>
        <v>16-Jun-1980</v>
      </c>
      <c r="R503" s="24">
        <f t="shared" si="7"/>
        <v>42.976043805612591</v>
      </c>
    </row>
    <row r="504" spans="1:18" x14ac:dyDescent="0.25">
      <c r="A504" t="s">
        <v>3670</v>
      </c>
      <c r="B504">
        <v>2003</v>
      </c>
      <c r="C504" t="s">
        <v>8359</v>
      </c>
      <c r="D504">
        <v>2</v>
      </c>
      <c r="E504">
        <v>0</v>
      </c>
      <c r="F504" s="17">
        <v>4518.3999999999996</v>
      </c>
      <c r="G504" t="s">
        <v>8349</v>
      </c>
      <c r="H504" t="s">
        <v>8350</v>
      </c>
      <c r="I504" t="s">
        <v>8372</v>
      </c>
      <c r="L504" s="20">
        <v>2003</v>
      </c>
      <c r="M504" s="20" t="s">
        <v>8359</v>
      </c>
      <c r="N504" s="20" t="s">
        <v>8349</v>
      </c>
      <c r="O504" s="20" t="s">
        <v>8350</v>
      </c>
      <c r="P504" s="20" t="s">
        <v>8372</v>
      </c>
      <c r="Q504" s="20" t="str">
        <f>CONCATENATE(Table1[[#This Row],[date]],"-",M504,"-",L504)</f>
        <v>2-Oct-2003</v>
      </c>
      <c r="R504" s="24">
        <f t="shared" si="7"/>
        <v>19.683050847457626</v>
      </c>
    </row>
    <row r="505" spans="1:18" x14ac:dyDescent="0.25">
      <c r="A505" t="s">
        <v>3668</v>
      </c>
      <c r="B505">
        <v>1987</v>
      </c>
      <c r="C505" t="s">
        <v>8357</v>
      </c>
      <c r="D505">
        <v>5</v>
      </c>
      <c r="E505">
        <v>3</v>
      </c>
      <c r="F505" s="17">
        <v>4518.7700000000004</v>
      </c>
      <c r="G505" t="s">
        <v>8349</v>
      </c>
      <c r="H505" t="s">
        <v>8350</v>
      </c>
      <c r="I505" t="s">
        <v>8356</v>
      </c>
      <c r="L505" s="20">
        <v>1987</v>
      </c>
      <c r="M505" s="20" t="s">
        <v>8357</v>
      </c>
      <c r="N505" s="20" t="s">
        <v>8349</v>
      </c>
      <c r="O505" s="20" t="s">
        <v>8350</v>
      </c>
      <c r="P505" s="20" t="s">
        <v>8356</v>
      </c>
      <c r="Q505" s="20" t="str">
        <f>CONCATENATE(Table1[[#This Row],[date]],"-",M505,"-",L505)</f>
        <v>5-Dec-1987</v>
      </c>
      <c r="R505" s="24">
        <f t="shared" si="7"/>
        <v>35.507843717626166</v>
      </c>
    </row>
    <row r="506" spans="1:18" x14ac:dyDescent="0.25">
      <c r="A506" t="s">
        <v>3666</v>
      </c>
      <c r="B506">
        <v>1988</v>
      </c>
      <c r="C506" t="s">
        <v>8357</v>
      </c>
      <c r="D506">
        <v>21</v>
      </c>
      <c r="E506">
        <v>0</v>
      </c>
      <c r="F506" s="17">
        <v>4518.83</v>
      </c>
      <c r="G506" t="s">
        <v>8349</v>
      </c>
      <c r="H506" t="s">
        <v>8349</v>
      </c>
      <c r="I506" t="s">
        <v>8370</v>
      </c>
      <c r="L506" s="20">
        <v>1988</v>
      </c>
      <c r="M506" s="20" t="s">
        <v>8357</v>
      </c>
      <c r="N506" s="20" t="s">
        <v>8349</v>
      </c>
      <c r="O506" s="20" t="s">
        <v>8349</v>
      </c>
      <c r="P506" s="20" t="s">
        <v>8370</v>
      </c>
      <c r="Q506" s="20" t="str">
        <f>CONCATENATE(Table1[[#This Row],[date]],"-",M506,"-",L506)</f>
        <v>21-Dec-1988</v>
      </c>
      <c r="R506" s="24">
        <f t="shared" si="7"/>
        <v>34.461327857631758</v>
      </c>
    </row>
    <row r="507" spans="1:18" x14ac:dyDescent="0.25">
      <c r="A507" t="s">
        <v>3664</v>
      </c>
      <c r="B507">
        <v>1992</v>
      </c>
      <c r="C507" t="s">
        <v>8358</v>
      </c>
      <c r="D507">
        <v>13</v>
      </c>
      <c r="E507">
        <v>1</v>
      </c>
      <c r="F507" s="17">
        <v>4527.18</v>
      </c>
      <c r="G507" t="s">
        <v>8349</v>
      </c>
      <c r="H507" t="s">
        <v>8349</v>
      </c>
      <c r="I507" t="s">
        <v>8356</v>
      </c>
      <c r="L507" s="20">
        <v>1992</v>
      </c>
      <c r="M507" s="20" t="s">
        <v>8358</v>
      </c>
      <c r="N507" s="20" t="s">
        <v>8349</v>
      </c>
      <c r="O507" s="20" t="s">
        <v>8349</v>
      </c>
      <c r="P507" s="20" t="s">
        <v>8356</v>
      </c>
      <c r="Q507" s="20" t="str">
        <f>CONCATENATE(Table1[[#This Row],[date]],"-",M507,"-",L507)</f>
        <v>13-Aug-1992</v>
      </c>
      <c r="R507" s="24">
        <f t="shared" si="7"/>
        <v>30.817248459958932</v>
      </c>
    </row>
    <row r="508" spans="1:18" x14ac:dyDescent="0.25">
      <c r="A508" t="s">
        <v>3662</v>
      </c>
      <c r="B508">
        <v>1993</v>
      </c>
      <c r="C508" t="s">
        <v>8354</v>
      </c>
      <c r="D508">
        <v>29</v>
      </c>
      <c r="E508">
        <v>2</v>
      </c>
      <c r="F508" s="17">
        <v>4529.4799999999996</v>
      </c>
      <c r="G508" t="s">
        <v>8349</v>
      </c>
      <c r="H508" t="s">
        <v>8353</v>
      </c>
      <c r="I508" t="s">
        <v>8360</v>
      </c>
      <c r="L508" s="20">
        <v>1993</v>
      </c>
      <c r="M508" s="20" t="s">
        <v>8354</v>
      </c>
      <c r="N508" s="20" t="s">
        <v>8349</v>
      </c>
      <c r="O508" s="20" t="s">
        <v>8353</v>
      </c>
      <c r="P508" s="20" t="s">
        <v>8360</v>
      </c>
      <c r="Q508" s="20" t="str">
        <f>CONCATENATE(Table1[[#This Row],[date]],"-",M508,"-",L508)</f>
        <v>29-Jun-1993</v>
      </c>
      <c r="R508" s="24">
        <f t="shared" si="7"/>
        <v>29.943119590178412</v>
      </c>
    </row>
    <row r="509" spans="1:18" x14ac:dyDescent="0.25">
      <c r="A509" t="s">
        <v>3660</v>
      </c>
      <c r="B509">
        <v>1988</v>
      </c>
      <c r="C509" t="s">
        <v>8354</v>
      </c>
      <c r="D509">
        <v>13</v>
      </c>
      <c r="E509">
        <v>1</v>
      </c>
      <c r="F509" s="17">
        <v>4536.26</v>
      </c>
      <c r="G509" t="s">
        <v>8349</v>
      </c>
      <c r="H509" t="s">
        <v>8349</v>
      </c>
      <c r="I509" t="s">
        <v>8360</v>
      </c>
      <c r="L509" s="20">
        <v>1988</v>
      </c>
      <c r="M509" s="20" t="s">
        <v>8354</v>
      </c>
      <c r="N509" s="20" t="s">
        <v>8349</v>
      </c>
      <c r="O509" s="20" t="s">
        <v>8349</v>
      </c>
      <c r="P509" s="20" t="s">
        <v>8360</v>
      </c>
      <c r="Q509" s="20" t="str">
        <f>CONCATENATE(Table1[[#This Row],[date]],"-",M509,"-",L509)</f>
        <v>13-Jun-1988</v>
      </c>
      <c r="R509" s="24">
        <f t="shared" si="7"/>
        <v>34.984257357973988</v>
      </c>
    </row>
    <row r="510" spans="1:18" x14ac:dyDescent="0.25">
      <c r="A510" t="s">
        <v>3658</v>
      </c>
      <c r="B510">
        <v>1990</v>
      </c>
      <c r="C510" t="s">
        <v>8352</v>
      </c>
      <c r="D510">
        <v>17</v>
      </c>
      <c r="E510">
        <v>0</v>
      </c>
      <c r="F510" s="17">
        <v>4544.2299999999996</v>
      </c>
      <c r="G510" t="s">
        <v>8349</v>
      </c>
      <c r="H510" t="s">
        <v>8353</v>
      </c>
      <c r="I510" t="s">
        <v>8366</v>
      </c>
      <c r="L510" s="20">
        <v>1990</v>
      </c>
      <c r="M510" s="20" t="s">
        <v>8352</v>
      </c>
      <c r="N510" s="20" t="s">
        <v>8349</v>
      </c>
      <c r="O510" s="20" t="s">
        <v>8353</v>
      </c>
      <c r="P510" s="20" t="s">
        <v>8366</v>
      </c>
      <c r="Q510" s="20" t="str">
        <f>CONCATENATE(Table1[[#This Row],[date]],"-",M510,"-",L510)</f>
        <v>17-Nov-1990</v>
      </c>
      <c r="R510" s="24">
        <f t="shared" si="7"/>
        <v>32.557094540183606</v>
      </c>
    </row>
    <row r="511" spans="1:18" x14ac:dyDescent="0.25">
      <c r="A511" t="s">
        <v>3656</v>
      </c>
      <c r="B511">
        <v>2004</v>
      </c>
      <c r="C511" t="s">
        <v>8357</v>
      </c>
      <c r="D511">
        <v>22</v>
      </c>
      <c r="E511">
        <v>4</v>
      </c>
      <c r="F511" s="17">
        <v>4561.1899999999996</v>
      </c>
      <c r="G511" t="s">
        <v>8349</v>
      </c>
      <c r="H511" t="s">
        <v>8349</v>
      </c>
      <c r="I511" t="s">
        <v>8366</v>
      </c>
      <c r="L511" s="20">
        <v>2004</v>
      </c>
      <c r="M511" s="20" t="s">
        <v>8357</v>
      </c>
      <c r="N511" s="20" t="s">
        <v>8349</v>
      </c>
      <c r="O511" s="20" t="s">
        <v>8349</v>
      </c>
      <c r="P511" s="20" t="s">
        <v>8366</v>
      </c>
      <c r="Q511" s="20" t="str">
        <f>CONCATENATE(Table1[[#This Row],[date]],"-",M511,"-",L511)</f>
        <v>22-Dec-2004</v>
      </c>
      <c r="R511" s="24">
        <f t="shared" si="7"/>
        <v>18.458590006844627</v>
      </c>
    </row>
    <row r="512" spans="1:18" x14ac:dyDescent="0.25">
      <c r="A512" t="s">
        <v>3654</v>
      </c>
      <c r="B512">
        <v>1990</v>
      </c>
      <c r="C512" t="s">
        <v>8355</v>
      </c>
      <c r="D512">
        <v>20</v>
      </c>
      <c r="E512">
        <v>1</v>
      </c>
      <c r="F512" s="17">
        <v>4562.84</v>
      </c>
      <c r="G512" t="s">
        <v>8349</v>
      </c>
      <c r="H512" t="s">
        <v>8349</v>
      </c>
      <c r="I512" t="s">
        <v>8351</v>
      </c>
      <c r="L512" s="20">
        <v>1990</v>
      </c>
      <c r="M512" s="20" t="s">
        <v>8355</v>
      </c>
      <c r="N512" s="20" t="s">
        <v>8349</v>
      </c>
      <c r="O512" s="20" t="s">
        <v>8349</v>
      </c>
      <c r="P512" s="20" t="s">
        <v>8351</v>
      </c>
      <c r="Q512" s="20" t="str">
        <f>CONCATENATE(Table1[[#This Row],[date]],"-",M512,"-",L512)</f>
        <v>20-Sep-1990</v>
      </c>
      <c r="R512" s="24">
        <f t="shared" si="7"/>
        <v>32.715896279594133</v>
      </c>
    </row>
    <row r="513" spans="1:18" x14ac:dyDescent="0.25">
      <c r="A513" t="s">
        <v>3652</v>
      </c>
      <c r="B513">
        <v>1996</v>
      </c>
      <c r="C513" t="s">
        <v>8357</v>
      </c>
      <c r="D513">
        <v>25</v>
      </c>
      <c r="E513">
        <v>2</v>
      </c>
      <c r="F513" s="17">
        <v>4564.1899999999996</v>
      </c>
      <c r="G513" t="s">
        <v>8349</v>
      </c>
      <c r="H513" t="s">
        <v>8349</v>
      </c>
      <c r="I513" t="s">
        <v>8366</v>
      </c>
      <c r="L513" s="20">
        <v>1996</v>
      </c>
      <c r="M513" s="20" t="s">
        <v>8357</v>
      </c>
      <c r="N513" s="20" t="s">
        <v>8349</v>
      </c>
      <c r="O513" s="20" t="s">
        <v>8349</v>
      </c>
      <c r="P513" s="20" t="s">
        <v>8366</v>
      </c>
      <c r="Q513" s="20" t="str">
        <f>CONCATENATE(Table1[[#This Row],[date]],"-",M513,"-",L513)</f>
        <v>25-Dec-1996</v>
      </c>
      <c r="R513" s="24">
        <f t="shared" si="7"/>
        <v>26.45037645448323</v>
      </c>
    </row>
    <row r="514" spans="1:18" x14ac:dyDescent="0.25">
      <c r="A514" t="s">
        <v>3650</v>
      </c>
      <c r="B514">
        <v>1989</v>
      </c>
      <c r="C514" t="s">
        <v>8355</v>
      </c>
      <c r="D514">
        <v>18</v>
      </c>
      <c r="E514">
        <v>0</v>
      </c>
      <c r="F514" s="17">
        <v>4571.41</v>
      </c>
      <c r="G514" t="s">
        <v>8349</v>
      </c>
      <c r="H514" t="s">
        <v>8349</v>
      </c>
      <c r="I514" t="s">
        <v>8356</v>
      </c>
      <c r="L514" s="20">
        <v>1989</v>
      </c>
      <c r="M514" s="20" t="s">
        <v>8355</v>
      </c>
      <c r="N514" s="20" t="s">
        <v>8349</v>
      </c>
      <c r="O514" s="20" t="s">
        <v>8349</v>
      </c>
      <c r="P514" s="20" t="s">
        <v>8356</v>
      </c>
      <c r="Q514" s="20" t="str">
        <f>CONCATENATE(Table1[[#This Row],[date]],"-",M514,"-",L514)</f>
        <v>18-Sep-1989</v>
      </c>
      <c r="R514" s="24">
        <f t="shared" si="7"/>
        <v>33.721348666197294</v>
      </c>
    </row>
    <row r="515" spans="1:18" x14ac:dyDescent="0.25">
      <c r="A515" t="s">
        <v>3648</v>
      </c>
      <c r="B515">
        <v>2000</v>
      </c>
      <c r="C515" t="s">
        <v>8348</v>
      </c>
      <c r="D515">
        <v>2</v>
      </c>
      <c r="E515">
        <v>0</v>
      </c>
      <c r="F515" s="17">
        <v>4608.03</v>
      </c>
      <c r="G515" t="s">
        <v>8349</v>
      </c>
      <c r="H515" t="s">
        <v>8350</v>
      </c>
      <c r="I515" t="s">
        <v>8360</v>
      </c>
      <c r="L515" s="20">
        <v>2000</v>
      </c>
      <c r="M515" s="20" t="s">
        <v>8348</v>
      </c>
      <c r="N515" s="20" t="s">
        <v>8349</v>
      </c>
      <c r="O515" s="20" t="s">
        <v>8350</v>
      </c>
      <c r="P515" s="20" t="s">
        <v>8360</v>
      </c>
      <c r="Q515" s="20" t="str">
        <f>CONCATENATE(Table1[[#This Row],[date]],"-",M515,"-",L515)</f>
        <v>2-Jul-2000</v>
      </c>
      <c r="R515" s="24">
        <f t="shared" ref="R515:R578" si="8">YEARFRAC(Q515,DATE(2023,6,8),1)</f>
        <v>22.932238193018481</v>
      </c>
    </row>
    <row r="516" spans="1:18" x14ac:dyDescent="0.25">
      <c r="A516" t="s">
        <v>3646</v>
      </c>
      <c r="B516">
        <v>1998</v>
      </c>
      <c r="C516" t="s">
        <v>8354</v>
      </c>
      <c r="D516">
        <v>29</v>
      </c>
      <c r="E516">
        <v>3</v>
      </c>
      <c r="F516" s="17">
        <v>4618.08</v>
      </c>
      <c r="G516" t="s">
        <v>8349</v>
      </c>
      <c r="H516" t="s">
        <v>8353</v>
      </c>
      <c r="I516" t="s">
        <v>8356</v>
      </c>
      <c r="L516" s="20">
        <v>1998</v>
      </c>
      <c r="M516" s="20" t="s">
        <v>8354</v>
      </c>
      <c r="N516" s="20" t="s">
        <v>8349</v>
      </c>
      <c r="O516" s="20" t="s">
        <v>8353</v>
      </c>
      <c r="P516" s="20" t="s">
        <v>8356</v>
      </c>
      <c r="Q516" s="20" t="str">
        <f>CONCATENATE(Table1[[#This Row],[date]],"-",M516,"-",L516)</f>
        <v>29-Jun-1998</v>
      </c>
      <c r="R516" s="24">
        <f t="shared" si="8"/>
        <v>24.94313395113732</v>
      </c>
    </row>
    <row r="517" spans="1:18" x14ac:dyDescent="0.25">
      <c r="A517" t="s">
        <v>3644</v>
      </c>
      <c r="B517">
        <v>1985</v>
      </c>
      <c r="C517" t="s">
        <v>8354</v>
      </c>
      <c r="D517">
        <v>22</v>
      </c>
      <c r="E517">
        <v>0</v>
      </c>
      <c r="F517" s="17">
        <v>4646.76</v>
      </c>
      <c r="G517" t="s">
        <v>8353</v>
      </c>
      <c r="H517" t="s">
        <v>8353</v>
      </c>
      <c r="I517" t="s">
        <v>8360</v>
      </c>
      <c r="L517" s="20">
        <v>1985</v>
      </c>
      <c r="M517" s="20" t="s">
        <v>8354</v>
      </c>
      <c r="N517" s="20" t="s">
        <v>8353</v>
      </c>
      <c r="O517" s="20" t="s">
        <v>8353</v>
      </c>
      <c r="P517" s="20" t="s">
        <v>8360</v>
      </c>
      <c r="Q517" s="20" t="str">
        <f>CONCATENATE(Table1[[#This Row],[date]],"-",M517,"-",L517)</f>
        <v>22-Jun-1985</v>
      </c>
      <c r="R517" s="24">
        <f t="shared" si="8"/>
        <v>37.962299915754002</v>
      </c>
    </row>
    <row r="518" spans="1:18" x14ac:dyDescent="0.25">
      <c r="A518" t="s">
        <v>3642</v>
      </c>
      <c r="B518">
        <v>1996</v>
      </c>
      <c r="C518" t="s">
        <v>8359</v>
      </c>
      <c r="D518">
        <v>25</v>
      </c>
      <c r="E518">
        <v>3</v>
      </c>
      <c r="F518" s="17">
        <v>4661.29</v>
      </c>
      <c r="G518" t="s">
        <v>8349</v>
      </c>
      <c r="H518" t="s">
        <v>8353</v>
      </c>
      <c r="I518" t="s">
        <v>8370</v>
      </c>
      <c r="L518" s="20">
        <v>1996</v>
      </c>
      <c r="M518" s="20" t="s">
        <v>8359</v>
      </c>
      <c r="N518" s="20" t="s">
        <v>8349</v>
      </c>
      <c r="O518" s="20" t="s">
        <v>8353</v>
      </c>
      <c r="P518" s="20" t="s">
        <v>8370</v>
      </c>
      <c r="Q518" s="20" t="str">
        <f>CONCATENATE(Table1[[#This Row],[date]],"-",M518,"-",L518)</f>
        <v>25-Oct-1996</v>
      </c>
      <c r="R518" s="24">
        <f t="shared" si="8"/>
        <v>26.617385352498289</v>
      </c>
    </row>
    <row r="519" spans="1:18" x14ac:dyDescent="0.25">
      <c r="A519" t="s">
        <v>3640</v>
      </c>
      <c r="B519">
        <v>1990</v>
      </c>
      <c r="C519" t="s">
        <v>8358</v>
      </c>
      <c r="D519">
        <v>5</v>
      </c>
      <c r="E519">
        <v>1</v>
      </c>
      <c r="F519" s="17">
        <v>4667.6099999999997</v>
      </c>
      <c r="G519" t="s">
        <v>8350</v>
      </c>
      <c r="H519" t="s">
        <v>8350</v>
      </c>
      <c r="I519" t="s">
        <v>8363</v>
      </c>
      <c r="L519" s="20">
        <v>1990</v>
      </c>
      <c r="M519" s="20" t="s">
        <v>8358</v>
      </c>
      <c r="N519" s="20" t="s">
        <v>8350</v>
      </c>
      <c r="O519" s="20" t="s">
        <v>8350</v>
      </c>
      <c r="P519" s="20" t="s">
        <v>8363</v>
      </c>
      <c r="Q519" s="20" t="str">
        <f>CONCATENATE(Table1[[#This Row],[date]],"-",M519,"-",L519)</f>
        <v>5-Aug-1990</v>
      </c>
      <c r="R519" s="24">
        <f t="shared" si="8"/>
        <v>32.841842486712835</v>
      </c>
    </row>
    <row r="520" spans="1:18" x14ac:dyDescent="0.25">
      <c r="A520" t="s">
        <v>3638</v>
      </c>
      <c r="B520">
        <v>1990</v>
      </c>
      <c r="C520" t="s">
        <v>8355</v>
      </c>
      <c r="D520">
        <v>26</v>
      </c>
      <c r="E520">
        <v>2</v>
      </c>
      <c r="F520" s="17">
        <v>4670.6400000000003</v>
      </c>
      <c r="G520" t="s">
        <v>8349</v>
      </c>
      <c r="H520" t="s">
        <v>8349</v>
      </c>
      <c r="I520" t="s">
        <v>8360</v>
      </c>
      <c r="L520" s="20">
        <v>1990</v>
      </c>
      <c r="M520" s="20" t="s">
        <v>8355</v>
      </c>
      <c r="N520" s="20" t="s">
        <v>8349</v>
      </c>
      <c r="O520" s="20" t="s">
        <v>8349</v>
      </c>
      <c r="P520" s="20" t="s">
        <v>8360</v>
      </c>
      <c r="Q520" s="20" t="str">
        <f>CONCATENATE(Table1[[#This Row],[date]],"-",M520,"-",L520)</f>
        <v>26-Sep-1990</v>
      </c>
      <c r="R520" s="24">
        <f t="shared" si="8"/>
        <v>32.699468513448217</v>
      </c>
    </row>
    <row r="521" spans="1:18" x14ac:dyDescent="0.25">
      <c r="A521" t="s">
        <v>3636</v>
      </c>
      <c r="B521">
        <v>1990</v>
      </c>
      <c r="C521" t="s">
        <v>8348</v>
      </c>
      <c r="D521">
        <v>13</v>
      </c>
      <c r="E521">
        <v>2</v>
      </c>
      <c r="F521" s="17">
        <v>4673.3900000000003</v>
      </c>
      <c r="G521" t="s">
        <v>8349</v>
      </c>
      <c r="H521" t="s">
        <v>8353</v>
      </c>
      <c r="I521" t="s">
        <v>8351</v>
      </c>
      <c r="L521" s="20">
        <v>1990</v>
      </c>
      <c r="M521" s="20" t="s">
        <v>8348</v>
      </c>
      <c r="N521" s="20" t="s">
        <v>8349</v>
      </c>
      <c r="O521" s="20" t="s">
        <v>8353</v>
      </c>
      <c r="P521" s="20" t="s">
        <v>8351</v>
      </c>
      <c r="Q521" s="20" t="str">
        <f>CONCATENATE(Table1[[#This Row],[date]],"-",M521,"-",L521)</f>
        <v>13-Jul-1990</v>
      </c>
      <c r="R521" s="24">
        <f t="shared" si="8"/>
        <v>32.904815590272186</v>
      </c>
    </row>
    <row r="522" spans="1:18" x14ac:dyDescent="0.25">
      <c r="A522" t="s">
        <v>3634</v>
      </c>
      <c r="B522">
        <v>1979</v>
      </c>
      <c r="C522" t="s">
        <v>8359</v>
      </c>
      <c r="D522">
        <v>18</v>
      </c>
      <c r="E522">
        <v>2</v>
      </c>
      <c r="F522" s="17">
        <v>4674.2</v>
      </c>
      <c r="G522" t="s">
        <v>8349</v>
      </c>
      <c r="H522" t="s">
        <v>8353</v>
      </c>
      <c r="I522" t="s">
        <v>8351</v>
      </c>
      <c r="L522" s="20">
        <v>1979</v>
      </c>
      <c r="M522" s="20" t="s">
        <v>8359</v>
      </c>
      <c r="N522" s="20" t="s">
        <v>8349</v>
      </c>
      <c r="O522" s="20" t="s">
        <v>8353</v>
      </c>
      <c r="P522" s="20" t="s">
        <v>8351</v>
      </c>
      <c r="Q522" s="20" t="str">
        <f>CONCATENATE(Table1[[#This Row],[date]],"-",M522,"-",L522)</f>
        <v>18-Oct-1979</v>
      </c>
      <c r="R522" s="24">
        <f t="shared" si="8"/>
        <v>43.639267461669505</v>
      </c>
    </row>
    <row r="523" spans="1:18" x14ac:dyDescent="0.25">
      <c r="A523" t="s">
        <v>3632</v>
      </c>
      <c r="B523">
        <v>2003</v>
      </c>
      <c r="C523" t="s">
        <v>8359</v>
      </c>
      <c r="D523">
        <v>4</v>
      </c>
      <c r="E523">
        <v>0</v>
      </c>
      <c r="F523" s="17">
        <v>4678.8</v>
      </c>
      <c r="G523" t="s">
        <v>8349</v>
      </c>
      <c r="H523" t="s">
        <v>8353</v>
      </c>
      <c r="I523" t="s">
        <v>8369</v>
      </c>
      <c r="L523" s="20">
        <v>2003</v>
      </c>
      <c r="M523" s="20" t="s">
        <v>8359</v>
      </c>
      <c r="N523" s="20" t="s">
        <v>8349</v>
      </c>
      <c r="O523" s="20" t="s">
        <v>8353</v>
      </c>
      <c r="P523" s="20" t="s">
        <v>8369</v>
      </c>
      <c r="Q523" s="20" t="str">
        <f>CONCATENATE(Table1[[#This Row],[date]],"-",M523,"-",L523)</f>
        <v>4-Oct-2003</v>
      </c>
      <c r="R523" s="24">
        <f t="shared" si="8"/>
        <v>19.677574967405477</v>
      </c>
    </row>
    <row r="524" spans="1:18" x14ac:dyDescent="0.25">
      <c r="A524" t="s">
        <v>3630</v>
      </c>
      <c r="B524">
        <v>1990</v>
      </c>
      <c r="C524" t="s">
        <v>8355</v>
      </c>
      <c r="D524">
        <v>4</v>
      </c>
      <c r="E524">
        <v>2</v>
      </c>
      <c r="F524" s="17">
        <v>4686.3900000000003</v>
      </c>
      <c r="G524" t="s">
        <v>8350</v>
      </c>
      <c r="H524" t="s">
        <v>8350</v>
      </c>
      <c r="I524" t="s">
        <v>8351</v>
      </c>
      <c r="L524" s="20">
        <v>1990</v>
      </c>
      <c r="M524" s="20" t="s">
        <v>8355</v>
      </c>
      <c r="N524" s="20" t="s">
        <v>8350</v>
      </c>
      <c r="O524" s="20" t="s">
        <v>8350</v>
      </c>
      <c r="P524" s="20" t="s">
        <v>8351</v>
      </c>
      <c r="Q524" s="20" t="str">
        <f>CONCATENATE(Table1[[#This Row],[date]],"-",M524,"-",L524)</f>
        <v>4-Sep-1990</v>
      </c>
      <c r="R524" s="24">
        <f t="shared" si="8"/>
        <v>32.759703655983252</v>
      </c>
    </row>
    <row r="525" spans="1:18" x14ac:dyDescent="0.25">
      <c r="A525" t="s">
        <v>3628</v>
      </c>
      <c r="B525">
        <v>2003</v>
      </c>
      <c r="C525" t="s">
        <v>8354</v>
      </c>
      <c r="D525">
        <v>22</v>
      </c>
      <c r="E525">
        <v>5</v>
      </c>
      <c r="F525" s="17">
        <v>4687.8</v>
      </c>
      <c r="G525" t="s">
        <v>8349</v>
      </c>
      <c r="H525" t="s">
        <v>8350</v>
      </c>
      <c r="I525" t="s">
        <v>8360</v>
      </c>
      <c r="L525" s="20">
        <v>2003</v>
      </c>
      <c r="M525" s="20" t="s">
        <v>8354</v>
      </c>
      <c r="N525" s="20" t="s">
        <v>8349</v>
      </c>
      <c r="O525" s="20" t="s">
        <v>8350</v>
      </c>
      <c r="P525" s="20" t="s">
        <v>8360</v>
      </c>
      <c r="Q525" s="20" t="str">
        <f>CONCATENATE(Table1[[#This Row],[date]],"-",M525,"-",L525)</f>
        <v>22-Jun-2003</v>
      </c>
      <c r="R525" s="24">
        <f t="shared" si="8"/>
        <v>19.962320730117341</v>
      </c>
    </row>
    <row r="526" spans="1:18" x14ac:dyDescent="0.25">
      <c r="A526" t="s">
        <v>3626</v>
      </c>
      <c r="B526">
        <v>1977</v>
      </c>
      <c r="C526" t="s">
        <v>8357</v>
      </c>
      <c r="D526">
        <v>4</v>
      </c>
      <c r="E526">
        <v>2</v>
      </c>
      <c r="F526" s="17">
        <v>4699.47</v>
      </c>
      <c r="G526" t="s">
        <v>8349</v>
      </c>
      <c r="H526" t="s">
        <v>8350</v>
      </c>
      <c r="I526" t="s">
        <v>8351</v>
      </c>
      <c r="L526" s="20">
        <v>1977</v>
      </c>
      <c r="M526" s="20" t="s">
        <v>8357</v>
      </c>
      <c r="N526" s="20" t="s">
        <v>8349</v>
      </c>
      <c r="O526" s="20" t="s">
        <v>8350</v>
      </c>
      <c r="P526" s="20" t="s">
        <v>8351</v>
      </c>
      <c r="Q526" s="20" t="str">
        <f>CONCATENATE(Table1[[#This Row],[date]],"-",M526,"-",L526)</f>
        <v>4-Dec-1977</v>
      </c>
      <c r="R526" s="24">
        <f t="shared" si="8"/>
        <v>45.510544098799954</v>
      </c>
    </row>
    <row r="527" spans="1:18" x14ac:dyDescent="0.25">
      <c r="A527" t="s">
        <v>3624</v>
      </c>
      <c r="B527">
        <v>1981</v>
      </c>
      <c r="C527" t="s">
        <v>8358</v>
      </c>
      <c r="D527">
        <v>12</v>
      </c>
      <c r="E527">
        <v>1</v>
      </c>
      <c r="F527" s="17">
        <v>4712.12</v>
      </c>
      <c r="G527" t="s">
        <v>8349</v>
      </c>
      <c r="H527" t="s">
        <v>8350</v>
      </c>
      <c r="I527" t="s">
        <v>8360</v>
      </c>
      <c r="L527" s="20">
        <v>1981</v>
      </c>
      <c r="M527" s="20" t="s">
        <v>8358</v>
      </c>
      <c r="N527" s="20" t="s">
        <v>8349</v>
      </c>
      <c r="O527" s="20" t="s">
        <v>8350</v>
      </c>
      <c r="P527" s="20" t="s">
        <v>8360</v>
      </c>
      <c r="Q527" s="20" t="str">
        <f>CONCATENATE(Table1[[#This Row],[date]],"-",M527,"-",L527)</f>
        <v>12-Aug-1981</v>
      </c>
      <c r="R527" s="24">
        <f t="shared" si="8"/>
        <v>41.822667940146452</v>
      </c>
    </row>
    <row r="528" spans="1:18" x14ac:dyDescent="0.25">
      <c r="A528" t="s">
        <v>3622</v>
      </c>
      <c r="B528">
        <v>1992</v>
      </c>
      <c r="C528" t="s">
        <v>8359</v>
      </c>
      <c r="D528">
        <v>9</v>
      </c>
      <c r="E528">
        <v>1</v>
      </c>
      <c r="F528" s="17">
        <v>4718.2</v>
      </c>
      <c r="G528" t="s">
        <v>8349</v>
      </c>
      <c r="H528" t="s">
        <v>8350</v>
      </c>
      <c r="I528" t="s">
        <v>8366</v>
      </c>
      <c r="L528" s="20">
        <v>1992</v>
      </c>
      <c r="M528" s="20" t="s">
        <v>8359</v>
      </c>
      <c r="N528" s="20" t="s">
        <v>8349</v>
      </c>
      <c r="O528" s="20" t="s">
        <v>8350</v>
      </c>
      <c r="P528" s="20" t="s">
        <v>8366</v>
      </c>
      <c r="Q528" s="20" t="str">
        <f>CONCATENATE(Table1[[#This Row],[date]],"-",M528,"-",L528)</f>
        <v>9-Oct-1992</v>
      </c>
      <c r="R528" s="24">
        <f t="shared" si="8"/>
        <v>30.661190965092402</v>
      </c>
    </row>
    <row r="529" spans="1:18" x14ac:dyDescent="0.25">
      <c r="A529" t="s">
        <v>3620</v>
      </c>
      <c r="B529">
        <v>1992</v>
      </c>
      <c r="C529" t="s">
        <v>8355</v>
      </c>
      <c r="D529">
        <v>28</v>
      </c>
      <c r="E529">
        <v>1</v>
      </c>
      <c r="F529" s="17">
        <v>4719.5200000000004</v>
      </c>
      <c r="G529" t="s">
        <v>8349</v>
      </c>
      <c r="H529" t="s">
        <v>8349</v>
      </c>
      <c r="I529" t="s">
        <v>8366</v>
      </c>
      <c r="L529" s="20">
        <v>1992</v>
      </c>
      <c r="M529" s="20" t="s">
        <v>8355</v>
      </c>
      <c r="N529" s="20" t="s">
        <v>8349</v>
      </c>
      <c r="O529" s="20" t="s">
        <v>8349</v>
      </c>
      <c r="P529" s="20" t="s">
        <v>8366</v>
      </c>
      <c r="Q529" s="20" t="str">
        <f>CONCATENATE(Table1[[#This Row],[date]],"-",M529,"-",L529)</f>
        <v>28-Sep-1992</v>
      </c>
      <c r="R529" s="24">
        <f t="shared" si="8"/>
        <v>30.691307323750856</v>
      </c>
    </row>
    <row r="530" spans="1:18" x14ac:dyDescent="0.25">
      <c r="A530" t="s">
        <v>3618</v>
      </c>
      <c r="B530">
        <v>1994</v>
      </c>
      <c r="C530" t="s">
        <v>8358</v>
      </c>
      <c r="D530">
        <v>12</v>
      </c>
      <c r="E530">
        <v>2</v>
      </c>
      <c r="F530" s="17">
        <v>4719.74</v>
      </c>
      <c r="G530" t="s">
        <v>8349</v>
      </c>
      <c r="H530" t="s">
        <v>8353</v>
      </c>
      <c r="I530" t="s">
        <v>8356</v>
      </c>
      <c r="L530" s="20">
        <v>1994</v>
      </c>
      <c r="M530" s="20" t="s">
        <v>8358</v>
      </c>
      <c r="N530" s="20" t="s">
        <v>8349</v>
      </c>
      <c r="O530" s="20" t="s">
        <v>8353</v>
      </c>
      <c r="P530" s="20" t="s">
        <v>8356</v>
      </c>
      <c r="Q530" s="20" t="str">
        <f>CONCATENATE(Table1[[#This Row],[date]],"-",M530,"-",L530)</f>
        <v>12-Aug-1994</v>
      </c>
      <c r="R530" s="24">
        <f t="shared" si="8"/>
        <v>28.822670438988773</v>
      </c>
    </row>
    <row r="531" spans="1:18" x14ac:dyDescent="0.25">
      <c r="A531" t="s">
        <v>3616</v>
      </c>
      <c r="B531">
        <v>1980</v>
      </c>
      <c r="C531" t="s">
        <v>8348</v>
      </c>
      <c r="D531">
        <v>2</v>
      </c>
      <c r="E531">
        <v>2</v>
      </c>
      <c r="F531" s="17">
        <v>4728.71</v>
      </c>
      <c r="G531" t="s">
        <v>8349</v>
      </c>
      <c r="H531" t="s">
        <v>8350</v>
      </c>
      <c r="I531" t="s">
        <v>8356</v>
      </c>
      <c r="L531" s="20">
        <v>1980</v>
      </c>
      <c r="M531" s="20" t="s">
        <v>8348</v>
      </c>
      <c r="N531" s="20" t="s">
        <v>8349</v>
      </c>
      <c r="O531" s="20" t="s">
        <v>8350</v>
      </c>
      <c r="P531" s="20" t="s">
        <v>8356</v>
      </c>
      <c r="Q531" s="20" t="str">
        <f>CONCATENATE(Table1[[#This Row],[date]],"-",M531,"-",L531)</f>
        <v>2-Jul-1980</v>
      </c>
      <c r="R531" s="24">
        <f t="shared" si="8"/>
        <v>42.932238193018478</v>
      </c>
    </row>
    <row r="532" spans="1:18" x14ac:dyDescent="0.25">
      <c r="A532" t="s">
        <v>3614</v>
      </c>
      <c r="B532">
        <v>1986</v>
      </c>
      <c r="C532" t="s">
        <v>8355</v>
      </c>
      <c r="D532">
        <v>5</v>
      </c>
      <c r="E532">
        <v>3</v>
      </c>
      <c r="F532" s="17">
        <v>4734.6400000000003</v>
      </c>
      <c r="G532" t="s">
        <v>8349</v>
      </c>
      <c r="H532" t="s">
        <v>8353</v>
      </c>
      <c r="I532" t="s">
        <v>8351</v>
      </c>
      <c r="L532" s="20">
        <v>1986</v>
      </c>
      <c r="M532" s="20" t="s">
        <v>8355</v>
      </c>
      <c r="N532" s="20" t="s">
        <v>8349</v>
      </c>
      <c r="O532" s="20" t="s">
        <v>8353</v>
      </c>
      <c r="P532" s="20" t="s">
        <v>8351</v>
      </c>
      <c r="Q532" s="20" t="str">
        <f>CONCATENATE(Table1[[#This Row],[date]],"-",M532,"-",L532)</f>
        <v>5-Sep-1986</v>
      </c>
      <c r="R532" s="24">
        <f t="shared" si="8"/>
        <v>36.756970963325884</v>
      </c>
    </row>
    <row r="533" spans="1:18" x14ac:dyDescent="0.25">
      <c r="A533" t="s">
        <v>3612</v>
      </c>
      <c r="B533">
        <v>1991</v>
      </c>
      <c r="C533" t="s">
        <v>8359</v>
      </c>
      <c r="D533">
        <v>12</v>
      </c>
      <c r="E533">
        <v>1</v>
      </c>
      <c r="F533" s="17">
        <v>4738.2700000000004</v>
      </c>
      <c r="G533" t="s">
        <v>8349</v>
      </c>
      <c r="H533" t="s">
        <v>8350</v>
      </c>
      <c r="I533" t="s">
        <v>8356</v>
      </c>
      <c r="L533" s="20">
        <v>1991</v>
      </c>
      <c r="M533" s="20" t="s">
        <v>8359</v>
      </c>
      <c r="N533" s="20" t="s">
        <v>8349</v>
      </c>
      <c r="O533" s="20" t="s">
        <v>8350</v>
      </c>
      <c r="P533" s="20" t="s">
        <v>8356</v>
      </c>
      <c r="Q533" s="20" t="str">
        <f>CONCATENATE(Table1[[#This Row],[date]],"-",M533,"-",L533)</f>
        <v>12-Oct-1991</v>
      </c>
      <c r="R533" s="24">
        <f t="shared" si="8"/>
        <v>31.655687380735085</v>
      </c>
    </row>
    <row r="534" spans="1:18" x14ac:dyDescent="0.25">
      <c r="A534" t="s">
        <v>3610</v>
      </c>
      <c r="B534">
        <v>2004</v>
      </c>
      <c r="C534" t="s">
        <v>8352</v>
      </c>
      <c r="D534">
        <v>24</v>
      </c>
      <c r="E534">
        <v>0</v>
      </c>
      <c r="F534" s="17">
        <v>4740.78</v>
      </c>
      <c r="G534" t="s">
        <v>8349</v>
      </c>
      <c r="H534" t="s">
        <v>8350</v>
      </c>
      <c r="I534" t="s">
        <v>8369</v>
      </c>
      <c r="L534" s="20">
        <v>2004</v>
      </c>
      <c r="M534" s="20" t="s">
        <v>8352</v>
      </c>
      <c r="N534" s="20" t="s">
        <v>8349</v>
      </c>
      <c r="O534" s="20" t="s">
        <v>8350</v>
      </c>
      <c r="P534" s="20" t="s">
        <v>8369</v>
      </c>
      <c r="Q534" s="20" t="str">
        <f>CONCATENATE(Table1[[#This Row],[date]],"-",M534,"-",L534)</f>
        <v>24-Nov-2004</v>
      </c>
      <c r="R534" s="24">
        <f t="shared" si="8"/>
        <v>18.535249828884325</v>
      </c>
    </row>
    <row r="535" spans="1:18" x14ac:dyDescent="0.25">
      <c r="A535" t="s">
        <v>3608</v>
      </c>
      <c r="B535">
        <v>1987</v>
      </c>
      <c r="C535" t="s">
        <v>8354</v>
      </c>
      <c r="D535">
        <v>5</v>
      </c>
      <c r="E535">
        <v>1</v>
      </c>
      <c r="F535" s="17">
        <v>4746.34</v>
      </c>
      <c r="G535" t="s">
        <v>8349</v>
      </c>
      <c r="H535" t="s">
        <v>8349</v>
      </c>
      <c r="I535" t="s">
        <v>8360</v>
      </c>
      <c r="L535" s="20">
        <v>1987</v>
      </c>
      <c r="M535" s="20" t="s">
        <v>8354</v>
      </c>
      <c r="N535" s="20" t="s">
        <v>8349</v>
      </c>
      <c r="O535" s="20" t="s">
        <v>8349</v>
      </c>
      <c r="P535" s="20" t="s">
        <v>8360</v>
      </c>
      <c r="Q535" s="20" t="str">
        <f>CONCATENATE(Table1[[#This Row],[date]],"-",M535,"-",L535)</f>
        <v>5-Jun-1987</v>
      </c>
      <c r="R535" s="24">
        <f t="shared" si="8"/>
        <v>36.008879680331511</v>
      </c>
    </row>
    <row r="536" spans="1:18" x14ac:dyDescent="0.25">
      <c r="A536" t="s">
        <v>3606</v>
      </c>
      <c r="B536">
        <v>1987</v>
      </c>
      <c r="C536" t="s">
        <v>8355</v>
      </c>
      <c r="D536">
        <v>2</v>
      </c>
      <c r="E536">
        <v>1</v>
      </c>
      <c r="F536" s="17">
        <v>4747.05</v>
      </c>
      <c r="G536" t="s">
        <v>8349</v>
      </c>
      <c r="H536" t="s">
        <v>8349</v>
      </c>
      <c r="I536" t="s">
        <v>8351</v>
      </c>
      <c r="L536" s="20">
        <v>1987</v>
      </c>
      <c r="M536" s="20" t="s">
        <v>8355</v>
      </c>
      <c r="N536" s="20" t="s">
        <v>8349</v>
      </c>
      <c r="O536" s="20" t="s">
        <v>8349</v>
      </c>
      <c r="P536" s="20" t="s">
        <v>8351</v>
      </c>
      <c r="Q536" s="20" t="str">
        <f>CONCATENATE(Table1[[#This Row],[date]],"-",M536,"-",L536)</f>
        <v>2-Sep-1987</v>
      </c>
      <c r="R536" s="24">
        <f t="shared" si="8"/>
        <v>35.76520645256771</v>
      </c>
    </row>
    <row r="537" spans="1:18" x14ac:dyDescent="0.25">
      <c r="A537" t="s">
        <v>3604</v>
      </c>
      <c r="B537">
        <v>1987</v>
      </c>
      <c r="C537" t="s">
        <v>8352</v>
      </c>
      <c r="D537">
        <v>22</v>
      </c>
      <c r="E537">
        <v>1</v>
      </c>
      <c r="F537" s="17">
        <v>4751.07</v>
      </c>
      <c r="G537" t="s">
        <v>8350</v>
      </c>
      <c r="H537" t="s">
        <v>8353</v>
      </c>
      <c r="I537" t="s">
        <v>8360</v>
      </c>
      <c r="L537" s="20">
        <v>1987</v>
      </c>
      <c r="M537" s="20" t="s">
        <v>8352</v>
      </c>
      <c r="N537" s="20" t="s">
        <v>8350</v>
      </c>
      <c r="O537" s="20" t="s">
        <v>8353</v>
      </c>
      <c r="P537" s="20" t="s">
        <v>8360</v>
      </c>
      <c r="Q537" s="20" t="str">
        <f>CONCATENATE(Table1[[#This Row],[date]],"-",M537,"-",L537)</f>
        <v>22-Nov-1987</v>
      </c>
      <c r="R537" s="24">
        <f t="shared" si="8"/>
        <v>35.543436436288296</v>
      </c>
    </row>
    <row r="538" spans="1:18" x14ac:dyDescent="0.25">
      <c r="A538" t="s">
        <v>3602</v>
      </c>
      <c r="B538">
        <v>1992</v>
      </c>
      <c r="C538" t="s">
        <v>8358</v>
      </c>
      <c r="D538">
        <v>16</v>
      </c>
      <c r="E538">
        <v>2</v>
      </c>
      <c r="F538" s="17">
        <v>4753.6400000000003</v>
      </c>
      <c r="G538" t="s">
        <v>8349</v>
      </c>
      <c r="H538" t="s">
        <v>8350</v>
      </c>
      <c r="I538" t="s">
        <v>8351</v>
      </c>
      <c r="L538" s="20">
        <v>1992</v>
      </c>
      <c r="M538" s="20" t="s">
        <v>8358</v>
      </c>
      <c r="N538" s="20" t="s">
        <v>8349</v>
      </c>
      <c r="O538" s="20" t="s">
        <v>8350</v>
      </c>
      <c r="P538" s="20" t="s">
        <v>8351</v>
      </c>
      <c r="Q538" s="20" t="str">
        <f>CONCATENATE(Table1[[#This Row],[date]],"-",M538,"-",L538)</f>
        <v>16-Aug-1992</v>
      </c>
      <c r="R538" s="24">
        <f t="shared" si="8"/>
        <v>30.809034907597535</v>
      </c>
    </row>
    <row r="539" spans="1:18" x14ac:dyDescent="0.25">
      <c r="A539" t="s">
        <v>3600</v>
      </c>
      <c r="B539">
        <v>1987</v>
      </c>
      <c r="C539" t="s">
        <v>8355</v>
      </c>
      <c r="D539">
        <v>27</v>
      </c>
      <c r="E539">
        <v>1</v>
      </c>
      <c r="F539" s="17">
        <v>4762.33</v>
      </c>
      <c r="G539" t="s">
        <v>8350</v>
      </c>
      <c r="H539" t="s">
        <v>8350</v>
      </c>
      <c r="I539" t="s">
        <v>8360</v>
      </c>
      <c r="L539" s="20">
        <v>1987</v>
      </c>
      <c r="M539" s="20" t="s">
        <v>8355</v>
      </c>
      <c r="N539" s="20" t="s">
        <v>8350</v>
      </c>
      <c r="O539" s="20" t="s">
        <v>8350</v>
      </c>
      <c r="P539" s="20" t="s">
        <v>8360</v>
      </c>
      <c r="Q539" s="20" t="str">
        <f>CONCATENATE(Table1[[#This Row],[date]],"-",M539,"-",L539)</f>
        <v>27-Sep-1987</v>
      </c>
      <c r="R539" s="24">
        <f t="shared" si="8"/>
        <v>35.696758916679002</v>
      </c>
    </row>
    <row r="540" spans="1:18" x14ac:dyDescent="0.25">
      <c r="A540" t="s">
        <v>3598</v>
      </c>
      <c r="B540">
        <v>1989</v>
      </c>
      <c r="C540" t="s">
        <v>8358</v>
      </c>
      <c r="D540">
        <v>1</v>
      </c>
      <c r="E540">
        <v>1</v>
      </c>
      <c r="F540" s="17">
        <v>4766.0200000000004</v>
      </c>
      <c r="G540" t="s">
        <v>8349</v>
      </c>
      <c r="H540" t="s">
        <v>8350</v>
      </c>
      <c r="I540" t="s">
        <v>8360</v>
      </c>
      <c r="L540" s="20">
        <v>1989</v>
      </c>
      <c r="M540" s="20" t="s">
        <v>8358</v>
      </c>
      <c r="N540" s="20" t="s">
        <v>8349</v>
      </c>
      <c r="O540" s="20" t="s">
        <v>8350</v>
      </c>
      <c r="P540" s="20" t="s">
        <v>8360</v>
      </c>
      <c r="Q540" s="20" t="str">
        <f>CONCATENATE(Table1[[#This Row],[date]],"-",M540,"-",L540)</f>
        <v>1-Aug-1989</v>
      </c>
      <c r="R540" s="24">
        <f t="shared" si="8"/>
        <v>33.852773214425405</v>
      </c>
    </row>
    <row r="541" spans="1:18" x14ac:dyDescent="0.25">
      <c r="A541" t="s">
        <v>3596</v>
      </c>
      <c r="B541">
        <v>1989</v>
      </c>
      <c r="C541" t="s">
        <v>8357</v>
      </c>
      <c r="D541">
        <v>9</v>
      </c>
      <c r="E541">
        <v>1</v>
      </c>
      <c r="F541" s="17">
        <v>4779.6000000000004</v>
      </c>
      <c r="G541" t="s">
        <v>8349</v>
      </c>
      <c r="H541" t="s">
        <v>8350</v>
      </c>
      <c r="I541" t="s">
        <v>8351</v>
      </c>
      <c r="L541" s="20">
        <v>1989</v>
      </c>
      <c r="M541" s="20" t="s">
        <v>8357</v>
      </c>
      <c r="N541" s="20" t="s">
        <v>8349</v>
      </c>
      <c r="O541" s="20" t="s">
        <v>8350</v>
      </c>
      <c r="P541" s="20" t="s">
        <v>8351</v>
      </c>
      <c r="Q541" s="20" t="str">
        <f>CONCATENATE(Table1[[#This Row],[date]],"-",M541,"-",L541)</f>
        <v>9-Dec-1989</v>
      </c>
      <c r="R541" s="24">
        <f t="shared" si="8"/>
        <v>33.496831729640924</v>
      </c>
    </row>
    <row r="542" spans="1:18" x14ac:dyDescent="0.25">
      <c r="A542" t="s">
        <v>3594</v>
      </c>
      <c r="B542">
        <v>1987</v>
      </c>
      <c r="C542" t="s">
        <v>8354</v>
      </c>
      <c r="D542">
        <v>22</v>
      </c>
      <c r="E542">
        <v>3</v>
      </c>
      <c r="F542" s="17">
        <v>4787.42</v>
      </c>
      <c r="G542" t="s">
        <v>8349</v>
      </c>
      <c r="H542" t="s">
        <v>8350</v>
      </c>
      <c r="I542" t="s">
        <v>8351</v>
      </c>
      <c r="L542" s="20">
        <v>1987</v>
      </c>
      <c r="M542" s="20" t="s">
        <v>8354</v>
      </c>
      <c r="N542" s="20" t="s">
        <v>8349</v>
      </c>
      <c r="O542" s="20" t="s">
        <v>8350</v>
      </c>
      <c r="P542" s="20" t="s">
        <v>8351</v>
      </c>
      <c r="Q542" s="20" t="str">
        <f>CONCATENATE(Table1[[#This Row],[date]],"-",M542,"-",L542)</f>
        <v>22-Jun-1987</v>
      </c>
      <c r="R542" s="24">
        <f t="shared" si="8"/>
        <v>35.962335355927188</v>
      </c>
    </row>
    <row r="543" spans="1:18" x14ac:dyDescent="0.25">
      <c r="A543" t="s">
        <v>3592</v>
      </c>
      <c r="B543">
        <v>1989</v>
      </c>
      <c r="C543" t="s">
        <v>8357</v>
      </c>
      <c r="D543">
        <v>16</v>
      </c>
      <c r="E543">
        <v>1</v>
      </c>
      <c r="F543" s="17">
        <v>4795.66</v>
      </c>
      <c r="G543" t="s">
        <v>8349</v>
      </c>
      <c r="H543" t="s">
        <v>8353</v>
      </c>
      <c r="I543" t="s">
        <v>8351</v>
      </c>
      <c r="L543" s="20">
        <v>1989</v>
      </c>
      <c r="M543" s="20" t="s">
        <v>8357</v>
      </c>
      <c r="N543" s="20" t="s">
        <v>8349</v>
      </c>
      <c r="O543" s="20" t="s">
        <v>8353</v>
      </c>
      <c r="P543" s="20" t="s">
        <v>8351</v>
      </c>
      <c r="Q543" s="20" t="str">
        <f>CONCATENATE(Table1[[#This Row],[date]],"-",M543,"-",L543)</f>
        <v>16-Dec-1989</v>
      </c>
      <c r="R543" s="24">
        <f t="shared" si="8"/>
        <v>33.477665649690991</v>
      </c>
    </row>
    <row r="544" spans="1:18" x14ac:dyDescent="0.25">
      <c r="A544" t="s">
        <v>3590</v>
      </c>
      <c r="B544">
        <v>1978</v>
      </c>
      <c r="C544" t="s">
        <v>8359</v>
      </c>
      <c r="D544">
        <v>3</v>
      </c>
      <c r="E544">
        <v>2</v>
      </c>
      <c r="F544" s="17">
        <v>4812.34</v>
      </c>
      <c r="G544" t="s">
        <v>8349</v>
      </c>
      <c r="H544" t="s">
        <v>8350</v>
      </c>
      <c r="I544" t="s">
        <v>8351</v>
      </c>
      <c r="L544" s="20">
        <v>1978</v>
      </c>
      <c r="M544" s="20" t="s">
        <v>8359</v>
      </c>
      <c r="N544" s="20" t="s">
        <v>8349</v>
      </c>
      <c r="O544" s="20" t="s">
        <v>8350</v>
      </c>
      <c r="P544" s="20" t="s">
        <v>8351</v>
      </c>
      <c r="Q544" s="20" t="str">
        <f>CONCATENATE(Table1[[#This Row],[date]],"-",M544,"-",L544)</f>
        <v>3-Oct-1978</v>
      </c>
      <c r="R544" s="24">
        <f t="shared" si="8"/>
        <v>44.680316647818579</v>
      </c>
    </row>
    <row r="545" spans="1:18" x14ac:dyDescent="0.25">
      <c r="A545" t="s">
        <v>3588</v>
      </c>
      <c r="B545">
        <v>1981</v>
      </c>
      <c r="C545" t="s">
        <v>8348</v>
      </c>
      <c r="D545">
        <v>3</v>
      </c>
      <c r="E545">
        <v>1</v>
      </c>
      <c r="F545" s="17">
        <v>4827.1000000000004</v>
      </c>
      <c r="G545" t="s">
        <v>8349</v>
      </c>
      <c r="H545" t="s">
        <v>8353</v>
      </c>
      <c r="I545" t="s">
        <v>8351</v>
      </c>
      <c r="L545" s="20">
        <v>1981</v>
      </c>
      <c r="M545" s="20" t="s">
        <v>8348</v>
      </c>
      <c r="N545" s="20" t="s">
        <v>8349</v>
      </c>
      <c r="O545" s="20" t="s">
        <v>8353</v>
      </c>
      <c r="P545" s="20" t="s">
        <v>8351</v>
      </c>
      <c r="Q545" s="20" t="str">
        <f>CONCATENATE(Table1[[#This Row],[date]],"-",M545,"-",L545)</f>
        <v>3-Jul-1981</v>
      </c>
      <c r="R545" s="24">
        <f t="shared" si="8"/>
        <v>41.932187201528173</v>
      </c>
    </row>
    <row r="546" spans="1:18" x14ac:dyDescent="0.25">
      <c r="A546" t="s">
        <v>3586</v>
      </c>
      <c r="B546">
        <v>1995</v>
      </c>
      <c r="C546" t="s">
        <v>8357</v>
      </c>
      <c r="D546">
        <v>1</v>
      </c>
      <c r="E546">
        <v>3</v>
      </c>
      <c r="F546" s="17">
        <v>4827.8999999999996</v>
      </c>
      <c r="G546" t="s">
        <v>8353</v>
      </c>
      <c r="H546" t="s">
        <v>8349</v>
      </c>
      <c r="I546" t="s">
        <v>8338</v>
      </c>
      <c r="L546" s="20">
        <v>1995</v>
      </c>
      <c r="M546" s="20" t="s">
        <v>8357</v>
      </c>
      <c r="N546" s="20" t="s">
        <v>8353</v>
      </c>
      <c r="O546" s="20" t="s">
        <v>8349</v>
      </c>
      <c r="P546" s="20" t="s">
        <v>8387</v>
      </c>
      <c r="Q546" s="20" t="str">
        <f>CONCATENATE(Table1[[#This Row],[date]],"-",M546,"-",L546)</f>
        <v>1-Dec-1995</v>
      </c>
      <c r="R546" s="24">
        <f t="shared" si="8"/>
        <v>27.518787764350453</v>
      </c>
    </row>
    <row r="547" spans="1:18" x14ac:dyDescent="0.25">
      <c r="A547" t="s">
        <v>3584</v>
      </c>
      <c r="B547">
        <v>2002</v>
      </c>
      <c r="C547" t="s">
        <v>8354</v>
      </c>
      <c r="D547">
        <v>27</v>
      </c>
      <c r="E547">
        <v>5</v>
      </c>
      <c r="F547" s="17">
        <v>4830.63</v>
      </c>
      <c r="G547" t="s">
        <v>8349</v>
      </c>
      <c r="H547" t="s">
        <v>8353</v>
      </c>
      <c r="I547" t="s">
        <v>8360</v>
      </c>
      <c r="L547" s="20">
        <v>2002</v>
      </c>
      <c r="M547" s="20" t="s">
        <v>8354</v>
      </c>
      <c r="N547" s="20" t="s">
        <v>8349</v>
      </c>
      <c r="O547" s="20" t="s">
        <v>8353</v>
      </c>
      <c r="P547" s="20" t="s">
        <v>8360</v>
      </c>
      <c r="Q547" s="20" t="str">
        <f>CONCATENATE(Table1[[#This Row],[date]],"-",M547,"-",L547)</f>
        <v>27-Jun-2002</v>
      </c>
      <c r="R547" s="24">
        <f t="shared" si="8"/>
        <v>20.948599875544492</v>
      </c>
    </row>
    <row r="548" spans="1:18" x14ac:dyDescent="0.25">
      <c r="A548" t="s">
        <v>3582</v>
      </c>
      <c r="B548">
        <v>2000</v>
      </c>
      <c r="C548" t="s">
        <v>8357</v>
      </c>
      <c r="D548">
        <v>11</v>
      </c>
      <c r="E548">
        <v>0</v>
      </c>
      <c r="F548" s="17">
        <v>4835.43</v>
      </c>
      <c r="G548" t="s">
        <v>8349</v>
      </c>
      <c r="H548" t="s">
        <v>8349</v>
      </c>
      <c r="I548" t="s">
        <v>8369</v>
      </c>
      <c r="L548" s="20">
        <v>2000</v>
      </c>
      <c r="M548" s="20" t="s">
        <v>8357</v>
      </c>
      <c r="N548" s="20" t="s">
        <v>8349</v>
      </c>
      <c r="O548" s="20" t="s">
        <v>8349</v>
      </c>
      <c r="P548" s="20" t="s">
        <v>8369</v>
      </c>
      <c r="Q548" s="20" t="str">
        <f>CONCATENATE(Table1[[#This Row],[date]],"-",M548,"-",L548)</f>
        <v>11-Dec-2000</v>
      </c>
      <c r="R548" s="24">
        <f t="shared" si="8"/>
        <v>22.488706365503081</v>
      </c>
    </row>
    <row r="549" spans="1:18" x14ac:dyDescent="0.25">
      <c r="A549" t="s">
        <v>3580</v>
      </c>
      <c r="B549">
        <v>1992</v>
      </c>
      <c r="C549" t="s">
        <v>8355</v>
      </c>
      <c r="D549">
        <v>10</v>
      </c>
      <c r="E549">
        <v>3</v>
      </c>
      <c r="F549" s="17">
        <v>4837.58</v>
      </c>
      <c r="G549" t="s">
        <v>8350</v>
      </c>
      <c r="H549" t="s">
        <v>8349</v>
      </c>
      <c r="I549" t="s">
        <v>8351</v>
      </c>
      <c r="L549" s="20">
        <v>1992</v>
      </c>
      <c r="M549" s="20" t="s">
        <v>8355</v>
      </c>
      <c r="N549" s="20" t="s">
        <v>8350</v>
      </c>
      <c r="O549" s="20" t="s">
        <v>8349</v>
      </c>
      <c r="P549" s="20" t="s">
        <v>8351</v>
      </c>
      <c r="Q549" s="20" t="str">
        <f>CONCATENATE(Table1[[#This Row],[date]],"-",M549,"-",L549)</f>
        <v>10-Sep-1992</v>
      </c>
      <c r="R549" s="24">
        <f t="shared" si="8"/>
        <v>30.740588637919235</v>
      </c>
    </row>
    <row r="550" spans="1:18" x14ac:dyDescent="0.25">
      <c r="A550" t="s">
        <v>3578</v>
      </c>
      <c r="B550">
        <v>1984</v>
      </c>
      <c r="C550" t="s">
        <v>8359</v>
      </c>
      <c r="D550">
        <v>15</v>
      </c>
      <c r="E550">
        <v>3</v>
      </c>
      <c r="F550" s="17">
        <v>4839.18</v>
      </c>
      <c r="G550" t="s">
        <v>8349</v>
      </c>
      <c r="H550" t="s">
        <v>8353</v>
      </c>
      <c r="I550" t="s">
        <v>8356</v>
      </c>
      <c r="L550" s="20">
        <v>1984</v>
      </c>
      <c r="M550" s="20" t="s">
        <v>8359</v>
      </c>
      <c r="N550" s="20" t="s">
        <v>8349</v>
      </c>
      <c r="O550" s="20" t="s">
        <v>8353</v>
      </c>
      <c r="P550" s="20" t="s">
        <v>8356</v>
      </c>
      <c r="Q550" s="20" t="str">
        <f>CONCATENATE(Table1[[#This Row],[date]],"-",M550,"-",L550)</f>
        <v>15-Oct-1984</v>
      </c>
      <c r="R550" s="24">
        <f t="shared" si="8"/>
        <v>38.644763860369608</v>
      </c>
    </row>
    <row r="551" spans="1:18" x14ac:dyDescent="0.25">
      <c r="A551" t="s">
        <v>3576</v>
      </c>
      <c r="B551">
        <v>1995</v>
      </c>
      <c r="C551" t="s">
        <v>8355</v>
      </c>
      <c r="D551">
        <v>29</v>
      </c>
      <c r="E551">
        <v>0</v>
      </c>
      <c r="F551" s="17">
        <v>4840.95</v>
      </c>
      <c r="G551" t="s">
        <v>8349</v>
      </c>
      <c r="H551" t="s">
        <v>8353</v>
      </c>
      <c r="I551" t="s">
        <v>8369</v>
      </c>
      <c r="L551" s="20">
        <v>1995</v>
      </c>
      <c r="M551" s="20" t="s">
        <v>8355</v>
      </c>
      <c r="N551" s="20" t="s">
        <v>8349</v>
      </c>
      <c r="O551" s="20" t="s">
        <v>8353</v>
      </c>
      <c r="P551" s="20" t="s">
        <v>8369</v>
      </c>
      <c r="Q551" s="20" t="str">
        <f>CONCATENATE(Table1[[#This Row],[date]],"-",M551,"-",L551)</f>
        <v>29-Sep-1995</v>
      </c>
      <c r="R551" s="24">
        <f t="shared" si="8"/>
        <v>27.691276435045317</v>
      </c>
    </row>
    <row r="552" spans="1:18" x14ac:dyDescent="0.25">
      <c r="A552" t="s">
        <v>3574</v>
      </c>
      <c r="B552">
        <v>1979</v>
      </c>
      <c r="C552" t="s">
        <v>8357</v>
      </c>
      <c r="D552">
        <v>13</v>
      </c>
      <c r="E552">
        <v>2</v>
      </c>
      <c r="F552" s="17">
        <v>4843.79</v>
      </c>
      <c r="G552" t="s">
        <v>8349</v>
      </c>
      <c r="H552" t="s">
        <v>8350</v>
      </c>
      <c r="I552" t="s">
        <v>8351</v>
      </c>
      <c r="L552" s="20">
        <v>1979</v>
      </c>
      <c r="M552" s="20" t="s">
        <v>8357</v>
      </c>
      <c r="N552" s="20" t="s">
        <v>8349</v>
      </c>
      <c r="O552" s="20" t="s">
        <v>8350</v>
      </c>
      <c r="P552" s="20" t="s">
        <v>8351</v>
      </c>
      <c r="Q552" s="20" t="str">
        <f>CONCATENATE(Table1[[#This Row],[date]],"-",M552,"-",L552)</f>
        <v>13-Dec-1979</v>
      </c>
      <c r="R552" s="24">
        <f t="shared" si="8"/>
        <v>43.485945485519586</v>
      </c>
    </row>
    <row r="553" spans="1:18" x14ac:dyDescent="0.25">
      <c r="A553" t="s">
        <v>3572</v>
      </c>
      <c r="B553">
        <v>1974</v>
      </c>
      <c r="C553" t="s">
        <v>8355</v>
      </c>
      <c r="D553">
        <v>11</v>
      </c>
      <c r="E553">
        <v>0</v>
      </c>
      <c r="F553" s="17">
        <v>4844.67</v>
      </c>
      <c r="G553" t="s">
        <v>8349</v>
      </c>
      <c r="H553" t="s">
        <v>8349</v>
      </c>
      <c r="I553" t="s">
        <v>8351</v>
      </c>
      <c r="L553" s="20">
        <v>1974</v>
      </c>
      <c r="M553" s="20" t="s">
        <v>8355</v>
      </c>
      <c r="N553" s="20" t="s">
        <v>8349</v>
      </c>
      <c r="O553" s="20" t="s">
        <v>8349</v>
      </c>
      <c r="P553" s="20" t="s">
        <v>8351</v>
      </c>
      <c r="Q553" s="20" t="str">
        <f>CONCATENATE(Table1[[#This Row],[date]],"-",M553,"-",L553)</f>
        <v>11-Sep-1974</v>
      </c>
      <c r="R553" s="24">
        <f t="shared" si="8"/>
        <v>48.740554156171285</v>
      </c>
    </row>
    <row r="554" spans="1:18" x14ac:dyDescent="0.25">
      <c r="A554" t="s">
        <v>3570</v>
      </c>
      <c r="B554">
        <v>2001</v>
      </c>
      <c r="C554" t="s">
        <v>8354</v>
      </c>
      <c r="D554">
        <v>7</v>
      </c>
      <c r="E554">
        <v>0</v>
      </c>
      <c r="F554" s="17">
        <v>4846.53</v>
      </c>
      <c r="G554" t="s">
        <v>8349</v>
      </c>
      <c r="H554" t="s">
        <v>8350</v>
      </c>
      <c r="I554" t="s">
        <v>8369</v>
      </c>
      <c r="L554" s="20">
        <v>2001</v>
      </c>
      <c r="M554" s="20" t="s">
        <v>8354</v>
      </c>
      <c r="N554" s="20" t="s">
        <v>8349</v>
      </c>
      <c r="O554" s="20" t="s">
        <v>8350</v>
      </c>
      <c r="P554" s="20" t="s">
        <v>8369</v>
      </c>
      <c r="Q554" s="20" t="str">
        <f>CONCATENATE(Table1[[#This Row],[date]],"-",M554,"-",L554)</f>
        <v>7-Jun-2001</v>
      </c>
      <c r="R554" s="24">
        <f t="shared" si="8"/>
        <v>22.003333333333334</v>
      </c>
    </row>
    <row r="555" spans="1:18" x14ac:dyDescent="0.25">
      <c r="A555" t="s">
        <v>3568</v>
      </c>
      <c r="B555">
        <v>1995</v>
      </c>
      <c r="C555" t="s">
        <v>8357</v>
      </c>
      <c r="D555">
        <v>27</v>
      </c>
      <c r="E555">
        <v>3</v>
      </c>
      <c r="F555" s="17">
        <v>4846.92</v>
      </c>
      <c r="G555" t="s">
        <v>8349</v>
      </c>
      <c r="H555" t="s">
        <v>8350</v>
      </c>
      <c r="I555" t="s">
        <v>8370</v>
      </c>
      <c r="L555" s="20">
        <v>1995</v>
      </c>
      <c r="M555" s="20" t="s">
        <v>8357</v>
      </c>
      <c r="N555" s="20" t="s">
        <v>8349</v>
      </c>
      <c r="O555" s="20" t="s">
        <v>8350</v>
      </c>
      <c r="P555" s="20" t="s">
        <v>8370</v>
      </c>
      <c r="Q555" s="20" t="str">
        <f>CONCATENATE(Table1[[#This Row],[date]],"-",M555,"-",L555)</f>
        <v>27-Dec-1995</v>
      </c>
      <c r="R555" s="24">
        <f t="shared" si="8"/>
        <v>27.447601963746223</v>
      </c>
    </row>
    <row r="556" spans="1:18" x14ac:dyDescent="0.25">
      <c r="A556" t="s">
        <v>3566</v>
      </c>
      <c r="B556">
        <v>1989</v>
      </c>
      <c r="C556" t="s">
        <v>8355</v>
      </c>
      <c r="D556">
        <v>1</v>
      </c>
      <c r="E556">
        <v>3</v>
      </c>
      <c r="F556" s="17">
        <v>4859.8900000000003</v>
      </c>
      <c r="G556" t="s">
        <v>8349</v>
      </c>
      <c r="H556" t="s">
        <v>8350</v>
      </c>
      <c r="I556" t="s">
        <v>8360</v>
      </c>
      <c r="L556" s="20">
        <v>1989</v>
      </c>
      <c r="M556" s="20" t="s">
        <v>8355</v>
      </c>
      <c r="N556" s="20" t="s">
        <v>8349</v>
      </c>
      <c r="O556" s="20" t="s">
        <v>8350</v>
      </c>
      <c r="P556" s="20" t="s">
        <v>8360</v>
      </c>
      <c r="Q556" s="20" t="str">
        <f>CONCATENATE(Table1[[#This Row],[date]],"-",M556,"-",L556)</f>
        <v>1-Sep-1989</v>
      </c>
      <c r="R556" s="24">
        <f t="shared" si="8"/>
        <v>33.767894860361416</v>
      </c>
    </row>
    <row r="557" spans="1:18" x14ac:dyDescent="0.25">
      <c r="A557" t="s">
        <v>3564</v>
      </c>
      <c r="B557">
        <v>1997</v>
      </c>
      <c r="C557" t="s">
        <v>8355</v>
      </c>
      <c r="D557">
        <v>29</v>
      </c>
      <c r="E557">
        <v>4</v>
      </c>
      <c r="F557" s="17">
        <v>4877.9799999999996</v>
      </c>
      <c r="G557" t="s">
        <v>8349</v>
      </c>
      <c r="H557" t="s">
        <v>8350</v>
      </c>
      <c r="I557" t="s">
        <v>8356</v>
      </c>
      <c r="L557" s="20">
        <v>1997</v>
      </c>
      <c r="M557" s="20" t="s">
        <v>8355</v>
      </c>
      <c r="N557" s="20" t="s">
        <v>8349</v>
      </c>
      <c r="O557" s="20" t="s">
        <v>8350</v>
      </c>
      <c r="P557" s="20" t="s">
        <v>8356</v>
      </c>
      <c r="Q557" s="20" t="str">
        <f>CONCATENATE(Table1[[#This Row],[date]],"-",M557,"-",L557)</f>
        <v>29-Sep-1997</v>
      </c>
      <c r="R557" s="24">
        <f t="shared" si="8"/>
        <v>25.691207788256769</v>
      </c>
    </row>
    <row r="558" spans="1:18" x14ac:dyDescent="0.25">
      <c r="A558" t="s">
        <v>3562</v>
      </c>
      <c r="B558">
        <v>1986</v>
      </c>
      <c r="C558" t="s">
        <v>8357</v>
      </c>
      <c r="D558">
        <v>23</v>
      </c>
      <c r="E558">
        <v>0</v>
      </c>
      <c r="F558" s="17">
        <v>4883.87</v>
      </c>
      <c r="G558" t="s">
        <v>8349</v>
      </c>
      <c r="H558" t="s">
        <v>8353</v>
      </c>
      <c r="I558" t="s">
        <v>8360</v>
      </c>
      <c r="L558" s="20">
        <v>1986</v>
      </c>
      <c r="M558" s="20" t="s">
        <v>8357</v>
      </c>
      <c r="N558" s="20" t="s">
        <v>8349</v>
      </c>
      <c r="O558" s="20" t="s">
        <v>8353</v>
      </c>
      <c r="P558" s="20" t="s">
        <v>8360</v>
      </c>
      <c r="Q558" s="20" t="str">
        <f>CONCATENATE(Table1[[#This Row],[date]],"-",M558,"-",L558)</f>
        <v>23-Dec-1986</v>
      </c>
      <c r="R558" s="24">
        <f t="shared" si="8"/>
        <v>36.4585344765473</v>
      </c>
    </row>
    <row r="559" spans="1:18" x14ac:dyDescent="0.25">
      <c r="A559" t="s">
        <v>3560</v>
      </c>
      <c r="B559">
        <v>1986</v>
      </c>
      <c r="C559" t="s">
        <v>8359</v>
      </c>
      <c r="D559">
        <v>27</v>
      </c>
      <c r="E559">
        <v>0</v>
      </c>
      <c r="F559" s="17">
        <v>4889.04</v>
      </c>
      <c r="G559" t="s">
        <v>8349</v>
      </c>
      <c r="H559" t="s">
        <v>8353</v>
      </c>
      <c r="I559" t="s">
        <v>8351</v>
      </c>
      <c r="L559" s="20">
        <v>1986</v>
      </c>
      <c r="M559" s="20" t="s">
        <v>8359</v>
      </c>
      <c r="N559" s="20" t="s">
        <v>8349</v>
      </c>
      <c r="O559" s="20" t="s">
        <v>8353</v>
      </c>
      <c r="P559" s="20" t="s">
        <v>8351</v>
      </c>
      <c r="Q559" s="20" t="str">
        <f>CONCATENATE(Table1[[#This Row],[date]],"-",M559,"-",L559)</f>
        <v>27-Oct-1986</v>
      </c>
      <c r="R559" s="24">
        <f t="shared" si="8"/>
        <v>36.614597593486558</v>
      </c>
    </row>
    <row r="560" spans="1:18" x14ac:dyDescent="0.25">
      <c r="A560" t="s">
        <v>3558</v>
      </c>
      <c r="B560">
        <v>1989</v>
      </c>
      <c r="C560" t="s">
        <v>8348</v>
      </c>
      <c r="D560">
        <v>10</v>
      </c>
      <c r="E560">
        <v>2</v>
      </c>
      <c r="F560" s="17">
        <v>4890</v>
      </c>
      <c r="G560" t="s">
        <v>8350</v>
      </c>
      <c r="H560" t="s">
        <v>8349</v>
      </c>
      <c r="I560" t="s">
        <v>8351</v>
      </c>
      <c r="L560" s="20">
        <v>1989</v>
      </c>
      <c r="M560" s="20" t="s">
        <v>8348</v>
      </c>
      <c r="N560" s="20" t="s">
        <v>8350</v>
      </c>
      <c r="O560" s="20" t="s">
        <v>8349</v>
      </c>
      <c r="P560" s="20" t="s">
        <v>8351</v>
      </c>
      <c r="Q560" s="20" t="str">
        <f>CONCATENATE(Table1[[#This Row],[date]],"-",M560,"-",L560)</f>
        <v>10-Jul-1989</v>
      </c>
      <c r="R560" s="24">
        <f t="shared" si="8"/>
        <v>33.913009465696625</v>
      </c>
    </row>
    <row r="561" spans="1:18" x14ac:dyDescent="0.25">
      <c r="A561" t="s">
        <v>3556</v>
      </c>
      <c r="B561">
        <v>1990</v>
      </c>
      <c r="C561" t="s">
        <v>8352</v>
      </c>
      <c r="D561">
        <v>28</v>
      </c>
      <c r="E561">
        <v>3</v>
      </c>
      <c r="F561" s="17">
        <v>4894.3900000000003</v>
      </c>
      <c r="G561" t="s">
        <v>8349</v>
      </c>
      <c r="H561" t="s">
        <v>8350</v>
      </c>
      <c r="I561" t="s">
        <v>8351</v>
      </c>
      <c r="L561" s="20">
        <v>1990</v>
      </c>
      <c r="M561" s="20" t="s">
        <v>8352</v>
      </c>
      <c r="N561" s="20" t="s">
        <v>8349</v>
      </c>
      <c r="O561" s="20" t="s">
        <v>8350</v>
      </c>
      <c r="P561" s="20" t="s">
        <v>8351</v>
      </c>
      <c r="Q561" s="20" t="str">
        <f>CONCATENATE(Table1[[#This Row],[date]],"-",M561,"-",L561)</f>
        <v>28-Nov-1990</v>
      </c>
      <c r="R561" s="24">
        <f t="shared" si="8"/>
        <v>32.526976968916088</v>
      </c>
    </row>
    <row r="562" spans="1:18" x14ac:dyDescent="0.25">
      <c r="A562" t="s">
        <v>3554</v>
      </c>
      <c r="B562">
        <v>1988</v>
      </c>
      <c r="C562" t="s">
        <v>8355</v>
      </c>
      <c r="D562">
        <v>23</v>
      </c>
      <c r="E562">
        <v>1</v>
      </c>
      <c r="F562" s="17">
        <v>4894.75</v>
      </c>
      <c r="G562" t="s">
        <v>8350</v>
      </c>
      <c r="H562" t="s">
        <v>8350</v>
      </c>
      <c r="I562" t="s">
        <v>8356</v>
      </c>
      <c r="L562" s="20">
        <v>1988</v>
      </c>
      <c r="M562" s="20" t="s">
        <v>8355</v>
      </c>
      <c r="N562" s="20" t="s">
        <v>8350</v>
      </c>
      <c r="O562" s="20" t="s">
        <v>8350</v>
      </c>
      <c r="P562" s="20" t="s">
        <v>8356</v>
      </c>
      <c r="Q562" s="20" t="str">
        <f>CONCATENATE(Table1[[#This Row],[date]],"-",M562,"-",L562)</f>
        <v>23-Sep-1988</v>
      </c>
      <c r="R562" s="24">
        <f t="shared" si="8"/>
        <v>34.704996577686515</v>
      </c>
    </row>
    <row r="563" spans="1:18" x14ac:dyDescent="0.25">
      <c r="A563" t="s">
        <v>3552</v>
      </c>
      <c r="B563">
        <v>1993</v>
      </c>
      <c r="C563" t="s">
        <v>8348</v>
      </c>
      <c r="D563">
        <v>10</v>
      </c>
      <c r="E563">
        <v>2</v>
      </c>
      <c r="F563" s="17">
        <v>4906.41</v>
      </c>
      <c r="G563" t="s">
        <v>8349</v>
      </c>
      <c r="H563" t="s">
        <v>8353</v>
      </c>
      <c r="I563" t="s">
        <v>8356</v>
      </c>
      <c r="L563" s="20">
        <v>1993</v>
      </c>
      <c r="M563" s="20" t="s">
        <v>8348</v>
      </c>
      <c r="N563" s="20" t="s">
        <v>8349</v>
      </c>
      <c r="O563" s="20" t="s">
        <v>8353</v>
      </c>
      <c r="P563" s="20" t="s">
        <v>8356</v>
      </c>
      <c r="Q563" s="20" t="str">
        <f>CONCATENATE(Table1[[#This Row],[date]],"-",M563,"-",L563)</f>
        <v>10-Jul-1993</v>
      </c>
      <c r="R563" s="24">
        <f t="shared" si="8"/>
        <v>29.913001236530647</v>
      </c>
    </row>
    <row r="564" spans="1:18" x14ac:dyDescent="0.25">
      <c r="A564" t="s">
        <v>3550</v>
      </c>
      <c r="B564">
        <v>1981</v>
      </c>
      <c r="C564" t="s">
        <v>8359</v>
      </c>
      <c r="D564">
        <v>18</v>
      </c>
      <c r="E564">
        <v>1</v>
      </c>
      <c r="F564" s="17">
        <v>4911.8900000000003</v>
      </c>
      <c r="G564" t="s">
        <v>8349</v>
      </c>
      <c r="H564" t="s">
        <v>8350</v>
      </c>
      <c r="I564" t="s">
        <v>8351</v>
      </c>
      <c r="L564" s="20">
        <v>1981</v>
      </c>
      <c r="M564" s="20" t="s">
        <v>8359</v>
      </c>
      <c r="N564" s="20" t="s">
        <v>8349</v>
      </c>
      <c r="O564" s="20" t="s">
        <v>8350</v>
      </c>
      <c r="P564" s="20" t="s">
        <v>8351</v>
      </c>
      <c r="Q564" s="20" t="str">
        <f>CONCATENATE(Table1[[#This Row],[date]],"-",M564,"-",L564)</f>
        <v>18-Oct-1981</v>
      </c>
      <c r="R564" s="24">
        <f t="shared" si="8"/>
        <v>41.639223177332056</v>
      </c>
    </row>
    <row r="565" spans="1:18" x14ac:dyDescent="0.25">
      <c r="A565" t="s">
        <v>3548</v>
      </c>
      <c r="B565">
        <v>2002</v>
      </c>
      <c r="C565" t="s">
        <v>8358</v>
      </c>
      <c r="D565">
        <v>21</v>
      </c>
      <c r="E565">
        <v>5</v>
      </c>
      <c r="F565" s="17">
        <v>4915.0600000000004</v>
      </c>
      <c r="G565" t="s">
        <v>8349</v>
      </c>
      <c r="H565" t="s">
        <v>8353</v>
      </c>
      <c r="I565" t="s">
        <v>8370</v>
      </c>
      <c r="L565" s="20">
        <v>2002</v>
      </c>
      <c r="M565" s="20" t="s">
        <v>8358</v>
      </c>
      <c r="N565" s="20" t="s">
        <v>8349</v>
      </c>
      <c r="O565" s="20" t="s">
        <v>8353</v>
      </c>
      <c r="P565" s="20" t="s">
        <v>8370</v>
      </c>
      <c r="Q565" s="20" t="str">
        <f>CONCATENATE(Table1[[#This Row],[date]],"-",M565,"-",L565)</f>
        <v>21-Aug-2002</v>
      </c>
      <c r="R565" s="24">
        <f t="shared" si="8"/>
        <v>20.798008711885501</v>
      </c>
    </row>
    <row r="566" spans="1:18" x14ac:dyDescent="0.25">
      <c r="A566" t="s">
        <v>3546</v>
      </c>
      <c r="B566">
        <v>1993</v>
      </c>
      <c r="C566" t="s">
        <v>8358</v>
      </c>
      <c r="D566">
        <v>10</v>
      </c>
      <c r="E566">
        <v>2</v>
      </c>
      <c r="F566" s="17">
        <v>4922.92</v>
      </c>
      <c r="G566" t="s">
        <v>8349</v>
      </c>
      <c r="H566" t="s">
        <v>8349</v>
      </c>
      <c r="I566" t="s">
        <v>8356</v>
      </c>
      <c r="L566" s="20">
        <v>1993</v>
      </c>
      <c r="M566" s="20" t="s">
        <v>8358</v>
      </c>
      <c r="N566" s="20" t="s">
        <v>8349</v>
      </c>
      <c r="O566" s="20" t="s">
        <v>8349</v>
      </c>
      <c r="P566" s="20" t="s">
        <v>8356</v>
      </c>
      <c r="Q566" s="20" t="str">
        <f>CONCATENATE(Table1[[#This Row],[date]],"-",M566,"-",L566)</f>
        <v>10-Aug-1993</v>
      </c>
      <c r="R566" s="24">
        <f t="shared" si="8"/>
        <v>29.828122239886945</v>
      </c>
    </row>
    <row r="567" spans="1:18" x14ac:dyDescent="0.25">
      <c r="A567" t="s">
        <v>3544</v>
      </c>
      <c r="B567">
        <v>1991</v>
      </c>
      <c r="C567" t="s">
        <v>8358</v>
      </c>
      <c r="D567">
        <v>23</v>
      </c>
      <c r="E567">
        <v>2</v>
      </c>
      <c r="F567" s="17">
        <v>4931.6499999999996</v>
      </c>
      <c r="G567" t="s">
        <v>8349</v>
      </c>
      <c r="H567" t="s">
        <v>8350</v>
      </c>
      <c r="I567" t="s">
        <v>8360</v>
      </c>
      <c r="L567" s="20">
        <v>1991</v>
      </c>
      <c r="M567" s="20" t="s">
        <v>8358</v>
      </c>
      <c r="N567" s="20" t="s">
        <v>8349</v>
      </c>
      <c r="O567" s="20" t="s">
        <v>8350</v>
      </c>
      <c r="P567" s="20" t="s">
        <v>8360</v>
      </c>
      <c r="Q567" s="20" t="str">
        <f>CONCATENATE(Table1[[#This Row],[date]],"-",M567,"-",L567)</f>
        <v>23-Aug-1991</v>
      </c>
      <c r="R567" s="24">
        <f t="shared" si="8"/>
        <v>31.792582759478968</v>
      </c>
    </row>
    <row r="568" spans="1:18" x14ac:dyDescent="0.25">
      <c r="A568" t="s">
        <v>3542</v>
      </c>
      <c r="B568">
        <v>1991</v>
      </c>
      <c r="C568" t="s">
        <v>8352</v>
      </c>
      <c r="D568">
        <v>27</v>
      </c>
      <c r="E568">
        <v>2</v>
      </c>
      <c r="F568" s="17">
        <v>4934.71</v>
      </c>
      <c r="G568" t="s">
        <v>8349</v>
      </c>
      <c r="H568" t="s">
        <v>8350</v>
      </c>
      <c r="I568" t="s">
        <v>8360</v>
      </c>
      <c r="L568" s="20">
        <v>1991</v>
      </c>
      <c r="M568" s="20" t="s">
        <v>8352</v>
      </c>
      <c r="N568" s="20" t="s">
        <v>8349</v>
      </c>
      <c r="O568" s="20" t="s">
        <v>8350</v>
      </c>
      <c r="P568" s="20" t="s">
        <v>8360</v>
      </c>
      <c r="Q568" s="20" t="str">
        <f>CONCATENATE(Table1[[#This Row],[date]],"-",M568,"-",L568)</f>
        <v>27-Nov-1991</v>
      </c>
      <c r="R568" s="24">
        <f t="shared" si="8"/>
        <v>31.529743632290714</v>
      </c>
    </row>
    <row r="569" spans="1:18" x14ac:dyDescent="0.25">
      <c r="A569" t="s">
        <v>3540</v>
      </c>
      <c r="B569">
        <v>1974</v>
      </c>
      <c r="C569" t="s">
        <v>8354</v>
      </c>
      <c r="D569">
        <v>26</v>
      </c>
      <c r="E569">
        <v>0</v>
      </c>
      <c r="F569" s="17">
        <v>4942.0600000000004</v>
      </c>
      <c r="G569" t="s">
        <v>8349</v>
      </c>
      <c r="H569" t="s">
        <v>8349</v>
      </c>
      <c r="I569" t="s">
        <v>8351</v>
      </c>
      <c r="L569" s="20">
        <v>1974</v>
      </c>
      <c r="M569" s="20" t="s">
        <v>8354</v>
      </c>
      <c r="N569" s="20" t="s">
        <v>8349</v>
      </c>
      <c r="O569" s="20" t="s">
        <v>8349</v>
      </c>
      <c r="P569" s="20" t="s">
        <v>8351</v>
      </c>
      <c r="Q569" s="20" t="str">
        <f>CONCATENATE(Table1[[#This Row],[date]],"-",M569,"-",L569)</f>
        <v>26-Jun-1974</v>
      </c>
      <c r="R569" s="24">
        <f t="shared" si="8"/>
        <v>48.951374438725217</v>
      </c>
    </row>
    <row r="570" spans="1:18" x14ac:dyDescent="0.25">
      <c r="A570" t="s">
        <v>3538</v>
      </c>
      <c r="B570">
        <v>1991</v>
      </c>
      <c r="C570" t="s">
        <v>8358</v>
      </c>
      <c r="D570">
        <v>30</v>
      </c>
      <c r="E570">
        <v>2</v>
      </c>
      <c r="F570" s="17">
        <v>4949.76</v>
      </c>
      <c r="G570" t="s">
        <v>8349</v>
      </c>
      <c r="H570" t="s">
        <v>8353</v>
      </c>
      <c r="I570" t="s">
        <v>8351</v>
      </c>
      <c r="L570" s="20">
        <v>1991</v>
      </c>
      <c r="M570" s="20" t="s">
        <v>8358</v>
      </c>
      <c r="N570" s="20" t="s">
        <v>8349</v>
      </c>
      <c r="O570" s="20" t="s">
        <v>8353</v>
      </c>
      <c r="P570" s="20" t="s">
        <v>8351</v>
      </c>
      <c r="Q570" s="20" t="str">
        <f>CONCATENATE(Table1[[#This Row],[date]],"-",M570,"-",L570)</f>
        <v>30-Aug-1991</v>
      </c>
      <c r="R570" s="24">
        <f t="shared" si="8"/>
        <v>31.773417406454826</v>
      </c>
    </row>
    <row r="571" spans="1:18" x14ac:dyDescent="0.25">
      <c r="A571" t="s">
        <v>3536</v>
      </c>
      <c r="B571">
        <v>1973</v>
      </c>
      <c r="C571" t="s">
        <v>8352</v>
      </c>
      <c r="D571">
        <v>7</v>
      </c>
      <c r="E571">
        <v>0</v>
      </c>
      <c r="F571" s="17">
        <v>4985.22</v>
      </c>
      <c r="G571" t="s">
        <v>8349</v>
      </c>
      <c r="H571" t="s">
        <v>8350</v>
      </c>
      <c r="I571" t="s">
        <v>8351</v>
      </c>
      <c r="L571" s="20">
        <v>1973</v>
      </c>
      <c r="M571" s="20" t="s">
        <v>8352</v>
      </c>
      <c r="N571" s="20" t="s">
        <v>8349</v>
      </c>
      <c r="O571" s="20" t="s">
        <v>8350</v>
      </c>
      <c r="P571" s="20" t="s">
        <v>8351</v>
      </c>
      <c r="Q571" s="20" t="str">
        <f>CONCATENATE(Table1[[#This Row],[date]],"-",M571,"-",L571)</f>
        <v>7-Nov-1973</v>
      </c>
      <c r="R571" s="24">
        <f t="shared" si="8"/>
        <v>49.5844741504268</v>
      </c>
    </row>
    <row r="572" spans="1:18" x14ac:dyDescent="0.25">
      <c r="A572" t="s">
        <v>3534</v>
      </c>
      <c r="B572">
        <v>1988</v>
      </c>
      <c r="C572" t="s">
        <v>8354</v>
      </c>
      <c r="D572">
        <v>24</v>
      </c>
      <c r="E572">
        <v>0</v>
      </c>
      <c r="F572" s="17">
        <v>4992.38</v>
      </c>
      <c r="G572" t="s">
        <v>8349</v>
      </c>
      <c r="H572" t="s">
        <v>8350</v>
      </c>
      <c r="I572" t="s">
        <v>8366</v>
      </c>
      <c r="L572" s="20">
        <v>1988</v>
      </c>
      <c r="M572" s="20" t="s">
        <v>8354</v>
      </c>
      <c r="N572" s="20" t="s">
        <v>8349</v>
      </c>
      <c r="O572" s="20" t="s">
        <v>8350</v>
      </c>
      <c r="P572" s="20" t="s">
        <v>8366</v>
      </c>
      <c r="Q572" s="20" t="str">
        <f>CONCATENATE(Table1[[#This Row],[date]],"-",M572,"-",L572)</f>
        <v>24-Jun-1988</v>
      </c>
      <c r="R572" s="24">
        <f t="shared" si="8"/>
        <v>34.954140999315534</v>
      </c>
    </row>
    <row r="573" spans="1:18" x14ac:dyDescent="0.25">
      <c r="A573" t="s">
        <v>3532</v>
      </c>
      <c r="B573">
        <v>2001</v>
      </c>
      <c r="C573" t="s">
        <v>8359</v>
      </c>
      <c r="D573">
        <v>5</v>
      </c>
      <c r="E573">
        <v>0</v>
      </c>
      <c r="F573" s="17">
        <v>4999.04</v>
      </c>
      <c r="G573" t="s">
        <v>8349</v>
      </c>
      <c r="H573" t="s">
        <v>8349</v>
      </c>
      <c r="I573" t="s">
        <v>8360</v>
      </c>
      <c r="L573" s="20">
        <v>2001</v>
      </c>
      <c r="M573" s="20" t="s">
        <v>8359</v>
      </c>
      <c r="N573" s="20" t="s">
        <v>8349</v>
      </c>
      <c r="O573" s="20" t="s">
        <v>8349</v>
      </c>
      <c r="P573" s="20" t="s">
        <v>8360</v>
      </c>
      <c r="Q573" s="20" t="str">
        <f>CONCATENATE(Table1[[#This Row],[date]],"-",M573,"-",L573)</f>
        <v>5-Oct-2001</v>
      </c>
      <c r="R573" s="24">
        <f t="shared" si="8"/>
        <v>21.674761904761905</v>
      </c>
    </row>
    <row r="574" spans="1:18" x14ac:dyDescent="0.25">
      <c r="A574" t="s">
        <v>3530</v>
      </c>
      <c r="B574">
        <v>1988</v>
      </c>
      <c r="C574" t="s">
        <v>8355</v>
      </c>
      <c r="D574">
        <v>4</v>
      </c>
      <c r="E574">
        <v>1</v>
      </c>
      <c r="F574" s="17">
        <v>5002.78</v>
      </c>
      <c r="G574" t="s">
        <v>8349</v>
      </c>
      <c r="H574" t="s">
        <v>8349</v>
      </c>
      <c r="I574" t="s">
        <v>8351</v>
      </c>
      <c r="L574" s="20">
        <v>1988</v>
      </c>
      <c r="M574" s="20" t="s">
        <v>8355</v>
      </c>
      <c r="N574" s="20" t="s">
        <v>8349</v>
      </c>
      <c r="O574" s="20" t="s">
        <v>8349</v>
      </c>
      <c r="P574" s="20" t="s">
        <v>8351</v>
      </c>
      <c r="Q574" s="20" t="str">
        <f>CONCATENATE(Table1[[#This Row],[date]],"-",M574,"-",L574)</f>
        <v>4-Sep-1988</v>
      </c>
      <c r="R574" s="24">
        <f t="shared" si="8"/>
        <v>34.757015742642025</v>
      </c>
    </row>
    <row r="575" spans="1:18" x14ac:dyDescent="0.25">
      <c r="A575" t="s">
        <v>3528</v>
      </c>
      <c r="B575">
        <v>1977</v>
      </c>
      <c r="C575" t="s">
        <v>8354</v>
      </c>
      <c r="D575">
        <v>9</v>
      </c>
      <c r="E575">
        <v>2</v>
      </c>
      <c r="F575" s="17">
        <v>5003.7700000000004</v>
      </c>
      <c r="G575" t="s">
        <v>8349</v>
      </c>
      <c r="H575" t="s">
        <v>8350</v>
      </c>
      <c r="I575" t="s">
        <v>8351</v>
      </c>
      <c r="L575" s="20">
        <v>1977</v>
      </c>
      <c r="M575" s="20" t="s">
        <v>8354</v>
      </c>
      <c r="N575" s="20" t="s">
        <v>8349</v>
      </c>
      <c r="O575" s="20" t="s">
        <v>8350</v>
      </c>
      <c r="P575" s="20" t="s">
        <v>8351</v>
      </c>
      <c r="Q575" s="20" t="str">
        <f>CONCATENATE(Table1[[#This Row],[date]],"-",M575,"-",L575)</f>
        <v>9-Jun-1977</v>
      </c>
      <c r="R575" s="24">
        <f t="shared" si="8"/>
        <v>45.99790283117791</v>
      </c>
    </row>
    <row r="576" spans="1:18" x14ac:dyDescent="0.25">
      <c r="A576" t="s">
        <v>3526</v>
      </c>
      <c r="B576">
        <v>1988</v>
      </c>
      <c r="C576" t="s">
        <v>8348</v>
      </c>
      <c r="D576">
        <v>8</v>
      </c>
      <c r="E576">
        <v>1</v>
      </c>
      <c r="F576" s="17">
        <v>5003.8500000000004</v>
      </c>
      <c r="G576" t="s">
        <v>8349</v>
      </c>
      <c r="H576" t="s">
        <v>8350</v>
      </c>
      <c r="I576" t="s">
        <v>8360</v>
      </c>
      <c r="L576" s="20">
        <v>1988</v>
      </c>
      <c r="M576" s="20" t="s">
        <v>8348</v>
      </c>
      <c r="N576" s="20" t="s">
        <v>8349</v>
      </c>
      <c r="O576" s="20" t="s">
        <v>8350</v>
      </c>
      <c r="P576" s="20" t="s">
        <v>8360</v>
      </c>
      <c r="Q576" s="20" t="str">
        <f>CONCATENATE(Table1[[#This Row],[date]],"-",M576,"-",L576)</f>
        <v>8-Jul-1988</v>
      </c>
      <c r="R576" s="24">
        <f t="shared" si="8"/>
        <v>34.91581108829569</v>
      </c>
    </row>
    <row r="577" spans="1:18" x14ac:dyDescent="0.25">
      <c r="A577" t="s">
        <v>3524</v>
      </c>
      <c r="B577">
        <v>1988</v>
      </c>
      <c r="C577" t="s">
        <v>8352</v>
      </c>
      <c r="D577">
        <v>9</v>
      </c>
      <c r="E577">
        <v>1</v>
      </c>
      <c r="F577" s="17">
        <v>5012.47</v>
      </c>
      <c r="G577" t="s">
        <v>8349</v>
      </c>
      <c r="H577" t="s">
        <v>8350</v>
      </c>
      <c r="I577" t="s">
        <v>8360</v>
      </c>
      <c r="L577" s="20">
        <v>1988</v>
      </c>
      <c r="M577" s="20" t="s">
        <v>8352</v>
      </c>
      <c r="N577" s="20" t="s">
        <v>8349</v>
      </c>
      <c r="O577" s="20" t="s">
        <v>8350</v>
      </c>
      <c r="P577" s="20" t="s">
        <v>8360</v>
      </c>
      <c r="Q577" s="20" t="str">
        <f>CONCATENATE(Table1[[#This Row],[date]],"-",M577,"-",L577)</f>
        <v>9-Nov-1988</v>
      </c>
      <c r="R577" s="24">
        <f t="shared" si="8"/>
        <v>34.57631759069131</v>
      </c>
    </row>
    <row r="578" spans="1:18" x14ac:dyDescent="0.25">
      <c r="A578" t="s">
        <v>3522</v>
      </c>
      <c r="B578">
        <v>1985</v>
      </c>
      <c r="C578" t="s">
        <v>8357</v>
      </c>
      <c r="D578">
        <v>28</v>
      </c>
      <c r="E578">
        <v>0</v>
      </c>
      <c r="F578" s="17">
        <v>5028.1499999999996</v>
      </c>
      <c r="G578" t="s">
        <v>8353</v>
      </c>
      <c r="H578" t="s">
        <v>8349</v>
      </c>
      <c r="I578" t="s">
        <v>8356</v>
      </c>
      <c r="L578" s="20">
        <v>1985</v>
      </c>
      <c r="M578" s="20" t="s">
        <v>8357</v>
      </c>
      <c r="N578" s="20" t="s">
        <v>8353</v>
      </c>
      <c r="O578" s="20" t="s">
        <v>8349</v>
      </c>
      <c r="P578" s="20" t="s">
        <v>8356</v>
      </c>
      <c r="Q578" s="20" t="str">
        <f>CONCATENATE(Table1[[#This Row],[date]],"-",M578,"-",L578)</f>
        <v>28-Dec-1985</v>
      </c>
      <c r="R578" s="24">
        <f t="shared" si="8"/>
        <v>37.444818871103621</v>
      </c>
    </row>
    <row r="579" spans="1:18" x14ac:dyDescent="0.25">
      <c r="A579" t="s">
        <v>3520</v>
      </c>
      <c r="B579">
        <v>1991</v>
      </c>
      <c r="C579" t="s">
        <v>8355</v>
      </c>
      <c r="D579">
        <v>10</v>
      </c>
      <c r="E579">
        <v>2</v>
      </c>
      <c r="F579" s="17">
        <v>5031.2700000000004</v>
      </c>
      <c r="G579" t="s">
        <v>8350</v>
      </c>
      <c r="H579" t="s">
        <v>8353</v>
      </c>
      <c r="I579" t="s">
        <v>8363</v>
      </c>
      <c r="L579" s="20">
        <v>1991</v>
      </c>
      <c r="M579" s="20" t="s">
        <v>8355</v>
      </c>
      <c r="N579" s="20" t="s">
        <v>8350</v>
      </c>
      <c r="O579" s="20" t="s">
        <v>8353</v>
      </c>
      <c r="P579" s="20" t="s">
        <v>8363</v>
      </c>
      <c r="Q579" s="20" t="str">
        <f>CONCATENATE(Table1[[#This Row],[date]],"-",M579,"-",L579)</f>
        <v>10-Sep-1991</v>
      </c>
      <c r="R579" s="24">
        <f t="shared" ref="R579:R642" si="9">YEARFRAC(Q579,DATE(2023,6,8),1)</f>
        <v>31.743300423131171</v>
      </c>
    </row>
    <row r="580" spans="1:18" x14ac:dyDescent="0.25">
      <c r="A580" t="s">
        <v>3518</v>
      </c>
      <c r="B580">
        <v>1986</v>
      </c>
      <c r="C580" t="s">
        <v>8354</v>
      </c>
      <c r="D580">
        <v>29</v>
      </c>
      <c r="E580">
        <v>3</v>
      </c>
      <c r="F580" s="17">
        <v>5034.1000000000004</v>
      </c>
      <c r="G580" t="s">
        <v>8349</v>
      </c>
      <c r="H580" t="s">
        <v>8349</v>
      </c>
      <c r="I580" t="s">
        <v>8351</v>
      </c>
      <c r="L580" s="20">
        <v>1986</v>
      </c>
      <c r="M580" s="20" t="s">
        <v>8354</v>
      </c>
      <c r="N580" s="20" t="s">
        <v>8349</v>
      </c>
      <c r="O580" s="20" t="s">
        <v>8349</v>
      </c>
      <c r="P580" s="20" t="s">
        <v>8351</v>
      </c>
      <c r="Q580" s="20" t="str">
        <f>CONCATENATE(Table1[[#This Row],[date]],"-",M580,"-",L580)</f>
        <v>29-Jun-1986</v>
      </c>
      <c r="R580" s="24">
        <f t="shared" si="9"/>
        <v>36.943151523885007</v>
      </c>
    </row>
    <row r="581" spans="1:18" x14ac:dyDescent="0.25">
      <c r="A581" t="s">
        <v>3516</v>
      </c>
      <c r="B581">
        <v>1997</v>
      </c>
      <c r="C581" t="s">
        <v>8357</v>
      </c>
      <c r="D581">
        <v>4</v>
      </c>
      <c r="E581">
        <v>0</v>
      </c>
      <c r="F581" s="17">
        <v>5038.57</v>
      </c>
      <c r="G581" t="s">
        <v>8349</v>
      </c>
      <c r="H581" t="s">
        <v>8349</v>
      </c>
      <c r="I581" t="s">
        <v>8365</v>
      </c>
      <c r="L581" s="20">
        <v>1997</v>
      </c>
      <c r="M581" s="20" t="s">
        <v>8357</v>
      </c>
      <c r="N581" s="20" t="s">
        <v>8349</v>
      </c>
      <c r="O581" s="20" t="s">
        <v>8349</v>
      </c>
      <c r="P581" s="20" t="s">
        <v>8365</v>
      </c>
      <c r="Q581" s="20" t="str">
        <f>CONCATENATE(Table1[[#This Row],[date]],"-",M581,"-",L581)</f>
        <v>4-Dec-1997</v>
      </c>
      <c r="R581" s="24">
        <f t="shared" si="9"/>
        <v>25.510495892911468</v>
      </c>
    </row>
    <row r="582" spans="1:18" x14ac:dyDescent="0.25">
      <c r="A582" t="s">
        <v>3514</v>
      </c>
      <c r="B582">
        <v>2001</v>
      </c>
      <c r="C582" t="s">
        <v>8359</v>
      </c>
      <c r="D582">
        <v>16</v>
      </c>
      <c r="E582">
        <v>0</v>
      </c>
      <c r="F582" s="17">
        <v>5043.13</v>
      </c>
      <c r="G582" t="s">
        <v>8349</v>
      </c>
      <c r="H582" t="s">
        <v>8350</v>
      </c>
      <c r="I582" t="s">
        <v>8360</v>
      </c>
      <c r="L582" s="20">
        <v>2001</v>
      </c>
      <c r="M582" s="20" t="s">
        <v>8359</v>
      </c>
      <c r="N582" s="20" t="s">
        <v>8349</v>
      </c>
      <c r="O582" s="20" t="s">
        <v>8350</v>
      </c>
      <c r="P582" s="20" t="s">
        <v>8360</v>
      </c>
      <c r="Q582" s="20" t="str">
        <f>CONCATENATE(Table1[[#This Row],[date]],"-",M582,"-",L582)</f>
        <v>16-Oct-2001</v>
      </c>
      <c r="R582" s="24">
        <f t="shared" si="9"/>
        <v>21.644642857142859</v>
      </c>
    </row>
    <row r="583" spans="1:18" x14ac:dyDescent="0.25">
      <c r="A583" t="s">
        <v>3512</v>
      </c>
      <c r="B583">
        <v>1997</v>
      </c>
      <c r="C583" t="s">
        <v>8348</v>
      </c>
      <c r="D583">
        <v>29</v>
      </c>
      <c r="E583">
        <v>0</v>
      </c>
      <c r="F583" s="17">
        <v>5045.1499999999996</v>
      </c>
      <c r="G583" t="s">
        <v>8349</v>
      </c>
      <c r="H583" t="s">
        <v>8349</v>
      </c>
      <c r="I583" t="s">
        <v>8356</v>
      </c>
      <c r="L583" s="20">
        <v>1997</v>
      </c>
      <c r="M583" s="20" t="s">
        <v>8348</v>
      </c>
      <c r="N583" s="20" t="s">
        <v>8349</v>
      </c>
      <c r="O583" s="20" t="s">
        <v>8349</v>
      </c>
      <c r="P583" s="20" t="s">
        <v>8356</v>
      </c>
      <c r="Q583" s="20" t="str">
        <f>CONCATENATE(Table1[[#This Row],[date]],"-",M583,"-",L583)</f>
        <v>29-Jul-1997</v>
      </c>
      <c r="R583" s="24">
        <f t="shared" si="9"/>
        <v>25.860967447520537</v>
      </c>
    </row>
    <row r="584" spans="1:18" x14ac:dyDescent="0.25">
      <c r="A584" t="s">
        <v>3510</v>
      </c>
      <c r="B584">
        <v>1980</v>
      </c>
      <c r="C584" t="s">
        <v>8355</v>
      </c>
      <c r="D584">
        <v>7</v>
      </c>
      <c r="E584">
        <v>2</v>
      </c>
      <c r="F584" s="17">
        <v>5054.05</v>
      </c>
      <c r="G584" t="s">
        <v>8349</v>
      </c>
      <c r="H584" t="s">
        <v>8349</v>
      </c>
      <c r="I584" t="s">
        <v>8351</v>
      </c>
      <c r="L584" s="20">
        <v>1980</v>
      </c>
      <c r="M584" s="20" t="s">
        <v>8355</v>
      </c>
      <c r="N584" s="20" t="s">
        <v>8349</v>
      </c>
      <c r="O584" s="20" t="s">
        <v>8349</v>
      </c>
      <c r="P584" s="20" t="s">
        <v>8351</v>
      </c>
      <c r="Q584" s="20" t="str">
        <f>CONCATENATE(Table1[[#This Row],[date]],"-",M584,"-",L584)</f>
        <v>7-Sep-1980</v>
      </c>
      <c r="R584" s="24">
        <f t="shared" si="9"/>
        <v>42.748802190280628</v>
      </c>
    </row>
    <row r="585" spans="1:18" x14ac:dyDescent="0.25">
      <c r="A585" t="s">
        <v>3508</v>
      </c>
      <c r="B585">
        <v>1993</v>
      </c>
      <c r="C585" t="s">
        <v>8354</v>
      </c>
      <c r="D585">
        <v>11</v>
      </c>
      <c r="E585">
        <v>0</v>
      </c>
      <c r="F585" s="17">
        <v>5059.5600000000004</v>
      </c>
      <c r="G585" t="s">
        <v>8349</v>
      </c>
      <c r="H585" t="s">
        <v>8353</v>
      </c>
      <c r="I585" t="s">
        <v>8369</v>
      </c>
      <c r="L585" s="20">
        <v>1993</v>
      </c>
      <c r="M585" s="20" t="s">
        <v>8354</v>
      </c>
      <c r="N585" s="20" t="s">
        <v>8349</v>
      </c>
      <c r="O585" s="20" t="s">
        <v>8353</v>
      </c>
      <c r="P585" s="20" t="s">
        <v>8369</v>
      </c>
      <c r="Q585" s="20" t="str">
        <f>CONCATENATE(Table1[[#This Row],[date]],"-",M585,"-",L585)</f>
        <v>11-Jun-1993</v>
      </c>
      <c r="R585" s="24">
        <f t="shared" si="9"/>
        <v>29.992404168874756</v>
      </c>
    </row>
    <row r="586" spans="1:18" x14ac:dyDescent="0.25">
      <c r="A586" t="s">
        <v>3506</v>
      </c>
      <c r="B586">
        <v>1978</v>
      </c>
      <c r="C586" t="s">
        <v>8352</v>
      </c>
      <c r="D586">
        <v>22</v>
      </c>
      <c r="E586">
        <v>2</v>
      </c>
      <c r="F586" s="17">
        <v>5077.1899999999996</v>
      </c>
      <c r="G586" t="s">
        <v>8349</v>
      </c>
      <c r="H586" t="s">
        <v>8350</v>
      </c>
      <c r="I586" t="s">
        <v>8356</v>
      </c>
      <c r="L586" s="20">
        <v>1978</v>
      </c>
      <c r="M586" s="20" t="s">
        <v>8352</v>
      </c>
      <c r="N586" s="20" t="s">
        <v>8349</v>
      </c>
      <c r="O586" s="20" t="s">
        <v>8350</v>
      </c>
      <c r="P586" s="20" t="s">
        <v>8356</v>
      </c>
      <c r="Q586" s="20" t="str">
        <f>CONCATENATE(Table1[[#This Row],[date]],"-",M586,"-",L586)</f>
        <v>22-Nov-1978</v>
      </c>
      <c r="R586" s="24">
        <f t="shared" si="9"/>
        <v>44.543420034521752</v>
      </c>
    </row>
    <row r="587" spans="1:18" x14ac:dyDescent="0.25">
      <c r="A587" t="s">
        <v>3504</v>
      </c>
      <c r="B587">
        <v>1997</v>
      </c>
      <c r="C587" t="s">
        <v>8348</v>
      </c>
      <c r="D587">
        <v>14</v>
      </c>
      <c r="E587">
        <v>5</v>
      </c>
      <c r="F587" s="17">
        <v>5080.1000000000004</v>
      </c>
      <c r="G587" t="s">
        <v>8350</v>
      </c>
      <c r="H587" t="s">
        <v>8349</v>
      </c>
      <c r="I587" t="s">
        <v>8360</v>
      </c>
      <c r="L587" s="20">
        <v>1997</v>
      </c>
      <c r="M587" s="20" t="s">
        <v>8348</v>
      </c>
      <c r="N587" s="20" t="s">
        <v>8350</v>
      </c>
      <c r="O587" s="20" t="s">
        <v>8349</v>
      </c>
      <c r="P587" s="20" t="s">
        <v>8360</v>
      </c>
      <c r="Q587" s="20" t="str">
        <f>CONCATENATE(Table1[[#This Row],[date]],"-",M587,"-",L587)</f>
        <v>14-Jul-1997</v>
      </c>
      <c r="R587" s="24">
        <f t="shared" si="9"/>
        <v>25.902038332826287</v>
      </c>
    </row>
    <row r="588" spans="1:18" x14ac:dyDescent="0.25">
      <c r="A588" t="s">
        <v>3502</v>
      </c>
      <c r="B588">
        <v>1999</v>
      </c>
      <c r="C588" t="s">
        <v>8354</v>
      </c>
      <c r="D588">
        <v>19</v>
      </c>
      <c r="E588">
        <v>0</v>
      </c>
      <c r="F588" s="17">
        <v>5087.92</v>
      </c>
      <c r="G588" t="s">
        <v>8349</v>
      </c>
      <c r="H588" t="s">
        <v>8349</v>
      </c>
      <c r="I588" t="s">
        <v>8372</v>
      </c>
      <c r="L588" s="20">
        <v>1999</v>
      </c>
      <c r="M588" s="20" t="s">
        <v>8354</v>
      </c>
      <c r="N588" s="20" t="s">
        <v>8349</v>
      </c>
      <c r="O588" s="20" t="s">
        <v>8349</v>
      </c>
      <c r="P588" s="20" t="s">
        <v>8372</v>
      </c>
      <c r="Q588" s="20" t="str">
        <f>CONCATENATE(Table1[[#This Row],[date]],"-",M588,"-",L588)</f>
        <v>19-Jun-1999</v>
      </c>
      <c r="R588" s="24">
        <f t="shared" si="9"/>
        <v>23.970539918957396</v>
      </c>
    </row>
    <row r="589" spans="1:18" x14ac:dyDescent="0.25">
      <c r="A589" t="s">
        <v>3500</v>
      </c>
      <c r="B589">
        <v>1987</v>
      </c>
      <c r="C589" t="s">
        <v>8352</v>
      </c>
      <c r="D589">
        <v>18</v>
      </c>
      <c r="E589">
        <v>1</v>
      </c>
      <c r="F589" s="17">
        <v>5116.5</v>
      </c>
      <c r="G589" t="s">
        <v>8349</v>
      </c>
      <c r="H589" t="s">
        <v>8349</v>
      </c>
      <c r="I589" t="s">
        <v>8356</v>
      </c>
      <c r="L589" s="20">
        <v>1987</v>
      </c>
      <c r="M589" s="20" t="s">
        <v>8352</v>
      </c>
      <c r="N589" s="20" t="s">
        <v>8349</v>
      </c>
      <c r="O589" s="20" t="s">
        <v>8349</v>
      </c>
      <c r="P589" s="20" t="s">
        <v>8356</v>
      </c>
      <c r="Q589" s="20" t="str">
        <f>CONCATENATE(Table1[[#This Row],[date]],"-",M589,"-",L589)</f>
        <v>18-Nov-1987</v>
      </c>
      <c r="R589" s="24">
        <f t="shared" si="9"/>
        <v>35.554388042030489</v>
      </c>
    </row>
    <row r="590" spans="1:18" x14ac:dyDescent="0.25">
      <c r="A590" t="s">
        <v>3498</v>
      </c>
      <c r="B590">
        <v>1988</v>
      </c>
      <c r="C590" t="s">
        <v>8352</v>
      </c>
      <c r="D590">
        <v>1</v>
      </c>
      <c r="E590">
        <v>2</v>
      </c>
      <c r="F590" s="17">
        <v>5124.1899999999996</v>
      </c>
      <c r="G590" t="s">
        <v>8349</v>
      </c>
      <c r="H590" t="s">
        <v>8350</v>
      </c>
      <c r="I590" t="s">
        <v>8351</v>
      </c>
      <c r="L590" s="20">
        <v>1988</v>
      </c>
      <c r="M590" s="20" t="s">
        <v>8352</v>
      </c>
      <c r="N590" s="20" t="s">
        <v>8349</v>
      </c>
      <c r="O590" s="20" t="s">
        <v>8350</v>
      </c>
      <c r="P590" s="20" t="s">
        <v>8351</v>
      </c>
      <c r="Q590" s="20" t="str">
        <f>CONCATENATE(Table1[[#This Row],[date]],"-",M590,"-",L590)</f>
        <v>1-Nov-1988</v>
      </c>
      <c r="R590" s="24">
        <f t="shared" si="9"/>
        <v>34.598220396988367</v>
      </c>
    </row>
    <row r="591" spans="1:18" x14ac:dyDescent="0.25">
      <c r="A591" t="s">
        <v>3496</v>
      </c>
      <c r="B591">
        <v>1987</v>
      </c>
      <c r="C591" t="s">
        <v>8355</v>
      </c>
      <c r="D591">
        <v>13</v>
      </c>
      <c r="E591">
        <v>1</v>
      </c>
      <c r="F591" s="17">
        <v>5125.22</v>
      </c>
      <c r="G591" t="s">
        <v>8353</v>
      </c>
      <c r="H591" t="s">
        <v>8349</v>
      </c>
      <c r="I591" t="s">
        <v>8356</v>
      </c>
      <c r="L591" s="20">
        <v>1987</v>
      </c>
      <c r="M591" s="20" t="s">
        <v>8355</v>
      </c>
      <c r="N591" s="20" t="s">
        <v>8353</v>
      </c>
      <c r="O591" s="20" t="s">
        <v>8349</v>
      </c>
      <c r="P591" s="20" t="s">
        <v>8356</v>
      </c>
      <c r="Q591" s="20" t="str">
        <f>CONCATENATE(Table1[[#This Row],[date]],"-",M591,"-",L591)</f>
        <v>13-Sep-1987</v>
      </c>
      <c r="R591" s="24">
        <f t="shared" si="9"/>
        <v>35.735089536776677</v>
      </c>
    </row>
    <row r="592" spans="1:18" x14ac:dyDescent="0.25">
      <c r="A592" t="s">
        <v>3494</v>
      </c>
      <c r="B592">
        <v>1988</v>
      </c>
      <c r="C592" t="s">
        <v>8355</v>
      </c>
      <c r="D592">
        <v>15</v>
      </c>
      <c r="E592">
        <v>3</v>
      </c>
      <c r="F592" s="17">
        <v>5136.75</v>
      </c>
      <c r="G592" t="s">
        <v>8349</v>
      </c>
      <c r="H592" t="s">
        <v>8353</v>
      </c>
      <c r="I592" t="s">
        <v>8351</v>
      </c>
      <c r="L592" s="20">
        <v>1988</v>
      </c>
      <c r="M592" s="20" t="s">
        <v>8355</v>
      </c>
      <c r="N592" s="20" t="s">
        <v>8349</v>
      </c>
      <c r="O592" s="20" t="s">
        <v>8353</v>
      </c>
      <c r="P592" s="20" t="s">
        <v>8351</v>
      </c>
      <c r="Q592" s="20" t="str">
        <f>CONCATENATE(Table1[[#This Row],[date]],"-",M592,"-",L592)</f>
        <v>15-Sep-1988</v>
      </c>
      <c r="R592" s="24">
        <f t="shared" si="9"/>
        <v>34.726899383983572</v>
      </c>
    </row>
    <row r="593" spans="1:18" x14ac:dyDescent="0.25">
      <c r="A593" t="s">
        <v>3492</v>
      </c>
      <c r="B593">
        <v>1993</v>
      </c>
      <c r="C593" t="s">
        <v>8357</v>
      </c>
      <c r="D593">
        <v>10</v>
      </c>
      <c r="E593">
        <v>3</v>
      </c>
      <c r="F593" s="17">
        <v>5138.26</v>
      </c>
      <c r="G593" t="s">
        <v>8349</v>
      </c>
      <c r="H593" t="s">
        <v>8349</v>
      </c>
      <c r="I593" t="s">
        <v>8351</v>
      </c>
      <c r="L593" s="20">
        <v>1993</v>
      </c>
      <c r="M593" s="20" t="s">
        <v>8357</v>
      </c>
      <c r="N593" s="20" t="s">
        <v>8349</v>
      </c>
      <c r="O593" s="20" t="s">
        <v>8349</v>
      </c>
      <c r="P593" s="20" t="s">
        <v>8351</v>
      </c>
      <c r="Q593" s="20" t="str">
        <f>CONCATENATE(Table1[[#This Row],[date]],"-",M593,"-",L593)</f>
        <v>10-Dec-1993</v>
      </c>
      <c r="R593" s="24">
        <f t="shared" si="9"/>
        <v>29.494082317611728</v>
      </c>
    </row>
    <row r="594" spans="1:18" x14ac:dyDescent="0.25">
      <c r="A594" t="s">
        <v>3490</v>
      </c>
      <c r="B594">
        <v>1984</v>
      </c>
      <c r="C594" t="s">
        <v>8358</v>
      </c>
      <c r="D594">
        <v>22</v>
      </c>
      <c r="E594">
        <v>3</v>
      </c>
      <c r="F594" s="17">
        <v>5144.18</v>
      </c>
      <c r="G594" t="s">
        <v>8349</v>
      </c>
      <c r="H594" t="s">
        <v>8353</v>
      </c>
      <c r="I594" t="s">
        <v>8351</v>
      </c>
      <c r="L594" s="20">
        <v>1984</v>
      </c>
      <c r="M594" s="20" t="s">
        <v>8358</v>
      </c>
      <c r="N594" s="20" t="s">
        <v>8349</v>
      </c>
      <c r="O594" s="20" t="s">
        <v>8353</v>
      </c>
      <c r="P594" s="20" t="s">
        <v>8351</v>
      </c>
      <c r="Q594" s="20" t="str">
        <f>CONCATENATE(Table1[[#This Row],[date]],"-",M594,"-",L594)</f>
        <v>22-Aug-1984</v>
      </c>
      <c r="R594" s="24">
        <f t="shared" si="9"/>
        <v>38.792607802874741</v>
      </c>
    </row>
    <row r="595" spans="1:18" x14ac:dyDescent="0.25">
      <c r="A595" t="s">
        <v>3488</v>
      </c>
      <c r="B595">
        <v>1990</v>
      </c>
      <c r="C595" t="s">
        <v>8358</v>
      </c>
      <c r="D595">
        <v>22</v>
      </c>
      <c r="E595">
        <v>1</v>
      </c>
      <c r="F595" s="17">
        <v>5148.55</v>
      </c>
      <c r="G595" t="s">
        <v>8349</v>
      </c>
      <c r="H595" t="s">
        <v>8349</v>
      </c>
      <c r="I595" t="s">
        <v>8366</v>
      </c>
      <c r="L595" s="20">
        <v>1990</v>
      </c>
      <c r="M595" s="20" t="s">
        <v>8358</v>
      </c>
      <c r="N595" s="20" t="s">
        <v>8349</v>
      </c>
      <c r="O595" s="20" t="s">
        <v>8349</v>
      </c>
      <c r="P595" s="20" t="s">
        <v>8366</v>
      </c>
      <c r="Q595" s="20" t="str">
        <f>CONCATENATE(Table1[[#This Row],[date]],"-",M595,"-",L595)</f>
        <v>22-Aug-1990</v>
      </c>
      <c r="R595" s="24">
        <f t="shared" si="9"/>
        <v>32.795297149299401</v>
      </c>
    </row>
    <row r="596" spans="1:18" x14ac:dyDescent="0.25">
      <c r="A596" t="s">
        <v>3486</v>
      </c>
      <c r="B596">
        <v>1990</v>
      </c>
      <c r="C596" t="s">
        <v>8359</v>
      </c>
      <c r="D596">
        <v>9</v>
      </c>
      <c r="E596">
        <v>2</v>
      </c>
      <c r="F596" s="17">
        <v>5152.13</v>
      </c>
      <c r="G596" t="s">
        <v>8349</v>
      </c>
      <c r="H596" t="s">
        <v>8349</v>
      </c>
      <c r="I596" t="s">
        <v>8360</v>
      </c>
      <c r="L596" s="20">
        <v>1990</v>
      </c>
      <c r="M596" s="20" t="s">
        <v>8359</v>
      </c>
      <c r="N596" s="20" t="s">
        <v>8349</v>
      </c>
      <c r="O596" s="20" t="s">
        <v>8349</v>
      </c>
      <c r="P596" s="20" t="s">
        <v>8360</v>
      </c>
      <c r="Q596" s="20" t="str">
        <f>CONCATENATE(Table1[[#This Row],[date]],"-",M596,"-",L596)</f>
        <v>9-Oct-1990</v>
      </c>
      <c r="R596" s="24">
        <f t="shared" si="9"/>
        <v>32.663875020132068</v>
      </c>
    </row>
    <row r="597" spans="1:18" x14ac:dyDescent="0.25">
      <c r="A597" t="s">
        <v>3484</v>
      </c>
      <c r="B597">
        <v>1991</v>
      </c>
      <c r="C597" t="s">
        <v>8358</v>
      </c>
      <c r="D597">
        <v>29</v>
      </c>
      <c r="E597">
        <v>3</v>
      </c>
      <c r="F597" s="17">
        <v>5166.96</v>
      </c>
      <c r="G597" t="s">
        <v>8349</v>
      </c>
      <c r="H597" t="s">
        <v>8349</v>
      </c>
      <c r="I597" t="s">
        <v>8356</v>
      </c>
      <c r="L597" s="20">
        <v>1991</v>
      </c>
      <c r="M597" s="20" t="s">
        <v>8358</v>
      </c>
      <c r="N597" s="20" t="s">
        <v>8349</v>
      </c>
      <c r="O597" s="20" t="s">
        <v>8349</v>
      </c>
      <c r="P597" s="20" t="s">
        <v>8356</v>
      </c>
      <c r="Q597" s="20" t="str">
        <f>CONCATENATE(Table1[[#This Row],[date]],"-",M597,"-",L597)</f>
        <v>29-Aug-1991</v>
      </c>
      <c r="R597" s="24">
        <f t="shared" si="9"/>
        <v>31.776155314029701</v>
      </c>
    </row>
    <row r="598" spans="1:18" x14ac:dyDescent="0.25">
      <c r="A598" t="s">
        <v>3482</v>
      </c>
      <c r="B598">
        <v>1984</v>
      </c>
      <c r="C598" t="s">
        <v>8359</v>
      </c>
      <c r="D598">
        <v>16</v>
      </c>
      <c r="E598">
        <v>3</v>
      </c>
      <c r="F598" s="17">
        <v>5177.12</v>
      </c>
      <c r="G598" t="s">
        <v>8349</v>
      </c>
      <c r="H598" t="s">
        <v>8353</v>
      </c>
      <c r="I598" t="s">
        <v>8351</v>
      </c>
      <c r="L598" s="20">
        <v>1984</v>
      </c>
      <c r="M598" s="20" t="s">
        <v>8359</v>
      </c>
      <c r="N598" s="20" t="s">
        <v>8349</v>
      </c>
      <c r="O598" s="20" t="s">
        <v>8353</v>
      </c>
      <c r="P598" s="20" t="s">
        <v>8351</v>
      </c>
      <c r="Q598" s="20" t="str">
        <f>CONCATENATE(Table1[[#This Row],[date]],"-",M598,"-",L598)</f>
        <v>16-Oct-1984</v>
      </c>
      <c r="R598" s="24">
        <f t="shared" si="9"/>
        <v>38.64202600958248</v>
      </c>
    </row>
    <row r="599" spans="1:18" x14ac:dyDescent="0.25">
      <c r="A599" t="s">
        <v>3480</v>
      </c>
      <c r="B599">
        <v>1979</v>
      </c>
      <c r="C599" t="s">
        <v>8355</v>
      </c>
      <c r="D599">
        <v>12</v>
      </c>
      <c r="E599">
        <v>2</v>
      </c>
      <c r="F599" s="17">
        <v>5195.58</v>
      </c>
      <c r="G599" t="s">
        <v>8349</v>
      </c>
      <c r="H599" t="s">
        <v>8349</v>
      </c>
      <c r="I599" t="s">
        <v>8351</v>
      </c>
      <c r="L599" s="20">
        <v>1979</v>
      </c>
      <c r="M599" s="20" t="s">
        <v>8355</v>
      </c>
      <c r="N599" s="20" t="s">
        <v>8349</v>
      </c>
      <c r="O599" s="20" t="s">
        <v>8349</v>
      </c>
      <c r="P599" s="20" t="s">
        <v>8351</v>
      </c>
      <c r="Q599" s="20" t="str">
        <f>CONCATENATE(Table1[[#This Row],[date]],"-",M599,"-",L599)</f>
        <v>12-Sep-1979</v>
      </c>
      <c r="R599" s="24">
        <f t="shared" si="9"/>
        <v>43.73783158919445</v>
      </c>
    </row>
    <row r="600" spans="1:18" x14ac:dyDescent="0.25">
      <c r="A600" t="s">
        <v>3478</v>
      </c>
      <c r="B600">
        <v>2004</v>
      </c>
      <c r="C600" t="s">
        <v>8354</v>
      </c>
      <c r="D600">
        <v>6</v>
      </c>
      <c r="E600">
        <v>0</v>
      </c>
      <c r="F600" s="17">
        <v>5198.6899999999996</v>
      </c>
      <c r="G600" t="s">
        <v>8349</v>
      </c>
      <c r="H600" t="s">
        <v>8349</v>
      </c>
      <c r="I600" t="s">
        <v>8373</v>
      </c>
      <c r="L600" s="20">
        <v>2004</v>
      </c>
      <c r="M600" s="20" t="s">
        <v>8354</v>
      </c>
      <c r="N600" s="20" t="s">
        <v>8349</v>
      </c>
      <c r="O600" s="20" t="s">
        <v>8349</v>
      </c>
      <c r="P600" s="20" t="s">
        <v>8373</v>
      </c>
      <c r="Q600" s="20" t="str">
        <f>CONCATENATE(Table1[[#This Row],[date]],"-",M600,"-",L600)</f>
        <v>6-Jun-2004</v>
      </c>
      <c r="R600" s="24">
        <f t="shared" si="9"/>
        <v>19.003422313483917</v>
      </c>
    </row>
    <row r="601" spans="1:18" x14ac:dyDescent="0.25">
      <c r="A601" t="s">
        <v>3476</v>
      </c>
      <c r="B601">
        <v>1983</v>
      </c>
      <c r="C601" t="s">
        <v>8359</v>
      </c>
      <c r="D601">
        <v>24</v>
      </c>
      <c r="E601">
        <v>3</v>
      </c>
      <c r="F601" s="17">
        <v>5207.97</v>
      </c>
      <c r="G601" t="s">
        <v>8349</v>
      </c>
      <c r="H601" t="s">
        <v>8349</v>
      </c>
      <c r="I601" t="s">
        <v>8356</v>
      </c>
      <c r="L601" s="20">
        <v>1983</v>
      </c>
      <c r="M601" s="20" t="s">
        <v>8359</v>
      </c>
      <c r="N601" s="20" t="s">
        <v>8349</v>
      </c>
      <c r="O601" s="20" t="s">
        <v>8349</v>
      </c>
      <c r="P601" s="20" t="s">
        <v>8356</v>
      </c>
      <c r="Q601" s="20" t="str">
        <f>CONCATENATE(Table1[[#This Row],[date]],"-",M601,"-",L601)</f>
        <v>24-Oct-1983</v>
      </c>
      <c r="R601" s="24">
        <f t="shared" si="9"/>
        <v>39.622838063439062</v>
      </c>
    </row>
    <row r="602" spans="1:18" x14ac:dyDescent="0.25">
      <c r="A602" t="s">
        <v>3474</v>
      </c>
      <c r="B602">
        <v>1993</v>
      </c>
      <c r="C602" t="s">
        <v>8354</v>
      </c>
      <c r="D602">
        <v>17</v>
      </c>
      <c r="E602">
        <v>3</v>
      </c>
      <c r="F602" s="17">
        <v>5209.58</v>
      </c>
      <c r="G602" t="s">
        <v>8350</v>
      </c>
      <c r="H602" t="s">
        <v>8350</v>
      </c>
      <c r="I602" t="s">
        <v>8370</v>
      </c>
      <c r="L602" s="20">
        <v>1993</v>
      </c>
      <c r="M602" s="20" t="s">
        <v>8354</v>
      </c>
      <c r="N602" s="20" t="s">
        <v>8350</v>
      </c>
      <c r="O602" s="20" t="s">
        <v>8350</v>
      </c>
      <c r="P602" s="20" t="s">
        <v>8370</v>
      </c>
      <c r="Q602" s="20" t="str">
        <f>CONCATENATE(Table1[[#This Row],[date]],"-",M602,"-",L602)</f>
        <v>17-Jun-1993</v>
      </c>
      <c r="R602" s="24">
        <f t="shared" si="9"/>
        <v>29.975975975975974</v>
      </c>
    </row>
    <row r="603" spans="1:18" x14ac:dyDescent="0.25">
      <c r="A603" t="s">
        <v>3472</v>
      </c>
      <c r="B603">
        <v>1999</v>
      </c>
      <c r="C603" t="s">
        <v>8357</v>
      </c>
      <c r="D603">
        <v>1</v>
      </c>
      <c r="E603">
        <v>0</v>
      </c>
      <c r="F603" s="17">
        <v>5213.22</v>
      </c>
      <c r="G603" t="s">
        <v>8349</v>
      </c>
      <c r="H603" t="s">
        <v>8353</v>
      </c>
      <c r="I603" t="s">
        <v>8356</v>
      </c>
      <c r="L603" s="20">
        <v>1999</v>
      </c>
      <c r="M603" s="20" t="s">
        <v>8357</v>
      </c>
      <c r="N603" s="20" t="s">
        <v>8349</v>
      </c>
      <c r="O603" s="20" t="s">
        <v>8353</v>
      </c>
      <c r="P603" s="20" t="s">
        <v>8356</v>
      </c>
      <c r="Q603" s="20" t="str">
        <f>CONCATENATE(Table1[[#This Row],[date]],"-",M603,"-",L603)</f>
        <v>1-Dec-1999</v>
      </c>
      <c r="R603" s="24">
        <f t="shared" si="9"/>
        <v>23.518782170627532</v>
      </c>
    </row>
    <row r="604" spans="1:18" x14ac:dyDescent="0.25">
      <c r="A604" t="s">
        <v>3470</v>
      </c>
      <c r="B604">
        <v>1995</v>
      </c>
      <c r="C604" t="s">
        <v>8354</v>
      </c>
      <c r="D604">
        <v>6</v>
      </c>
      <c r="E604">
        <v>0</v>
      </c>
      <c r="F604" s="17">
        <v>5216.4799999999996</v>
      </c>
      <c r="G604" t="s">
        <v>8349</v>
      </c>
      <c r="H604" t="s">
        <v>8349</v>
      </c>
      <c r="I604" t="s">
        <v>8365</v>
      </c>
      <c r="L604" s="20">
        <v>1995</v>
      </c>
      <c r="M604" s="20" t="s">
        <v>8354</v>
      </c>
      <c r="N604" s="20" t="s">
        <v>8349</v>
      </c>
      <c r="O604" s="20" t="s">
        <v>8349</v>
      </c>
      <c r="P604" s="20" t="s">
        <v>8365</v>
      </c>
      <c r="Q604" s="20" t="str">
        <f>CONCATENATE(Table1[[#This Row],[date]],"-",M604,"-",L604)</f>
        <v>6-Jun-1995</v>
      </c>
      <c r="R604" s="24">
        <f t="shared" si="9"/>
        <v>28.006136706948642</v>
      </c>
    </row>
    <row r="605" spans="1:18" x14ac:dyDescent="0.25">
      <c r="A605" t="s">
        <v>3468</v>
      </c>
      <c r="B605">
        <v>1987</v>
      </c>
      <c r="C605" t="s">
        <v>8354</v>
      </c>
      <c r="D605">
        <v>29</v>
      </c>
      <c r="E605">
        <v>0</v>
      </c>
      <c r="F605" s="17">
        <v>5227.99</v>
      </c>
      <c r="G605" t="s">
        <v>8349</v>
      </c>
      <c r="H605" t="s">
        <v>8353</v>
      </c>
      <c r="I605" t="s">
        <v>8366</v>
      </c>
      <c r="L605" s="20">
        <v>1987</v>
      </c>
      <c r="M605" s="20" t="s">
        <v>8354</v>
      </c>
      <c r="N605" s="20" t="s">
        <v>8349</v>
      </c>
      <c r="O605" s="20" t="s">
        <v>8353</v>
      </c>
      <c r="P605" s="20" t="s">
        <v>8366</v>
      </c>
      <c r="Q605" s="20" t="str">
        <f>CONCATENATE(Table1[[#This Row],[date]],"-",M605,"-",L605)</f>
        <v>29-Jun-1987</v>
      </c>
      <c r="R605" s="24">
        <f t="shared" si="9"/>
        <v>35.943170045878347</v>
      </c>
    </row>
    <row r="606" spans="1:18" x14ac:dyDescent="0.25">
      <c r="A606" t="s">
        <v>3466</v>
      </c>
      <c r="B606">
        <v>1987</v>
      </c>
      <c r="C606" t="s">
        <v>8357</v>
      </c>
      <c r="D606">
        <v>26</v>
      </c>
      <c r="E606">
        <v>1</v>
      </c>
      <c r="F606" s="17">
        <v>5240.7700000000004</v>
      </c>
      <c r="G606" t="s">
        <v>8349</v>
      </c>
      <c r="H606" t="s">
        <v>8349</v>
      </c>
      <c r="I606" t="s">
        <v>8360</v>
      </c>
      <c r="L606" s="20">
        <v>1987</v>
      </c>
      <c r="M606" s="20" t="s">
        <v>8357</v>
      </c>
      <c r="N606" s="20" t="s">
        <v>8349</v>
      </c>
      <c r="O606" s="20" t="s">
        <v>8349</v>
      </c>
      <c r="P606" s="20" t="s">
        <v>8360</v>
      </c>
      <c r="Q606" s="20" t="str">
        <f>CONCATENATE(Table1[[#This Row],[date]],"-",M606,"-",L606)</f>
        <v>26-Dec-1987</v>
      </c>
      <c r="R606" s="24">
        <f t="shared" si="9"/>
        <v>35.45034778747965</v>
      </c>
    </row>
    <row r="607" spans="1:18" x14ac:dyDescent="0.25">
      <c r="A607" t="s">
        <v>3464</v>
      </c>
      <c r="B607">
        <v>1987</v>
      </c>
      <c r="C607" t="s">
        <v>8348</v>
      </c>
      <c r="D607">
        <v>5</v>
      </c>
      <c r="E607">
        <v>1</v>
      </c>
      <c r="F607" s="17">
        <v>5245.23</v>
      </c>
      <c r="G607" t="s">
        <v>8349</v>
      </c>
      <c r="H607" t="s">
        <v>8349</v>
      </c>
      <c r="I607" t="s">
        <v>8351</v>
      </c>
      <c r="L607" s="20">
        <v>1987</v>
      </c>
      <c r="M607" s="20" t="s">
        <v>8348</v>
      </c>
      <c r="N607" s="20" t="s">
        <v>8349</v>
      </c>
      <c r="O607" s="20" t="s">
        <v>8349</v>
      </c>
      <c r="P607" s="20" t="s">
        <v>8351</v>
      </c>
      <c r="Q607" s="20" t="str">
        <f>CONCATENATE(Table1[[#This Row],[date]],"-",M607,"-",L607)</f>
        <v>5-Jul-1987</v>
      </c>
      <c r="R607" s="24">
        <f t="shared" si="9"/>
        <v>35.926742637265058</v>
      </c>
    </row>
    <row r="608" spans="1:18" x14ac:dyDescent="0.25">
      <c r="A608" t="s">
        <v>3462</v>
      </c>
      <c r="B608">
        <v>1987</v>
      </c>
      <c r="C608" t="s">
        <v>8355</v>
      </c>
      <c r="D608">
        <v>9</v>
      </c>
      <c r="E608">
        <v>1</v>
      </c>
      <c r="F608" s="17">
        <v>5246.05</v>
      </c>
      <c r="G608" t="s">
        <v>8349</v>
      </c>
      <c r="H608" t="s">
        <v>8350</v>
      </c>
      <c r="I608" t="s">
        <v>8360</v>
      </c>
      <c r="L608" s="20">
        <v>1987</v>
      </c>
      <c r="M608" s="20" t="s">
        <v>8355</v>
      </c>
      <c r="N608" s="20" t="s">
        <v>8349</v>
      </c>
      <c r="O608" s="20" t="s">
        <v>8350</v>
      </c>
      <c r="P608" s="20" t="s">
        <v>8360</v>
      </c>
      <c r="Q608" s="20" t="str">
        <f>CONCATENATE(Table1[[#This Row],[date]],"-",M608,"-",L608)</f>
        <v>9-Sep-1987</v>
      </c>
      <c r="R608" s="24">
        <f t="shared" si="9"/>
        <v>35.74604114251887</v>
      </c>
    </row>
    <row r="609" spans="1:18" x14ac:dyDescent="0.25">
      <c r="A609" t="s">
        <v>3460</v>
      </c>
      <c r="B609">
        <v>1990</v>
      </c>
      <c r="C609" t="s">
        <v>8348</v>
      </c>
      <c r="D609">
        <v>6</v>
      </c>
      <c r="E609">
        <v>3</v>
      </c>
      <c r="F609" s="17">
        <v>5253.52</v>
      </c>
      <c r="G609" t="s">
        <v>8350</v>
      </c>
      <c r="H609" t="s">
        <v>8350</v>
      </c>
      <c r="I609" t="s">
        <v>8360</v>
      </c>
      <c r="L609" s="20">
        <v>1990</v>
      </c>
      <c r="M609" s="20" t="s">
        <v>8348</v>
      </c>
      <c r="N609" s="20" t="s">
        <v>8350</v>
      </c>
      <c r="O609" s="20" t="s">
        <v>8350</v>
      </c>
      <c r="P609" s="20" t="s">
        <v>8360</v>
      </c>
      <c r="Q609" s="20" t="str">
        <f>CONCATENATE(Table1[[#This Row],[date]],"-",M609,"-",L609)</f>
        <v>6-Jul-1990</v>
      </c>
      <c r="R609" s="24">
        <f t="shared" si="9"/>
        <v>32.923981317442419</v>
      </c>
    </row>
    <row r="610" spans="1:18" x14ac:dyDescent="0.25">
      <c r="A610" t="s">
        <v>3458</v>
      </c>
      <c r="B610">
        <v>1989</v>
      </c>
      <c r="C610" t="s">
        <v>8352</v>
      </c>
      <c r="D610">
        <v>25</v>
      </c>
      <c r="E610">
        <v>2</v>
      </c>
      <c r="F610" s="17">
        <v>5257.51</v>
      </c>
      <c r="G610" t="s">
        <v>8349</v>
      </c>
      <c r="H610" t="s">
        <v>8349</v>
      </c>
      <c r="I610" t="s">
        <v>8356</v>
      </c>
      <c r="L610" s="20">
        <v>1989</v>
      </c>
      <c r="M610" s="20" t="s">
        <v>8352</v>
      </c>
      <c r="N610" s="20" t="s">
        <v>8349</v>
      </c>
      <c r="O610" s="20" t="s">
        <v>8349</v>
      </c>
      <c r="P610" s="20" t="s">
        <v>8356</v>
      </c>
      <c r="Q610" s="20" t="str">
        <f>CONCATENATE(Table1[[#This Row],[date]],"-",M610,"-",L610)</f>
        <v>25-Nov-1989</v>
      </c>
      <c r="R610" s="24">
        <f t="shared" si="9"/>
        <v>33.535163889540797</v>
      </c>
    </row>
    <row r="611" spans="1:18" x14ac:dyDescent="0.25">
      <c r="A611" t="s">
        <v>3456</v>
      </c>
      <c r="B611">
        <v>1989</v>
      </c>
      <c r="C611" t="s">
        <v>8348</v>
      </c>
      <c r="D611">
        <v>19</v>
      </c>
      <c r="E611">
        <v>2</v>
      </c>
      <c r="F611" s="17">
        <v>5261.47</v>
      </c>
      <c r="G611" t="s">
        <v>8349</v>
      </c>
      <c r="H611" t="s">
        <v>8349</v>
      </c>
      <c r="I611" t="s">
        <v>8356</v>
      </c>
      <c r="L611" s="20">
        <v>1989</v>
      </c>
      <c r="M611" s="20" t="s">
        <v>8348</v>
      </c>
      <c r="N611" s="20" t="s">
        <v>8349</v>
      </c>
      <c r="O611" s="20" t="s">
        <v>8349</v>
      </c>
      <c r="P611" s="20" t="s">
        <v>8356</v>
      </c>
      <c r="Q611" s="20" t="str">
        <f>CONCATENATE(Table1[[#This Row],[date]],"-",M611,"-",L611)</f>
        <v>19-Jul-1989</v>
      </c>
      <c r="R611" s="24">
        <f t="shared" si="9"/>
        <v>33.888367362903857</v>
      </c>
    </row>
    <row r="612" spans="1:18" x14ac:dyDescent="0.25">
      <c r="A612" t="s">
        <v>3454</v>
      </c>
      <c r="B612">
        <v>1986</v>
      </c>
      <c r="C612" t="s">
        <v>8359</v>
      </c>
      <c r="D612">
        <v>25</v>
      </c>
      <c r="E612">
        <v>0</v>
      </c>
      <c r="F612" s="17">
        <v>5266.37</v>
      </c>
      <c r="G612" t="s">
        <v>8349</v>
      </c>
      <c r="H612" t="s">
        <v>8349</v>
      </c>
      <c r="I612" t="s">
        <v>8356</v>
      </c>
      <c r="L612" s="20">
        <v>1986</v>
      </c>
      <c r="M612" s="20" t="s">
        <v>8359</v>
      </c>
      <c r="N612" s="20" t="s">
        <v>8349</v>
      </c>
      <c r="O612" s="20" t="s">
        <v>8349</v>
      </c>
      <c r="P612" s="20" t="s">
        <v>8356</v>
      </c>
      <c r="Q612" s="20" t="str">
        <f>CONCATENATE(Table1[[#This Row],[date]],"-",M612,"-",L612)</f>
        <v>25-Oct-1986</v>
      </c>
      <c r="R612" s="24">
        <f t="shared" si="9"/>
        <v>36.620073492326533</v>
      </c>
    </row>
    <row r="613" spans="1:18" x14ac:dyDescent="0.25">
      <c r="A613" t="s">
        <v>3452</v>
      </c>
      <c r="B613">
        <v>1986</v>
      </c>
      <c r="C613" t="s">
        <v>8355</v>
      </c>
      <c r="D613">
        <v>20</v>
      </c>
      <c r="E613">
        <v>0</v>
      </c>
      <c r="F613" s="17">
        <v>5267.82</v>
      </c>
      <c r="G613" t="s">
        <v>8349</v>
      </c>
      <c r="H613" t="s">
        <v>8349</v>
      </c>
      <c r="I613" t="s">
        <v>8356</v>
      </c>
      <c r="L613" s="20">
        <v>1986</v>
      </c>
      <c r="M613" s="20" t="s">
        <v>8355</v>
      </c>
      <c r="N613" s="20" t="s">
        <v>8349</v>
      </c>
      <c r="O613" s="20" t="s">
        <v>8349</v>
      </c>
      <c r="P613" s="20" t="s">
        <v>8356</v>
      </c>
      <c r="Q613" s="20" t="str">
        <f>CONCATENATE(Table1[[#This Row],[date]],"-",M613,"-",L613)</f>
        <v>20-Sep-1986</v>
      </c>
      <c r="R613" s="24">
        <f t="shared" si="9"/>
        <v>36.715901722026082</v>
      </c>
    </row>
    <row r="614" spans="1:18" x14ac:dyDescent="0.25">
      <c r="A614" t="s">
        <v>3450</v>
      </c>
      <c r="B614">
        <v>1986</v>
      </c>
      <c r="C614" t="s">
        <v>8359</v>
      </c>
      <c r="D614">
        <v>20</v>
      </c>
      <c r="E614">
        <v>0</v>
      </c>
      <c r="F614" s="17">
        <v>5272.18</v>
      </c>
      <c r="G614" t="s">
        <v>8349</v>
      </c>
      <c r="H614" t="s">
        <v>8350</v>
      </c>
      <c r="I614" t="s">
        <v>8356</v>
      </c>
      <c r="L614" s="20">
        <v>1986</v>
      </c>
      <c r="M614" s="20" t="s">
        <v>8359</v>
      </c>
      <c r="N614" s="20" t="s">
        <v>8349</v>
      </c>
      <c r="O614" s="20" t="s">
        <v>8350</v>
      </c>
      <c r="P614" s="20" t="s">
        <v>8356</v>
      </c>
      <c r="Q614" s="20" t="str">
        <f>CONCATENATE(Table1[[#This Row],[date]],"-",M614,"-",L614)</f>
        <v>20-Oct-1986</v>
      </c>
      <c r="R614" s="24">
        <f t="shared" si="9"/>
        <v>36.633763239426472</v>
      </c>
    </row>
    <row r="615" spans="1:18" x14ac:dyDescent="0.25">
      <c r="A615" t="s">
        <v>3448</v>
      </c>
      <c r="B615">
        <v>1987</v>
      </c>
      <c r="C615" t="s">
        <v>8355</v>
      </c>
      <c r="D615">
        <v>1</v>
      </c>
      <c r="E615">
        <v>3</v>
      </c>
      <c r="F615" s="17">
        <v>5275.86</v>
      </c>
      <c r="G615" t="s">
        <v>8349</v>
      </c>
      <c r="H615" t="s">
        <v>8349</v>
      </c>
      <c r="I615" t="s">
        <v>8351</v>
      </c>
      <c r="L615" s="20">
        <v>1987</v>
      </c>
      <c r="M615" s="20" t="s">
        <v>8355</v>
      </c>
      <c r="N615" s="20" t="s">
        <v>8349</v>
      </c>
      <c r="O615" s="20" t="s">
        <v>8349</v>
      </c>
      <c r="P615" s="20" t="s">
        <v>8351</v>
      </c>
      <c r="Q615" s="20" t="str">
        <f>CONCATENATE(Table1[[#This Row],[date]],"-",M615,"-",L615)</f>
        <v>1-Sep-1987</v>
      </c>
      <c r="R615" s="24">
        <f t="shared" si="9"/>
        <v>35.767944354003255</v>
      </c>
    </row>
    <row r="616" spans="1:18" x14ac:dyDescent="0.25">
      <c r="A616" t="s">
        <v>3446</v>
      </c>
      <c r="B616">
        <v>1974</v>
      </c>
      <c r="C616" t="s">
        <v>8352</v>
      </c>
      <c r="D616">
        <v>12</v>
      </c>
      <c r="E616">
        <v>0</v>
      </c>
      <c r="F616" s="17">
        <v>5291.71</v>
      </c>
      <c r="G616" t="s">
        <v>8349</v>
      </c>
      <c r="H616" t="s">
        <v>8349</v>
      </c>
      <c r="I616" t="s">
        <v>8356</v>
      </c>
      <c r="L616" s="20">
        <v>1974</v>
      </c>
      <c r="M616" s="20" t="s">
        <v>8352</v>
      </c>
      <c r="N616" s="20" t="s">
        <v>8349</v>
      </c>
      <c r="O616" s="20" t="s">
        <v>8349</v>
      </c>
      <c r="P616" s="20" t="s">
        <v>8356</v>
      </c>
      <c r="Q616" s="20" t="str">
        <f>CONCATENATE(Table1[[#This Row],[date]],"-",M616,"-",L616)</f>
        <v>12-Nov-1974</v>
      </c>
      <c r="R616" s="24">
        <f t="shared" si="9"/>
        <v>48.570802759829149</v>
      </c>
    </row>
    <row r="617" spans="1:18" x14ac:dyDescent="0.25">
      <c r="A617" t="s">
        <v>3444</v>
      </c>
      <c r="B617">
        <v>2004</v>
      </c>
      <c r="C617" t="s">
        <v>8358</v>
      </c>
      <c r="D617">
        <v>22</v>
      </c>
      <c r="E617">
        <v>0</v>
      </c>
      <c r="F617" s="17">
        <v>5293.67</v>
      </c>
      <c r="G617" t="s">
        <v>8349</v>
      </c>
      <c r="H617" t="s">
        <v>8349</v>
      </c>
      <c r="I617" t="s">
        <v>8373</v>
      </c>
      <c r="L617" s="20">
        <v>2004</v>
      </c>
      <c r="M617" s="20" t="s">
        <v>8358</v>
      </c>
      <c r="N617" s="20" t="s">
        <v>8349</v>
      </c>
      <c r="O617" s="20" t="s">
        <v>8349</v>
      </c>
      <c r="P617" s="20" t="s">
        <v>8373</v>
      </c>
      <c r="Q617" s="20" t="str">
        <f>CONCATENATE(Table1[[#This Row],[date]],"-",M617,"-",L617)</f>
        <v>22-Aug-2004</v>
      </c>
      <c r="R617" s="24">
        <f t="shared" si="9"/>
        <v>18.792607802874745</v>
      </c>
    </row>
    <row r="618" spans="1:18" x14ac:dyDescent="0.25">
      <c r="A618" t="s">
        <v>3442</v>
      </c>
      <c r="B618">
        <v>2000</v>
      </c>
      <c r="C618" t="s">
        <v>8355</v>
      </c>
      <c r="D618">
        <v>9</v>
      </c>
      <c r="E618">
        <v>0</v>
      </c>
      <c r="F618" s="17">
        <v>5306.7</v>
      </c>
      <c r="G618" t="s">
        <v>8349</v>
      </c>
      <c r="H618" t="s">
        <v>8350</v>
      </c>
      <c r="I618" t="s">
        <v>8356</v>
      </c>
      <c r="L618" s="20">
        <v>2000</v>
      </c>
      <c r="M618" s="20" t="s">
        <v>8355</v>
      </c>
      <c r="N618" s="20" t="s">
        <v>8349</v>
      </c>
      <c r="O618" s="20" t="s">
        <v>8350</v>
      </c>
      <c r="P618" s="20" t="s">
        <v>8356</v>
      </c>
      <c r="Q618" s="20" t="str">
        <f>CONCATENATE(Table1[[#This Row],[date]],"-",M618,"-",L618)</f>
        <v>9-Sep-2000</v>
      </c>
      <c r="R618" s="24">
        <f t="shared" si="9"/>
        <v>22.743326488706366</v>
      </c>
    </row>
    <row r="619" spans="1:18" x14ac:dyDescent="0.25">
      <c r="A619" t="s">
        <v>3440</v>
      </c>
      <c r="B619">
        <v>1994</v>
      </c>
      <c r="C619" t="s">
        <v>8352</v>
      </c>
      <c r="D619">
        <v>13</v>
      </c>
      <c r="E619">
        <v>3</v>
      </c>
      <c r="F619" s="17">
        <v>5312.17</v>
      </c>
      <c r="G619" t="s">
        <v>8349</v>
      </c>
      <c r="H619" t="s">
        <v>8349</v>
      </c>
      <c r="I619" t="s">
        <v>8356</v>
      </c>
      <c r="L619" s="20">
        <v>1994</v>
      </c>
      <c r="M619" s="20" t="s">
        <v>8352</v>
      </c>
      <c r="N619" s="20" t="s">
        <v>8349</v>
      </c>
      <c r="O619" s="20" t="s">
        <v>8349</v>
      </c>
      <c r="P619" s="20" t="s">
        <v>8356</v>
      </c>
      <c r="Q619" s="20" t="str">
        <f>CONCATENATE(Table1[[#This Row],[date]],"-",M619,"-",L619)</f>
        <v>13-Nov-1994</v>
      </c>
      <c r="R619" s="24">
        <f t="shared" si="9"/>
        <v>28.568038696723555</v>
      </c>
    </row>
    <row r="620" spans="1:18" x14ac:dyDescent="0.25">
      <c r="A620" t="s">
        <v>3438</v>
      </c>
      <c r="B620">
        <v>1974</v>
      </c>
      <c r="C620" t="s">
        <v>8355</v>
      </c>
      <c r="D620">
        <v>2</v>
      </c>
      <c r="E620">
        <v>0</v>
      </c>
      <c r="F620" s="17">
        <v>5322.24</v>
      </c>
      <c r="G620" t="s">
        <v>8349</v>
      </c>
      <c r="H620" t="s">
        <v>8353</v>
      </c>
      <c r="I620" t="s">
        <v>8356</v>
      </c>
      <c r="L620" s="20">
        <v>1974</v>
      </c>
      <c r="M620" s="20" t="s">
        <v>8355</v>
      </c>
      <c r="N620" s="20" t="s">
        <v>8349</v>
      </c>
      <c r="O620" s="20" t="s">
        <v>8353</v>
      </c>
      <c r="P620" s="20" t="s">
        <v>8356</v>
      </c>
      <c r="Q620" s="20" t="str">
        <f>CONCATENATE(Table1[[#This Row],[date]],"-",M620,"-",L620)</f>
        <v>2-Sep-1974</v>
      </c>
      <c r="R620" s="24">
        <f t="shared" si="9"/>
        <v>48.765195487898367</v>
      </c>
    </row>
    <row r="621" spans="1:18" x14ac:dyDescent="0.25">
      <c r="A621" t="s">
        <v>3436</v>
      </c>
      <c r="B621">
        <v>1992</v>
      </c>
      <c r="C621" t="s">
        <v>8354</v>
      </c>
      <c r="D621">
        <v>18</v>
      </c>
      <c r="E621">
        <v>3</v>
      </c>
      <c r="F621" s="17">
        <v>5325.65</v>
      </c>
      <c r="G621" t="s">
        <v>8349</v>
      </c>
      <c r="H621" t="s">
        <v>8353</v>
      </c>
      <c r="I621" t="s">
        <v>8360</v>
      </c>
      <c r="L621" s="20">
        <v>1992</v>
      </c>
      <c r="M621" s="20" t="s">
        <v>8354</v>
      </c>
      <c r="N621" s="20" t="s">
        <v>8349</v>
      </c>
      <c r="O621" s="20" t="s">
        <v>8353</v>
      </c>
      <c r="P621" s="20" t="s">
        <v>8360</v>
      </c>
      <c r="Q621" s="20" t="str">
        <f>CONCATENATE(Table1[[#This Row],[date]],"-",M621,"-",L621)</f>
        <v>18-Jun-1992</v>
      </c>
      <c r="R621" s="24">
        <f t="shared" si="9"/>
        <v>30.970568104038328</v>
      </c>
    </row>
    <row r="622" spans="1:18" x14ac:dyDescent="0.25">
      <c r="A622" t="s">
        <v>3434</v>
      </c>
      <c r="B622">
        <v>1991</v>
      </c>
      <c r="C622" t="s">
        <v>8358</v>
      </c>
      <c r="D622">
        <v>28</v>
      </c>
      <c r="E622">
        <v>2</v>
      </c>
      <c r="F622" s="17">
        <v>5327.4</v>
      </c>
      <c r="G622" t="s">
        <v>8349</v>
      </c>
      <c r="H622" t="s">
        <v>8353</v>
      </c>
      <c r="I622" t="s">
        <v>8356</v>
      </c>
      <c r="L622" s="20">
        <v>1991</v>
      </c>
      <c r="M622" s="20" t="s">
        <v>8358</v>
      </c>
      <c r="N622" s="20" t="s">
        <v>8349</v>
      </c>
      <c r="O622" s="20" t="s">
        <v>8353</v>
      </c>
      <c r="P622" s="20" t="s">
        <v>8356</v>
      </c>
      <c r="Q622" s="20" t="str">
        <f>CONCATENATE(Table1[[#This Row],[date]],"-",M622,"-",L622)</f>
        <v>28-Aug-1991</v>
      </c>
      <c r="R622" s="24">
        <f t="shared" si="9"/>
        <v>31.77889322160458</v>
      </c>
    </row>
    <row r="623" spans="1:18" x14ac:dyDescent="0.25">
      <c r="A623" t="s">
        <v>3432</v>
      </c>
      <c r="B623">
        <v>1972</v>
      </c>
      <c r="C623" t="s">
        <v>8357</v>
      </c>
      <c r="D623">
        <v>15</v>
      </c>
      <c r="E623">
        <v>0</v>
      </c>
      <c r="F623" s="17">
        <v>5344.81</v>
      </c>
      <c r="G623" t="s">
        <v>8349</v>
      </c>
      <c r="H623" t="s">
        <v>8350</v>
      </c>
      <c r="I623" t="s">
        <v>8351</v>
      </c>
      <c r="L623" s="20">
        <v>1972</v>
      </c>
      <c r="M623" s="20" t="s">
        <v>8357</v>
      </c>
      <c r="N623" s="20" t="s">
        <v>8349</v>
      </c>
      <c r="O623" s="20" t="s">
        <v>8350</v>
      </c>
      <c r="P623" s="20" t="s">
        <v>8351</v>
      </c>
      <c r="Q623" s="20" t="str">
        <f>CONCATENATE(Table1[[#This Row],[date]],"-",M623,"-",L623)</f>
        <v>15-Dec-1972</v>
      </c>
      <c r="R623" s="24">
        <f t="shared" si="9"/>
        <v>50.477754962354553</v>
      </c>
    </row>
    <row r="624" spans="1:18" x14ac:dyDescent="0.25">
      <c r="A624" t="s">
        <v>3430</v>
      </c>
      <c r="B624">
        <v>1989</v>
      </c>
      <c r="C624" t="s">
        <v>8352</v>
      </c>
      <c r="D624">
        <v>7</v>
      </c>
      <c r="E624">
        <v>1</v>
      </c>
      <c r="F624" s="17">
        <v>5354.07</v>
      </c>
      <c r="G624" t="s">
        <v>8349</v>
      </c>
      <c r="H624" t="s">
        <v>8350</v>
      </c>
      <c r="I624" t="s">
        <v>8366</v>
      </c>
      <c r="L624" s="20">
        <v>1989</v>
      </c>
      <c r="M624" s="20" t="s">
        <v>8352</v>
      </c>
      <c r="N624" s="20" t="s">
        <v>8349</v>
      </c>
      <c r="O624" s="20" t="s">
        <v>8350</v>
      </c>
      <c r="P624" s="20" t="s">
        <v>8366</v>
      </c>
      <c r="Q624" s="20" t="str">
        <f>CONCATENATE(Table1[[#This Row],[date]],"-",M624,"-",L624)</f>
        <v>7-Nov-1989</v>
      </c>
      <c r="R624" s="24">
        <f t="shared" si="9"/>
        <v>33.584448095126341</v>
      </c>
    </row>
    <row r="625" spans="1:18" x14ac:dyDescent="0.25">
      <c r="A625" t="s">
        <v>3428</v>
      </c>
      <c r="B625">
        <v>1994</v>
      </c>
      <c r="C625" t="s">
        <v>8357</v>
      </c>
      <c r="D625">
        <v>7</v>
      </c>
      <c r="E625">
        <v>0</v>
      </c>
      <c r="F625" s="17">
        <v>5364.66</v>
      </c>
      <c r="G625" t="s">
        <v>8349</v>
      </c>
      <c r="H625" t="s">
        <v>8353</v>
      </c>
      <c r="I625" t="s">
        <v>8360</v>
      </c>
      <c r="L625" s="20">
        <v>1994</v>
      </c>
      <c r="M625" s="20" t="s">
        <v>8357</v>
      </c>
      <c r="N625" s="20" t="s">
        <v>8349</v>
      </c>
      <c r="O625" s="20" t="s">
        <v>8353</v>
      </c>
      <c r="P625" s="20" t="s">
        <v>8360</v>
      </c>
      <c r="Q625" s="20" t="str">
        <f>CONCATENATE(Table1[[#This Row],[date]],"-",M625,"-",L625)</f>
        <v>7-Dec-1994</v>
      </c>
      <c r="R625" s="24">
        <f t="shared" si="9"/>
        <v>28.502327279364788</v>
      </c>
    </row>
    <row r="626" spans="1:18" x14ac:dyDescent="0.25">
      <c r="A626" t="s">
        <v>3426</v>
      </c>
      <c r="B626">
        <v>1986</v>
      </c>
      <c r="C626" t="s">
        <v>8354</v>
      </c>
      <c r="D626">
        <v>1</v>
      </c>
      <c r="E626">
        <v>1</v>
      </c>
      <c r="F626" s="17">
        <v>5373.36</v>
      </c>
      <c r="G626" t="s">
        <v>8349</v>
      </c>
      <c r="H626" t="s">
        <v>8349</v>
      </c>
      <c r="I626" t="s">
        <v>8356</v>
      </c>
      <c r="L626" s="20">
        <v>1986</v>
      </c>
      <c r="M626" s="20" t="s">
        <v>8354</v>
      </c>
      <c r="N626" s="20" t="s">
        <v>8349</v>
      </c>
      <c r="O626" s="20" t="s">
        <v>8349</v>
      </c>
      <c r="P626" s="20" t="s">
        <v>8356</v>
      </c>
      <c r="Q626" s="20" t="str">
        <f>CONCATENATE(Table1[[#This Row],[date]],"-",M626,"-",L626)</f>
        <v>1-Jun-1986</v>
      </c>
      <c r="R626" s="24">
        <f t="shared" si="9"/>
        <v>37.019814107644642</v>
      </c>
    </row>
    <row r="627" spans="1:18" x14ac:dyDescent="0.25">
      <c r="A627" t="s">
        <v>3424</v>
      </c>
      <c r="B627">
        <v>1989</v>
      </c>
      <c r="C627" t="s">
        <v>8352</v>
      </c>
      <c r="D627">
        <v>18</v>
      </c>
      <c r="E627">
        <v>2</v>
      </c>
      <c r="F627" s="17">
        <v>5375.04</v>
      </c>
      <c r="G627" t="s">
        <v>8349</v>
      </c>
      <c r="H627" t="s">
        <v>8353</v>
      </c>
      <c r="I627" t="s">
        <v>8360</v>
      </c>
      <c r="L627" s="20">
        <v>1989</v>
      </c>
      <c r="M627" s="20" t="s">
        <v>8352</v>
      </c>
      <c r="N627" s="20" t="s">
        <v>8349</v>
      </c>
      <c r="O627" s="20" t="s">
        <v>8353</v>
      </c>
      <c r="P627" s="20" t="s">
        <v>8360</v>
      </c>
      <c r="Q627" s="20" t="str">
        <f>CONCATENATE(Table1[[#This Row],[date]],"-",M627,"-",L627)</f>
        <v>18-Nov-1989</v>
      </c>
      <c r="R627" s="24">
        <f t="shared" si="9"/>
        <v>33.55432996949073</v>
      </c>
    </row>
    <row r="628" spans="1:18" x14ac:dyDescent="0.25">
      <c r="A628" t="s">
        <v>3422</v>
      </c>
      <c r="B628">
        <v>1986</v>
      </c>
      <c r="C628" t="s">
        <v>8348</v>
      </c>
      <c r="D628">
        <v>22</v>
      </c>
      <c r="E628">
        <v>1</v>
      </c>
      <c r="F628" s="17">
        <v>5377.46</v>
      </c>
      <c r="G628" t="s">
        <v>8349</v>
      </c>
      <c r="H628" t="s">
        <v>8350</v>
      </c>
      <c r="I628" t="s">
        <v>8356</v>
      </c>
      <c r="L628" s="20">
        <v>1986</v>
      </c>
      <c r="M628" s="20" t="s">
        <v>8348</v>
      </c>
      <c r="N628" s="20" t="s">
        <v>8349</v>
      </c>
      <c r="O628" s="20" t="s">
        <v>8350</v>
      </c>
      <c r="P628" s="20" t="s">
        <v>8356</v>
      </c>
      <c r="Q628" s="20" t="str">
        <f>CONCATENATE(Table1[[#This Row],[date]],"-",M628,"-",L628)</f>
        <v>22-Jul-1986</v>
      </c>
      <c r="R628" s="24">
        <f t="shared" si="9"/>
        <v>36.880178687225303</v>
      </c>
    </row>
    <row r="629" spans="1:18" x14ac:dyDescent="0.25">
      <c r="A629" t="s">
        <v>3420</v>
      </c>
      <c r="B629">
        <v>1984</v>
      </c>
      <c r="C629" t="s">
        <v>8354</v>
      </c>
      <c r="D629">
        <v>1</v>
      </c>
      <c r="E629">
        <v>0</v>
      </c>
      <c r="F629" s="17">
        <v>5383.54</v>
      </c>
      <c r="G629" t="s">
        <v>8349</v>
      </c>
      <c r="H629" t="s">
        <v>8350</v>
      </c>
      <c r="I629" t="s">
        <v>8360</v>
      </c>
      <c r="L629" s="20">
        <v>1984</v>
      </c>
      <c r="M629" s="20" t="s">
        <v>8354</v>
      </c>
      <c r="N629" s="20" t="s">
        <v>8349</v>
      </c>
      <c r="O629" s="20" t="s">
        <v>8350</v>
      </c>
      <c r="P629" s="20" t="s">
        <v>8360</v>
      </c>
      <c r="Q629" s="20" t="str">
        <f>CONCATENATE(Table1[[#This Row],[date]],"-",M629,"-",L629)</f>
        <v>1-Jun-1984</v>
      </c>
      <c r="R629" s="24">
        <f t="shared" si="9"/>
        <v>39.017111567419576</v>
      </c>
    </row>
    <row r="630" spans="1:18" x14ac:dyDescent="0.25">
      <c r="A630" t="s">
        <v>3418</v>
      </c>
      <c r="B630">
        <v>1988</v>
      </c>
      <c r="C630" t="s">
        <v>8358</v>
      </c>
      <c r="D630">
        <v>8</v>
      </c>
      <c r="E630">
        <v>1</v>
      </c>
      <c r="F630" s="17">
        <v>5385.34</v>
      </c>
      <c r="G630" t="s">
        <v>8349</v>
      </c>
      <c r="H630" t="s">
        <v>8350</v>
      </c>
      <c r="I630" t="s">
        <v>8356</v>
      </c>
      <c r="L630" s="20">
        <v>1988</v>
      </c>
      <c r="M630" s="20" t="s">
        <v>8358</v>
      </c>
      <c r="N630" s="20" t="s">
        <v>8349</v>
      </c>
      <c r="O630" s="20" t="s">
        <v>8350</v>
      </c>
      <c r="P630" s="20" t="s">
        <v>8356</v>
      </c>
      <c r="Q630" s="20" t="str">
        <f>CONCATENATE(Table1[[#This Row],[date]],"-",M630,"-",L630)</f>
        <v>8-Aug-1988</v>
      </c>
      <c r="R630" s="24">
        <f t="shared" si="9"/>
        <v>34.830937713894592</v>
      </c>
    </row>
    <row r="631" spans="1:18" x14ac:dyDescent="0.25">
      <c r="A631" t="s">
        <v>3416</v>
      </c>
      <c r="B631">
        <v>1989</v>
      </c>
      <c r="C631" t="s">
        <v>8352</v>
      </c>
      <c r="D631">
        <v>6</v>
      </c>
      <c r="E631">
        <v>3</v>
      </c>
      <c r="F631" s="17">
        <v>5396.44</v>
      </c>
      <c r="G631" t="s">
        <v>8349</v>
      </c>
      <c r="H631" t="s">
        <v>8350</v>
      </c>
      <c r="I631" t="s">
        <v>8351</v>
      </c>
      <c r="L631" s="20">
        <v>1989</v>
      </c>
      <c r="M631" s="20" t="s">
        <v>8352</v>
      </c>
      <c r="N631" s="20" t="s">
        <v>8349</v>
      </c>
      <c r="O631" s="20" t="s">
        <v>8350</v>
      </c>
      <c r="P631" s="20" t="s">
        <v>8351</v>
      </c>
      <c r="Q631" s="20" t="str">
        <f>CONCATENATE(Table1[[#This Row],[date]],"-",M631,"-",L631)</f>
        <v>6-Nov-1989</v>
      </c>
      <c r="R631" s="24">
        <f t="shared" si="9"/>
        <v>33.587186106547755</v>
      </c>
    </row>
    <row r="632" spans="1:18" x14ac:dyDescent="0.25">
      <c r="A632" t="s">
        <v>3414</v>
      </c>
      <c r="B632">
        <v>1984</v>
      </c>
      <c r="C632" t="s">
        <v>8355</v>
      </c>
      <c r="D632">
        <v>3</v>
      </c>
      <c r="E632">
        <v>0</v>
      </c>
      <c r="F632" s="17">
        <v>5397.62</v>
      </c>
      <c r="G632" t="s">
        <v>8349</v>
      </c>
      <c r="H632" t="s">
        <v>8349</v>
      </c>
      <c r="I632" t="s">
        <v>8351</v>
      </c>
      <c r="L632" s="20">
        <v>1984</v>
      </c>
      <c r="M632" s="20" t="s">
        <v>8355</v>
      </c>
      <c r="N632" s="20" t="s">
        <v>8349</v>
      </c>
      <c r="O632" s="20" t="s">
        <v>8349</v>
      </c>
      <c r="P632" s="20" t="s">
        <v>8351</v>
      </c>
      <c r="Q632" s="20" t="str">
        <f>CONCATENATE(Table1[[#This Row],[date]],"-",M632,"-",L632)</f>
        <v>3-Sep-1984</v>
      </c>
      <c r="R632" s="24">
        <f t="shared" si="9"/>
        <v>38.75975359342916</v>
      </c>
    </row>
    <row r="633" spans="1:18" x14ac:dyDescent="0.25">
      <c r="A633" t="s">
        <v>3412</v>
      </c>
      <c r="B633">
        <v>1984</v>
      </c>
      <c r="C633" t="s">
        <v>8358</v>
      </c>
      <c r="D633">
        <v>1</v>
      </c>
      <c r="E633">
        <v>0</v>
      </c>
      <c r="F633" s="17">
        <v>5400.98</v>
      </c>
      <c r="G633" t="s">
        <v>8349</v>
      </c>
      <c r="H633" t="s">
        <v>8349</v>
      </c>
      <c r="I633" t="s">
        <v>8351</v>
      </c>
      <c r="L633" s="20">
        <v>1984</v>
      </c>
      <c r="M633" s="20" t="s">
        <v>8358</v>
      </c>
      <c r="N633" s="20" t="s">
        <v>8349</v>
      </c>
      <c r="O633" s="20" t="s">
        <v>8349</v>
      </c>
      <c r="P633" s="20" t="s">
        <v>8351</v>
      </c>
      <c r="Q633" s="20" t="str">
        <f>CONCATENATE(Table1[[#This Row],[date]],"-",M633,"-",L633)</f>
        <v>1-Aug-1984</v>
      </c>
      <c r="R633" s="24">
        <f t="shared" si="9"/>
        <v>38.850102669404521</v>
      </c>
    </row>
    <row r="634" spans="1:18" x14ac:dyDescent="0.25">
      <c r="A634" t="s">
        <v>3410</v>
      </c>
      <c r="B634">
        <v>1985</v>
      </c>
      <c r="C634" t="s">
        <v>8357</v>
      </c>
      <c r="D634">
        <v>23</v>
      </c>
      <c r="E634">
        <v>3</v>
      </c>
      <c r="F634" s="17">
        <v>5402.89</v>
      </c>
      <c r="G634" t="s">
        <v>8349</v>
      </c>
      <c r="H634" t="s">
        <v>8353</v>
      </c>
      <c r="I634" t="s">
        <v>8351</v>
      </c>
      <c r="L634" s="20">
        <v>1985</v>
      </c>
      <c r="M634" s="20" t="s">
        <v>8357</v>
      </c>
      <c r="N634" s="20" t="s">
        <v>8349</v>
      </c>
      <c r="O634" s="20" t="s">
        <v>8353</v>
      </c>
      <c r="P634" s="20" t="s">
        <v>8351</v>
      </c>
      <c r="Q634" s="20" t="str">
        <f>CONCATENATE(Table1[[#This Row],[date]],"-",M634,"-",L634)</f>
        <v>23-Dec-1985</v>
      </c>
      <c r="R634" s="24">
        <f t="shared" si="9"/>
        <v>37.458508845829826</v>
      </c>
    </row>
    <row r="635" spans="1:18" x14ac:dyDescent="0.25">
      <c r="A635" t="s">
        <v>3408</v>
      </c>
      <c r="B635">
        <v>1975</v>
      </c>
      <c r="C635" t="s">
        <v>8355</v>
      </c>
      <c r="D635">
        <v>27</v>
      </c>
      <c r="E635">
        <v>1</v>
      </c>
      <c r="F635" s="17">
        <v>5411.99</v>
      </c>
      <c r="G635" t="s">
        <v>8349</v>
      </c>
      <c r="H635" t="s">
        <v>8350</v>
      </c>
      <c r="I635" t="s">
        <v>8356</v>
      </c>
      <c r="L635" s="20">
        <v>1975</v>
      </c>
      <c r="M635" s="20" t="s">
        <v>8355</v>
      </c>
      <c r="N635" s="20" t="s">
        <v>8349</v>
      </c>
      <c r="O635" s="20" t="s">
        <v>8350</v>
      </c>
      <c r="P635" s="20" t="s">
        <v>8356</v>
      </c>
      <c r="Q635" s="20" t="str">
        <f>CONCATENATE(Table1[[#This Row],[date]],"-",M635,"-",L635)</f>
        <v>27-Sep-1975</v>
      </c>
      <c r="R635" s="24">
        <f t="shared" si="9"/>
        <v>47.696764820919704</v>
      </c>
    </row>
    <row r="636" spans="1:18" x14ac:dyDescent="0.25">
      <c r="A636" t="s">
        <v>3406</v>
      </c>
      <c r="B636">
        <v>1982</v>
      </c>
      <c r="C636" t="s">
        <v>8355</v>
      </c>
      <c r="D636">
        <v>27</v>
      </c>
      <c r="E636">
        <v>0</v>
      </c>
      <c r="F636" s="17">
        <v>5415.66</v>
      </c>
      <c r="G636" t="s">
        <v>8349</v>
      </c>
      <c r="H636" t="s">
        <v>8350</v>
      </c>
      <c r="I636" t="s">
        <v>8351</v>
      </c>
      <c r="L636" s="20">
        <v>1982</v>
      </c>
      <c r="M636" s="20" t="s">
        <v>8355</v>
      </c>
      <c r="N636" s="20" t="s">
        <v>8349</v>
      </c>
      <c r="O636" s="20" t="s">
        <v>8350</v>
      </c>
      <c r="P636" s="20" t="s">
        <v>8351</v>
      </c>
      <c r="Q636" s="20" t="str">
        <f>CONCATENATE(Table1[[#This Row],[date]],"-",M636,"-",L636)</f>
        <v>27-Sep-1982</v>
      </c>
      <c r="R636" s="24">
        <f t="shared" si="9"/>
        <v>40.696740547588007</v>
      </c>
    </row>
    <row r="637" spans="1:18" x14ac:dyDescent="0.25">
      <c r="A637" t="s">
        <v>3404</v>
      </c>
      <c r="B637">
        <v>1991</v>
      </c>
      <c r="C637" t="s">
        <v>8348</v>
      </c>
      <c r="D637">
        <v>6</v>
      </c>
      <c r="E637">
        <v>3</v>
      </c>
      <c r="F637" s="17">
        <v>5425.02</v>
      </c>
      <c r="G637" t="s">
        <v>8349</v>
      </c>
      <c r="H637" t="s">
        <v>8353</v>
      </c>
      <c r="I637" t="s">
        <v>8356</v>
      </c>
      <c r="L637" s="20">
        <v>1991</v>
      </c>
      <c r="M637" s="20" t="s">
        <v>8348</v>
      </c>
      <c r="N637" s="20" t="s">
        <v>8349</v>
      </c>
      <c r="O637" s="20" t="s">
        <v>8353</v>
      </c>
      <c r="P637" s="20" t="s">
        <v>8356</v>
      </c>
      <c r="Q637" s="20" t="str">
        <f>CONCATENATE(Table1[[#This Row],[date]],"-",M637,"-",L637)</f>
        <v>6-Jul-1991</v>
      </c>
      <c r="R637" s="24">
        <f t="shared" si="9"/>
        <v>31.924002323073093</v>
      </c>
    </row>
    <row r="638" spans="1:18" x14ac:dyDescent="0.25">
      <c r="A638" t="s">
        <v>3402</v>
      </c>
      <c r="B638">
        <v>1992</v>
      </c>
      <c r="C638" t="s">
        <v>8355</v>
      </c>
      <c r="D638">
        <v>17</v>
      </c>
      <c r="E638">
        <v>3</v>
      </c>
      <c r="F638" s="17">
        <v>5428.73</v>
      </c>
      <c r="G638" t="s">
        <v>8350</v>
      </c>
      <c r="H638" t="s">
        <v>8353</v>
      </c>
      <c r="I638" t="s">
        <v>8370</v>
      </c>
      <c r="L638" s="20">
        <v>1992</v>
      </c>
      <c r="M638" s="20" t="s">
        <v>8355</v>
      </c>
      <c r="N638" s="20" t="s">
        <v>8350</v>
      </c>
      <c r="O638" s="20" t="s">
        <v>8353</v>
      </c>
      <c r="P638" s="20" t="s">
        <v>8370</v>
      </c>
      <c r="Q638" s="20" t="str">
        <f>CONCATENATE(Table1[[#This Row],[date]],"-",M638,"-",L638)</f>
        <v>17-Sep-1992</v>
      </c>
      <c r="R638" s="24">
        <f t="shared" si="9"/>
        <v>30.721423682409309</v>
      </c>
    </row>
    <row r="639" spans="1:18" x14ac:dyDescent="0.25">
      <c r="A639" t="s">
        <v>3400</v>
      </c>
      <c r="B639">
        <v>1978</v>
      </c>
      <c r="C639" t="s">
        <v>8354</v>
      </c>
      <c r="D639">
        <v>8</v>
      </c>
      <c r="E639">
        <v>2</v>
      </c>
      <c r="F639" s="17">
        <v>5428.98</v>
      </c>
      <c r="G639" t="s">
        <v>8349</v>
      </c>
      <c r="H639" t="s">
        <v>8349</v>
      </c>
      <c r="I639" t="s">
        <v>8356</v>
      </c>
      <c r="L639" s="20">
        <v>1978</v>
      </c>
      <c r="M639" s="20" t="s">
        <v>8354</v>
      </c>
      <c r="N639" s="20" t="s">
        <v>8349</v>
      </c>
      <c r="O639" s="20" t="s">
        <v>8349</v>
      </c>
      <c r="P639" s="20" t="s">
        <v>8356</v>
      </c>
      <c r="Q639" s="20" t="str">
        <f>CONCATENATE(Table1[[#This Row],[date]],"-",M639,"-",L639)</f>
        <v>8-Jun-1978</v>
      </c>
      <c r="R639" s="24">
        <f t="shared" si="9"/>
        <v>45.000654722933156</v>
      </c>
    </row>
    <row r="640" spans="1:18" x14ac:dyDescent="0.25">
      <c r="A640" t="s">
        <v>3398</v>
      </c>
      <c r="B640">
        <v>1982</v>
      </c>
      <c r="C640" t="s">
        <v>8358</v>
      </c>
      <c r="D640">
        <v>25</v>
      </c>
      <c r="E640">
        <v>0</v>
      </c>
      <c r="F640" s="17">
        <v>5438.75</v>
      </c>
      <c r="G640" t="s">
        <v>8350</v>
      </c>
      <c r="H640" t="s">
        <v>8349</v>
      </c>
      <c r="I640" t="s">
        <v>8351</v>
      </c>
      <c r="L640" s="20">
        <v>1982</v>
      </c>
      <c r="M640" s="20" t="s">
        <v>8358</v>
      </c>
      <c r="N640" s="20" t="s">
        <v>8350</v>
      </c>
      <c r="O640" s="20" t="s">
        <v>8349</v>
      </c>
      <c r="P640" s="20" t="s">
        <v>8351</v>
      </c>
      <c r="Q640" s="20" t="str">
        <f>CONCATENATE(Table1[[#This Row],[date]],"-",M640,"-",L640)</f>
        <v>25-Aug-1982</v>
      </c>
      <c r="R640" s="24">
        <f t="shared" si="9"/>
        <v>40.7870925684485</v>
      </c>
    </row>
    <row r="641" spans="1:18" x14ac:dyDescent="0.25">
      <c r="A641" t="s">
        <v>3396</v>
      </c>
      <c r="B641">
        <v>1986</v>
      </c>
      <c r="C641" t="s">
        <v>8357</v>
      </c>
      <c r="D641">
        <v>25</v>
      </c>
      <c r="E641">
        <v>0</v>
      </c>
      <c r="F641" s="17">
        <v>5458.05</v>
      </c>
      <c r="G641" t="s">
        <v>8349</v>
      </c>
      <c r="H641" t="s">
        <v>8349</v>
      </c>
      <c r="I641" t="s">
        <v>8366</v>
      </c>
      <c r="L641" s="20">
        <v>1986</v>
      </c>
      <c r="M641" s="20" t="s">
        <v>8357</v>
      </c>
      <c r="N641" s="20" t="s">
        <v>8349</v>
      </c>
      <c r="O641" s="20" t="s">
        <v>8349</v>
      </c>
      <c r="P641" s="20" t="s">
        <v>8366</v>
      </c>
      <c r="Q641" s="20" t="str">
        <f>CONCATENATE(Table1[[#This Row],[date]],"-",M641,"-",L641)</f>
        <v>25-Dec-1986</v>
      </c>
      <c r="R641" s="24">
        <f t="shared" si="9"/>
        <v>36.453058577707324</v>
      </c>
    </row>
    <row r="642" spans="1:18" x14ac:dyDescent="0.25">
      <c r="A642" t="s">
        <v>3394</v>
      </c>
      <c r="B642">
        <v>1973</v>
      </c>
      <c r="C642" t="s">
        <v>8359</v>
      </c>
      <c r="D642">
        <v>24</v>
      </c>
      <c r="E642">
        <v>0</v>
      </c>
      <c r="F642" s="17">
        <v>5466.88</v>
      </c>
      <c r="G642" t="s">
        <v>8349</v>
      </c>
      <c r="H642" t="s">
        <v>8349</v>
      </c>
      <c r="I642" t="s">
        <v>8351</v>
      </c>
      <c r="L642" s="20">
        <v>1973</v>
      </c>
      <c r="M642" s="20" t="s">
        <v>8359</v>
      </c>
      <c r="N642" s="20" t="s">
        <v>8349</v>
      </c>
      <c r="O642" s="20" t="s">
        <v>8349</v>
      </c>
      <c r="P642" s="20" t="s">
        <v>8351</v>
      </c>
      <c r="Q642" s="20" t="str">
        <f>CONCATENATE(Table1[[#This Row],[date]],"-",M642,"-",L642)</f>
        <v>24-Oct-1973</v>
      </c>
      <c r="R642" s="24">
        <f t="shared" si="9"/>
        <v>49.622805604767272</v>
      </c>
    </row>
    <row r="643" spans="1:18" x14ac:dyDescent="0.25">
      <c r="A643" t="s">
        <v>3392</v>
      </c>
      <c r="B643">
        <v>1986</v>
      </c>
      <c r="C643" t="s">
        <v>8357</v>
      </c>
      <c r="D643">
        <v>2</v>
      </c>
      <c r="E643">
        <v>0</v>
      </c>
      <c r="F643" s="17">
        <v>5469.01</v>
      </c>
      <c r="G643" t="s">
        <v>8349</v>
      </c>
      <c r="H643" t="s">
        <v>8349</v>
      </c>
      <c r="I643" t="s">
        <v>8366</v>
      </c>
      <c r="L643" s="20">
        <v>1986</v>
      </c>
      <c r="M643" s="20" t="s">
        <v>8357</v>
      </c>
      <c r="N643" s="20" t="s">
        <v>8349</v>
      </c>
      <c r="O643" s="20" t="s">
        <v>8349</v>
      </c>
      <c r="P643" s="20" t="s">
        <v>8366</v>
      </c>
      <c r="Q643" s="20" t="str">
        <f>CONCATENATE(Table1[[#This Row],[date]],"-",M643,"-",L643)</f>
        <v>2-Dec-1986</v>
      </c>
      <c r="R643" s="24">
        <f t="shared" ref="R643:R706" si="10">YEARFRAC(Q643,DATE(2023,6,8),1)</f>
        <v>36.516031414367028</v>
      </c>
    </row>
    <row r="644" spans="1:18" x14ac:dyDescent="0.25">
      <c r="A644" t="s">
        <v>3390</v>
      </c>
      <c r="B644">
        <v>1986</v>
      </c>
      <c r="C644" t="s">
        <v>8348</v>
      </c>
      <c r="D644">
        <v>12</v>
      </c>
      <c r="E644">
        <v>1</v>
      </c>
      <c r="F644" s="17">
        <v>5472.45</v>
      </c>
      <c r="G644" t="s">
        <v>8349</v>
      </c>
      <c r="H644" t="s">
        <v>8350</v>
      </c>
      <c r="I644" t="s">
        <v>8360</v>
      </c>
      <c r="L644" s="20">
        <v>1986</v>
      </c>
      <c r="M644" s="20" t="s">
        <v>8348</v>
      </c>
      <c r="N644" s="20" t="s">
        <v>8349</v>
      </c>
      <c r="O644" s="20" t="s">
        <v>8350</v>
      </c>
      <c r="P644" s="20" t="s">
        <v>8360</v>
      </c>
      <c r="Q644" s="20" t="str">
        <f>CONCATENATE(Table1[[#This Row],[date]],"-",M644,"-",L644)</f>
        <v>12-Jul-1986</v>
      </c>
      <c r="R644" s="24">
        <f t="shared" si="10"/>
        <v>36.907558181425173</v>
      </c>
    </row>
    <row r="645" spans="1:18" x14ac:dyDescent="0.25">
      <c r="A645" t="s">
        <v>3388</v>
      </c>
      <c r="B645">
        <v>1986</v>
      </c>
      <c r="C645" t="s">
        <v>8355</v>
      </c>
      <c r="D645">
        <v>30</v>
      </c>
      <c r="E645">
        <v>1</v>
      </c>
      <c r="F645" s="17">
        <v>5478.04</v>
      </c>
      <c r="G645" t="s">
        <v>8349</v>
      </c>
      <c r="H645" t="s">
        <v>8350</v>
      </c>
      <c r="I645" t="s">
        <v>8351</v>
      </c>
      <c r="L645" s="20">
        <v>1986</v>
      </c>
      <c r="M645" s="20" t="s">
        <v>8355</v>
      </c>
      <c r="N645" s="20" t="s">
        <v>8349</v>
      </c>
      <c r="O645" s="20" t="s">
        <v>8350</v>
      </c>
      <c r="P645" s="20" t="s">
        <v>8351</v>
      </c>
      <c r="Q645" s="20" t="str">
        <f>CONCATENATE(Table1[[#This Row],[date]],"-",M645,"-",L645)</f>
        <v>30-Sep-1986</v>
      </c>
      <c r="R645" s="24">
        <f t="shared" si="10"/>
        <v>36.688522227826212</v>
      </c>
    </row>
    <row r="646" spans="1:18" x14ac:dyDescent="0.25">
      <c r="A646" t="s">
        <v>3386</v>
      </c>
      <c r="B646">
        <v>1984</v>
      </c>
      <c r="C646" t="s">
        <v>8358</v>
      </c>
      <c r="D646">
        <v>26</v>
      </c>
      <c r="E646">
        <v>1</v>
      </c>
      <c r="F646" s="17">
        <v>5484.47</v>
      </c>
      <c r="G646" t="s">
        <v>8349</v>
      </c>
      <c r="H646" t="s">
        <v>8349</v>
      </c>
      <c r="I646" t="s">
        <v>8351</v>
      </c>
      <c r="L646" s="20">
        <v>1984</v>
      </c>
      <c r="M646" s="20" t="s">
        <v>8358</v>
      </c>
      <c r="N646" s="20" t="s">
        <v>8349</v>
      </c>
      <c r="O646" s="20" t="s">
        <v>8349</v>
      </c>
      <c r="P646" s="20" t="s">
        <v>8351</v>
      </c>
      <c r="Q646" s="20" t="str">
        <f>CONCATENATE(Table1[[#This Row],[date]],"-",M646,"-",L646)</f>
        <v>26-Aug-1984</v>
      </c>
      <c r="R646" s="24">
        <f t="shared" si="10"/>
        <v>38.781656399726216</v>
      </c>
    </row>
    <row r="647" spans="1:18" x14ac:dyDescent="0.25">
      <c r="A647" t="s">
        <v>3384</v>
      </c>
      <c r="B647">
        <v>1984</v>
      </c>
      <c r="C647" t="s">
        <v>8358</v>
      </c>
      <c r="D647">
        <v>17</v>
      </c>
      <c r="E647">
        <v>1</v>
      </c>
      <c r="F647" s="17">
        <v>5488.26</v>
      </c>
      <c r="G647" t="s">
        <v>8349</v>
      </c>
      <c r="H647" t="s">
        <v>8350</v>
      </c>
      <c r="I647" t="s">
        <v>8360</v>
      </c>
      <c r="L647" s="20">
        <v>1984</v>
      </c>
      <c r="M647" s="20" t="s">
        <v>8358</v>
      </c>
      <c r="N647" s="20" t="s">
        <v>8349</v>
      </c>
      <c r="O647" s="20" t="s">
        <v>8350</v>
      </c>
      <c r="P647" s="20" t="s">
        <v>8360</v>
      </c>
      <c r="Q647" s="20" t="str">
        <f>CONCATENATE(Table1[[#This Row],[date]],"-",M647,"-",L647)</f>
        <v>17-Aug-1984</v>
      </c>
      <c r="R647" s="24">
        <f t="shared" si="10"/>
        <v>38.806297056810401</v>
      </c>
    </row>
    <row r="648" spans="1:18" x14ac:dyDescent="0.25">
      <c r="A648" t="s">
        <v>3382</v>
      </c>
      <c r="B648">
        <v>1988</v>
      </c>
      <c r="C648" t="s">
        <v>8348</v>
      </c>
      <c r="D648">
        <v>29</v>
      </c>
      <c r="E648">
        <v>3</v>
      </c>
      <c r="F648" s="17">
        <v>5503.36</v>
      </c>
      <c r="G648" t="s">
        <v>8349</v>
      </c>
      <c r="H648" t="s">
        <v>8349</v>
      </c>
      <c r="I648" t="s">
        <v>8356</v>
      </c>
      <c r="L648" s="20">
        <v>1988</v>
      </c>
      <c r="M648" s="20" t="s">
        <v>8348</v>
      </c>
      <c r="N648" s="20" t="s">
        <v>8349</v>
      </c>
      <c r="O648" s="20" t="s">
        <v>8349</v>
      </c>
      <c r="P648" s="20" t="s">
        <v>8356</v>
      </c>
      <c r="Q648" s="20" t="str">
        <f>CONCATENATE(Table1[[#This Row],[date]],"-",M648,"-",L648)</f>
        <v>29-Jul-1988</v>
      </c>
      <c r="R648" s="24">
        <f t="shared" si="10"/>
        <v>34.858316221765911</v>
      </c>
    </row>
    <row r="649" spans="1:18" x14ac:dyDescent="0.25">
      <c r="A649" t="s">
        <v>3380</v>
      </c>
      <c r="B649">
        <v>1981</v>
      </c>
      <c r="C649" t="s">
        <v>8352</v>
      </c>
      <c r="D649">
        <v>7</v>
      </c>
      <c r="E649">
        <v>1</v>
      </c>
      <c r="F649" s="17">
        <v>5539.4</v>
      </c>
      <c r="G649" t="s">
        <v>8349</v>
      </c>
      <c r="H649" t="s">
        <v>8349</v>
      </c>
      <c r="I649" t="s">
        <v>8351</v>
      </c>
      <c r="L649" s="20">
        <v>1981</v>
      </c>
      <c r="M649" s="20" t="s">
        <v>8352</v>
      </c>
      <c r="N649" s="20" t="s">
        <v>8349</v>
      </c>
      <c r="O649" s="20" t="s">
        <v>8349</v>
      </c>
      <c r="P649" s="20" t="s">
        <v>8351</v>
      </c>
      <c r="Q649" s="20" t="str">
        <f>CONCATENATE(Table1[[#This Row],[date]],"-",M649,"-",L649)</f>
        <v>7-Nov-1981</v>
      </c>
      <c r="R649" s="24">
        <f t="shared" si="10"/>
        <v>41.584463546641196</v>
      </c>
    </row>
    <row r="650" spans="1:18" x14ac:dyDescent="0.25">
      <c r="A650" t="s">
        <v>3378</v>
      </c>
      <c r="B650">
        <v>1980</v>
      </c>
      <c r="C650" t="s">
        <v>8357</v>
      </c>
      <c r="D650">
        <v>7</v>
      </c>
      <c r="E650">
        <v>2</v>
      </c>
      <c r="F650" s="17">
        <v>5540.35</v>
      </c>
      <c r="G650" t="s">
        <v>8349</v>
      </c>
      <c r="H650" t="s">
        <v>8349</v>
      </c>
      <c r="I650" t="s">
        <v>8356</v>
      </c>
      <c r="L650" s="20">
        <v>1980</v>
      </c>
      <c r="M650" s="20" t="s">
        <v>8357</v>
      </c>
      <c r="N650" s="20" t="s">
        <v>8349</v>
      </c>
      <c r="O650" s="20" t="s">
        <v>8349</v>
      </c>
      <c r="P650" s="20" t="s">
        <v>8356</v>
      </c>
      <c r="Q650" s="20" t="str">
        <f>CONCATENATE(Table1[[#This Row],[date]],"-",M650,"-",L650)</f>
        <v>7-Dec-1980</v>
      </c>
      <c r="R650" s="24">
        <f t="shared" si="10"/>
        <v>42.499657768651609</v>
      </c>
    </row>
    <row r="651" spans="1:18" x14ac:dyDescent="0.25">
      <c r="A651" t="s">
        <v>3376</v>
      </c>
      <c r="B651">
        <v>1999</v>
      </c>
      <c r="C651" t="s">
        <v>8355</v>
      </c>
      <c r="D651">
        <v>22</v>
      </c>
      <c r="E651">
        <v>0</v>
      </c>
      <c r="F651" s="17">
        <v>5552.61</v>
      </c>
      <c r="G651" t="s">
        <v>8349</v>
      </c>
      <c r="H651" t="s">
        <v>8350</v>
      </c>
      <c r="I651" t="s">
        <v>8372</v>
      </c>
      <c r="L651" s="20">
        <v>1999</v>
      </c>
      <c r="M651" s="20" t="s">
        <v>8355</v>
      </c>
      <c r="N651" s="20" t="s">
        <v>8349</v>
      </c>
      <c r="O651" s="20" t="s">
        <v>8350</v>
      </c>
      <c r="P651" s="20" t="s">
        <v>8372</v>
      </c>
      <c r="Q651" s="20" t="str">
        <f>CONCATENATE(Table1[[#This Row],[date]],"-",M651,"-",L651)</f>
        <v>22-Sep-1999</v>
      </c>
      <c r="R651" s="24">
        <f t="shared" si="10"/>
        <v>23.710436972949292</v>
      </c>
    </row>
    <row r="652" spans="1:18" x14ac:dyDescent="0.25">
      <c r="A652" t="s">
        <v>3374</v>
      </c>
      <c r="B652">
        <v>1974</v>
      </c>
      <c r="C652" t="s">
        <v>8355</v>
      </c>
      <c r="D652">
        <v>18</v>
      </c>
      <c r="E652">
        <v>0</v>
      </c>
      <c r="F652" s="17">
        <v>5576.35</v>
      </c>
      <c r="G652" t="s">
        <v>8349</v>
      </c>
      <c r="H652" t="s">
        <v>8350</v>
      </c>
      <c r="I652" t="s">
        <v>8351</v>
      </c>
      <c r="L652" s="20">
        <v>1974</v>
      </c>
      <c r="M652" s="20" t="s">
        <v>8355</v>
      </c>
      <c r="N652" s="20" t="s">
        <v>8349</v>
      </c>
      <c r="O652" s="20" t="s">
        <v>8350</v>
      </c>
      <c r="P652" s="20" t="s">
        <v>8351</v>
      </c>
      <c r="Q652" s="20" t="str">
        <f>CONCATENATE(Table1[[#This Row],[date]],"-",M652,"-",L652)</f>
        <v>18-Sep-1974</v>
      </c>
      <c r="R652" s="24">
        <f t="shared" si="10"/>
        <v>48.72138867593911</v>
      </c>
    </row>
    <row r="653" spans="1:18" x14ac:dyDescent="0.25">
      <c r="A653" t="s">
        <v>3372</v>
      </c>
      <c r="B653">
        <v>1985</v>
      </c>
      <c r="C653" t="s">
        <v>8355</v>
      </c>
      <c r="D653">
        <v>5</v>
      </c>
      <c r="E653">
        <v>3</v>
      </c>
      <c r="F653" s="17">
        <v>5582.95</v>
      </c>
      <c r="G653" t="s">
        <v>8349</v>
      </c>
      <c r="H653" t="s">
        <v>8353</v>
      </c>
      <c r="I653" t="s">
        <v>8356</v>
      </c>
      <c r="L653" s="20">
        <v>1985</v>
      </c>
      <c r="M653" s="20" t="s">
        <v>8355</v>
      </c>
      <c r="N653" s="20" t="s">
        <v>8349</v>
      </c>
      <c r="O653" s="20" t="s">
        <v>8353</v>
      </c>
      <c r="P653" s="20" t="s">
        <v>8356</v>
      </c>
      <c r="Q653" s="20" t="str">
        <f>CONCATENATE(Table1[[#This Row],[date]],"-",M653,"-",L653)</f>
        <v>5-Sep-1985</v>
      </c>
      <c r="R653" s="24">
        <f t="shared" si="10"/>
        <v>37.756950294860992</v>
      </c>
    </row>
    <row r="654" spans="1:18" x14ac:dyDescent="0.25">
      <c r="A654" t="s">
        <v>3370</v>
      </c>
      <c r="B654">
        <v>1986</v>
      </c>
      <c r="C654" t="s">
        <v>8352</v>
      </c>
      <c r="D654">
        <v>21</v>
      </c>
      <c r="E654">
        <v>2</v>
      </c>
      <c r="F654" s="17">
        <v>5584.31</v>
      </c>
      <c r="G654" t="s">
        <v>8350</v>
      </c>
      <c r="H654" t="s">
        <v>8353</v>
      </c>
      <c r="I654" t="s">
        <v>8351</v>
      </c>
      <c r="L654" s="20">
        <v>1986</v>
      </c>
      <c r="M654" s="20" t="s">
        <v>8352</v>
      </c>
      <c r="N654" s="20" t="s">
        <v>8350</v>
      </c>
      <c r="O654" s="20" t="s">
        <v>8353</v>
      </c>
      <c r="P654" s="20" t="s">
        <v>8351</v>
      </c>
      <c r="Q654" s="20" t="str">
        <f>CONCATENATE(Table1[[#This Row],[date]],"-",M654,"-",L654)</f>
        <v>21-Nov-1986</v>
      </c>
      <c r="R654" s="24">
        <f t="shared" si="10"/>
        <v>36.546148857986886</v>
      </c>
    </row>
    <row r="655" spans="1:18" x14ac:dyDescent="0.25">
      <c r="A655" t="s">
        <v>3368</v>
      </c>
      <c r="B655">
        <v>1983</v>
      </c>
      <c r="C655" t="s">
        <v>8359</v>
      </c>
      <c r="D655">
        <v>3</v>
      </c>
      <c r="E655">
        <v>3</v>
      </c>
      <c r="F655" s="17">
        <v>5587.59</v>
      </c>
      <c r="G655" t="s">
        <v>8349</v>
      </c>
      <c r="H655" t="s">
        <v>8353</v>
      </c>
      <c r="I655" t="s">
        <v>8351</v>
      </c>
      <c r="L655" s="20">
        <v>1983</v>
      </c>
      <c r="M655" s="20" t="s">
        <v>8359</v>
      </c>
      <c r="N655" s="20" t="s">
        <v>8349</v>
      </c>
      <c r="O655" s="20" t="s">
        <v>8353</v>
      </c>
      <c r="P655" s="20" t="s">
        <v>8351</v>
      </c>
      <c r="Q655" s="20" t="str">
        <f>CONCATENATE(Table1[[#This Row],[date]],"-",M655,"-",L655)</f>
        <v>3-Oct-1983</v>
      </c>
      <c r="R655" s="24">
        <f t="shared" si="10"/>
        <v>39.68033388981636</v>
      </c>
    </row>
    <row r="656" spans="1:18" x14ac:dyDescent="0.25">
      <c r="A656" t="s">
        <v>3366</v>
      </c>
      <c r="B656">
        <v>1988</v>
      </c>
      <c r="C656" t="s">
        <v>8352</v>
      </c>
      <c r="D656">
        <v>18</v>
      </c>
      <c r="E656">
        <v>1</v>
      </c>
      <c r="F656" s="17">
        <v>5594.85</v>
      </c>
      <c r="G656" t="s">
        <v>8349</v>
      </c>
      <c r="H656" t="s">
        <v>8350</v>
      </c>
      <c r="I656" t="s">
        <v>8366</v>
      </c>
      <c r="L656" s="20">
        <v>1988</v>
      </c>
      <c r="M656" s="20" t="s">
        <v>8352</v>
      </c>
      <c r="N656" s="20" t="s">
        <v>8349</v>
      </c>
      <c r="O656" s="20" t="s">
        <v>8350</v>
      </c>
      <c r="P656" s="20" t="s">
        <v>8366</v>
      </c>
      <c r="Q656" s="20" t="str">
        <f>CONCATENATE(Table1[[#This Row],[date]],"-",M656,"-",L656)</f>
        <v>18-Nov-1988</v>
      </c>
      <c r="R656" s="24">
        <f t="shared" si="10"/>
        <v>34.551676933607119</v>
      </c>
    </row>
    <row r="657" spans="1:18" x14ac:dyDescent="0.25">
      <c r="A657" t="s">
        <v>3364</v>
      </c>
      <c r="B657">
        <v>1978</v>
      </c>
      <c r="C657" t="s">
        <v>8355</v>
      </c>
      <c r="D657">
        <v>11</v>
      </c>
      <c r="E657">
        <v>2</v>
      </c>
      <c r="F657" s="17">
        <v>5612.83</v>
      </c>
      <c r="G657" t="s">
        <v>8349</v>
      </c>
      <c r="H657" t="s">
        <v>8350</v>
      </c>
      <c r="I657" t="s">
        <v>8351</v>
      </c>
      <c r="L657" s="20">
        <v>1978</v>
      </c>
      <c r="M657" s="20" t="s">
        <v>8355</v>
      </c>
      <c r="N657" s="20" t="s">
        <v>8349</v>
      </c>
      <c r="O657" s="20" t="s">
        <v>8350</v>
      </c>
      <c r="P657" s="20" t="s">
        <v>8351</v>
      </c>
      <c r="Q657" s="20" t="str">
        <f>CONCATENATE(Table1[[#This Row],[date]],"-",M657,"-",L657)</f>
        <v>11-Sep-1978</v>
      </c>
      <c r="R657" s="24">
        <f t="shared" si="10"/>
        <v>44.740551157669188</v>
      </c>
    </row>
    <row r="658" spans="1:18" x14ac:dyDescent="0.25">
      <c r="A658" t="s">
        <v>3362</v>
      </c>
      <c r="B658">
        <v>1994</v>
      </c>
      <c r="C658" t="s">
        <v>8352</v>
      </c>
      <c r="D658">
        <v>15</v>
      </c>
      <c r="E658">
        <v>5</v>
      </c>
      <c r="F658" s="17">
        <v>5615.37</v>
      </c>
      <c r="G658" t="s">
        <v>8349</v>
      </c>
      <c r="H658" t="s">
        <v>8350</v>
      </c>
      <c r="I658" t="s">
        <v>8360</v>
      </c>
      <c r="L658" s="20">
        <v>1994</v>
      </c>
      <c r="M658" s="20" t="s">
        <v>8352</v>
      </c>
      <c r="N658" s="20" t="s">
        <v>8349</v>
      </c>
      <c r="O658" s="20" t="s">
        <v>8350</v>
      </c>
      <c r="P658" s="20" t="s">
        <v>8360</v>
      </c>
      <c r="Q658" s="20" t="str">
        <f>CONCATENATE(Table1[[#This Row],[date]],"-",M658,"-",L658)</f>
        <v>15-Nov-1994</v>
      </c>
      <c r="R658" s="24">
        <f t="shared" si="10"/>
        <v>28.562562745276992</v>
      </c>
    </row>
    <row r="659" spans="1:18" x14ac:dyDescent="0.25">
      <c r="A659" t="s">
        <v>3360</v>
      </c>
      <c r="B659">
        <v>1987</v>
      </c>
      <c r="C659" t="s">
        <v>8357</v>
      </c>
      <c r="D659">
        <v>9</v>
      </c>
      <c r="E659">
        <v>1</v>
      </c>
      <c r="F659" s="17">
        <v>5630.46</v>
      </c>
      <c r="G659" t="s">
        <v>8349</v>
      </c>
      <c r="H659" t="s">
        <v>8350</v>
      </c>
      <c r="I659" t="s">
        <v>8356</v>
      </c>
      <c r="L659" s="20">
        <v>1987</v>
      </c>
      <c r="M659" s="20" t="s">
        <v>8357</v>
      </c>
      <c r="N659" s="20" t="s">
        <v>8349</v>
      </c>
      <c r="O659" s="20" t="s">
        <v>8350</v>
      </c>
      <c r="P659" s="20" t="s">
        <v>8356</v>
      </c>
      <c r="Q659" s="20" t="str">
        <f>CONCATENATE(Table1[[#This Row],[date]],"-",M659,"-",L659)</f>
        <v>9-Dec-1987</v>
      </c>
      <c r="R659" s="24">
        <f t="shared" si="10"/>
        <v>35.496892111883973</v>
      </c>
    </row>
    <row r="660" spans="1:18" x14ac:dyDescent="0.25">
      <c r="A660" t="s">
        <v>3358</v>
      </c>
      <c r="B660">
        <v>1983</v>
      </c>
      <c r="C660" t="s">
        <v>8354</v>
      </c>
      <c r="D660">
        <v>8</v>
      </c>
      <c r="E660">
        <v>0</v>
      </c>
      <c r="F660" s="17">
        <v>5649.72</v>
      </c>
      <c r="G660" t="s">
        <v>8349</v>
      </c>
      <c r="H660" t="s">
        <v>8350</v>
      </c>
      <c r="I660" t="s">
        <v>8360</v>
      </c>
      <c r="L660" s="20">
        <v>1983</v>
      </c>
      <c r="M660" s="20" t="s">
        <v>8354</v>
      </c>
      <c r="N660" s="20" t="s">
        <v>8349</v>
      </c>
      <c r="O660" s="20" t="s">
        <v>8350</v>
      </c>
      <c r="P660" s="20" t="s">
        <v>8360</v>
      </c>
      <c r="Q660" s="20" t="str">
        <f>CONCATENATE(Table1[[#This Row],[date]],"-",M660,"-",L660)</f>
        <v>8-Jun-1983</v>
      </c>
      <c r="R660" s="24">
        <f t="shared" si="10"/>
        <v>40.000667779632721</v>
      </c>
    </row>
    <row r="661" spans="1:18" x14ac:dyDescent="0.25">
      <c r="A661" t="s">
        <v>3356</v>
      </c>
      <c r="B661">
        <v>1978</v>
      </c>
      <c r="C661" t="s">
        <v>8355</v>
      </c>
      <c r="D661">
        <v>27</v>
      </c>
      <c r="E661">
        <v>2</v>
      </c>
      <c r="F661" s="17">
        <v>5650.14</v>
      </c>
      <c r="G661" t="s">
        <v>8349</v>
      </c>
      <c r="H661" t="s">
        <v>8353</v>
      </c>
      <c r="I661" t="s">
        <v>8351</v>
      </c>
      <c r="L661" s="20">
        <v>1978</v>
      </c>
      <c r="M661" s="20" t="s">
        <v>8355</v>
      </c>
      <c r="N661" s="20" t="s">
        <v>8349</v>
      </c>
      <c r="O661" s="20" t="s">
        <v>8353</v>
      </c>
      <c r="P661" s="20" t="s">
        <v>8351</v>
      </c>
      <c r="Q661" s="20" t="str">
        <f>CONCATENATE(Table1[[#This Row],[date]],"-",M661,"-",L661)</f>
        <v>27-Sep-1978</v>
      </c>
      <c r="R661" s="24">
        <f t="shared" si="10"/>
        <v>44.696744241414201</v>
      </c>
    </row>
    <row r="662" spans="1:18" x14ac:dyDescent="0.25">
      <c r="A662" t="s">
        <v>3354</v>
      </c>
      <c r="B662">
        <v>1983</v>
      </c>
      <c r="C662" t="s">
        <v>8355</v>
      </c>
      <c r="D662">
        <v>3</v>
      </c>
      <c r="E662">
        <v>0</v>
      </c>
      <c r="F662" s="17">
        <v>5662.23</v>
      </c>
      <c r="G662" t="s">
        <v>8349</v>
      </c>
      <c r="H662" t="s">
        <v>8353</v>
      </c>
      <c r="I662" t="s">
        <v>8351</v>
      </c>
      <c r="L662" s="20">
        <v>1983</v>
      </c>
      <c r="M662" s="20" t="s">
        <v>8355</v>
      </c>
      <c r="N662" s="20" t="s">
        <v>8349</v>
      </c>
      <c r="O662" s="20" t="s">
        <v>8353</v>
      </c>
      <c r="P662" s="20" t="s">
        <v>8351</v>
      </c>
      <c r="Q662" s="20" t="str">
        <f>CONCATENATE(Table1[[#This Row],[date]],"-",M662,"-",L662)</f>
        <v>3-Sep-1983</v>
      </c>
      <c r="R662" s="24">
        <f t="shared" si="10"/>
        <v>39.762470784641067</v>
      </c>
    </row>
    <row r="663" spans="1:18" x14ac:dyDescent="0.25">
      <c r="A663" t="s">
        <v>3352</v>
      </c>
      <c r="B663">
        <v>1984</v>
      </c>
      <c r="C663" t="s">
        <v>8358</v>
      </c>
      <c r="D663">
        <v>12</v>
      </c>
      <c r="E663">
        <v>3</v>
      </c>
      <c r="F663" s="17">
        <v>5679.13</v>
      </c>
      <c r="G663" t="s">
        <v>8349</v>
      </c>
      <c r="H663" t="s">
        <v>8349</v>
      </c>
      <c r="I663" t="s">
        <v>8351</v>
      </c>
      <c r="L663" s="20">
        <v>1984</v>
      </c>
      <c r="M663" s="20" t="s">
        <v>8358</v>
      </c>
      <c r="N663" s="20" t="s">
        <v>8349</v>
      </c>
      <c r="O663" s="20" t="s">
        <v>8349</v>
      </c>
      <c r="P663" s="20" t="s">
        <v>8351</v>
      </c>
      <c r="Q663" s="20" t="str">
        <f>CONCATENATE(Table1[[#This Row],[date]],"-",M663,"-",L663)</f>
        <v>12-Aug-1984</v>
      </c>
      <c r="R663" s="24">
        <f t="shared" si="10"/>
        <v>38.819986310746067</v>
      </c>
    </row>
    <row r="664" spans="1:18" x14ac:dyDescent="0.25">
      <c r="A664" t="s">
        <v>3350</v>
      </c>
      <c r="B664">
        <v>1972</v>
      </c>
      <c r="C664" t="s">
        <v>8359</v>
      </c>
      <c r="D664">
        <v>28</v>
      </c>
      <c r="E664">
        <v>0</v>
      </c>
      <c r="F664" s="17">
        <v>5690.79</v>
      </c>
      <c r="G664" t="s">
        <v>8349</v>
      </c>
      <c r="H664" t="s">
        <v>8353</v>
      </c>
      <c r="I664" t="s">
        <v>8351</v>
      </c>
      <c r="L664" s="20">
        <v>1972</v>
      </c>
      <c r="M664" s="20" t="s">
        <v>8359</v>
      </c>
      <c r="N664" s="20" t="s">
        <v>8349</v>
      </c>
      <c r="O664" s="20" t="s">
        <v>8353</v>
      </c>
      <c r="P664" s="20" t="s">
        <v>8351</v>
      </c>
      <c r="Q664" s="20" t="str">
        <f>CONCATENATE(Table1[[#This Row],[date]],"-",M664,"-",L664)</f>
        <v>28-Oct-1972</v>
      </c>
      <c r="R664" s="24">
        <f t="shared" si="10"/>
        <v>50.609171800136892</v>
      </c>
    </row>
    <row r="665" spans="1:18" x14ac:dyDescent="0.25">
      <c r="A665" t="s">
        <v>3348</v>
      </c>
      <c r="B665">
        <v>1992</v>
      </c>
      <c r="C665" t="s">
        <v>8352</v>
      </c>
      <c r="D665">
        <v>3</v>
      </c>
      <c r="E665">
        <v>3</v>
      </c>
      <c r="F665" s="17">
        <v>5693.43</v>
      </c>
      <c r="G665" t="s">
        <v>8349</v>
      </c>
      <c r="H665" t="s">
        <v>8350</v>
      </c>
      <c r="I665" t="s">
        <v>8356</v>
      </c>
      <c r="L665" s="20">
        <v>1992</v>
      </c>
      <c r="M665" s="20" t="s">
        <v>8352</v>
      </c>
      <c r="N665" s="20" t="s">
        <v>8349</v>
      </c>
      <c r="O665" s="20" t="s">
        <v>8350</v>
      </c>
      <c r="P665" s="20" t="s">
        <v>8356</v>
      </c>
      <c r="Q665" s="20" t="str">
        <f>CONCATENATE(Table1[[#This Row],[date]],"-",M665,"-",L665)</f>
        <v>3-Nov-1992</v>
      </c>
      <c r="R665" s="24">
        <f t="shared" si="10"/>
        <v>30.592744695414101</v>
      </c>
    </row>
    <row r="666" spans="1:18" x14ac:dyDescent="0.25">
      <c r="A666" t="s">
        <v>3346</v>
      </c>
      <c r="B666">
        <v>1974</v>
      </c>
      <c r="C666" t="s">
        <v>8348</v>
      </c>
      <c r="D666">
        <v>6</v>
      </c>
      <c r="E666">
        <v>0</v>
      </c>
      <c r="F666" s="17">
        <v>5698.74</v>
      </c>
      <c r="G666" t="s">
        <v>8349</v>
      </c>
      <c r="H666" t="s">
        <v>8349</v>
      </c>
      <c r="I666" t="s">
        <v>8356</v>
      </c>
      <c r="L666" s="20">
        <v>1974</v>
      </c>
      <c r="M666" s="20" t="s">
        <v>8348</v>
      </c>
      <c r="N666" s="20" t="s">
        <v>8349</v>
      </c>
      <c r="O666" s="20" t="s">
        <v>8349</v>
      </c>
      <c r="P666" s="20" t="s">
        <v>8356</v>
      </c>
      <c r="Q666" s="20" t="str">
        <f>CONCATENATE(Table1[[#This Row],[date]],"-",M666,"-",L666)</f>
        <v>6-Jul-1974</v>
      </c>
      <c r="R666" s="24">
        <f t="shared" si="10"/>
        <v>48.923995181250682</v>
      </c>
    </row>
    <row r="667" spans="1:18" x14ac:dyDescent="0.25">
      <c r="A667" t="s">
        <v>3344</v>
      </c>
      <c r="B667">
        <v>1981</v>
      </c>
      <c r="C667" t="s">
        <v>8354</v>
      </c>
      <c r="D667">
        <v>15</v>
      </c>
      <c r="E667">
        <v>0</v>
      </c>
      <c r="F667" s="17">
        <v>5699.84</v>
      </c>
      <c r="G667" t="s">
        <v>8349</v>
      </c>
      <c r="H667" t="s">
        <v>8350</v>
      </c>
      <c r="I667" t="s">
        <v>8351</v>
      </c>
      <c r="L667" s="20">
        <v>1981</v>
      </c>
      <c r="M667" s="20" t="s">
        <v>8354</v>
      </c>
      <c r="N667" s="20" t="s">
        <v>8349</v>
      </c>
      <c r="O667" s="20" t="s">
        <v>8350</v>
      </c>
      <c r="P667" s="20" t="s">
        <v>8351</v>
      </c>
      <c r="Q667" s="20" t="str">
        <f>CONCATENATE(Table1[[#This Row],[date]],"-",M667,"-",L667)</f>
        <v>15-Jun-1981</v>
      </c>
      <c r="R667" s="24">
        <f t="shared" si="10"/>
        <v>41.981470869149952</v>
      </c>
    </row>
    <row r="668" spans="1:18" x14ac:dyDescent="0.25">
      <c r="A668" t="s">
        <v>3342</v>
      </c>
      <c r="B668">
        <v>1993</v>
      </c>
      <c r="C668" t="s">
        <v>8352</v>
      </c>
      <c r="D668">
        <v>3</v>
      </c>
      <c r="E668">
        <v>4</v>
      </c>
      <c r="F668" s="17">
        <v>5708.87</v>
      </c>
      <c r="G668" t="s">
        <v>8349</v>
      </c>
      <c r="H668" t="s">
        <v>8353</v>
      </c>
      <c r="I668" t="s">
        <v>8360</v>
      </c>
      <c r="L668" s="20">
        <v>1993</v>
      </c>
      <c r="M668" s="20" t="s">
        <v>8352</v>
      </c>
      <c r="N668" s="20" t="s">
        <v>8349</v>
      </c>
      <c r="O668" s="20" t="s">
        <v>8353</v>
      </c>
      <c r="P668" s="20" t="s">
        <v>8360</v>
      </c>
      <c r="Q668" s="20" t="str">
        <f>CONCATENATE(Table1[[#This Row],[date]],"-",M668,"-",L668)</f>
        <v>3-Nov-1993</v>
      </c>
      <c r="R668" s="24">
        <f t="shared" si="10"/>
        <v>29.595389507154213</v>
      </c>
    </row>
    <row r="669" spans="1:18" x14ac:dyDescent="0.25">
      <c r="A669" t="s">
        <v>3340</v>
      </c>
      <c r="B669">
        <v>1981</v>
      </c>
      <c r="C669" t="s">
        <v>8358</v>
      </c>
      <c r="D669">
        <v>30</v>
      </c>
      <c r="E669">
        <v>0</v>
      </c>
      <c r="F669" s="17">
        <v>5709.16</v>
      </c>
      <c r="G669" t="s">
        <v>8350</v>
      </c>
      <c r="H669" t="s">
        <v>8350</v>
      </c>
      <c r="I669" t="s">
        <v>8351</v>
      </c>
      <c r="L669" s="20">
        <v>1981</v>
      </c>
      <c r="M669" s="20" t="s">
        <v>8358</v>
      </c>
      <c r="N669" s="20" t="s">
        <v>8350</v>
      </c>
      <c r="O669" s="20" t="s">
        <v>8350</v>
      </c>
      <c r="P669" s="20" t="s">
        <v>8351</v>
      </c>
      <c r="Q669" s="20" t="str">
        <f>CONCATENATE(Table1[[#This Row],[date]],"-",M669,"-",L669)</f>
        <v>30-Aug-1981</v>
      </c>
      <c r="R669" s="24">
        <f t="shared" si="10"/>
        <v>41.773384272524673</v>
      </c>
    </row>
    <row r="670" spans="1:18" x14ac:dyDescent="0.25">
      <c r="A670" t="s">
        <v>3338</v>
      </c>
      <c r="B670">
        <v>1971</v>
      </c>
      <c r="C670" t="s">
        <v>8357</v>
      </c>
      <c r="D670">
        <v>18</v>
      </c>
      <c r="E670">
        <v>0</v>
      </c>
      <c r="F670" s="17">
        <v>5720.38</v>
      </c>
      <c r="G670" t="s">
        <v>8349</v>
      </c>
      <c r="H670" t="s">
        <v>8353</v>
      </c>
      <c r="I670" t="s">
        <v>8351</v>
      </c>
      <c r="L670" s="20">
        <v>1971</v>
      </c>
      <c r="M670" s="20" t="s">
        <v>8357</v>
      </c>
      <c r="N670" s="20" t="s">
        <v>8349</v>
      </c>
      <c r="O670" s="20" t="s">
        <v>8353</v>
      </c>
      <c r="P670" s="20" t="s">
        <v>8351</v>
      </c>
      <c r="Q670" s="20" t="str">
        <f>CONCATENATE(Table1[[#This Row],[date]],"-",M670,"-",L670)</f>
        <v>18-Dec-1971</v>
      </c>
      <c r="R670" s="24">
        <f t="shared" si="10"/>
        <v>51.472259530943276</v>
      </c>
    </row>
    <row r="671" spans="1:18" x14ac:dyDescent="0.25">
      <c r="A671" t="s">
        <v>3336</v>
      </c>
      <c r="B671">
        <v>1987</v>
      </c>
      <c r="C671" t="s">
        <v>8359</v>
      </c>
      <c r="D671">
        <v>19</v>
      </c>
      <c r="E671">
        <v>2</v>
      </c>
      <c r="F671" s="17">
        <v>5729.01</v>
      </c>
      <c r="G671" t="s">
        <v>8353</v>
      </c>
      <c r="H671" t="s">
        <v>8349</v>
      </c>
      <c r="I671" t="s">
        <v>8356</v>
      </c>
      <c r="L671" s="20">
        <v>1987</v>
      </c>
      <c r="M671" s="20" t="s">
        <v>8359</v>
      </c>
      <c r="N671" s="20" t="s">
        <v>8353</v>
      </c>
      <c r="O671" s="20" t="s">
        <v>8349</v>
      </c>
      <c r="P671" s="20" t="s">
        <v>8356</v>
      </c>
      <c r="Q671" s="20" t="str">
        <f>CONCATENATE(Table1[[#This Row],[date]],"-",M671,"-",L671)</f>
        <v>19-Oct-1987</v>
      </c>
      <c r="R671" s="24">
        <f t="shared" si="10"/>
        <v>35.636525085096935</v>
      </c>
    </row>
    <row r="672" spans="1:18" x14ac:dyDescent="0.25">
      <c r="A672" t="s">
        <v>3334</v>
      </c>
      <c r="B672">
        <v>1972</v>
      </c>
      <c r="C672" t="s">
        <v>8358</v>
      </c>
      <c r="D672">
        <v>21</v>
      </c>
      <c r="E672">
        <v>0</v>
      </c>
      <c r="F672" s="17">
        <v>5741.67</v>
      </c>
      <c r="G672" t="s">
        <v>8349</v>
      </c>
      <c r="H672" t="s">
        <v>8350</v>
      </c>
      <c r="I672" t="s">
        <v>8351</v>
      </c>
      <c r="L672" s="20">
        <v>1972</v>
      </c>
      <c r="M672" s="20" t="s">
        <v>8358</v>
      </c>
      <c r="N672" s="20" t="s">
        <v>8349</v>
      </c>
      <c r="O672" s="20" t="s">
        <v>8350</v>
      </c>
      <c r="P672" s="20" t="s">
        <v>8351</v>
      </c>
      <c r="Q672" s="20" t="str">
        <f>CONCATENATE(Table1[[#This Row],[date]],"-",M672,"-",L672)</f>
        <v>21-Aug-1972</v>
      </c>
      <c r="R672" s="24">
        <f t="shared" si="10"/>
        <v>50.795345653661876</v>
      </c>
    </row>
    <row r="673" spans="1:18" x14ac:dyDescent="0.25">
      <c r="A673" t="s">
        <v>3332</v>
      </c>
      <c r="B673">
        <v>1993</v>
      </c>
      <c r="C673" t="s">
        <v>8354</v>
      </c>
      <c r="D673">
        <v>10</v>
      </c>
      <c r="E673">
        <v>0</v>
      </c>
      <c r="F673" s="17">
        <v>5748.13</v>
      </c>
      <c r="G673" t="s">
        <v>8349</v>
      </c>
      <c r="H673" t="s">
        <v>8353</v>
      </c>
      <c r="I673" t="s">
        <v>8369</v>
      </c>
      <c r="L673" s="20">
        <v>1993</v>
      </c>
      <c r="M673" s="20" t="s">
        <v>8354</v>
      </c>
      <c r="N673" s="20" t="s">
        <v>8349</v>
      </c>
      <c r="O673" s="20" t="s">
        <v>8353</v>
      </c>
      <c r="P673" s="20" t="s">
        <v>8369</v>
      </c>
      <c r="Q673" s="20" t="str">
        <f>CONCATENATE(Table1[[#This Row],[date]],"-",M673,"-",L673)</f>
        <v>10-Jun-1993</v>
      </c>
      <c r="R673" s="24">
        <f t="shared" si="10"/>
        <v>29.995142201024553</v>
      </c>
    </row>
    <row r="674" spans="1:18" x14ac:dyDescent="0.25">
      <c r="A674" t="s">
        <v>3330</v>
      </c>
      <c r="B674">
        <v>1983</v>
      </c>
      <c r="C674" t="s">
        <v>8358</v>
      </c>
      <c r="D674">
        <v>30</v>
      </c>
      <c r="E674">
        <v>0</v>
      </c>
      <c r="F674" s="17">
        <v>5757.41</v>
      </c>
      <c r="G674" t="s">
        <v>8349</v>
      </c>
      <c r="H674" t="s">
        <v>8350</v>
      </c>
      <c r="I674" t="s">
        <v>8362</v>
      </c>
      <c r="L674" s="20">
        <v>1983</v>
      </c>
      <c r="M674" s="20" t="s">
        <v>8358</v>
      </c>
      <c r="N674" s="20" t="s">
        <v>8349</v>
      </c>
      <c r="O674" s="20" t="s">
        <v>8350</v>
      </c>
      <c r="P674" s="20" t="s">
        <v>8362</v>
      </c>
      <c r="Q674" s="20" t="str">
        <f>CONCATENATE(Table1[[#This Row],[date]],"-",M674,"-",L674)</f>
        <v>30-Aug-1983</v>
      </c>
      <c r="R674" s="24">
        <f t="shared" si="10"/>
        <v>39.773422370617695</v>
      </c>
    </row>
    <row r="675" spans="1:18" x14ac:dyDescent="0.25">
      <c r="A675" t="s">
        <v>3328</v>
      </c>
      <c r="B675">
        <v>2004</v>
      </c>
      <c r="C675" t="s">
        <v>8352</v>
      </c>
      <c r="D675">
        <v>1</v>
      </c>
      <c r="E675">
        <v>0</v>
      </c>
      <c r="F675" s="17">
        <v>5778.71</v>
      </c>
      <c r="G675" t="s">
        <v>8349</v>
      </c>
      <c r="H675" t="s">
        <v>8350</v>
      </c>
      <c r="I675" t="s">
        <v>8373</v>
      </c>
      <c r="L675" s="20">
        <v>2004</v>
      </c>
      <c r="M675" s="20" t="s">
        <v>8352</v>
      </c>
      <c r="N675" s="20" t="s">
        <v>8349</v>
      </c>
      <c r="O675" s="20" t="s">
        <v>8350</v>
      </c>
      <c r="P675" s="20" t="s">
        <v>8373</v>
      </c>
      <c r="Q675" s="20" t="str">
        <f>CONCATENATE(Table1[[#This Row],[date]],"-",M675,"-",L675)</f>
        <v>1-Nov-2004</v>
      </c>
      <c r="R675" s="24">
        <f t="shared" si="10"/>
        <v>18.598220396988363</v>
      </c>
    </row>
    <row r="676" spans="1:18" x14ac:dyDescent="0.25">
      <c r="A676" t="s">
        <v>3326</v>
      </c>
      <c r="B676">
        <v>1980</v>
      </c>
      <c r="C676" t="s">
        <v>8355</v>
      </c>
      <c r="D676">
        <v>18</v>
      </c>
      <c r="E676">
        <v>2</v>
      </c>
      <c r="F676" s="17">
        <v>5807.06</v>
      </c>
      <c r="G676" t="s">
        <v>8349</v>
      </c>
      <c r="H676" t="s">
        <v>8350</v>
      </c>
      <c r="I676" t="s">
        <v>8351</v>
      </c>
      <c r="L676" s="20">
        <v>1980</v>
      </c>
      <c r="M676" s="20" t="s">
        <v>8355</v>
      </c>
      <c r="N676" s="20" t="s">
        <v>8349</v>
      </c>
      <c r="O676" s="20" t="s">
        <v>8350</v>
      </c>
      <c r="P676" s="20" t="s">
        <v>8351</v>
      </c>
      <c r="Q676" s="20" t="str">
        <f>CONCATENATE(Table1[[#This Row],[date]],"-",M676,"-",L676)</f>
        <v>18-Sep-1980</v>
      </c>
      <c r="R676" s="24">
        <f t="shared" si="10"/>
        <v>42.718685831622174</v>
      </c>
    </row>
    <row r="677" spans="1:18" x14ac:dyDescent="0.25">
      <c r="A677" t="s">
        <v>3324</v>
      </c>
      <c r="B677">
        <v>1972</v>
      </c>
      <c r="C677" t="s">
        <v>8352</v>
      </c>
      <c r="D677">
        <v>2</v>
      </c>
      <c r="E677">
        <v>0</v>
      </c>
      <c r="F677" s="17">
        <v>5812.9</v>
      </c>
      <c r="G677" t="s">
        <v>8349</v>
      </c>
      <c r="H677" t="s">
        <v>8349</v>
      </c>
      <c r="I677" t="s">
        <v>8351</v>
      </c>
      <c r="L677" s="20">
        <v>1972</v>
      </c>
      <c r="M677" s="20" t="s">
        <v>8352</v>
      </c>
      <c r="N677" s="20" t="s">
        <v>8349</v>
      </c>
      <c r="O677" s="20" t="s">
        <v>8349</v>
      </c>
      <c r="P677" s="20" t="s">
        <v>8351</v>
      </c>
      <c r="Q677" s="20" t="str">
        <f>CONCATENATE(Table1[[#This Row],[date]],"-",M677,"-",L677)</f>
        <v>2-Nov-1972</v>
      </c>
      <c r="R677" s="24">
        <f t="shared" si="10"/>
        <v>50.595482546201232</v>
      </c>
    </row>
    <row r="678" spans="1:18" x14ac:dyDescent="0.25">
      <c r="A678" t="s">
        <v>3322</v>
      </c>
      <c r="B678">
        <v>2002</v>
      </c>
      <c r="C678" t="s">
        <v>8348</v>
      </c>
      <c r="D678">
        <v>22</v>
      </c>
      <c r="E678">
        <v>0</v>
      </c>
      <c r="F678" s="17">
        <v>5816.58</v>
      </c>
      <c r="G678" t="s">
        <v>8349</v>
      </c>
      <c r="H678" t="s">
        <v>8349</v>
      </c>
      <c r="I678" t="s">
        <v>8372</v>
      </c>
      <c r="L678" s="20">
        <v>2002</v>
      </c>
      <c r="M678" s="20" t="s">
        <v>8348</v>
      </c>
      <c r="N678" s="20" t="s">
        <v>8349</v>
      </c>
      <c r="O678" s="20" t="s">
        <v>8349</v>
      </c>
      <c r="P678" s="20" t="s">
        <v>8372</v>
      </c>
      <c r="Q678" s="20" t="str">
        <f>CONCATENATE(Table1[[#This Row],[date]],"-",M678,"-",L678)</f>
        <v>22-Jul-2002</v>
      </c>
      <c r="R678" s="24">
        <f t="shared" si="10"/>
        <v>20.880149346608587</v>
      </c>
    </row>
    <row r="679" spans="1:18" x14ac:dyDescent="0.25">
      <c r="A679" t="s">
        <v>3320</v>
      </c>
      <c r="B679">
        <v>1971</v>
      </c>
      <c r="C679" t="s">
        <v>8355</v>
      </c>
      <c r="D679">
        <v>27</v>
      </c>
      <c r="E679">
        <v>0</v>
      </c>
      <c r="F679" s="17">
        <v>5832.6</v>
      </c>
      <c r="G679" t="s">
        <v>8349</v>
      </c>
      <c r="H679" t="s">
        <v>8350</v>
      </c>
      <c r="I679" t="s">
        <v>8356</v>
      </c>
      <c r="L679" s="20">
        <v>1971</v>
      </c>
      <c r="M679" s="20" t="s">
        <v>8355</v>
      </c>
      <c r="N679" s="20" t="s">
        <v>8349</v>
      </c>
      <c r="O679" s="20" t="s">
        <v>8350</v>
      </c>
      <c r="P679" s="20" t="s">
        <v>8356</v>
      </c>
      <c r="Q679" s="20" t="str">
        <f>CONCATENATE(Table1[[#This Row],[date]],"-",M679,"-",L679)</f>
        <v>27-Sep-1971</v>
      </c>
      <c r="R679" s="24">
        <f t="shared" si="10"/>
        <v>51.696766194854838</v>
      </c>
    </row>
    <row r="680" spans="1:18" x14ac:dyDescent="0.25">
      <c r="A680" t="s">
        <v>3318</v>
      </c>
      <c r="B680">
        <v>1987</v>
      </c>
      <c r="C680" t="s">
        <v>8348</v>
      </c>
      <c r="D680">
        <v>27</v>
      </c>
      <c r="E680">
        <v>2</v>
      </c>
      <c r="F680" s="17">
        <v>5836.52</v>
      </c>
      <c r="G680" t="s">
        <v>8349</v>
      </c>
      <c r="H680" t="s">
        <v>8350</v>
      </c>
      <c r="I680" t="s">
        <v>8351</v>
      </c>
      <c r="L680" s="20">
        <v>1987</v>
      </c>
      <c r="M680" s="20" t="s">
        <v>8348</v>
      </c>
      <c r="N680" s="20" t="s">
        <v>8349</v>
      </c>
      <c r="O680" s="20" t="s">
        <v>8350</v>
      </c>
      <c r="P680" s="20" t="s">
        <v>8351</v>
      </c>
      <c r="Q680" s="20" t="str">
        <f>CONCATENATE(Table1[[#This Row],[date]],"-",M680,"-",L680)</f>
        <v>27-Jul-1987</v>
      </c>
      <c r="R680" s="24">
        <f t="shared" si="10"/>
        <v>35.866508805682997</v>
      </c>
    </row>
    <row r="681" spans="1:18" x14ac:dyDescent="0.25">
      <c r="A681" t="s">
        <v>3316</v>
      </c>
      <c r="B681">
        <v>1995</v>
      </c>
      <c r="C681" t="s">
        <v>8358</v>
      </c>
      <c r="D681">
        <v>20</v>
      </c>
      <c r="E681">
        <v>0</v>
      </c>
      <c r="F681" s="17">
        <v>5843.99</v>
      </c>
      <c r="G681" t="s">
        <v>8349</v>
      </c>
      <c r="H681" t="s">
        <v>8349</v>
      </c>
      <c r="I681" t="s">
        <v>8365</v>
      </c>
      <c r="L681" s="20">
        <v>1995</v>
      </c>
      <c r="M681" s="20" t="s">
        <v>8358</v>
      </c>
      <c r="N681" s="20" t="s">
        <v>8349</v>
      </c>
      <c r="O681" s="20" t="s">
        <v>8349</v>
      </c>
      <c r="P681" s="20" t="s">
        <v>8365</v>
      </c>
      <c r="Q681" s="20" t="str">
        <f>CONCATENATE(Table1[[#This Row],[date]],"-",M681,"-",L681)</f>
        <v>20-Aug-1995</v>
      </c>
      <c r="R681" s="24">
        <f t="shared" si="10"/>
        <v>27.800793051359516</v>
      </c>
    </row>
    <row r="682" spans="1:18" x14ac:dyDescent="0.25">
      <c r="A682" t="s">
        <v>3314</v>
      </c>
      <c r="B682">
        <v>1987</v>
      </c>
      <c r="C682" t="s">
        <v>8355</v>
      </c>
      <c r="D682">
        <v>30</v>
      </c>
      <c r="E682">
        <v>2</v>
      </c>
      <c r="F682" s="17">
        <v>5846.92</v>
      </c>
      <c r="G682" t="s">
        <v>8349</v>
      </c>
      <c r="H682" t="s">
        <v>8349</v>
      </c>
      <c r="I682" t="s">
        <v>8351</v>
      </c>
      <c r="L682" s="20">
        <v>1987</v>
      </c>
      <c r="M682" s="20" t="s">
        <v>8355</v>
      </c>
      <c r="N682" s="20" t="s">
        <v>8349</v>
      </c>
      <c r="O682" s="20" t="s">
        <v>8349</v>
      </c>
      <c r="P682" s="20" t="s">
        <v>8351</v>
      </c>
      <c r="Q682" s="20" t="str">
        <f>CONCATENATE(Table1[[#This Row],[date]],"-",M682,"-",L682)</f>
        <v>30-Sep-1987</v>
      </c>
      <c r="R682" s="24">
        <f t="shared" si="10"/>
        <v>35.688545212372354</v>
      </c>
    </row>
    <row r="683" spans="1:18" x14ac:dyDescent="0.25">
      <c r="A683" t="s">
        <v>3312</v>
      </c>
      <c r="B683">
        <v>1985</v>
      </c>
      <c r="C683" t="s">
        <v>8354</v>
      </c>
      <c r="D683">
        <v>18</v>
      </c>
      <c r="E683">
        <v>3</v>
      </c>
      <c r="F683" s="17">
        <v>5847.24</v>
      </c>
      <c r="G683" t="s">
        <v>8349</v>
      </c>
      <c r="H683" t="s">
        <v>8353</v>
      </c>
      <c r="I683" t="s">
        <v>8351</v>
      </c>
      <c r="L683" s="20">
        <v>1985</v>
      </c>
      <c r="M683" s="20" t="s">
        <v>8354</v>
      </c>
      <c r="N683" s="20" t="s">
        <v>8349</v>
      </c>
      <c r="O683" s="20" t="s">
        <v>8353</v>
      </c>
      <c r="P683" s="20" t="s">
        <v>8351</v>
      </c>
      <c r="Q683" s="20" t="str">
        <f>CONCATENATE(Table1[[#This Row],[date]],"-",M683,"-",L683)</f>
        <v>18-Jun-1985</v>
      </c>
      <c r="R683" s="24">
        <f t="shared" si="10"/>
        <v>37.973251895534965</v>
      </c>
    </row>
    <row r="684" spans="1:18" x14ac:dyDescent="0.25">
      <c r="A684" t="s">
        <v>3310</v>
      </c>
      <c r="B684">
        <v>1984</v>
      </c>
      <c r="C684" t="s">
        <v>8352</v>
      </c>
      <c r="D684">
        <v>22</v>
      </c>
      <c r="E684">
        <v>1</v>
      </c>
      <c r="F684" s="17">
        <v>5855.9</v>
      </c>
      <c r="G684" t="s">
        <v>8349</v>
      </c>
      <c r="H684" t="s">
        <v>8350</v>
      </c>
      <c r="I684" t="s">
        <v>8356</v>
      </c>
      <c r="L684" s="20">
        <v>1984</v>
      </c>
      <c r="M684" s="20" t="s">
        <v>8352</v>
      </c>
      <c r="N684" s="20" t="s">
        <v>8349</v>
      </c>
      <c r="O684" s="20" t="s">
        <v>8350</v>
      </c>
      <c r="P684" s="20" t="s">
        <v>8356</v>
      </c>
      <c r="Q684" s="20" t="str">
        <f>CONCATENATE(Table1[[#This Row],[date]],"-",M684,"-",L684)</f>
        <v>22-Nov-1984</v>
      </c>
      <c r="R684" s="24">
        <f t="shared" si="10"/>
        <v>38.540725530458587</v>
      </c>
    </row>
    <row r="685" spans="1:18" x14ac:dyDescent="0.25">
      <c r="A685" t="s">
        <v>3308</v>
      </c>
      <c r="B685">
        <v>1993</v>
      </c>
      <c r="C685" t="s">
        <v>8359</v>
      </c>
      <c r="D685">
        <v>19</v>
      </c>
      <c r="E685">
        <v>0</v>
      </c>
      <c r="F685" s="17">
        <v>5877.02</v>
      </c>
      <c r="G685" t="s">
        <v>8349</v>
      </c>
      <c r="H685" t="s">
        <v>8349</v>
      </c>
      <c r="I685" t="s">
        <v>8369</v>
      </c>
      <c r="L685" s="20">
        <v>1993</v>
      </c>
      <c r="M685" s="20" t="s">
        <v>8359</v>
      </c>
      <c r="N685" s="20" t="s">
        <v>8349</v>
      </c>
      <c r="O685" s="20" t="s">
        <v>8349</v>
      </c>
      <c r="P685" s="20" t="s">
        <v>8369</v>
      </c>
      <c r="Q685" s="20" t="str">
        <f>CONCATENATE(Table1[[#This Row],[date]],"-",M685,"-",L685)</f>
        <v>19-Oct-1993</v>
      </c>
      <c r="R685" s="24">
        <f t="shared" si="10"/>
        <v>29.636459989401164</v>
      </c>
    </row>
    <row r="686" spans="1:18" x14ac:dyDescent="0.25">
      <c r="A686" t="s">
        <v>3306</v>
      </c>
      <c r="B686">
        <v>1982</v>
      </c>
      <c r="C686" t="s">
        <v>8348</v>
      </c>
      <c r="D686">
        <v>8</v>
      </c>
      <c r="E686">
        <v>0</v>
      </c>
      <c r="F686" s="17">
        <v>5910.94</v>
      </c>
      <c r="G686" t="s">
        <v>8349</v>
      </c>
      <c r="H686" t="s">
        <v>8353</v>
      </c>
      <c r="I686" t="s">
        <v>8360</v>
      </c>
      <c r="L686" s="20">
        <v>1982</v>
      </c>
      <c r="M686" s="20" t="s">
        <v>8348</v>
      </c>
      <c r="N686" s="20" t="s">
        <v>8349</v>
      </c>
      <c r="O686" s="20" t="s">
        <v>8353</v>
      </c>
      <c r="P686" s="20" t="s">
        <v>8360</v>
      </c>
      <c r="Q686" s="20" t="str">
        <f>CONCATENATE(Table1[[#This Row],[date]],"-",M686,"-",L686)</f>
        <v>8-Jul-1982</v>
      </c>
      <c r="R686" s="24">
        <f t="shared" si="10"/>
        <v>40.918513689700127</v>
      </c>
    </row>
    <row r="687" spans="1:18" x14ac:dyDescent="0.25">
      <c r="A687" t="s">
        <v>3304</v>
      </c>
      <c r="B687">
        <v>1982</v>
      </c>
      <c r="C687" t="s">
        <v>8357</v>
      </c>
      <c r="D687">
        <v>21</v>
      </c>
      <c r="E687">
        <v>0</v>
      </c>
      <c r="F687" s="17">
        <v>5920.1</v>
      </c>
      <c r="G687" t="s">
        <v>8349</v>
      </c>
      <c r="H687" t="s">
        <v>8353</v>
      </c>
      <c r="I687" t="s">
        <v>8351</v>
      </c>
      <c r="L687" s="20">
        <v>1982</v>
      </c>
      <c r="M687" s="20" t="s">
        <v>8357</v>
      </c>
      <c r="N687" s="20" t="s">
        <v>8349</v>
      </c>
      <c r="O687" s="20" t="s">
        <v>8353</v>
      </c>
      <c r="P687" s="20" t="s">
        <v>8351</v>
      </c>
      <c r="Q687" s="20" t="str">
        <f>CONCATENATE(Table1[[#This Row],[date]],"-",M687,"-",L687)</f>
        <v>21-Dec-1982</v>
      </c>
      <c r="R687" s="24">
        <f t="shared" si="10"/>
        <v>40.464015645371575</v>
      </c>
    </row>
    <row r="688" spans="1:18" x14ac:dyDescent="0.25">
      <c r="A688" t="s">
        <v>3302</v>
      </c>
      <c r="B688">
        <v>1987</v>
      </c>
      <c r="C688" t="s">
        <v>8348</v>
      </c>
      <c r="D688">
        <v>29</v>
      </c>
      <c r="E688">
        <v>3</v>
      </c>
      <c r="F688" s="17">
        <v>5926.85</v>
      </c>
      <c r="G688" t="s">
        <v>8350</v>
      </c>
      <c r="H688" t="s">
        <v>8350</v>
      </c>
      <c r="I688" t="s">
        <v>8360</v>
      </c>
      <c r="L688" s="20">
        <v>1987</v>
      </c>
      <c r="M688" s="20" t="s">
        <v>8348</v>
      </c>
      <c r="N688" s="20" t="s">
        <v>8350</v>
      </c>
      <c r="O688" s="20" t="s">
        <v>8350</v>
      </c>
      <c r="P688" s="20" t="s">
        <v>8360</v>
      </c>
      <c r="Q688" s="20" t="str">
        <f>CONCATENATE(Table1[[#This Row],[date]],"-",M688,"-",L688)</f>
        <v>29-Jul-1987</v>
      </c>
      <c r="R688" s="24">
        <f t="shared" si="10"/>
        <v>35.861033002811901</v>
      </c>
    </row>
    <row r="689" spans="1:18" x14ac:dyDescent="0.25">
      <c r="A689" t="s">
        <v>3300</v>
      </c>
      <c r="B689">
        <v>1993</v>
      </c>
      <c r="C689" t="s">
        <v>8358</v>
      </c>
      <c r="D689">
        <v>13</v>
      </c>
      <c r="E689">
        <v>0</v>
      </c>
      <c r="F689" s="17">
        <v>5926.93</v>
      </c>
      <c r="G689" t="s">
        <v>8349</v>
      </c>
      <c r="H689" t="s">
        <v>8349</v>
      </c>
      <c r="I689" t="s">
        <v>8365</v>
      </c>
      <c r="L689" s="20">
        <v>1993</v>
      </c>
      <c r="M689" s="20" t="s">
        <v>8358</v>
      </c>
      <c r="N689" s="20" t="s">
        <v>8349</v>
      </c>
      <c r="O689" s="20" t="s">
        <v>8349</v>
      </c>
      <c r="P689" s="20" t="s">
        <v>8365</v>
      </c>
      <c r="Q689" s="20" t="str">
        <f>CONCATENATE(Table1[[#This Row],[date]],"-",M689,"-",L689)</f>
        <v>13-Aug-1993</v>
      </c>
      <c r="R689" s="24">
        <f t="shared" si="10"/>
        <v>29.819908143437555</v>
      </c>
    </row>
    <row r="690" spans="1:18" x14ac:dyDescent="0.25">
      <c r="A690" t="s">
        <v>3298</v>
      </c>
      <c r="B690">
        <v>1994</v>
      </c>
      <c r="C690" t="s">
        <v>8348</v>
      </c>
      <c r="D690">
        <v>30</v>
      </c>
      <c r="E690">
        <v>0</v>
      </c>
      <c r="F690" s="17">
        <v>5927.65</v>
      </c>
      <c r="G690" t="s">
        <v>8349</v>
      </c>
      <c r="H690" t="s">
        <v>8353</v>
      </c>
      <c r="I690" t="s">
        <v>8356</v>
      </c>
      <c r="L690" s="20">
        <v>1994</v>
      </c>
      <c r="M690" s="20" t="s">
        <v>8348</v>
      </c>
      <c r="N690" s="20" t="s">
        <v>8349</v>
      </c>
      <c r="O690" s="20" t="s">
        <v>8353</v>
      </c>
      <c r="P690" s="20" t="s">
        <v>8356</v>
      </c>
      <c r="Q690" s="20" t="str">
        <f>CONCATENATE(Table1[[#This Row],[date]],"-",M690,"-",L690)</f>
        <v>30-Jul-1994</v>
      </c>
      <c r="R690" s="24">
        <f t="shared" si="10"/>
        <v>28.858264123391439</v>
      </c>
    </row>
    <row r="691" spans="1:18" x14ac:dyDescent="0.25">
      <c r="A691" t="s">
        <v>3296</v>
      </c>
      <c r="B691">
        <v>1987</v>
      </c>
      <c r="C691" t="s">
        <v>8348</v>
      </c>
      <c r="D691">
        <v>14</v>
      </c>
      <c r="E691">
        <v>3</v>
      </c>
      <c r="F691" s="17">
        <v>5934.38</v>
      </c>
      <c r="G691" t="s">
        <v>8350</v>
      </c>
      <c r="H691" t="s">
        <v>8349</v>
      </c>
      <c r="I691" t="s">
        <v>8351</v>
      </c>
      <c r="L691" s="20">
        <v>1987</v>
      </c>
      <c r="M691" s="20" t="s">
        <v>8348</v>
      </c>
      <c r="N691" s="20" t="s">
        <v>8350</v>
      </c>
      <c r="O691" s="20" t="s">
        <v>8349</v>
      </c>
      <c r="P691" s="20" t="s">
        <v>8351</v>
      </c>
      <c r="Q691" s="20" t="str">
        <f>CONCATENATE(Table1[[#This Row],[date]],"-",M691,"-",L691)</f>
        <v>14-Jul-1987</v>
      </c>
      <c r="R691" s="24">
        <f t="shared" si="10"/>
        <v>35.902101524345127</v>
      </c>
    </row>
    <row r="692" spans="1:18" x14ac:dyDescent="0.25">
      <c r="A692" t="s">
        <v>3294</v>
      </c>
      <c r="B692">
        <v>2003</v>
      </c>
      <c r="C692" t="s">
        <v>8358</v>
      </c>
      <c r="D692">
        <v>13</v>
      </c>
      <c r="E692">
        <v>0</v>
      </c>
      <c r="F692" s="17">
        <v>5957.35</v>
      </c>
      <c r="G692" t="s">
        <v>8349</v>
      </c>
      <c r="H692" t="s">
        <v>8349</v>
      </c>
      <c r="I692" t="s">
        <v>8356</v>
      </c>
      <c r="L692" s="20">
        <v>2003</v>
      </c>
      <c r="M692" s="20" t="s">
        <v>8358</v>
      </c>
      <c r="N692" s="20" t="s">
        <v>8349</v>
      </c>
      <c r="O692" s="20" t="s">
        <v>8349</v>
      </c>
      <c r="P692" s="20" t="s">
        <v>8356</v>
      </c>
      <c r="Q692" s="20" t="str">
        <f>CONCATENATE(Table1[[#This Row],[date]],"-",M692,"-",L692)</f>
        <v>13-Aug-2003</v>
      </c>
      <c r="R692" s="24">
        <f t="shared" si="10"/>
        <v>19.819947848761409</v>
      </c>
    </row>
    <row r="693" spans="1:18" x14ac:dyDescent="0.25">
      <c r="A693" t="s">
        <v>3292</v>
      </c>
      <c r="B693">
        <v>2004</v>
      </c>
      <c r="C693" t="s">
        <v>8348</v>
      </c>
      <c r="D693">
        <v>15</v>
      </c>
      <c r="E693">
        <v>0</v>
      </c>
      <c r="F693" s="17">
        <v>5960.91</v>
      </c>
      <c r="G693" t="s">
        <v>8349</v>
      </c>
      <c r="H693" t="s">
        <v>8353</v>
      </c>
      <c r="I693" t="s">
        <v>8372</v>
      </c>
      <c r="L693" s="20">
        <v>2004</v>
      </c>
      <c r="M693" s="20" t="s">
        <v>8348</v>
      </c>
      <c r="N693" s="20" t="s">
        <v>8349</v>
      </c>
      <c r="O693" s="20" t="s">
        <v>8353</v>
      </c>
      <c r="P693" s="20" t="s">
        <v>8372</v>
      </c>
      <c r="Q693" s="20" t="str">
        <f>CONCATENATE(Table1[[#This Row],[date]],"-",M693,"-",L693)</f>
        <v>15-Jul-2004</v>
      </c>
      <c r="R693" s="24">
        <f t="shared" si="10"/>
        <v>18.896646132785762</v>
      </c>
    </row>
    <row r="694" spans="1:18" x14ac:dyDescent="0.25">
      <c r="A694" t="s">
        <v>3290</v>
      </c>
      <c r="B694">
        <v>1980</v>
      </c>
      <c r="C694" t="s">
        <v>8358</v>
      </c>
      <c r="D694">
        <v>5</v>
      </c>
      <c r="E694">
        <v>0</v>
      </c>
      <c r="F694" s="17">
        <v>5966.89</v>
      </c>
      <c r="G694" t="s">
        <v>8349</v>
      </c>
      <c r="H694" t="s">
        <v>8350</v>
      </c>
      <c r="I694" t="s">
        <v>8351</v>
      </c>
      <c r="L694" s="20">
        <v>1980</v>
      </c>
      <c r="M694" s="20" t="s">
        <v>8358</v>
      </c>
      <c r="N694" s="20" t="s">
        <v>8349</v>
      </c>
      <c r="O694" s="20" t="s">
        <v>8350</v>
      </c>
      <c r="P694" s="20" t="s">
        <v>8351</v>
      </c>
      <c r="Q694" s="20" t="str">
        <f>CONCATENATE(Table1[[#This Row],[date]],"-",M694,"-",L694)</f>
        <v>5-Aug-1980</v>
      </c>
      <c r="R694" s="24">
        <f t="shared" si="10"/>
        <v>42.839151266255989</v>
      </c>
    </row>
    <row r="695" spans="1:18" x14ac:dyDescent="0.25">
      <c r="A695" t="s">
        <v>3288</v>
      </c>
      <c r="B695">
        <v>1980</v>
      </c>
      <c r="C695" t="s">
        <v>8348</v>
      </c>
      <c r="D695">
        <v>21</v>
      </c>
      <c r="E695">
        <v>0</v>
      </c>
      <c r="F695" s="17">
        <v>5969.72</v>
      </c>
      <c r="G695" t="s">
        <v>8350</v>
      </c>
      <c r="H695" t="s">
        <v>8350</v>
      </c>
      <c r="I695" t="s">
        <v>8360</v>
      </c>
      <c r="L695" s="20">
        <v>1980</v>
      </c>
      <c r="M695" s="20" t="s">
        <v>8348</v>
      </c>
      <c r="N695" s="20" t="s">
        <v>8350</v>
      </c>
      <c r="O695" s="20" t="s">
        <v>8350</v>
      </c>
      <c r="P695" s="20" t="s">
        <v>8360</v>
      </c>
      <c r="Q695" s="20" t="str">
        <f>CONCATENATE(Table1[[#This Row],[date]],"-",M695,"-",L695)</f>
        <v>21-Jul-1980</v>
      </c>
      <c r="R695" s="24">
        <f t="shared" si="10"/>
        <v>42.880219028062967</v>
      </c>
    </row>
    <row r="696" spans="1:18" x14ac:dyDescent="0.25">
      <c r="A696" t="s">
        <v>3286</v>
      </c>
      <c r="B696">
        <v>1989</v>
      </c>
      <c r="C696" t="s">
        <v>8348</v>
      </c>
      <c r="D696">
        <v>22</v>
      </c>
      <c r="E696">
        <v>3</v>
      </c>
      <c r="F696" s="17">
        <v>5972.38</v>
      </c>
      <c r="G696" t="s">
        <v>8349</v>
      </c>
      <c r="H696" t="s">
        <v>8349</v>
      </c>
      <c r="I696" t="s">
        <v>8360</v>
      </c>
      <c r="L696" s="20">
        <v>1989</v>
      </c>
      <c r="M696" s="20" t="s">
        <v>8348</v>
      </c>
      <c r="N696" s="20" t="s">
        <v>8349</v>
      </c>
      <c r="O696" s="20" t="s">
        <v>8349</v>
      </c>
      <c r="P696" s="20" t="s">
        <v>8360</v>
      </c>
      <c r="Q696" s="20" t="str">
        <f>CONCATENATE(Table1[[#This Row],[date]],"-",M696,"-",L696)</f>
        <v>22-Jul-1989</v>
      </c>
      <c r="R696" s="24">
        <f t="shared" si="10"/>
        <v>33.880153328639594</v>
      </c>
    </row>
    <row r="697" spans="1:18" x14ac:dyDescent="0.25">
      <c r="A697" t="s">
        <v>3284</v>
      </c>
      <c r="B697">
        <v>1984</v>
      </c>
      <c r="C697" t="s">
        <v>8355</v>
      </c>
      <c r="D697">
        <v>19</v>
      </c>
      <c r="E697">
        <v>1</v>
      </c>
      <c r="F697" s="17">
        <v>5974.38</v>
      </c>
      <c r="G697" t="s">
        <v>8349</v>
      </c>
      <c r="H697" t="s">
        <v>8350</v>
      </c>
      <c r="I697" t="s">
        <v>8351</v>
      </c>
      <c r="L697" s="20">
        <v>1984</v>
      </c>
      <c r="M697" s="20" t="s">
        <v>8355</v>
      </c>
      <c r="N697" s="20" t="s">
        <v>8349</v>
      </c>
      <c r="O697" s="20" t="s">
        <v>8350</v>
      </c>
      <c r="P697" s="20" t="s">
        <v>8351</v>
      </c>
      <c r="Q697" s="20" t="str">
        <f>CONCATENATE(Table1[[#This Row],[date]],"-",M697,"-",L697)</f>
        <v>19-Sep-1984</v>
      </c>
      <c r="R697" s="24">
        <f t="shared" si="10"/>
        <v>38.715947980835047</v>
      </c>
    </row>
    <row r="698" spans="1:18" x14ac:dyDescent="0.25">
      <c r="A698" t="s">
        <v>3282</v>
      </c>
      <c r="B698">
        <v>1984</v>
      </c>
      <c r="C698" t="s">
        <v>8352</v>
      </c>
      <c r="D698">
        <v>11</v>
      </c>
      <c r="E698">
        <v>1</v>
      </c>
      <c r="F698" s="17">
        <v>5976.83</v>
      </c>
      <c r="G698" t="s">
        <v>8349</v>
      </c>
      <c r="H698" t="s">
        <v>8349</v>
      </c>
      <c r="I698" t="s">
        <v>8351</v>
      </c>
      <c r="L698" s="20">
        <v>1984</v>
      </c>
      <c r="M698" s="20" t="s">
        <v>8352</v>
      </c>
      <c r="N698" s="20" t="s">
        <v>8349</v>
      </c>
      <c r="O698" s="20" t="s">
        <v>8349</v>
      </c>
      <c r="P698" s="20" t="s">
        <v>8351</v>
      </c>
      <c r="Q698" s="20" t="str">
        <f>CONCATENATE(Table1[[#This Row],[date]],"-",M698,"-",L698)</f>
        <v>11-Nov-1984</v>
      </c>
      <c r="R698" s="24">
        <f t="shared" si="10"/>
        <v>38.570841889117041</v>
      </c>
    </row>
    <row r="699" spans="1:18" x14ac:dyDescent="0.25">
      <c r="A699" t="s">
        <v>3280</v>
      </c>
      <c r="B699">
        <v>1970</v>
      </c>
      <c r="C699" t="s">
        <v>8354</v>
      </c>
      <c r="D699">
        <v>25</v>
      </c>
      <c r="E699">
        <v>0</v>
      </c>
      <c r="F699" s="17">
        <v>5979.66</v>
      </c>
      <c r="G699" t="s">
        <v>8349</v>
      </c>
      <c r="H699" t="s">
        <v>8350</v>
      </c>
      <c r="I699" t="s">
        <v>8351</v>
      </c>
      <c r="L699" s="20">
        <v>1970</v>
      </c>
      <c r="M699" s="20" t="s">
        <v>8354</v>
      </c>
      <c r="N699" s="20" t="s">
        <v>8349</v>
      </c>
      <c r="O699" s="20" t="s">
        <v>8350</v>
      </c>
      <c r="P699" s="20" t="s">
        <v>8351</v>
      </c>
      <c r="Q699" s="20" t="str">
        <f>CONCATENATE(Table1[[#This Row],[date]],"-",M699,"-",L699)</f>
        <v>25-Jun-1970</v>
      </c>
      <c r="R699" s="24">
        <f t="shared" si="10"/>
        <v>52.954114485625915</v>
      </c>
    </row>
    <row r="700" spans="1:18" x14ac:dyDescent="0.25">
      <c r="A700" t="s">
        <v>3278</v>
      </c>
      <c r="B700">
        <v>1980</v>
      </c>
      <c r="C700" t="s">
        <v>8359</v>
      </c>
      <c r="D700">
        <v>10</v>
      </c>
      <c r="E700">
        <v>0</v>
      </c>
      <c r="F700" s="17">
        <v>5979.73</v>
      </c>
      <c r="G700" t="s">
        <v>8349</v>
      </c>
      <c r="H700" t="s">
        <v>8349</v>
      </c>
      <c r="I700" t="s">
        <v>8360</v>
      </c>
      <c r="L700" s="20">
        <v>1980</v>
      </c>
      <c r="M700" s="20" t="s">
        <v>8359</v>
      </c>
      <c r="N700" s="20" t="s">
        <v>8349</v>
      </c>
      <c r="O700" s="20" t="s">
        <v>8349</v>
      </c>
      <c r="P700" s="20" t="s">
        <v>8360</v>
      </c>
      <c r="Q700" s="20" t="str">
        <f>CONCATENATE(Table1[[#This Row],[date]],"-",M700,"-",L700)</f>
        <v>10-Oct-1980</v>
      </c>
      <c r="R700" s="24">
        <f t="shared" si="10"/>
        <v>42.658453114305267</v>
      </c>
    </row>
    <row r="701" spans="1:18" x14ac:dyDescent="0.25">
      <c r="A701" t="s">
        <v>3276</v>
      </c>
      <c r="B701">
        <v>1974</v>
      </c>
      <c r="C701" t="s">
        <v>8359</v>
      </c>
      <c r="D701">
        <v>11</v>
      </c>
      <c r="E701">
        <v>0</v>
      </c>
      <c r="F701" s="17">
        <v>5979.99</v>
      </c>
      <c r="G701" t="s">
        <v>8349</v>
      </c>
      <c r="H701" t="s">
        <v>8350</v>
      </c>
      <c r="I701" t="s">
        <v>8351</v>
      </c>
      <c r="L701" s="20">
        <v>1974</v>
      </c>
      <c r="M701" s="20" t="s">
        <v>8359</v>
      </c>
      <c r="N701" s="20" t="s">
        <v>8349</v>
      </c>
      <c r="O701" s="20" t="s">
        <v>8350</v>
      </c>
      <c r="P701" s="20" t="s">
        <v>8351</v>
      </c>
      <c r="Q701" s="20" t="str">
        <f>CONCATENATE(Table1[[#This Row],[date]],"-",M701,"-",L701)</f>
        <v>11-Oct-1974</v>
      </c>
      <c r="R701" s="24">
        <f t="shared" si="10"/>
        <v>48.658416383747671</v>
      </c>
    </row>
    <row r="702" spans="1:18" x14ac:dyDescent="0.25">
      <c r="A702" t="s">
        <v>3274</v>
      </c>
      <c r="B702">
        <v>1988</v>
      </c>
      <c r="C702" t="s">
        <v>8354</v>
      </c>
      <c r="D702">
        <v>10</v>
      </c>
      <c r="E702">
        <v>2</v>
      </c>
      <c r="F702" s="17">
        <v>5989.52</v>
      </c>
      <c r="G702" t="s">
        <v>8349</v>
      </c>
      <c r="H702" t="s">
        <v>8353</v>
      </c>
      <c r="I702" t="s">
        <v>8356</v>
      </c>
      <c r="L702" s="20">
        <v>1988</v>
      </c>
      <c r="M702" s="20" t="s">
        <v>8354</v>
      </c>
      <c r="N702" s="20" t="s">
        <v>8349</v>
      </c>
      <c r="O702" s="20" t="s">
        <v>8353</v>
      </c>
      <c r="P702" s="20" t="s">
        <v>8356</v>
      </c>
      <c r="Q702" s="20" t="str">
        <f>CONCATENATE(Table1[[#This Row],[date]],"-",M702,"-",L702)</f>
        <v>10-Jun-1988</v>
      </c>
      <c r="R702" s="24">
        <f t="shared" si="10"/>
        <v>34.992470910335385</v>
      </c>
    </row>
    <row r="703" spans="1:18" x14ac:dyDescent="0.25">
      <c r="A703" t="s">
        <v>3272</v>
      </c>
      <c r="B703">
        <v>1974</v>
      </c>
      <c r="C703" t="s">
        <v>8358</v>
      </c>
      <c r="D703">
        <v>17</v>
      </c>
      <c r="E703">
        <v>0</v>
      </c>
      <c r="F703" s="17">
        <v>5990.17</v>
      </c>
      <c r="G703" t="s">
        <v>8349</v>
      </c>
      <c r="H703" t="s">
        <v>8349</v>
      </c>
      <c r="I703" t="s">
        <v>8351</v>
      </c>
      <c r="L703" s="20">
        <v>1974</v>
      </c>
      <c r="M703" s="20" t="s">
        <v>8358</v>
      </c>
      <c r="N703" s="20" t="s">
        <v>8349</v>
      </c>
      <c r="O703" s="20" t="s">
        <v>8349</v>
      </c>
      <c r="P703" s="20" t="s">
        <v>8351</v>
      </c>
      <c r="Q703" s="20" t="str">
        <f>CONCATENATE(Table1[[#This Row],[date]],"-",M703,"-",L703)</f>
        <v>17-Aug-1974</v>
      </c>
      <c r="R703" s="24">
        <f t="shared" si="10"/>
        <v>48.809002299857625</v>
      </c>
    </row>
    <row r="704" spans="1:18" x14ac:dyDescent="0.25">
      <c r="A704" t="s">
        <v>3270</v>
      </c>
      <c r="B704">
        <v>1980</v>
      </c>
      <c r="C704" t="s">
        <v>8358</v>
      </c>
      <c r="D704">
        <v>8</v>
      </c>
      <c r="E704">
        <v>2</v>
      </c>
      <c r="F704" s="17">
        <v>5993.62</v>
      </c>
      <c r="G704" t="s">
        <v>8349</v>
      </c>
      <c r="H704" t="s">
        <v>8350</v>
      </c>
      <c r="I704" t="s">
        <v>8351</v>
      </c>
      <c r="L704" s="20">
        <v>1980</v>
      </c>
      <c r="M704" s="20" t="s">
        <v>8358</v>
      </c>
      <c r="N704" s="20" t="s">
        <v>8349</v>
      </c>
      <c r="O704" s="20" t="s">
        <v>8350</v>
      </c>
      <c r="P704" s="20" t="s">
        <v>8351</v>
      </c>
      <c r="Q704" s="20" t="str">
        <f>CONCATENATE(Table1[[#This Row],[date]],"-",M704,"-",L704)</f>
        <v>8-Aug-1980</v>
      </c>
      <c r="R704" s="24">
        <f t="shared" si="10"/>
        <v>42.830937713894592</v>
      </c>
    </row>
    <row r="705" spans="1:18" x14ac:dyDescent="0.25">
      <c r="A705" t="s">
        <v>3268</v>
      </c>
      <c r="B705">
        <v>1989</v>
      </c>
      <c r="C705" t="s">
        <v>8358</v>
      </c>
      <c r="D705">
        <v>16</v>
      </c>
      <c r="E705">
        <v>4</v>
      </c>
      <c r="F705" s="17">
        <v>6059.17</v>
      </c>
      <c r="G705" t="s">
        <v>8349</v>
      </c>
      <c r="H705" t="s">
        <v>8353</v>
      </c>
      <c r="I705" t="s">
        <v>8360</v>
      </c>
      <c r="L705" s="20">
        <v>1989</v>
      </c>
      <c r="M705" s="20" t="s">
        <v>8358</v>
      </c>
      <c r="N705" s="20" t="s">
        <v>8349</v>
      </c>
      <c r="O705" s="20" t="s">
        <v>8353</v>
      </c>
      <c r="P705" s="20" t="s">
        <v>8360</v>
      </c>
      <c r="Q705" s="20" t="str">
        <f>CONCATENATE(Table1[[#This Row],[date]],"-",M705,"-",L705)</f>
        <v>16-Aug-1989</v>
      </c>
      <c r="R705" s="24">
        <f t="shared" si="10"/>
        <v>33.811703043104117</v>
      </c>
    </row>
    <row r="706" spans="1:18" x14ac:dyDescent="0.25">
      <c r="A706" t="s">
        <v>3266</v>
      </c>
      <c r="B706">
        <v>1996</v>
      </c>
      <c r="C706" t="s">
        <v>8348</v>
      </c>
      <c r="D706">
        <v>28</v>
      </c>
      <c r="E706">
        <v>0</v>
      </c>
      <c r="F706" s="17">
        <v>6061.8</v>
      </c>
      <c r="G706" t="s">
        <v>8349</v>
      </c>
      <c r="H706" t="s">
        <v>8350</v>
      </c>
      <c r="I706" t="s">
        <v>8356</v>
      </c>
      <c r="L706" s="20">
        <v>1996</v>
      </c>
      <c r="M706" s="20" t="s">
        <v>8348</v>
      </c>
      <c r="N706" s="20" t="s">
        <v>8349</v>
      </c>
      <c r="O706" s="20" t="s">
        <v>8350</v>
      </c>
      <c r="P706" s="20" t="s">
        <v>8356</v>
      </c>
      <c r="Q706" s="20" t="str">
        <f>CONCATENATE(Table1[[#This Row],[date]],"-",M706,"-",L706)</f>
        <v>28-Jul-1996</v>
      </c>
      <c r="R706" s="24">
        <f t="shared" si="10"/>
        <v>26.861054072553046</v>
      </c>
    </row>
    <row r="707" spans="1:18" x14ac:dyDescent="0.25">
      <c r="A707" t="s">
        <v>3264</v>
      </c>
      <c r="B707">
        <v>1994</v>
      </c>
      <c r="C707" t="s">
        <v>8352</v>
      </c>
      <c r="D707">
        <v>8</v>
      </c>
      <c r="E707">
        <v>0</v>
      </c>
      <c r="F707" s="17">
        <v>6064.37</v>
      </c>
      <c r="G707" t="s">
        <v>8349</v>
      </c>
      <c r="H707" t="s">
        <v>8349</v>
      </c>
      <c r="I707" t="s">
        <v>8360</v>
      </c>
      <c r="L707" s="20">
        <v>1994</v>
      </c>
      <c r="M707" s="20" t="s">
        <v>8352</v>
      </c>
      <c r="N707" s="20" t="s">
        <v>8349</v>
      </c>
      <c r="O707" s="20" t="s">
        <v>8349</v>
      </c>
      <c r="P707" s="20" t="s">
        <v>8360</v>
      </c>
      <c r="Q707" s="20" t="str">
        <f>CONCATENATE(Table1[[#This Row],[date]],"-",M707,"-",L707)</f>
        <v>8-Nov-1994</v>
      </c>
      <c r="R707" s="24">
        <f t="shared" ref="R707:R770" si="11">YEARFRAC(Q707,DATE(2023,6,8),1)</f>
        <v>28.581728575339962</v>
      </c>
    </row>
    <row r="708" spans="1:18" x14ac:dyDescent="0.25">
      <c r="A708" t="s">
        <v>3262</v>
      </c>
      <c r="B708">
        <v>1984</v>
      </c>
      <c r="C708" t="s">
        <v>8355</v>
      </c>
      <c r="D708">
        <v>21</v>
      </c>
      <c r="E708">
        <v>1</v>
      </c>
      <c r="F708" s="17">
        <v>6067.13</v>
      </c>
      <c r="G708" t="s">
        <v>8350</v>
      </c>
      <c r="H708" t="s">
        <v>8353</v>
      </c>
      <c r="I708" t="s">
        <v>8363</v>
      </c>
      <c r="L708" s="20">
        <v>1984</v>
      </c>
      <c r="M708" s="20" t="s">
        <v>8355</v>
      </c>
      <c r="N708" s="20" t="s">
        <v>8350</v>
      </c>
      <c r="O708" s="20" t="s">
        <v>8353</v>
      </c>
      <c r="P708" s="20" t="s">
        <v>8363</v>
      </c>
      <c r="Q708" s="20" t="str">
        <f>CONCATENATE(Table1[[#This Row],[date]],"-",M708,"-",L708)</f>
        <v>21-Sep-1984</v>
      </c>
      <c r="R708" s="24">
        <f t="shared" si="11"/>
        <v>38.710472279260777</v>
      </c>
    </row>
    <row r="709" spans="1:18" x14ac:dyDescent="0.25">
      <c r="A709" t="s">
        <v>3260</v>
      </c>
      <c r="B709">
        <v>1979</v>
      </c>
      <c r="C709" t="s">
        <v>8358</v>
      </c>
      <c r="D709">
        <v>8</v>
      </c>
      <c r="E709">
        <v>2</v>
      </c>
      <c r="F709" s="17">
        <v>6074.37</v>
      </c>
      <c r="G709" t="s">
        <v>8349</v>
      </c>
      <c r="H709" t="s">
        <v>8349</v>
      </c>
      <c r="I709" t="s">
        <v>8356</v>
      </c>
      <c r="L709" s="20">
        <v>1979</v>
      </c>
      <c r="M709" s="20" t="s">
        <v>8358</v>
      </c>
      <c r="N709" s="20" t="s">
        <v>8349</v>
      </c>
      <c r="O709" s="20" t="s">
        <v>8349</v>
      </c>
      <c r="P709" s="20" t="s">
        <v>8356</v>
      </c>
      <c r="Q709" s="20" t="str">
        <f>CONCATENATE(Table1[[#This Row],[date]],"-",M709,"-",L709)</f>
        <v>8-Aug-1979</v>
      </c>
      <c r="R709" s="24">
        <f t="shared" si="11"/>
        <v>43.833657824288146</v>
      </c>
    </row>
    <row r="710" spans="1:18" x14ac:dyDescent="0.25">
      <c r="A710" t="s">
        <v>3258</v>
      </c>
      <c r="B710">
        <v>1984</v>
      </c>
      <c r="C710" t="s">
        <v>8359</v>
      </c>
      <c r="D710">
        <v>14</v>
      </c>
      <c r="E710">
        <v>1</v>
      </c>
      <c r="F710" s="17">
        <v>6079.67</v>
      </c>
      <c r="G710" t="s">
        <v>8353</v>
      </c>
      <c r="H710" t="s">
        <v>8353</v>
      </c>
      <c r="I710" t="s">
        <v>8368</v>
      </c>
      <c r="L710" s="20">
        <v>1984</v>
      </c>
      <c r="M710" s="20" t="s">
        <v>8359</v>
      </c>
      <c r="N710" s="20" t="s">
        <v>8353</v>
      </c>
      <c r="O710" s="20" t="s">
        <v>8353</v>
      </c>
      <c r="P710" s="20" t="s">
        <v>8368</v>
      </c>
      <c r="Q710" s="20" t="str">
        <f>CONCATENATE(Table1[[#This Row],[date]],"-",M710,"-",L710)</f>
        <v>14-Oct-1984</v>
      </c>
      <c r="R710" s="24">
        <f t="shared" si="11"/>
        <v>38.647501711156742</v>
      </c>
    </row>
    <row r="711" spans="1:18" x14ac:dyDescent="0.25">
      <c r="A711" t="s">
        <v>3256</v>
      </c>
      <c r="B711">
        <v>1984</v>
      </c>
      <c r="C711" t="s">
        <v>8348</v>
      </c>
      <c r="D711">
        <v>25</v>
      </c>
      <c r="E711">
        <v>2</v>
      </c>
      <c r="F711" s="17">
        <v>6082.41</v>
      </c>
      <c r="G711" t="s">
        <v>8353</v>
      </c>
      <c r="H711" t="s">
        <v>8349</v>
      </c>
      <c r="I711" t="s">
        <v>8360</v>
      </c>
      <c r="L711" s="20">
        <v>1984</v>
      </c>
      <c r="M711" s="20" t="s">
        <v>8348</v>
      </c>
      <c r="N711" s="20" t="s">
        <v>8353</v>
      </c>
      <c r="O711" s="20" t="s">
        <v>8349</v>
      </c>
      <c r="P711" s="20" t="s">
        <v>8360</v>
      </c>
      <c r="Q711" s="20" t="str">
        <f>CONCATENATE(Table1[[#This Row],[date]],"-",M711,"-",L711)</f>
        <v>25-Jul-1984</v>
      </c>
      <c r="R711" s="24">
        <f t="shared" si="11"/>
        <v>38.869267624914443</v>
      </c>
    </row>
    <row r="712" spans="1:18" x14ac:dyDescent="0.25">
      <c r="A712" t="s">
        <v>3254</v>
      </c>
      <c r="B712">
        <v>1970</v>
      </c>
      <c r="C712" t="s">
        <v>8354</v>
      </c>
      <c r="D712">
        <v>9</v>
      </c>
      <c r="E712">
        <v>0</v>
      </c>
      <c r="F712" s="17">
        <v>6098.38</v>
      </c>
      <c r="G712" t="s">
        <v>8349</v>
      </c>
      <c r="H712" t="s">
        <v>8349</v>
      </c>
      <c r="I712" t="s">
        <v>8351</v>
      </c>
      <c r="L712" s="20">
        <v>1970</v>
      </c>
      <c r="M712" s="20" t="s">
        <v>8354</v>
      </c>
      <c r="N712" s="20" t="s">
        <v>8349</v>
      </c>
      <c r="O712" s="20" t="s">
        <v>8349</v>
      </c>
      <c r="P712" s="20" t="s">
        <v>8351</v>
      </c>
      <c r="Q712" s="20" t="str">
        <f>CONCATENATE(Table1[[#This Row],[date]],"-",M712,"-",L712)</f>
        <v>9-Jun-1970</v>
      </c>
      <c r="R712" s="24">
        <f t="shared" si="11"/>
        <v>52.997921208741062</v>
      </c>
    </row>
    <row r="713" spans="1:18" x14ac:dyDescent="0.25">
      <c r="A713" t="s">
        <v>3252</v>
      </c>
      <c r="B713">
        <v>1995</v>
      </c>
      <c r="C713" t="s">
        <v>8355</v>
      </c>
      <c r="D713">
        <v>9</v>
      </c>
      <c r="E713">
        <v>0</v>
      </c>
      <c r="F713" s="17">
        <v>6111.95</v>
      </c>
      <c r="G713" t="s">
        <v>8349</v>
      </c>
      <c r="H713" t="s">
        <v>8350</v>
      </c>
      <c r="I713" t="s">
        <v>8372</v>
      </c>
      <c r="L713" s="20">
        <v>1995</v>
      </c>
      <c r="M713" s="20" t="s">
        <v>8355</v>
      </c>
      <c r="N713" s="20" t="s">
        <v>8349</v>
      </c>
      <c r="O713" s="20" t="s">
        <v>8350</v>
      </c>
      <c r="P713" s="20" t="s">
        <v>8372</v>
      </c>
      <c r="Q713" s="20" t="str">
        <f>CONCATENATE(Table1[[#This Row],[date]],"-",M713,"-",L713)</f>
        <v>9-Sep-1995</v>
      </c>
      <c r="R713" s="24">
        <f t="shared" si="11"/>
        <v>27.746034743202419</v>
      </c>
    </row>
    <row r="714" spans="1:18" x14ac:dyDescent="0.25">
      <c r="A714" t="s">
        <v>3250</v>
      </c>
      <c r="B714">
        <v>1985</v>
      </c>
      <c r="C714" t="s">
        <v>8348</v>
      </c>
      <c r="D714">
        <v>21</v>
      </c>
      <c r="E714">
        <v>1</v>
      </c>
      <c r="F714" s="17">
        <v>6112.35</v>
      </c>
      <c r="G714" t="s">
        <v>8349</v>
      </c>
      <c r="H714" t="s">
        <v>8353</v>
      </c>
      <c r="I714" t="s">
        <v>8356</v>
      </c>
      <c r="L714" s="20">
        <v>1985</v>
      </c>
      <c r="M714" s="20" t="s">
        <v>8348</v>
      </c>
      <c r="N714" s="20" t="s">
        <v>8349</v>
      </c>
      <c r="O714" s="20" t="s">
        <v>8353</v>
      </c>
      <c r="P714" s="20" t="s">
        <v>8356</v>
      </c>
      <c r="Q714" s="20" t="str">
        <f>CONCATENATE(Table1[[#This Row],[date]],"-",M714,"-",L714)</f>
        <v>21-Jul-1985</v>
      </c>
      <c r="R714" s="24">
        <f t="shared" si="11"/>
        <v>37.882898062342036</v>
      </c>
    </row>
    <row r="715" spans="1:18" x14ac:dyDescent="0.25">
      <c r="A715" t="s">
        <v>3248</v>
      </c>
      <c r="B715">
        <v>1991</v>
      </c>
      <c r="C715" t="s">
        <v>8348</v>
      </c>
      <c r="D715">
        <v>25</v>
      </c>
      <c r="E715">
        <v>3</v>
      </c>
      <c r="F715" s="17">
        <v>6113.23</v>
      </c>
      <c r="G715" t="s">
        <v>8349</v>
      </c>
      <c r="H715" t="s">
        <v>8349</v>
      </c>
      <c r="I715" t="s">
        <v>8366</v>
      </c>
      <c r="L715" s="20">
        <v>1991</v>
      </c>
      <c r="M715" s="20" t="s">
        <v>8348</v>
      </c>
      <c r="N715" s="20" t="s">
        <v>8349</v>
      </c>
      <c r="O715" s="20" t="s">
        <v>8349</v>
      </c>
      <c r="P715" s="20" t="s">
        <v>8366</v>
      </c>
      <c r="Q715" s="20" t="str">
        <f>CONCATENATE(Table1[[#This Row],[date]],"-",M715,"-",L715)</f>
        <v>25-Jul-1991</v>
      </c>
      <c r="R715" s="24">
        <f t="shared" si="11"/>
        <v>31.871982079150417</v>
      </c>
    </row>
    <row r="716" spans="1:18" x14ac:dyDescent="0.25">
      <c r="A716" t="s">
        <v>3246</v>
      </c>
      <c r="B716">
        <v>1983</v>
      </c>
      <c r="C716" t="s">
        <v>8358</v>
      </c>
      <c r="D716">
        <v>11</v>
      </c>
      <c r="E716">
        <v>1</v>
      </c>
      <c r="F716" s="17">
        <v>6117.49</v>
      </c>
      <c r="G716" t="s">
        <v>8349</v>
      </c>
      <c r="H716" t="s">
        <v>8350</v>
      </c>
      <c r="I716" t="s">
        <v>8356</v>
      </c>
      <c r="L716" s="20">
        <v>1983</v>
      </c>
      <c r="M716" s="20" t="s">
        <v>8358</v>
      </c>
      <c r="N716" s="20" t="s">
        <v>8349</v>
      </c>
      <c r="O716" s="20" t="s">
        <v>8350</v>
      </c>
      <c r="P716" s="20" t="s">
        <v>8356</v>
      </c>
      <c r="Q716" s="20" t="str">
        <f>CONCATENATE(Table1[[#This Row],[date]],"-",M716,"-",L716)</f>
        <v>11-Aug-1983</v>
      </c>
      <c r="R716" s="24">
        <f t="shared" si="11"/>
        <v>39.825442404006679</v>
      </c>
    </row>
    <row r="717" spans="1:18" x14ac:dyDescent="0.25">
      <c r="A717" t="s">
        <v>3244</v>
      </c>
      <c r="B717">
        <v>1983</v>
      </c>
      <c r="C717" t="s">
        <v>8352</v>
      </c>
      <c r="D717">
        <v>16</v>
      </c>
      <c r="E717">
        <v>1</v>
      </c>
      <c r="F717" s="17">
        <v>6123.57</v>
      </c>
      <c r="G717" t="s">
        <v>8350</v>
      </c>
      <c r="H717" t="s">
        <v>8349</v>
      </c>
      <c r="I717" t="s">
        <v>8356</v>
      </c>
      <c r="L717" s="20">
        <v>1983</v>
      </c>
      <c r="M717" s="20" t="s">
        <v>8352</v>
      </c>
      <c r="N717" s="20" t="s">
        <v>8350</v>
      </c>
      <c r="O717" s="20" t="s">
        <v>8349</v>
      </c>
      <c r="P717" s="20" t="s">
        <v>8356</v>
      </c>
      <c r="Q717" s="20" t="str">
        <f>CONCATENATE(Table1[[#This Row],[date]],"-",M717,"-",L717)</f>
        <v>16-Nov-1983</v>
      </c>
      <c r="R717" s="24">
        <f t="shared" si="11"/>
        <v>39.559866444073457</v>
      </c>
    </row>
    <row r="718" spans="1:18" x14ac:dyDescent="0.25">
      <c r="A718" t="s">
        <v>3242</v>
      </c>
      <c r="B718">
        <v>1990</v>
      </c>
      <c r="C718" t="s">
        <v>8358</v>
      </c>
      <c r="D718">
        <v>18</v>
      </c>
      <c r="E718">
        <v>3</v>
      </c>
      <c r="F718" s="17">
        <v>6128.8</v>
      </c>
      <c r="G718" t="s">
        <v>8349</v>
      </c>
      <c r="H718" t="s">
        <v>8350</v>
      </c>
      <c r="I718" t="s">
        <v>8356</v>
      </c>
      <c r="L718" s="20">
        <v>1990</v>
      </c>
      <c r="M718" s="20" t="s">
        <v>8358</v>
      </c>
      <c r="N718" s="20" t="s">
        <v>8349</v>
      </c>
      <c r="O718" s="20" t="s">
        <v>8350</v>
      </c>
      <c r="P718" s="20" t="s">
        <v>8356</v>
      </c>
      <c r="Q718" s="20" t="str">
        <f>CONCATENATE(Table1[[#This Row],[date]],"-",M718,"-",L718)</f>
        <v>18-Aug-1990</v>
      </c>
      <c r="R718" s="24">
        <f t="shared" si="11"/>
        <v>32.806248993396679</v>
      </c>
    </row>
    <row r="719" spans="1:18" x14ac:dyDescent="0.25">
      <c r="A719" t="s">
        <v>3240</v>
      </c>
      <c r="B719">
        <v>1969</v>
      </c>
      <c r="C719" t="s">
        <v>8352</v>
      </c>
      <c r="D719">
        <v>9</v>
      </c>
      <c r="E719">
        <v>0</v>
      </c>
      <c r="F719" s="17">
        <v>6138.5</v>
      </c>
      <c r="G719" t="s">
        <v>8349</v>
      </c>
      <c r="H719" t="s">
        <v>8349</v>
      </c>
      <c r="I719" t="s">
        <v>8360</v>
      </c>
      <c r="L719" s="20">
        <v>1969</v>
      </c>
      <c r="M719" s="20" t="s">
        <v>8352</v>
      </c>
      <c r="N719" s="20" t="s">
        <v>8349</v>
      </c>
      <c r="O719" s="20" t="s">
        <v>8349</v>
      </c>
      <c r="P719" s="20" t="s">
        <v>8360</v>
      </c>
      <c r="Q719" s="20" t="str">
        <f>CONCATENATE(Table1[[#This Row],[date]],"-",M719,"-",L719)</f>
        <v>9-Nov-1969</v>
      </c>
      <c r="R719" s="24">
        <f t="shared" si="11"/>
        <v>53.579002389486256</v>
      </c>
    </row>
    <row r="720" spans="1:18" x14ac:dyDescent="0.25">
      <c r="A720" t="s">
        <v>3238</v>
      </c>
      <c r="B720">
        <v>1978</v>
      </c>
      <c r="C720" t="s">
        <v>8355</v>
      </c>
      <c r="D720">
        <v>5</v>
      </c>
      <c r="E720">
        <v>2</v>
      </c>
      <c r="F720" s="17">
        <v>6138.58</v>
      </c>
      <c r="G720" t="s">
        <v>8349</v>
      </c>
      <c r="H720" t="s">
        <v>8353</v>
      </c>
      <c r="I720" t="s">
        <v>8351</v>
      </c>
      <c r="L720" s="20">
        <v>1978</v>
      </c>
      <c r="M720" s="20" t="s">
        <v>8355</v>
      </c>
      <c r="N720" s="20" t="s">
        <v>8349</v>
      </c>
      <c r="O720" s="20" t="s">
        <v>8353</v>
      </c>
      <c r="P720" s="20" t="s">
        <v>8351</v>
      </c>
      <c r="Q720" s="20" t="str">
        <f>CONCATENATE(Table1[[#This Row],[date]],"-",M720,"-",L720)</f>
        <v>5-Sep-1978</v>
      </c>
      <c r="R720" s="24">
        <f t="shared" si="11"/>
        <v>44.756978751264803</v>
      </c>
    </row>
    <row r="721" spans="1:18" x14ac:dyDescent="0.25">
      <c r="A721" t="s">
        <v>3236</v>
      </c>
      <c r="B721">
        <v>1976</v>
      </c>
      <c r="C721" t="s">
        <v>8357</v>
      </c>
      <c r="D721">
        <v>12</v>
      </c>
      <c r="E721">
        <v>2</v>
      </c>
      <c r="F721" s="17">
        <v>6139.14</v>
      </c>
      <c r="G721" t="s">
        <v>8349</v>
      </c>
      <c r="H721" t="s">
        <v>8350</v>
      </c>
      <c r="I721" t="s">
        <v>8351</v>
      </c>
      <c r="L721" s="20">
        <v>1976</v>
      </c>
      <c r="M721" s="20" t="s">
        <v>8357</v>
      </c>
      <c r="N721" s="20" t="s">
        <v>8349</v>
      </c>
      <c r="O721" s="20" t="s">
        <v>8350</v>
      </c>
      <c r="P721" s="20" t="s">
        <v>8351</v>
      </c>
      <c r="Q721" s="20" t="str">
        <f>CONCATENATE(Table1[[#This Row],[date]],"-",M721,"-",L721)</f>
        <v>12-Dec-1976</v>
      </c>
      <c r="R721" s="24">
        <f t="shared" si="11"/>
        <v>46.48596851471595</v>
      </c>
    </row>
    <row r="722" spans="1:18" x14ac:dyDescent="0.25">
      <c r="A722" t="s">
        <v>3234</v>
      </c>
      <c r="B722">
        <v>1970</v>
      </c>
      <c r="C722" t="s">
        <v>8359</v>
      </c>
      <c r="D722">
        <v>14</v>
      </c>
      <c r="E722">
        <v>0</v>
      </c>
      <c r="F722" s="17">
        <v>6147.12</v>
      </c>
      <c r="G722" t="s">
        <v>8349</v>
      </c>
      <c r="H722" t="s">
        <v>8350</v>
      </c>
      <c r="I722" t="s">
        <v>8356</v>
      </c>
      <c r="L722" s="20">
        <v>1970</v>
      </c>
      <c r="M722" s="20" t="s">
        <v>8359</v>
      </c>
      <c r="N722" s="20" t="s">
        <v>8349</v>
      </c>
      <c r="O722" s="20" t="s">
        <v>8350</v>
      </c>
      <c r="P722" s="20" t="s">
        <v>8356</v>
      </c>
      <c r="Q722" s="20" t="str">
        <f>CONCATENATE(Table1[[#This Row],[date]],"-",M722,"-",L722)</f>
        <v>14-Oct-1970</v>
      </c>
      <c r="R722" s="24">
        <f t="shared" si="11"/>
        <v>52.650205344014601</v>
      </c>
    </row>
    <row r="723" spans="1:18" x14ac:dyDescent="0.25">
      <c r="A723" t="s">
        <v>3232</v>
      </c>
      <c r="B723">
        <v>1973</v>
      </c>
      <c r="C723" t="s">
        <v>8352</v>
      </c>
      <c r="D723">
        <v>6</v>
      </c>
      <c r="E723">
        <v>0</v>
      </c>
      <c r="F723" s="17">
        <v>6152.05</v>
      </c>
      <c r="G723" t="s">
        <v>8349</v>
      </c>
      <c r="H723" t="s">
        <v>8350</v>
      </c>
      <c r="I723" t="s">
        <v>8351</v>
      </c>
      <c r="L723" s="20">
        <v>1973</v>
      </c>
      <c r="M723" s="20" t="s">
        <v>8352</v>
      </c>
      <c r="N723" s="20" t="s">
        <v>8349</v>
      </c>
      <c r="O723" s="20" t="s">
        <v>8350</v>
      </c>
      <c r="P723" s="20" t="s">
        <v>8351</v>
      </c>
      <c r="Q723" s="20" t="str">
        <f>CONCATENATE(Table1[[#This Row],[date]],"-",M723,"-",L723)</f>
        <v>6-Nov-1973</v>
      </c>
      <c r="R723" s="24">
        <f t="shared" si="11"/>
        <v>49.587212111451116</v>
      </c>
    </row>
    <row r="724" spans="1:18" x14ac:dyDescent="0.25">
      <c r="A724" t="s">
        <v>3230</v>
      </c>
      <c r="B724">
        <v>1985</v>
      </c>
      <c r="C724" t="s">
        <v>8359</v>
      </c>
      <c r="D724">
        <v>15</v>
      </c>
      <c r="E724">
        <v>3</v>
      </c>
      <c r="F724" s="17">
        <v>6159.57</v>
      </c>
      <c r="G724" t="s">
        <v>8349</v>
      </c>
      <c r="H724" t="s">
        <v>8353</v>
      </c>
      <c r="I724" t="s">
        <v>8356</v>
      </c>
      <c r="L724" s="20">
        <v>1985</v>
      </c>
      <c r="M724" s="20" t="s">
        <v>8359</v>
      </c>
      <c r="N724" s="20" t="s">
        <v>8349</v>
      </c>
      <c r="O724" s="20" t="s">
        <v>8353</v>
      </c>
      <c r="P724" s="20" t="s">
        <v>8356</v>
      </c>
      <c r="Q724" s="20" t="str">
        <f>CONCATENATE(Table1[[#This Row],[date]],"-",M724,"-",L724)</f>
        <v>15-Oct-1985</v>
      </c>
      <c r="R724" s="24">
        <f t="shared" si="11"/>
        <v>37.647430497051388</v>
      </c>
    </row>
    <row r="725" spans="1:18" x14ac:dyDescent="0.25">
      <c r="A725" t="s">
        <v>3228</v>
      </c>
      <c r="B725">
        <v>1984</v>
      </c>
      <c r="C725" t="s">
        <v>8359</v>
      </c>
      <c r="D725">
        <v>6</v>
      </c>
      <c r="E725">
        <v>3</v>
      </c>
      <c r="F725" s="17">
        <v>6170.96</v>
      </c>
      <c r="G725" t="s">
        <v>8349</v>
      </c>
      <c r="H725" t="s">
        <v>8353</v>
      </c>
      <c r="I725" t="s">
        <v>8351</v>
      </c>
      <c r="L725" s="20">
        <v>1984</v>
      </c>
      <c r="M725" s="20" t="s">
        <v>8359</v>
      </c>
      <c r="N725" s="20" t="s">
        <v>8349</v>
      </c>
      <c r="O725" s="20" t="s">
        <v>8353</v>
      </c>
      <c r="P725" s="20" t="s">
        <v>8351</v>
      </c>
      <c r="Q725" s="20" t="str">
        <f>CONCATENATE(Table1[[#This Row],[date]],"-",M725,"-",L725)</f>
        <v>6-Oct-1984</v>
      </c>
      <c r="R725" s="24">
        <f t="shared" si="11"/>
        <v>38.669404517453799</v>
      </c>
    </row>
    <row r="726" spans="1:18" x14ac:dyDescent="0.25">
      <c r="A726" t="s">
        <v>3226</v>
      </c>
      <c r="B726">
        <v>1985</v>
      </c>
      <c r="C726" t="s">
        <v>8358</v>
      </c>
      <c r="D726">
        <v>9</v>
      </c>
      <c r="E726">
        <v>3</v>
      </c>
      <c r="F726" s="17">
        <v>6183.32</v>
      </c>
      <c r="G726" t="s">
        <v>8349</v>
      </c>
      <c r="H726" t="s">
        <v>8349</v>
      </c>
      <c r="I726" t="s">
        <v>8356</v>
      </c>
      <c r="L726" s="20">
        <v>1985</v>
      </c>
      <c r="M726" s="20" t="s">
        <v>8358</v>
      </c>
      <c r="N726" s="20" t="s">
        <v>8349</v>
      </c>
      <c r="O726" s="20" t="s">
        <v>8349</v>
      </c>
      <c r="P726" s="20" t="s">
        <v>8356</v>
      </c>
      <c r="Q726" s="20" t="str">
        <f>CONCATENATE(Table1[[#This Row],[date]],"-",M726,"-",L726)</f>
        <v>9-Aug-1985</v>
      </c>
      <c r="R726" s="24">
        <f t="shared" si="11"/>
        <v>37.83087615838248</v>
      </c>
    </row>
    <row r="727" spans="1:18" x14ac:dyDescent="0.25">
      <c r="A727" t="s">
        <v>3224</v>
      </c>
      <c r="B727">
        <v>1970</v>
      </c>
      <c r="C727" t="s">
        <v>8359</v>
      </c>
      <c r="D727">
        <v>5</v>
      </c>
      <c r="E727">
        <v>0</v>
      </c>
      <c r="F727" s="17">
        <v>6183.46</v>
      </c>
      <c r="G727" t="s">
        <v>8349</v>
      </c>
      <c r="H727" t="s">
        <v>8349</v>
      </c>
      <c r="I727" t="s">
        <v>8356</v>
      </c>
      <c r="L727" s="20">
        <v>1970</v>
      </c>
      <c r="M727" s="20" t="s">
        <v>8359</v>
      </c>
      <c r="N727" s="20" t="s">
        <v>8349</v>
      </c>
      <c r="O727" s="20" t="s">
        <v>8349</v>
      </c>
      <c r="P727" s="20" t="s">
        <v>8356</v>
      </c>
      <c r="Q727" s="20" t="str">
        <f>CONCATENATE(Table1[[#This Row],[date]],"-",M727,"-",L727)</f>
        <v>5-Oct-1970</v>
      </c>
      <c r="R727" s="24">
        <f t="shared" si="11"/>
        <v>52.674846625766868</v>
      </c>
    </row>
    <row r="728" spans="1:18" x14ac:dyDescent="0.25">
      <c r="A728" t="s">
        <v>3222</v>
      </c>
      <c r="B728">
        <v>1988</v>
      </c>
      <c r="C728" t="s">
        <v>8352</v>
      </c>
      <c r="D728">
        <v>1</v>
      </c>
      <c r="E728">
        <v>3</v>
      </c>
      <c r="F728" s="17">
        <v>6184.3</v>
      </c>
      <c r="G728" t="s">
        <v>8349</v>
      </c>
      <c r="H728" t="s">
        <v>8350</v>
      </c>
      <c r="I728" t="s">
        <v>8351</v>
      </c>
      <c r="L728" s="20">
        <v>1988</v>
      </c>
      <c r="M728" s="20" t="s">
        <v>8352</v>
      </c>
      <c r="N728" s="20" t="s">
        <v>8349</v>
      </c>
      <c r="O728" s="20" t="s">
        <v>8350</v>
      </c>
      <c r="P728" s="20" t="s">
        <v>8351</v>
      </c>
      <c r="Q728" s="20" t="str">
        <f>CONCATENATE(Table1[[#This Row],[date]],"-",M728,"-",L728)</f>
        <v>1-Nov-1988</v>
      </c>
      <c r="R728" s="24">
        <f t="shared" si="11"/>
        <v>34.598220396988367</v>
      </c>
    </row>
    <row r="729" spans="1:18" x14ac:dyDescent="0.25">
      <c r="A729" t="s">
        <v>3220</v>
      </c>
      <c r="B729">
        <v>1981</v>
      </c>
      <c r="C729" t="s">
        <v>8352</v>
      </c>
      <c r="D729">
        <v>22</v>
      </c>
      <c r="E729">
        <v>0</v>
      </c>
      <c r="F729" s="17">
        <v>6185.32</v>
      </c>
      <c r="G729" t="s">
        <v>8349</v>
      </c>
      <c r="H729" t="s">
        <v>8353</v>
      </c>
      <c r="I729" t="s">
        <v>8351</v>
      </c>
      <c r="L729" s="20">
        <v>1981</v>
      </c>
      <c r="M729" s="20" t="s">
        <v>8352</v>
      </c>
      <c r="N729" s="20" t="s">
        <v>8349</v>
      </c>
      <c r="O729" s="20" t="s">
        <v>8353</v>
      </c>
      <c r="P729" s="20" t="s">
        <v>8351</v>
      </c>
      <c r="Q729" s="20" t="str">
        <f>CONCATENATE(Table1[[#This Row],[date]],"-",M729,"-",L729)</f>
        <v>22-Nov-1981</v>
      </c>
      <c r="R729" s="24">
        <f t="shared" si="11"/>
        <v>41.543393823623049</v>
      </c>
    </row>
    <row r="730" spans="1:18" x14ac:dyDescent="0.25">
      <c r="A730" t="s">
        <v>3218</v>
      </c>
      <c r="B730">
        <v>1981</v>
      </c>
      <c r="C730" t="s">
        <v>8359</v>
      </c>
      <c r="D730">
        <v>1</v>
      </c>
      <c r="E730">
        <v>0</v>
      </c>
      <c r="F730" s="17">
        <v>6186.13</v>
      </c>
      <c r="G730" t="s">
        <v>8349</v>
      </c>
      <c r="H730" t="s">
        <v>8350</v>
      </c>
      <c r="I730" t="s">
        <v>8360</v>
      </c>
      <c r="L730" s="20">
        <v>1981</v>
      </c>
      <c r="M730" s="20" t="s">
        <v>8359</v>
      </c>
      <c r="N730" s="20" t="s">
        <v>8349</v>
      </c>
      <c r="O730" s="20" t="s">
        <v>8350</v>
      </c>
      <c r="P730" s="20" t="s">
        <v>8360</v>
      </c>
      <c r="Q730" s="20" t="str">
        <f>CONCATENATE(Table1[[#This Row],[date]],"-",M730,"-",L730)</f>
        <v>1-Oct-1981</v>
      </c>
      <c r="R730" s="24">
        <f t="shared" si="11"/>
        <v>41.685768863419291</v>
      </c>
    </row>
    <row r="731" spans="1:18" x14ac:dyDescent="0.25">
      <c r="A731" t="s">
        <v>3216</v>
      </c>
      <c r="B731">
        <v>1988</v>
      </c>
      <c r="C731" t="s">
        <v>8359</v>
      </c>
      <c r="D731">
        <v>23</v>
      </c>
      <c r="E731">
        <v>3</v>
      </c>
      <c r="F731" s="17">
        <v>6196.45</v>
      </c>
      <c r="G731" t="s">
        <v>8349</v>
      </c>
      <c r="H731" t="s">
        <v>8353</v>
      </c>
      <c r="I731" t="s">
        <v>8360</v>
      </c>
      <c r="L731" s="20">
        <v>1988</v>
      </c>
      <c r="M731" s="20" t="s">
        <v>8359</v>
      </c>
      <c r="N731" s="20" t="s">
        <v>8349</v>
      </c>
      <c r="O731" s="20" t="s">
        <v>8353</v>
      </c>
      <c r="P731" s="20" t="s">
        <v>8360</v>
      </c>
      <c r="Q731" s="20" t="str">
        <f>CONCATENATE(Table1[[#This Row],[date]],"-",M731,"-",L731)</f>
        <v>23-Oct-1988</v>
      </c>
      <c r="R731" s="24">
        <f t="shared" si="11"/>
        <v>34.622861054072551</v>
      </c>
    </row>
    <row r="732" spans="1:18" x14ac:dyDescent="0.25">
      <c r="A732" t="s">
        <v>3214</v>
      </c>
      <c r="B732">
        <v>1985</v>
      </c>
      <c r="C732" t="s">
        <v>8348</v>
      </c>
      <c r="D732">
        <v>22</v>
      </c>
      <c r="E732">
        <v>2</v>
      </c>
      <c r="F732" s="17">
        <v>6198.75</v>
      </c>
      <c r="G732" t="s">
        <v>8349</v>
      </c>
      <c r="H732" t="s">
        <v>8353</v>
      </c>
      <c r="I732" t="s">
        <v>8356</v>
      </c>
      <c r="L732" s="20">
        <v>1985</v>
      </c>
      <c r="M732" s="20" t="s">
        <v>8348</v>
      </c>
      <c r="N732" s="20" t="s">
        <v>8349</v>
      </c>
      <c r="O732" s="20" t="s">
        <v>8353</v>
      </c>
      <c r="P732" s="20" t="s">
        <v>8356</v>
      </c>
      <c r="Q732" s="20" t="str">
        <f>CONCATENATE(Table1[[#This Row],[date]],"-",M732,"-",L732)</f>
        <v>22-Jul-1985</v>
      </c>
      <c r="R732" s="24">
        <f t="shared" si="11"/>
        <v>37.880160067396801</v>
      </c>
    </row>
    <row r="733" spans="1:18" x14ac:dyDescent="0.25">
      <c r="A733" t="s">
        <v>8338</v>
      </c>
      <c r="B733">
        <v>1985</v>
      </c>
      <c r="C733" t="s">
        <v>8357</v>
      </c>
      <c r="D733">
        <v>20</v>
      </c>
      <c r="E733">
        <v>2</v>
      </c>
      <c r="F733">
        <v>6203.9</v>
      </c>
      <c r="G733" t="s">
        <v>8353</v>
      </c>
      <c r="H733" t="s">
        <v>8349</v>
      </c>
      <c r="I733" t="s">
        <v>8356</v>
      </c>
      <c r="L733" s="20">
        <v>1985</v>
      </c>
      <c r="M733" s="20" t="s">
        <v>8357</v>
      </c>
      <c r="N733" s="20" t="s">
        <v>8353</v>
      </c>
      <c r="O733" s="20" t="s">
        <v>8349</v>
      </c>
      <c r="P733" s="20" t="s">
        <v>8356</v>
      </c>
      <c r="Q733" s="20" t="str">
        <f>CONCATENATE(Table1[[#This Row],[date]],"-",M733,"-",L733)</f>
        <v>20-Dec-1985</v>
      </c>
      <c r="R733" s="24">
        <f t="shared" si="11"/>
        <v>37.466722830665546</v>
      </c>
    </row>
    <row r="734" spans="1:18" x14ac:dyDescent="0.25">
      <c r="A734" t="s">
        <v>3212</v>
      </c>
      <c r="B734">
        <v>1985</v>
      </c>
      <c r="C734" t="s">
        <v>8355</v>
      </c>
      <c r="D734">
        <v>22</v>
      </c>
      <c r="E734">
        <v>2</v>
      </c>
      <c r="F734" s="17">
        <v>6203.9</v>
      </c>
      <c r="G734" t="s">
        <v>8349</v>
      </c>
      <c r="H734" t="s">
        <v>8349</v>
      </c>
      <c r="I734" t="s">
        <v>8356</v>
      </c>
      <c r="L734" s="20">
        <v>1985</v>
      </c>
      <c r="M734" s="20" t="s">
        <v>8355</v>
      </c>
      <c r="N734" s="20" t="s">
        <v>8349</v>
      </c>
      <c r="O734" s="20" t="s">
        <v>8349</v>
      </c>
      <c r="P734" s="20" t="s">
        <v>8356</v>
      </c>
      <c r="Q734" s="20" t="str">
        <f>CONCATENATE(Table1[[#This Row],[date]],"-",M734,"-",L734)</f>
        <v>22-Sep-1985</v>
      </c>
      <c r="R734" s="24">
        <f t="shared" si="11"/>
        <v>37.710404380791914</v>
      </c>
    </row>
    <row r="735" spans="1:18" x14ac:dyDescent="0.25">
      <c r="A735" t="s">
        <v>3210</v>
      </c>
      <c r="B735">
        <v>1999</v>
      </c>
      <c r="C735" t="s">
        <v>8355</v>
      </c>
      <c r="D735">
        <v>10</v>
      </c>
      <c r="E735">
        <v>0</v>
      </c>
      <c r="F735" s="17">
        <v>6207.26</v>
      </c>
      <c r="G735" t="s">
        <v>8349</v>
      </c>
      <c r="H735" t="s">
        <v>8349</v>
      </c>
      <c r="I735" t="s">
        <v>8372</v>
      </c>
      <c r="L735" s="20">
        <v>1999</v>
      </c>
      <c r="M735" s="20" t="s">
        <v>8355</v>
      </c>
      <c r="N735" s="20" t="s">
        <v>8349</v>
      </c>
      <c r="O735" s="20" t="s">
        <v>8349</v>
      </c>
      <c r="P735" s="20" t="s">
        <v>8372</v>
      </c>
      <c r="Q735" s="20" t="str">
        <f>CONCATENATE(Table1[[#This Row],[date]],"-",M735,"-",L735)</f>
        <v>10-Sep-1999</v>
      </c>
      <c r="R735" s="24">
        <f t="shared" si="11"/>
        <v>23.743292081918739</v>
      </c>
    </row>
    <row r="736" spans="1:18" x14ac:dyDescent="0.25">
      <c r="A736" t="s">
        <v>3208</v>
      </c>
      <c r="B736">
        <v>1992</v>
      </c>
      <c r="C736" t="s">
        <v>8358</v>
      </c>
      <c r="D736">
        <v>12</v>
      </c>
      <c r="E736">
        <v>0</v>
      </c>
      <c r="F736" s="17">
        <v>6208.5</v>
      </c>
      <c r="G736" t="s">
        <v>8349</v>
      </c>
      <c r="H736" t="s">
        <v>8353</v>
      </c>
      <c r="I736" t="s">
        <v>8369</v>
      </c>
      <c r="L736" s="20">
        <v>1992</v>
      </c>
      <c r="M736" s="20" t="s">
        <v>8358</v>
      </c>
      <c r="N736" s="20" t="s">
        <v>8349</v>
      </c>
      <c r="O736" s="20" t="s">
        <v>8353</v>
      </c>
      <c r="P736" s="20" t="s">
        <v>8369</v>
      </c>
      <c r="Q736" s="20" t="str">
        <f>CONCATENATE(Table1[[#This Row],[date]],"-",M736,"-",L736)</f>
        <v>12-Aug-1992</v>
      </c>
      <c r="R736" s="24">
        <f t="shared" si="11"/>
        <v>30.819986310746064</v>
      </c>
    </row>
    <row r="737" spans="1:18" x14ac:dyDescent="0.25">
      <c r="A737" t="s">
        <v>3206</v>
      </c>
      <c r="B737">
        <v>1972</v>
      </c>
      <c r="C737" t="s">
        <v>8354</v>
      </c>
      <c r="D737">
        <v>29</v>
      </c>
      <c r="E737">
        <v>0</v>
      </c>
      <c r="F737" s="17">
        <v>6219.93</v>
      </c>
      <c r="G737" t="s">
        <v>8349</v>
      </c>
      <c r="H737" t="s">
        <v>8349</v>
      </c>
      <c r="I737" t="s">
        <v>8351</v>
      </c>
      <c r="L737" s="20">
        <v>1972</v>
      </c>
      <c r="M737" s="20" t="s">
        <v>8354</v>
      </c>
      <c r="N737" s="20" t="s">
        <v>8349</v>
      </c>
      <c r="O737" s="20" t="s">
        <v>8349</v>
      </c>
      <c r="P737" s="20" t="s">
        <v>8351</v>
      </c>
      <c r="Q737" s="20" t="str">
        <f>CONCATENATE(Table1[[#This Row],[date]],"-",M737,"-",L737)</f>
        <v>29-Jun-1972</v>
      </c>
      <c r="R737" s="24">
        <f t="shared" si="11"/>
        <v>50.940451745379875</v>
      </c>
    </row>
    <row r="738" spans="1:18" x14ac:dyDescent="0.25">
      <c r="A738" t="s">
        <v>3204</v>
      </c>
      <c r="B738">
        <v>1978</v>
      </c>
      <c r="C738" t="s">
        <v>8355</v>
      </c>
      <c r="D738">
        <v>19</v>
      </c>
      <c r="E738">
        <v>2</v>
      </c>
      <c r="F738" s="17">
        <v>6236.95</v>
      </c>
      <c r="G738" t="s">
        <v>8349</v>
      </c>
      <c r="H738" t="s">
        <v>8349</v>
      </c>
      <c r="I738" t="s">
        <v>8351</v>
      </c>
      <c r="L738" s="20">
        <v>1978</v>
      </c>
      <c r="M738" s="20" t="s">
        <v>8355</v>
      </c>
      <c r="N738" s="20" t="s">
        <v>8349</v>
      </c>
      <c r="O738" s="20" t="s">
        <v>8349</v>
      </c>
      <c r="P738" s="20" t="s">
        <v>8351</v>
      </c>
      <c r="Q738" s="20" t="str">
        <f>CONCATENATE(Table1[[#This Row],[date]],"-",M738,"-",L738)</f>
        <v>19-Sep-1978</v>
      </c>
      <c r="R738" s="24">
        <f t="shared" si="11"/>
        <v>44.718647699541691</v>
      </c>
    </row>
    <row r="739" spans="1:18" x14ac:dyDescent="0.25">
      <c r="A739" t="s">
        <v>3202</v>
      </c>
      <c r="B739">
        <v>1983</v>
      </c>
      <c r="C739" t="s">
        <v>8358</v>
      </c>
      <c r="D739">
        <v>11</v>
      </c>
      <c r="E739">
        <v>1</v>
      </c>
      <c r="F739" s="17">
        <v>6238.3</v>
      </c>
      <c r="G739" t="s">
        <v>8349</v>
      </c>
      <c r="H739" t="s">
        <v>8353</v>
      </c>
      <c r="I739" t="s">
        <v>8360</v>
      </c>
      <c r="L739" s="20">
        <v>1983</v>
      </c>
      <c r="M739" s="20" t="s">
        <v>8358</v>
      </c>
      <c r="N739" s="20" t="s">
        <v>8349</v>
      </c>
      <c r="O739" s="20" t="s">
        <v>8353</v>
      </c>
      <c r="P739" s="20" t="s">
        <v>8360</v>
      </c>
      <c r="Q739" s="20" t="str">
        <f>CONCATENATE(Table1[[#This Row],[date]],"-",M739,"-",L739)</f>
        <v>11-Aug-1983</v>
      </c>
      <c r="R739" s="24">
        <f t="shared" si="11"/>
        <v>39.825442404006679</v>
      </c>
    </row>
    <row r="740" spans="1:18" x14ac:dyDescent="0.25">
      <c r="A740" t="s">
        <v>3200</v>
      </c>
      <c r="B740">
        <v>1979</v>
      </c>
      <c r="C740" t="s">
        <v>8359</v>
      </c>
      <c r="D740">
        <v>10</v>
      </c>
      <c r="E740">
        <v>0</v>
      </c>
      <c r="F740" s="17">
        <v>6250.44</v>
      </c>
      <c r="G740" t="s">
        <v>8349</v>
      </c>
      <c r="H740" t="s">
        <v>8353</v>
      </c>
      <c r="I740" t="s">
        <v>8360</v>
      </c>
      <c r="L740" s="20">
        <v>1979</v>
      </c>
      <c r="M740" s="20" t="s">
        <v>8359</v>
      </c>
      <c r="N740" s="20" t="s">
        <v>8349</v>
      </c>
      <c r="O740" s="20" t="s">
        <v>8353</v>
      </c>
      <c r="P740" s="20" t="s">
        <v>8360</v>
      </c>
      <c r="Q740" s="20" t="str">
        <f>CONCATENATE(Table1[[#This Row],[date]],"-",M740,"-",L740)</f>
        <v>10-Oct-1979</v>
      </c>
      <c r="R740" s="24">
        <f t="shared" si="11"/>
        <v>43.661170601119494</v>
      </c>
    </row>
    <row r="741" spans="1:18" x14ac:dyDescent="0.25">
      <c r="A741" t="s">
        <v>3198</v>
      </c>
      <c r="B741">
        <v>1972</v>
      </c>
      <c r="C741" t="s">
        <v>8352</v>
      </c>
      <c r="D741">
        <v>11</v>
      </c>
      <c r="E741">
        <v>0</v>
      </c>
      <c r="F741" s="17">
        <v>6253.85</v>
      </c>
      <c r="G741" t="s">
        <v>8349</v>
      </c>
      <c r="H741" t="s">
        <v>8349</v>
      </c>
      <c r="I741" t="s">
        <v>8351</v>
      </c>
      <c r="L741" s="20">
        <v>1972</v>
      </c>
      <c r="M741" s="20" t="s">
        <v>8352</v>
      </c>
      <c r="N741" s="20" t="s">
        <v>8349</v>
      </c>
      <c r="O741" s="20" t="s">
        <v>8349</v>
      </c>
      <c r="P741" s="20" t="s">
        <v>8351</v>
      </c>
      <c r="Q741" s="20" t="str">
        <f>CONCATENATE(Table1[[#This Row],[date]],"-",M741,"-",L741)</f>
        <v>11-Nov-1972</v>
      </c>
      <c r="R741" s="24">
        <f t="shared" si="11"/>
        <v>50.570841889117041</v>
      </c>
    </row>
    <row r="742" spans="1:18" x14ac:dyDescent="0.25">
      <c r="A742" t="s">
        <v>3196</v>
      </c>
      <c r="B742">
        <v>1972</v>
      </c>
      <c r="C742" t="s">
        <v>8355</v>
      </c>
      <c r="D742">
        <v>8</v>
      </c>
      <c r="E742">
        <v>0</v>
      </c>
      <c r="F742" s="17">
        <v>6254.13</v>
      </c>
      <c r="G742" t="s">
        <v>8349</v>
      </c>
      <c r="H742" t="s">
        <v>8349</v>
      </c>
      <c r="I742" t="s">
        <v>8356</v>
      </c>
      <c r="L742" s="20">
        <v>1972</v>
      </c>
      <c r="M742" s="20" t="s">
        <v>8355</v>
      </c>
      <c r="N742" s="20" t="s">
        <v>8349</v>
      </c>
      <c r="O742" s="20" t="s">
        <v>8349</v>
      </c>
      <c r="P742" s="20" t="s">
        <v>8356</v>
      </c>
      <c r="Q742" s="20" t="str">
        <f>CONCATENATE(Table1[[#This Row],[date]],"-",M742,"-",L742)</f>
        <v>8-Sep-1972</v>
      </c>
      <c r="R742" s="24">
        <f t="shared" si="11"/>
        <v>50.7460643394935</v>
      </c>
    </row>
    <row r="743" spans="1:18" x14ac:dyDescent="0.25">
      <c r="A743" t="s">
        <v>3194</v>
      </c>
      <c r="B743">
        <v>1970</v>
      </c>
      <c r="C743" t="s">
        <v>8359</v>
      </c>
      <c r="D743">
        <v>11</v>
      </c>
      <c r="E743">
        <v>0</v>
      </c>
      <c r="F743" s="17">
        <v>6255.38</v>
      </c>
      <c r="G743" t="s">
        <v>8349</v>
      </c>
      <c r="H743" t="s">
        <v>8349</v>
      </c>
      <c r="I743" t="s">
        <v>8351</v>
      </c>
      <c r="L743" s="20">
        <v>1970</v>
      </c>
      <c r="M743" s="20" t="s">
        <v>8359</v>
      </c>
      <c r="N743" s="20" t="s">
        <v>8349</v>
      </c>
      <c r="O743" s="20" t="s">
        <v>8349</v>
      </c>
      <c r="P743" s="20" t="s">
        <v>8351</v>
      </c>
      <c r="Q743" s="20" t="str">
        <f>CONCATENATE(Table1[[#This Row],[date]],"-",M743,"-",L743)</f>
        <v>11-Oct-1970</v>
      </c>
      <c r="R743" s="24">
        <f t="shared" si="11"/>
        <v>52.658419104598686</v>
      </c>
    </row>
    <row r="744" spans="1:18" x14ac:dyDescent="0.25">
      <c r="A744" t="s">
        <v>3192</v>
      </c>
      <c r="B744">
        <v>1995</v>
      </c>
      <c r="C744" t="s">
        <v>8359</v>
      </c>
      <c r="D744">
        <v>17</v>
      </c>
      <c r="E744">
        <v>0</v>
      </c>
      <c r="F744" s="17">
        <v>6261.2</v>
      </c>
      <c r="G744" t="s">
        <v>8349</v>
      </c>
      <c r="H744" t="s">
        <v>8353</v>
      </c>
      <c r="I744" t="s">
        <v>8372</v>
      </c>
      <c r="L744" s="20">
        <v>1995</v>
      </c>
      <c r="M744" s="20" t="s">
        <v>8359</v>
      </c>
      <c r="N744" s="20" t="s">
        <v>8349</v>
      </c>
      <c r="O744" s="20" t="s">
        <v>8353</v>
      </c>
      <c r="P744" s="20" t="s">
        <v>8372</v>
      </c>
      <c r="Q744" s="20" t="str">
        <f>CONCATENATE(Table1[[#This Row],[date]],"-",M744,"-",L744)</f>
        <v>17-Oct-1995</v>
      </c>
      <c r="R744" s="24">
        <f t="shared" si="11"/>
        <v>27.641993957703928</v>
      </c>
    </row>
    <row r="745" spans="1:18" x14ac:dyDescent="0.25">
      <c r="A745" t="s">
        <v>3190</v>
      </c>
      <c r="B745">
        <v>1984</v>
      </c>
      <c r="C745" t="s">
        <v>8355</v>
      </c>
      <c r="D745">
        <v>25</v>
      </c>
      <c r="E745">
        <v>3</v>
      </c>
      <c r="F745" s="17">
        <v>6269.33</v>
      </c>
      <c r="G745" t="s">
        <v>8349</v>
      </c>
      <c r="H745" t="s">
        <v>8353</v>
      </c>
      <c r="I745" t="s">
        <v>8351</v>
      </c>
      <c r="L745" s="20">
        <v>1984</v>
      </c>
      <c r="M745" s="20" t="s">
        <v>8355</v>
      </c>
      <c r="N745" s="20" t="s">
        <v>8349</v>
      </c>
      <c r="O745" s="20" t="s">
        <v>8353</v>
      </c>
      <c r="P745" s="20" t="s">
        <v>8351</v>
      </c>
      <c r="Q745" s="20" t="str">
        <f>CONCATENATE(Table1[[#This Row],[date]],"-",M745,"-",L745)</f>
        <v>25-Sep-1984</v>
      </c>
      <c r="R745" s="24">
        <f t="shared" si="11"/>
        <v>38.699520876112253</v>
      </c>
    </row>
    <row r="746" spans="1:18" x14ac:dyDescent="0.25">
      <c r="A746" t="s">
        <v>3188</v>
      </c>
      <c r="B746">
        <v>1981</v>
      </c>
      <c r="C746" t="s">
        <v>8354</v>
      </c>
      <c r="D746">
        <v>30</v>
      </c>
      <c r="E746">
        <v>1</v>
      </c>
      <c r="F746" s="17">
        <v>6272.48</v>
      </c>
      <c r="G746" t="s">
        <v>8353</v>
      </c>
      <c r="H746" t="s">
        <v>8350</v>
      </c>
      <c r="I746" t="s">
        <v>8351</v>
      </c>
      <c r="L746" s="20">
        <v>1981</v>
      </c>
      <c r="M746" s="20" t="s">
        <v>8354</v>
      </c>
      <c r="N746" s="20" t="s">
        <v>8353</v>
      </c>
      <c r="O746" s="20" t="s">
        <v>8350</v>
      </c>
      <c r="P746" s="20" t="s">
        <v>8351</v>
      </c>
      <c r="Q746" s="20" t="str">
        <f>CONCATENATE(Table1[[#This Row],[date]],"-",M746,"-",L746)</f>
        <v>30-Jun-1981</v>
      </c>
      <c r="R746" s="24">
        <f t="shared" si="11"/>
        <v>41.940401146131805</v>
      </c>
    </row>
    <row r="747" spans="1:18" x14ac:dyDescent="0.25">
      <c r="A747" t="s">
        <v>3186</v>
      </c>
      <c r="B747">
        <v>1993</v>
      </c>
      <c r="C747" t="s">
        <v>8359</v>
      </c>
      <c r="D747">
        <v>16</v>
      </c>
      <c r="E747">
        <v>0</v>
      </c>
      <c r="F747" s="17">
        <v>6276.3</v>
      </c>
      <c r="G747" t="s">
        <v>8349</v>
      </c>
      <c r="H747" t="s">
        <v>8353</v>
      </c>
      <c r="I747" t="s">
        <v>8365</v>
      </c>
      <c r="L747" s="20">
        <v>1993</v>
      </c>
      <c r="M747" s="20" t="s">
        <v>8359</v>
      </c>
      <c r="N747" s="20" t="s">
        <v>8349</v>
      </c>
      <c r="O747" s="20" t="s">
        <v>8353</v>
      </c>
      <c r="P747" s="20" t="s">
        <v>8365</v>
      </c>
      <c r="Q747" s="20" t="str">
        <f>CONCATENATE(Table1[[#This Row],[date]],"-",M747,"-",L747)</f>
        <v>16-Oct-1993</v>
      </c>
      <c r="R747" s="24">
        <f t="shared" si="11"/>
        <v>29.644674085850554</v>
      </c>
    </row>
    <row r="748" spans="1:18" x14ac:dyDescent="0.25">
      <c r="A748" t="s">
        <v>3184</v>
      </c>
      <c r="B748">
        <v>1981</v>
      </c>
      <c r="C748" t="s">
        <v>8352</v>
      </c>
      <c r="D748">
        <v>24</v>
      </c>
      <c r="E748">
        <v>1</v>
      </c>
      <c r="F748" s="17">
        <v>6282.24</v>
      </c>
      <c r="G748" t="s">
        <v>8349</v>
      </c>
      <c r="H748" t="s">
        <v>8353</v>
      </c>
      <c r="I748" t="s">
        <v>8360</v>
      </c>
      <c r="L748" s="20">
        <v>1981</v>
      </c>
      <c r="M748" s="20" t="s">
        <v>8352</v>
      </c>
      <c r="N748" s="20" t="s">
        <v>8349</v>
      </c>
      <c r="O748" s="20" t="s">
        <v>8353</v>
      </c>
      <c r="P748" s="20" t="s">
        <v>8360</v>
      </c>
      <c r="Q748" s="20" t="str">
        <f>CONCATENATE(Table1[[#This Row],[date]],"-",M748,"-",L748)</f>
        <v>24-Nov-1981</v>
      </c>
      <c r="R748" s="24">
        <f t="shared" si="11"/>
        <v>41.537917860553961</v>
      </c>
    </row>
    <row r="749" spans="1:18" x14ac:dyDescent="0.25">
      <c r="A749" t="s">
        <v>3182</v>
      </c>
      <c r="B749">
        <v>1981</v>
      </c>
      <c r="C749" t="s">
        <v>8358</v>
      </c>
      <c r="D749">
        <v>26</v>
      </c>
      <c r="E749">
        <v>1</v>
      </c>
      <c r="F749" s="17">
        <v>6289.75</v>
      </c>
      <c r="G749" t="s">
        <v>8349</v>
      </c>
      <c r="H749" t="s">
        <v>8350</v>
      </c>
      <c r="I749" t="s">
        <v>8351</v>
      </c>
      <c r="L749" s="20">
        <v>1981</v>
      </c>
      <c r="M749" s="20" t="s">
        <v>8358</v>
      </c>
      <c r="N749" s="20" t="s">
        <v>8349</v>
      </c>
      <c r="O749" s="20" t="s">
        <v>8350</v>
      </c>
      <c r="P749" s="20" t="s">
        <v>8351</v>
      </c>
      <c r="Q749" s="20" t="str">
        <f>CONCATENATE(Table1[[#This Row],[date]],"-",M749,"-",L749)</f>
        <v>26-Aug-1981</v>
      </c>
      <c r="R749" s="24">
        <f t="shared" si="11"/>
        <v>41.784336198662842</v>
      </c>
    </row>
    <row r="750" spans="1:18" x14ac:dyDescent="0.25">
      <c r="A750" t="s">
        <v>3180</v>
      </c>
      <c r="B750">
        <v>1996</v>
      </c>
      <c r="C750" t="s">
        <v>8348</v>
      </c>
      <c r="D750">
        <v>4</v>
      </c>
      <c r="E750">
        <v>0</v>
      </c>
      <c r="F750" s="17">
        <v>6293.63</v>
      </c>
      <c r="G750" t="s">
        <v>8349</v>
      </c>
      <c r="H750" t="s">
        <v>8350</v>
      </c>
      <c r="I750" t="s">
        <v>8369</v>
      </c>
      <c r="L750" s="20">
        <v>1996</v>
      </c>
      <c r="M750" s="20" t="s">
        <v>8348</v>
      </c>
      <c r="N750" s="20" t="s">
        <v>8349</v>
      </c>
      <c r="O750" s="20" t="s">
        <v>8350</v>
      </c>
      <c r="P750" s="20" t="s">
        <v>8369</v>
      </c>
      <c r="Q750" s="20" t="str">
        <f>CONCATENATE(Table1[[#This Row],[date]],"-",M750,"-",L750)</f>
        <v>4-Jul-1996</v>
      </c>
      <c r="R750" s="24">
        <f t="shared" si="11"/>
        <v>26.926762491444215</v>
      </c>
    </row>
    <row r="751" spans="1:18" x14ac:dyDescent="0.25">
      <c r="A751" t="s">
        <v>3178</v>
      </c>
      <c r="B751">
        <v>1974</v>
      </c>
      <c r="C751" t="s">
        <v>8355</v>
      </c>
      <c r="D751">
        <v>17</v>
      </c>
      <c r="E751">
        <v>0</v>
      </c>
      <c r="F751" s="17">
        <v>6302.23</v>
      </c>
      <c r="G751" t="s">
        <v>8349</v>
      </c>
      <c r="H751" t="s">
        <v>8353</v>
      </c>
      <c r="I751" t="s">
        <v>8351</v>
      </c>
      <c r="L751" s="20">
        <v>1974</v>
      </c>
      <c r="M751" s="20" t="s">
        <v>8355</v>
      </c>
      <c r="N751" s="20" t="s">
        <v>8349</v>
      </c>
      <c r="O751" s="20" t="s">
        <v>8353</v>
      </c>
      <c r="P751" s="20" t="s">
        <v>8351</v>
      </c>
      <c r="Q751" s="20" t="str">
        <f>CONCATENATE(Table1[[#This Row],[date]],"-",M751,"-",L751)</f>
        <v>17-Sep-1974</v>
      </c>
      <c r="R751" s="24">
        <f t="shared" si="11"/>
        <v>48.724126601686564</v>
      </c>
    </row>
    <row r="752" spans="1:18" x14ac:dyDescent="0.25">
      <c r="A752" t="s">
        <v>3176</v>
      </c>
      <c r="B752">
        <v>1969</v>
      </c>
      <c r="C752" t="s">
        <v>8355</v>
      </c>
      <c r="D752">
        <v>4</v>
      </c>
      <c r="E752">
        <v>0</v>
      </c>
      <c r="F752" s="17">
        <v>6305.61</v>
      </c>
      <c r="G752" t="s">
        <v>8349</v>
      </c>
      <c r="H752" t="s">
        <v>8349</v>
      </c>
      <c r="I752" t="s">
        <v>8356</v>
      </c>
      <c r="L752" s="20">
        <v>1969</v>
      </c>
      <c r="M752" s="20" t="s">
        <v>8355</v>
      </c>
      <c r="N752" s="20" t="s">
        <v>8349</v>
      </c>
      <c r="O752" s="20" t="s">
        <v>8349</v>
      </c>
      <c r="P752" s="20" t="s">
        <v>8356</v>
      </c>
      <c r="Q752" s="20" t="str">
        <f>CONCATENATE(Table1[[#This Row],[date]],"-",M752,"-",L752)</f>
        <v>4-Sep-1969</v>
      </c>
      <c r="R752" s="24">
        <f t="shared" si="11"/>
        <v>53.75970728793309</v>
      </c>
    </row>
    <row r="753" spans="1:18" x14ac:dyDescent="0.25">
      <c r="A753" t="s">
        <v>3174</v>
      </c>
      <c r="B753">
        <v>2004</v>
      </c>
      <c r="C753" t="s">
        <v>8348</v>
      </c>
      <c r="D753">
        <v>27</v>
      </c>
      <c r="E753">
        <v>0</v>
      </c>
      <c r="F753" s="17">
        <v>6311.11</v>
      </c>
      <c r="G753" t="s">
        <v>8349</v>
      </c>
      <c r="H753" t="s">
        <v>8349</v>
      </c>
      <c r="I753" t="s">
        <v>8360</v>
      </c>
      <c r="L753" s="20">
        <v>2004</v>
      </c>
      <c r="M753" s="20" t="s">
        <v>8348</v>
      </c>
      <c r="N753" s="20" t="s">
        <v>8349</v>
      </c>
      <c r="O753" s="20" t="s">
        <v>8349</v>
      </c>
      <c r="P753" s="20" t="s">
        <v>8360</v>
      </c>
      <c r="Q753" s="20" t="str">
        <f>CONCATENATE(Table1[[#This Row],[date]],"-",M753,"-",L753)</f>
        <v>27-Jul-2004</v>
      </c>
      <c r="R753" s="24">
        <f t="shared" si="11"/>
        <v>18.863791923340177</v>
      </c>
    </row>
    <row r="754" spans="1:18" x14ac:dyDescent="0.25">
      <c r="A754" t="s">
        <v>3172</v>
      </c>
      <c r="B754">
        <v>1985</v>
      </c>
      <c r="C754" t="s">
        <v>8352</v>
      </c>
      <c r="D754">
        <v>19</v>
      </c>
      <c r="E754">
        <v>2</v>
      </c>
      <c r="F754" s="17">
        <v>6311.95</v>
      </c>
      <c r="G754" t="s">
        <v>8349</v>
      </c>
      <c r="H754" t="s">
        <v>8353</v>
      </c>
      <c r="I754" t="s">
        <v>8360</v>
      </c>
      <c r="L754" s="20">
        <v>1985</v>
      </c>
      <c r="M754" s="20" t="s">
        <v>8352</v>
      </c>
      <c r="N754" s="20" t="s">
        <v>8349</v>
      </c>
      <c r="O754" s="20" t="s">
        <v>8353</v>
      </c>
      <c r="P754" s="20" t="s">
        <v>8360</v>
      </c>
      <c r="Q754" s="20" t="str">
        <f>CONCATENATE(Table1[[#This Row],[date]],"-",M754,"-",L754)</f>
        <v>19-Nov-1985</v>
      </c>
      <c r="R754" s="24">
        <f t="shared" si="11"/>
        <v>37.55160067396799</v>
      </c>
    </row>
    <row r="755" spans="1:18" x14ac:dyDescent="0.25">
      <c r="A755" t="s">
        <v>3170</v>
      </c>
      <c r="B755">
        <v>1985</v>
      </c>
      <c r="C755" t="s">
        <v>8357</v>
      </c>
      <c r="D755">
        <v>15</v>
      </c>
      <c r="E755">
        <v>2</v>
      </c>
      <c r="F755" s="17">
        <v>6313.76</v>
      </c>
      <c r="G755" t="s">
        <v>8349</v>
      </c>
      <c r="H755" t="s">
        <v>8353</v>
      </c>
      <c r="I755" t="s">
        <v>8351</v>
      </c>
      <c r="L755" s="20">
        <v>1985</v>
      </c>
      <c r="M755" s="20" t="s">
        <v>8357</v>
      </c>
      <c r="N755" s="20" t="s">
        <v>8349</v>
      </c>
      <c r="O755" s="20" t="s">
        <v>8353</v>
      </c>
      <c r="P755" s="20" t="s">
        <v>8351</v>
      </c>
      <c r="Q755" s="20" t="str">
        <f>CONCATENATE(Table1[[#This Row],[date]],"-",M755,"-",L755)</f>
        <v>15-Dec-1985</v>
      </c>
      <c r="R755" s="24">
        <f t="shared" si="11"/>
        <v>37.480412805391744</v>
      </c>
    </row>
    <row r="756" spans="1:18" x14ac:dyDescent="0.25">
      <c r="A756" t="s">
        <v>3168</v>
      </c>
      <c r="B756">
        <v>1990</v>
      </c>
      <c r="C756" t="s">
        <v>8358</v>
      </c>
      <c r="D756">
        <v>13</v>
      </c>
      <c r="E756">
        <v>3</v>
      </c>
      <c r="F756" s="17">
        <v>6334.34</v>
      </c>
      <c r="G756" t="s">
        <v>8349</v>
      </c>
      <c r="H756" t="s">
        <v>8349</v>
      </c>
      <c r="I756" t="s">
        <v>8366</v>
      </c>
      <c r="L756" s="20">
        <v>1990</v>
      </c>
      <c r="M756" s="20" t="s">
        <v>8358</v>
      </c>
      <c r="N756" s="20" t="s">
        <v>8349</v>
      </c>
      <c r="O756" s="20" t="s">
        <v>8349</v>
      </c>
      <c r="P756" s="20" t="s">
        <v>8366</v>
      </c>
      <c r="Q756" s="20" t="str">
        <f>CONCATENATE(Table1[[#This Row],[date]],"-",M756,"-",L756)</f>
        <v>13-Aug-1990</v>
      </c>
      <c r="R756" s="24">
        <f t="shared" si="11"/>
        <v>32.81993879851828</v>
      </c>
    </row>
    <row r="757" spans="1:18" x14ac:dyDescent="0.25">
      <c r="A757" t="s">
        <v>3166</v>
      </c>
      <c r="B757">
        <v>1986</v>
      </c>
      <c r="C757" t="s">
        <v>8355</v>
      </c>
      <c r="D757">
        <v>25</v>
      </c>
      <c r="E757">
        <v>3</v>
      </c>
      <c r="F757" s="17">
        <v>6335.64</v>
      </c>
      <c r="G757" t="s">
        <v>8349</v>
      </c>
      <c r="H757" t="s">
        <v>8349</v>
      </c>
      <c r="I757" t="s">
        <v>8351</v>
      </c>
      <c r="L757" s="20">
        <v>1986</v>
      </c>
      <c r="M757" s="20" t="s">
        <v>8355</v>
      </c>
      <c r="N757" s="20" t="s">
        <v>8349</v>
      </c>
      <c r="O757" s="20" t="s">
        <v>8349</v>
      </c>
      <c r="P757" s="20" t="s">
        <v>8351</v>
      </c>
      <c r="Q757" s="20" t="str">
        <f>CONCATENATE(Table1[[#This Row],[date]],"-",M757,"-",L757)</f>
        <v>25-Sep-1986</v>
      </c>
      <c r="R757" s="24">
        <f t="shared" si="11"/>
        <v>36.702211974926144</v>
      </c>
    </row>
    <row r="758" spans="1:18" x14ac:dyDescent="0.25">
      <c r="A758" t="s">
        <v>3164</v>
      </c>
      <c r="B758">
        <v>1983</v>
      </c>
      <c r="C758" t="s">
        <v>8359</v>
      </c>
      <c r="D758">
        <v>21</v>
      </c>
      <c r="E758">
        <v>2</v>
      </c>
      <c r="F758" s="17">
        <v>6338.08</v>
      </c>
      <c r="G758" t="s">
        <v>8349</v>
      </c>
      <c r="H758" t="s">
        <v>8353</v>
      </c>
      <c r="I758" t="s">
        <v>8351</v>
      </c>
      <c r="L758" s="20">
        <v>1983</v>
      </c>
      <c r="M758" s="20" t="s">
        <v>8359</v>
      </c>
      <c r="N758" s="20" t="s">
        <v>8349</v>
      </c>
      <c r="O758" s="20" t="s">
        <v>8353</v>
      </c>
      <c r="P758" s="20" t="s">
        <v>8351</v>
      </c>
      <c r="Q758" s="20" t="str">
        <f>CONCATENATE(Table1[[#This Row],[date]],"-",M758,"-",L758)</f>
        <v>21-Oct-1983</v>
      </c>
      <c r="R758" s="24">
        <f t="shared" si="11"/>
        <v>39.631051752921536</v>
      </c>
    </row>
    <row r="759" spans="1:18" x14ac:dyDescent="0.25">
      <c r="A759" t="s">
        <v>3162</v>
      </c>
      <c r="B759">
        <v>1983</v>
      </c>
      <c r="C759" t="s">
        <v>8358</v>
      </c>
      <c r="D759">
        <v>19</v>
      </c>
      <c r="E759">
        <v>2</v>
      </c>
      <c r="F759" s="17">
        <v>6356.27</v>
      </c>
      <c r="G759" t="s">
        <v>8350</v>
      </c>
      <c r="H759" t="s">
        <v>8349</v>
      </c>
      <c r="I759" t="s">
        <v>8351</v>
      </c>
      <c r="L759" s="20">
        <v>1983</v>
      </c>
      <c r="M759" s="20" t="s">
        <v>8358</v>
      </c>
      <c r="N759" s="20" t="s">
        <v>8350</v>
      </c>
      <c r="O759" s="20" t="s">
        <v>8349</v>
      </c>
      <c r="P759" s="20" t="s">
        <v>8351</v>
      </c>
      <c r="Q759" s="20" t="str">
        <f>CONCATENATE(Table1[[#This Row],[date]],"-",M759,"-",L759)</f>
        <v>19-Aug-1983</v>
      </c>
      <c r="R759" s="24">
        <f t="shared" si="11"/>
        <v>39.803539232053424</v>
      </c>
    </row>
    <row r="760" spans="1:18" x14ac:dyDescent="0.25">
      <c r="A760" t="s">
        <v>3160</v>
      </c>
      <c r="B760">
        <v>1980</v>
      </c>
      <c r="C760" t="s">
        <v>8359</v>
      </c>
      <c r="D760">
        <v>30</v>
      </c>
      <c r="E760">
        <v>0</v>
      </c>
      <c r="F760" s="17">
        <v>6358.78</v>
      </c>
      <c r="G760" t="s">
        <v>8349</v>
      </c>
      <c r="H760" t="s">
        <v>8353</v>
      </c>
      <c r="I760" t="s">
        <v>8356</v>
      </c>
      <c r="L760" s="20">
        <v>1980</v>
      </c>
      <c r="M760" s="20" t="s">
        <v>8359</v>
      </c>
      <c r="N760" s="20" t="s">
        <v>8349</v>
      </c>
      <c r="O760" s="20" t="s">
        <v>8353</v>
      </c>
      <c r="P760" s="20" t="s">
        <v>8356</v>
      </c>
      <c r="Q760" s="20" t="str">
        <f>CONCATENATE(Table1[[#This Row],[date]],"-",M760,"-",L760)</f>
        <v>30-Oct-1980</v>
      </c>
      <c r="R760" s="24">
        <f t="shared" si="11"/>
        <v>42.603696098562629</v>
      </c>
    </row>
    <row r="761" spans="1:18" x14ac:dyDescent="0.25">
      <c r="A761" t="s">
        <v>3158</v>
      </c>
      <c r="B761">
        <v>1989</v>
      </c>
      <c r="C761" t="s">
        <v>8354</v>
      </c>
      <c r="D761">
        <v>24</v>
      </c>
      <c r="E761">
        <v>3</v>
      </c>
      <c r="F761" s="17">
        <v>6360.99</v>
      </c>
      <c r="G761" t="s">
        <v>8349</v>
      </c>
      <c r="H761" t="s">
        <v>8349</v>
      </c>
      <c r="I761" t="s">
        <v>8356</v>
      </c>
      <c r="L761" s="20">
        <v>1989</v>
      </c>
      <c r="M761" s="20" t="s">
        <v>8354</v>
      </c>
      <c r="N761" s="20" t="s">
        <v>8349</v>
      </c>
      <c r="O761" s="20" t="s">
        <v>8349</v>
      </c>
      <c r="P761" s="20" t="s">
        <v>8356</v>
      </c>
      <c r="Q761" s="20" t="str">
        <f>CONCATENATE(Table1[[#This Row],[date]],"-",M761,"-",L761)</f>
        <v>24-Jun-1989</v>
      </c>
      <c r="R761" s="24">
        <f t="shared" si="11"/>
        <v>33.956817648439333</v>
      </c>
    </row>
    <row r="762" spans="1:18" x14ac:dyDescent="0.25">
      <c r="A762" t="s">
        <v>3156</v>
      </c>
      <c r="B762">
        <v>1996</v>
      </c>
      <c r="C762" t="s">
        <v>8348</v>
      </c>
      <c r="D762">
        <v>7</v>
      </c>
      <c r="E762">
        <v>0</v>
      </c>
      <c r="F762" s="17">
        <v>6361.47</v>
      </c>
      <c r="G762" t="s">
        <v>8349</v>
      </c>
      <c r="H762" t="s">
        <v>8350</v>
      </c>
      <c r="I762" t="s">
        <v>8369</v>
      </c>
      <c r="L762" s="20">
        <v>1996</v>
      </c>
      <c r="M762" s="20" t="s">
        <v>8348</v>
      </c>
      <c r="N762" s="20" t="s">
        <v>8349</v>
      </c>
      <c r="O762" s="20" t="s">
        <v>8350</v>
      </c>
      <c r="P762" s="20" t="s">
        <v>8369</v>
      </c>
      <c r="Q762" s="20" t="str">
        <f>CONCATENATE(Table1[[#This Row],[date]],"-",M762,"-",L762)</f>
        <v>7-Jul-1996</v>
      </c>
      <c r="R762" s="24">
        <f t="shared" si="11"/>
        <v>26.918548939082822</v>
      </c>
    </row>
    <row r="763" spans="1:18" x14ac:dyDescent="0.25">
      <c r="A763" t="s">
        <v>3154</v>
      </c>
      <c r="B763">
        <v>1970</v>
      </c>
      <c r="C763" t="s">
        <v>8352</v>
      </c>
      <c r="D763">
        <v>9</v>
      </c>
      <c r="E763">
        <v>0</v>
      </c>
      <c r="F763" s="17">
        <v>6367.31</v>
      </c>
      <c r="G763" t="s">
        <v>8349</v>
      </c>
      <c r="H763" t="s">
        <v>8353</v>
      </c>
      <c r="I763" t="s">
        <v>8351</v>
      </c>
      <c r="L763" s="20">
        <v>1970</v>
      </c>
      <c r="M763" s="20" t="s">
        <v>8352</v>
      </c>
      <c r="N763" s="20" t="s">
        <v>8349</v>
      </c>
      <c r="O763" s="20" t="s">
        <v>8353</v>
      </c>
      <c r="P763" s="20" t="s">
        <v>8351</v>
      </c>
      <c r="Q763" s="20" t="str">
        <f>CONCATENATE(Table1[[#This Row],[date]],"-",M763,"-",L763)</f>
        <v>9-Nov-1970</v>
      </c>
      <c r="R763" s="24">
        <f t="shared" si="11"/>
        <v>52.579019418952491</v>
      </c>
    </row>
    <row r="764" spans="1:18" x14ac:dyDescent="0.25">
      <c r="A764" t="s">
        <v>3152</v>
      </c>
      <c r="B764">
        <v>1984</v>
      </c>
      <c r="C764" t="s">
        <v>8358</v>
      </c>
      <c r="D764">
        <v>13</v>
      </c>
      <c r="E764">
        <v>1</v>
      </c>
      <c r="F764" s="17">
        <v>6373.56</v>
      </c>
      <c r="G764" t="s">
        <v>8349</v>
      </c>
      <c r="H764" t="s">
        <v>8353</v>
      </c>
      <c r="I764" t="s">
        <v>8356</v>
      </c>
      <c r="L764" s="20">
        <v>1984</v>
      </c>
      <c r="M764" s="20" t="s">
        <v>8358</v>
      </c>
      <c r="N764" s="20" t="s">
        <v>8349</v>
      </c>
      <c r="O764" s="20" t="s">
        <v>8353</v>
      </c>
      <c r="P764" s="20" t="s">
        <v>8356</v>
      </c>
      <c r="Q764" s="20" t="str">
        <f>CONCATENATE(Table1[[#This Row],[date]],"-",M764,"-",L764)</f>
        <v>13-Aug-1984</v>
      </c>
      <c r="R764" s="24">
        <f t="shared" si="11"/>
        <v>38.817248459958932</v>
      </c>
    </row>
    <row r="765" spans="1:18" x14ac:dyDescent="0.25">
      <c r="A765" t="s">
        <v>3150</v>
      </c>
      <c r="B765">
        <v>1976</v>
      </c>
      <c r="C765" t="s">
        <v>8352</v>
      </c>
      <c r="D765">
        <v>18</v>
      </c>
      <c r="E765">
        <v>2</v>
      </c>
      <c r="F765" s="17">
        <v>6374.16</v>
      </c>
      <c r="G765" t="s">
        <v>8349</v>
      </c>
      <c r="H765" t="s">
        <v>8349</v>
      </c>
      <c r="I765" t="s">
        <v>8351</v>
      </c>
      <c r="L765" s="20">
        <v>1976</v>
      </c>
      <c r="M765" s="20" t="s">
        <v>8352</v>
      </c>
      <c r="N765" s="20" t="s">
        <v>8349</v>
      </c>
      <c r="O765" s="20" t="s">
        <v>8349</v>
      </c>
      <c r="P765" s="20" t="s">
        <v>8351</v>
      </c>
      <c r="Q765" s="20" t="str">
        <f>CONCATENATE(Table1[[#This Row],[date]],"-",M765,"-",L765)</f>
        <v>18-Nov-1976</v>
      </c>
      <c r="R765" s="24">
        <f t="shared" si="11"/>
        <v>46.551676933607119</v>
      </c>
    </row>
    <row r="766" spans="1:18" x14ac:dyDescent="0.25">
      <c r="A766" t="s">
        <v>3148</v>
      </c>
      <c r="B766">
        <v>1982</v>
      </c>
      <c r="C766" t="s">
        <v>8358</v>
      </c>
      <c r="D766">
        <v>6</v>
      </c>
      <c r="E766">
        <v>1</v>
      </c>
      <c r="F766" s="17">
        <v>6389.38</v>
      </c>
      <c r="G766" t="s">
        <v>8353</v>
      </c>
      <c r="H766" t="s">
        <v>8349</v>
      </c>
      <c r="I766" t="s">
        <v>8356</v>
      </c>
      <c r="L766" s="20">
        <v>1982</v>
      </c>
      <c r="M766" s="20" t="s">
        <v>8358</v>
      </c>
      <c r="N766" s="20" t="s">
        <v>8353</v>
      </c>
      <c r="O766" s="20" t="s">
        <v>8349</v>
      </c>
      <c r="P766" s="20" t="s">
        <v>8356</v>
      </c>
      <c r="Q766" s="20" t="str">
        <f>CONCATENATE(Table1[[#This Row],[date]],"-",M766,"-",L766)</f>
        <v>6-Aug-1982</v>
      </c>
      <c r="R766" s="24">
        <f t="shared" si="11"/>
        <v>40.839113428943939</v>
      </c>
    </row>
    <row r="767" spans="1:18" x14ac:dyDescent="0.25">
      <c r="A767" t="s">
        <v>3146</v>
      </c>
      <c r="B767">
        <v>1997</v>
      </c>
      <c r="C767" t="s">
        <v>8358</v>
      </c>
      <c r="D767">
        <v>16</v>
      </c>
      <c r="E767">
        <v>0</v>
      </c>
      <c r="F767" s="17">
        <v>6389.53</v>
      </c>
      <c r="G767" t="s">
        <v>8349</v>
      </c>
      <c r="H767" t="s">
        <v>8349</v>
      </c>
      <c r="I767" t="s">
        <v>8369</v>
      </c>
      <c r="L767" s="20">
        <v>1997</v>
      </c>
      <c r="M767" s="20" t="s">
        <v>8358</v>
      </c>
      <c r="N767" s="20" t="s">
        <v>8349</v>
      </c>
      <c r="O767" s="20" t="s">
        <v>8349</v>
      </c>
      <c r="P767" s="20" t="s">
        <v>8369</v>
      </c>
      <c r="Q767" s="20" t="str">
        <f>CONCATENATE(Table1[[#This Row],[date]],"-",M767,"-",L767)</f>
        <v>16-Aug-1997</v>
      </c>
      <c r="R767" s="24">
        <f t="shared" si="11"/>
        <v>25.811682385153635</v>
      </c>
    </row>
    <row r="768" spans="1:18" x14ac:dyDescent="0.25">
      <c r="A768" t="s">
        <v>3144</v>
      </c>
      <c r="B768">
        <v>1982</v>
      </c>
      <c r="C768" t="s">
        <v>8359</v>
      </c>
      <c r="D768">
        <v>28</v>
      </c>
      <c r="E768">
        <v>1</v>
      </c>
      <c r="F768" s="17">
        <v>6393.6</v>
      </c>
      <c r="G768" t="s">
        <v>8349</v>
      </c>
      <c r="H768" t="s">
        <v>8353</v>
      </c>
      <c r="I768" t="s">
        <v>8356</v>
      </c>
      <c r="L768" s="20">
        <v>1982</v>
      </c>
      <c r="M768" s="20" t="s">
        <v>8359</v>
      </c>
      <c r="N768" s="20" t="s">
        <v>8349</v>
      </c>
      <c r="O768" s="20" t="s">
        <v>8353</v>
      </c>
      <c r="P768" s="20" t="s">
        <v>8356</v>
      </c>
      <c r="Q768" s="20" t="str">
        <f>CONCATENATE(Table1[[#This Row],[date]],"-",M768,"-",L768)</f>
        <v>28-Oct-1982</v>
      </c>
      <c r="R768" s="24">
        <f t="shared" si="11"/>
        <v>40.611864406779659</v>
      </c>
    </row>
    <row r="769" spans="1:18" x14ac:dyDescent="0.25">
      <c r="A769" t="s">
        <v>3142</v>
      </c>
      <c r="B769">
        <v>1987</v>
      </c>
      <c r="C769" t="s">
        <v>8355</v>
      </c>
      <c r="D769">
        <v>9</v>
      </c>
      <c r="E769">
        <v>2</v>
      </c>
      <c r="F769" s="17">
        <v>6402.29</v>
      </c>
      <c r="G769" t="s">
        <v>8349</v>
      </c>
      <c r="H769" t="s">
        <v>8350</v>
      </c>
      <c r="I769" t="s">
        <v>8366</v>
      </c>
      <c r="L769" s="20">
        <v>1987</v>
      </c>
      <c r="M769" s="20" t="s">
        <v>8355</v>
      </c>
      <c r="N769" s="20" t="s">
        <v>8349</v>
      </c>
      <c r="O769" s="20" t="s">
        <v>8350</v>
      </c>
      <c r="P769" s="20" t="s">
        <v>8366</v>
      </c>
      <c r="Q769" s="20" t="str">
        <f>CONCATENATE(Table1[[#This Row],[date]],"-",M769,"-",L769)</f>
        <v>9-Sep-1987</v>
      </c>
      <c r="R769" s="24">
        <f t="shared" si="11"/>
        <v>35.74604114251887</v>
      </c>
    </row>
    <row r="770" spans="1:18" x14ac:dyDescent="0.25">
      <c r="A770" t="s">
        <v>3140</v>
      </c>
      <c r="B770">
        <v>1985</v>
      </c>
      <c r="C770" t="s">
        <v>8357</v>
      </c>
      <c r="D770">
        <v>10</v>
      </c>
      <c r="E770">
        <v>2</v>
      </c>
      <c r="F770" s="17">
        <v>6406.41</v>
      </c>
      <c r="G770" t="s">
        <v>8353</v>
      </c>
      <c r="H770" t="s">
        <v>8350</v>
      </c>
      <c r="I770" t="s">
        <v>8368</v>
      </c>
      <c r="L770" s="20">
        <v>1985</v>
      </c>
      <c r="M770" s="20" t="s">
        <v>8357</v>
      </c>
      <c r="N770" s="20" t="s">
        <v>8353</v>
      </c>
      <c r="O770" s="20" t="s">
        <v>8350</v>
      </c>
      <c r="P770" s="20" t="s">
        <v>8368</v>
      </c>
      <c r="Q770" s="20" t="str">
        <f>CONCATENATE(Table1[[#This Row],[date]],"-",M770,"-",L770)</f>
        <v>10-Dec-1985</v>
      </c>
      <c r="R770" s="24">
        <f t="shared" si="11"/>
        <v>37.494102780117942</v>
      </c>
    </row>
    <row r="771" spans="1:18" x14ac:dyDescent="0.25">
      <c r="A771" t="s">
        <v>3138</v>
      </c>
      <c r="B771">
        <v>1970</v>
      </c>
      <c r="C771" t="s">
        <v>8358</v>
      </c>
      <c r="D771">
        <v>20</v>
      </c>
      <c r="E771">
        <v>0</v>
      </c>
      <c r="F771" s="17">
        <v>6407.05</v>
      </c>
      <c r="G771" t="s">
        <v>8349</v>
      </c>
      <c r="H771" t="s">
        <v>8353</v>
      </c>
      <c r="I771" t="s">
        <v>8351</v>
      </c>
      <c r="L771" s="20">
        <v>1970</v>
      </c>
      <c r="M771" s="20" t="s">
        <v>8358</v>
      </c>
      <c r="N771" s="20" t="s">
        <v>8349</v>
      </c>
      <c r="O771" s="20" t="s">
        <v>8353</v>
      </c>
      <c r="P771" s="20" t="s">
        <v>8351</v>
      </c>
      <c r="Q771" s="20" t="str">
        <f>CONCATENATE(Table1[[#This Row],[date]],"-",M771,"-",L771)</f>
        <v>20-Aug-1970</v>
      </c>
      <c r="R771" s="24">
        <f t="shared" ref="R771:R834" si="12">YEARFRAC(Q771,DATE(2023,6,8),1)</f>
        <v>52.800790954722906</v>
      </c>
    </row>
    <row r="772" spans="1:18" x14ac:dyDescent="0.25">
      <c r="A772" t="s">
        <v>3136</v>
      </c>
      <c r="B772">
        <v>1971</v>
      </c>
      <c r="C772" t="s">
        <v>8358</v>
      </c>
      <c r="D772">
        <v>22</v>
      </c>
      <c r="E772">
        <v>0</v>
      </c>
      <c r="F772" s="17">
        <v>6412.34</v>
      </c>
      <c r="G772" t="s">
        <v>8349</v>
      </c>
      <c r="H772" t="s">
        <v>8350</v>
      </c>
      <c r="I772" t="s">
        <v>8351</v>
      </c>
      <c r="L772" s="20">
        <v>1971</v>
      </c>
      <c r="M772" s="20" t="s">
        <v>8358</v>
      </c>
      <c r="N772" s="20" t="s">
        <v>8349</v>
      </c>
      <c r="O772" s="20" t="s">
        <v>8350</v>
      </c>
      <c r="P772" s="20" t="s">
        <v>8351</v>
      </c>
      <c r="Q772" s="20" t="str">
        <f>CONCATENATE(Table1[[#This Row],[date]],"-",M772,"-",L772)</f>
        <v>22-Aug-1971</v>
      </c>
      <c r="R772" s="24">
        <f t="shared" si="12"/>
        <v>51.795330096084299</v>
      </c>
    </row>
    <row r="773" spans="1:18" x14ac:dyDescent="0.25">
      <c r="A773" t="s">
        <v>3134</v>
      </c>
      <c r="B773">
        <v>1987</v>
      </c>
      <c r="C773" t="s">
        <v>8355</v>
      </c>
      <c r="D773">
        <v>4</v>
      </c>
      <c r="E773">
        <v>3</v>
      </c>
      <c r="F773" s="17">
        <v>6414.18</v>
      </c>
      <c r="G773" t="s">
        <v>8349</v>
      </c>
      <c r="H773" t="s">
        <v>8349</v>
      </c>
      <c r="I773" t="s">
        <v>8360</v>
      </c>
      <c r="L773" s="20">
        <v>1987</v>
      </c>
      <c r="M773" s="20" t="s">
        <v>8355</v>
      </c>
      <c r="N773" s="20" t="s">
        <v>8349</v>
      </c>
      <c r="O773" s="20" t="s">
        <v>8349</v>
      </c>
      <c r="P773" s="20" t="s">
        <v>8360</v>
      </c>
      <c r="Q773" s="20" t="str">
        <f>CONCATENATE(Table1[[#This Row],[date]],"-",M773,"-",L773)</f>
        <v>4-Sep-1987</v>
      </c>
      <c r="R773" s="24">
        <f t="shared" si="12"/>
        <v>35.759730649696614</v>
      </c>
    </row>
    <row r="774" spans="1:18" x14ac:dyDescent="0.25">
      <c r="A774" t="s">
        <v>3132</v>
      </c>
      <c r="B774">
        <v>1976</v>
      </c>
      <c r="C774" t="s">
        <v>8357</v>
      </c>
      <c r="D774">
        <v>30</v>
      </c>
      <c r="E774">
        <v>2</v>
      </c>
      <c r="F774" s="17">
        <v>6417.28</v>
      </c>
      <c r="G774" t="s">
        <v>8349</v>
      </c>
      <c r="H774" t="s">
        <v>8350</v>
      </c>
      <c r="I774" t="s">
        <v>8351</v>
      </c>
      <c r="L774" s="20">
        <v>1976</v>
      </c>
      <c r="M774" s="20" t="s">
        <v>8357</v>
      </c>
      <c r="N774" s="20" t="s">
        <v>8349</v>
      </c>
      <c r="O774" s="20" t="s">
        <v>8350</v>
      </c>
      <c r="P774" s="20" t="s">
        <v>8351</v>
      </c>
      <c r="Q774" s="20" t="str">
        <f>CONCATENATE(Table1[[#This Row],[date]],"-",M774,"-",L774)</f>
        <v>30-Dec-1976</v>
      </c>
      <c r="R774" s="24">
        <f t="shared" si="12"/>
        <v>46.436687200547567</v>
      </c>
    </row>
    <row r="775" spans="1:18" x14ac:dyDescent="0.25">
      <c r="A775" t="s">
        <v>3130</v>
      </c>
      <c r="B775">
        <v>1975</v>
      </c>
      <c r="C775" t="s">
        <v>8358</v>
      </c>
      <c r="D775">
        <v>5</v>
      </c>
      <c r="E775">
        <v>1</v>
      </c>
      <c r="F775" s="17">
        <v>6423.48</v>
      </c>
      <c r="G775" t="s">
        <v>8349</v>
      </c>
      <c r="H775" t="s">
        <v>8350</v>
      </c>
      <c r="I775" t="s">
        <v>8351</v>
      </c>
      <c r="L775" s="20">
        <v>1975</v>
      </c>
      <c r="M775" s="20" t="s">
        <v>8358</v>
      </c>
      <c r="N775" s="20" t="s">
        <v>8349</v>
      </c>
      <c r="O775" s="20" t="s">
        <v>8350</v>
      </c>
      <c r="P775" s="20" t="s">
        <v>8351</v>
      </c>
      <c r="Q775" s="20" t="str">
        <f>CONCATENATE(Table1[[#This Row],[date]],"-",M775,"-",L775)</f>
        <v>5-Aug-1975</v>
      </c>
      <c r="R775" s="24">
        <f t="shared" si="12"/>
        <v>47.841872939598815</v>
      </c>
    </row>
    <row r="776" spans="1:18" x14ac:dyDescent="0.25">
      <c r="A776" t="s">
        <v>3128</v>
      </c>
      <c r="B776">
        <v>1985</v>
      </c>
      <c r="C776" t="s">
        <v>8348</v>
      </c>
      <c r="D776">
        <v>22</v>
      </c>
      <c r="E776">
        <v>3</v>
      </c>
      <c r="F776" s="17">
        <v>6435.62</v>
      </c>
      <c r="G776" t="s">
        <v>8350</v>
      </c>
      <c r="H776" t="s">
        <v>8349</v>
      </c>
      <c r="I776" t="s">
        <v>8351</v>
      </c>
      <c r="L776" s="20">
        <v>1985</v>
      </c>
      <c r="M776" s="20" t="s">
        <v>8348</v>
      </c>
      <c r="N776" s="20" t="s">
        <v>8350</v>
      </c>
      <c r="O776" s="20" t="s">
        <v>8349</v>
      </c>
      <c r="P776" s="20" t="s">
        <v>8351</v>
      </c>
      <c r="Q776" s="20" t="str">
        <f>CONCATENATE(Table1[[#This Row],[date]],"-",M776,"-",L776)</f>
        <v>22-Jul-1985</v>
      </c>
      <c r="R776" s="24">
        <f t="shared" si="12"/>
        <v>37.880160067396801</v>
      </c>
    </row>
    <row r="777" spans="1:18" x14ac:dyDescent="0.25">
      <c r="A777" t="s">
        <v>3126</v>
      </c>
      <c r="B777">
        <v>1984</v>
      </c>
      <c r="C777" t="s">
        <v>8358</v>
      </c>
      <c r="D777">
        <v>26</v>
      </c>
      <c r="E777">
        <v>2</v>
      </c>
      <c r="F777" s="17">
        <v>6455.86</v>
      </c>
      <c r="G777" t="s">
        <v>8350</v>
      </c>
      <c r="H777" t="s">
        <v>8350</v>
      </c>
      <c r="I777" t="s">
        <v>8356</v>
      </c>
      <c r="L777" s="20">
        <v>1984</v>
      </c>
      <c r="M777" s="20" t="s">
        <v>8358</v>
      </c>
      <c r="N777" s="20" t="s">
        <v>8350</v>
      </c>
      <c r="O777" s="20" t="s">
        <v>8350</v>
      </c>
      <c r="P777" s="20" t="s">
        <v>8356</v>
      </c>
      <c r="Q777" s="20" t="str">
        <f>CONCATENATE(Table1[[#This Row],[date]],"-",M777,"-",L777)</f>
        <v>26-Aug-1984</v>
      </c>
      <c r="R777" s="24">
        <f t="shared" si="12"/>
        <v>38.781656399726216</v>
      </c>
    </row>
    <row r="778" spans="1:18" x14ac:dyDescent="0.25">
      <c r="A778" t="s">
        <v>3124</v>
      </c>
      <c r="B778">
        <v>1984</v>
      </c>
      <c r="C778" t="s">
        <v>8352</v>
      </c>
      <c r="D778">
        <v>1</v>
      </c>
      <c r="E778">
        <v>2</v>
      </c>
      <c r="F778" s="17">
        <v>6457.84</v>
      </c>
      <c r="G778" t="s">
        <v>8349</v>
      </c>
      <c r="H778" t="s">
        <v>8350</v>
      </c>
      <c r="I778" t="s">
        <v>8356</v>
      </c>
      <c r="L778" s="20">
        <v>1984</v>
      </c>
      <c r="M778" s="20" t="s">
        <v>8352</v>
      </c>
      <c r="N778" s="20" t="s">
        <v>8349</v>
      </c>
      <c r="O778" s="20" t="s">
        <v>8350</v>
      </c>
      <c r="P778" s="20" t="s">
        <v>8356</v>
      </c>
      <c r="Q778" s="20" t="str">
        <f>CONCATENATE(Table1[[#This Row],[date]],"-",M778,"-",L778)</f>
        <v>1-Nov-1984</v>
      </c>
      <c r="R778" s="24">
        <f t="shared" si="12"/>
        <v>38.598220396988367</v>
      </c>
    </row>
    <row r="779" spans="1:18" x14ac:dyDescent="0.25">
      <c r="A779" t="s">
        <v>3122</v>
      </c>
      <c r="B779">
        <v>1981</v>
      </c>
      <c r="C779" t="s">
        <v>8348</v>
      </c>
      <c r="D779">
        <v>27</v>
      </c>
      <c r="E779">
        <v>1</v>
      </c>
      <c r="F779" s="17">
        <v>6473.15</v>
      </c>
      <c r="G779" t="s">
        <v>8349</v>
      </c>
      <c r="H779" t="s">
        <v>8349</v>
      </c>
      <c r="I779" t="s">
        <v>8351</v>
      </c>
      <c r="L779" s="20">
        <v>1981</v>
      </c>
      <c r="M779" s="20" t="s">
        <v>8348</v>
      </c>
      <c r="N779" s="20" t="s">
        <v>8349</v>
      </c>
      <c r="O779" s="20" t="s">
        <v>8349</v>
      </c>
      <c r="P779" s="20" t="s">
        <v>8351</v>
      </c>
      <c r="Q779" s="20" t="str">
        <f>CONCATENATE(Table1[[#This Row],[date]],"-",M779,"-",L779)</f>
        <v>27-Jul-1981</v>
      </c>
      <c r="R779" s="24">
        <f t="shared" si="12"/>
        <v>41.866475644699143</v>
      </c>
    </row>
    <row r="780" spans="1:18" x14ac:dyDescent="0.25">
      <c r="A780" t="s">
        <v>3120</v>
      </c>
      <c r="B780">
        <v>1980</v>
      </c>
      <c r="C780" t="s">
        <v>8354</v>
      </c>
      <c r="D780">
        <v>8</v>
      </c>
      <c r="E780">
        <v>0</v>
      </c>
      <c r="F780" s="17">
        <v>6474.01</v>
      </c>
      <c r="G780" t="s">
        <v>8349</v>
      </c>
      <c r="H780" t="s">
        <v>8350</v>
      </c>
      <c r="I780" t="s">
        <v>8360</v>
      </c>
      <c r="L780" s="20">
        <v>1980</v>
      </c>
      <c r="M780" s="20" t="s">
        <v>8354</v>
      </c>
      <c r="N780" s="20" t="s">
        <v>8349</v>
      </c>
      <c r="O780" s="20" t="s">
        <v>8350</v>
      </c>
      <c r="P780" s="20" t="s">
        <v>8360</v>
      </c>
      <c r="Q780" s="20" t="str">
        <f>CONCATENATE(Table1[[#This Row],[date]],"-",M780,"-",L780)</f>
        <v>8-Jun-1980</v>
      </c>
      <c r="R780" s="24">
        <f t="shared" si="12"/>
        <v>42.997946611909654</v>
      </c>
    </row>
    <row r="781" spans="1:18" x14ac:dyDescent="0.25">
      <c r="A781" t="s">
        <v>3118</v>
      </c>
      <c r="B781">
        <v>1970</v>
      </c>
      <c r="C781" t="s">
        <v>8357</v>
      </c>
      <c r="D781">
        <v>1</v>
      </c>
      <c r="E781">
        <v>0</v>
      </c>
      <c r="F781" s="17">
        <v>6481.67</v>
      </c>
      <c r="G781" t="s">
        <v>8349</v>
      </c>
      <c r="H781" t="s">
        <v>8349</v>
      </c>
      <c r="I781" t="s">
        <v>8351</v>
      </c>
      <c r="L781" s="20">
        <v>1970</v>
      </c>
      <c r="M781" s="20" t="s">
        <v>8357</v>
      </c>
      <c r="N781" s="20" t="s">
        <v>8349</v>
      </c>
      <c r="O781" s="20" t="s">
        <v>8349</v>
      </c>
      <c r="P781" s="20" t="s">
        <v>8351</v>
      </c>
      <c r="Q781" s="20" t="str">
        <f>CONCATENATE(Table1[[#This Row],[date]],"-",M781,"-",L781)</f>
        <v>1-Dec-1970</v>
      </c>
      <c r="R781" s="24">
        <f t="shared" si="12"/>
        <v>52.518785174669162</v>
      </c>
    </row>
    <row r="782" spans="1:18" x14ac:dyDescent="0.25">
      <c r="A782" t="s">
        <v>3116</v>
      </c>
      <c r="B782">
        <v>1982</v>
      </c>
      <c r="C782" t="s">
        <v>8359</v>
      </c>
      <c r="D782">
        <v>9</v>
      </c>
      <c r="E782">
        <v>1</v>
      </c>
      <c r="F782" s="17">
        <v>6496.89</v>
      </c>
      <c r="G782" t="s">
        <v>8349</v>
      </c>
      <c r="H782" t="s">
        <v>8350</v>
      </c>
      <c r="I782" t="s">
        <v>8360</v>
      </c>
      <c r="L782" s="20">
        <v>1982</v>
      </c>
      <c r="M782" s="20" t="s">
        <v>8359</v>
      </c>
      <c r="N782" s="20" t="s">
        <v>8349</v>
      </c>
      <c r="O782" s="20" t="s">
        <v>8350</v>
      </c>
      <c r="P782" s="20" t="s">
        <v>8360</v>
      </c>
      <c r="Q782" s="20" t="str">
        <f>CONCATENATE(Table1[[#This Row],[date]],"-",M782,"-",L782)</f>
        <v>9-Oct-1982</v>
      </c>
      <c r="R782" s="24">
        <f t="shared" si="12"/>
        <v>40.663885267275099</v>
      </c>
    </row>
    <row r="783" spans="1:18" x14ac:dyDescent="0.25">
      <c r="A783" t="s">
        <v>3114</v>
      </c>
      <c r="B783">
        <v>1982</v>
      </c>
      <c r="C783" t="s">
        <v>8358</v>
      </c>
      <c r="D783">
        <v>28</v>
      </c>
      <c r="E783">
        <v>1</v>
      </c>
      <c r="F783" s="17">
        <v>6500.24</v>
      </c>
      <c r="G783" t="s">
        <v>8349</v>
      </c>
      <c r="H783" t="s">
        <v>8349</v>
      </c>
      <c r="I783" t="s">
        <v>8351</v>
      </c>
      <c r="L783" s="20">
        <v>1982</v>
      </c>
      <c r="M783" s="20" t="s">
        <v>8358</v>
      </c>
      <c r="N783" s="20" t="s">
        <v>8349</v>
      </c>
      <c r="O783" s="20" t="s">
        <v>8349</v>
      </c>
      <c r="P783" s="20" t="s">
        <v>8351</v>
      </c>
      <c r="Q783" s="20" t="str">
        <f>CONCATENATE(Table1[[#This Row],[date]],"-",M783,"-",L783)</f>
        <v>28-Aug-1982</v>
      </c>
      <c r="R783" s="24">
        <f t="shared" si="12"/>
        <v>40.778878748370275</v>
      </c>
    </row>
    <row r="784" spans="1:18" x14ac:dyDescent="0.25">
      <c r="A784" t="s">
        <v>3112</v>
      </c>
      <c r="B784">
        <v>1994</v>
      </c>
      <c r="C784" t="s">
        <v>8348</v>
      </c>
      <c r="D784">
        <v>7</v>
      </c>
      <c r="E784">
        <v>0</v>
      </c>
      <c r="F784" s="17">
        <v>6512.24</v>
      </c>
      <c r="G784" t="s">
        <v>8349</v>
      </c>
      <c r="H784" t="s">
        <v>8353</v>
      </c>
      <c r="I784" t="s">
        <v>8369</v>
      </c>
      <c r="L784" s="20">
        <v>1994</v>
      </c>
      <c r="M784" s="20" t="s">
        <v>8348</v>
      </c>
      <c r="N784" s="20" t="s">
        <v>8349</v>
      </c>
      <c r="O784" s="20" t="s">
        <v>8353</v>
      </c>
      <c r="P784" s="20" t="s">
        <v>8369</v>
      </c>
      <c r="Q784" s="20" t="str">
        <f>CONCATENATE(Table1[[#This Row],[date]],"-",M784,"-",L784)</f>
        <v>7-Jul-1994</v>
      </c>
      <c r="R784" s="24">
        <f t="shared" si="12"/>
        <v>28.921237565026921</v>
      </c>
    </row>
    <row r="785" spans="1:18" x14ac:dyDescent="0.25">
      <c r="A785" t="s">
        <v>3110</v>
      </c>
      <c r="B785">
        <v>1976</v>
      </c>
      <c r="C785" t="s">
        <v>8359</v>
      </c>
      <c r="D785">
        <v>23</v>
      </c>
      <c r="E785">
        <v>2</v>
      </c>
      <c r="F785" s="17">
        <v>6529.21</v>
      </c>
      <c r="G785" t="s">
        <v>8349</v>
      </c>
      <c r="H785" t="s">
        <v>8353</v>
      </c>
      <c r="I785" t="s">
        <v>8351</v>
      </c>
      <c r="L785" s="20">
        <v>1976</v>
      </c>
      <c r="M785" s="20" t="s">
        <v>8359</v>
      </c>
      <c r="N785" s="20" t="s">
        <v>8349</v>
      </c>
      <c r="O785" s="20" t="s">
        <v>8353</v>
      </c>
      <c r="P785" s="20" t="s">
        <v>8351</v>
      </c>
      <c r="Q785" s="20" t="str">
        <f>CONCATENATE(Table1[[#This Row],[date]],"-",M785,"-",L785)</f>
        <v>23-Oct-1976</v>
      </c>
      <c r="R785" s="24">
        <f t="shared" si="12"/>
        <v>46.622861054072551</v>
      </c>
    </row>
    <row r="786" spans="1:18" x14ac:dyDescent="0.25">
      <c r="A786" t="s">
        <v>3108</v>
      </c>
      <c r="B786">
        <v>1982</v>
      </c>
      <c r="C786" t="s">
        <v>8358</v>
      </c>
      <c r="D786">
        <v>12</v>
      </c>
      <c r="E786">
        <v>3</v>
      </c>
      <c r="F786" s="17">
        <v>6532.04</v>
      </c>
      <c r="G786" t="s">
        <v>8349</v>
      </c>
      <c r="H786" t="s">
        <v>8353</v>
      </c>
      <c r="I786" t="s">
        <v>8351</v>
      </c>
      <c r="L786" s="20">
        <v>1982</v>
      </c>
      <c r="M786" s="20" t="s">
        <v>8358</v>
      </c>
      <c r="N786" s="20" t="s">
        <v>8349</v>
      </c>
      <c r="O786" s="20" t="s">
        <v>8353</v>
      </c>
      <c r="P786" s="20" t="s">
        <v>8351</v>
      </c>
      <c r="Q786" s="20" t="str">
        <f>CONCATENATE(Table1[[#This Row],[date]],"-",M786,"-",L786)</f>
        <v>12-Aug-1982</v>
      </c>
      <c r="R786" s="24">
        <f t="shared" si="12"/>
        <v>40.822685788787481</v>
      </c>
    </row>
    <row r="787" spans="1:18" x14ac:dyDescent="0.25">
      <c r="A787" t="s">
        <v>3106</v>
      </c>
      <c r="B787">
        <v>1982</v>
      </c>
      <c r="C787" t="s">
        <v>8359</v>
      </c>
      <c r="D787">
        <v>2</v>
      </c>
      <c r="E787">
        <v>3</v>
      </c>
      <c r="F787" s="17">
        <v>6536.68</v>
      </c>
      <c r="G787" t="s">
        <v>8349</v>
      </c>
      <c r="H787" t="s">
        <v>8349</v>
      </c>
      <c r="I787" t="s">
        <v>8356</v>
      </c>
      <c r="L787" s="20">
        <v>1982</v>
      </c>
      <c r="M787" s="20" t="s">
        <v>8359</v>
      </c>
      <c r="N787" s="20" t="s">
        <v>8349</v>
      </c>
      <c r="O787" s="20" t="s">
        <v>8349</v>
      </c>
      <c r="P787" s="20" t="s">
        <v>8356</v>
      </c>
      <c r="Q787" s="20" t="str">
        <f>CONCATENATE(Table1[[#This Row],[date]],"-",M787,"-",L787)</f>
        <v>2-Oct-1982</v>
      </c>
      <c r="R787" s="24">
        <f t="shared" si="12"/>
        <v>40.683050847457629</v>
      </c>
    </row>
    <row r="788" spans="1:18" x14ac:dyDescent="0.25">
      <c r="A788" t="s">
        <v>3104</v>
      </c>
      <c r="B788">
        <v>1969</v>
      </c>
      <c r="C788" t="s">
        <v>8357</v>
      </c>
      <c r="D788">
        <v>3</v>
      </c>
      <c r="E788">
        <v>0</v>
      </c>
      <c r="F788" s="17">
        <v>6546.16</v>
      </c>
      <c r="G788" t="s">
        <v>8349</v>
      </c>
      <c r="H788" t="s">
        <v>8350</v>
      </c>
      <c r="I788" t="s">
        <v>8351</v>
      </c>
      <c r="L788" s="20">
        <v>1969</v>
      </c>
      <c r="M788" s="20" t="s">
        <v>8357</v>
      </c>
      <c r="N788" s="20" t="s">
        <v>8349</v>
      </c>
      <c r="O788" s="20" t="s">
        <v>8350</v>
      </c>
      <c r="P788" s="20" t="s">
        <v>8351</v>
      </c>
      <c r="Q788" s="20" t="str">
        <f>CONCATENATE(Table1[[#This Row],[date]],"-",M788,"-",L788)</f>
        <v>3-Dec-1969</v>
      </c>
      <c r="R788" s="24">
        <f t="shared" si="12"/>
        <v>53.513291517323772</v>
      </c>
    </row>
    <row r="789" spans="1:18" x14ac:dyDescent="0.25">
      <c r="A789" t="s">
        <v>3102</v>
      </c>
      <c r="B789">
        <v>1986</v>
      </c>
      <c r="C789" t="s">
        <v>8357</v>
      </c>
      <c r="D789">
        <v>18</v>
      </c>
      <c r="E789">
        <v>3</v>
      </c>
      <c r="F789" s="17">
        <v>6548.2</v>
      </c>
      <c r="G789" t="s">
        <v>8349</v>
      </c>
      <c r="H789" t="s">
        <v>8350</v>
      </c>
      <c r="I789" t="s">
        <v>8356</v>
      </c>
      <c r="L789" s="20">
        <v>1986</v>
      </c>
      <c r="M789" s="20" t="s">
        <v>8357</v>
      </c>
      <c r="N789" s="20" t="s">
        <v>8349</v>
      </c>
      <c r="O789" s="20" t="s">
        <v>8350</v>
      </c>
      <c r="P789" s="20" t="s">
        <v>8356</v>
      </c>
      <c r="Q789" s="20" t="str">
        <f>CONCATENATE(Table1[[#This Row],[date]],"-",M789,"-",L789)</f>
        <v>18-Dec-1986</v>
      </c>
      <c r="R789" s="24">
        <f t="shared" si="12"/>
        <v>36.472224223647238</v>
      </c>
    </row>
    <row r="790" spans="1:18" x14ac:dyDescent="0.25">
      <c r="A790" t="s">
        <v>3100</v>
      </c>
      <c r="B790">
        <v>1989</v>
      </c>
      <c r="C790" t="s">
        <v>8358</v>
      </c>
      <c r="D790">
        <v>6</v>
      </c>
      <c r="E790">
        <v>3</v>
      </c>
      <c r="F790" s="17">
        <v>6551.75</v>
      </c>
      <c r="G790" t="s">
        <v>8349</v>
      </c>
      <c r="H790" t="s">
        <v>8349</v>
      </c>
      <c r="I790" t="s">
        <v>8366</v>
      </c>
      <c r="L790" s="20">
        <v>1989</v>
      </c>
      <c r="M790" s="20" t="s">
        <v>8358</v>
      </c>
      <c r="N790" s="20" t="s">
        <v>8349</v>
      </c>
      <c r="O790" s="20" t="s">
        <v>8349</v>
      </c>
      <c r="P790" s="20" t="s">
        <v>8366</v>
      </c>
      <c r="Q790" s="20" t="str">
        <f>CONCATENATE(Table1[[#This Row],[date]],"-",M790,"-",L790)</f>
        <v>6-Aug-1989</v>
      </c>
      <c r="R790" s="24">
        <f t="shared" si="12"/>
        <v>33.839083157318314</v>
      </c>
    </row>
    <row r="791" spans="1:18" x14ac:dyDescent="0.25">
      <c r="A791" t="s">
        <v>3098</v>
      </c>
      <c r="B791">
        <v>1968</v>
      </c>
      <c r="C791" t="s">
        <v>8357</v>
      </c>
      <c r="D791">
        <v>11</v>
      </c>
      <c r="E791">
        <v>0</v>
      </c>
      <c r="F791" s="17">
        <v>6552.01</v>
      </c>
      <c r="G791" t="s">
        <v>8350</v>
      </c>
      <c r="H791" t="s">
        <v>8349</v>
      </c>
      <c r="I791" t="s">
        <v>8351</v>
      </c>
      <c r="L791" s="20">
        <v>1968</v>
      </c>
      <c r="M791" s="20" t="s">
        <v>8357</v>
      </c>
      <c r="N791" s="20" t="s">
        <v>8350</v>
      </c>
      <c r="O791" s="20" t="s">
        <v>8349</v>
      </c>
      <c r="P791" s="20" t="s">
        <v>8351</v>
      </c>
      <c r="Q791" s="20" t="str">
        <f>CONCATENATE(Table1[[#This Row],[date]],"-",M791,"-",L791)</f>
        <v>11-Dec-1968</v>
      </c>
      <c r="R791" s="24">
        <f t="shared" si="12"/>
        <v>54.488706365503077</v>
      </c>
    </row>
    <row r="792" spans="1:18" x14ac:dyDescent="0.25">
      <c r="A792" t="s">
        <v>3096</v>
      </c>
      <c r="B792">
        <v>1984</v>
      </c>
      <c r="C792" t="s">
        <v>8355</v>
      </c>
      <c r="D792">
        <v>20</v>
      </c>
      <c r="E792">
        <v>1</v>
      </c>
      <c r="F792" s="17">
        <v>6555.07</v>
      </c>
      <c r="G792" t="s">
        <v>8349</v>
      </c>
      <c r="H792" t="s">
        <v>8349</v>
      </c>
      <c r="I792" t="s">
        <v>8366</v>
      </c>
      <c r="L792" s="20">
        <v>1984</v>
      </c>
      <c r="M792" s="20" t="s">
        <v>8355</v>
      </c>
      <c r="N792" s="20" t="s">
        <v>8349</v>
      </c>
      <c r="O792" s="20" t="s">
        <v>8349</v>
      </c>
      <c r="P792" s="20" t="s">
        <v>8366</v>
      </c>
      <c r="Q792" s="20" t="str">
        <f>CONCATENATE(Table1[[#This Row],[date]],"-",M792,"-",L792)</f>
        <v>20-Sep-1984</v>
      </c>
      <c r="R792" s="24">
        <f t="shared" si="12"/>
        <v>38.713210130047912</v>
      </c>
    </row>
    <row r="793" spans="1:18" x14ac:dyDescent="0.25">
      <c r="A793" t="s">
        <v>3094</v>
      </c>
      <c r="B793">
        <v>1981</v>
      </c>
      <c r="C793" t="s">
        <v>8348</v>
      </c>
      <c r="D793">
        <v>20</v>
      </c>
      <c r="E793">
        <v>0</v>
      </c>
      <c r="F793" s="17">
        <v>6571.02</v>
      </c>
      <c r="G793" t="s">
        <v>8349</v>
      </c>
      <c r="H793" t="s">
        <v>8353</v>
      </c>
      <c r="I793" t="s">
        <v>8356</v>
      </c>
      <c r="L793" s="20">
        <v>1981</v>
      </c>
      <c r="M793" s="20" t="s">
        <v>8348</v>
      </c>
      <c r="N793" s="20" t="s">
        <v>8349</v>
      </c>
      <c r="O793" s="20" t="s">
        <v>8353</v>
      </c>
      <c r="P793" s="20" t="s">
        <v>8356</v>
      </c>
      <c r="Q793" s="20" t="str">
        <f>CONCATENATE(Table1[[#This Row],[date]],"-",M793,"-",L793)</f>
        <v>20-Jul-1981</v>
      </c>
      <c r="R793" s="24">
        <f t="shared" si="12"/>
        <v>41.885641515440945</v>
      </c>
    </row>
    <row r="794" spans="1:18" x14ac:dyDescent="0.25">
      <c r="A794" t="s">
        <v>3092</v>
      </c>
      <c r="B794">
        <v>1984</v>
      </c>
      <c r="C794" t="s">
        <v>8359</v>
      </c>
      <c r="D794">
        <v>5</v>
      </c>
      <c r="E794">
        <v>2</v>
      </c>
      <c r="F794" s="17">
        <v>6571.54</v>
      </c>
      <c r="G794" t="s">
        <v>8349</v>
      </c>
      <c r="H794" t="s">
        <v>8350</v>
      </c>
      <c r="I794" t="s">
        <v>8360</v>
      </c>
      <c r="L794" s="20">
        <v>1984</v>
      </c>
      <c r="M794" s="20" t="s">
        <v>8359</v>
      </c>
      <c r="N794" s="20" t="s">
        <v>8349</v>
      </c>
      <c r="O794" s="20" t="s">
        <v>8350</v>
      </c>
      <c r="P794" s="20" t="s">
        <v>8360</v>
      </c>
      <c r="Q794" s="20" t="str">
        <f>CONCATENATE(Table1[[#This Row],[date]],"-",M794,"-",L794)</f>
        <v>5-Oct-1984</v>
      </c>
      <c r="R794" s="24">
        <f t="shared" si="12"/>
        <v>38.672142368240934</v>
      </c>
    </row>
    <row r="795" spans="1:18" x14ac:dyDescent="0.25">
      <c r="A795" t="s">
        <v>3090</v>
      </c>
      <c r="B795">
        <v>1982</v>
      </c>
      <c r="C795" t="s">
        <v>8352</v>
      </c>
      <c r="D795">
        <v>22</v>
      </c>
      <c r="E795">
        <v>2</v>
      </c>
      <c r="F795" s="17">
        <v>6593.51</v>
      </c>
      <c r="G795" t="s">
        <v>8349</v>
      </c>
      <c r="H795" t="s">
        <v>8353</v>
      </c>
      <c r="I795" t="s">
        <v>8351</v>
      </c>
      <c r="L795" s="20">
        <v>1982</v>
      </c>
      <c r="M795" s="20" t="s">
        <v>8352</v>
      </c>
      <c r="N795" s="20" t="s">
        <v>8349</v>
      </c>
      <c r="O795" s="20" t="s">
        <v>8353</v>
      </c>
      <c r="P795" s="20" t="s">
        <v>8351</v>
      </c>
      <c r="Q795" s="20" t="str">
        <f>CONCATENATE(Table1[[#This Row],[date]],"-",M795,"-",L795)</f>
        <v>22-Nov-1982</v>
      </c>
      <c r="R795" s="24">
        <f t="shared" si="12"/>
        <v>40.54341590612777</v>
      </c>
    </row>
    <row r="796" spans="1:18" x14ac:dyDescent="0.25">
      <c r="A796" t="s">
        <v>3088</v>
      </c>
      <c r="B796">
        <v>1982</v>
      </c>
      <c r="C796" t="s">
        <v>8357</v>
      </c>
      <c r="D796">
        <v>29</v>
      </c>
      <c r="E796">
        <v>1</v>
      </c>
      <c r="F796" s="17">
        <v>6600.21</v>
      </c>
      <c r="G796" t="s">
        <v>8350</v>
      </c>
      <c r="H796" t="s">
        <v>8349</v>
      </c>
      <c r="I796" t="s">
        <v>8363</v>
      </c>
      <c r="L796" s="20">
        <v>1982</v>
      </c>
      <c r="M796" s="20" t="s">
        <v>8357</v>
      </c>
      <c r="N796" s="20" t="s">
        <v>8350</v>
      </c>
      <c r="O796" s="20" t="s">
        <v>8349</v>
      </c>
      <c r="P796" s="20" t="s">
        <v>8363</v>
      </c>
      <c r="Q796" s="20" t="str">
        <f>CONCATENATE(Table1[[#This Row],[date]],"-",M796,"-",L796)</f>
        <v>29-Dec-1982</v>
      </c>
      <c r="R796" s="24">
        <f t="shared" si="12"/>
        <v>40.442112125162971</v>
      </c>
    </row>
    <row r="797" spans="1:18" x14ac:dyDescent="0.25">
      <c r="A797" t="s">
        <v>3086</v>
      </c>
      <c r="B797">
        <v>1982</v>
      </c>
      <c r="C797" t="s">
        <v>8352</v>
      </c>
      <c r="D797">
        <v>7</v>
      </c>
      <c r="E797">
        <v>2</v>
      </c>
      <c r="F797" s="17">
        <v>6600.36</v>
      </c>
      <c r="G797" t="s">
        <v>8349</v>
      </c>
      <c r="H797" t="s">
        <v>8350</v>
      </c>
      <c r="I797" t="s">
        <v>8360</v>
      </c>
      <c r="L797" s="20">
        <v>1982</v>
      </c>
      <c r="M797" s="20" t="s">
        <v>8352</v>
      </c>
      <c r="N797" s="20" t="s">
        <v>8349</v>
      </c>
      <c r="O797" s="20" t="s">
        <v>8350</v>
      </c>
      <c r="P797" s="20" t="s">
        <v>8360</v>
      </c>
      <c r="Q797" s="20" t="str">
        <f>CONCATENATE(Table1[[#This Row],[date]],"-",M797,"-",L797)</f>
        <v>7-Nov-1982</v>
      </c>
      <c r="R797" s="24">
        <f t="shared" si="12"/>
        <v>40.584485006518904</v>
      </c>
    </row>
    <row r="798" spans="1:18" x14ac:dyDescent="0.25">
      <c r="A798" t="s">
        <v>3084</v>
      </c>
      <c r="B798">
        <v>1982</v>
      </c>
      <c r="C798" t="s">
        <v>8358</v>
      </c>
      <c r="D798">
        <v>28</v>
      </c>
      <c r="E798">
        <v>1</v>
      </c>
      <c r="F798" s="17">
        <v>6610.11</v>
      </c>
      <c r="G798" t="s">
        <v>8350</v>
      </c>
      <c r="H798" t="s">
        <v>8349</v>
      </c>
      <c r="I798" t="s">
        <v>8361</v>
      </c>
      <c r="L798" s="20">
        <v>1982</v>
      </c>
      <c r="M798" s="20" t="s">
        <v>8358</v>
      </c>
      <c r="N798" s="20" t="s">
        <v>8350</v>
      </c>
      <c r="O798" s="20" t="s">
        <v>8349</v>
      </c>
      <c r="P798" s="20" t="s">
        <v>8361</v>
      </c>
      <c r="Q798" s="20" t="str">
        <f>CONCATENATE(Table1[[#This Row],[date]],"-",M798,"-",L798)</f>
        <v>28-Aug-1982</v>
      </c>
      <c r="R798" s="24">
        <f t="shared" si="12"/>
        <v>40.778878748370275</v>
      </c>
    </row>
    <row r="799" spans="1:18" x14ac:dyDescent="0.25">
      <c r="A799" t="s">
        <v>3082</v>
      </c>
      <c r="B799">
        <v>1973</v>
      </c>
      <c r="C799" t="s">
        <v>8358</v>
      </c>
      <c r="D799">
        <v>29</v>
      </c>
      <c r="E799">
        <v>0</v>
      </c>
      <c r="F799" s="17">
        <v>6630.31</v>
      </c>
      <c r="G799" t="s">
        <v>8349</v>
      </c>
      <c r="H799" t="s">
        <v>8353</v>
      </c>
      <c r="I799" t="s">
        <v>8351</v>
      </c>
      <c r="L799" s="20">
        <v>1973</v>
      </c>
      <c r="M799" s="20" t="s">
        <v>8358</v>
      </c>
      <c r="N799" s="20" t="s">
        <v>8349</v>
      </c>
      <c r="O799" s="20" t="s">
        <v>8353</v>
      </c>
      <c r="P799" s="20" t="s">
        <v>8351</v>
      </c>
      <c r="Q799" s="20" t="str">
        <f>CONCATENATE(Table1[[#This Row],[date]],"-",M799,"-",L799)</f>
        <v>29-Aug-1973</v>
      </c>
      <c r="R799" s="24">
        <f t="shared" si="12"/>
        <v>49.776131422129168</v>
      </c>
    </row>
    <row r="800" spans="1:18" x14ac:dyDescent="0.25">
      <c r="A800" t="s">
        <v>3080</v>
      </c>
      <c r="B800">
        <v>2003</v>
      </c>
      <c r="C800" t="s">
        <v>8355</v>
      </c>
      <c r="D800">
        <v>4</v>
      </c>
      <c r="E800">
        <v>0</v>
      </c>
      <c r="F800" s="17">
        <v>6638.16</v>
      </c>
      <c r="G800" t="s">
        <v>8349</v>
      </c>
      <c r="H800" t="s">
        <v>8353</v>
      </c>
      <c r="I800" t="s">
        <v>8356</v>
      </c>
      <c r="L800" s="20">
        <v>2003</v>
      </c>
      <c r="M800" s="20" t="s">
        <v>8355</v>
      </c>
      <c r="N800" s="20" t="s">
        <v>8349</v>
      </c>
      <c r="O800" s="20" t="s">
        <v>8353</v>
      </c>
      <c r="P800" s="20" t="s">
        <v>8356</v>
      </c>
      <c r="Q800" s="20" t="str">
        <f>CONCATENATE(Table1[[#This Row],[date]],"-",M800,"-",L800)</f>
        <v>4-Sep-2003</v>
      </c>
      <c r="R800" s="24">
        <f t="shared" si="12"/>
        <v>19.759713168187744</v>
      </c>
    </row>
    <row r="801" spans="1:18" x14ac:dyDescent="0.25">
      <c r="A801" t="s">
        <v>3078</v>
      </c>
      <c r="B801">
        <v>1990</v>
      </c>
      <c r="C801" t="s">
        <v>8354</v>
      </c>
      <c r="D801">
        <v>6</v>
      </c>
      <c r="E801">
        <v>3</v>
      </c>
      <c r="F801" s="17">
        <v>6639.3</v>
      </c>
      <c r="G801" t="s">
        <v>8349</v>
      </c>
      <c r="H801" t="s">
        <v>8349</v>
      </c>
      <c r="I801" t="s">
        <v>8369</v>
      </c>
      <c r="L801" s="20">
        <v>1990</v>
      </c>
      <c r="M801" s="20" t="s">
        <v>8354</v>
      </c>
      <c r="N801" s="20" t="s">
        <v>8349</v>
      </c>
      <c r="O801" s="20" t="s">
        <v>8349</v>
      </c>
      <c r="P801" s="20" t="s">
        <v>8369</v>
      </c>
      <c r="Q801" s="20" t="str">
        <f>CONCATENATE(Table1[[#This Row],[date]],"-",M801,"-",L801)</f>
        <v>6-Jun-1990</v>
      </c>
      <c r="R801" s="24">
        <f t="shared" si="12"/>
        <v>33.006120148172009</v>
      </c>
    </row>
    <row r="802" spans="1:18" x14ac:dyDescent="0.25">
      <c r="A802" t="s">
        <v>3076</v>
      </c>
      <c r="B802">
        <v>1984</v>
      </c>
      <c r="C802" t="s">
        <v>8357</v>
      </c>
      <c r="D802">
        <v>8</v>
      </c>
      <c r="E802">
        <v>2</v>
      </c>
      <c r="F802" s="17">
        <v>6640.54</v>
      </c>
      <c r="G802" t="s">
        <v>8349</v>
      </c>
      <c r="H802" t="s">
        <v>8350</v>
      </c>
      <c r="I802" t="s">
        <v>8362</v>
      </c>
      <c r="L802" s="20">
        <v>1984</v>
      </c>
      <c r="M802" s="20" t="s">
        <v>8357</v>
      </c>
      <c r="N802" s="20" t="s">
        <v>8349</v>
      </c>
      <c r="O802" s="20" t="s">
        <v>8350</v>
      </c>
      <c r="P802" s="20" t="s">
        <v>8362</v>
      </c>
      <c r="Q802" s="20" t="str">
        <f>CONCATENATE(Table1[[#This Row],[date]],"-",M802,"-",L802)</f>
        <v>8-Dec-1984</v>
      </c>
      <c r="R802" s="24">
        <f t="shared" si="12"/>
        <v>38.496919917864474</v>
      </c>
    </row>
    <row r="803" spans="1:18" x14ac:dyDescent="0.25">
      <c r="A803" t="s">
        <v>3074</v>
      </c>
      <c r="B803">
        <v>1970</v>
      </c>
      <c r="C803" t="s">
        <v>8352</v>
      </c>
      <c r="D803">
        <v>8</v>
      </c>
      <c r="E803">
        <v>0</v>
      </c>
      <c r="F803" s="17">
        <v>6651.26</v>
      </c>
      <c r="G803" t="s">
        <v>8349</v>
      </c>
      <c r="H803" t="s">
        <v>8350</v>
      </c>
      <c r="I803" t="s">
        <v>8351</v>
      </c>
      <c r="L803" s="20">
        <v>1970</v>
      </c>
      <c r="M803" s="20" t="s">
        <v>8352</v>
      </c>
      <c r="N803" s="20" t="s">
        <v>8349</v>
      </c>
      <c r="O803" s="20" t="s">
        <v>8350</v>
      </c>
      <c r="P803" s="20" t="s">
        <v>8351</v>
      </c>
      <c r="Q803" s="20" t="str">
        <f>CONCATENATE(Table1[[#This Row],[date]],"-",M803,"-",L803)</f>
        <v>8-Nov-1970</v>
      </c>
      <c r="R803" s="24">
        <f t="shared" si="12"/>
        <v>52.581757339147188</v>
      </c>
    </row>
    <row r="804" spans="1:18" x14ac:dyDescent="0.25">
      <c r="A804" t="s">
        <v>3072</v>
      </c>
      <c r="B804">
        <v>1984</v>
      </c>
      <c r="C804" t="s">
        <v>8348</v>
      </c>
      <c r="D804">
        <v>1</v>
      </c>
      <c r="E804">
        <v>3</v>
      </c>
      <c r="F804" s="17">
        <v>6652.53</v>
      </c>
      <c r="G804" t="s">
        <v>8350</v>
      </c>
      <c r="H804" t="s">
        <v>8349</v>
      </c>
      <c r="I804" t="s">
        <v>8351</v>
      </c>
      <c r="L804" s="20">
        <v>1984</v>
      </c>
      <c r="M804" s="20" t="s">
        <v>8348</v>
      </c>
      <c r="N804" s="20" t="s">
        <v>8350</v>
      </c>
      <c r="O804" s="20" t="s">
        <v>8349</v>
      </c>
      <c r="P804" s="20" t="s">
        <v>8351</v>
      </c>
      <c r="Q804" s="20" t="str">
        <f>CONCATENATE(Table1[[#This Row],[date]],"-",M804,"-",L804)</f>
        <v>1-Jul-1984</v>
      </c>
      <c r="R804" s="24">
        <f t="shared" si="12"/>
        <v>38.934976043805612</v>
      </c>
    </row>
    <row r="805" spans="1:18" x14ac:dyDescent="0.25">
      <c r="A805" t="s">
        <v>3070</v>
      </c>
      <c r="B805">
        <v>1989</v>
      </c>
      <c r="C805" t="s">
        <v>8352</v>
      </c>
      <c r="D805">
        <v>19</v>
      </c>
      <c r="E805">
        <v>5</v>
      </c>
      <c r="F805" s="17">
        <v>6653.79</v>
      </c>
      <c r="G805" t="s">
        <v>8349</v>
      </c>
      <c r="H805" t="s">
        <v>8353</v>
      </c>
      <c r="I805" t="s">
        <v>8351</v>
      </c>
      <c r="L805" s="20">
        <v>1989</v>
      </c>
      <c r="M805" s="20" t="s">
        <v>8352</v>
      </c>
      <c r="N805" s="20" t="s">
        <v>8349</v>
      </c>
      <c r="O805" s="20" t="s">
        <v>8353</v>
      </c>
      <c r="P805" s="20" t="s">
        <v>8351</v>
      </c>
      <c r="Q805" s="20" t="str">
        <f>CONCATENATE(Table1[[#This Row],[date]],"-",M805,"-",L805)</f>
        <v>19-Nov-1989</v>
      </c>
      <c r="R805" s="24">
        <f t="shared" si="12"/>
        <v>33.551591958069309</v>
      </c>
    </row>
    <row r="806" spans="1:18" x14ac:dyDescent="0.25">
      <c r="A806" t="s">
        <v>3068</v>
      </c>
      <c r="B806">
        <v>1982</v>
      </c>
      <c r="C806" t="s">
        <v>8355</v>
      </c>
      <c r="D806">
        <v>27</v>
      </c>
      <c r="E806">
        <v>3</v>
      </c>
      <c r="F806" s="17">
        <v>6664.32</v>
      </c>
      <c r="G806" t="s">
        <v>8349</v>
      </c>
      <c r="H806" t="s">
        <v>8349</v>
      </c>
      <c r="I806" t="s">
        <v>8351</v>
      </c>
      <c r="L806" s="20">
        <v>1982</v>
      </c>
      <c r="M806" s="20" t="s">
        <v>8355</v>
      </c>
      <c r="N806" s="20" t="s">
        <v>8349</v>
      </c>
      <c r="O806" s="20" t="s">
        <v>8349</v>
      </c>
      <c r="P806" s="20" t="s">
        <v>8351</v>
      </c>
      <c r="Q806" s="20" t="str">
        <f>CONCATENATE(Table1[[#This Row],[date]],"-",M806,"-",L806)</f>
        <v>27-Sep-1982</v>
      </c>
      <c r="R806" s="24">
        <f t="shared" si="12"/>
        <v>40.696740547588007</v>
      </c>
    </row>
    <row r="807" spans="1:18" x14ac:dyDescent="0.25">
      <c r="A807" t="s">
        <v>3066</v>
      </c>
      <c r="B807">
        <v>1981</v>
      </c>
      <c r="C807" t="s">
        <v>8355</v>
      </c>
      <c r="D807">
        <v>17</v>
      </c>
      <c r="E807">
        <v>1</v>
      </c>
      <c r="F807" s="17">
        <v>6664.69</v>
      </c>
      <c r="G807" t="s">
        <v>8350</v>
      </c>
      <c r="H807" t="s">
        <v>8353</v>
      </c>
      <c r="I807" t="s">
        <v>8356</v>
      </c>
      <c r="L807" s="20">
        <v>1981</v>
      </c>
      <c r="M807" s="20" t="s">
        <v>8355</v>
      </c>
      <c r="N807" s="20" t="s">
        <v>8350</v>
      </c>
      <c r="O807" s="20" t="s">
        <v>8353</v>
      </c>
      <c r="P807" s="20" t="s">
        <v>8356</v>
      </c>
      <c r="Q807" s="20" t="str">
        <f>CONCATENATE(Table1[[#This Row],[date]],"-",M807,"-",L807)</f>
        <v>17-Sep-1981</v>
      </c>
      <c r="R807" s="24">
        <f t="shared" si="12"/>
        <v>41.724100604902894</v>
      </c>
    </row>
    <row r="808" spans="1:18" x14ac:dyDescent="0.25">
      <c r="A808" t="s">
        <v>3064</v>
      </c>
      <c r="B808">
        <v>1989</v>
      </c>
      <c r="C808" t="s">
        <v>8359</v>
      </c>
      <c r="D808">
        <v>20</v>
      </c>
      <c r="E808">
        <v>5</v>
      </c>
      <c r="F808" s="17">
        <v>6666.24</v>
      </c>
      <c r="G808" t="s">
        <v>8350</v>
      </c>
      <c r="H808" t="s">
        <v>8353</v>
      </c>
      <c r="I808" t="s">
        <v>8360</v>
      </c>
      <c r="L808" s="20">
        <v>1989</v>
      </c>
      <c r="M808" s="20" t="s">
        <v>8359</v>
      </c>
      <c r="N808" s="20" t="s">
        <v>8350</v>
      </c>
      <c r="O808" s="20" t="s">
        <v>8353</v>
      </c>
      <c r="P808" s="20" t="s">
        <v>8360</v>
      </c>
      <c r="Q808" s="20" t="str">
        <f>CONCATENATE(Table1[[#This Row],[date]],"-",M808,"-",L808)</f>
        <v>20-Oct-1989</v>
      </c>
      <c r="R808" s="24">
        <f t="shared" si="12"/>
        <v>33.633732300711877</v>
      </c>
    </row>
    <row r="809" spans="1:18" x14ac:dyDescent="0.25">
      <c r="A809" t="s">
        <v>3062</v>
      </c>
      <c r="B809">
        <v>1985</v>
      </c>
      <c r="C809" t="s">
        <v>8348</v>
      </c>
      <c r="D809">
        <v>9</v>
      </c>
      <c r="E809">
        <v>2</v>
      </c>
      <c r="F809" s="17">
        <v>6686.43</v>
      </c>
      <c r="G809" t="s">
        <v>8349</v>
      </c>
      <c r="H809" t="s">
        <v>8350</v>
      </c>
      <c r="I809" t="s">
        <v>8356</v>
      </c>
      <c r="L809" s="20">
        <v>1985</v>
      </c>
      <c r="M809" s="20" t="s">
        <v>8348</v>
      </c>
      <c r="N809" s="20" t="s">
        <v>8349</v>
      </c>
      <c r="O809" s="20" t="s">
        <v>8350</v>
      </c>
      <c r="P809" s="20" t="s">
        <v>8356</v>
      </c>
      <c r="Q809" s="20" t="str">
        <f>CONCATENATE(Table1[[#This Row],[date]],"-",M809,"-",L809)</f>
        <v>9-Jul-1985</v>
      </c>
      <c r="R809" s="24">
        <f t="shared" si="12"/>
        <v>37.915754001684924</v>
      </c>
    </row>
    <row r="810" spans="1:18" x14ac:dyDescent="0.25">
      <c r="A810" t="s">
        <v>3060</v>
      </c>
      <c r="B810">
        <v>1968</v>
      </c>
      <c r="C810" t="s">
        <v>8348</v>
      </c>
      <c r="D810">
        <v>13</v>
      </c>
      <c r="E810">
        <v>0</v>
      </c>
      <c r="F810" s="17">
        <v>6700.56</v>
      </c>
      <c r="G810" t="s">
        <v>8350</v>
      </c>
      <c r="H810" t="s">
        <v>8353</v>
      </c>
      <c r="I810" t="s">
        <v>8356</v>
      </c>
      <c r="L810" s="20">
        <v>1968</v>
      </c>
      <c r="M810" s="20" t="s">
        <v>8348</v>
      </c>
      <c r="N810" s="20" t="s">
        <v>8350</v>
      </c>
      <c r="O810" s="20" t="s">
        <v>8353</v>
      </c>
      <c r="P810" s="20" t="s">
        <v>8356</v>
      </c>
      <c r="Q810" s="20" t="str">
        <f>CONCATENATE(Table1[[#This Row],[date]],"-",M810,"-",L810)</f>
        <v>13-Jul-1968</v>
      </c>
      <c r="R810" s="24">
        <f t="shared" si="12"/>
        <v>54.902121834360024</v>
      </c>
    </row>
    <row r="811" spans="1:18" x14ac:dyDescent="0.25">
      <c r="A811" t="s">
        <v>3058</v>
      </c>
      <c r="B811">
        <v>1971</v>
      </c>
      <c r="C811" t="s">
        <v>8357</v>
      </c>
      <c r="D811">
        <v>12</v>
      </c>
      <c r="E811">
        <v>0</v>
      </c>
      <c r="F811" s="17">
        <v>6706.47</v>
      </c>
      <c r="G811" t="s">
        <v>8349</v>
      </c>
      <c r="H811" t="s">
        <v>8353</v>
      </c>
      <c r="I811" t="s">
        <v>8351</v>
      </c>
      <c r="L811" s="20">
        <v>1971</v>
      </c>
      <c r="M811" s="20" t="s">
        <v>8357</v>
      </c>
      <c r="N811" s="20" t="s">
        <v>8349</v>
      </c>
      <c r="O811" s="20" t="s">
        <v>8353</v>
      </c>
      <c r="P811" s="20" t="s">
        <v>8351</v>
      </c>
      <c r="Q811" s="20" t="str">
        <f>CONCATENATE(Table1[[#This Row],[date]],"-",M811,"-",L811)</f>
        <v>12-Dec-1971</v>
      </c>
      <c r="R811" s="24">
        <f t="shared" si="12"/>
        <v>51.488686847814854</v>
      </c>
    </row>
    <row r="812" spans="1:18" x14ac:dyDescent="0.25">
      <c r="A812" t="s">
        <v>3056</v>
      </c>
      <c r="B812">
        <v>1983</v>
      </c>
      <c r="C812" t="s">
        <v>8354</v>
      </c>
      <c r="D812">
        <v>12</v>
      </c>
      <c r="E812">
        <v>2</v>
      </c>
      <c r="F812" s="17">
        <v>6710.19</v>
      </c>
      <c r="G812" t="s">
        <v>8350</v>
      </c>
      <c r="H812" t="s">
        <v>8350</v>
      </c>
      <c r="I812" t="s">
        <v>8356</v>
      </c>
      <c r="L812" s="20">
        <v>1983</v>
      </c>
      <c r="M812" s="20" t="s">
        <v>8354</v>
      </c>
      <c r="N812" s="20" t="s">
        <v>8350</v>
      </c>
      <c r="O812" s="20" t="s">
        <v>8350</v>
      </c>
      <c r="P812" s="20" t="s">
        <v>8356</v>
      </c>
      <c r="Q812" s="20" t="str">
        <f>CONCATENATE(Table1[[#This Row],[date]],"-",M812,"-",L812)</f>
        <v>12-Jun-1983</v>
      </c>
      <c r="R812" s="24">
        <f t="shared" si="12"/>
        <v>39.989716193656093</v>
      </c>
    </row>
    <row r="813" spans="1:18" x14ac:dyDescent="0.25">
      <c r="A813" t="s">
        <v>3054</v>
      </c>
      <c r="B813">
        <v>1994</v>
      </c>
      <c r="C813" t="s">
        <v>8354</v>
      </c>
      <c r="D813">
        <v>13</v>
      </c>
      <c r="E813">
        <v>0</v>
      </c>
      <c r="F813" s="17">
        <v>6721.37</v>
      </c>
      <c r="G813" t="s">
        <v>8349</v>
      </c>
      <c r="H813" t="s">
        <v>8353</v>
      </c>
      <c r="I813" t="s">
        <v>8356</v>
      </c>
      <c r="L813" s="20">
        <v>1994</v>
      </c>
      <c r="M813" s="20" t="s">
        <v>8354</v>
      </c>
      <c r="N813" s="20" t="s">
        <v>8349</v>
      </c>
      <c r="O813" s="20" t="s">
        <v>8353</v>
      </c>
      <c r="P813" s="20" t="s">
        <v>8356</v>
      </c>
      <c r="Q813" s="20" t="str">
        <f>CONCATENATE(Table1[[#This Row],[date]],"-",M813,"-",L813)</f>
        <v>13-Jun-1994</v>
      </c>
      <c r="R813" s="24">
        <f t="shared" si="12"/>
        <v>28.986948982385687</v>
      </c>
    </row>
    <row r="814" spans="1:18" x14ac:dyDescent="0.25">
      <c r="A814" t="s">
        <v>3052</v>
      </c>
      <c r="B814">
        <v>1978</v>
      </c>
      <c r="C814" t="s">
        <v>8359</v>
      </c>
      <c r="D814">
        <v>21</v>
      </c>
      <c r="E814">
        <v>2</v>
      </c>
      <c r="F814" s="17">
        <v>6737.98</v>
      </c>
      <c r="G814" t="s">
        <v>8349</v>
      </c>
      <c r="H814" t="s">
        <v>8350</v>
      </c>
      <c r="I814" t="s">
        <v>8351</v>
      </c>
      <c r="L814" s="20">
        <v>1978</v>
      </c>
      <c r="M814" s="20" t="s">
        <v>8359</v>
      </c>
      <c r="N814" s="20" t="s">
        <v>8349</v>
      </c>
      <c r="O814" s="20" t="s">
        <v>8350</v>
      </c>
      <c r="P814" s="20" t="s">
        <v>8351</v>
      </c>
      <c r="Q814" s="20" t="str">
        <f>CONCATENATE(Table1[[#This Row],[date]],"-",M814,"-",L814)</f>
        <v>21-Oct-1978</v>
      </c>
      <c r="R814" s="24">
        <f t="shared" si="12"/>
        <v>44.631033867031725</v>
      </c>
    </row>
    <row r="815" spans="1:18" x14ac:dyDescent="0.25">
      <c r="A815" t="s">
        <v>3050</v>
      </c>
      <c r="B815">
        <v>1968</v>
      </c>
      <c r="C815" t="s">
        <v>8348</v>
      </c>
      <c r="D815">
        <v>18</v>
      </c>
      <c r="E815">
        <v>0</v>
      </c>
      <c r="F815" s="17">
        <v>6738.84</v>
      </c>
      <c r="G815" t="s">
        <v>8350</v>
      </c>
      <c r="H815" t="s">
        <v>8353</v>
      </c>
      <c r="I815" t="s">
        <v>8356</v>
      </c>
      <c r="L815" s="20">
        <v>1968</v>
      </c>
      <c r="M815" s="20" t="s">
        <v>8348</v>
      </c>
      <c r="N815" s="20" t="s">
        <v>8350</v>
      </c>
      <c r="O815" s="20" t="s">
        <v>8353</v>
      </c>
      <c r="P815" s="20" t="s">
        <v>8356</v>
      </c>
      <c r="Q815" s="20" t="str">
        <f>CONCATENATE(Table1[[#This Row],[date]],"-",M815,"-",L815)</f>
        <v>18-Jul-1968</v>
      </c>
      <c r="R815" s="24">
        <f t="shared" si="12"/>
        <v>54.888432580424364</v>
      </c>
    </row>
    <row r="816" spans="1:18" x14ac:dyDescent="0.25">
      <c r="A816" t="s">
        <v>3048</v>
      </c>
      <c r="B816">
        <v>1986</v>
      </c>
      <c r="C816" t="s">
        <v>8358</v>
      </c>
      <c r="D816">
        <v>7</v>
      </c>
      <c r="E816">
        <v>3</v>
      </c>
      <c r="F816" s="17">
        <v>6746.74</v>
      </c>
      <c r="G816" t="s">
        <v>8350</v>
      </c>
      <c r="H816" t="s">
        <v>8349</v>
      </c>
      <c r="I816" t="s">
        <v>8363</v>
      </c>
      <c r="L816" s="20">
        <v>1986</v>
      </c>
      <c r="M816" s="20" t="s">
        <v>8358</v>
      </c>
      <c r="N816" s="20" t="s">
        <v>8350</v>
      </c>
      <c r="O816" s="20" t="s">
        <v>8349</v>
      </c>
      <c r="P816" s="20" t="s">
        <v>8363</v>
      </c>
      <c r="Q816" s="20" t="str">
        <f>CONCATENATE(Table1[[#This Row],[date]],"-",M816,"-",L816)</f>
        <v>7-Aug-1986</v>
      </c>
      <c r="R816" s="24">
        <f t="shared" si="12"/>
        <v>36.836371496505507</v>
      </c>
    </row>
    <row r="817" spans="1:18" x14ac:dyDescent="0.25">
      <c r="A817" t="s">
        <v>3046</v>
      </c>
      <c r="B817">
        <v>1986</v>
      </c>
      <c r="C817" t="s">
        <v>8354</v>
      </c>
      <c r="D817">
        <v>5</v>
      </c>
      <c r="E817">
        <v>3</v>
      </c>
      <c r="F817" s="17">
        <v>6748.59</v>
      </c>
      <c r="G817" t="s">
        <v>8350</v>
      </c>
      <c r="H817" t="s">
        <v>8353</v>
      </c>
      <c r="I817" t="s">
        <v>8363</v>
      </c>
      <c r="L817" s="20">
        <v>1986</v>
      </c>
      <c r="M817" s="20" t="s">
        <v>8354</v>
      </c>
      <c r="N817" s="20" t="s">
        <v>8350</v>
      </c>
      <c r="O817" s="20" t="s">
        <v>8353</v>
      </c>
      <c r="P817" s="20" t="s">
        <v>8363</v>
      </c>
      <c r="Q817" s="20" t="str">
        <f>CONCATENATE(Table1[[#This Row],[date]],"-",M817,"-",L817)</f>
        <v>5-Jun-1986</v>
      </c>
      <c r="R817" s="24">
        <f t="shared" si="12"/>
        <v>37.008862309964691</v>
      </c>
    </row>
    <row r="818" spans="1:18" x14ac:dyDescent="0.25">
      <c r="A818" t="s">
        <v>3044</v>
      </c>
      <c r="B818">
        <v>1970</v>
      </c>
      <c r="C818" t="s">
        <v>8354</v>
      </c>
      <c r="D818">
        <v>17</v>
      </c>
      <c r="E818">
        <v>0</v>
      </c>
      <c r="F818" s="17">
        <v>6749.63</v>
      </c>
      <c r="G818" t="s">
        <v>8349</v>
      </c>
      <c r="H818" t="s">
        <v>8353</v>
      </c>
      <c r="I818" t="s">
        <v>8351</v>
      </c>
      <c r="L818" s="20">
        <v>1970</v>
      </c>
      <c r="M818" s="20" t="s">
        <v>8354</v>
      </c>
      <c r="N818" s="20" t="s">
        <v>8349</v>
      </c>
      <c r="O818" s="20" t="s">
        <v>8353</v>
      </c>
      <c r="P818" s="20" t="s">
        <v>8351</v>
      </c>
      <c r="Q818" s="20" t="str">
        <f>CONCATENATE(Table1[[#This Row],[date]],"-",M818,"-",L818)</f>
        <v>17-Jun-1970</v>
      </c>
      <c r="R818" s="24">
        <f t="shared" si="12"/>
        <v>52.976017847183485</v>
      </c>
    </row>
    <row r="819" spans="1:18" x14ac:dyDescent="0.25">
      <c r="A819" t="s">
        <v>3042</v>
      </c>
      <c r="B819">
        <v>1966</v>
      </c>
      <c r="C819" t="s">
        <v>8357</v>
      </c>
      <c r="D819">
        <v>9</v>
      </c>
      <c r="E819">
        <v>0</v>
      </c>
      <c r="F819" s="17">
        <v>6750.27</v>
      </c>
      <c r="G819" t="s">
        <v>8350</v>
      </c>
      <c r="H819" t="s">
        <v>8349</v>
      </c>
      <c r="I819" t="s">
        <v>8351</v>
      </c>
      <c r="L819" s="20">
        <v>1966</v>
      </c>
      <c r="M819" s="20" t="s">
        <v>8357</v>
      </c>
      <c r="N819" s="20" t="s">
        <v>8350</v>
      </c>
      <c r="O819" s="20" t="s">
        <v>8349</v>
      </c>
      <c r="P819" s="20" t="s">
        <v>8351</v>
      </c>
      <c r="Q819" s="20" t="str">
        <f>CONCATENATE(Table1[[#This Row],[date]],"-",M819,"-",L819)</f>
        <v>9-Dec-1966</v>
      </c>
      <c r="R819" s="24">
        <f t="shared" si="12"/>
        <v>56.496884441087616</v>
      </c>
    </row>
    <row r="820" spans="1:18" x14ac:dyDescent="0.25">
      <c r="A820" t="s">
        <v>3040</v>
      </c>
      <c r="B820">
        <v>1988</v>
      </c>
      <c r="C820" t="s">
        <v>8359</v>
      </c>
      <c r="D820">
        <v>10</v>
      </c>
      <c r="E820">
        <v>3</v>
      </c>
      <c r="F820" s="17">
        <v>6753.04</v>
      </c>
      <c r="G820" t="s">
        <v>8349</v>
      </c>
      <c r="H820" t="s">
        <v>8349</v>
      </c>
      <c r="I820" t="s">
        <v>8366</v>
      </c>
      <c r="L820" s="20">
        <v>1988</v>
      </c>
      <c r="M820" s="20" t="s">
        <v>8359</v>
      </c>
      <c r="N820" s="20" t="s">
        <v>8349</v>
      </c>
      <c r="O820" s="20" t="s">
        <v>8349</v>
      </c>
      <c r="P820" s="20" t="s">
        <v>8366</v>
      </c>
      <c r="Q820" s="20" t="str">
        <f>CONCATENATE(Table1[[#This Row],[date]],"-",M820,"-",L820)</f>
        <v>10-Oct-1988</v>
      </c>
      <c r="R820" s="24">
        <f t="shared" si="12"/>
        <v>34.658453114305267</v>
      </c>
    </row>
    <row r="821" spans="1:18" x14ac:dyDescent="0.25">
      <c r="A821" t="s">
        <v>3038</v>
      </c>
      <c r="B821">
        <v>1981</v>
      </c>
      <c r="C821" t="s">
        <v>8355</v>
      </c>
      <c r="D821">
        <v>21</v>
      </c>
      <c r="E821">
        <v>1</v>
      </c>
      <c r="F821" s="17">
        <v>6770.19</v>
      </c>
      <c r="G821" t="s">
        <v>8349</v>
      </c>
      <c r="H821" t="s">
        <v>8350</v>
      </c>
      <c r="I821" t="s">
        <v>8351</v>
      </c>
      <c r="L821" s="20">
        <v>1981</v>
      </c>
      <c r="M821" s="20" t="s">
        <v>8355</v>
      </c>
      <c r="N821" s="20" t="s">
        <v>8349</v>
      </c>
      <c r="O821" s="20" t="s">
        <v>8350</v>
      </c>
      <c r="P821" s="20" t="s">
        <v>8351</v>
      </c>
      <c r="Q821" s="20" t="str">
        <f>CONCATENATE(Table1[[#This Row],[date]],"-",M821,"-",L821)</f>
        <v>21-Sep-1981</v>
      </c>
      <c r="R821" s="24">
        <f t="shared" si="12"/>
        <v>41.713148678764725</v>
      </c>
    </row>
    <row r="822" spans="1:18" x14ac:dyDescent="0.25">
      <c r="A822" t="s">
        <v>3036</v>
      </c>
      <c r="B822">
        <v>1981</v>
      </c>
      <c r="C822" t="s">
        <v>8355</v>
      </c>
      <c r="D822">
        <v>3</v>
      </c>
      <c r="E822">
        <v>1</v>
      </c>
      <c r="F822" s="17">
        <v>6775.96</v>
      </c>
      <c r="G822" t="s">
        <v>8349</v>
      </c>
      <c r="H822" t="s">
        <v>8350</v>
      </c>
      <c r="I822" t="s">
        <v>8360</v>
      </c>
      <c r="L822" s="20">
        <v>1981</v>
      </c>
      <c r="M822" s="20" t="s">
        <v>8355</v>
      </c>
      <c r="N822" s="20" t="s">
        <v>8349</v>
      </c>
      <c r="O822" s="20" t="s">
        <v>8350</v>
      </c>
      <c r="P822" s="20" t="s">
        <v>8360</v>
      </c>
      <c r="Q822" s="20" t="str">
        <f>CONCATENATE(Table1[[#This Row],[date]],"-",M822,"-",L822)</f>
        <v>3-Sep-1981</v>
      </c>
      <c r="R822" s="24">
        <f t="shared" si="12"/>
        <v>41.762432346386504</v>
      </c>
    </row>
    <row r="823" spans="1:18" x14ac:dyDescent="0.25">
      <c r="A823" t="s">
        <v>3034</v>
      </c>
      <c r="B823">
        <v>1981</v>
      </c>
      <c r="C823" t="s">
        <v>8359</v>
      </c>
      <c r="D823">
        <v>8</v>
      </c>
      <c r="E823">
        <v>1</v>
      </c>
      <c r="F823" s="17">
        <v>6781.35</v>
      </c>
      <c r="G823" t="s">
        <v>8349</v>
      </c>
      <c r="H823" t="s">
        <v>8353</v>
      </c>
      <c r="I823" t="s">
        <v>8351</v>
      </c>
      <c r="L823" s="20">
        <v>1981</v>
      </c>
      <c r="M823" s="20" t="s">
        <v>8359</v>
      </c>
      <c r="N823" s="20" t="s">
        <v>8349</v>
      </c>
      <c r="O823" s="20" t="s">
        <v>8353</v>
      </c>
      <c r="P823" s="20" t="s">
        <v>8351</v>
      </c>
      <c r="Q823" s="20" t="str">
        <f>CONCATENATE(Table1[[#This Row],[date]],"-",M823,"-",L823)</f>
        <v>8-Oct-1981</v>
      </c>
      <c r="R823" s="24">
        <f t="shared" si="12"/>
        <v>41.66660299267749</v>
      </c>
    </row>
    <row r="824" spans="1:18" x14ac:dyDescent="0.25">
      <c r="A824" t="s">
        <v>3032</v>
      </c>
      <c r="B824">
        <v>1980</v>
      </c>
      <c r="C824" t="s">
        <v>8352</v>
      </c>
      <c r="D824">
        <v>23</v>
      </c>
      <c r="E824">
        <v>2</v>
      </c>
      <c r="F824" s="17">
        <v>6781.52</v>
      </c>
      <c r="G824" t="s">
        <v>8349</v>
      </c>
      <c r="H824" t="s">
        <v>8349</v>
      </c>
      <c r="I824" t="s">
        <v>8351</v>
      </c>
      <c r="L824" s="20">
        <v>1980</v>
      </c>
      <c r="M824" s="20" t="s">
        <v>8352</v>
      </c>
      <c r="N824" s="20" t="s">
        <v>8349</v>
      </c>
      <c r="O824" s="20" t="s">
        <v>8349</v>
      </c>
      <c r="P824" s="20" t="s">
        <v>8351</v>
      </c>
      <c r="Q824" s="20" t="str">
        <f>CONCATENATE(Table1[[#This Row],[date]],"-",M824,"-",L824)</f>
        <v>23-Nov-1980</v>
      </c>
      <c r="R824" s="24">
        <f t="shared" si="12"/>
        <v>42.53798767967146</v>
      </c>
    </row>
    <row r="825" spans="1:18" x14ac:dyDescent="0.25">
      <c r="A825" t="s">
        <v>3030</v>
      </c>
      <c r="B825">
        <v>1985</v>
      </c>
      <c r="C825" t="s">
        <v>8357</v>
      </c>
      <c r="D825">
        <v>24</v>
      </c>
      <c r="E825">
        <v>3</v>
      </c>
      <c r="F825" s="17">
        <v>6796.86</v>
      </c>
      <c r="G825" t="s">
        <v>8350</v>
      </c>
      <c r="H825" t="s">
        <v>8350</v>
      </c>
      <c r="I825" t="s">
        <v>8356</v>
      </c>
      <c r="L825" s="20">
        <v>1985</v>
      </c>
      <c r="M825" s="20" t="s">
        <v>8357</v>
      </c>
      <c r="N825" s="20" t="s">
        <v>8350</v>
      </c>
      <c r="O825" s="20" t="s">
        <v>8350</v>
      </c>
      <c r="P825" s="20" t="s">
        <v>8356</v>
      </c>
      <c r="Q825" s="20" t="str">
        <f>CONCATENATE(Table1[[#This Row],[date]],"-",M825,"-",L825)</f>
        <v>24-Dec-1985</v>
      </c>
      <c r="R825" s="24">
        <f t="shared" si="12"/>
        <v>37.455770850884583</v>
      </c>
    </row>
    <row r="826" spans="1:18" x14ac:dyDescent="0.25">
      <c r="A826" t="s">
        <v>3028</v>
      </c>
      <c r="B826">
        <v>1991</v>
      </c>
      <c r="C826" t="s">
        <v>8354</v>
      </c>
      <c r="D826">
        <v>29</v>
      </c>
      <c r="E826">
        <v>5</v>
      </c>
      <c r="F826" s="17">
        <v>6799.46</v>
      </c>
      <c r="G826" t="s">
        <v>8353</v>
      </c>
      <c r="H826" t="s">
        <v>8349</v>
      </c>
      <c r="I826" t="s">
        <v>8368</v>
      </c>
      <c r="L826" s="20">
        <v>1991</v>
      </c>
      <c r="M826" s="20" t="s">
        <v>8354</v>
      </c>
      <c r="N826" s="20" t="s">
        <v>8353</v>
      </c>
      <c r="O826" s="20" t="s">
        <v>8349</v>
      </c>
      <c r="P826" s="20" t="s">
        <v>8368</v>
      </c>
      <c r="Q826" s="20" t="str">
        <f>CONCATENATE(Table1[[#This Row],[date]],"-",M826,"-",L826)</f>
        <v>29-Jun-1991</v>
      </c>
      <c r="R826" s="24">
        <f t="shared" si="12"/>
        <v>31.943167676097236</v>
      </c>
    </row>
    <row r="827" spans="1:18" x14ac:dyDescent="0.25">
      <c r="A827" t="s">
        <v>3026</v>
      </c>
      <c r="B827">
        <v>1975</v>
      </c>
      <c r="C827" t="s">
        <v>8358</v>
      </c>
      <c r="D827">
        <v>17</v>
      </c>
      <c r="E827">
        <v>1</v>
      </c>
      <c r="F827" s="17">
        <v>6809.46</v>
      </c>
      <c r="G827" t="s">
        <v>8349</v>
      </c>
      <c r="H827" t="s">
        <v>8353</v>
      </c>
      <c r="I827" t="s">
        <v>8356</v>
      </c>
      <c r="L827" s="20">
        <v>1975</v>
      </c>
      <c r="M827" s="20" t="s">
        <v>8358</v>
      </c>
      <c r="N827" s="20" t="s">
        <v>8349</v>
      </c>
      <c r="O827" s="20" t="s">
        <v>8353</v>
      </c>
      <c r="P827" s="20" t="s">
        <v>8356</v>
      </c>
      <c r="Q827" s="20" t="str">
        <f>CONCATENATE(Table1[[#This Row],[date]],"-",M827,"-",L827)</f>
        <v>17-Aug-1975</v>
      </c>
      <c r="R827" s="24">
        <f t="shared" si="12"/>
        <v>47.80901827121864</v>
      </c>
    </row>
    <row r="828" spans="1:18" x14ac:dyDescent="0.25">
      <c r="A828" t="s">
        <v>3024</v>
      </c>
      <c r="B828">
        <v>1994</v>
      </c>
      <c r="C828" t="s">
        <v>8348</v>
      </c>
      <c r="D828">
        <v>8</v>
      </c>
      <c r="E828">
        <v>0</v>
      </c>
      <c r="F828" s="17">
        <v>6827.69</v>
      </c>
      <c r="G828" t="s">
        <v>8349</v>
      </c>
      <c r="H828" t="s">
        <v>8349</v>
      </c>
      <c r="I828" t="s">
        <v>8369</v>
      </c>
      <c r="L828" s="20">
        <v>1994</v>
      </c>
      <c r="M828" s="20" t="s">
        <v>8348</v>
      </c>
      <c r="N828" s="20" t="s">
        <v>8349</v>
      </c>
      <c r="O828" s="20" t="s">
        <v>8349</v>
      </c>
      <c r="P828" s="20" t="s">
        <v>8369</v>
      </c>
      <c r="Q828" s="20" t="str">
        <f>CONCATENATE(Table1[[#This Row],[date]],"-",M828,"-",L828)</f>
        <v>8-Jul-1994</v>
      </c>
      <c r="R828" s="24">
        <f t="shared" si="12"/>
        <v>28.918499589303639</v>
      </c>
    </row>
    <row r="829" spans="1:18" x14ac:dyDescent="0.25">
      <c r="A829" t="s">
        <v>3022</v>
      </c>
      <c r="B829">
        <v>1979</v>
      </c>
      <c r="C829" t="s">
        <v>8348</v>
      </c>
      <c r="D829">
        <v>15</v>
      </c>
      <c r="E829">
        <v>0</v>
      </c>
      <c r="F829" s="17">
        <v>6837.37</v>
      </c>
      <c r="G829" t="s">
        <v>8350</v>
      </c>
      <c r="H829" t="s">
        <v>8353</v>
      </c>
      <c r="I829" t="s">
        <v>8363</v>
      </c>
      <c r="L829" s="20">
        <v>1979</v>
      </c>
      <c r="M829" s="20" t="s">
        <v>8348</v>
      </c>
      <c r="N829" s="20" t="s">
        <v>8350</v>
      </c>
      <c r="O829" s="20" t="s">
        <v>8353</v>
      </c>
      <c r="P829" s="20" t="s">
        <v>8363</v>
      </c>
      <c r="Q829" s="20" t="str">
        <f>CONCATENATE(Table1[[#This Row],[date]],"-",M829,"-",L829)</f>
        <v>15-Jul-1979</v>
      </c>
      <c r="R829" s="24">
        <f t="shared" si="12"/>
        <v>43.899367242638107</v>
      </c>
    </row>
    <row r="830" spans="1:18" x14ac:dyDescent="0.25">
      <c r="A830" t="s">
        <v>3020</v>
      </c>
      <c r="B830">
        <v>2000</v>
      </c>
      <c r="C830" t="s">
        <v>8352</v>
      </c>
      <c r="D830">
        <v>30</v>
      </c>
      <c r="E830">
        <v>0</v>
      </c>
      <c r="F830" s="17">
        <v>6842.28</v>
      </c>
      <c r="G830" t="s">
        <v>8349</v>
      </c>
      <c r="H830" t="s">
        <v>8353</v>
      </c>
      <c r="I830" t="s">
        <v>8356</v>
      </c>
      <c r="L830" s="20">
        <v>2000</v>
      </c>
      <c r="M830" s="20" t="s">
        <v>8352</v>
      </c>
      <c r="N830" s="20" t="s">
        <v>8349</v>
      </c>
      <c r="O830" s="20" t="s">
        <v>8353</v>
      </c>
      <c r="P830" s="20" t="s">
        <v>8356</v>
      </c>
      <c r="Q830" s="20" t="str">
        <f>CONCATENATE(Table1[[#This Row],[date]],"-",M830,"-",L830)</f>
        <v>30-Nov-2000</v>
      </c>
      <c r="R830" s="24">
        <f t="shared" si="12"/>
        <v>22.518822724161534</v>
      </c>
    </row>
    <row r="831" spans="1:18" x14ac:dyDescent="0.25">
      <c r="A831" t="s">
        <v>3018</v>
      </c>
      <c r="B831">
        <v>1977</v>
      </c>
      <c r="C831" t="s">
        <v>8354</v>
      </c>
      <c r="D831">
        <v>15</v>
      </c>
      <c r="E831">
        <v>2</v>
      </c>
      <c r="F831" s="17">
        <v>6843.17</v>
      </c>
      <c r="G831" t="s">
        <v>8349</v>
      </c>
      <c r="H831" t="s">
        <v>8353</v>
      </c>
      <c r="I831" t="s">
        <v>8351</v>
      </c>
      <c r="L831" s="20">
        <v>1977</v>
      </c>
      <c r="M831" s="20" t="s">
        <v>8354</v>
      </c>
      <c r="N831" s="20" t="s">
        <v>8349</v>
      </c>
      <c r="O831" s="20" t="s">
        <v>8353</v>
      </c>
      <c r="P831" s="20" t="s">
        <v>8351</v>
      </c>
      <c r="Q831" s="20" t="str">
        <f>CONCATENATE(Table1[[#This Row],[date]],"-",M831,"-",L831)</f>
        <v>15-Jun-1977</v>
      </c>
      <c r="R831" s="24">
        <f t="shared" si="12"/>
        <v>45.981475008738201</v>
      </c>
    </row>
    <row r="832" spans="1:18" x14ac:dyDescent="0.25">
      <c r="A832" t="s">
        <v>3016</v>
      </c>
      <c r="B832">
        <v>1979</v>
      </c>
      <c r="C832" t="s">
        <v>8352</v>
      </c>
      <c r="D832">
        <v>4</v>
      </c>
      <c r="E832">
        <v>1</v>
      </c>
      <c r="F832" s="17">
        <v>6849.03</v>
      </c>
      <c r="G832" t="s">
        <v>8349</v>
      </c>
      <c r="H832" t="s">
        <v>8349</v>
      </c>
      <c r="I832" t="s">
        <v>8360</v>
      </c>
      <c r="L832" s="20">
        <v>1979</v>
      </c>
      <c r="M832" s="20" t="s">
        <v>8352</v>
      </c>
      <c r="N832" s="20" t="s">
        <v>8349</v>
      </c>
      <c r="O832" s="20" t="s">
        <v>8349</v>
      </c>
      <c r="P832" s="20" t="s">
        <v>8360</v>
      </c>
      <c r="Q832" s="20" t="str">
        <f>CONCATENATE(Table1[[#This Row],[date]],"-",M832,"-",L832)</f>
        <v>4-Nov-1979</v>
      </c>
      <c r="R832" s="24">
        <f t="shared" si="12"/>
        <v>43.592723290338277</v>
      </c>
    </row>
    <row r="833" spans="1:18" x14ac:dyDescent="0.25">
      <c r="A833" t="s">
        <v>3014</v>
      </c>
      <c r="B833">
        <v>1981</v>
      </c>
      <c r="C833" t="s">
        <v>8354</v>
      </c>
      <c r="D833">
        <v>19</v>
      </c>
      <c r="E833">
        <v>1</v>
      </c>
      <c r="F833" s="17">
        <v>6858.48</v>
      </c>
      <c r="G833" t="s">
        <v>8349</v>
      </c>
      <c r="H833" t="s">
        <v>8349</v>
      </c>
      <c r="I833" t="s">
        <v>8362</v>
      </c>
      <c r="L833" s="20">
        <v>1981</v>
      </c>
      <c r="M833" s="20" t="s">
        <v>8354</v>
      </c>
      <c r="N833" s="20" t="s">
        <v>8349</v>
      </c>
      <c r="O833" s="20" t="s">
        <v>8349</v>
      </c>
      <c r="P833" s="20" t="s">
        <v>8362</v>
      </c>
      <c r="Q833" s="20" t="str">
        <f>CONCATENATE(Table1[[#This Row],[date]],"-",M833,"-",L833)</f>
        <v>19-Jun-1981</v>
      </c>
      <c r="R833" s="24">
        <f t="shared" si="12"/>
        <v>41.970518943011783</v>
      </c>
    </row>
    <row r="834" spans="1:18" x14ac:dyDescent="0.25">
      <c r="A834" t="s">
        <v>3012</v>
      </c>
      <c r="B834">
        <v>1978</v>
      </c>
      <c r="C834" t="s">
        <v>8358</v>
      </c>
      <c r="D834">
        <v>5</v>
      </c>
      <c r="E834">
        <v>2</v>
      </c>
      <c r="F834" s="17">
        <v>6863.49</v>
      </c>
      <c r="G834" t="s">
        <v>8349</v>
      </c>
      <c r="H834" t="s">
        <v>8353</v>
      </c>
      <c r="I834" t="s">
        <v>8351</v>
      </c>
      <c r="L834" s="20">
        <v>1978</v>
      </c>
      <c r="M834" s="20" t="s">
        <v>8358</v>
      </c>
      <c r="N834" s="20" t="s">
        <v>8349</v>
      </c>
      <c r="O834" s="20" t="s">
        <v>8353</v>
      </c>
      <c r="P834" s="20" t="s">
        <v>8351</v>
      </c>
      <c r="Q834" s="20" t="str">
        <f>CONCATENATE(Table1[[#This Row],[date]],"-",M834,"-",L834)</f>
        <v>5-Aug-1978</v>
      </c>
      <c r="R834" s="24">
        <f t="shared" si="12"/>
        <v>44.841854651508839</v>
      </c>
    </row>
    <row r="835" spans="1:18" x14ac:dyDescent="0.25">
      <c r="A835" t="s">
        <v>3010</v>
      </c>
      <c r="B835">
        <v>1969</v>
      </c>
      <c r="C835" t="s">
        <v>8359</v>
      </c>
      <c r="D835">
        <v>23</v>
      </c>
      <c r="E835">
        <v>0</v>
      </c>
      <c r="F835" s="17">
        <v>6868.39</v>
      </c>
      <c r="G835" t="s">
        <v>8349</v>
      </c>
      <c r="H835" t="s">
        <v>8349</v>
      </c>
      <c r="I835" t="s">
        <v>8351</v>
      </c>
      <c r="L835" s="20">
        <v>1969</v>
      </c>
      <c r="M835" s="20" t="s">
        <v>8359</v>
      </c>
      <c r="N835" s="20" t="s">
        <v>8349</v>
      </c>
      <c r="O835" s="20" t="s">
        <v>8349</v>
      </c>
      <c r="P835" s="20" t="s">
        <v>8351</v>
      </c>
      <c r="Q835" s="20" t="str">
        <f>CONCATENATE(Table1[[#This Row],[date]],"-",M835,"-",L835)</f>
        <v>23-Oct-1969</v>
      </c>
      <c r="R835" s="24">
        <f t="shared" ref="R835:R898" si="13">YEARFRAC(Q835,DATE(2023,6,8),1)</f>
        <v>53.62554759060135</v>
      </c>
    </row>
    <row r="836" spans="1:18" x14ac:dyDescent="0.25">
      <c r="A836" t="s">
        <v>3008</v>
      </c>
      <c r="B836">
        <v>1981</v>
      </c>
      <c r="C836" t="s">
        <v>8354</v>
      </c>
      <c r="D836">
        <v>23</v>
      </c>
      <c r="E836">
        <v>2</v>
      </c>
      <c r="F836" s="17">
        <v>6875.96</v>
      </c>
      <c r="G836" t="s">
        <v>8349</v>
      </c>
      <c r="H836" t="s">
        <v>8349</v>
      </c>
      <c r="I836" t="s">
        <v>8360</v>
      </c>
      <c r="L836" s="20">
        <v>1981</v>
      </c>
      <c r="M836" s="20" t="s">
        <v>8354</v>
      </c>
      <c r="N836" s="20" t="s">
        <v>8349</v>
      </c>
      <c r="O836" s="20" t="s">
        <v>8349</v>
      </c>
      <c r="P836" s="20" t="s">
        <v>8360</v>
      </c>
      <c r="Q836" s="20" t="str">
        <f>CONCATENATE(Table1[[#This Row],[date]],"-",M836,"-",L836)</f>
        <v>23-Jun-1981</v>
      </c>
      <c r="R836" s="24">
        <f t="shared" si="13"/>
        <v>41.959567016873606</v>
      </c>
    </row>
    <row r="837" spans="1:18" x14ac:dyDescent="0.25">
      <c r="A837" t="s">
        <v>3006</v>
      </c>
      <c r="B837">
        <v>2004</v>
      </c>
      <c r="C837" t="s">
        <v>8357</v>
      </c>
      <c r="D837">
        <v>24</v>
      </c>
      <c r="E837">
        <v>0</v>
      </c>
      <c r="F837" s="17">
        <v>6876.53</v>
      </c>
      <c r="G837" t="s">
        <v>8349</v>
      </c>
      <c r="H837" t="s">
        <v>8353</v>
      </c>
      <c r="I837" t="s">
        <v>8356</v>
      </c>
      <c r="L837" s="20">
        <v>2004</v>
      </c>
      <c r="M837" s="20" t="s">
        <v>8357</v>
      </c>
      <c r="N837" s="20" t="s">
        <v>8349</v>
      </c>
      <c r="O837" s="20" t="s">
        <v>8353</v>
      </c>
      <c r="P837" s="20" t="s">
        <v>8356</v>
      </c>
      <c r="Q837" s="20" t="str">
        <f>CONCATENATE(Table1[[#This Row],[date]],"-",M837,"-",L837)</f>
        <v>24-Dec-2004</v>
      </c>
      <c r="R837" s="24">
        <f t="shared" si="13"/>
        <v>18.453114305270361</v>
      </c>
    </row>
    <row r="838" spans="1:18" x14ac:dyDescent="0.25">
      <c r="A838" t="s">
        <v>3004</v>
      </c>
      <c r="B838">
        <v>1985</v>
      </c>
      <c r="C838" t="s">
        <v>8355</v>
      </c>
      <c r="D838">
        <v>10</v>
      </c>
      <c r="E838">
        <v>2</v>
      </c>
      <c r="F838" s="17">
        <v>6877.98</v>
      </c>
      <c r="G838" t="s">
        <v>8349</v>
      </c>
      <c r="H838" t="s">
        <v>8353</v>
      </c>
      <c r="I838" t="s">
        <v>8366</v>
      </c>
      <c r="L838" s="20">
        <v>1985</v>
      </c>
      <c r="M838" s="20" t="s">
        <v>8355</v>
      </c>
      <c r="N838" s="20" t="s">
        <v>8349</v>
      </c>
      <c r="O838" s="20" t="s">
        <v>8353</v>
      </c>
      <c r="P838" s="20" t="s">
        <v>8366</v>
      </c>
      <c r="Q838" s="20" t="str">
        <f>CONCATENATE(Table1[[#This Row],[date]],"-",M838,"-",L838)</f>
        <v>10-Sep-1985</v>
      </c>
      <c r="R838" s="24">
        <f t="shared" si="13"/>
        <v>37.743260320134794</v>
      </c>
    </row>
    <row r="839" spans="1:18" x14ac:dyDescent="0.25">
      <c r="A839" t="s">
        <v>3002</v>
      </c>
      <c r="B839">
        <v>1989</v>
      </c>
      <c r="C839" t="s">
        <v>8357</v>
      </c>
      <c r="D839">
        <v>21</v>
      </c>
      <c r="E839">
        <v>3</v>
      </c>
      <c r="F839" s="17">
        <v>6895.19</v>
      </c>
      <c r="G839" t="s">
        <v>8349</v>
      </c>
      <c r="H839" t="s">
        <v>8350</v>
      </c>
      <c r="I839" t="s">
        <v>8366</v>
      </c>
      <c r="L839" s="20">
        <v>1989</v>
      </c>
      <c r="M839" s="20" t="s">
        <v>8357</v>
      </c>
      <c r="N839" s="20" t="s">
        <v>8349</v>
      </c>
      <c r="O839" s="20" t="s">
        <v>8350</v>
      </c>
      <c r="P839" s="20" t="s">
        <v>8366</v>
      </c>
      <c r="Q839" s="20" t="str">
        <f>CONCATENATE(Table1[[#This Row],[date]],"-",M839,"-",L839)</f>
        <v>21-Dec-1989</v>
      </c>
      <c r="R839" s="24">
        <f t="shared" si="13"/>
        <v>33.4639755925839</v>
      </c>
    </row>
    <row r="840" spans="1:18" x14ac:dyDescent="0.25">
      <c r="A840" t="s">
        <v>3000</v>
      </c>
      <c r="B840">
        <v>1984</v>
      </c>
      <c r="C840" t="s">
        <v>8355</v>
      </c>
      <c r="D840">
        <v>5</v>
      </c>
      <c r="E840">
        <v>2</v>
      </c>
      <c r="F840" s="17">
        <v>6933.24</v>
      </c>
      <c r="G840" t="s">
        <v>8349</v>
      </c>
      <c r="H840" t="s">
        <v>8350</v>
      </c>
      <c r="I840" t="s">
        <v>8356</v>
      </c>
      <c r="L840" s="20">
        <v>1984</v>
      </c>
      <c r="M840" s="20" t="s">
        <v>8355</v>
      </c>
      <c r="N840" s="20" t="s">
        <v>8349</v>
      </c>
      <c r="O840" s="20" t="s">
        <v>8350</v>
      </c>
      <c r="P840" s="20" t="s">
        <v>8356</v>
      </c>
      <c r="Q840" s="20" t="str">
        <f>CONCATENATE(Table1[[#This Row],[date]],"-",M840,"-",L840)</f>
        <v>5-Sep-1984</v>
      </c>
      <c r="R840" s="24">
        <f t="shared" si="13"/>
        <v>38.75427789185489</v>
      </c>
    </row>
    <row r="841" spans="1:18" x14ac:dyDescent="0.25">
      <c r="A841" t="s">
        <v>2998</v>
      </c>
      <c r="B841">
        <v>1978</v>
      </c>
      <c r="C841" t="s">
        <v>8352</v>
      </c>
      <c r="D841">
        <v>29</v>
      </c>
      <c r="E841">
        <v>2</v>
      </c>
      <c r="F841" s="17">
        <v>6938.11</v>
      </c>
      <c r="G841" t="s">
        <v>8349</v>
      </c>
      <c r="H841" t="s">
        <v>8349</v>
      </c>
      <c r="I841" t="s">
        <v>8351</v>
      </c>
      <c r="L841" s="20">
        <v>1978</v>
      </c>
      <c r="M841" s="20" t="s">
        <v>8352</v>
      </c>
      <c r="N841" s="20" t="s">
        <v>8349</v>
      </c>
      <c r="O841" s="20" t="s">
        <v>8349</v>
      </c>
      <c r="P841" s="20" t="s">
        <v>8351</v>
      </c>
      <c r="Q841" s="20" t="str">
        <f>CONCATENATE(Table1[[#This Row],[date]],"-",M841,"-",L841)</f>
        <v>29-Nov-1978</v>
      </c>
      <c r="R841" s="24">
        <f t="shared" si="13"/>
        <v>44.524254508660199</v>
      </c>
    </row>
    <row r="842" spans="1:18" x14ac:dyDescent="0.25">
      <c r="A842" t="s">
        <v>2996</v>
      </c>
      <c r="B842">
        <v>1980</v>
      </c>
      <c r="C842" t="s">
        <v>8358</v>
      </c>
      <c r="D842">
        <v>30</v>
      </c>
      <c r="E842">
        <v>1</v>
      </c>
      <c r="F842" s="17">
        <v>6940.91</v>
      </c>
      <c r="G842" t="s">
        <v>8349</v>
      </c>
      <c r="H842" t="s">
        <v>8349</v>
      </c>
      <c r="I842" t="s">
        <v>8356</v>
      </c>
      <c r="L842" s="20">
        <v>1980</v>
      </c>
      <c r="M842" s="20" t="s">
        <v>8358</v>
      </c>
      <c r="N842" s="20" t="s">
        <v>8349</v>
      </c>
      <c r="O842" s="20" t="s">
        <v>8349</v>
      </c>
      <c r="P842" s="20" t="s">
        <v>8356</v>
      </c>
      <c r="Q842" s="20" t="str">
        <f>CONCATENATE(Table1[[#This Row],[date]],"-",M842,"-",L842)</f>
        <v>30-Aug-1980</v>
      </c>
      <c r="R842" s="24">
        <f t="shared" si="13"/>
        <v>42.770704996577685</v>
      </c>
    </row>
    <row r="843" spans="1:18" x14ac:dyDescent="0.25">
      <c r="A843" t="s">
        <v>2994</v>
      </c>
      <c r="B843">
        <v>1980</v>
      </c>
      <c r="C843" t="s">
        <v>8359</v>
      </c>
      <c r="D843">
        <v>5</v>
      </c>
      <c r="E843">
        <v>2</v>
      </c>
      <c r="F843" s="17">
        <v>6940.94</v>
      </c>
      <c r="G843" t="s">
        <v>8349</v>
      </c>
      <c r="H843" t="s">
        <v>8350</v>
      </c>
      <c r="I843" t="s">
        <v>8351</v>
      </c>
      <c r="L843" s="20">
        <v>1980</v>
      </c>
      <c r="M843" s="20" t="s">
        <v>8359</v>
      </c>
      <c r="N843" s="20" t="s">
        <v>8349</v>
      </c>
      <c r="O843" s="20" t="s">
        <v>8350</v>
      </c>
      <c r="P843" s="20" t="s">
        <v>8351</v>
      </c>
      <c r="Q843" s="20" t="str">
        <f>CONCATENATE(Table1[[#This Row],[date]],"-",M843,"-",L843)</f>
        <v>5-Oct-1980</v>
      </c>
      <c r="R843" s="24">
        <f t="shared" si="13"/>
        <v>42.672142368240934</v>
      </c>
    </row>
    <row r="844" spans="1:18" x14ac:dyDescent="0.25">
      <c r="A844" t="s">
        <v>2992</v>
      </c>
      <c r="B844">
        <v>1978</v>
      </c>
      <c r="C844" t="s">
        <v>8357</v>
      </c>
      <c r="D844">
        <v>15</v>
      </c>
      <c r="E844">
        <v>0</v>
      </c>
      <c r="F844" s="17">
        <v>6948.7</v>
      </c>
      <c r="G844" t="s">
        <v>8353</v>
      </c>
      <c r="H844" t="s">
        <v>8349</v>
      </c>
      <c r="I844" t="s">
        <v>8356</v>
      </c>
      <c r="L844" s="20">
        <v>1978</v>
      </c>
      <c r="M844" s="20" t="s">
        <v>8357</v>
      </c>
      <c r="N844" s="20" t="s">
        <v>8353</v>
      </c>
      <c r="O844" s="20" t="s">
        <v>8349</v>
      </c>
      <c r="P844" s="20" t="s">
        <v>8356</v>
      </c>
      <c r="Q844" s="20" t="str">
        <f>CONCATENATE(Table1[[#This Row],[date]],"-",M844,"-",L844)</f>
        <v>15-Dec-1978</v>
      </c>
      <c r="R844" s="24">
        <f t="shared" si="13"/>
        <v>44.480447592405213</v>
      </c>
    </row>
    <row r="845" spans="1:18" x14ac:dyDescent="0.25">
      <c r="A845" t="s">
        <v>2990</v>
      </c>
      <c r="B845">
        <v>1980</v>
      </c>
      <c r="C845" t="s">
        <v>8358</v>
      </c>
      <c r="D845">
        <v>18</v>
      </c>
      <c r="E845">
        <v>2</v>
      </c>
      <c r="F845" s="17">
        <v>6951.12</v>
      </c>
      <c r="G845" t="s">
        <v>8349</v>
      </c>
      <c r="H845" t="s">
        <v>8349</v>
      </c>
      <c r="I845" t="s">
        <v>8351</v>
      </c>
      <c r="L845" s="20">
        <v>1980</v>
      </c>
      <c r="M845" s="20" t="s">
        <v>8358</v>
      </c>
      <c r="N845" s="20" t="s">
        <v>8349</v>
      </c>
      <c r="O845" s="20" t="s">
        <v>8349</v>
      </c>
      <c r="P845" s="20" t="s">
        <v>8351</v>
      </c>
      <c r="Q845" s="20" t="str">
        <f>CONCATENATE(Table1[[#This Row],[date]],"-",M845,"-",L845)</f>
        <v>18-Aug-1980</v>
      </c>
      <c r="R845" s="24">
        <f t="shared" si="13"/>
        <v>42.803559206023273</v>
      </c>
    </row>
    <row r="846" spans="1:18" x14ac:dyDescent="0.25">
      <c r="A846" t="s">
        <v>2988</v>
      </c>
      <c r="B846">
        <v>1975</v>
      </c>
      <c r="C846" t="s">
        <v>8354</v>
      </c>
      <c r="D846">
        <v>3</v>
      </c>
      <c r="E846">
        <v>1</v>
      </c>
      <c r="F846" s="17">
        <v>6965.21</v>
      </c>
      <c r="G846" t="s">
        <v>8349</v>
      </c>
      <c r="H846" t="s">
        <v>8350</v>
      </c>
      <c r="I846" t="s">
        <v>8351</v>
      </c>
      <c r="L846" s="20">
        <v>1975</v>
      </c>
      <c r="M846" s="20" t="s">
        <v>8354</v>
      </c>
      <c r="N846" s="20" t="s">
        <v>8349</v>
      </c>
      <c r="O846" s="20" t="s">
        <v>8350</v>
      </c>
      <c r="P846" s="20" t="s">
        <v>8351</v>
      </c>
      <c r="Q846" s="20" t="str">
        <f>CONCATENATE(Table1[[#This Row],[date]],"-",M846,"-",L846)</f>
        <v>3-Jun-1975</v>
      </c>
      <c r="R846" s="24">
        <f t="shared" si="13"/>
        <v>48.014359948594738</v>
      </c>
    </row>
    <row r="847" spans="1:18" x14ac:dyDescent="0.25">
      <c r="A847" t="s">
        <v>2986</v>
      </c>
      <c r="B847">
        <v>1985</v>
      </c>
      <c r="C847" t="s">
        <v>8357</v>
      </c>
      <c r="D847">
        <v>10</v>
      </c>
      <c r="E847">
        <v>3</v>
      </c>
      <c r="F847" s="17">
        <v>6985.51</v>
      </c>
      <c r="G847" t="s">
        <v>8349</v>
      </c>
      <c r="H847" t="s">
        <v>8349</v>
      </c>
      <c r="I847" t="s">
        <v>8362</v>
      </c>
      <c r="L847" s="20">
        <v>1985</v>
      </c>
      <c r="M847" s="20" t="s">
        <v>8357</v>
      </c>
      <c r="N847" s="20" t="s">
        <v>8349</v>
      </c>
      <c r="O847" s="20" t="s">
        <v>8349</v>
      </c>
      <c r="P847" s="20" t="s">
        <v>8362</v>
      </c>
      <c r="Q847" s="20" t="str">
        <f>CONCATENATE(Table1[[#This Row],[date]],"-",M847,"-",L847)</f>
        <v>10-Dec-1985</v>
      </c>
      <c r="R847" s="24">
        <f t="shared" si="13"/>
        <v>37.494102780117942</v>
      </c>
    </row>
    <row r="848" spans="1:18" x14ac:dyDescent="0.25">
      <c r="A848" t="s">
        <v>2984</v>
      </c>
      <c r="B848">
        <v>1982</v>
      </c>
      <c r="C848" t="s">
        <v>8359</v>
      </c>
      <c r="D848">
        <v>18</v>
      </c>
      <c r="E848">
        <v>2</v>
      </c>
      <c r="F848" s="17">
        <v>6986.7</v>
      </c>
      <c r="G848" t="s">
        <v>8350</v>
      </c>
      <c r="H848" t="s">
        <v>8353</v>
      </c>
      <c r="I848" t="s">
        <v>8356</v>
      </c>
      <c r="L848" s="20">
        <v>1982</v>
      </c>
      <c r="M848" s="20" t="s">
        <v>8359</v>
      </c>
      <c r="N848" s="20" t="s">
        <v>8350</v>
      </c>
      <c r="O848" s="20" t="s">
        <v>8353</v>
      </c>
      <c r="P848" s="20" t="s">
        <v>8356</v>
      </c>
      <c r="Q848" s="20" t="str">
        <f>CONCATENATE(Table1[[#This Row],[date]],"-",M848,"-",L848)</f>
        <v>18-Oct-1982</v>
      </c>
      <c r="R848" s="24">
        <f t="shared" si="13"/>
        <v>40.639243807040415</v>
      </c>
    </row>
    <row r="849" spans="1:18" x14ac:dyDescent="0.25">
      <c r="A849" t="s">
        <v>2982</v>
      </c>
      <c r="B849">
        <v>1982</v>
      </c>
      <c r="C849" t="s">
        <v>8355</v>
      </c>
      <c r="D849">
        <v>1</v>
      </c>
      <c r="E849">
        <v>3</v>
      </c>
      <c r="F849" s="17">
        <v>6989.95</v>
      </c>
      <c r="G849" t="s">
        <v>8349</v>
      </c>
      <c r="H849" t="s">
        <v>8353</v>
      </c>
      <c r="I849" t="s">
        <v>8351</v>
      </c>
      <c r="L849" s="20">
        <v>1982</v>
      </c>
      <c r="M849" s="20" t="s">
        <v>8355</v>
      </c>
      <c r="N849" s="20" t="s">
        <v>8349</v>
      </c>
      <c r="O849" s="20" t="s">
        <v>8353</v>
      </c>
      <c r="P849" s="20" t="s">
        <v>8351</v>
      </c>
      <c r="Q849" s="20" t="str">
        <f>CONCATENATE(Table1[[#This Row],[date]],"-",M849,"-",L849)</f>
        <v>1-Sep-1982</v>
      </c>
      <c r="R849" s="24">
        <f t="shared" si="13"/>
        <v>40.76792698826597</v>
      </c>
    </row>
    <row r="850" spans="1:18" x14ac:dyDescent="0.25">
      <c r="A850" t="s">
        <v>2980</v>
      </c>
      <c r="B850">
        <v>1969</v>
      </c>
      <c r="C850" t="s">
        <v>8348</v>
      </c>
      <c r="D850">
        <v>6</v>
      </c>
      <c r="E850">
        <v>0</v>
      </c>
      <c r="F850" s="17">
        <v>7003.1</v>
      </c>
      <c r="G850" t="s">
        <v>8349</v>
      </c>
      <c r="H850" t="s">
        <v>8350</v>
      </c>
      <c r="I850" t="s">
        <v>8351</v>
      </c>
      <c r="L850" s="20">
        <v>1969</v>
      </c>
      <c r="M850" s="20" t="s">
        <v>8348</v>
      </c>
      <c r="N850" s="20" t="s">
        <v>8349</v>
      </c>
      <c r="O850" s="20" t="s">
        <v>8350</v>
      </c>
      <c r="P850" s="20" t="s">
        <v>8351</v>
      </c>
      <c r="Q850" s="20" t="str">
        <f>CONCATENATE(Table1[[#This Row],[date]],"-",M850,"-",L850)</f>
        <v>6-Jul-1969</v>
      </c>
      <c r="R850" s="24">
        <f t="shared" si="13"/>
        <v>53.923984468339306</v>
      </c>
    </row>
    <row r="851" spans="1:18" x14ac:dyDescent="0.25">
      <c r="A851" t="s">
        <v>2978</v>
      </c>
      <c r="B851">
        <v>1978</v>
      </c>
      <c r="C851" t="s">
        <v>8354</v>
      </c>
      <c r="D851">
        <v>2</v>
      </c>
      <c r="E851">
        <v>2</v>
      </c>
      <c r="F851" s="17">
        <v>7033.08</v>
      </c>
      <c r="G851" t="s">
        <v>8349</v>
      </c>
      <c r="H851" t="s">
        <v>8349</v>
      </c>
      <c r="I851" t="s">
        <v>8351</v>
      </c>
      <c r="L851" s="20">
        <v>1978</v>
      </c>
      <c r="M851" s="20" t="s">
        <v>8354</v>
      </c>
      <c r="N851" s="20" t="s">
        <v>8349</v>
      </c>
      <c r="O851" s="20" t="s">
        <v>8349</v>
      </c>
      <c r="P851" s="20" t="s">
        <v>8351</v>
      </c>
      <c r="Q851" s="20" t="str">
        <f>CONCATENATE(Table1[[#This Row],[date]],"-",M851,"-",L851)</f>
        <v>2-Jun-1978</v>
      </c>
      <c r="R851" s="24">
        <f t="shared" si="13"/>
        <v>45.017082316528779</v>
      </c>
    </row>
    <row r="852" spans="1:18" x14ac:dyDescent="0.25">
      <c r="A852" t="s">
        <v>2976</v>
      </c>
      <c r="B852">
        <v>1995</v>
      </c>
      <c r="C852" t="s">
        <v>8359</v>
      </c>
      <c r="D852">
        <v>29</v>
      </c>
      <c r="E852">
        <v>0</v>
      </c>
      <c r="F852" s="17">
        <v>7042.11</v>
      </c>
      <c r="G852" t="s">
        <v>8349</v>
      </c>
      <c r="H852" t="s">
        <v>8350</v>
      </c>
      <c r="I852" t="s">
        <v>8356</v>
      </c>
      <c r="L852" s="20">
        <v>1995</v>
      </c>
      <c r="M852" s="20" t="s">
        <v>8359</v>
      </c>
      <c r="N852" s="20" t="s">
        <v>8349</v>
      </c>
      <c r="O852" s="20" t="s">
        <v>8350</v>
      </c>
      <c r="P852" s="20" t="s">
        <v>8356</v>
      </c>
      <c r="Q852" s="20" t="str">
        <f>CONCATENATE(Table1[[#This Row],[date]],"-",M852,"-",L852)</f>
        <v>29-Oct-1995</v>
      </c>
      <c r="R852" s="24">
        <f t="shared" si="13"/>
        <v>27.609138972809667</v>
      </c>
    </row>
    <row r="853" spans="1:18" x14ac:dyDescent="0.25">
      <c r="A853" t="s">
        <v>2974</v>
      </c>
      <c r="B853">
        <v>1980</v>
      </c>
      <c r="C853" t="s">
        <v>8348</v>
      </c>
      <c r="D853">
        <v>26</v>
      </c>
      <c r="E853">
        <v>1</v>
      </c>
      <c r="F853" s="17">
        <v>7045.5</v>
      </c>
      <c r="G853" t="s">
        <v>8349</v>
      </c>
      <c r="H853" t="s">
        <v>8353</v>
      </c>
      <c r="I853" t="s">
        <v>8360</v>
      </c>
      <c r="L853" s="20">
        <v>1980</v>
      </c>
      <c r="M853" s="20" t="s">
        <v>8348</v>
      </c>
      <c r="N853" s="20" t="s">
        <v>8349</v>
      </c>
      <c r="O853" s="20" t="s">
        <v>8353</v>
      </c>
      <c r="P853" s="20" t="s">
        <v>8360</v>
      </c>
      <c r="Q853" s="20" t="str">
        <f>CONCATENATE(Table1[[#This Row],[date]],"-",M853,"-",L853)</f>
        <v>26-Jul-1980</v>
      </c>
      <c r="R853" s="24">
        <f t="shared" si="13"/>
        <v>42.866529774127308</v>
      </c>
    </row>
    <row r="854" spans="1:18" x14ac:dyDescent="0.25">
      <c r="A854" t="s">
        <v>2972</v>
      </c>
      <c r="B854">
        <v>1980</v>
      </c>
      <c r="C854" t="s">
        <v>8359</v>
      </c>
      <c r="D854">
        <v>22</v>
      </c>
      <c r="E854">
        <v>1</v>
      </c>
      <c r="F854" s="17">
        <v>7046.72</v>
      </c>
      <c r="G854" t="s">
        <v>8349</v>
      </c>
      <c r="H854" t="s">
        <v>8350</v>
      </c>
      <c r="I854" t="s">
        <v>8351</v>
      </c>
      <c r="L854" s="20">
        <v>1980</v>
      </c>
      <c r="M854" s="20" t="s">
        <v>8359</v>
      </c>
      <c r="N854" s="20" t="s">
        <v>8349</v>
      </c>
      <c r="O854" s="20" t="s">
        <v>8350</v>
      </c>
      <c r="P854" s="20" t="s">
        <v>8351</v>
      </c>
      <c r="Q854" s="20" t="str">
        <f>CONCATENATE(Table1[[#This Row],[date]],"-",M854,"-",L854)</f>
        <v>22-Oct-1980</v>
      </c>
      <c r="R854" s="24">
        <f t="shared" si="13"/>
        <v>42.625598904859686</v>
      </c>
    </row>
    <row r="855" spans="1:18" x14ac:dyDescent="0.25">
      <c r="A855" t="s">
        <v>2970</v>
      </c>
      <c r="B855">
        <v>1980</v>
      </c>
      <c r="C855" t="s">
        <v>8348</v>
      </c>
      <c r="D855">
        <v>21</v>
      </c>
      <c r="E855">
        <v>0</v>
      </c>
      <c r="F855" s="17">
        <v>7050.02</v>
      </c>
      <c r="G855" t="s">
        <v>8349</v>
      </c>
      <c r="H855" t="s">
        <v>8353</v>
      </c>
      <c r="I855" t="s">
        <v>8366</v>
      </c>
      <c r="L855" s="20">
        <v>1980</v>
      </c>
      <c r="M855" s="20" t="s">
        <v>8348</v>
      </c>
      <c r="N855" s="20" t="s">
        <v>8349</v>
      </c>
      <c r="O855" s="20" t="s">
        <v>8353</v>
      </c>
      <c r="P855" s="20" t="s">
        <v>8366</v>
      </c>
      <c r="Q855" s="20" t="str">
        <f>CONCATENATE(Table1[[#This Row],[date]],"-",M855,"-",L855)</f>
        <v>21-Jul-1980</v>
      </c>
      <c r="R855" s="24">
        <f t="shared" si="13"/>
        <v>42.880219028062967</v>
      </c>
    </row>
    <row r="856" spans="1:18" x14ac:dyDescent="0.25">
      <c r="A856" t="s">
        <v>2968</v>
      </c>
      <c r="B856">
        <v>1980</v>
      </c>
      <c r="C856" t="s">
        <v>8354</v>
      </c>
      <c r="D856">
        <v>28</v>
      </c>
      <c r="E856">
        <v>1</v>
      </c>
      <c r="F856" s="17">
        <v>7050.64</v>
      </c>
      <c r="G856" t="s">
        <v>8349</v>
      </c>
      <c r="H856" t="s">
        <v>8350</v>
      </c>
      <c r="I856" t="s">
        <v>8360</v>
      </c>
      <c r="L856" s="20">
        <v>1980</v>
      </c>
      <c r="M856" s="20" t="s">
        <v>8354</v>
      </c>
      <c r="N856" s="20" t="s">
        <v>8349</v>
      </c>
      <c r="O856" s="20" t="s">
        <v>8350</v>
      </c>
      <c r="P856" s="20" t="s">
        <v>8360</v>
      </c>
      <c r="Q856" s="20" t="str">
        <f>CONCATENATE(Table1[[#This Row],[date]],"-",M856,"-",L856)</f>
        <v>28-Jun-1980</v>
      </c>
      <c r="R856" s="24">
        <f t="shared" si="13"/>
        <v>42.943189596167009</v>
      </c>
    </row>
    <row r="857" spans="1:18" x14ac:dyDescent="0.25">
      <c r="A857" t="s">
        <v>2966</v>
      </c>
      <c r="B857">
        <v>1978</v>
      </c>
      <c r="C857" t="s">
        <v>8354</v>
      </c>
      <c r="D857">
        <v>24</v>
      </c>
      <c r="E857">
        <v>2</v>
      </c>
      <c r="F857" s="17">
        <v>7054.41</v>
      </c>
      <c r="G857" t="s">
        <v>8349</v>
      </c>
      <c r="H857" t="s">
        <v>8349</v>
      </c>
      <c r="I857" t="s">
        <v>8351</v>
      </c>
      <c r="L857" s="20">
        <v>1978</v>
      </c>
      <c r="M857" s="20" t="s">
        <v>8354</v>
      </c>
      <c r="N857" s="20" t="s">
        <v>8349</v>
      </c>
      <c r="O857" s="20" t="s">
        <v>8349</v>
      </c>
      <c r="P857" s="20" t="s">
        <v>8351</v>
      </c>
      <c r="Q857" s="20" t="str">
        <f>CONCATENATE(Table1[[#This Row],[date]],"-",M857,"-",L857)</f>
        <v>24-Jun-1978</v>
      </c>
      <c r="R857" s="24">
        <f t="shared" si="13"/>
        <v>44.956847806678169</v>
      </c>
    </row>
    <row r="858" spans="1:18" x14ac:dyDescent="0.25">
      <c r="A858" t="s">
        <v>2964</v>
      </c>
      <c r="B858">
        <v>1982</v>
      </c>
      <c r="C858" t="s">
        <v>8359</v>
      </c>
      <c r="D858">
        <v>6</v>
      </c>
      <c r="E858">
        <v>1</v>
      </c>
      <c r="F858" s="17">
        <v>7077.19</v>
      </c>
      <c r="G858" t="s">
        <v>8349</v>
      </c>
      <c r="H858" t="s">
        <v>8350</v>
      </c>
      <c r="I858" t="s">
        <v>8366</v>
      </c>
      <c r="L858" s="20">
        <v>1982</v>
      </c>
      <c r="M858" s="20" t="s">
        <v>8359</v>
      </c>
      <c r="N858" s="20" t="s">
        <v>8349</v>
      </c>
      <c r="O858" s="20" t="s">
        <v>8350</v>
      </c>
      <c r="P858" s="20" t="s">
        <v>8366</v>
      </c>
      <c r="Q858" s="20" t="str">
        <f>CONCATENATE(Table1[[#This Row],[date]],"-",M858,"-",L858)</f>
        <v>6-Oct-1982</v>
      </c>
      <c r="R858" s="24">
        <f t="shared" si="13"/>
        <v>40.672099087353324</v>
      </c>
    </row>
    <row r="859" spans="1:18" x14ac:dyDescent="0.25">
      <c r="A859" t="s">
        <v>2962</v>
      </c>
      <c r="B859">
        <v>1992</v>
      </c>
      <c r="C859" t="s">
        <v>8354</v>
      </c>
      <c r="D859">
        <v>18</v>
      </c>
      <c r="E859">
        <v>0</v>
      </c>
      <c r="F859" s="17">
        <v>7096.98</v>
      </c>
      <c r="G859" t="s">
        <v>8349</v>
      </c>
      <c r="H859" t="s">
        <v>8349</v>
      </c>
      <c r="I859" t="s">
        <v>8356</v>
      </c>
      <c r="L859" s="20">
        <v>1992</v>
      </c>
      <c r="M859" s="20" t="s">
        <v>8354</v>
      </c>
      <c r="N859" s="20" t="s">
        <v>8349</v>
      </c>
      <c r="O859" s="20" t="s">
        <v>8349</v>
      </c>
      <c r="P859" s="20" t="s">
        <v>8356</v>
      </c>
      <c r="Q859" s="20" t="str">
        <f>CONCATENATE(Table1[[#This Row],[date]],"-",M859,"-",L859)</f>
        <v>18-Jun-1992</v>
      </c>
      <c r="R859" s="24">
        <f t="shared" si="13"/>
        <v>30.970568104038328</v>
      </c>
    </row>
    <row r="860" spans="1:18" x14ac:dyDescent="0.25">
      <c r="A860" t="s">
        <v>2960</v>
      </c>
      <c r="B860">
        <v>1987</v>
      </c>
      <c r="C860" t="s">
        <v>8358</v>
      </c>
      <c r="D860">
        <v>11</v>
      </c>
      <c r="E860">
        <v>3</v>
      </c>
      <c r="F860" s="17">
        <v>7106.81</v>
      </c>
      <c r="G860" t="s">
        <v>8349</v>
      </c>
      <c r="H860" t="s">
        <v>8353</v>
      </c>
      <c r="I860" t="s">
        <v>8356</v>
      </c>
      <c r="L860" s="20">
        <v>1987</v>
      </c>
      <c r="M860" s="20" t="s">
        <v>8358</v>
      </c>
      <c r="N860" s="20" t="s">
        <v>8349</v>
      </c>
      <c r="O860" s="20" t="s">
        <v>8353</v>
      </c>
      <c r="P860" s="20" t="s">
        <v>8356</v>
      </c>
      <c r="Q860" s="20" t="str">
        <f>CONCATENATE(Table1[[#This Row],[date]],"-",M860,"-",L860)</f>
        <v>11-Aug-1987</v>
      </c>
      <c r="R860" s="24">
        <f t="shared" si="13"/>
        <v>35.825440284149771</v>
      </c>
    </row>
    <row r="861" spans="1:18" x14ac:dyDescent="0.25">
      <c r="A861" t="s">
        <v>2958</v>
      </c>
      <c r="B861">
        <v>1968</v>
      </c>
      <c r="C861" t="s">
        <v>8354</v>
      </c>
      <c r="D861">
        <v>29</v>
      </c>
      <c r="E861">
        <v>0</v>
      </c>
      <c r="F861" s="17">
        <v>7125.25</v>
      </c>
      <c r="G861" t="s">
        <v>8350</v>
      </c>
      <c r="H861" t="s">
        <v>8349</v>
      </c>
      <c r="I861" t="s">
        <v>8351</v>
      </c>
      <c r="L861" s="20">
        <v>1968</v>
      </c>
      <c r="M861" s="20" t="s">
        <v>8354</v>
      </c>
      <c r="N861" s="20" t="s">
        <v>8350</v>
      </c>
      <c r="O861" s="20" t="s">
        <v>8349</v>
      </c>
      <c r="P861" s="20" t="s">
        <v>8351</v>
      </c>
      <c r="Q861" s="20" t="str">
        <f>CONCATENATE(Table1[[#This Row],[date]],"-",M861,"-",L861)</f>
        <v>29-Jun-1968</v>
      </c>
      <c r="R861" s="24">
        <f t="shared" si="13"/>
        <v>54.940451745379875</v>
      </c>
    </row>
    <row r="862" spans="1:18" x14ac:dyDescent="0.25">
      <c r="A862" t="s">
        <v>2956</v>
      </c>
      <c r="B862">
        <v>1993</v>
      </c>
      <c r="C862" t="s">
        <v>8358</v>
      </c>
      <c r="D862">
        <v>1</v>
      </c>
      <c r="E862">
        <v>0</v>
      </c>
      <c r="F862" s="17">
        <v>7128.64</v>
      </c>
      <c r="G862" t="s">
        <v>8349</v>
      </c>
      <c r="H862" t="s">
        <v>8349</v>
      </c>
      <c r="I862" t="s">
        <v>8369</v>
      </c>
      <c r="L862" s="20">
        <v>1993</v>
      </c>
      <c r="M862" s="20" t="s">
        <v>8358</v>
      </c>
      <c r="N862" s="20" t="s">
        <v>8349</v>
      </c>
      <c r="O862" s="20" t="s">
        <v>8349</v>
      </c>
      <c r="P862" s="20" t="s">
        <v>8369</v>
      </c>
      <c r="Q862" s="20" t="str">
        <f>CONCATENATE(Table1[[#This Row],[date]],"-",M862,"-",L862)</f>
        <v>1-Aug-1993</v>
      </c>
      <c r="R862" s="24">
        <f t="shared" si="13"/>
        <v>29.852764529235117</v>
      </c>
    </row>
    <row r="863" spans="1:18" x14ac:dyDescent="0.25">
      <c r="A863" t="s">
        <v>2954</v>
      </c>
      <c r="B863">
        <v>1984</v>
      </c>
      <c r="C863" t="s">
        <v>8348</v>
      </c>
      <c r="D863">
        <v>7</v>
      </c>
      <c r="E863">
        <v>2</v>
      </c>
      <c r="F863" s="17">
        <v>7133.9</v>
      </c>
      <c r="G863" t="s">
        <v>8349</v>
      </c>
      <c r="H863" t="s">
        <v>8353</v>
      </c>
      <c r="I863" t="s">
        <v>8366</v>
      </c>
      <c r="L863" s="20">
        <v>1984</v>
      </c>
      <c r="M863" s="20" t="s">
        <v>8348</v>
      </c>
      <c r="N863" s="20" t="s">
        <v>8349</v>
      </c>
      <c r="O863" s="20" t="s">
        <v>8353</v>
      </c>
      <c r="P863" s="20" t="s">
        <v>8366</v>
      </c>
      <c r="Q863" s="20" t="str">
        <f>CONCATENATE(Table1[[#This Row],[date]],"-",M863,"-",L863)</f>
        <v>7-Jul-1984</v>
      </c>
      <c r="R863" s="24">
        <f t="shared" si="13"/>
        <v>38.918548939082818</v>
      </c>
    </row>
    <row r="864" spans="1:18" x14ac:dyDescent="0.25">
      <c r="A864" t="s">
        <v>2952</v>
      </c>
      <c r="B864">
        <v>1999</v>
      </c>
      <c r="C864" t="s">
        <v>8358</v>
      </c>
      <c r="D864">
        <v>8</v>
      </c>
      <c r="E864">
        <v>0</v>
      </c>
      <c r="F864" s="17">
        <v>7144.4</v>
      </c>
      <c r="G864" t="s">
        <v>8349</v>
      </c>
      <c r="H864" t="s">
        <v>8353</v>
      </c>
      <c r="I864" t="s">
        <v>8373</v>
      </c>
      <c r="L864" s="20">
        <v>1999</v>
      </c>
      <c r="M864" s="20" t="s">
        <v>8358</v>
      </c>
      <c r="N864" s="20" t="s">
        <v>8349</v>
      </c>
      <c r="O864" s="20" t="s">
        <v>8353</v>
      </c>
      <c r="P864" s="20" t="s">
        <v>8373</v>
      </c>
      <c r="Q864" s="20" t="str">
        <f>CONCATENATE(Table1[[#This Row],[date]],"-",M864,"-",L864)</f>
        <v>8-Aug-1999</v>
      </c>
      <c r="R864" s="24">
        <f t="shared" si="13"/>
        <v>23.83364363158471</v>
      </c>
    </row>
    <row r="865" spans="1:18" x14ac:dyDescent="0.25">
      <c r="A865" t="s">
        <v>2950</v>
      </c>
      <c r="B865">
        <v>1984</v>
      </c>
      <c r="C865" t="s">
        <v>8352</v>
      </c>
      <c r="D865">
        <v>21</v>
      </c>
      <c r="E865">
        <v>2</v>
      </c>
      <c r="F865" s="17">
        <v>7144.86</v>
      </c>
      <c r="G865" t="s">
        <v>8349</v>
      </c>
      <c r="H865" t="s">
        <v>8349</v>
      </c>
      <c r="I865" t="s">
        <v>8366</v>
      </c>
      <c r="L865" s="20">
        <v>1984</v>
      </c>
      <c r="M865" s="20" t="s">
        <v>8352</v>
      </c>
      <c r="N865" s="20" t="s">
        <v>8349</v>
      </c>
      <c r="O865" s="20" t="s">
        <v>8349</v>
      </c>
      <c r="P865" s="20" t="s">
        <v>8366</v>
      </c>
      <c r="Q865" s="20" t="str">
        <f>CONCATENATE(Table1[[#This Row],[date]],"-",M865,"-",L865)</f>
        <v>21-Nov-1984</v>
      </c>
      <c r="R865" s="24">
        <f t="shared" si="13"/>
        <v>38.543463381245722</v>
      </c>
    </row>
    <row r="866" spans="1:18" x14ac:dyDescent="0.25">
      <c r="A866" t="s">
        <v>2948</v>
      </c>
      <c r="B866">
        <v>1976</v>
      </c>
      <c r="C866" t="s">
        <v>8354</v>
      </c>
      <c r="D866">
        <v>24</v>
      </c>
      <c r="E866">
        <v>0</v>
      </c>
      <c r="F866" s="17">
        <v>7147.11</v>
      </c>
      <c r="G866" t="s">
        <v>8350</v>
      </c>
      <c r="H866" t="s">
        <v>8349</v>
      </c>
      <c r="I866" t="s">
        <v>8360</v>
      </c>
      <c r="L866" s="20">
        <v>1976</v>
      </c>
      <c r="M866" s="20" t="s">
        <v>8354</v>
      </c>
      <c r="N866" s="20" t="s">
        <v>8350</v>
      </c>
      <c r="O866" s="20" t="s">
        <v>8349</v>
      </c>
      <c r="P866" s="20" t="s">
        <v>8360</v>
      </c>
      <c r="Q866" s="20" t="str">
        <f>CONCATENATE(Table1[[#This Row],[date]],"-",M866,"-",L866)</f>
        <v>24-Jun-1976</v>
      </c>
      <c r="R866" s="24">
        <f t="shared" si="13"/>
        <v>46.954140999315534</v>
      </c>
    </row>
    <row r="867" spans="1:18" x14ac:dyDescent="0.25">
      <c r="A867" t="s">
        <v>2946</v>
      </c>
      <c r="B867">
        <v>1978</v>
      </c>
      <c r="C867" t="s">
        <v>8348</v>
      </c>
      <c r="D867">
        <v>30</v>
      </c>
      <c r="E867">
        <v>1</v>
      </c>
      <c r="F867" s="17">
        <v>7147.47</v>
      </c>
      <c r="G867" t="s">
        <v>8349</v>
      </c>
      <c r="H867" t="s">
        <v>8350</v>
      </c>
      <c r="I867" t="s">
        <v>8351</v>
      </c>
      <c r="L867" s="20">
        <v>1978</v>
      </c>
      <c r="M867" s="20" t="s">
        <v>8348</v>
      </c>
      <c r="N867" s="20" t="s">
        <v>8349</v>
      </c>
      <c r="O867" s="20" t="s">
        <v>8350</v>
      </c>
      <c r="P867" s="20" t="s">
        <v>8351</v>
      </c>
      <c r="Q867" s="20" t="str">
        <f>CONCATENATE(Table1[[#This Row],[date]],"-",M867,"-",L867)</f>
        <v>30-Jul-1978</v>
      </c>
      <c r="R867" s="24">
        <f t="shared" si="13"/>
        <v>44.858282245104455</v>
      </c>
    </row>
    <row r="868" spans="1:18" x14ac:dyDescent="0.25">
      <c r="A868" t="s">
        <v>2944</v>
      </c>
      <c r="B868">
        <v>1984</v>
      </c>
      <c r="C868" t="s">
        <v>8354</v>
      </c>
      <c r="D868">
        <v>29</v>
      </c>
      <c r="E868">
        <v>3</v>
      </c>
      <c r="F868" s="17">
        <v>7151.09</v>
      </c>
      <c r="G868" t="s">
        <v>8349</v>
      </c>
      <c r="H868" t="s">
        <v>8349</v>
      </c>
      <c r="I868" t="s">
        <v>8360</v>
      </c>
      <c r="L868" s="20">
        <v>1984</v>
      </c>
      <c r="M868" s="20" t="s">
        <v>8354</v>
      </c>
      <c r="N868" s="20" t="s">
        <v>8349</v>
      </c>
      <c r="O868" s="20" t="s">
        <v>8349</v>
      </c>
      <c r="P868" s="20" t="s">
        <v>8360</v>
      </c>
      <c r="Q868" s="20" t="str">
        <f>CONCATENATE(Table1[[#This Row],[date]],"-",M868,"-",L868)</f>
        <v>29-Jun-1984</v>
      </c>
      <c r="R868" s="24">
        <f t="shared" si="13"/>
        <v>38.940451745379875</v>
      </c>
    </row>
    <row r="869" spans="1:18" x14ac:dyDescent="0.25">
      <c r="A869" t="s">
        <v>2942</v>
      </c>
      <c r="B869">
        <v>1978</v>
      </c>
      <c r="C869" t="s">
        <v>8355</v>
      </c>
      <c r="D869">
        <v>6</v>
      </c>
      <c r="E869">
        <v>1</v>
      </c>
      <c r="F869" s="17">
        <v>7152.67</v>
      </c>
      <c r="G869" t="s">
        <v>8350</v>
      </c>
      <c r="H869" t="s">
        <v>8349</v>
      </c>
      <c r="I869" t="s">
        <v>8351</v>
      </c>
      <c r="L869" s="20">
        <v>1978</v>
      </c>
      <c r="M869" s="20" t="s">
        <v>8355</v>
      </c>
      <c r="N869" s="20" t="s">
        <v>8350</v>
      </c>
      <c r="O869" s="20" t="s">
        <v>8349</v>
      </c>
      <c r="P869" s="20" t="s">
        <v>8351</v>
      </c>
      <c r="Q869" s="20" t="str">
        <f>CONCATENATE(Table1[[#This Row],[date]],"-",M869,"-",L869)</f>
        <v>6-Sep-1978</v>
      </c>
      <c r="R869" s="24">
        <f t="shared" si="13"/>
        <v>44.754240818998866</v>
      </c>
    </row>
    <row r="870" spans="1:18" x14ac:dyDescent="0.25">
      <c r="A870" t="s">
        <v>2940</v>
      </c>
      <c r="B870">
        <v>1981</v>
      </c>
      <c r="C870" t="s">
        <v>8348</v>
      </c>
      <c r="D870">
        <v>17</v>
      </c>
      <c r="E870">
        <v>1</v>
      </c>
      <c r="F870" s="17">
        <v>7153.55</v>
      </c>
      <c r="G870" t="s">
        <v>8349</v>
      </c>
      <c r="H870" t="s">
        <v>8353</v>
      </c>
      <c r="I870" t="s">
        <v>8356</v>
      </c>
      <c r="L870" s="20">
        <v>1981</v>
      </c>
      <c r="M870" s="20" t="s">
        <v>8348</v>
      </c>
      <c r="N870" s="20" t="s">
        <v>8349</v>
      </c>
      <c r="O870" s="20" t="s">
        <v>8353</v>
      </c>
      <c r="P870" s="20" t="s">
        <v>8356</v>
      </c>
      <c r="Q870" s="20" t="str">
        <f>CONCATENATE(Table1[[#This Row],[date]],"-",M870,"-",L870)</f>
        <v>17-Jul-1981</v>
      </c>
      <c r="R870" s="24">
        <f t="shared" si="13"/>
        <v>41.89385546004457</v>
      </c>
    </row>
    <row r="871" spans="1:18" x14ac:dyDescent="0.25">
      <c r="A871" t="s">
        <v>2938</v>
      </c>
      <c r="B871">
        <v>1980</v>
      </c>
      <c r="C871" t="s">
        <v>8354</v>
      </c>
      <c r="D871">
        <v>22</v>
      </c>
      <c r="E871">
        <v>2</v>
      </c>
      <c r="F871" s="17">
        <v>7160.09</v>
      </c>
      <c r="G871" t="s">
        <v>8349</v>
      </c>
      <c r="H871" t="s">
        <v>8349</v>
      </c>
      <c r="I871" t="s">
        <v>8360</v>
      </c>
      <c r="L871" s="20">
        <v>1980</v>
      </c>
      <c r="M871" s="20" t="s">
        <v>8354</v>
      </c>
      <c r="N871" s="20" t="s">
        <v>8349</v>
      </c>
      <c r="O871" s="20" t="s">
        <v>8349</v>
      </c>
      <c r="P871" s="20" t="s">
        <v>8360</v>
      </c>
      <c r="Q871" s="20" t="str">
        <f>CONCATENATE(Table1[[#This Row],[date]],"-",M871,"-",L871)</f>
        <v>22-Jun-1980</v>
      </c>
      <c r="R871" s="24">
        <f t="shared" si="13"/>
        <v>42.959616700889804</v>
      </c>
    </row>
    <row r="872" spans="1:18" x14ac:dyDescent="0.25">
      <c r="A872" t="s">
        <v>2936</v>
      </c>
      <c r="B872">
        <v>1980</v>
      </c>
      <c r="C872" t="s">
        <v>8359</v>
      </c>
      <c r="D872">
        <v>7</v>
      </c>
      <c r="E872">
        <v>2</v>
      </c>
      <c r="F872" s="17">
        <v>7160.33</v>
      </c>
      <c r="G872" t="s">
        <v>8349</v>
      </c>
      <c r="H872" t="s">
        <v>8353</v>
      </c>
      <c r="I872" t="s">
        <v>8351</v>
      </c>
      <c r="L872" s="20">
        <v>1980</v>
      </c>
      <c r="M872" s="20" t="s">
        <v>8359</v>
      </c>
      <c r="N872" s="20" t="s">
        <v>8349</v>
      </c>
      <c r="O872" s="20" t="s">
        <v>8353</v>
      </c>
      <c r="P872" s="20" t="s">
        <v>8351</v>
      </c>
      <c r="Q872" s="20" t="str">
        <f>CONCATENATE(Table1[[#This Row],[date]],"-",M872,"-",L872)</f>
        <v>7-Oct-1980</v>
      </c>
      <c r="R872" s="24">
        <f t="shared" si="13"/>
        <v>42.666666666666664</v>
      </c>
    </row>
    <row r="873" spans="1:18" x14ac:dyDescent="0.25">
      <c r="A873" t="s">
        <v>2934</v>
      </c>
      <c r="B873">
        <v>1980</v>
      </c>
      <c r="C873" t="s">
        <v>8355</v>
      </c>
      <c r="D873">
        <v>30</v>
      </c>
      <c r="E873">
        <v>2</v>
      </c>
      <c r="F873" s="17">
        <v>7162.01</v>
      </c>
      <c r="G873" t="s">
        <v>8349</v>
      </c>
      <c r="H873" t="s">
        <v>8350</v>
      </c>
      <c r="I873" t="s">
        <v>8351</v>
      </c>
      <c r="L873" s="20">
        <v>1980</v>
      </c>
      <c r="M873" s="20" t="s">
        <v>8355</v>
      </c>
      <c r="N873" s="20" t="s">
        <v>8349</v>
      </c>
      <c r="O873" s="20" t="s">
        <v>8350</v>
      </c>
      <c r="P873" s="20" t="s">
        <v>8351</v>
      </c>
      <c r="Q873" s="20" t="str">
        <f>CONCATENATE(Table1[[#This Row],[date]],"-",M873,"-",L873)</f>
        <v>30-Sep-1980</v>
      </c>
      <c r="R873" s="24">
        <f t="shared" si="13"/>
        <v>42.685831622176593</v>
      </c>
    </row>
    <row r="874" spans="1:18" x14ac:dyDescent="0.25">
      <c r="A874" t="s">
        <v>2932</v>
      </c>
      <c r="B874">
        <v>1982</v>
      </c>
      <c r="C874" t="s">
        <v>8358</v>
      </c>
      <c r="D874">
        <v>16</v>
      </c>
      <c r="E874">
        <v>2</v>
      </c>
      <c r="F874" s="17">
        <v>7173.36</v>
      </c>
      <c r="G874" t="s">
        <v>8350</v>
      </c>
      <c r="H874" t="s">
        <v>8349</v>
      </c>
      <c r="I874" t="s">
        <v>8363</v>
      </c>
      <c r="L874" s="20">
        <v>1982</v>
      </c>
      <c r="M874" s="20" t="s">
        <v>8358</v>
      </c>
      <c r="N874" s="20" t="s">
        <v>8350</v>
      </c>
      <c r="O874" s="20" t="s">
        <v>8349</v>
      </c>
      <c r="P874" s="20" t="s">
        <v>8363</v>
      </c>
      <c r="Q874" s="20" t="str">
        <f>CONCATENATE(Table1[[#This Row],[date]],"-",M874,"-",L874)</f>
        <v>16-Aug-1982</v>
      </c>
      <c r="R874" s="24">
        <f t="shared" si="13"/>
        <v>40.811734028683183</v>
      </c>
    </row>
    <row r="875" spans="1:18" x14ac:dyDescent="0.25">
      <c r="A875" t="s">
        <v>2930</v>
      </c>
      <c r="B875">
        <v>1975</v>
      </c>
      <c r="C875" t="s">
        <v>8348</v>
      </c>
      <c r="D875">
        <v>19</v>
      </c>
      <c r="E875">
        <v>1</v>
      </c>
      <c r="F875" s="17">
        <v>7175.51</v>
      </c>
      <c r="G875" t="s">
        <v>8349</v>
      </c>
      <c r="H875" t="s">
        <v>8350</v>
      </c>
      <c r="I875" t="s">
        <v>8351</v>
      </c>
      <c r="L875" s="20">
        <v>1975</v>
      </c>
      <c r="M875" s="20" t="s">
        <v>8348</v>
      </c>
      <c r="N875" s="20" t="s">
        <v>8349</v>
      </c>
      <c r="O875" s="20" t="s">
        <v>8350</v>
      </c>
      <c r="P875" s="20" t="s">
        <v>8351</v>
      </c>
      <c r="Q875" s="20" t="str">
        <f>CONCATENATE(Table1[[#This Row],[date]],"-",M875,"-",L875)</f>
        <v>19-Jul-1975</v>
      </c>
      <c r="R875" s="24">
        <f t="shared" si="13"/>
        <v>47.888417053137395</v>
      </c>
    </row>
    <row r="876" spans="1:18" x14ac:dyDescent="0.25">
      <c r="A876" t="s">
        <v>2928</v>
      </c>
      <c r="B876">
        <v>1968</v>
      </c>
      <c r="C876" t="s">
        <v>8358</v>
      </c>
      <c r="D876">
        <v>26</v>
      </c>
      <c r="E876">
        <v>0</v>
      </c>
      <c r="F876" s="17">
        <v>7179.52</v>
      </c>
      <c r="G876" t="s">
        <v>8350</v>
      </c>
      <c r="H876" t="s">
        <v>8350</v>
      </c>
      <c r="I876" t="s">
        <v>8351</v>
      </c>
      <c r="L876" s="20">
        <v>1968</v>
      </c>
      <c r="M876" s="20" t="s">
        <v>8358</v>
      </c>
      <c r="N876" s="20" t="s">
        <v>8350</v>
      </c>
      <c r="O876" s="20" t="s">
        <v>8350</v>
      </c>
      <c r="P876" s="20" t="s">
        <v>8351</v>
      </c>
      <c r="Q876" s="20" t="str">
        <f>CONCATENATE(Table1[[#This Row],[date]],"-",M876,"-",L876)</f>
        <v>26-Aug-1968</v>
      </c>
      <c r="R876" s="24">
        <f t="shared" si="13"/>
        <v>54.781656399726216</v>
      </c>
    </row>
    <row r="877" spans="1:18" x14ac:dyDescent="0.25">
      <c r="A877" t="s">
        <v>2926</v>
      </c>
      <c r="B877">
        <v>1982</v>
      </c>
      <c r="C877" t="s">
        <v>8355</v>
      </c>
      <c r="D877">
        <v>14</v>
      </c>
      <c r="E877">
        <v>3</v>
      </c>
      <c r="F877" s="17">
        <v>7196.87</v>
      </c>
      <c r="G877" t="s">
        <v>8350</v>
      </c>
      <c r="H877" t="s">
        <v>8349</v>
      </c>
      <c r="I877" t="s">
        <v>8360</v>
      </c>
      <c r="L877" s="20">
        <v>1982</v>
      </c>
      <c r="M877" s="20" t="s">
        <v>8355</v>
      </c>
      <c r="N877" s="20" t="s">
        <v>8350</v>
      </c>
      <c r="O877" s="20" t="s">
        <v>8349</v>
      </c>
      <c r="P877" s="20" t="s">
        <v>8360</v>
      </c>
      <c r="Q877" s="20" t="str">
        <f>CONCATENATE(Table1[[#This Row],[date]],"-",M877,"-",L877)</f>
        <v>14-Sep-1982</v>
      </c>
      <c r="R877" s="24">
        <f t="shared" si="13"/>
        <v>40.732333767926988</v>
      </c>
    </row>
    <row r="878" spans="1:18" x14ac:dyDescent="0.25">
      <c r="A878" t="s">
        <v>2924</v>
      </c>
      <c r="B878">
        <v>1983</v>
      </c>
      <c r="C878" t="s">
        <v>8358</v>
      </c>
      <c r="D878">
        <v>11</v>
      </c>
      <c r="E878">
        <v>2</v>
      </c>
      <c r="F878" s="17">
        <v>7201.7</v>
      </c>
      <c r="G878" t="s">
        <v>8349</v>
      </c>
      <c r="H878" t="s">
        <v>8350</v>
      </c>
      <c r="I878" t="s">
        <v>8356</v>
      </c>
      <c r="L878" s="20">
        <v>1983</v>
      </c>
      <c r="M878" s="20" t="s">
        <v>8358</v>
      </c>
      <c r="N878" s="20" t="s">
        <v>8349</v>
      </c>
      <c r="O878" s="20" t="s">
        <v>8350</v>
      </c>
      <c r="P878" s="20" t="s">
        <v>8356</v>
      </c>
      <c r="Q878" s="20" t="str">
        <f>CONCATENATE(Table1[[#This Row],[date]],"-",M878,"-",L878)</f>
        <v>11-Aug-1983</v>
      </c>
      <c r="R878" s="24">
        <f t="shared" si="13"/>
        <v>39.825442404006679</v>
      </c>
    </row>
    <row r="879" spans="1:18" x14ac:dyDescent="0.25">
      <c r="A879" t="s">
        <v>2922</v>
      </c>
      <c r="B879">
        <v>1983</v>
      </c>
      <c r="C879" t="s">
        <v>8352</v>
      </c>
      <c r="D879">
        <v>21</v>
      </c>
      <c r="E879">
        <v>2</v>
      </c>
      <c r="F879" s="17">
        <v>7209.49</v>
      </c>
      <c r="G879" t="s">
        <v>8349</v>
      </c>
      <c r="H879" t="s">
        <v>8350</v>
      </c>
      <c r="I879" t="s">
        <v>8356</v>
      </c>
      <c r="L879" s="20">
        <v>1983</v>
      </c>
      <c r="M879" s="20" t="s">
        <v>8352</v>
      </c>
      <c r="N879" s="20" t="s">
        <v>8349</v>
      </c>
      <c r="O879" s="20" t="s">
        <v>8350</v>
      </c>
      <c r="P879" s="20" t="s">
        <v>8356</v>
      </c>
      <c r="Q879" s="20" t="str">
        <f>CONCATENATE(Table1[[#This Row],[date]],"-",M879,"-",L879)</f>
        <v>21-Nov-1983</v>
      </c>
      <c r="R879" s="24">
        <f t="shared" si="13"/>
        <v>39.546176961602669</v>
      </c>
    </row>
    <row r="880" spans="1:18" x14ac:dyDescent="0.25">
      <c r="A880" t="s">
        <v>2920</v>
      </c>
      <c r="B880">
        <v>1991</v>
      </c>
      <c r="C880" t="s">
        <v>8354</v>
      </c>
      <c r="D880">
        <v>28</v>
      </c>
      <c r="E880">
        <v>3</v>
      </c>
      <c r="F880" s="17">
        <v>7220.25</v>
      </c>
      <c r="G880" t="s">
        <v>8349</v>
      </c>
      <c r="H880" t="s">
        <v>8349</v>
      </c>
      <c r="I880" t="s">
        <v>8369</v>
      </c>
      <c r="L880" s="20">
        <v>1991</v>
      </c>
      <c r="M880" s="20" t="s">
        <v>8354</v>
      </c>
      <c r="N880" s="20" t="s">
        <v>8349</v>
      </c>
      <c r="O880" s="20" t="s">
        <v>8349</v>
      </c>
      <c r="P880" s="20" t="s">
        <v>8369</v>
      </c>
      <c r="Q880" s="20" t="str">
        <f>CONCATENATE(Table1[[#This Row],[date]],"-",M880,"-",L880)</f>
        <v>28-Jun-1991</v>
      </c>
      <c r="R880" s="24">
        <f t="shared" si="13"/>
        <v>31.945905583672115</v>
      </c>
    </row>
    <row r="881" spans="1:18" x14ac:dyDescent="0.25">
      <c r="A881" t="s">
        <v>2918</v>
      </c>
      <c r="B881">
        <v>1977</v>
      </c>
      <c r="C881" t="s">
        <v>8355</v>
      </c>
      <c r="D881">
        <v>15</v>
      </c>
      <c r="E881">
        <v>0</v>
      </c>
      <c r="F881" s="17">
        <v>7222.79</v>
      </c>
      <c r="G881" t="s">
        <v>8350</v>
      </c>
      <c r="H881" t="s">
        <v>8350</v>
      </c>
      <c r="I881" t="s">
        <v>8356</v>
      </c>
      <c r="L881" s="20">
        <v>1977</v>
      </c>
      <c r="M881" s="20" t="s">
        <v>8355</v>
      </c>
      <c r="N881" s="20" t="s">
        <v>8350</v>
      </c>
      <c r="O881" s="20" t="s">
        <v>8350</v>
      </c>
      <c r="P881" s="20" t="s">
        <v>8356</v>
      </c>
      <c r="Q881" s="20" t="str">
        <f>CONCATENATE(Table1[[#This Row],[date]],"-",M881,"-",L881)</f>
        <v>15-Sep-1977</v>
      </c>
      <c r="R881" s="24">
        <f t="shared" si="13"/>
        <v>45.729581731329368</v>
      </c>
    </row>
    <row r="882" spans="1:18" x14ac:dyDescent="0.25">
      <c r="A882" t="s">
        <v>2916</v>
      </c>
      <c r="B882">
        <v>1986</v>
      </c>
      <c r="C882" t="s">
        <v>8348</v>
      </c>
      <c r="D882">
        <v>13</v>
      </c>
      <c r="E882">
        <v>3</v>
      </c>
      <c r="F882" s="17">
        <v>7228.22</v>
      </c>
      <c r="G882" t="s">
        <v>8349</v>
      </c>
      <c r="H882" t="s">
        <v>8353</v>
      </c>
      <c r="I882" t="s">
        <v>8366</v>
      </c>
      <c r="L882" s="20">
        <v>1986</v>
      </c>
      <c r="M882" s="20" t="s">
        <v>8348</v>
      </c>
      <c r="N882" s="20" t="s">
        <v>8349</v>
      </c>
      <c r="O882" s="20" t="s">
        <v>8353</v>
      </c>
      <c r="P882" s="20" t="s">
        <v>8366</v>
      </c>
      <c r="Q882" s="20" t="str">
        <f>CONCATENATE(Table1[[#This Row],[date]],"-",M882,"-",L882)</f>
        <v>13-Jul-1986</v>
      </c>
      <c r="R882" s="24">
        <f t="shared" si="13"/>
        <v>36.904820232005186</v>
      </c>
    </row>
    <row r="883" spans="1:18" x14ac:dyDescent="0.25">
      <c r="A883" t="s">
        <v>2914</v>
      </c>
      <c r="B883">
        <v>1986</v>
      </c>
      <c r="C883" t="s">
        <v>8355</v>
      </c>
      <c r="D883">
        <v>2</v>
      </c>
      <c r="E883">
        <v>4</v>
      </c>
      <c r="F883" s="17">
        <v>7243.81</v>
      </c>
      <c r="G883" t="s">
        <v>8349</v>
      </c>
      <c r="H883" t="s">
        <v>8350</v>
      </c>
      <c r="I883" t="s">
        <v>8351</v>
      </c>
      <c r="L883" s="20">
        <v>1986</v>
      </c>
      <c r="M883" s="20" t="s">
        <v>8355</v>
      </c>
      <c r="N883" s="20" t="s">
        <v>8349</v>
      </c>
      <c r="O883" s="20" t="s">
        <v>8350</v>
      </c>
      <c r="P883" s="20" t="s">
        <v>8351</v>
      </c>
      <c r="Q883" s="20" t="str">
        <f>CONCATENATE(Table1[[#This Row],[date]],"-",M883,"-",L883)</f>
        <v>2-Sep-1986</v>
      </c>
      <c r="R883" s="24">
        <f t="shared" si="13"/>
        <v>36.765184811585847</v>
      </c>
    </row>
    <row r="884" spans="1:18" x14ac:dyDescent="0.25">
      <c r="A884" t="s">
        <v>2912</v>
      </c>
      <c r="B884">
        <v>1982</v>
      </c>
      <c r="C884" t="s">
        <v>8348</v>
      </c>
      <c r="D884">
        <v>24</v>
      </c>
      <c r="E884">
        <v>3</v>
      </c>
      <c r="F884" s="17">
        <v>7248.71</v>
      </c>
      <c r="G884" t="s">
        <v>8349</v>
      </c>
      <c r="H884" t="s">
        <v>8353</v>
      </c>
      <c r="I884" t="s">
        <v>8351</v>
      </c>
      <c r="L884" s="20">
        <v>1982</v>
      </c>
      <c r="M884" s="20" t="s">
        <v>8348</v>
      </c>
      <c r="N884" s="20" t="s">
        <v>8349</v>
      </c>
      <c r="O884" s="20" t="s">
        <v>8353</v>
      </c>
      <c r="P884" s="20" t="s">
        <v>8351</v>
      </c>
      <c r="Q884" s="20" t="str">
        <f>CONCATENATE(Table1[[#This Row],[date]],"-",M884,"-",L884)</f>
        <v>24-Jul-1982</v>
      </c>
      <c r="R884" s="24">
        <f t="shared" si="13"/>
        <v>40.874706649282921</v>
      </c>
    </row>
    <row r="885" spans="1:18" x14ac:dyDescent="0.25">
      <c r="A885" t="s">
        <v>2910</v>
      </c>
      <c r="B885">
        <v>1981</v>
      </c>
      <c r="C885" t="s">
        <v>8358</v>
      </c>
      <c r="D885">
        <v>14</v>
      </c>
      <c r="E885">
        <v>2</v>
      </c>
      <c r="F885" s="17">
        <v>7256.72</v>
      </c>
      <c r="G885" t="s">
        <v>8350</v>
      </c>
      <c r="H885" t="s">
        <v>8349</v>
      </c>
      <c r="I885" t="s">
        <v>8356</v>
      </c>
      <c r="L885" s="20">
        <v>1981</v>
      </c>
      <c r="M885" s="20" t="s">
        <v>8358</v>
      </c>
      <c r="N885" s="20" t="s">
        <v>8350</v>
      </c>
      <c r="O885" s="20" t="s">
        <v>8349</v>
      </c>
      <c r="P885" s="20" t="s">
        <v>8356</v>
      </c>
      <c r="Q885" s="20" t="str">
        <f>CONCATENATE(Table1[[#This Row],[date]],"-",M885,"-",L885)</f>
        <v>14-Aug-1981</v>
      </c>
      <c r="R885" s="24">
        <f t="shared" si="13"/>
        <v>41.817191977077364</v>
      </c>
    </row>
    <row r="886" spans="1:18" x14ac:dyDescent="0.25">
      <c r="A886" t="s">
        <v>2908</v>
      </c>
      <c r="B886">
        <v>1981</v>
      </c>
      <c r="C886" t="s">
        <v>8354</v>
      </c>
      <c r="D886">
        <v>13</v>
      </c>
      <c r="E886">
        <v>2</v>
      </c>
      <c r="F886" s="17">
        <v>7261.74</v>
      </c>
      <c r="G886" t="s">
        <v>8350</v>
      </c>
      <c r="H886" t="s">
        <v>8350</v>
      </c>
      <c r="I886" t="s">
        <v>8356</v>
      </c>
      <c r="L886" s="20">
        <v>1981</v>
      </c>
      <c r="M886" s="20" t="s">
        <v>8354</v>
      </c>
      <c r="N886" s="20" t="s">
        <v>8350</v>
      </c>
      <c r="O886" s="20" t="s">
        <v>8350</v>
      </c>
      <c r="P886" s="20" t="s">
        <v>8356</v>
      </c>
      <c r="Q886" s="20" t="str">
        <f>CONCATENATE(Table1[[#This Row],[date]],"-",M886,"-",L886)</f>
        <v>13-Jun-1981</v>
      </c>
      <c r="R886" s="24">
        <f t="shared" si="13"/>
        <v>41.98694683221904</v>
      </c>
    </row>
    <row r="887" spans="1:18" x14ac:dyDescent="0.25">
      <c r="A887" t="s">
        <v>2906</v>
      </c>
      <c r="B887">
        <v>1973</v>
      </c>
      <c r="C887" t="s">
        <v>8359</v>
      </c>
      <c r="D887">
        <v>25</v>
      </c>
      <c r="E887">
        <v>0</v>
      </c>
      <c r="F887" s="17">
        <v>7265.58</v>
      </c>
      <c r="G887" t="s">
        <v>8349</v>
      </c>
      <c r="H887" t="s">
        <v>8349</v>
      </c>
      <c r="I887" t="s">
        <v>8351</v>
      </c>
      <c r="L887" s="20">
        <v>1973</v>
      </c>
      <c r="M887" s="20" t="s">
        <v>8359</v>
      </c>
      <c r="N887" s="20" t="s">
        <v>8349</v>
      </c>
      <c r="O887" s="20" t="s">
        <v>8349</v>
      </c>
      <c r="P887" s="20" t="s">
        <v>8351</v>
      </c>
      <c r="Q887" s="20" t="str">
        <f>CONCATENATE(Table1[[#This Row],[date]],"-",M887,"-",L887)</f>
        <v>25-Oct-1973</v>
      </c>
      <c r="R887" s="24">
        <f t="shared" si="13"/>
        <v>49.620067643742949</v>
      </c>
    </row>
    <row r="888" spans="1:18" x14ac:dyDescent="0.25">
      <c r="A888" t="s">
        <v>2904</v>
      </c>
      <c r="B888">
        <v>1981</v>
      </c>
      <c r="C888" t="s">
        <v>8358</v>
      </c>
      <c r="D888">
        <v>4</v>
      </c>
      <c r="E888">
        <v>2</v>
      </c>
      <c r="F888" s="17">
        <v>7265.7</v>
      </c>
      <c r="G888" t="s">
        <v>8350</v>
      </c>
      <c r="H888" t="s">
        <v>8350</v>
      </c>
      <c r="I888" t="s">
        <v>8356</v>
      </c>
      <c r="L888" s="20">
        <v>1981</v>
      </c>
      <c r="M888" s="20" t="s">
        <v>8358</v>
      </c>
      <c r="N888" s="20" t="s">
        <v>8350</v>
      </c>
      <c r="O888" s="20" t="s">
        <v>8350</v>
      </c>
      <c r="P888" s="20" t="s">
        <v>8356</v>
      </c>
      <c r="Q888" s="20" t="str">
        <f>CONCATENATE(Table1[[#This Row],[date]],"-",M888,"-",L888)</f>
        <v>4-Aug-1981</v>
      </c>
      <c r="R888" s="24">
        <f t="shared" si="13"/>
        <v>41.844571792422798</v>
      </c>
    </row>
    <row r="889" spans="1:18" x14ac:dyDescent="0.25">
      <c r="A889" t="s">
        <v>2902</v>
      </c>
      <c r="B889">
        <v>1976</v>
      </c>
      <c r="C889" t="s">
        <v>8357</v>
      </c>
      <c r="D889">
        <v>18</v>
      </c>
      <c r="E889">
        <v>2</v>
      </c>
      <c r="F889" s="17">
        <v>7273.02</v>
      </c>
      <c r="G889" t="s">
        <v>8349</v>
      </c>
      <c r="H889" t="s">
        <v>8353</v>
      </c>
      <c r="I889" t="s">
        <v>8351</v>
      </c>
      <c r="L889" s="20">
        <v>1976</v>
      </c>
      <c r="M889" s="20" t="s">
        <v>8357</v>
      </c>
      <c r="N889" s="20" t="s">
        <v>8349</v>
      </c>
      <c r="O889" s="20" t="s">
        <v>8353</v>
      </c>
      <c r="P889" s="20" t="s">
        <v>8351</v>
      </c>
      <c r="Q889" s="20" t="str">
        <f>CONCATENATE(Table1[[#This Row],[date]],"-",M889,"-",L889)</f>
        <v>18-Dec-1976</v>
      </c>
      <c r="R889" s="24">
        <f t="shared" si="13"/>
        <v>46.469541409993155</v>
      </c>
    </row>
    <row r="890" spans="1:18" x14ac:dyDescent="0.25">
      <c r="A890" t="s">
        <v>2900</v>
      </c>
      <c r="B890">
        <v>1985</v>
      </c>
      <c r="C890" t="s">
        <v>8352</v>
      </c>
      <c r="D890">
        <v>2</v>
      </c>
      <c r="E890">
        <v>3</v>
      </c>
      <c r="F890" s="17">
        <v>7281.51</v>
      </c>
      <c r="G890" t="s">
        <v>8349</v>
      </c>
      <c r="H890" t="s">
        <v>8353</v>
      </c>
      <c r="I890" t="s">
        <v>8356</v>
      </c>
      <c r="L890" s="20">
        <v>1985</v>
      </c>
      <c r="M890" s="20" t="s">
        <v>8352</v>
      </c>
      <c r="N890" s="20" t="s">
        <v>8349</v>
      </c>
      <c r="O890" s="20" t="s">
        <v>8353</v>
      </c>
      <c r="P890" s="20" t="s">
        <v>8356</v>
      </c>
      <c r="Q890" s="20" t="str">
        <f>CONCATENATE(Table1[[#This Row],[date]],"-",M890,"-",L890)</f>
        <v>2-Nov-1985</v>
      </c>
      <c r="R890" s="24">
        <f t="shared" si="13"/>
        <v>37.598146588037068</v>
      </c>
    </row>
    <row r="891" spans="1:18" x14ac:dyDescent="0.25">
      <c r="A891" t="s">
        <v>2898</v>
      </c>
      <c r="B891">
        <v>1966</v>
      </c>
      <c r="C891" t="s">
        <v>8357</v>
      </c>
      <c r="D891">
        <v>26</v>
      </c>
      <c r="E891">
        <v>0</v>
      </c>
      <c r="F891" s="17">
        <v>7302.46</v>
      </c>
      <c r="G891" t="s">
        <v>8350</v>
      </c>
      <c r="H891" t="s">
        <v>8353</v>
      </c>
      <c r="I891" t="s">
        <v>8356</v>
      </c>
      <c r="L891" s="20">
        <v>1966</v>
      </c>
      <c r="M891" s="20" t="s">
        <v>8357</v>
      </c>
      <c r="N891" s="20" t="s">
        <v>8350</v>
      </c>
      <c r="O891" s="20" t="s">
        <v>8353</v>
      </c>
      <c r="P891" s="20" t="s">
        <v>8356</v>
      </c>
      <c r="Q891" s="20" t="str">
        <f>CONCATENATE(Table1[[#This Row],[date]],"-",M891,"-",L891)</f>
        <v>26-Dec-1966</v>
      </c>
      <c r="R891" s="24">
        <f t="shared" si="13"/>
        <v>56.450339879154079</v>
      </c>
    </row>
    <row r="892" spans="1:18" x14ac:dyDescent="0.25">
      <c r="A892" t="s">
        <v>2896</v>
      </c>
      <c r="B892">
        <v>1965</v>
      </c>
      <c r="C892" t="s">
        <v>8354</v>
      </c>
      <c r="D892">
        <v>6</v>
      </c>
      <c r="E892">
        <v>0</v>
      </c>
      <c r="F892" s="17">
        <v>7304.65</v>
      </c>
      <c r="G892" t="s">
        <v>8350</v>
      </c>
      <c r="H892" t="s">
        <v>8350</v>
      </c>
      <c r="I892" t="s">
        <v>8351</v>
      </c>
      <c r="L892" s="20">
        <v>1965</v>
      </c>
      <c r="M892" s="20" t="s">
        <v>8354</v>
      </c>
      <c r="N892" s="20" t="s">
        <v>8350</v>
      </c>
      <c r="O892" s="20" t="s">
        <v>8350</v>
      </c>
      <c r="P892" s="20" t="s">
        <v>8351</v>
      </c>
      <c r="Q892" s="20" t="str">
        <f>CONCATENATE(Table1[[#This Row],[date]],"-",M892,"-",L892)</f>
        <v>6-Jun-1965</v>
      </c>
      <c r="R892" s="24">
        <f t="shared" si="13"/>
        <v>58.006125574272581</v>
      </c>
    </row>
    <row r="893" spans="1:18" x14ac:dyDescent="0.25">
      <c r="A893" t="s">
        <v>2894</v>
      </c>
      <c r="B893">
        <v>1965</v>
      </c>
      <c r="C893" t="s">
        <v>8354</v>
      </c>
      <c r="D893">
        <v>25</v>
      </c>
      <c r="E893">
        <v>0</v>
      </c>
      <c r="F893" s="17">
        <v>7318.21</v>
      </c>
      <c r="G893" t="s">
        <v>8350</v>
      </c>
      <c r="H893" t="s">
        <v>8353</v>
      </c>
      <c r="I893" t="s">
        <v>8351</v>
      </c>
      <c r="L893" s="20">
        <v>1965</v>
      </c>
      <c r="M893" s="20" t="s">
        <v>8354</v>
      </c>
      <c r="N893" s="20" t="s">
        <v>8350</v>
      </c>
      <c r="O893" s="20" t="s">
        <v>8353</v>
      </c>
      <c r="P893" s="20" t="s">
        <v>8351</v>
      </c>
      <c r="Q893" s="20" t="str">
        <f>CONCATENATE(Table1[[#This Row],[date]],"-",M893,"-",L893)</f>
        <v>25-Jun-1965</v>
      </c>
      <c r="R893" s="24">
        <f t="shared" si="13"/>
        <v>57.954104598821289</v>
      </c>
    </row>
    <row r="894" spans="1:18" x14ac:dyDescent="0.25">
      <c r="A894" t="s">
        <v>2892</v>
      </c>
      <c r="B894">
        <v>1972</v>
      </c>
      <c r="C894" t="s">
        <v>8358</v>
      </c>
      <c r="D894">
        <v>11</v>
      </c>
      <c r="E894">
        <v>0</v>
      </c>
      <c r="F894" s="17">
        <v>7318.22</v>
      </c>
      <c r="G894" t="s">
        <v>8349</v>
      </c>
      <c r="H894" t="s">
        <v>8350</v>
      </c>
      <c r="I894" t="s">
        <v>8356</v>
      </c>
      <c r="L894" s="20">
        <v>1972</v>
      </c>
      <c r="M894" s="20" t="s">
        <v>8358</v>
      </c>
      <c r="N894" s="20" t="s">
        <v>8349</v>
      </c>
      <c r="O894" s="20" t="s">
        <v>8350</v>
      </c>
      <c r="P894" s="20" t="s">
        <v>8356</v>
      </c>
      <c r="Q894" s="20" t="str">
        <f>CONCATENATE(Table1[[#This Row],[date]],"-",M894,"-",L894)</f>
        <v>11-Aug-1972</v>
      </c>
      <c r="R894" s="24">
        <f t="shared" si="13"/>
        <v>50.822724161533195</v>
      </c>
    </row>
    <row r="895" spans="1:18" x14ac:dyDescent="0.25">
      <c r="A895" t="s">
        <v>2890</v>
      </c>
      <c r="B895">
        <v>1965</v>
      </c>
      <c r="C895" t="s">
        <v>8348</v>
      </c>
      <c r="D895">
        <v>11</v>
      </c>
      <c r="E895">
        <v>0</v>
      </c>
      <c r="F895" s="17">
        <v>7322.86</v>
      </c>
      <c r="G895" t="s">
        <v>8350</v>
      </c>
      <c r="H895" t="s">
        <v>8350</v>
      </c>
      <c r="I895" t="s">
        <v>8356</v>
      </c>
      <c r="L895" s="20">
        <v>1965</v>
      </c>
      <c r="M895" s="20" t="s">
        <v>8348</v>
      </c>
      <c r="N895" s="20" t="s">
        <v>8350</v>
      </c>
      <c r="O895" s="20" t="s">
        <v>8350</v>
      </c>
      <c r="P895" s="20" t="s">
        <v>8356</v>
      </c>
      <c r="Q895" s="20" t="str">
        <f>CONCATENATE(Table1[[#This Row],[date]],"-",M895,"-",L895)</f>
        <v>11-Jul-1965</v>
      </c>
      <c r="R895" s="24">
        <f t="shared" si="13"/>
        <v>57.910297461599143</v>
      </c>
    </row>
    <row r="896" spans="1:18" x14ac:dyDescent="0.25">
      <c r="A896" t="s">
        <v>2888</v>
      </c>
      <c r="B896">
        <v>2004</v>
      </c>
      <c r="C896" t="s">
        <v>8352</v>
      </c>
      <c r="D896">
        <v>15</v>
      </c>
      <c r="E896">
        <v>0</v>
      </c>
      <c r="F896" s="17">
        <v>7323.73</v>
      </c>
      <c r="G896" t="s">
        <v>8349</v>
      </c>
      <c r="H896" t="s">
        <v>8349</v>
      </c>
      <c r="I896" t="s">
        <v>8366</v>
      </c>
      <c r="L896" s="20">
        <v>2004</v>
      </c>
      <c r="M896" s="20" t="s">
        <v>8352</v>
      </c>
      <c r="N896" s="20" t="s">
        <v>8349</v>
      </c>
      <c r="O896" s="20" t="s">
        <v>8349</v>
      </c>
      <c r="P896" s="20" t="s">
        <v>8366</v>
      </c>
      <c r="Q896" s="20" t="str">
        <f>CONCATENATE(Table1[[#This Row],[date]],"-",M896,"-",L896)</f>
        <v>15-Nov-2004</v>
      </c>
      <c r="R896" s="24">
        <f t="shared" si="13"/>
        <v>18.559890485968516</v>
      </c>
    </row>
    <row r="897" spans="1:18" x14ac:dyDescent="0.25">
      <c r="A897" t="s">
        <v>2886</v>
      </c>
      <c r="B897">
        <v>1979</v>
      </c>
      <c r="C897" t="s">
        <v>8354</v>
      </c>
      <c r="D897">
        <v>19</v>
      </c>
      <c r="E897">
        <v>0</v>
      </c>
      <c r="F897" s="17">
        <v>7325.05</v>
      </c>
      <c r="G897" t="s">
        <v>8349</v>
      </c>
      <c r="H897" t="s">
        <v>8350</v>
      </c>
      <c r="I897" t="s">
        <v>8366</v>
      </c>
      <c r="L897" s="20">
        <v>1979</v>
      </c>
      <c r="M897" s="20" t="s">
        <v>8354</v>
      </c>
      <c r="N897" s="20" t="s">
        <v>8349</v>
      </c>
      <c r="O897" s="20" t="s">
        <v>8350</v>
      </c>
      <c r="P897" s="20" t="s">
        <v>8366</v>
      </c>
      <c r="Q897" s="20" t="str">
        <f>CONCATENATE(Table1[[#This Row],[date]],"-",M897,"-",L897)</f>
        <v>19-Jun-1979</v>
      </c>
      <c r="R897" s="24">
        <f t="shared" si="13"/>
        <v>43.970552445850572</v>
      </c>
    </row>
    <row r="898" spans="1:18" x14ac:dyDescent="0.25">
      <c r="A898" t="s">
        <v>2884</v>
      </c>
      <c r="B898">
        <v>1984</v>
      </c>
      <c r="C898" t="s">
        <v>8348</v>
      </c>
      <c r="D898">
        <v>25</v>
      </c>
      <c r="E898">
        <v>3</v>
      </c>
      <c r="F898" s="17">
        <v>7325.47</v>
      </c>
      <c r="G898" t="s">
        <v>8349</v>
      </c>
      <c r="H898" t="s">
        <v>8353</v>
      </c>
      <c r="I898" t="s">
        <v>8356</v>
      </c>
      <c r="L898" s="20">
        <v>1984</v>
      </c>
      <c r="M898" s="20" t="s">
        <v>8348</v>
      </c>
      <c r="N898" s="20" t="s">
        <v>8349</v>
      </c>
      <c r="O898" s="20" t="s">
        <v>8353</v>
      </c>
      <c r="P898" s="20" t="s">
        <v>8356</v>
      </c>
      <c r="Q898" s="20" t="str">
        <f>CONCATENATE(Table1[[#This Row],[date]],"-",M898,"-",L898)</f>
        <v>25-Jul-1984</v>
      </c>
      <c r="R898" s="24">
        <f t="shared" si="13"/>
        <v>38.869267624914443</v>
      </c>
    </row>
    <row r="899" spans="1:18" x14ac:dyDescent="0.25">
      <c r="A899" t="s">
        <v>2882</v>
      </c>
      <c r="B899">
        <v>1979</v>
      </c>
      <c r="C899" t="s">
        <v>8355</v>
      </c>
      <c r="D899">
        <v>19</v>
      </c>
      <c r="E899">
        <v>1</v>
      </c>
      <c r="F899" s="17">
        <v>7337.75</v>
      </c>
      <c r="G899" t="s">
        <v>8349</v>
      </c>
      <c r="H899" t="s">
        <v>8350</v>
      </c>
      <c r="I899" t="s">
        <v>8360</v>
      </c>
      <c r="L899" s="20">
        <v>1979</v>
      </c>
      <c r="M899" s="20" t="s">
        <v>8355</v>
      </c>
      <c r="N899" s="20" t="s">
        <v>8349</v>
      </c>
      <c r="O899" s="20" t="s">
        <v>8350</v>
      </c>
      <c r="P899" s="20" t="s">
        <v>8360</v>
      </c>
      <c r="Q899" s="20" t="str">
        <f>CONCATENATE(Table1[[#This Row],[date]],"-",M899,"-",L899)</f>
        <v>19-Sep-1979</v>
      </c>
      <c r="R899" s="24">
        <f t="shared" ref="R899:R962" si="14">YEARFRAC(Q899,DATE(2023,6,8),1)</f>
        <v>43.718666342175709</v>
      </c>
    </row>
    <row r="900" spans="1:18" x14ac:dyDescent="0.25">
      <c r="A900" t="s">
        <v>2880</v>
      </c>
      <c r="B900">
        <v>1986</v>
      </c>
      <c r="C900" t="s">
        <v>8354</v>
      </c>
      <c r="D900">
        <v>15</v>
      </c>
      <c r="E900">
        <v>3</v>
      </c>
      <c r="F900" s="17">
        <v>7339.93</v>
      </c>
      <c r="G900" t="s">
        <v>8349</v>
      </c>
      <c r="H900" t="s">
        <v>8349</v>
      </c>
      <c r="I900" t="s">
        <v>8356</v>
      </c>
      <c r="L900" s="20">
        <v>1986</v>
      </c>
      <c r="M900" s="20" t="s">
        <v>8354</v>
      </c>
      <c r="N900" s="20" t="s">
        <v>8349</v>
      </c>
      <c r="O900" s="20" t="s">
        <v>8349</v>
      </c>
      <c r="P900" s="20" t="s">
        <v>8356</v>
      </c>
      <c r="Q900" s="20" t="str">
        <f>CONCATENATE(Table1[[#This Row],[date]],"-",M900,"-",L900)</f>
        <v>15-Jun-1986</v>
      </c>
      <c r="R900" s="24">
        <f t="shared" si="14"/>
        <v>36.981482815764821</v>
      </c>
    </row>
    <row r="901" spans="1:18" x14ac:dyDescent="0.25">
      <c r="A901" t="s">
        <v>2878</v>
      </c>
      <c r="B901">
        <v>1977</v>
      </c>
      <c r="C901" t="s">
        <v>8357</v>
      </c>
      <c r="D901">
        <v>18</v>
      </c>
      <c r="E901">
        <v>0</v>
      </c>
      <c r="F901" s="17">
        <v>7345.08</v>
      </c>
      <c r="G901" t="s">
        <v>8349</v>
      </c>
      <c r="H901" t="s">
        <v>8353</v>
      </c>
      <c r="I901" t="s">
        <v>8360</v>
      </c>
      <c r="L901" s="20">
        <v>1977</v>
      </c>
      <c r="M901" s="20" t="s">
        <v>8357</v>
      </c>
      <c r="N901" s="20" t="s">
        <v>8349</v>
      </c>
      <c r="O901" s="20" t="s">
        <v>8353</v>
      </c>
      <c r="P901" s="20" t="s">
        <v>8360</v>
      </c>
      <c r="Q901" s="20" t="str">
        <f>CONCATENATE(Table1[[#This Row],[date]],"-",M901,"-",L901)</f>
        <v>18-Dec-1977</v>
      </c>
      <c r="R901" s="24">
        <f t="shared" si="14"/>
        <v>45.472212513107301</v>
      </c>
    </row>
    <row r="902" spans="1:18" x14ac:dyDescent="0.25">
      <c r="A902" t="s">
        <v>2876</v>
      </c>
      <c r="B902">
        <v>1979</v>
      </c>
      <c r="C902" t="s">
        <v>8354</v>
      </c>
      <c r="D902">
        <v>26</v>
      </c>
      <c r="E902">
        <v>1</v>
      </c>
      <c r="F902" s="17">
        <v>7345.73</v>
      </c>
      <c r="G902" t="s">
        <v>8349</v>
      </c>
      <c r="H902" t="s">
        <v>8353</v>
      </c>
      <c r="I902" t="s">
        <v>8351</v>
      </c>
      <c r="L902" s="20">
        <v>1979</v>
      </c>
      <c r="M902" s="20" t="s">
        <v>8354</v>
      </c>
      <c r="N902" s="20" t="s">
        <v>8349</v>
      </c>
      <c r="O902" s="20" t="s">
        <v>8353</v>
      </c>
      <c r="P902" s="20" t="s">
        <v>8351</v>
      </c>
      <c r="Q902" s="20" t="str">
        <f>CONCATENATE(Table1[[#This Row],[date]],"-",M902,"-",L902)</f>
        <v>26-Jun-1979</v>
      </c>
      <c r="R902" s="24">
        <f t="shared" si="14"/>
        <v>43.951387198831831</v>
      </c>
    </row>
    <row r="903" spans="1:18" x14ac:dyDescent="0.25">
      <c r="A903" t="s">
        <v>2874</v>
      </c>
      <c r="B903">
        <v>1977</v>
      </c>
      <c r="C903" t="s">
        <v>8357</v>
      </c>
      <c r="D903">
        <v>1</v>
      </c>
      <c r="E903">
        <v>0</v>
      </c>
      <c r="F903" s="17">
        <v>7348.14</v>
      </c>
      <c r="G903" t="s">
        <v>8349</v>
      </c>
      <c r="H903" t="s">
        <v>8353</v>
      </c>
      <c r="I903" t="s">
        <v>8360</v>
      </c>
      <c r="L903" s="20">
        <v>1977</v>
      </c>
      <c r="M903" s="20" t="s">
        <v>8357</v>
      </c>
      <c r="N903" s="20" t="s">
        <v>8349</v>
      </c>
      <c r="O903" s="20" t="s">
        <v>8353</v>
      </c>
      <c r="P903" s="20" t="s">
        <v>8360</v>
      </c>
      <c r="Q903" s="20" t="str">
        <f>CONCATENATE(Table1[[#This Row],[date]],"-",M903,"-",L903)</f>
        <v>1-Dec-1977</v>
      </c>
      <c r="R903" s="24">
        <f t="shared" si="14"/>
        <v>45.518758010019802</v>
      </c>
    </row>
    <row r="904" spans="1:18" x14ac:dyDescent="0.25">
      <c r="A904" t="s">
        <v>2872</v>
      </c>
      <c r="B904">
        <v>1993</v>
      </c>
      <c r="C904" t="s">
        <v>8359</v>
      </c>
      <c r="D904">
        <v>5</v>
      </c>
      <c r="E904">
        <v>0</v>
      </c>
      <c r="F904" s="17">
        <v>7349.12</v>
      </c>
      <c r="G904" t="s">
        <v>8349</v>
      </c>
      <c r="H904" t="s">
        <v>8349</v>
      </c>
      <c r="I904" t="s">
        <v>8369</v>
      </c>
      <c r="L904" s="20">
        <v>1993</v>
      </c>
      <c r="M904" s="20" t="s">
        <v>8359</v>
      </c>
      <c r="N904" s="20" t="s">
        <v>8349</v>
      </c>
      <c r="O904" s="20" t="s">
        <v>8349</v>
      </c>
      <c r="P904" s="20" t="s">
        <v>8369</v>
      </c>
      <c r="Q904" s="20" t="str">
        <f>CONCATENATE(Table1[[#This Row],[date]],"-",M904,"-",L904)</f>
        <v>5-Oct-1993</v>
      </c>
      <c r="R904" s="24">
        <f t="shared" si="14"/>
        <v>29.674792439498319</v>
      </c>
    </row>
    <row r="905" spans="1:18" x14ac:dyDescent="0.25">
      <c r="A905" t="s">
        <v>2870</v>
      </c>
      <c r="B905">
        <v>1983</v>
      </c>
      <c r="C905" t="s">
        <v>8354</v>
      </c>
      <c r="D905">
        <v>21</v>
      </c>
      <c r="E905">
        <v>3</v>
      </c>
      <c r="F905" s="17">
        <v>7357.49</v>
      </c>
      <c r="G905" t="s">
        <v>8349</v>
      </c>
      <c r="H905" t="s">
        <v>8349</v>
      </c>
      <c r="I905" t="s">
        <v>8356</v>
      </c>
      <c r="L905" s="20">
        <v>1983</v>
      </c>
      <c r="M905" s="20" t="s">
        <v>8354</v>
      </c>
      <c r="N905" s="20" t="s">
        <v>8349</v>
      </c>
      <c r="O905" s="20" t="s">
        <v>8349</v>
      </c>
      <c r="P905" s="20" t="s">
        <v>8356</v>
      </c>
      <c r="Q905" s="20" t="str">
        <f>CONCATENATE(Table1[[#This Row],[date]],"-",M905,"-",L905)</f>
        <v>21-Jun-1983</v>
      </c>
      <c r="R905" s="24">
        <f t="shared" si="14"/>
        <v>39.965075125208678</v>
      </c>
    </row>
    <row r="906" spans="1:18" x14ac:dyDescent="0.25">
      <c r="A906" t="s">
        <v>2868</v>
      </c>
      <c r="B906">
        <v>1981</v>
      </c>
      <c r="C906" t="s">
        <v>8348</v>
      </c>
      <c r="D906">
        <v>16</v>
      </c>
      <c r="E906">
        <v>1</v>
      </c>
      <c r="F906" s="17">
        <v>7358.18</v>
      </c>
      <c r="G906" t="s">
        <v>8349</v>
      </c>
      <c r="H906" t="s">
        <v>8350</v>
      </c>
      <c r="I906" t="s">
        <v>8366</v>
      </c>
      <c r="L906" s="20">
        <v>1981</v>
      </c>
      <c r="M906" s="20" t="s">
        <v>8348</v>
      </c>
      <c r="N906" s="20" t="s">
        <v>8349</v>
      </c>
      <c r="O906" s="20" t="s">
        <v>8350</v>
      </c>
      <c r="P906" s="20" t="s">
        <v>8366</v>
      </c>
      <c r="Q906" s="20" t="str">
        <f>CONCATENATE(Table1[[#This Row],[date]],"-",M906,"-",L906)</f>
        <v>16-Jul-1981</v>
      </c>
      <c r="R906" s="24">
        <f t="shared" si="14"/>
        <v>41.896593441579114</v>
      </c>
    </row>
    <row r="907" spans="1:18" x14ac:dyDescent="0.25">
      <c r="A907" t="s">
        <v>2866</v>
      </c>
      <c r="B907">
        <v>1965</v>
      </c>
      <c r="C907" t="s">
        <v>8357</v>
      </c>
      <c r="D907">
        <v>9</v>
      </c>
      <c r="E907">
        <v>0</v>
      </c>
      <c r="F907" s="17">
        <v>7362.31</v>
      </c>
      <c r="G907" t="s">
        <v>8350</v>
      </c>
      <c r="H907" t="s">
        <v>8350</v>
      </c>
      <c r="I907" t="s">
        <v>8351</v>
      </c>
      <c r="L907" s="20">
        <v>1965</v>
      </c>
      <c r="M907" s="20" t="s">
        <v>8357</v>
      </c>
      <c r="N907" s="20" t="s">
        <v>8350</v>
      </c>
      <c r="O907" s="20" t="s">
        <v>8350</v>
      </c>
      <c r="P907" s="20" t="s">
        <v>8351</v>
      </c>
      <c r="Q907" s="20" t="str">
        <f>CONCATENATE(Table1[[#This Row],[date]],"-",M907,"-",L907)</f>
        <v>9-Dec-1965</v>
      </c>
      <c r="R907" s="24">
        <f t="shared" si="14"/>
        <v>57.496867604065152</v>
      </c>
    </row>
    <row r="908" spans="1:18" x14ac:dyDescent="0.25">
      <c r="A908" t="s">
        <v>2864</v>
      </c>
      <c r="B908">
        <v>1981</v>
      </c>
      <c r="C908" t="s">
        <v>8352</v>
      </c>
      <c r="D908">
        <v>24</v>
      </c>
      <c r="E908">
        <v>2</v>
      </c>
      <c r="F908" s="17">
        <v>7371.77</v>
      </c>
      <c r="G908" t="s">
        <v>8349</v>
      </c>
      <c r="H908" t="s">
        <v>8353</v>
      </c>
      <c r="I908" t="s">
        <v>8360</v>
      </c>
      <c r="L908" s="20">
        <v>1981</v>
      </c>
      <c r="M908" s="20" t="s">
        <v>8352</v>
      </c>
      <c r="N908" s="20" t="s">
        <v>8349</v>
      </c>
      <c r="O908" s="20" t="s">
        <v>8353</v>
      </c>
      <c r="P908" s="20" t="s">
        <v>8360</v>
      </c>
      <c r="Q908" s="20" t="str">
        <f>CONCATENATE(Table1[[#This Row],[date]],"-",M908,"-",L908)</f>
        <v>24-Nov-1981</v>
      </c>
      <c r="R908" s="24">
        <f t="shared" si="14"/>
        <v>41.537917860553961</v>
      </c>
    </row>
    <row r="909" spans="1:18" x14ac:dyDescent="0.25">
      <c r="A909" t="s">
        <v>2862</v>
      </c>
      <c r="B909">
        <v>1993</v>
      </c>
      <c r="C909" t="s">
        <v>8348</v>
      </c>
      <c r="D909">
        <v>22</v>
      </c>
      <c r="E909">
        <v>0</v>
      </c>
      <c r="F909" s="17">
        <v>7388.85</v>
      </c>
      <c r="G909" t="s">
        <v>8349</v>
      </c>
      <c r="H909" t="s">
        <v>8349</v>
      </c>
      <c r="I909" t="s">
        <v>8372</v>
      </c>
      <c r="L909" s="20">
        <v>1993</v>
      </c>
      <c r="M909" s="20" t="s">
        <v>8348</v>
      </c>
      <c r="N909" s="20" t="s">
        <v>8349</v>
      </c>
      <c r="O909" s="20" t="s">
        <v>8349</v>
      </c>
      <c r="P909" s="20" t="s">
        <v>8372</v>
      </c>
      <c r="Q909" s="20" t="str">
        <f>CONCATENATE(Table1[[#This Row],[date]],"-",M909,"-",L909)</f>
        <v>22-Jul-1993</v>
      </c>
      <c r="R909" s="24">
        <f t="shared" si="14"/>
        <v>29.880144850733085</v>
      </c>
    </row>
    <row r="910" spans="1:18" x14ac:dyDescent="0.25">
      <c r="A910" t="s">
        <v>2860</v>
      </c>
      <c r="B910">
        <v>1965</v>
      </c>
      <c r="C910" t="s">
        <v>8357</v>
      </c>
      <c r="D910">
        <v>5</v>
      </c>
      <c r="E910">
        <v>0</v>
      </c>
      <c r="F910" s="17">
        <v>7403.98</v>
      </c>
      <c r="G910" t="s">
        <v>8350</v>
      </c>
      <c r="H910" t="s">
        <v>8349</v>
      </c>
      <c r="I910" t="s">
        <v>8351</v>
      </c>
      <c r="L910" s="20">
        <v>1965</v>
      </c>
      <c r="M910" s="20" t="s">
        <v>8357</v>
      </c>
      <c r="N910" s="20" t="s">
        <v>8350</v>
      </c>
      <c r="O910" s="20" t="s">
        <v>8349</v>
      </c>
      <c r="P910" s="20" t="s">
        <v>8351</v>
      </c>
      <c r="Q910" s="20" t="str">
        <f>CONCATENATE(Table1[[#This Row],[date]],"-",M910,"-",L910)</f>
        <v>5-Dec-1965</v>
      </c>
      <c r="R910" s="24">
        <f t="shared" si="14"/>
        <v>57.507819388370685</v>
      </c>
    </row>
    <row r="911" spans="1:18" x14ac:dyDescent="0.25">
      <c r="A911" t="s">
        <v>2858</v>
      </c>
      <c r="B911">
        <v>1983</v>
      </c>
      <c r="C911" t="s">
        <v>8355</v>
      </c>
      <c r="D911">
        <v>19</v>
      </c>
      <c r="E911">
        <v>3</v>
      </c>
      <c r="F911" s="17">
        <v>7418.52</v>
      </c>
      <c r="G911" t="s">
        <v>8349</v>
      </c>
      <c r="H911" t="s">
        <v>8349</v>
      </c>
      <c r="I911" t="s">
        <v>8360</v>
      </c>
      <c r="L911" s="20">
        <v>1983</v>
      </c>
      <c r="M911" s="20" t="s">
        <v>8355</v>
      </c>
      <c r="N911" s="20" t="s">
        <v>8349</v>
      </c>
      <c r="O911" s="20" t="s">
        <v>8349</v>
      </c>
      <c r="P911" s="20" t="s">
        <v>8360</v>
      </c>
      <c r="Q911" s="20" t="str">
        <f>CONCATENATE(Table1[[#This Row],[date]],"-",M911,"-",L911)</f>
        <v>19-Sep-1983</v>
      </c>
      <c r="R911" s="24">
        <f t="shared" si="14"/>
        <v>39.718664440734557</v>
      </c>
    </row>
    <row r="912" spans="1:18" x14ac:dyDescent="0.25">
      <c r="A912" t="s">
        <v>2856</v>
      </c>
      <c r="B912">
        <v>1978</v>
      </c>
      <c r="C912" t="s">
        <v>8352</v>
      </c>
      <c r="D912">
        <v>12</v>
      </c>
      <c r="E912">
        <v>0</v>
      </c>
      <c r="F912" s="17">
        <v>7419.48</v>
      </c>
      <c r="G912" t="s">
        <v>8349</v>
      </c>
      <c r="H912" t="s">
        <v>8349</v>
      </c>
      <c r="I912" t="s">
        <v>8356</v>
      </c>
      <c r="L912" s="20">
        <v>1978</v>
      </c>
      <c r="M912" s="20" t="s">
        <v>8352</v>
      </c>
      <c r="N912" s="20" t="s">
        <v>8349</v>
      </c>
      <c r="O912" s="20" t="s">
        <v>8349</v>
      </c>
      <c r="P912" s="20" t="s">
        <v>8356</v>
      </c>
      <c r="Q912" s="20" t="str">
        <f>CONCATENATE(Table1[[#This Row],[date]],"-",M912,"-",L912)</f>
        <v>12-Nov-1978</v>
      </c>
      <c r="R912" s="24">
        <f t="shared" si="14"/>
        <v>44.570799357181116</v>
      </c>
    </row>
    <row r="913" spans="1:18" x14ac:dyDescent="0.25">
      <c r="A913" t="s">
        <v>2854</v>
      </c>
      <c r="B913">
        <v>1978</v>
      </c>
      <c r="C913" t="s">
        <v>8357</v>
      </c>
      <c r="D913">
        <v>2</v>
      </c>
      <c r="E913">
        <v>0</v>
      </c>
      <c r="F913" s="17">
        <v>7421.19</v>
      </c>
      <c r="G913" t="s">
        <v>8349</v>
      </c>
      <c r="H913" t="s">
        <v>8350</v>
      </c>
      <c r="I913" t="s">
        <v>8356</v>
      </c>
      <c r="L913" s="20">
        <v>1978</v>
      </c>
      <c r="M913" s="20" t="s">
        <v>8357</v>
      </c>
      <c r="N913" s="20" t="s">
        <v>8349</v>
      </c>
      <c r="O913" s="20" t="s">
        <v>8350</v>
      </c>
      <c r="P913" s="20" t="s">
        <v>8356</v>
      </c>
      <c r="Q913" s="20" t="str">
        <f>CONCATENATE(Table1[[#This Row],[date]],"-",M913,"-",L913)</f>
        <v>2-Dec-1978</v>
      </c>
      <c r="R913" s="24">
        <f t="shared" si="14"/>
        <v>44.516040711862388</v>
      </c>
    </row>
    <row r="914" spans="1:18" x14ac:dyDescent="0.25">
      <c r="A914" t="s">
        <v>2852</v>
      </c>
      <c r="B914">
        <v>1977</v>
      </c>
      <c r="C914" t="s">
        <v>8358</v>
      </c>
      <c r="D914">
        <v>25</v>
      </c>
      <c r="E914">
        <v>1</v>
      </c>
      <c r="F914" s="17">
        <v>7441.05</v>
      </c>
      <c r="G914" t="s">
        <v>8350</v>
      </c>
      <c r="H914" t="s">
        <v>8349</v>
      </c>
      <c r="I914" t="s">
        <v>8360</v>
      </c>
      <c r="L914" s="20">
        <v>1977</v>
      </c>
      <c r="M914" s="20" t="s">
        <v>8358</v>
      </c>
      <c r="N914" s="20" t="s">
        <v>8350</v>
      </c>
      <c r="O914" s="20" t="s">
        <v>8349</v>
      </c>
      <c r="P914" s="20" t="s">
        <v>8360</v>
      </c>
      <c r="Q914" s="20" t="str">
        <f>CONCATENATE(Table1[[#This Row],[date]],"-",M914,"-",L914)</f>
        <v>25-Aug-1977</v>
      </c>
      <c r="R914" s="24">
        <f t="shared" si="14"/>
        <v>45.787079109868344</v>
      </c>
    </row>
    <row r="915" spans="1:18" x14ac:dyDescent="0.25">
      <c r="A915" t="s">
        <v>2850</v>
      </c>
      <c r="B915">
        <v>1979</v>
      </c>
      <c r="C915" t="s">
        <v>8355</v>
      </c>
      <c r="D915">
        <v>1</v>
      </c>
      <c r="E915">
        <v>2</v>
      </c>
      <c r="F915" s="17">
        <v>7441.5</v>
      </c>
      <c r="G915" t="s">
        <v>8350</v>
      </c>
      <c r="H915" t="s">
        <v>8349</v>
      </c>
      <c r="I915" t="s">
        <v>8360</v>
      </c>
      <c r="L915" s="20">
        <v>1979</v>
      </c>
      <c r="M915" s="20" t="s">
        <v>8355</v>
      </c>
      <c r="N915" s="20" t="s">
        <v>8350</v>
      </c>
      <c r="O915" s="20" t="s">
        <v>8349</v>
      </c>
      <c r="P915" s="20" t="s">
        <v>8360</v>
      </c>
      <c r="Q915" s="20" t="str">
        <f>CONCATENATE(Table1[[#This Row],[date]],"-",M915,"-",L915)</f>
        <v>1-Sep-1979</v>
      </c>
      <c r="R915" s="24">
        <f t="shared" si="14"/>
        <v>43.767948405938185</v>
      </c>
    </row>
    <row r="916" spans="1:18" x14ac:dyDescent="0.25">
      <c r="A916" t="s">
        <v>2848</v>
      </c>
      <c r="B916">
        <v>1980</v>
      </c>
      <c r="C916" t="s">
        <v>8348</v>
      </c>
      <c r="D916">
        <v>7</v>
      </c>
      <c r="E916">
        <v>1</v>
      </c>
      <c r="F916" s="17">
        <v>7443.64</v>
      </c>
      <c r="G916" t="s">
        <v>8349</v>
      </c>
      <c r="H916" t="s">
        <v>8350</v>
      </c>
      <c r="I916" t="s">
        <v>8356</v>
      </c>
      <c r="L916" s="20">
        <v>1980</v>
      </c>
      <c r="M916" s="20" t="s">
        <v>8348</v>
      </c>
      <c r="N916" s="20" t="s">
        <v>8349</v>
      </c>
      <c r="O916" s="20" t="s">
        <v>8350</v>
      </c>
      <c r="P916" s="20" t="s">
        <v>8356</v>
      </c>
      <c r="Q916" s="20" t="str">
        <f>CONCATENATE(Table1[[#This Row],[date]],"-",M916,"-",L916)</f>
        <v>7-Jul-1980</v>
      </c>
      <c r="R916" s="24">
        <f t="shared" si="14"/>
        <v>42.918548939082818</v>
      </c>
    </row>
    <row r="917" spans="1:18" x14ac:dyDescent="0.25">
      <c r="A917" t="s">
        <v>2846</v>
      </c>
      <c r="B917">
        <v>1977</v>
      </c>
      <c r="C917" t="s">
        <v>8355</v>
      </c>
      <c r="D917">
        <v>25</v>
      </c>
      <c r="E917">
        <v>1</v>
      </c>
      <c r="F917" s="17">
        <v>7445.92</v>
      </c>
      <c r="G917" t="s">
        <v>8350</v>
      </c>
      <c r="H917" t="s">
        <v>8353</v>
      </c>
      <c r="I917" t="s">
        <v>8360</v>
      </c>
      <c r="L917" s="20">
        <v>1977</v>
      </c>
      <c r="M917" s="20" t="s">
        <v>8355</v>
      </c>
      <c r="N917" s="20" t="s">
        <v>8350</v>
      </c>
      <c r="O917" s="20" t="s">
        <v>8353</v>
      </c>
      <c r="P917" s="20" t="s">
        <v>8360</v>
      </c>
      <c r="Q917" s="20" t="str">
        <f>CONCATENATE(Table1[[#This Row],[date]],"-",M917,"-",L917)</f>
        <v>25-Sep-1977</v>
      </c>
      <c r="R917" s="24">
        <f t="shared" si="14"/>
        <v>45.702202027263191</v>
      </c>
    </row>
    <row r="918" spans="1:18" x14ac:dyDescent="0.25">
      <c r="A918" t="s">
        <v>2844</v>
      </c>
      <c r="B918">
        <v>1977</v>
      </c>
      <c r="C918" t="s">
        <v>8355</v>
      </c>
      <c r="D918">
        <v>30</v>
      </c>
      <c r="E918">
        <v>0</v>
      </c>
      <c r="F918" s="17">
        <v>7448.4</v>
      </c>
      <c r="G918" t="s">
        <v>8350</v>
      </c>
      <c r="H918" t="s">
        <v>8350</v>
      </c>
      <c r="I918" t="s">
        <v>8370</v>
      </c>
      <c r="L918" s="20">
        <v>1977</v>
      </c>
      <c r="M918" s="20" t="s">
        <v>8355</v>
      </c>
      <c r="N918" s="20" t="s">
        <v>8350</v>
      </c>
      <c r="O918" s="20" t="s">
        <v>8350</v>
      </c>
      <c r="P918" s="20" t="s">
        <v>8370</v>
      </c>
      <c r="Q918" s="20" t="str">
        <f>CONCATENATE(Table1[[#This Row],[date]],"-",M918,"-",L918)</f>
        <v>30-Sep-1977</v>
      </c>
      <c r="R918" s="24">
        <f t="shared" si="14"/>
        <v>45.688512175230102</v>
      </c>
    </row>
    <row r="919" spans="1:18" x14ac:dyDescent="0.25">
      <c r="A919" t="s">
        <v>2842</v>
      </c>
      <c r="B919">
        <v>2001</v>
      </c>
      <c r="C919" t="s">
        <v>8354</v>
      </c>
      <c r="D919">
        <v>1</v>
      </c>
      <c r="E919">
        <v>0</v>
      </c>
      <c r="F919" s="17">
        <v>7450.36</v>
      </c>
      <c r="G919" t="s">
        <v>8349</v>
      </c>
      <c r="H919" t="s">
        <v>8349</v>
      </c>
      <c r="I919" t="s">
        <v>8356</v>
      </c>
      <c r="L919" s="20">
        <v>2001</v>
      </c>
      <c r="M919" s="20" t="s">
        <v>8354</v>
      </c>
      <c r="N919" s="20" t="s">
        <v>8349</v>
      </c>
      <c r="O919" s="20" t="s">
        <v>8349</v>
      </c>
      <c r="P919" s="20" t="s">
        <v>8356</v>
      </c>
      <c r="Q919" s="20" t="str">
        <f>CONCATENATE(Table1[[#This Row],[date]],"-",M919,"-",L919)</f>
        <v>1-Jun-2001</v>
      </c>
      <c r="R919" s="24">
        <f t="shared" si="14"/>
        <v>22.019761904761907</v>
      </c>
    </row>
    <row r="920" spans="1:18" x14ac:dyDescent="0.25">
      <c r="A920" t="s">
        <v>2840</v>
      </c>
      <c r="B920">
        <v>1967</v>
      </c>
      <c r="C920" t="s">
        <v>8358</v>
      </c>
      <c r="D920">
        <v>4</v>
      </c>
      <c r="E920">
        <v>0</v>
      </c>
      <c r="F920" s="17">
        <v>7463.51</v>
      </c>
      <c r="G920" t="s">
        <v>8350</v>
      </c>
      <c r="H920" t="s">
        <v>8350</v>
      </c>
      <c r="I920" t="s">
        <v>8351</v>
      </c>
      <c r="L920" s="20">
        <v>1967</v>
      </c>
      <c r="M920" s="20" t="s">
        <v>8358</v>
      </c>
      <c r="N920" s="20" t="s">
        <v>8350</v>
      </c>
      <c r="O920" s="20" t="s">
        <v>8350</v>
      </c>
      <c r="P920" s="20" t="s">
        <v>8351</v>
      </c>
      <c r="Q920" s="20" t="str">
        <f>CONCATENATE(Table1[[#This Row],[date]],"-",M920,"-",L920)</f>
        <v>4-Aug-1967</v>
      </c>
      <c r="R920" s="24">
        <f t="shared" si="14"/>
        <v>55.84461309380854</v>
      </c>
    </row>
    <row r="921" spans="1:18" x14ac:dyDescent="0.25">
      <c r="A921" t="s">
        <v>2838</v>
      </c>
      <c r="B921">
        <v>1996</v>
      </c>
      <c r="C921" t="s">
        <v>8354</v>
      </c>
      <c r="D921">
        <v>14</v>
      </c>
      <c r="E921">
        <v>0</v>
      </c>
      <c r="F921" s="17">
        <v>7487.38</v>
      </c>
      <c r="G921" t="s">
        <v>8349</v>
      </c>
      <c r="H921" t="s">
        <v>8350</v>
      </c>
      <c r="I921" t="s">
        <v>8356</v>
      </c>
      <c r="L921" s="20">
        <v>1996</v>
      </c>
      <c r="M921" s="20" t="s">
        <v>8354</v>
      </c>
      <c r="N921" s="20" t="s">
        <v>8349</v>
      </c>
      <c r="O921" s="20" t="s">
        <v>8350</v>
      </c>
      <c r="P921" s="20" t="s">
        <v>8356</v>
      </c>
      <c r="Q921" s="20" t="str">
        <f>CONCATENATE(Table1[[#This Row],[date]],"-",M921,"-",L921)</f>
        <v>14-Jun-1996</v>
      </c>
      <c r="R921" s="24">
        <f t="shared" si="14"/>
        <v>26.981519507186857</v>
      </c>
    </row>
    <row r="922" spans="1:18" x14ac:dyDescent="0.25">
      <c r="A922" t="s">
        <v>2836</v>
      </c>
      <c r="B922">
        <v>1988</v>
      </c>
      <c r="C922" t="s">
        <v>8357</v>
      </c>
      <c r="D922">
        <v>15</v>
      </c>
      <c r="E922">
        <v>3</v>
      </c>
      <c r="F922" s="17">
        <v>7494.63</v>
      </c>
      <c r="G922" t="s">
        <v>8349</v>
      </c>
      <c r="H922" t="s">
        <v>8350</v>
      </c>
      <c r="I922" t="s">
        <v>8365</v>
      </c>
      <c r="L922" s="20">
        <v>1988</v>
      </c>
      <c r="M922" s="20" t="s">
        <v>8357</v>
      </c>
      <c r="N922" s="20" t="s">
        <v>8349</v>
      </c>
      <c r="O922" s="20" t="s">
        <v>8350</v>
      </c>
      <c r="P922" s="20" t="s">
        <v>8365</v>
      </c>
      <c r="Q922" s="20" t="str">
        <f>CONCATENATE(Table1[[#This Row],[date]],"-",M922,"-",L922)</f>
        <v>15-Dec-1988</v>
      </c>
      <c r="R922" s="24">
        <f t="shared" si="14"/>
        <v>34.477754962354553</v>
      </c>
    </row>
    <row r="923" spans="1:18" x14ac:dyDescent="0.25">
      <c r="A923" t="s">
        <v>2834</v>
      </c>
      <c r="B923">
        <v>1997</v>
      </c>
      <c r="C923" t="s">
        <v>8359</v>
      </c>
      <c r="D923">
        <v>28</v>
      </c>
      <c r="E923">
        <v>0</v>
      </c>
      <c r="F923" s="17">
        <v>7504.3</v>
      </c>
      <c r="G923" t="s">
        <v>8349</v>
      </c>
      <c r="H923" t="s">
        <v>8353</v>
      </c>
      <c r="I923" t="s">
        <v>8356</v>
      </c>
      <c r="L923" s="20">
        <v>1997</v>
      </c>
      <c r="M923" s="20" t="s">
        <v>8359</v>
      </c>
      <c r="N923" s="20" t="s">
        <v>8349</v>
      </c>
      <c r="O923" s="20" t="s">
        <v>8353</v>
      </c>
      <c r="P923" s="20" t="s">
        <v>8356</v>
      </c>
      <c r="Q923" s="20" t="str">
        <f>CONCATENATE(Table1[[#This Row],[date]],"-",M923,"-",L923)</f>
        <v>28-Oct-1997</v>
      </c>
      <c r="R923" s="24">
        <f t="shared" si="14"/>
        <v>25.611804076665653</v>
      </c>
    </row>
    <row r="924" spans="1:18" x14ac:dyDescent="0.25">
      <c r="A924" t="s">
        <v>2832</v>
      </c>
      <c r="B924">
        <v>1983</v>
      </c>
      <c r="C924" t="s">
        <v>8348</v>
      </c>
      <c r="D924">
        <v>10</v>
      </c>
      <c r="E924">
        <v>4</v>
      </c>
      <c r="F924" s="17">
        <v>7512.27</v>
      </c>
      <c r="G924" t="s">
        <v>8350</v>
      </c>
      <c r="H924" t="s">
        <v>8349</v>
      </c>
      <c r="I924" t="s">
        <v>8360</v>
      </c>
      <c r="L924" s="20">
        <v>1983</v>
      </c>
      <c r="M924" s="20" t="s">
        <v>8348</v>
      </c>
      <c r="N924" s="20" t="s">
        <v>8350</v>
      </c>
      <c r="O924" s="20" t="s">
        <v>8349</v>
      </c>
      <c r="P924" s="20" t="s">
        <v>8360</v>
      </c>
      <c r="Q924" s="20" t="str">
        <f>CONCATENATE(Table1[[#This Row],[date]],"-",M924,"-",L924)</f>
        <v>10-Jul-1983</v>
      </c>
      <c r="R924" s="24">
        <f t="shared" si="14"/>
        <v>39.9130550918197</v>
      </c>
    </row>
    <row r="925" spans="1:18" x14ac:dyDescent="0.25">
      <c r="A925" t="s">
        <v>2830</v>
      </c>
      <c r="B925">
        <v>1978</v>
      </c>
      <c r="C925" t="s">
        <v>8359</v>
      </c>
      <c r="D925">
        <v>18</v>
      </c>
      <c r="E925">
        <v>1</v>
      </c>
      <c r="F925" s="17">
        <v>7518.03</v>
      </c>
      <c r="G925" t="s">
        <v>8349</v>
      </c>
      <c r="H925" t="s">
        <v>8350</v>
      </c>
      <c r="I925" t="s">
        <v>8356</v>
      </c>
      <c r="L925" s="20">
        <v>1978</v>
      </c>
      <c r="M925" s="20" t="s">
        <v>8359</v>
      </c>
      <c r="N925" s="20" t="s">
        <v>8349</v>
      </c>
      <c r="O925" s="20" t="s">
        <v>8350</v>
      </c>
      <c r="P925" s="20" t="s">
        <v>8356</v>
      </c>
      <c r="Q925" s="20" t="str">
        <f>CONCATENATE(Table1[[#This Row],[date]],"-",M925,"-",L925)</f>
        <v>18-Oct-1978</v>
      </c>
      <c r="R925" s="24">
        <f t="shared" si="14"/>
        <v>44.639247663829529</v>
      </c>
    </row>
    <row r="926" spans="1:18" x14ac:dyDescent="0.25">
      <c r="A926" t="s">
        <v>2828</v>
      </c>
      <c r="B926">
        <v>1976</v>
      </c>
      <c r="C926" t="s">
        <v>8359</v>
      </c>
      <c r="D926">
        <v>10</v>
      </c>
      <c r="E926">
        <v>0</v>
      </c>
      <c r="F926" s="17">
        <v>7526.71</v>
      </c>
      <c r="G926" t="s">
        <v>8350</v>
      </c>
      <c r="H926" t="s">
        <v>8353</v>
      </c>
      <c r="I926" t="s">
        <v>8356</v>
      </c>
      <c r="L926" s="20">
        <v>1976</v>
      </c>
      <c r="M926" s="20" t="s">
        <v>8359</v>
      </c>
      <c r="N926" s="20" t="s">
        <v>8350</v>
      </c>
      <c r="O926" s="20" t="s">
        <v>8353</v>
      </c>
      <c r="P926" s="20" t="s">
        <v>8356</v>
      </c>
      <c r="Q926" s="20" t="str">
        <f>CONCATENATE(Table1[[#This Row],[date]],"-",M926,"-",L926)</f>
        <v>10-Oct-1976</v>
      </c>
      <c r="R926" s="24">
        <f t="shared" si="14"/>
        <v>46.658453114305267</v>
      </c>
    </row>
    <row r="927" spans="1:18" x14ac:dyDescent="0.25">
      <c r="A927" t="s">
        <v>2826</v>
      </c>
      <c r="B927">
        <v>1978</v>
      </c>
      <c r="C927" t="s">
        <v>8357</v>
      </c>
      <c r="D927">
        <v>14</v>
      </c>
      <c r="E927">
        <v>2</v>
      </c>
      <c r="F927" s="17">
        <v>7531.7</v>
      </c>
      <c r="G927" t="s">
        <v>8349</v>
      </c>
      <c r="H927" t="s">
        <v>8353</v>
      </c>
      <c r="I927" t="s">
        <v>8351</v>
      </c>
      <c r="L927" s="20">
        <v>1978</v>
      </c>
      <c r="M927" s="20" t="s">
        <v>8357</v>
      </c>
      <c r="N927" s="20" t="s">
        <v>8349</v>
      </c>
      <c r="O927" s="20" t="s">
        <v>8353</v>
      </c>
      <c r="P927" s="20" t="s">
        <v>8351</v>
      </c>
      <c r="Q927" s="20" t="str">
        <f>CONCATENATE(Table1[[#This Row],[date]],"-",M927,"-",L927)</f>
        <v>14-Dec-1978</v>
      </c>
      <c r="R927" s="24">
        <f t="shared" si="14"/>
        <v>44.48318552467115</v>
      </c>
    </row>
    <row r="928" spans="1:18" x14ac:dyDescent="0.25">
      <c r="A928" t="s">
        <v>2824</v>
      </c>
      <c r="B928">
        <v>1984</v>
      </c>
      <c r="C928" t="s">
        <v>8358</v>
      </c>
      <c r="D928">
        <v>22</v>
      </c>
      <c r="E928">
        <v>3</v>
      </c>
      <c r="F928" s="17">
        <v>7537.16</v>
      </c>
      <c r="G928" t="s">
        <v>8349</v>
      </c>
      <c r="H928" t="s">
        <v>8349</v>
      </c>
      <c r="I928" t="s">
        <v>8356</v>
      </c>
      <c r="L928" s="20">
        <v>1984</v>
      </c>
      <c r="M928" s="20" t="s">
        <v>8358</v>
      </c>
      <c r="N928" s="20" t="s">
        <v>8349</v>
      </c>
      <c r="O928" s="20" t="s">
        <v>8349</v>
      </c>
      <c r="P928" s="20" t="s">
        <v>8356</v>
      </c>
      <c r="Q928" s="20" t="str">
        <f>CONCATENATE(Table1[[#This Row],[date]],"-",M928,"-",L928)</f>
        <v>22-Aug-1984</v>
      </c>
      <c r="R928" s="24">
        <f t="shared" si="14"/>
        <v>38.792607802874741</v>
      </c>
    </row>
    <row r="929" spans="1:18" x14ac:dyDescent="0.25">
      <c r="A929" t="s">
        <v>2822</v>
      </c>
      <c r="B929">
        <v>1988</v>
      </c>
      <c r="C929" t="s">
        <v>8357</v>
      </c>
      <c r="D929">
        <v>15</v>
      </c>
      <c r="E929">
        <v>3</v>
      </c>
      <c r="F929" s="17">
        <v>7538.52</v>
      </c>
      <c r="G929" t="s">
        <v>8349</v>
      </c>
      <c r="H929" t="s">
        <v>8349</v>
      </c>
      <c r="I929" t="s">
        <v>8356</v>
      </c>
      <c r="L929" s="20">
        <v>1988</v>
      </c>
      <c r="M929" s="20" t="s">
        <v>8357</v>
      </c>
      <c r="N929" s="20" t="s">
        <v>8349</v>
      </c>
      <c r="O929" s="20" t="s">
        <v>8349</v>
      </c>
      <c r="P929" s="20" t="s">
        <v>8356</v>
      </c>
      <c r="Q929" s="20" t="str">
        <f>CONCATENATE(Table1[[#This Row],[date]],"-",M929,"-",L929)</f>
        <v>15-Dec-1988</v>
      </c>
      <c r="R929" s="24">
        <f t="shared" si="14"/>
        <v>34.477754962354553</v>
      </c>
    </row>
    <row r="930" spans="1:18" x14ac:dyDescent="0.25">
      <c r="A930" t="s">
        <v>2820</v>
      </c>
      <c r="B930">
        <v>1994</v>
      </c>
      <c r="C930" t="s">
        <v>8358</v>
      </c>
      <c r="D930">
        <v>14</v>
      </c>
      <c r="E930">
        <v>0</v>
      </c>
      <c r="F930" s="17">
        <v>7567.13</v>
      </c>
      <c r="G930" t="s">
        <v>8349</v>
      </c>
      <c r="H930" t="s">
        <v>8349</v>
      </c>
      <c r="I930" t="s">
        <v>8369</v>
      </c>
      <c r="L930" s="20">
        <v>1994</v>
      </c>
      <c r="M930" s="20" t="s">
        <v>8358</v>
      </c>
      <c r="N930" s="20" t="s">
        <v>8349</v>
      </c>
      <c r="O930" s="20" t="s">
        <v>8349</v>
      </c>
      <c r="P930" s="20" t="s">
        <v>8369</v>
      </c>
      <c r="Q930" s="20" t="str">
        <f>CONCATENATE(Table1[[#This Row],[date]],"-",M930,"-",L930)</f>
        <v>14-Aug-1994</v>
      </c>
      <c r="R930" s="24">
        <f t="shared" si="14"/>
        <v>28.81719448754221</v>
      </c>
    </row>
    <row r="931" spans="1:18" x14ac:dyDescent="0.25">
      <c r="A931" t="s">
        <v>2818</v>
      </c>
      <c r="B931">
        <v>1967</v>
      </c>
      <c r="C931" t="s">
        <v>8348</v>
      </c>
      <c r="D931">
        <v>17</v>
      </c>
      <c r="E931">
        <v>0</v>
      </c>
      <c r="F931" s="17">
        <v>7585.62</v>
      </c>
      <c r="G931" t="s">
        <v>8350</v>
      </c>
      <c r="H931" t="s">
        <v>8349</v>
      </c>
      <c r="I931" t="s">
        <v>8351</v>
      </c>
      <c r="L931" s="20">
        <v>1967</v>
      </c>
      <c r="M931" s="20" t="s">
        <v>8348</v>
      </c>
      <c r="N931" s="20" t="s">
        <v>8350</v>
      </c>
      <c r="O931" s="20" t="s">
        <v>8349</v>
      </c>
      <c r="P931" s="20" t="s">
        <v>8351</v>
      </c>
      <c r="Q931" s="20" t="str">
        <f>CONCATENATE(Table1[[#This Row],[date]],"-",M931,"-",L931)</f>
        <v>17-Jul-1967</v>
      </c>
      <c r="R931" s="24">
        <f t="shared" si="14"/>
        <v>55.893894999759837</v>
      </c>
    </row>
    <row r="932" spans="1:18" x14ac:dyDescent="0.25">
      <c r="A932" t="s">
        <v>2816</v>
      </c>
      <c r="B932">
        <v>1997</v>
      </c>
      <c r="C932" t="s">
        <v>8355</v>
      </c>
      <c r="D932">
        <v>30</v>
      </c>
      <c r="E932">
        <v>0</v>
      </c>
      <c r="F932" s="17">
        <v>7607.03</v>
      </c>
      <c r="G932" t="s">
        <v>8349</v>
      </c>
      <c r="H932" t="s">
        <v>8349</v>
      </c>
      <c r="I932" t="s">
        <v>8356</v>
      </c>
      <c r="L932" s="20">
        <v>1997</v>
      </c>
      <c r="M932" s="20" t="s">
        <v>8355</v>
      </c>
      <c r="N932" s="20" t="s">
        <v>8349</v>
      </c>
      <c r="O932" s="20" t="s">
        <v>8349</v>
      </c>
      <c r="P932" s="20" t="s">
        <v>8356</v>
      </c>
      <c r="Q932" s="20" t="str">
        <f>CONCATENATE(Table1[[#This Row],[date]],"-",M932,"-",L932)</f>
        <v>30-Sep-1997</v>
      </c>
      <c r="R932" s="24">
        <f t="shared" si="14"/>
        <v>25.688469729236385</v>
      </c>
    </row>
    <row r="933" spans="1:18" x14ac:dyDescent="0.25">
      <c r="A933" t="s">
        <v>2814</v>
      </c>
      <c r="B933">
        <v>1968</v>
      </c>
      <c r="C933" t="s">
        <v>8348</v>
      </c>
      <c r="D933">
        <v>3</v>
      </c>
      <c r="E933">
        <v>0</v>
      </c>
      <c r="F933" s="17">
        <v>7609.6</v>
      </c>
      <c r="G933" t="s">
        <v>8350</v>
      </c>
      <c r="H933" t="s">
        <v>8349</v>
      </c>
      <c r="I933" t="s">
        <v>8356</v>
      </c>
      <c r="L933" s="20">
        <v>1968</v>
      </c>
      <c r="M933" s="20" t="s">
        <v>8348</v>
      </c>
      <c r="N933" s="20" t="s">
        <v>8350</v>
      </c>
      <c r="O933" s="20" t="s">
        <v>8349</v>
      </c>
      <c r="P933" s="20" t="s">
        <v>8356</v>
      </c>
      <c r="Q933" s="20" t="str">
        <f>CONCATENATE(Table1[[#This Row],[date]],"-",M933,"-",L933)</f>
        <v>3-Jul-1968</v>
      </c>
      <c r="R933" s="24">
        <f t="shared" si="14"/>
        <v>54.92950034223135</v>
      </c>
    </row>
    <row r="934" spans="1:18" x14ac:dyDescent="0.25">
      <c r="A934" t="s">
        <v>2812</v>
      </c>
      <c r="B934">
        <v>1996</v>
      </c>
      <c r="C934" t="s">
        <v>8355</v>
      </c>
      <c r="D934">
        <v>17</v>
      </c>
      <c r="E934">
        <v>0</v>
      </c>
      <c r="F934" s="17">
        <v>7623.13</v>
      </c>
      <c r="G934" t="s">
        <v>8349</v>
      </c>
      <c r="H934" t="s">
        <v>8350</v>
      </c>
      <c r="I934" t="s">
        <v>8360</v>
      </c>
      <c r="L934" s="20">
        <v>1996</v>
      </c>
      <c r="M934" s="20" t="s">
        <v>8355</v>
      </c>
      <c r="N934" s="20" t="s">
        <v>8349</v>
      </c>
      <c r="O934" s="20" t="s">
        <v>8350</v>
      </c>
      <c r="P934" s="20" t="s">
        <v>8360</v>
      </c>
      <c r="Q934" s="20" t="str">
        <f>CONCATENATE(Table1[[#This Row],[date]],"-",M934,"-",L934)</f>
        <v>17-Sep-1996</v>
      </c>
      <c r="R934" s="24">
        <f t="shared" si="14"/>
        <v>26.721423682409309</v>
      </c>
    </row>
    <row r="935" spans="1:18" x14ac:dyDescent="0.25">
      <c r="A935" t="s">
        <v>2810</v>
      </c>
      <c r="B935">
        <v>1978</v>
      </c>
      <c r="C935" t="s">
        <v>8352</v>
      </c>
      <c r="D935">
        <v>28</v>
      </c>
      <c r="E935">
        <v>1</v>
      </c>
      <c r="F935" s="17">
        <v>7623.52</v>
      </c>
      <c r="G935" t="s">
        <v>8349</v>
      </c>
      <c r="H935" t="s">
        <v>8353</v>
      </c>
      <c r="I935" t="s">
        <v>8360</v>
      </c>
      <c r="L935" s="20">
        <v>1978</v>
      </c>
      <c r="M935" s="20" t="s">
        <v>8352</v>
      </c>
      <c r="N935" s="20" t="s">
        <v>8349</v>
      </c>
      <c r="O935" s="20" t="s">
        <v>8353</v>
      </c>
      <c r="P935" s="20" t="s">
        <v>8360</v>
      </c>
      <c r="Q935" s="20" t="str">
        <f>CONCATENATE(Table1[[#This Row],[date]],"-",M935,"-",L935)</f>
        <v>28-Nov-1978</v>
      </c>
      <c r="R935" s="24">
        <f t="shared" si="14"/>
        <v>44.526992440926136</v>
      </c>
    </row>
    <row r="936" spans="1:18" x14ac:dyDescent="0.25">
      <c r="A936" t="s">
        <v>2808</v>
      </c>
      <c r="B936">
        <v>1978</v>
      </c>
      <c r="C936" t="s">
        <v>8352</v>
      </c>
      <c r="D936">
        <v>6</v>
      </c>
      <c r="E936">
        <v>1</v>
      </c>
      <c r="F936" s="17">
        <v>7624.63</v>
      </c>
      <c r="G936" t="s">
        <v>8349</v>
      </c>
      <c r="H936" t="s">
        <v>8353</v>
      </c>
      <c r="I936" t="s">
        <v>8360</v>
      </c>
      <c r="L936" s="20">
        <v>1978</v>
      </c>
      <c r="M936" s="20" t="s">
        <v>8352</v>
      </c>
      <c r="N936" s="20" t="s">
        <v>8349</v>
      </c>
      <c r="O936" s="20" t="s">
        <v>8353</v>
      </c>
      <c r="P936" s="20" t="s">
        <v>8360</v>
      </c>
      <c r="Q936" s="20" t="str">
        <f>CONCATENATE(Table1[[#This Row],[date]],"-",M936,"-",L936)</f>
        <v>6-Nov-1978</v>
      </c>
      <c r="R936" s="24">
        <f t="shared" si="14"/>
        <v>44.587226950776738</v>
      </c>
    </row>
    <row r="937" spans="1:18" x14ac:dyDescent="0.25">
      <c r="A937" t="s">
        <v>2806</v>
      </c>
      <c r="B937">
        <v>1978</v>
      </c>
      <c r="C937" t="s">
        <v>8352</v>
      </c>
      <c r="D937">
        <v>29</v>
      </c>
      <c r="E937">
        <v>1</v>
      </c>
      <c r="F937" s="17">
        <v>7626.99</v>
      </c>
      <c r="G937" t="s">
        <v>8349</v>
      </c>
      <c r="H937" t="s">
        <v>8349</v>
      </c>
      <c r="I937" t="s">
        <v>8360</v>
      </c>
      <c r="L937" s="20">
        <v>1978</v>
      </c>
      <c r="M937" s="20" t="s">
        <v>8352</v>
      </c>
      <c r="N937" s="20" t="s">
        <v>8349</v>
      </c>
      <c r="O937" s="20" t="s">
        <v>8349</v>
      </c>
      <c r="P937" s="20" t="s">
        <v>8360</v>
      </c>
      <c r="Q937" s="20" t="str">
        <f>CONCATENATE(Table1[[#This Row],[date]],"-",M937,"-",L937)</f>
        <v>29-Nov-1978</v>
      </c>
      <c r="R937" s="24">
        <f t="shared" si="14"/>
        <v>44.524254508660199</v>
      </c>
    </row>
    <row r="938" spans="1:18" x14ac:dyDescent="0.25">
      <c r="A938" t="s">
        <v>2804</v>
      </c>
      <c r="B938">
        <v>1978</v>
      </c>
      <c r="C938" t="s">
        <v>8358</v>
      </c>
      <c r="D938">
        <v>24</v>
      </c>
      <c r="E938">
        <v>1</v>
      </c>
      <c r="F938" s="17">
        <v>7633.72</v>
      </c>
      <c r="G938" t="s">
        <v>8349</v>
      </c>
      <c r="H938" t="s">
        <v>8353</v>
      </c>
      <c r="I938" t="s">
        <v>8351</v>
      </c>
      <c r="L938" s="20">
        <v>1978</v>
      </c>
      <c r="M938" s="20" t="s">
        <v>8358</v>
      </c>
      <c r="N938" s="20" t="s">
        <v>8349</v>
      </c>
      <c r="O938" s="20" t="s">
        <v>8353</v>
      </c>
      <c r="P938" s="20" t="s">
        <v>8351</v>
      </c>
      <c r="Q938" s="20" t="str">
        <f>CONCATENATE(Table1[[#This Row],[date]],"-",M938,"-",L938)</f>
        <v>24-Aug-1978</v>
      </c>
      <c r="R938" s="24">
        <f t="shared" si="14"/>
        <v>44.789833938456042</v>
      </c>
    </row>
    <row r="939" spans="1:18" x14ac:dyDescent="0.25">
      <c r="A939" t="s">
        <v>2802</v>
      </c>
      <c r="B939">
        <v>2001</v>
      </c>
      <c r="C939" t="s">
        <v>8357</v>
      </c>
      <c r="D939">
        <v>13</v>
      </c>
      <c r="E939">
        <v>0</v>
      </c>
      <c r="F939" s="17">
        <v>7636.92</v>
      </c>
      <c r="G939" t="s">
        <v>8349</v>
      </c>
      <c r="H939" t="s">
        <v>8350</v>
      </c>
      <c r="I939" t="s">
        <v>8356</v>
      </c>
      <c r="L939" s="20">
        <v>2001</v>
      </c>
      <c r="M939" s="20" t="s">
        <v>8357</v>
      </c>
      <c r="N939" s="20" t="s">
        <v>8349</v>
      </c>
      <c r="O939" s="20" t="s">
        <v>8350</v>
      </c>
      <c r="P939" s="20" t="s">
        <v>8356</v>
      </c>
      <c r="Q939" s="20" t="str">
        <f>CONCATENATE(Table1[[#This Row],[date]],"-",M939,"-",L939)</f>
        <v>13-Dec-2001</v>
      </c>
      <c r="R939" s="24">
        <f t="shared" si="14"/>
        <v>21.485833333333336</v>
      </c>
    </row>
    <row r="940" spans="1:18" x14ac:dyDescent="0.25">
      <c r="A940" t="s">
        <v>2800</v>
      </c>
      <c r="B940">
        <v>1980</v>
      </c>
      <c r="C940" t="s">
        <v>8354</v>
      </c>
      <c r="D940">
        <v>20</v>
      </c>
      <c r="E940">
        <v>1</v>
      </c>
      <c r="F940" s="17">
        <v>7639.42</v>
      </c>
      <c r="G940" t="s">
        <v>8349</v>
      </c>
      <c r="H940" t="s">
        <v>8349</v>
      </c>
      <c r="I940" t="s">
        <v>8366</v>
      </c>
      <c r="L940" s="20">
        <v>1980</v>
      </c>
      <c r="M940" s="20" t="s">
        <v>8354</v>
      </c>
      <c r="N940" s="20" t="s">
        <v>8349</v>
      </c>
      <c r="O940" s="20" t="s">
        <v>8349</v>
      </c>
      <c r="P940" s="20" t="s">
        <v>8366</v>
      </c>
      <c r="Q940" s="20" t="str">
        <f>CONCATENATE(Table1[[#This Row],[date]],"-",M940,"-",L940)</f>
        <v>20-Jun-1980</v>
      </c>
      <c r="R940" s="24">
        <f t="shared" si="14"/>
        <v>42.965092402464066</v>
      </c>
    </row>
    <row r="941" spans="1:18" x14ac:dyDescent="0.25">
      <c r="A941" t="s">
        <v>2798</v>
      </c>
      <c r="B941">
        <v>1980</v>
      </c>
      <c r="C941" t="s">
        <v>8348</v>
      </c>
      <c r="D941">
        <v>24</v>
      </c>
      <c r="E941">
        <v>2</v>
      </c>
      <c r="F941" s="17">
        <v>7640.31</v>
      </c>
      <c r="G941" t="s">
        <v>8349</v>
      </c>
      <c r="H941" t="s">
        <v>8353</v>
      </c>
      <c r="I941" t="s">
        <v>8351</v>
      </c>
      <c r="L941" s="20">
        <v>1980</v>
      </c>
      <c r="M941" s="20" t="s">
        <v>8348</v>
      </c>
      <c r="N941" s="20" t="s">
        <v>8349</v>
      </c>
      <c r="O941" s="20" t="s">
        <v>8353</v>
      </c>
      <c r="P941" s="20" t="s">
        <v>8351</v>
      </c>
      <c r="Q941" s="20" t="str">
        <f>CONCATENATE(Table1[[#This Row],[date]],"-",M941,"-",L941)</f>
        <v>24-Jul-1980</v>
      </c>
      <c r="R941" s="24">
        <f t="shared" si="14"/>
        <v>42.872005475701577</v>
      </c>
    </row>
    <row r="942" spans="1:18" x14ac:dyDescent="0.25">
      <c r="A942" t="s">
        <v>2796</v>
      </c>
      <c r="B942">
        <v>1999</v>
      </c>
      <c r="C942" t="s">
        <v>8354</v>
      </c>
      <c r="D942">
        <v>15</v>
      </c>
      <c r="E942">
        <v>0</v>
      </c>
      <c r="F942" s="17">
        <v>7642.05</v>
      </c>
      <c r="G942" t="s">
        <v>8349</v>
      </c>
      <c r="H942" t="s">
        <v>8349</v>
      </c>
      <c r="I942" t="s">
        <v>8372</v>
      </c>
      <c r="L942" s="20">
        <v>1999</v>
      </c>
      <c r="M942" s="20" t="s">
        <v>8354</v>
      </c>
      <c r="N942" s="20" t="s">
        <v>8349</v>
      </c>
      <c r="O942" s="20" t="s">
        <v>8349</v>
      </c>
      <c r="P942" s="20" t="s">
        <v>8372</v>
      </c>
      <c r="Q942" s="20" t="str">
        <f>CONCATENATE(Table1[[#This Row],[date]],"-",M942,"-",L942)</f>
        <v>15-Jun-1999</v>
      </c>
      <c r="R942" s="24">
        <f t="shared" si="14"/>
        <v>23.981491621947214</v>
      </c>
    </row>
    <row r="943" spans="1:18" x14ac:dyDescent="0.25">
      <c r="A943" t="s">
        <v>2794</v>
      </c>
      <c r="B943">
        <v>1980</v>
      </c>
      <c r="C943" t="s">
        <v>8359</v>
      </c>
      <c r="D943">
        <v>16</v>
      </c>
      <c r="E943">
        <v>1</v>
      </c>
      <c r="F943" s="17">
        <v>7650.77</v>
      </c>
      <c r="G943" t="s">
        <v>8349</v>
      </c>
      <c r="H943" t="s">
        <v>8349</v>
      </c>
      <c r="I943" t="s">
        <v>8366</v>
      </c>
      <c r="L943" s="20">
        <v>1980</v>
      </c>
      <c r="M943" s="20" t="s">
        <v>8359</v>
      </c>
      <c r="N943" s="20" t="s">
        <v>8349</v>
      </c>
      <c r="O943" s="20" t="s">
        <v>8349</v>
      </c>
      <c r="P943" s="20" t="s">
        <v>8366</v>
      </c>
      <c r="Q943" s="20" t="str">
        <f>CONCATENATE(Table1[[#This Row],[date]],"-",M943,"-",L943)</f>
        <v>16-Oct-1980</v>
      </c>
      <c r="R943" s="24">
        <f t="shared" si="14"/>
        <v>42.64202600958248</v>
      </c>
    </row>
    <row r="944" spans="1:18" x14ac:dyDescent="0.25">
      <c r="A944" t="s">
        <v>2792</v>
      </c>
      <c r="B944">
        <v>1993</v>
      </c>
      <c r="C944" t="s">
        <v>8358</v>
      </c>
      <c r="D944">
        <v>10</v>
      </c>
      <c r="E944">
        <v>0</v>
      </c>
      <c r="F944" s="17">
        <v>7650.8</v>
      </c>
      <c r="G944" t="s">
        <v>8349</v>
      </c>
      <c r="H944" t="s">
        <v>8349</v>
      </c>
      <c r="I944" t="s">
        <v>8356</v>
      </c>
      <c r="L944" s="20">
        <v>1993</v>
      </c>
      <c r="M944" s="20" t="s">
        <v>8358</v>
      </c>
      <c r="N944" s="20" t="s">
        <v>8349</v>
      </c>
      <c r="O944" s="20" t="s">
        <v>8349</v>
      </c>
      <c r="P944" s="20" t="s">
        <v>8356</v>
      </c>
      <c r="Q944" s="20" t="str">
        <f>CONCATENATE(Table1[[#This Row],[date]],"-",M944,"-",L944)</f>
        <v>10-Aug-1993</v>
      </c>
      <c r="R944" s="24">
        <f t="shared" si="14"/>
        <v>29.828122239886945</v>
      </c>
    </row>
    <row r="945" spans="1:18" x14ac:dyDescent="0.25">
      <c r="A945" t="s">
        <v>2790</v>
      </c>
      <c r="B945">
        <v>1998</v>
      </c>
      <c r="C945" t="s">
        <v>8355</v>
      </c>
      <c r="D945">
        <v>30</v>
      </c>
      <c r="E945">
        <v>0</v>
      </c>
      <c r="F945" s="17">
        <v>7652.26</v>
      </c>
      <c r="G945" t="s">
        <v>8349</v>
      </c>
      <c r="H945" t="s">
        <v>8350</v>
      </c>
      <c r="I945" t="s">
        <v>8367</v>
      </c>
      <c r="L945" s="20">
        <v>1998</v>
      </c>
      <c r="M945" s="20" t="s">
        <v>8355</v>
      </c>
      <c r="N945" s="20" t="s">
        <v>8349</v>
      </c>
      <c r="O945" s="20" t="s">
        <v>8350</v>
      </c>
      <c r="P945" s="20" t="s">
        <v>8367</v>
      </c>
      <c r="Q945" s="20" t="str">
        <f>CONCATENATE(Table1[[#This Row],[date]],"-",M945,"-",L945)</f>
        <v>30-Sep-1998</v>
      </c>
      <c r="R945" s="24">
        <f t="shared" si="14"/>
        <v>24.688500421229993</v>
      </c>
    </row>
    <row r="946" spans="1:18" x14ac:dyDescent="0.25">
      <c r="A946" t="s">
        <v>2788</v>
      </c>
      <c r="B946">
        <v>1965</v>
      </c>
      <c r="C946" t="s">
        <v>8357</v>
      </c>
      <c r="D946">
        <v>27</v>
      </c>
      <c r="E946">
        <v>0</v>
      </c>
      <c r="F946" s="17">
        <v>7657.69</v>
      </c>
      <c r="G946" t="s">
        <v>8350</v>
      </c>
      <c r="H946" t="s">
        <v>8350</v>
      </c>
      <c r="I946" t="s">
        <v>8356</v>
      </c>
      <c r="L946" s="20">
        <v>1965</v>
      </c>
      <c r="M946" s="20" t="s">
        <v>8357</v>
      </c>
      <c r="N946" s="20" t="s">
        <v>8350</v>
      </c>
      <c r="O946" s="20" t="s">
        <v>8350</v>
      </c>
      <c r="P946" s="20" t="s">
        <v>8356</v>
      </c>
      <c r="Q946" s="20" t="str">
        <f>CONCATENATE(Table1[[#This Row],[date]],"-",M946,"-",L946)</f>
        <v>27-Dec-1965</v>
      </c>
      <c r="R946" s="24">
        <f t="shared" si="14"/>
        <v>57.447584574690239</v>
      </c>
    </row>
    <row r="947" spans="1:18" x14ac:dyDescent="0.25">
      <c r="A947" t="s">
        <v>2786</v>
      </c>
      <c r="B947">
        <v>1976</v>
      </c>
      <c r="C947" t="s">
        <v>8359</v>
      </c>
      <c r="D947">
        <v>9</v>
      </c>
      <c r="E947">
        <v>2</v>
      </c>
      <c r="F947" s="17">
        <v>7662.47</v>
      </c>
      <c r="G947" t="s">
        <v>8349</v>
      </c>
      <c r="H947" t="s">
        <v>8353</v>
      </c>
      <c r="I947" t="s">
        <v>8360</v>
      </c>
      <c r="L947" s="20">
        <v>1976</v>
      </c>
      <c r="M947" s="20" t="s">
        <v>8359</v>
      </c>
      <c r="N947" s="20" t="s">
        <v>8349</v>
      </c>
      <c r="O947" s="20" t="s">
        <v>8353</v>
      </c>
      <c r="P947" s="20" t="s">
        <v>8360</v>
      </c>
      <c r="Q947" s="20" t="str">
        <f>CONCATENATE(Table1[[#This Row],[date]],"-",M947,"-",L947)</f>
        <v>9-Oct-1976</v>
      </c>
      <c r="R947" s="24">
        <f t="shared" si="14"/>
        <v>46.661190965092402</v>
      </c>
    </row>
    <row r="948" spans="1:18" x14ac:dyDescent="0.25">
      <c r="A948" t="s">
        <v>2784</v>
      </c>
      <c r="B948">
        <v>1996</v>
      </c>
      <c r="C948" t="s">
        <v>8352</v>
      </c>
      <c r="D948">
        <v>24</v>
      </c>
      <c r="E948">
        <v>0</v>
      </c>
      <c r="F948" s="17">
        <v>7670.75</v>
      </c>
      <c r="G948" t="s">
        <v>8349</v>
      </c>
      <c r="H948" t="s">
        <v>8349</v>
      </c>
      <c r="I948" t="s">
        <v>8373</v>
      </c>
      <c r="L948" s="20">
        <v>1996</v>
      </c>
      <c r="M948" s="20" t="s">
        <v>8352</v>
      </c>
      <c r="N948" s="20" t="s">
        <v>8349</v>
      </c>
      <c r="O948" s="20" t="s">
        <v>8349</v>
      </c>
      <c r="P948" s="20" t="s">
        <v>8373</v>
      </c>
      <c r="Q948" s="20" t="str">
        <f>CONCATENATE(Table1[[#This Row],[date]],"-",M948,"-",L948)</f>
        <v>24-Nov-1996</v>
      </c>
      <c r="R948" s="24">
        <f t="shared" si="14"/>
        <v>26.535249828884325</v>
      </c>
    </row>
    <row r="949" spans="1:18" x14ac:dyDescent="0.25">
      <c r="A949" t="s">
        <v>2782</v>
      </c>
      <c r="B949">
        <v>1995</v>
      </c>
      <c r="C949" t="s">
        <v>8355</v>
      </c>
      <c r="D949">
        <v>13</v>
      </c>
      <c r="E949">
        <v>0</v>
      </c>
      <c r="F949" s="17">
        <v>7676.4</v>
      </c>
      <c r="G949" t="s">
        <v>8349</v>
      </c>
      <c r="H949" t="s">
        <v>8353</v>
      </c>
      <c r="I949" t="s">
        <v>8356</v>
      </c>
      <c r="L949" s="20">
        <v>1995</v>
      </c>
      <c r="M949" s="20" t="s">
        <v>8355</v>
      </c>
      <c r="N949" s="20" t="s">
        <v>8349</v>
      </c>
      <c r="O949" s="20" t="s">
        <v>8353</v>
      </c>
      <c r="P949" s="20" t="s">
        <v>8356</v>
      </c>
      <c r="Q949" s="20" t="str">
        <f>CONCATENATE(Table1[[#This Row],[date]],"-",M949,"-",L949)</f>
        <v>13-Sep-1995</v>
      </c>
      <c r="R949" s="24">
        <f t="shared" si="14"/>
        <v>27.735083081570998</v>
      </c>
    </row>
    <row r="950" spans="1:18" x14ac:dyDescent="0.25">
      <c r="A950" t="s">
        <v>2780</v>
      </c>
      <c r="B950">
        <v>1971</v>
      </c>
      <c r="C950" t="s">
        <v>8359</v>
      </c>
      <c r="D950">
        <v>11</v>
      </c>
      <c r="E950">
        <v>0</v>
      </c>
      <c r="F950" s="17">
        <v>7680.92</v>
      </c>
      <c r="G950" t="s">
        <v>8349</v>
      </c>
      <c r="H950" t="s">
        <v>8353</v>
      </c>
      <c r="I950" t="s">
        <v>8351</v>
      </c>
      <c r="L950" s="20">
        <v>1971</v>
      </c>
      <c r="M950" s="20" t="s">
        <v>8359</v>
      </c>
      <c r="N950" s="20" t="s">
        <v>8349</v>
      </c>
      <c r="O950" s="20" t="s">
        <v>8353</v>
      </c>
      <c r="P950" s="20" t="s">
        <v>8351</v>
      </c>
      <c r="Q950" s="20" t="str">
        <f>CONCATENATE(Table1[[#This Row],[date]],"-",M950,"-",L950)</f>
        <v>11-Oct-1971</v>
      </c>
      <c r="R950" s="24">
        <f t="shared" si="14"/>
        <v>51.658435788821158</v>
      </c>
    </row>
    <row r="951" spans="1:18" x14ac:dyDescent="0.25">
      <c r="A951" t="s">
        <v>2778</v>
      </c>
      <c r="B951">
        <v>1981</v>
      </c>
      <c r="C951" t="s">
        <v>8357</v>
      </c>
      <c r="D951">
        <v>19</v>
      </c>
      <c r="E951">
        <v>1</v>
      </c>
      <c r="F951" s="17">
        <v>7681.17</v>
      </c>
      <c r="G951" t="s">
        <v>8349</v>
      </c>
      <c r="H951" t="s">
        <v>8349</v>
      </c>
      <c r="I951" t="s">
        <v>8371</v>
      </c>
      <c r="L951" s="20">
        <v>1981</v>
      </c>
      <c r="M951" s="20" t="s">
        <v>8357</v>
      </c>
      <c r="N951" s="20" t="s">
        <v>8349</v>
      </c>
      <c r="O951" s="20" t="s">
        <v>8349</v>
      </c>
      <c r="P951" s="20" t="s">
        <v>8371</v>
      </c>
      <c r="Q951" s="20" t="str">
        <f>CONCATENATE(Table1[[#This Row],[date]],"-",M951,"-",L951)</f>
        <v>19-Dec-1981</v>
      </c>
      <c r="R951" s="24">
        <f t="shared" si="14"/>
        <v>41.469468322190387</v>
      </c>
    </row>
    <row r="952" spans="1:18" x14ac:dyDescent="0.25">
      <c r="A952" t="s">
        <v>2776</v>
      </c>
      <c r="B952">
        <v>1982</v>
      </c>
      <c r="C952" t="s">
        <v>8357</v>
      </c>
      <c r="D952">
        <v>18</v>
      </c>
      <c r="E952">
        <v>3</v>
      </c>
      <c r="F952" s="17">
        <v>7682.67</v>
      </c>
      <c r="G952" t="s">
        <v>8349</v>
      </c>
      <c r="H952" t="s">
        <v>8353</v>
      </c>
      <c r="I952" t="s">
        <v>8351</v>
      </c>
      <c r="L952" s="20">
        <v>1982</v>
      </c>
      <c r="M952" s="20" t="s">
        <v>8357</v>
      </c>
      <c r="N952" s="20" t="s">
        <v>8349</v>
      </c>
      <c r="O952" s="20" t="s">
        <v>8353</v>
      </c>
      <c r="P952" s="20" t="s">
        <v>8351</v>
      </c>
      <c r="Q952" s="20" t="str">
        <f>CONCATENATE(Table1[[#This Row],[date]],"-",M952,"-",L952)</f>
        <v>18-Dec-1982</v>
      </c>
      <c r="R952" s="24">
        <f t="shared" si="14"/>
        <v>40.472229465449807</v>
      </c>
    </row>
    <row r="953" spans="1:18" x14ac:dyDescent="0.25">
      <c r="A953" t="s">
        <v>2774</v>
      </c>
      <c r="B953">
        <v>1987</v>
      </c>
      <c r="C953" t="s">
        <v>8348</v>
      </c>
      <c r="D953">
        <v>12</v>
      </c>
      <c r="E953">
        <v>3</v>
      </c>
      <c r="F953" s="17">
        <v>7684.62</v>
      </c>
      <c r="G953" t="s">
        <v>8349</v>
      </c>
      <c r="H953" t="s">
        <v>8350</v>
      </c>
      <c r="I953" t="s">
        <v>8369</v>
      </c>
      <c r="L953" s="20">
        <v>1987</v>
      </c>
      <c r="M953" s="20" t="s">
        <v>8348</v>
      </c>
      <c r="N953" s="20" t="s">
        <v>8349</v>
      </c>
      <c r="O953" s="20" t="s">
        <v>8350</v>
      </c>
      <c r="P953" s="20" t="s">
        <v>8369</v>
      </c>
      <c r="Q953" s="20" t="str">
        <f>CONCATENATE(Table1[[#This Row],[date]],"-",M953,"-",L953)</f>
        <v>12-Jul-1987</v>
      </c>
      <c r="R953" s="24">
        <f t="shared" si="14"/>
        <v>35.907577327216224</v>
      </c>
    </row>
    <row r="954" spans="1:18" x14ac:dyDescent="0.25">
      <c r="A954" t="s">
        <v>2772</v>
      </c>
      <c r="B954">
        <v>1978</v>
      </c>
      <c r="C954" t="s">
        <v>8357</v>
      </c>
      <c r="D954">
        <v>29</v>
      </c>
      <c r="E954">
        <v>2</v>
      </c>
      <c r="F954" s="17">
        <v>7726.85</v>
      </c>
      <c r="G954" t="s">
        <v>8353</v>
      </c>
      <c r="H954" t="s">
        <v>8349</v>
      </c>
      <c r="I954" t="s">
        <v>8360</v>
      </c>
      <c r="L954" s="20">
        <v>1978</v>
      </c>
      <c r="M954" s="20" t="s">
        <v>8357</v>
      </c>
      <c r="N954" s="20" t="s">
        <v>8353</v>
      </c>
      <c r="O954" s="20" t="s">
        <v>8349</v>
      </c>
      <c r="P954" s="20" t="s">
        <v>8360</v>
      </c>
      <c r="Q954" s="20" t="str">
        <f>CONCATENATE(Table1[[#This Row],[date]],"-",M954,"-",L954)</f>
        <v>29-Dec-1978</v>
      </c>
      <c r="R954" s="24">
        <f t="shared" si="14"/>
        <v>44.4421165406821</v>
      </c>
    </row>
    <row r="955" spans="1:18" x14ac:dyDescent="0.25">
      <c r="A955" t="s">
        <v>2770</v>
      </c>
      <c r="B955">
        <v>1979</v>
      </c>
      <c r="C955" t="s">
        <v>8354</v>
      </c>
      <c r="D955">
        <v>2</v>
      </c>
      <c r="E955">
        <v>1</v>
      </c>
      <c r="F955" s="17">
        <v>7727.25</v>
      </c>
      <c r="G955" t="s">
        <v>8349</v>
      </c>
      <c r="H955" t="s">
        <v>8350</v>
      </c>
      <c r="I955" t="s">
        <v>8356</v>
      </c>
      <c r="L955" s="20">
        <v>1979</v>
      </c>
      <c r="M955" s="20" t="s">
        <v>8354</v>
      </c>
      <c r="N955" s="20" t="s">
        <v>8349</v>
      </c>
      <c r="O955" s="20" t="s">
        <v>8350</v>
      </c>
      <c r="P955" s="20" t="s">
        <v>8356</v>
      </c>
      <c r="Q955" s="20" t="str">
        <f>CONCATENATE(Table1[[#This Row],[date]],"-",M955,"-",L955)</f>
        <v>2-Jun-1979</v>
      </c>
      <c r="R955" s="24">
        <f t="shared" si="14"/>
        <v>44.017096617181792</v>
      </c>
    </row>
    <row r="956" spans="1:18" x14ac:dyDescent="0.25">
      <c r="A956" t="s">
        <v>2768</v>
      </c>
      <c r="B956">
        <v>1980</v>
      </c>
      <c r="C956" t="s">
        <v>8355</v>
      </c>
      <c r="D956">
        <v>10</v>
      </c>
      <c r="E956">
        <v>2</v>
      </c>
      <c r="F956" s="17">
        <v>7729.65</v>
      </c>
      <c r="G956" t="s">
        <v>8350</v>
      </c>
      <c r="H956" t="s">
        <v>8353</v>
      </c>
      <c r="I956" t="s">
        <v>8363</v>
      </c>
      <c r="L956" s="20">
        <v>1980</v>
      </c>
      <c r="M956" s="20" t="s">
        <v>8355</v>
      </c>
      <c r="N956" s="20" t="s">
        <v>8350</v>
      </c>
      <c r="O956" s="20" t="s">
        <v>8353</v>
      </c>
      <c r="P956" s="20" t="s">
        <v>8363</v>
      </c>
      <c r="Q956" s="20" t="str">
        <f>CONCATENATE(Table1[[#This Row],[date]],"-",M956,"-",L956)</f>
        <v>10-Sep-1980</v>
      </c>
      <c r="R956" s="24">
        <f t="shared" si="14"/>
        <v>42.740588637919231</v>
      </c>
    </row>
    <row r="957" spans="1:18" x14ac:dyDescent="0.25">
      <c r="A957" t="s">
        <v>2766</v>
      </c>
      <c r="B957">
        <v>1978</v>
      </c>
      <c r="C957" t="s">
        <v>8357</v>
      </c>
      <c r="D957">
        <v>4</v>
      </c>
      <c r="E957">
        <v>2</v>
      </c>
      <c r="F957" s="17">
        <v>7731.43</v>
      </c>
      <c r="G957" t="s">
        <v>8350</v>
      </c>
      <c r="H957" t="s">
        <v>8349</v>
      </c>
      <c r="I957" t="s">
        <v>8351</v>
      </c>
      <c r="L957" s="20">
        <v>1978</v>
      </c>
      <c r="M957" s="20" t="s">
        <v>8357</v>
      </c>
      <c r="N957" s="20" t="s">
        <v>8350</v>
      </c>
      <c r="O957" s="20" t="s">
        <v>8349</v>
      </c>
      <c r="P957" s="20" t="s">
        <v>8351</v>
      </c>
      <c r="Q957" s="20" t="str">
        <f>CONCATENATE(Table1[[#This Row],[date]],"-",M957,"-",L957)</f>
        <v>4-Dec-1978</v>
      </c>
      <c r="R957" s="24">
        <f t="shared" si="14"/>
        <v>44.510564847330514</v>
      </c>
    </row>
    <row r="958" spans="1:18" x14ac:dyDescent="0.25">
      <c r="A958" t="s">
        <v>2764</v>
      </c>
      <c r="B958">
        <v>1977</v>
      </c>
      <c r="C958" t="s">
        <v>8358</v>
      </c>
      <c r="D958">
        <v>29</v>
      </c>
      <c r="E958">
        <v>0</v>
      </c>
      <c r="F958" s="17">
        <v>7731.86</v>
      </c>
      <c r="G958" t="s">
        <v>8349</v>
      </c>
      <c r="H958" t="s">
        <v>8350</v>
      </c>
      <c r="I958" t="s">
        <v>8356</v>
      </c>
      <c r="L958" s="20">
        <v>1977</v>
      </c>
      <c r="M958" s="20" t="s">
        <v>8358</v>
      </c>
      <c r="N958" s="20" t="s">
        <v>8349</v>
      </c>
      <c r="O958" s="20" t="s">
        <v>8350</v>
      </c>
      <c r="P958" s="20" t="s">
        <v>8356</v>
      </c>
      <c r="Q958" s="20" t="str">
        <f>CONCATENATE(Table1[[#This Row],[date]],"-",M958,"-",L958)</f>
        <v>29-Aug-1977</v>
      </c>
      <c r="R958" s="24">
        <f t="shared" si="14"/>
        <v>45.776127228241869</v>
      </c>
    </row>
    <row r="959" spans="1:18" x14ac:dyDescent="0.25">
      <c r="A959" t="s">
        <v>2762</v>
      </c>
      <c r="B959">
        <v>1965</v>
      </c>
      <c r="C959" t="s">
        <v>8348</v>
      </c>
      <c r="D959">
        <v>18</v>
      </c>
      <c r="E959">
        <v>0</v>
      </c>
      <c r="F959" s="17">
        <v>7736.39</v>
      </c>
      <c r="G959" t="s">
        <v>8350</v>
      </c>
      <c r="H959" t="s">
        <v>8349</v>
      </c>
      <c r="I959" t="s">
        <v>8351</v>
      </c>
      <c r="L959" s="20">
        <v>1965</v>
      </c>
      <c r="M959" s="20" t="s">
        <v>8348</v>
      </c>
      <c r="N959" s="20" t="s">
        <v>8350</v>
      </c>
      <c r="O959" s="20" t="s">
        <v>8349</v>
      </c>
      <c r="P959" s="20" t="s">
        <v>8351</v>
      </c>
      <c r="Q959" s="20" t="str">
        <f>CONCATENATE(Table1[[#This Row],[date]],"-",M959,"-",L959)</f>
        <v>18-Jul-1965</v>
      </c>
      <c r="R959" s="24">
        <f t="shared" si="14"/>
        <v>57.891131839064457</v>
      </c>
    </row>
    <row r="960" spans="1:18" x14ac:dyDescent="0.25">
      <c r="A960" t="s">
        <v>2760</v>
      </c>
      <c r="B960">
        <v>1978</v>
      </c>
      <c r="C960" t="s">
        <v>8355</v>
      </c>
      <c r="D960">
        <v>4</v>
      </c>
      <c r="E960">
        <v>2</v>
      </c>
      <c r="F960" s="17">
        <v>7740.34</v>
      </c>
      <c r="G960" t="s">
        <v>8353</v>
      </c>
      <c r="H960" t="s">
        <v>8353</v>
      </c>
      <c r="I960" t="s">
        <v>8360</v>
      </c>
      <c r="L960" s="20">
        <v>1978</v>
      </c>
      <c r="M960" s="20" t="s">
        <v>8355</v>
      </c>
      <c r="N960" s="20" t="s">
        <v>8353</v>
      </c>
      <c r="O960" s="20" t="s">
        <v>8353</v>
      </c>
      <c r="P960" s="20" t="s">
        <v>8360</v>
      </c>
      <c r="Q960" s="20" t="str">
        <f>CONCATENATE(Table1[[#This Row],[date]],"-",M960,"-",L960)</f>
        <v>4-Sep-1978</v>
      </c>
      <c r="R960" s="24">
        <f t="shared" si="14"/>
        <v>44.759716683530741</v>
      </c>
    </row>
    <row r="961" spans="1:18" x14ac:dyDescent="0.25">
      <c r="A961" t="s">
        <v>2758</v>
      </c>
      <c r="B961">
        <v>1976</v>
      </c>
      <c r="C961" t="s">
        <v>8357</v>
      </c>
      <c r="D961">
        <v>12</v>
      </c>
      <c r="E961">
        <v>1</v>
      </c>
      <c r="F961" s="17">
        <v>7742.11</v>
      </c>
      <c r="G961" t="s">
        <v>8350</v>
      </c>
      <c r="H961" t="s">
        <v>8349</v>
      </c>
      <c r="I961" t="s">
        <v>8351</v>
      </c>
      <c r="L961" s="20">
        <v>1976</v>
      </c>
      <c r="M961" s="20" t="s">
        <v>8357</v>
      </c>
      <c r="N961" s="20" t="s">
        <v>8350</v>
      </c>
      <c r="O961" s="20" t="s">
        <v>8349</v>
      </c>
      <c r="P961" s="20" t="s">
        <v>8351</v>
      </c>
      <c r="Q961" s="20" t="str">
        <f>CONCATENATE(Table1[[#This Row],[date]],"-",M961,"-",L961)</f>
        <v>12-Dec-1976</v>
      </c>
      <c r="R961" s="24">
        <f t="shared" si="14"/>
        <v>46.48596851471595</v>
      </c>
    </row>
    <row r="962" spans="1:18" x14ac:dyDescent="0.25">
      <c r="A962" t="s">
        <v>2756</v>
      </c>
      <c r="B962">
        <v>1981</v>
      </c>
      <c r="C962" t="s">
        <v>8354</v>
      </c>
      <c r="D962">
        <v>30</v>
      </c>
      <c r="E962">
        <v>2</v>
      </c>
      <c r="F962" s="17">
        <v>7749.16</v>
      </c>
      <c r="G962" t="s">
        <v>8349</v>
      </c>
      <c r="H962" t="s">
        <v>8353</v>
      </c>
      <c r="I962" t="s">
        <v>8356</v>
      </c>
      <c r="L962" s="20">
        <v>1981</v>
      </c>
      <c r="M962" s="20" t="s">
        <v>8354</v>
      </c>
      <c r="N962" s="20" t="s">
        <v>8349</v>
      </c>
      <c r="O962" s="20" t="s">
        <v>8353</v>
      </c>
      <c r="P962" s="20" t="s">
        <v>8356</v>
      </c>
      <c r="Q962" s="20" t="str">
        <f>CONCATENATE(Table1[[#This Row],[date]],"-",M962,"-",L962)</f>
        <v>30-Jun-1981</v>
      </c>
      <c r="R962" s="24">
        <f t="shared" si="14"/>
        <v>41.940401146131805</v>
      </c>
    </row>
    <row r="963" spans="1:18" x14ac:dyDescent="0.25">
      <c r="A963" t="s">
        <v>2754</v>
      </c>
      <c r="B963">
        <v>1997</v>
      </c>
      <c r="C963" t="s">
        <v>8357</v>
      </c>
      <c r="D963">
        <v>21</v>
      </c>
      <c r="E963">
        <v>0</v>
      </c>
      <c r="F963" s="17">
        <v>7763.06</v>
      </c>
      <c r="G963" t="s">
        <v>8349</v>
      </c>
      <c r="H963" t="s">
        <v>8353</v>
      </c>
      <c r="I963" t="s">
        <v>8356</v>
      </c>
      <c r="L963" s="20">
        <v>1997</v>
      </c>
      <c r="M963" s="20" t="s">
        <v>8357</v>
      </c>
      <c r="N963" s="20" t="s">
        <v>8349</v>
      </c>
      <c r="O963" s="20" t="s">
        <v>8353</v>
      </c>
      <c r="P963" s="20" t="s">
        <v>8356</v>
      </c>
      <c r="Q963" s="20" t="str">
        <f>CONCATENATE(Table1[[#This Row],[date]],"-",M963,"-",L963)</f>
        <v>21-Dec-1997</v>
      </c>
      <c r="R963" s="24">
        <f t="shared" ref="R963:R1026" si="15">YEARFRAC(Q963,DATE(2023,6,8),1)</f>
        <v>25.463948889564954</v>
      </c>
    </row>
    <row r="964" spans="1:18" x14ac:dyDescent="0.25">
      <c r="A964" t="s">
        <v>2752</v>
      </c>
      <c r="B964">
        <v>1974</v>
      </c>
      <c r="C964" t="s">
        <v>8357</v>
      </c>
      <c r="D964">
        <v>6</v>
      </c>
      <c r="E964">
        <v>0</v>
      </c>
      <c r="F964" s="17">
        <v>7789.64</v>
      </c>
      <c r="G964" t="s">
        <v>8353</v>
      </c>
      <c r="H964" t="s">
        <v>8350</v>
      </c>
      <c r="I964" t="s">
        <v>8351</v>
      </c>
      <c r="L964" s="20">
        <v>1974</v>
      </c>
      <c r="M964" s="20" t="s">
        <v>8357</v>
      </c>
      <c r="N964" s="20" t="s">
        <v>8353</v>
      </c>
      <c r="O964" s="20" t="s">
        <v>8350</v>
      </c>
      <c r="P964" s="20" t="s">
        <v>8351</v>
      </c>
      <c r="Q964" s="20" t="str">
        <f>CONCATENATE(Table1[[#This Row],[date]],"-",M964,"-",L964)</f>
        <v>6-Dec-1974</v>
      </c>
      <c r="R964" s="24">
        <f t="shared" si="15"/>
        <v>48.505092541890264</v>
      </c>
    </row>
    <row r="965" spans="1:18" x14ac:dyDescent="0.25">
      <c r="A965" t="s">
        <v>2750</v>
      </c>
      <c r="B965">
        <v>1999</v>
      </c>
      <c r="C965" t="s">
        <v>8357</v>
      </c>
      <c r="D965">
        <v>25</v>
      </c>
      <c r="E965">
        <v>0</v>
      </c>
      <c r="F965" s="17">
        <v>7794.68</v>
      </c>
      <c r="G965" t="s">
        <v>8349</v>
      </c>
      <c r="H965" t="s">
        <v>8349</v>
      </c>
      <c r="I965" t="s">
        <v>8372</v>
      </c>
      <c r="L965" s="20">
        <v>1999</v>
      </c>
      <c r="M965" s="20" t="s">
        <v>8357</v>
      </c>
      <c r="N965" s="20" t="s">
        <v>8349</v>
      </c>
      <c r="O965" s="20" t="s">
        <v>8349</v>
      </c>
      <c r="P965" s="20" t="s">
        <v>8372</v>
      </c>
      <c r="Q965" s="20" t="str">
        <f>CONCATENATE(Table1[[#This Row],[date]],"-",M965,"-",L965)</f>
        <v>25-Dec-1999</v>
      </c>
      <c r="R965" s="24">
        <f t="shared" si="15"/>
        <v>23.453071952688642</v>
      </c>
    </row>
    <row r="966" spans="1:18" x14ac:dyDescent="0.25">
      <c r="A966" t="s">
        <v>2748</v>
      </c>
      <c r="B966">
        <v>1997</v>
      </c>
      <c r="C966" t="s">
        <v>8357</v>
      </c>
      <c r="D966">
        <v>2</v>
      </c>
      <c r="E966">
        <v>0</v>
      </c>
      <c r="F966" s="17">
        <v>7803.77</v>
      </c>
      <c r="G966" t="s">
        <v>8349</v>
      </c>
      <c r="H966" t="s">
        <v>8350</v>
      </c>
      <c r="I966" t="s">
        <v>8356</v>
      </c>
      <c r="L966" s="20">
        <v>1997</v>
      </c>
      <c r="M966" s="20" t="s">
        <v>8357</v>
      </c>
      <c r="N966" s="20" t="s">
        <v>8349</v>
      </c>
      <c r="O966" s="20" t="s">
        <v>8350</v>
      </c>
      <c r="P966" s="20" t="s">
        <v>8356</v>
      </c>
      <c r="Q966" s="20" t="str">
        <f>CONCATENATE(Table1[[#This Row],[date]],"-",M966,"-",L966)</f>
        <v>2-Dec-1997</v>
      </c>
      <c r="R966" s="24">
        <f t="shared" si="15"/>
        <v>25.515972010952236</v>
      </c>
    </row>
    <row r="967" spans="1:18" x14ac:dyDescent="0.25">
      <c r="A967" t="s">
        <v>2746</v>
      </c>
      <c r="B967">
        <v>1974</v>
      </c>
      <c r="C967" t="s">
        <v>8352</v>
      </c>
      <c r="D967">
        <v>9</v>
      </c>
      <c r="E967">
        <v>0</v>
      </c>
      <c r="F967" s="17">
        <v>7804.16</v>
      </c>
      <c r="G967" t="s">
        <v>8349</v>
      </c>
      <c r="H967" t="s">
        <v>8350</v>
      </c>
      <c r="I967" t="s">
        <v>8351</v>
      </c>
      <c r="L967" s="20">
        <v>1974</v>
      </c>
      <c r="M967" s="20" t="s">
        <v>8352</v>
      </c>
      <c r="N967" s="20" t="s">
        <v>8349</v>
      </c>
      <c r="O967" s="20" t="s">
        <v>8350</v>
      </c>
      <c r="P967" s="20" t="s">
        <v>8351</v>
      </c>
      <c r="Q967" s="20" t="str">
        <f>CONCATENATE(Table1[[#This Row],[date]],"-",M967,"-",L967)</f>
        <v>9-Nov-1974</v>
      </c>
      <c r="R967" s="24">
        <f t="shared" si="15"/>
        <v>48.57901653707151</v>
      </c>
    </row>
    <row r="968" spans="1:18" x14ac:dyDescent="0.25">
      <c r="A968" t="s">
        <v>2744</v>
      </c>
      <c r="B968">
        <v>1991</v>
      </c>
      <c r="C968" t="s">
        <v>8357</v>
      </c>
      <c r="D968">
        <v>21</v>
      </c>
      <c r="E968">
        <v>3</v>
      </c>
      <c r="F968" s="17">
        <v>7812.67</v>
      </c>
      <c r="G968" t="s">
        <v>8349</v>
      </c>
      <c r="H968" t="s">
        <v>8353</v>
      </c>
      <c r="I968" t="s">
        <v>8356</v>
      </c>
      <c r="L968" s="20">
        <v>1991</v>
      </c>
      <c r="M968" s="20" t="s">
        <v>8357</v>
      </c>
      <c r="N968" s="20" t="s">
        <v>8349</v>
      </c>
      <c r="O968" s="20" t="s">
        <v>8353</v>
      </c>
      <c r="P968" s="20" t="s">
        <v>8356</v>
      </c>
      <c r="Q968" s="20" t="str">
        <f>CONCATENATE(Table1[[#This Row],[date]],"-",M968,"-",L968)</f>
        <v>21-Dec-1991</v>
      </c>
      <c r="R968" s="24">
        <f t="shared" si="15"/>
        <v>31.464033850493653</v>
      </c>
    </row>
    <row r="969" spans="1:18" x14ac:dyDescent="0.25">
      <c r="A969" t="s">
        <v>2742</v>
      </c>
      <c r="B969">
        <v>1989</v>
      </c>
      <c r="C969" t="s">
        <v>8359</v>
      </c>
      <c r="D969">
        <v>12</v>
      </c>
      <c r="E969">
        <v>3</v>
      </c>
      <c r="F969" s="17">
        <v>7824.37</v>
      </c>
      <c r="G969" t="s">
        <v>8349</v>
      </c>
      <c r="H969" t="s">
        <v>8349</v>
      </c>
      <c r="I969" t="s">
        <v>8356</v>
      </c>
      <c r="L969" s="20">
        <v>1989</v>
      </c>
      <c r="M969" s="20" t="s">
        <v>8359</v>
      </c>
      <c r="N969" s="20" t="s">
        <v>8349</v>
      </c>
      <c r="O969" s="20" t="s">
        <v>8349</v>
      </c>
      <c r="P969" s="20" t="s">
        <v>8356</v>
      </c>
      <c r="Q969" s="20" t="str">
        <f>CONCATENATE(Table1[[#This Row],[date]],"-",M969,"-",L969)</f>
        <v>12-Oct-1989</v>
      </c>
      <c r="R969" s="24">
        <f t="shared" si="15"/>
        <v>33.655636392083231</v>
      </c>
    </row>
    <row r="970" spans="1:18" x14ac:dyDescent="0.25">
      <c r="A970" t="s">
        <v>2740</v>
      </c>
      <c r="B970">
        <v>2001</v>
      </c>
      <c r="C970" t="s">
        <v>8359</v>
      </c>
      <c r="D970">
        <v>5</v>
      </c>
      <c r="E970">
        <v>0</v>
      </c>
      <c r="F970" s="17">
        <v>7844.8</v>
      </c>
      <c r="G970" t="s">
        <v>8349</v>
      </c>
      <c r="H970" t="s">
        <v>8349</v>
      </c>
      <c r="I970" t="s">
        <v>8356</v>
      </c>
      <c r="L970" s="20">
        <v>2001</v>
      </c>
      <c r="M970" s="20" t="s">
        <v>8359</v>
      </c>
      <c r="N970" s="20" t="s">
        <v>8349</v>
      </c>
      <c r="O970" s="20" t="s">
        <v>8349</v>
      </c>
      <c r="P970" s="20" t="s">
        <v>8356</v>
      </c>
      <c r="Q970" s="20" t="str">
        <f>CONCATENATE(Table1[[#This Row],[date]],"-",M970,"-",L970)</f>
        <v>5-Oct-2001</v>
      </c>
      <c r="R970" s="24">
        <f t="shared" si="15"/>
        <v>21.674761904761905</v>
      </c>
    </row>
    <row r="971" spans="1:18" x14ac:dyDescent="0.25">
      <c r="A971" t="s">
        <v>2738</v>
      </c>
      <c r="B971">
        <v>1994</v>
      </c>
      <c r="C971" t="s">
        <v>8352</v>
      </c>
      <c r="D971">
        <v>17</v>
      </c>
      <c r="E971">
        <v>0</v>
      </c>
      <c r="F971" s="17">
        <v>7851.85</v>
      </c>
      <c r="G971" t="s">
        <v>8349</v>
      </c>
      <c r="H971" t="s">
        <v>8350</v>
      </c>
      <c r="I971" t="s">
        <v>8356</v>
      </c>
      <c r="L971" s="20">
        <v>1994</v>
      </c>
      <c r="M971" s="20" t="s">
        <v>8352</v>
      </c>
      <c r="N971" s="20" t="s">
        <v>8349</v>
      </c>
      <c r="O971" s="20" t="s">
        <v>8350</v>
      </c>
      <c r="P971" s="20" t="s">
        <v>8356</v>
      </c>
      <c r="Q971" s="20" t="str">
        <f>CONCATENATE(Table1[[#This Row],[date]],"-",M971,"-",L971)</f>
        <v>17-Nov-1994</v>
      </c>
      <c r="R971" s="24">
        <f t="shared" si="15"/>
        <v>28.557086793830425</v>
      </c>
    </row>
    <row r="972" spans="1:18" x14ac:dyDescent="0.25">
      <c r="A972" t="s">
        <v>2736</v>
      </c>
      <c r="B972">
        <v>1962</v>
      </c>
      <c r="C972" t="s">
        <v>8359</v>
      </c>
      <c r="D972">
        <v>10</v>
      </c>
      <c r="E972">
        <v>0</v>
      </c>
      <c r="F972" s="17">
        <v>7896.41</v>
      </c>
      <c r="G972" t="s">
        <v>8350</v>
      </c>
      <c r="H972" t="s">
        <v>8349</v>
      </c>
      <c r="I972" t="s">
        <v>8351</v>
      </c>
      <c r="L972" s="20">
        <v>1962</v>
      </c>
      <c r="M972" s="20" t="s">
        <v>8359</v>
      </c>
      <c r="N972" s="20" t="s">
        <v>8350</v>
      </c>
      <c r="O972" s="20" t="s">
        <v>8349</v>
      </c>
      <c r="P972" s="20" t="s">
        <v>8351</v>
      </c>
      <c r="Q972" s="20" t="str">
        <f>CONCATENATE(Table1[[#This Row],[date]],"-",M972,"-",L972)</f>
        <v>10-Oct-1962</v>
      </c>
      <c r="R972" s="24">
        <f t="shared" si="15"/>
        <v>60.661161404283504</v>
      </c>
    </row>
    <row r="973" spans="1:18" x14ac:dyDescent="0.25">
      <c r="A973" t="s">
        <v>2734</v>
      </c>
      <c r="B973">
        <v>1977</v>
      </c>
      <c r="C973" t="s">
        <v>8348</v>
      </c>
      <c r="D973">
        <v>20</v>
      </c>
      <c r="E973">
        <v>0</v>
      </c>
      <c r="F973" s="17">
        <v>7935.29</v>
      </c>
      <c r="G973" t="s">
        <v>8349</v>
      </c>
      <c r="H973" t="s">
        <v>8353</v>
      </c>
      <c r="I973" t="s">
        <v>8366</v>
      </c>
      <c r="L973" s="20">
        <v>1977</v>
      </c>
      <c r="M973" s="20" t="s">
        <v>8348</v>
      </c>
      <c r="N973" s="20" t="s">
        <v>8349</v>
      </c>
      <c r="O973" s="20" t="s">
        <v>8353</v>
      </c>
      <c r="P973" s="20" t="s">
        <v>8366</v>
      </c>
      <c r="Q973" s="20" t="str">
        <f>CONCATENATE(Table1[[#This Row],[date]],"-",M973,"-",L973)</f>
        <v>20-Jul-1977</v>
      </c>
      <c r="R973" s="24">
        <f t="shared" si="15"/>
        <v>45.885646044506579</v>
      </c>
    </row>
    <row r="974" spans="1:18" x14ac:dyDescent="0.25">
      <c r="A974" t="s">
        <v>2732</v>
      </c>
      <c r="B974">
        <v>1987</v>
      </c>
      <c r="C974" t="s">
        <v>8359</v>
      </c>
      <c r="D974">
        <v>29</v>
      </c>
      <c r="E974">
        <v>3</v>
      </c>
      <c r="F974" s="17">
        <v>7948.22</v>
      </c>
      <c r="G974" t="s">
        <v>8349</v>
      </c>
      <c r="H974" t="s">
        <v>8350</v>
      </c>
      <c r="I974" t="s">
        <v>8365</v>
      </c>
      <c r="L974" s="20">
        <v>1987</v>
      </c>
      <c r="M974" s="20" t="s">
        <v>8359</v>
      </c>
      <c r="N974" s="20" t="s">
        <v>8349</v>
      </c>
      <c r="O974" s="20" t="s">
        <v>8350</v>
      </c>
      <c r="P974" s="20" t="s">
        <v>8365</v>
      </c>
      <c r="Q974" s="20" t="str">
        <f>CONCATENATE(Table1[[#This Row],[date]],"-",M974,"-",L974)</f>
        <v>29-Oct-1987</v>
      </c>
      <c r="R974" s="24">
        <f t="shared" si="15"/>
        <v>35.609146070741453</v>
      </c>
    </row>
    <row r="975" spans="1:18" x14ac:dyDescent="0.25">
      <c r="A975" t="s">
        <v>2730</v>
      </c>
      <c r="B975">
        <v>1966</v>
      </c>
      <c r="C975" t="s">
        <v>8348</v>
      </c>
      <c r="D975">
        <v>9</v>
      </c>
      <c r="E975">
        <v>0</v>
      </c>
      <c r="F975" s="17">
        <v>7953.72</v>
      </c>
      <c r="G975" t="s">
        <v>8350</v>
      </c>
      <c r="H975" t="s">
        <v>8350</v>
      </c>
      <c r="I975" t="s">
        <v>8356</v>
      </c>
      <c r="L975" s="20">
        <v>1966</v>
      </c>
      <c r="M975" s="20" t="s">
        <v>8348</v>
      </c>
      <c r="N975" s="20" t="s">
        <v>8350</v>
      </c>
      <c r="O975" s="20" t="s">
        <v>8350</v>
      </c>
      <c r="P975" s="20" t="s">
        <v>8356</v>
      </c>
      <c r="Q975" s="20" t="str">
        <f>CONCATENATE(Table1[[#This Row],[date]],"-",M975,"-",L975)</f>
        <v>9-Jul-1966</v>
      </c>
      <c r="R975" s="24">
        <f t="shared" si="15"/>
        <v>56.915785498489427</v>
      </c>
    </row>
    <row r="976" spans="1:18" x14ac:dyDescent="0.25">
      <c r="A976" t="s">
        <v>2728</v>
      </c>
      <c r="B976">
        <v>1981</v>
      </c>
      <c r="C976" t="s">
        <v>8357</v>
      </c>
      <c r="D976">
        <v>28</v>
      </c>
      <c r="E976">
        <v>3</v>
      </c>
      <c r="F976" s="17">
        <v>7954.52</v>
      </c>
      <c r="G976" t="s">
        <v>8349</v>
      </c>
      <c r="H976" t="s">
        <v>8349</v>
      </c>
      <c r="I976" t="s">
        <v>8360</v>
      </c>
      <c r="L976" s="20">
        <v>1981</v>
      </c>
      <c r="M976" s="20" t="s">
        <v>8357</v>
      </c>
      <c r="N976" s="20" t="s">
        <v>8349</v>
      </c>
      <c r="O976" s="20" t="s">
        <v>8349</v>
      </c>
      <c r="P976" s="20" t="s">
        <v>8360</v>
      </c>
      <c r="Q976" s="20" t="str">
        <f>CONCATENATE(Table1[[#This Row],[date]],"-",M976,"-",L976)</f>
        <v>28-Dec-1981</v>
      </c>
      <c r="R976" s="24">
        <f t="shared" si="15"/>
        <v>41.444826488379498</v>
      </c>
    </row>
    <row r="977" spans="1:18" x14ac:dyDescent="0.25">
      <c r="A977" t="s">
        <v>2726</v>
      </c>
      <c r="B977">
        <v>1970</v>
      </c>
      <c r="C977" t="s">
        <v>8354</v>
      </c>
      <c r="D977">
        <v>19</v>
      </c>
      <c r="E977">
        <v>0</v>
      </c>
      <c r="F977" s="17">
        <v>7958.13</v>
      </c>
      <c r="G977" t="s">
        <v>8349</v>
      </c>
      <c r="H977" t="s">
        <v>8349</v>
      </c>
      <c r="I977" t="s">
        <v>8351</v>
      </c>
      <c r="L977" s="20">
        <v>1970</v>
      </c>
      <c r="M977" s="20" t="s">
        <v>8354</v>
      </c>
      <c r="N977" s="20" t="s">
        <v>8349</v>
      </c>
      <c r="O977" s="20" t="s">
        <v>8349</v>
      </c>
      <c r="P977" s="20" t="s">
        <v>8351</v>
      </c>
      <c r="Q977" s="20" t="str">
        <f>CONCATENATE(Table1[[#This Row],[date]],"-",M977,"-",L977)</f>
        <v>19-Jun-1970</v>
      </c>
      <c r="R977" s="24">
        <f t="shared" si="15"/>
        <v>52.970542006794098</v>
      </c>
    </row>
    <row r="978" spans="1:18" x14ac:dyDescent="0.25">
      <c r="A978" t="s">
        <v>2724</v>
      </c>
      <c r="B978">
        <v>1975</v>
      </c>
      <c r="C978" t="s">
        <v>8358</v>
      </c>
      <c r="D978">
        <v>10</v>
      </c>
      <c r="E978">
        <v>1</v>
      </c>
      <c r="F978" s="17">
        <v>7966.81</v>
      </c>
      <c r="G978" t="s">
        <v>8349</v>
      </c>
      <c r="H978" t="s">
        <v>8349</v>
      </c>
      <c r="I978" t="s">
        <v>8351</v>
      </c>
      <c r="L978" s="20">
        <v>1975</v>
      </c>
      <c r="M978" s="20" t="s">
        <v>8358</v>
      </c>
      <c r="N978" s="20" t="s">
        <v>8349</v>
      </c>
      <c r="O978" s="20" t="s">
        <v>8349</v>
      </c>
      <c r="P978" s="20" t="s">
        <v>8351</v>
      </c>
      <c r="Q978" s="20" t="str">
        <f>CONCATENATE(Table1[[#This Row],[date]],"-",M978,"-",L978)</f>
        <v>10-Aug-1975</v>
      </c>
      <c r="R978" s="24">
        <f t="shared" si="15"/>
        <v>47.82818349444041</v>
      </c>
    </row>
    <row r="979" spans="1:18" x14ac:dyDescent="0.25">
      <c r="A979" t="s">
        <v>2722</v>
      </c>
      <c r="B979">
        <v>1972</v>
      </c>
      <c r="C979" t="s">
        <v>8352</v>
      </c>
      <c r="D979">
        <v>23</v>
      </c>
      <c r="E979">
        <v>0</v>
      </c>
      <c r="F979" s="17">
        <v>7980.34</v>
      </c>
      <c r="G979" t="s">
        <v>8349</v>
      </c>
      <c r="H979" t="s">
        <v>8349</v>
      </c>
      <c r="I979" t="s">
        <v>8351</v>
      </c>
      <c r="L979" s="20">
        <v>1972</v>
      </c>
      <c r="M979" s="20" t="s">
        <v>8352</v>
      </c>
      <c r="N979" s="20" t="s">
        <v>8349</v>
      </c>
      <c r="O979" s="20" t="s">
        <v>8349</v>
      </c>
      <c r="P979" s="20" t="s">
        <v>8351</v>
      </c>
      <c r="Q979" s="20" t="str">
        <f>CONCATENATE(Table1[[#This Row],[date]],"-",M979,"-",L979)</f>
        <v>23-Nov-1972</v>
      </c>
      <c r="R979" s="24">
        <f t="shared" si="15"/>
        <v>50.53798767967146</v>
      </c>
    </row>
    <row r="980" spans="1:18" x14ac:dyDescent="0.25">
      <c r="A980" t="s">
        <v>2720</v>
      </c>
      <c r="B980">
        <v>1983</v>
      </c>
      <c r="C980" t="s">
        <v>8358</v>
      </c>
      <c r="D980">
        <v>28</v>
      </c>
      <c r="E980">
        <v>3</v>
      </c>
      <c r="F980" s="17">
        <v>7985.82</v>
      </c>
      <c r="G980" t="s">
        <v>8349</v>
      </c>
      <c r="H980" t="s">
        <v>8353</v>
      </c>
      <c r="I980" t="s">
        <v>8366</v>
      </c>
      <c r="L980" s="20">
        <v>1983</v>
      </c>
      <c r="M980" s="20" t="s">
        <v>8358</v>
      </c>
      <c r="N980" s="20" t="s">
        <v>8349</v>
      </c>
      <c r="O980" s="20" t="s">
        <v>8353</v>
      </c>
      <c r="P980" s="20" t="s">
        <v>8366</v>
      </c>
      <c r="Q980" s="20" t="str">
        <f>CONCATENATE(Table1[[#This Row],[date]],"-",M980,"-",L980)</f>
        <v>28-Aug-1983</v>
      </c>
      <c r="R980" s="24">
        <f t="shared" si="15"/>
        <v>39.778898163606009</v>
      </c>
    </row>
    <row r="981" spans="1:18" x14ac:dyDescent="0.25">
      <c r="A981" t="s">
        <v>2718</v>
      </c>
      <c r="B981">
        <v>1983</v>
      </c>
      <c r="C981" t="s">
        <v>8358</v>
      </c>
      <c r="D981">
        <v>20</v>
      </c>
      <c r="E981">
        <v>3</v>
      </c>
      <c r="F981" s="17">
        <v>7986.48</v>
      </c>
      <c r="G981" t="s">
        <v>8349</v>
      </c>
      <c r="H981" t="s">
        <v>8350</v>
      </c>
      <c r="I981" t="s">
        <v>8366</v>
      </c>
      <c r="L981" s="20">
        <v>1983</v>
      </c>
      <c r="M981" s="20" t="s">
        <v>8358</v>
      </c>
      <c r="N981" s="20" t="s">
        <v>8349</v>
      </c>
      <c r="O981" s="20" t="s">
        <v>8350</v>
      </c>
      <c r="P981" s="20" t="s">
        <v>8366</v>
      </c>
      <c r="Q981" s="20" t="str">
        <f>CONCATENATE(Table1[[#This Row],[date]],"-",M981,"-",L981)</f>
        <v>20-Aug-1983</v>
      </c>
      <c r="R981" s="24">
        <f t="shared" si="15"/>
        <v>39.800801335559264</v>
      </c>
    </row>
    <row r="982" spans="1:18" x14ac:dyDescent="0.25">
      <c r="A982" t="s">
        <v>2716</v>
      </c>
      <c r="B982">
        <v>1962</v>
      </c>
      <c r="C982" t="s">
        <v>8358</v>
      </c>
      <c r="D982">
        <v>22</v>
      </c>
      <c r="E982">
        <v>0</v>
      </c>
      <c r="F982" s="17">
        <v>8004.96</v>
      </c>
      <c r="G982" t="s">
        <v>8350</v>
      </c>
      <c r="H982" t="s">
        <v>8353</v>
      </c>
      <c r="I982" t="s">
        <v>8351</v>
      </c>
      <c r="L982" s="20">
        <v>1962</v>
      </c>
      <c r="M982" s="20" t="s">
        <v>8358</v>
      </c>
      <c r="N982" s="20" t="s">
        <v>8350</v>
      </c>
      <c r="O982" s="20" t="s">
        <v>8353</v>
      </c>
      <c r="P982" s="20" t="s">
        <v>8351</v>
      </c>
      <c r="Q982" s="20" t="str">
        <f>CONCATENATE(Table1[[#This Row],[date]],"-",M982,"-",L982)</f>
        <v>22-Aug-1962</v>
      </c>
      <c r="R982" s="24">
        <f t="shared" si="15"/>
        <v>60.795319054979025</v>
      </c>
    </row>
    <row r="983" spans="1:18" x14ac:dyDescent="0.25">
      <c r="A983" t="s">
        <v>2714</v>
      </c>
      <c r="B983">
        <v>1995</v>
      </c>
      <c r="C983" t="s">
        <v>8355</v>
      </c>
      <c r="D983">
        <v>18</v>
      </c>
      <c r="E983">
        <v>0</v>
      </c>
      <c r="F983" s="17">
        <v>8014.62</v>
      </c>
      <c r="G983" t="s">
        <v>8349</v>
      </c>
      <c r="H983" t="s">
        <v>8350</v>
      </c>
      <c r="I983" t="s">
        <v>8356</v>
      </c>
      <c r="L983" s="20">
        <v>1995</v>
      </c>
      <c r="M983" s="20" t="s">
        <v>8355</v>
      </c>
      <c r="N983" s="20" t="s">
        <v>8349</v>
      </c>
      <c r="O983" s="20" t="s">
        <v>8350</v>
      </c>
      <c r="P983" s="20" t="s">
        <v>8356</v>
      </c>
      <c r="Q983" s="20" t="str">
        <f>CONCATENATE(Table1[[#This Row],[date]],"-",M983,"-",L983)</f>
        <v>18-Sep-1995</v>
      </c>
      <c r="R983" s="24">
        <f t="shared" si="15"/>
        <v>27.721393504531722</v>
      </c>
    </row>
    <row r="984" spans="1:18" x14ac:dyDescent="0.25">
      <c r="A984" t="s">
        <v>2712</v>
      </c>
      <c r="B984">
        <v>1980</v>
      </c>
      <c r="C984" t="s">
        <v>8352</v>
      </c>
      <c r="D984">
        <v>8</v>
      </c>
      <c r="E984">
        <v>2</v>
      </c>
      <c r="F984" s="17">
        <v>8017.06</v>
      </c>
      <c r="G984" t="s">
        <v>8349</v>
      </c>
      <c r="H984" t="s">
        <v>8349</v>
      </c>
      <c r="I984" t="s">
        <v>8356</v>
      </c>
      <c r="L984" s="20">
        <v>1980</v>
      </c>
      <c r="M984" s="20" t="s">
        <v>8352</v>
      </c>
      <c r="N984" s="20" t="s">
        <v>8349</v>
      </c>
      <c r="O984" s="20" t="s">
        <v>8349</v>
      </c>
      <c r="P984" s="20" t="s">
        <v>8356</v>
      </c>
      <c r="Q984" s="20" t="str">
        <f>CONCATENATE(Table1[[#This Row],[date]],"-",M984,"-",L984)</f>
        <v>8-Nov-1980</v>
      </c>
      <c r="R984" s="24">
        <f t="shared" si="15"/>
        <v>42.579055441478438</v>
      </c>
    </row>
    <row r="985" spans="1:18" x14ac:dyDescent="0.25">
      <c r="A985" t="s">
        <v>2710</v>
      </c>
      <c r="B985">
        <v>1989</v>
      </c>
      <c r="C985" t="s">
        <v>8352</v>
      </c>
      <c r="D985">
        <v>3</v>
      </c>
      <c r="E985">
        <v>3</v>
      </c>
      <c r="F985" s="17">
        <v>8021.11</v>
      </c>
      <c r="G985" t="s">
        <v>8349</v>
      </c>
      <c r="H985" t="s">
        <v>8353</v>
      </c>
      <c r="I985" t="s">
        <v>8356</v>
      </c>
      <c r="L985" s="20">
        <v>1989</v>
      </c>
      <c r="M985" s="20" t="s">
        <v>8352</v>
      </c>
      <c r="N985" s="20" t="s">
        <v>8349</v>
      </c>
      <c r="O985" s="20" t="s">
        <v>8353</v>
      </c>
      <c r="P985" s="20" t="s">
        <v>8356</v>
      </c>
      <c r="Q985" s="20" t="str">
        <f>CONCATENATE(Table1[[#This Row],[date]],"-",M985,"-",L985)</f>
        <v>3-Nov-1989</v>
      </c>
      <c r="R985" s="24">
        <f t="shared" si="15"/>
        <v>33.595400140812011</v>
      </c>
    </row>
    <row r="986" spans="1:18" x14ac:dyDescent="0.25">
      <c r="A986" t="s">
        <v>2708</v>
      </c>
      <c r="B986">
        <v>1978</v>
      </c>
      <c r="C986" t="s">
        <v>8348</v>
      </c>
      <c r="D986">
        <v>17</v>
      </c>
      <c r="E986">
        <v>1</v>
      </c>
      <c r="F986" s="17">
        <v>8023.14</v>
      </c>
      <c r="G986" t="s">
        <v>8349</v>
      </c>
      <c r="H986" t="s">
        <v>8350</v>
      </c>
      <c r="I986" t="s">
        <v>8356</v>
      </c>
      <c r="L986" s="20">
        <v>1978</v>
      </c>
      <c r="M986" s="20" t="s">
        <v>8348</v>
      </c>
      <c r="N986" s="20" t="s">
        <v>8349</v>
      </c>
      <c r="O986" s="20" t="s">
        <v>8350</v>
      </c>
      <c r="P986" s="20" t="s">
        <v>8356</v>
      </c>
      <c r="Q986" s="20" t="str">
        <f>CONCATENATE(Table1[[#This Row],[date]],"-",M986,"-",L986)</f>
        <v>17-Jul-1978</v>
      </c>
      <c r="R986" s="24">
        <f t="shared" si="15"/>
        <v>44.89387536456163</v>
      </c>
    </row>
    <row r="987" spans="1:18" x14ac:dyDescent="0.25">
      <c r="A987" t="s">
        <v>2706</v>
      </c>
      <c r="B987">
        <v>1976</v>
      </c>
      <c r="C987" t="s">
        <v>8357</v>
      </c>
      <c r="D987">
        <v>20</v>
      </c>
      <c r="E987">
        <v>0</v>
      </c>
      <c r="F987" s="17">
        <v>8026.67</v>
      </c>
      <c r="G987" t="s">
        <v>8349</v>
      </c>
      <c r="H987" t="s">
        <v>8349</v>
      </c>
      <c r="I987" t="s">
        <v>8356</v>
      </c>
      <c r="L987" s="20">
        <v>1976</v>
      </c>
      <c r="M987" s="20" t="s">
        <v>8357</v>
      </c>
      <c r="N987" s="20" t="s">
        <v>8349</v>
      </c>
      <c r="O987" s="20" t="s">
        <v>8349</v>
      </c>
      <c r="P987" s="20" t="s">
        <v>8356</v>
      </c>
      <c r="Q987" s="20" t="str">
        <f>CONCATENATE(Table1[[#This Row],[date]],"-",M987,"-",L987)</f>
        <v>20-Dec-1976</v>
      </c>
      <c r="R987" s="24">
        <f t="shared" si="15"/>
        <v>46.464065708418893</v>
      </c>
    </row>
    <row r="988" spans="1:18" x14ac:dyDescent="0.25">
      <c r="A988" t="s">
        <v>2704</v>
      </c>
      <c r="B988">
        <v>1977</v>
      </c>
      <c r="C988" t="s">
        <v>8352</v>
      </c>
      <c r="D988">
        <v>6</v>
      </c>
      <c r="E988">
        <v>2</v>
      </c>
      <c r="F988" s="17">
        <v>8027.97</v>
      </c>
      <c r="G988" t="s">
        <v>8350</v>
      </c>
      <c r="H988" t="s">
        <v>8349</v>
      </c>
      <c r="I988" t="s">
        <v>8360</v>
      </c>
      <c r="L988" s="20">
        <v>1977</v>
      </c>
      <c r="M988" s="20" t="s">
        <v>8352</v>
      </c>
      <c r="N988" s="20" t="s">
        <v>8350</v>
      </c>
      <c r="O988" s="20" t="s">
        <v>8349</v>
      </c>
      <c r="P988" s="20" t="s">
        <v>8360</v>
      </c>
      <c r="Q988" s="20" t="str">
        <f>CONCATENATE(Table1[[#This Row],[date]],"-",M988,"-",L988)</f>
        <v>6-Nov-1977</v>
      </c>
      <c r="R988" s="24">
        <f t="shared" si="15"/>
        <v>45.587207270185246</v>
      </c>
    </row>
    <row r="989" spans="1:18" x14ac:dyDescent="0.25">
      <c r="A989" t="s">
        <v>2702</v>
      </c>
      <c r="B989">
        <v>2003</v>
      </c>
      <c r="C989" t="s">
        <v>8357</v>
      </c>
      <c r="D989">
        <v>12</v>
      </c>
      <c r="E989">
        <v>0</v>
      </c>
      <c r="F989" s="17">
        <v>8035.64</v>
      </c>
      <c r="G989" t="s">
        <v>8349</v>
      </c>
      <c r="H989" t="s">
        <v>8349</v>
      </c>
      <c r="I989" t="s">
        <v>8356</v>
      </c>
      <c r="L989" s="20">
        <v>2003</v>
      </c>
      <c r="M989" s="20" t="s">
        <v>8357</v>
      </c>
      <c r="N989" s="20" t="s">
        <v>8349</v>
      </c>
      <c r="O989" s="20" t="s">
        <v>8349</v>
      </c>
      <c r="P989" s="20" t="s">
        <v>8356</v>
      </c>
      <c r="Q989" s="20" t="str">
        <f>CONCATENATE(Table1[[#This Row],[date]],"-",M989,"-",L989)</f>
        <v>12-Dec-2003</v>
      </c>
      <c r="R989" s="24">
        <f t="shared" si="15"/>
        <v>19.488657105606258</v>
      </c>
    </row>
    <row r="990" spans="1:18" x14ac:dyDescent="0.25">
      <c r="A990" t="s">
        <v>2700</v>
      </c>
      <c r="B990">
        <v>1985</v>
      </c>
      <c r="C990" t="s">
        <v>8352</v>
      </c>
      <c r="D990">
        <v>28</v>
      </c>
      <c r="E990">
        <v>3</v>
      </c>
      <c r="F990" s="17">
        <v>8059.06</v>
      </c>
      <c r="G990" t="s">
        <v>8349</v>
      </c>
      <c r="H990" t="s">
        <v>8350</v>
      </c>
      <c r="I990" t="s">
        <v>8356</v>
      </c>
      <c r="L990" s="20">
        <v>1985</v>
      </c>
      <c r="M990" s="20" t="s">
        <v>8352</v>
      </c>
      <c r="N990" s="20" t="s">
        <v>8349</v>
      </c>
      <c r="O990" s="20" t="s">
        <v>8350</v>
      </c>
      <c r="P990" s="20" t="s">
        <v>8356</v>
      </c>
      <c r="Q990" s="20" t="str">
        <f>CONCATENATE(Table1[[#This Row],[date]],"-",M990,"-",L990)</f>
        <v>28-Nov-1985</v>
      </c>
      <c r="R990" s="24">
        <f t="shared" si="15"/>
        <v>37.526958719460829</v>
      </c>
    </row>
    <row r="991" spans="1:18" x14ac:dyDescent="0.25">
      <c r="A991" t="s">
        <v>2698</v>
      </c>
      <c r="B991">
        <v>1982</v>
      </c>
      <c r="C991" t="s">
        <v>8357</v>
      </c>
      <c r="D991">
        <v>27</v>
      </c>
      <c r="E991">
        <v>3</v>
      </c>
      <c r="F991" s="17">
        <v>8059.68</v>
      </c>
      <c r="G991" t="s">
        <v>8349</v>
      </c>
      <c r="H991" t="s">
        <v>8350</v>
      </c>
      <c r="I991" t="s">
        <v>8356</v>
      </c>
      <c r="L991" s="20">
        <v>1982</v>
      </c>
      <c r="M991" s="20" t="s">
        <v>8357</v>
      </c>
      <c r="N991" s="20" t="s">
        <v>8349</v>
      </c>
      <c r="O991" s="20" t="s">
        <v>8350</v>
      </c>
      <c r="P991" s="20" t="s">
        <v>8356</v>
      </c>
      <c r="Q991" s="20" t="str">
        <f>CONCATENATE(Table1[[#This Row],[date]],"-",M991,"-",L991)</f>
        <v>27-Dec-1982</v>
      </c>
      <c r="R991" s="24">
        <f t="shared" si="15"/>
        <v>40.447588005215124</v>
      </c>
    </row>
    <row r="992" spans="1:18" x14ac:dyDescent="0.25">
      <c r="A992" t="s">
        <v>2696</v>
      </c>
      <c r="B992">
        <v>1970</v>
      </c>
      <c r="C992" t="s">
        <v>8357</v>
      </c>
      <c r="D992">
        <v>12</v>
      </c>
      <c r="E992">
        <v>0</v>
      </c>
      <c r="F992" s="17">
        <v>8062.31</v>
      </c>
      <c r="G992" t="s">
        <v>8349</v>
      </c>
      <c r="H992" t="s">
        <v>8353</v>
      </c>
      <c r="I992" t="s">
        <v>8351</v>
      </c>
      <c r="L992" s="20">
        <v>1970</v>
      </c>
      <c r="M992" s="20" t="s">
        <v>8357</v>
      </c>
      <c r="N992" s="20" t="s">
        <v>8349</v>
      </c>
      <c r="O992" s="20" t="s">
        <v>8353</v>
      </c>
      <c r="P992" s="20" t="s">
        <v>8351</v>
      </c>
      <c r="Q992" s="20" t="str">
        <f>CONCATENATE(Table1[[#This Row],[date]],"-",M992,"-",L992)</f>
        <v>12-Dec-1970</v>
      </c>
      <c r="R992" s="24">
        <f t="shared" si="15"/>
        <v>52.488668052527501</v>
      </c>
    </row>
    <row r="993" spans="1:18" x14ac:dyDescent="0.25">
      <c r="A993" t="s">
        <v>2694</v>
      </c>
      <c r="B993">
        <v>1975</v>
      </c>
      <c r="C993" t="s">
        <v>8354</v>
      </c>
      <c r="D993">
        <v>28</v>
      </c>
      <c r="E993">
        <v>1</v>
      </c>
      <c r="F993" s="17">
        <v>8062.76</v>
      </c>
      <c r="G993" t="s">
        <v>8350</v>
      </c>
      <c r="H993" t="s">
        <v>8350</v>
      </c>
      <c r="I993" t="s">
        <v>8360</v>
      </c>
      <c r="L993" s="20">
        <v>1975</v>
      </c>
      <c r="M993" s="20" t="s">
        <v>8354</v>
      </c>
      <c r="N993" s="20" t="s">
        <v>8350</v>
      </c>
      <c r="O993" s="20" t="s">
        <v>8350</v>
      </c>
      <c r="P993" s="20" t="s">
        <v>8360</v>
      </c>
      <c r="Q993" s="20" t="str">
        <f>CONCATENATE(Table1[[#This Row],[date]],"-",M993,"-",L993)</f>
        <v>28-Jun-1975</v>
      </c>
      <c r="R993" s="24">
        <f t="shared" si="15"/>
        <v>47.945912722802703</v>
      </c>
    </row>
    <row r="994" spans="1:18" x14ac:dyDescent="0.25">
      <c r="A994" t="s">
        <v>2692</v>
      </c>
      <c r="B994">
        <v>1965</v>
      </c>
      <c r="C994" t="s">
        <v>8358</v>
      </c>
      <c r="D994">
        <v>11</v>
      </c>
      <c r="E994">
        <v>0</v>
      </c>
      <c r="F994" s="17">
        <v>8067.83</v>
      </c>
      <c r="G994" t="s">
        <v>8350</v>
      </c>
      <c r="H994" t="s">
        <v>8353</v>
      </c>
      <c r="I994" t="s">
        <v>8351</v>
      </c>
      <c r="L994" s="20">
        <v>1965</v>
      </c>
      <c r="M994" s="20" t="s">
        <v>8358</v>
      </c>
      <c r="N994" s="20" t="s">
        <v>8350</v>
      </c>
      <c r="O994" s="20" t="s">
        <v>8353</v>
      </c>
      <c r="P994" s="20" t="s">
        <v>8351</v>
      </c>
      <c r="Q994" s="20" t="str">
        <f>CONCATENATE(Table1[[#This Row],[date]],"-",M994,"-",L994)</f>
        <v>11-Aug-1965</v>
      </c>
      <c r="R994" s="24">
        <f t="shared" si="15"/>
        <v>57.825421133231238</v>
      </c>
    </row>
    <row r="995" spans="1:18" x14ac:dyDescent="0.25">
      <c r="A995" t="s">
        <v>2690</v>
      </c>
      <c r="B995">
        <v>1975</v>
      </c>
      <c r="C995" t="s">
        <v>8357</v>
      </c>
      <c r="D995">
        <v>15</v>
      </c>
      <c r="E995">
        <v>1</v>
      </c>
      <c r="F995" s="17">
        <v>8068.19</v>
      </c>
      <c r="G995" t="s">
        <v>8350</v>
      </c>
      <c r="H995" t="s">
        <v>8349</v>
      </c>
      <c r="I995" t="s">
        <v>8360</v>
      </c>
      <c r="L995" s="20">
        <v>1975</v>
      </c>
      <c r="M995" s="20" t="s">
        <v>8357</v>
      </c>
      <c r="N995" s="20" t="s">
        <v>8350</v>
      </c>
      <c r="O995" s="20" t="s">
        <v>8349</v>
      </c>
      <c r="P995" s="20" t="s">
        <v>8360</v>
      </c>
      <c r="Q995" s="20" t="str">
        <f>CONCATENATE(Table1[[#This Row],[date]],"-",M995,"-",L995)</f>
        <v>15-Dec-1975</v>
      </c>
      <c r="R995" s="24">
        <f t="shared" si="15"/>
        <v>47.480471587416886</v>
      </c>
    </row>
    <row r="996" spans="1:18" x14ac:dyDescent="0.25">
      <c r="A996" t="s">
        <v>2688</v>
      </c>
      <c r="B996">
        <v>1965</v>
      </c>
      <c r="C996" t="s">
        <v>8359</v>
      </c>
      <c r="D996">
        <v>21</v>
      </c>
      <c r="E996">
        <v>0</v>
      </c>
      <c r="F996" s="17">
        <v>8071.57</v>
      </c>
      <c r="G996" t="s">
        <v>8350</v>
      </c>
      <c r="H996" t="s">
        <v>8353</v>
      </c>
      <c r="I996" t="s">
        <v>8360</v>
      </c>
      <c r="L996" s="20">
        <v>1965</v>
      </c>
      <c r="M996" s="20" t="s">
        <v>8359</v>
      </c>
      <c r="N996" s="20" t="s">
        <v>8350</v>
      </c>
      <c r="O996" s="20" t="s">
        <v>8353</v>
      </c>
      <c r="P996" s="20" t="s">
        <v>8360</v>
      </c>
      <c r="Q996" s="20" t="str">
        <f>CONCATENATE(Table1[[#This Row],[date]],"-",M996,"-",L996)</f>
        <v>21-Oct-1965</v>
      </c>
      <c r="R996" s="24">
        <f t="shared" si="15"/>
        <v>57.631026961807969</v>
      </c>
    </row>
    <row r="997" spans="1:18" x14ac:dyDescent="0.25">
      <c r="A997" t="s">
        <v>2686</v>
      </c>
      <c r="B997">
        <v>1993</v>
      </c>
      <c r="C997" t="s">
        <v>8352</v>
      </c>
      <c r="D997">
        <v>7</v>
      </c>
      <c r="E997">
        <v>0</v>
      </c>
      <c r="F997" s="17">
        <v>8077.41</v>
      </c>
      <c r="G997" t="s">
        <v>8349</v>
      </c>
      <c r="H997" t="s">
        <v>8353</v>
      </c>
      <c r="I997" t="s">
        <v>8372</v>
      </c>
      <c r="L997" s="20">
        <v>1993</v>
      </c>
      <c r="M997" s="20" t="s">
        <v>8352</v>
      </c>
      <c r="N997" s="20" t="s">
        <v>8349</v>
      </c>
      <c r="O997" s="20" t="s">
        <v>8353</v>
      </c>
      <c r="P997" s="20" t="s">
        <v>8372</v>
      </c>
      <c r="Q997" s="20" t="str">
        <f>CONCATENATE(Table1[[#This Row],[date]],"-",M997,"-",L997)</f>
        <v>7-Nov-1993</v>
      </c>
      <c r="R997" s="24">
        <f t="shared" si="15"/>
        <v>29.584437378555023</v>
      </c>
    </row>
    <row r="998" spans="1:18" x14ac:dyDescent="0.25">
      <c r="A998" t="s">
        <v>2684</v>
      </c>
      <c r="B998">
        <v>2001</v>
      </c>
      <c r="C998" t="s">
        <v>8358</v>
      </c>
      <c r="D998">
        <v>28</v>
      </c>
      <c r="E998">
        <v>0</v>
      </c>
      <c r="F998" s="17">
        <v>8081.26</v>
      </c>
      <c r="G998" t="s">
        <v>8349</v>
      </c>
      <c r="H998" t="s">
        <v>8349</v>
      </c>
      <c r="I998" t="s">
        <v>8356</v>
      </c>
      <c r="L998" s="20">
        <v>2001</v>
      </c>
      <c r="M998" s="20" t="s">
        <v>8358</v>
      </c>
      <c r="N998" s="20" t="s">
        <v>8349</v>
      </c>
      <c r="O998" s="20" t="s">
        <v>8349</v>
      </c>
      <c r="P998" s="20" t="s">
        <v>8356</v>
      </c>
      <c r="Q998" s="20" t="str">
        <f>CONCATENATE(Table1[[#This Row],[date]],"-",M998,"-",L998)</f>
        <v>28-Aug-2001</v>
      </c>
      <c r="R998" s="24">
        <f t="shared" si="15"/>
        <v>21.778809523809525</v>
      </c>
    </row>
    <row r="999" spans="1:18" x14ac:dyDescent="0.25">
      <c r="A999" t="s">
        <v>2682</v>
      </c>
      <c r="B999">
        <v>1994</v>
      </c>
      <c r="C999" t="s">
        <v>8359</v>
      </c>
      <c r="D999">
        <v>12</v>
      </c>
      <c r="E999">
        <v>0</v>
      </c>
      <c r="F999" s="17">
        <v>8081.74</v>
      </c>
      <c r="G999" t="s">
        <v>8349</v>
      </c>
      <c r="H999" t="s">
        <v>8349</v>
      </c>
      <c r="I999" t="s">
        <v>8372</v>
      </c>
      <c r="L999" s="20">
        <v>1994</v>
      </c>
      <c r="M999" s="20" t="s">
        <v>8359</v>
      </c>
      <c r="N999" s="20" t="s">
        <v>8349</v>
      </c>
      <c r="O999" s="20" t="s">
        <v>8349</v>
      </c>
      <c r="P999" s="20" t="s">
        <v>8372</v>
      </c>
      <c r="Q999" s="20" t="str">
        <f>CONCATENATE(Table1[[#This Row],[date]],"-",M999,"-",L999)</f>
        <v>12-Oct-1994</v>
      </c>
      <c r="R999" s="24">
        <f t="shared" si="15"/>
        <v>28.655653919868577</v>
      </c>
    </row>
    <row r="1000" spans="1:18" x14ac:dyDescent="0.25">
      <c r="A1000" t="s">
        <v>2680</v>
      </c>
      <c r="B1000">
        <v>1975</v>
      </c>
      <c r="C1000" t="s">
        <v>8357</v>
      </c>
      <c r="D1000">
        <v>21</v>
      </c>
      <c r="E1000">
        <v>1</v>
      </c>
      <c r="F1000" s="17">
        <v>8083.92</v>
      </c>
      <c r="G1000" t="s">
        <v>8350</v>
      </c>
      <c r="H1000" t="s">
        <v>8350</v>
      </c>
      <c r="I1000" t="s">
        <v>8351</v>
      </c>
      <c r="L1000" s="20">
        <v>1975</v>
      </c>
      <c r="M1000" s="20" t="s">
        <v>8357</v>
      </c>
      <c r="N1000" s="20" t="s">
        <v>8350</v>
      </c>
      <c r="O1000" s="20" t="s">
        <v>8350</v>
      </c>
      <c r="P1000" s="20" t="s">
        <v>8351</v>
      </c>
      <c r="Q1000" s="20" t="str">
        <f>CONCATENATE(Table1[[#This Row],[date]],"-",M1000,"-",L1000)</f>
        <v>21-Dec-1975</v>
      </c>
      <c r="R1000" s="24">
        <f t="shared" si="15"/>
        <v>47.464044253226795</v>
      </c>
    </row>
    <row r="1001" spans="1:18" x14ac:dyDescent="0.25">
      <c r="A1001" t="s">
        <v>2678</v>
      </c>
      <c r="B1001">
        <v>1967</v>
      </c>
      <c r="C1001" t="s">
        <v>8354</v>
      </c>
      <c r="D1001">
        <v>10</v>
      </c>
      <c r="E1001">
        <v>0</v>
      </c>
      <c r="F1001" s="17">
        <v>8091.3</v>
      </c>
      <c r="G1001" t="s">
        <v>8350</v>
      </c>
      <c r="H1001" t="s">
        <v>8353</v>
      </c>
      <c r="I1001" t="s">
        <v>8356</v>
      </c>
      <c r="L1001" s="20">
        <v>1967</v>
      </c>
      <c r="M1001" s="20" t="s">
        <v>8354</v>
      </c>
      <c r="N1001" s="20" t="s">
        <v>8350</v>
      </c>
      <c r="O1001" s="20" t="s">
        <v>8353</v>
      </c>
      <c r="P1001" s="20" t="s">
        <v>8356</v>
      </c>
      <c r="Q1001" s="20" t="str">
        <f>CONCATENATE(Table1[[#This Row],[date]],"-",M1001,"-",L1001)</f>
        <v>10-Jun-1967</v>
      </c>
      <c r="R1001" s="24">
        <f t="shared" si="15"/>
        <v>55.995196695326385</v>
      </c>
    </row>
    <row r="1002" spans="1:18" x14ac:dyDescent="0.25">
      <c r="A1002" t="s">
        <v>2676</v>
      </c>
      <c r="B1002">
        <v>1973</v>
      </c>
      <c r="C1002" t="s">
        <v>8359</v>
      </c>
      <c r="D1002">
        <v>11</v>
      </c>
      <c r="E1002">
        <v>0</v>
      </c>
      <c r="F1002" s="17">
        <v>8112.59</v>
      </c>
      <c r="G1002" t="s">
        <v>8349</v>
      </c>
      <c r="H1002" t="s">
        <v>8349</v>
      </c>
      <c r="I1002" t="s">
        <v>8351</v>
      </c>
      <c r="L1002" s="20">
        <v>1973</v>
      </c>
      <c r="M1002" s="20" t="s">
        <v>8359</v>
      </c>
      <c r="N1002" s="20" t="s">
        <v>8349</v>
      </c>
      <c r="O1002" s="20" t="s">
        <v>8349</v>
      </c>
      <c r="P1002" s="20" t="s">
        <v>8351</v>
      </c>
      <c r="Q1002" s="20" t="str">
        <f>CONCATENATE(Table1[[#This Row],[date]],"-",M1002,"-",L1002)</f>
        <v>11-Oct-1973</v>
      </c>
      <c r="R1002" s="24">
        <f t="shared" si="15"/>
        <v>49.658399098083429</v>
      </c>
    </row>
    <row r="1003" spans="1:18" x14ac:dyDescent="0.25">
      <c r="A1003" t="s">
        <v>2674</v>
      </c>
      <c r="B1003">
        <v>1978</v>
      </c>
      <c r="C1003" t="s">
        <v>8355</v>
      </c>
      <c r="D1003">
        <v>1</v>
      </c>
      <c r="E1003">
        <v>2</v>
      </c>
      <c r="F1003" s="17">
        <v>8116.27</v>
      </c>
      <c r="G1003" t="s">
        <v>8350</v>
      </c>
      <c r="H1003" t="s">
        <v>8353</v>
      </c>
      <c r="I1003" t="s">
        <v>8356</v>
      </c>
      <c r="L1003" s="20">
        <v>1978</v>
      </c>
      <c r="M1003" s="20" t="s">
        <v>8355</v>
      </c>
      <c r="N1003" s="20" t="s">
        <v>8350</v>
      </c>
      <c r="O1003" s="20" t="s">
        <v>8353</v>
      </c>
      <c r="P1003" s="20" t="s">
        <v>8356</v>
      </c>
      <c r="Q1003" s="20" t="str">
        <f>CONCATENATE(Table1[[#This Row],[date]],"-",M1003,"-",L1003)</f>
        <v>1-Sep-1978</v>
      </c>
      <c r="R1003" s="24">
        <f t="shared" si="15"/>
        <v>44.767930480328552</v>
      </c>
    </row>
    <row r="1004" spans="1:18" x14ac:dyDescent="0.25">
      <c r="A1004" t="s">
        <v>2672</v>
      </c>
      <c r="B1004">
        <v>1973</v>
      </c>
      <c r="C1004" t="s">
        <v>8357</v>
      </c>
      <c r="D1004">
        <v>16</v>
      </c>
      <c r="E1004">
        <v>0</v>
      </c>
      <c r="F1004" s="17">
        <v>8116.68</v>
      </c>
      <c r="G1004" t="s">
        <v>8350</v>
      </c>
      <c r="H1004" t="s">
        <v>8353</v>
      </c>
      <c r="I1004" t="s">
        <v>8360</v>
      </c>
      <c r="L1004" s="20">
        <v>1973</v>
      </c>
      <c r="M1004" s="20" t="s">
        <v>8357</v>
      </c>
      <c r="N1004" s="20" t="s">
        <v>8350</v>
      </c>
      <c r="O1004" s="20" t="s">
        <v>8353</v>
      </c>
      <c r="P1004" s="20" t="s">
        <v>8360</v>
      </c>
      <c r="Q1004" s="20" t="str">
        <f>CONCATENATE(Table1[[#This Row],[date]],"-",M1004,"-",L1004)</f>
        <v>16-Dec-1973</v>
      </c>
      <c r="R1004" s="24">
        <f t="shared" si="15"/>
        <v>49.477693670478338</v>
      </c>
    </row>
    <row r="1005" spans="1:18" x14ac:dyDescent="0.25">
      <c r="A1005" t="s">
        <v>2670</v>
      </c>
      <c r="B1005">
        <v>1973</v>
      </c>
      <c r="C1005" t="s">
        <v>8358</v>
      </c>
      <c r="D1005">
        <v>30</v>
      </c>
      <c r="E1005">
        <v>0</v>
      </c>
      <c r="F1005" s="17">
        <v>8124.41</v>
      </c>
      <c r="G1005" t="s">
        <v>8350</v>
      </c>
      <c r="H1005" t="s">
        <v>8353</v>
      </c>
      <c r="I1005" t="s">
        <v>8351</v>
      </c>
      <c r="L1005" s="20">
        <v>1973</v>
      </c>
      <c r="M1005" s="20" t="s">
        <v>8358</v>
      </c>
      <c r="N1005" s="20" t="s">
        <v>8350</v>
      </c>
      <c r="O1005" s="20" t="s">
        <v>8353</v>
      </c>
      <c r="P1005" s="20" t="s">
        <v>8351</v>
      </c>
      <c r="Q1005" s="20" t="str">
        <f>CONCATENATE(Table1[[#This Row],[date]],"-",M1005,"-",L1005)</f>
        <v>30-Aug-1973</v>
      </c>
      <c r="R1005" s="24">
        <f t="shared" si="15"/>
        <v>49.773393461104845</v>
      </c>
    </row>
    <row r="1006" spans="1:18" x14ac:dyDescent="0.25">
      <c r="A1006" t="s">
        <v>2668</v>
      </c>
      <c r="B1006">
        <v>1973</v>
      </c>
      <c r="C1006" t="s">
        <v>8355</v>
      </c>
      <c r="D1006">
        <v>3</v>
      </c>
      <c r="E1006">
        <v>0</v>
      </c>
      <c r="F1006" s="17">
        <v>8125.78</v>
      </c>
      <c r="G1006" t="s">
        <v>8349</v>
      </c>
      <c r="H1006" t="s">
        <v>8349</v>
      </c>
      <c r="I1006" t="s">
        <v>8351</v>
      </c>
      <c r="L1006" s="20">
        <v>1973</v>
      </c>
      <c r="M1006" s="20" t="s">
        <v>8355</v>
      </c>
      <c r="N1006" s="20" t="s">
        <v>8349</v>
      </c>
      <c r="O1006" s="20" t="s">
        <v>8349</v>
      </c>
      <c r="P1006" s="20" t="s">
        <v>8351</v>
      </c>
      <c r="Q1006" s="20" t="str">
        <f>CONCATENATE(Table1[[#This Row],[date]],"-",M1006,"-",L1006)</f>
        <v>3-Sep-1973</v>
      </c>
      <c r="R1006" s="24">
        <f t="shared" si="15"/>
        <v>49.762441617007568</v>
      </c>
    </row>
    <row r="1007" spans="1:18" x14ac:dyDescent="0.25">
      <c r="A1007" t="s">
        <v>2666</v>
      </c>
      <c r="B1007">
        <v>1990</v>
      </c>
      <c r="C1007" t="s">
        <v>8354</v>
      </c>
      <c r="D1007">
        <v>21</v>
      </c>
      <c r="E1007">
        <v>3</v>
      </c>
      <c r="F1007" s="17">
        <v>8157.92</v>
      </c>
      <c r="G1007" t="s">
        <v>8349</v>
      </c>
      <c r="H1007" t="s">
        <v>8350</v>
      </c>
      <c r="I1007" t="s">
        <v>8365</v>
      </c>
      <c r="L1007" s="20">
        <v>1990</v>
      </c>
      <c r="M1007" s="20" t="s">
        <v>8354</v>
      </c>
      <c r="N1007" s="20" t="s">
        <v>8349</v>
      </c>
      <c r="O1007" s="20" t="s">
        <v>8350</v>
      </c>
      <c r="P1007" s="20" t="s">
        <v>8365</v>
      </c>
      <c r="Q1007" s="20" t="str">
        <f>CONCATENATE(Table1[[#This Row],[date]],"-",M1007,"-",L1007)</f>
        <v>21-Jun-1990</v>
      </c>
      <c r="R1007" s="24">
        <f t="shared" si="15"/>
        <v>32.965050732807214</v>
      </c>
    </row>
    <row r="1008" spans="1:18" x14ac:dyDescent="0.25">
      <c r="A1008" t="s">
        <v>2664</v>
      </c>
      <c r="B1008">
        <v>1982</v>
      </c>
      <c r="C1008" t="s">
        <v>8354</v>
      </c>
      <c r="D1008">
        <v>28</v>
      </c>
      <c r="E1008">
        <v>4</v>
      </c>
      <c r="F1008" s="17">
        <v>8162.72</v>
      </c>
      <c r="G1008" t="s">
        <v>8350</v>
      </c>
      <c r="H1008" t="s">
        <v>8350</v>
      </c>
      <c r="I1008" t="s">
        <v>8356</v>
      </c>
      <c r="L1008" s="20">
        <v>1982</v>
      </c>
      <c r="M1008" s="20" t="s">
        <v>8354</v>
      </c>
      <c r="N1008" s="20" t="s">
        <v>8350</v>
      </c>
      <c r="O1008" s="20" t="s">
        <v>8350</v>
      </c>
      <c r="P1008" s="20" t="s">
        <v>8356</v>
      </c>
      <c r="Q1008" s="20" t="str">
        <f>CONCATENATE(Table1[[#This Row],[date]],"-",M1008,"-",L1008)</f>
        <v>28-Jun-1982</v>
      </c>
      <c r="R1008" s="24">
        <f t="shared" si="15"/>
        <v>40.945893089960883</v>
      </c>
    </row>
    <row r="1009" spans="1:18" x14ac:dyDescent="0.25">
      <c r="A1009" t="s">
        <v>2662</v>
      </c>
      <c r="B1009">
        <v>1963</v>
      </c>
      <c r="C1009" t="s">
        <v>8352</v>
      </c>
      <c r="D1009">
        <v>5</v>
      </c>
      <c r="E1009">
        <v>0</v>
      </c>
      <c r="F1009" s="17">
        <v>8177.9</v>
      </c>
      <c r="G1009" t="s">
        <v>8350</v>
      </c>
      <c r="H1009" t="s">
        <v>8353</v>
      </c>
      <c r="I1009" t="s">
        <v>8351</v>
      </c>
      <c r="L1009" s="20">
        <v>1963</v>
      </c>
      <c r="M1009" s="20" t="s">
        <v>8352</v>
      </c>
      <c r="N1009" s="20" t="s">
        <v>8350</v>
      </c>
      <c r="O1009" s="20" t="s">
        <v>8353</v>
      </c>
      <c r="P1009" s="20" t="s">
        <v>8351</v>
      </c>
      <c r="Q1009" s="20" t="str">
        <f>CONCATENATE(Table1[[#This Row],[date]],"-",M1009,"-",L1009)</f>
        <v>5-Nov-1963</v>
      </c>
      <c r="R1009" s="24">
        <f t="shared" si="15"/>
        <v>59.589991023339316</v>
      </c>
    </row>
    <row r="1010" spans="1:18" x14ac:dyDescent="0.25">
      <c r="A1010" t="s">
        <v>2660</v>
      </c>
      <c r="B1010">
        <v>1983</v>
      </c>
      <c r="C1010" t="s">
        <v>8354</v>
      </c>
      <c r="D1010">
        <v>8</v>
      </c>
      <c r="E1010">
        <v>3</v>
      </c>
      <c r="F1010" s="17">
        <v>8179.51</v>
      </c>
      <c r="G1010" t="s">
        <v>8349</v>
      </c>
      <c r="H1010" t="s">
        <v>8349</v>
      </c>
      <c r="I1010" t="s">
        <v>8371</v>
      </c>
      <c r="L1010" s="20">
        <v>1983</v>
      </c>
      <c r="M1010" s="20" t="s">
        <v>8354</v>
      </c>
      <c r="N1010" s="20" t="s">
        <v>8349</v>
      </c>
      <c r="O1010" s="20" t="s">
        <v>8349</v>
      </c>
      <c r="P1010" s="20" t="s">
        <v>8371</v>
      </c>
      <c r="Q1010" s="20" t="str">
        <f>CONCATENATE(Table1[[#This Row],[date]],"-",M1010,"-",L1010)</f>
        <v>8-Jun-1983</v>
      </c>
      <c r="R1010" s="24">
        <f t="shared" si="15"/>
        <v>40.000667779632721</v>
      </c>
    </row>
    <row r="1011" spans="1:18" x14ac:dyDescent="0.25">
      <c r="A1011" t="s">
        <v>2658</v>
      </c>
      <c r="B1011">
        <v>1997</v>
      </c>
      <c r="C1011" t="s">
        <v>8359</v>
      </c>
      <c r="D1011">
        <v>21</v>
      </c>
      <c r="E1011">
        <v>0</v>
      </c>
      <c r="F1011" s="17">
        <v>8182.89</v>
      </c>
      <c r="G1011" t="s">
        <v>8349</v>
      </c>
      <c r="H1011" t="s">
        <v>8353</v>
      </c>
      <c r="I1011" t="s">
        <v>8372</v>
      </c>
      <c r="L1011" s="20">
        <v>1997</v>
      </c>
      <c r="M1011" s="20" t="s">
        <v>8359</v>
      </c>
      <c r="N1011" s="20" t="s">
        <v>8349</v>
      </c>
      <c r="O1011" s="20" t="s">
        <v>8353</v>
      </c>
      <c r="P1011" s="20" t="s">
        <v>8372</v>
      </c>
      <c r="Q1011" s="20" t="str">
        <f>CONCATENATE(Table1[[#This Row],[date]],"-",M1011,"-",L1011)</f>
        <v>21-Oct-1997</v>
      </c>
      <c r="R1011" s="24">
        <f t="shared" si="15"/>
        <v>25.630970489808334</v>
      </c>
    </row>
    <row r="1012" spans="1:18" x14ac:dyDescent="0.25">
      <c r="A1012" t="s">
        <v>2656</v>
      </c>
      <c r="B1012">
        <v>1962</v>
      </c>
      <c r="C1012" t="s">
        <v>8352</v>
      </c>
      <c r="D1012">
        <v>23</v>
      </c>
      <c r="E1012">
        <v>0</v>
      </c>
      <c r="F1012" s="17">
        <v>8188.12</v>
      </c>
      <c r="G1012" t="s">
        <v>8350</v>
      </c>
      <c r="H1012" t="s">
        <v>8350</v>
      </c>
      <c r="I1012" t="s">
        <v>8351</v>
      </c>
      <c r="L1012" s="20">
        <v>1962</v>
      </c>
      <c r="M1012" s="20" t="s">
        <v>8352</v>
      </c>
      <c r="N1012" s="20" t="s">
        <v>8350</v>
      </c>
      <c r="O1012" s="20" t="s">
        <v>8350</v>
      </c>
      <c r="P1012" s="20" t="s">
        <v>8351</v>
      </c>
      <c r="Q1012" s="20" t="str">
        <f>CONCATENATE(Table1[[#This Row],[date]],"-",M1012,"-",L1012)</f>
        <v>23-Nov-1962</v>
      </c>
      <c r="R1012" s="24">
        <f t="shared" si="15"/>
        <v>60.54069330978141</v>
      </c>
    </row>
    <row r="1013" spans="1:18" x14ac:dyDescent="0.25">
      <c r="A1013" t="s">
        <v>2654</v>
      </c>
      <c r="B1013">
        <v>1978</v>
      </c>
      <c r="C1013" t="s">
        <v>8359</v>
      </c>
      <c r="D1013">
        <v>24</v>
      </c>
      <c r="E1013">
        <v>2</v>
      </c>
      <c r="F1013" s="17">
        <v>8211.1</v>
      </c>
      <c r="G1013" t="s">
        <v>8349</v>
      </c>
      <c r="H1013" t="s">
        <v>8350</v>
      </c>
      <c r="I1013" t="s">
        <v>8351</v>
      </c>
      <c r="L1013" s="20">
        <v>1978</v>
      </c>
      <c r="M1013" s="20" t="s">
        <v>8359</v>
      </c>
      <c r="N1013" s="20" t="s">
        <v>8349</v>
      </c>
      <c r="O1013" s="20" t="s">
        <v>8350</v>
      </c>
      <c r="P1013" s="20" t="s">
        <v>8351</v>
      </c>
      <c r="Q1013" s="20" t="str">
        <f>CONCATENATE(Table1[[#This Row],[date]],"-",M1013,"-",L1013)</f>
        <v>24-Oct-1978</v>
      </c>
      <c r="R1013" s="24">
        <f t="shared" si="15"/>
        <v>44.622820070233914</v>
      </c>
    </row>
    <row r="1014" spans="1:18" x14ac:dyDescent="0.25">
      <c r="A1014" t="s">
        <v>2652</v>
      </c>
      <c r="B1014">
        <v>1978</v>
      </c>
      <c r="C1014" t="s">
        <v>8354</v>
      </c>
      <c r="D1014">
        <v>30</v>
      </c>
      <c r="E1014">
        <v>2</v>
      </c>
      <c r="F1014" s="17">
        <v>8219.2000000000007</v>
      </c>
      <c r="G1014" t="s">
        <v>8349</v>
      </c>
      <c r="H1014" t="s">
        <v>8349</v>
      </c>
      <c r="I1014" t="s">
        <v>8351</v>
      </c>
      <c r="L1014" s="20">
        <v>1978</v>
      </c>
      <c r="M1014" s="20" t="s">
        <v>8354</v>
      </c>
      <c r="N1014" s="20" t="s">
        <v>8349</v>
      </c>
      <c r="O1014" s="20" t="s">
        <v>8349</v>
      </c>
      <c r="P1014" s="20" t="s">
        <v>8351</v>
      </c>
      <c r="Q1014" s="20" t="str">
        <f>CONCATENATE(Table1[[#This Row],[date]],"-",M1014,"-",L1014)</f>
        <v>30-Jun-1978</v>
      </c>
      <c r="R1014" s="24">
        <f t="shared" si="15"/>
        <v>44.940420213082554</v>
      </c>
    </row>
    <row r="1015" spans="1:18" x14ac:dyDescent="0.25">
      <c r="A1015" t="s">
        <v>2650</v>
      </c>
      <c r="B1015">
        <v>1976</v>
      </c>
      <c r="C1015" t="s">
        <v>8355</v>
      </c>
      <c r="D1015">
        <v>3</v>
      </c>
      <c r="E1015">
        <v>1</v>
      </c>
      <c r="F1015" s="17">
        <v>8232.64</v>
      </c>
      <c r="G1015" t="s">
        <v>8349</v>
      </c>
      <c r="H1015" t="s">
        <v>8350</v>
      </c>
      <c r="I1015" t="s">
        <v>8351</v>
      </c>
      <c r="L1015" s="20">
        <v>1976</v>
      </c>
      <c r="M1015" s="20" t="s">
        <v>8355</v>
      </c>
      <c r="N1015" s="20" t="s">
        <v>8349</v>
      </c>
      <c r="O1015" s="20" t="s">
        <v>8350</v>
      </c>
      <c r="P1015" s="20" t="s">
        <v>8351</v>
      </c>
      <c r="Q1015" s="20" t="str">
        <f>CONCATENATE(Table1[[#This Row],[date]],"-",M1015,"-",L1015)</f>
        <v>3-Sep-1976</v>
      </c>
      <c r="R1015" s="24">
        <f t="shared" si="15"/>
        <v>46.75975359342916</v>
      </c>
    </row>
    <row r="1016" spans="1:18" x14ac:dyDescent="0.25">
      <c r="A1016" t="s">
        <v>2648</v>
      </c>
      <c r="B1016">
        <v>1976</v>
      </c>
      <c r="C1016" t="s">
        <v>8354</v>
      </c>
      <c r="D1016">
        <v>30</v>
      </c>
      <c r="E1016">
        <v>1</v>
      </c>
      <c r="F1016" s="17">
        <v>8233.1</v>
      </c>
      <c r="G1016" t="s">
        <v>8349</v>
      </c>
      <c r="H1016" t="s">
        <v>8349</v>
      </c>
      <c r="I1016" t="s">
        <v>8351</v>
      </c>
      <c r="L1016" s="20">
        <v>1976</v>
      </c>
      <c r="M1016" s="20" t="s">
        <v>8354</v>
      </c>
      <c r="N1016" s="20" t="s">
        <v>8349</v>
      </c>
      <c r="O1016" s="20" t="s">
        <v>8349</v>
      </c>
      <c r="P1016" s="20" t="s">
        <v>8351</v>
      </c>
      <c r="Q1016" s="20" t="str">
        <f>CONCATENATE(Table1[[#This Row],[date]],"-",M1016,"-",L1016)</f>
        <v>30-Jun-1976</v>
      </c>
      <c r="R1016" s="24">
        <f t="shared" si="15"/>
        <v>46.937713894592747</v>
      </c>
    </row>
    <row r="1017" spans="1:18" x14ac:dyDescent="0.25">
      <c r="A1017" t="s">
        <v>2646</v>
      </c>
      <c r="B1017">
        <v>1976</v>
      </c>
      <c r="C1017" t="s">
        <v>8355</v>
      </c>
      <c r="D1017">
        <v>2</v>
      </c>
      <c r="E1017">
        <v>1</v>
      </c>
      <c r="F1017" s="17">
        <v>8240.59</v>
      </c>
      <c r="G1017" t="s">
        <v>8349</v>
      </c>
      <c r="H1017" t="s">
        <v>8349</v>
      </c>
      <c r="I1017" t="s">
        <v>8351</v>
      </c>
      <c r="L1017" s="20">
        <v>1976</v>
      </c>
      <c r="M1017" s="20" t="s">
        <v>8355</v>
      </c>
      <c r="N1017" s="20" t="s">
        <v>8349</v>
      </c>
      <c r="O1017" s="20" t="s">
        <v>8349</v>
      </c>
      <c r="P1017" s="20" t="s">
        <v>8351</v>
      </c>
      <c r="Q1017" s="20" t="str">
        <f>CONCATENATE(Table1[[#This Row],[date]],"-",M1017,"-",L1017)</f>
        <v>2-Sep-1976</v>
      </c>
      <c r="R1017" s="24">
        <f t="shared" si="15"/>
        <v>46.762491444216288</v>
      </c>
    </row>
    <row r="1018" spans="1:18" x14ac:dyDescent="0.25">
      <c r="A1018" t="s">
        <v>2644</v>
      </c>
      <c r="B1018">
        <v>1982</v>
      </c>
      <c r="C1018" t="s">
        <v>8355</v>
      </c>
      <c r="D1018">
        <v>27</v>
      </c>
      <c r="E1018">
        <v>3</v>
      </c>
      <c r="F1018" s="17">
        <v>8252.2800000000007</v>
      </c>
      <c r="G1018" t="s">
        <v>8349</v>
      </c>
      <c r="H1018" t="s">
        <v>8349</v>
      </c>
      <c r="I1018" t="s">
        <v>8366</v>
      </c>
      <c r="L1018" s="20">
        <v>1982</v>
      </c>
      <c r="M1018" s="20" t="s">
        <v>8355</v>
      </c>
      <c r="N1018" s="20" t="s">
        <v>8349</v>
      </c>
      <c r="O1018" s="20" t="s">
        <v>8349</v>
      </c>
      <c r="P1018" s="20" t="s">
        <v>8366</v>
      </c>
      <c r="Q1018" s="20" t="str">
        <f>CONCATENATE(Table1[[#This Row],[date]],"-",M1018,"-",L1018)</f>
        <v>27-Sep-1982</v>
      </c>
      <c r="R1018" s="24">
        <f t="shared" si="15"/>
        <v>40.696740547588007</v>
      </c>
    </row>
    <row r="1019" spans="1:18" x14ac:dyDescent="0.25">
      <c r="A1019" t="s">
        <v>2642</v>
      </c>
      <c r="B1019">
        <v>1964</v>
      </c>
      <c r="C1019" t="s">
        <v>8355</v>
      </c>
      <c r="D1019">
        <v>5</v>
      </c>
      <c r="E1019">
        <v>0</v>
      </c>
      <c r="F1019" s="17">
        <v>8268</v>
      </c>
      <c r="G1019" t="s">
        <v>8350</v>
      </c>
      <c r="H1019" t="s">
        <v>8350</v>
      </c>
      <c r="I1019" t="s">
        <v>8351</v>
      </c>
      <c r="L1019" s="20">
        <v>1964</v>
      </c>
      <c r="M1019" s="20" t="s">
        <v>8355</v>
      </c>
      <c r="N1019" s="20" t="s">
        <v>8350</v>
      </c>
      <c r="O1019" s="20" t="s">
        <v>8350</v>
      </c>
      <c r="P1019" s="20" t="s">
        <v>8351</v>
      </c>
      <c r="Q1019" s="20" t="str">
        <f>CONCATENATE(Table1[[#This Row],[date]],"-",M1019,"-",L1019)</f>
        <v>5-Sep-1964</v>
      </c>
      <c r="R1019" s="24">
        <f t="shared" si="15"/>
        <v>58.75427789185489</v>
      </c>
    </row>
    <row r="1020" spans="1:18" x14ac:dyDescent="0.25">
      <c r="A1020" t="s">
        <v>2640</v>
      </c>
      <c r="B1020">
        <v>1974</v>
      </c>
      <c r="C1020" t="s">
        <v>8358</v>
      </c>
      <c r="D1020">
        <v>5</v>
      </c>
      <c r="E1020">
        <v>0</v>
      </c>
      <c r="F1020" s="17">
        <v>8269.0400000000009</v>
      </c>
      <c r="G1020" t="s">
        <v>8349</v>
      </c>
      <c r="H1020" t="s">
        <v>8353</v>
      </c>
      <c r="I1020" t="s">
        <v>8360</v>
      </c>
      <c r="L1020" s="20">
        <v>1974</v>
      </c>
      <c r="M1020" s="20" t="s">
        <v>8358</v>
      </c>
      <c r="N1020" s="20" t="s">
        <v>8349</v>
      </c>
      <c r="O1020" s="20" t="s">
        <v>8353</v>
      </c>
      <c r="P1020" s="20" t="s">
        <v>8360</v>
      </c>
      <c r="Q1020" s="20" t="str">
        <f>CONCATENATE(Table1[[#This Row],[date]],"-",M1020,"-",L1020)</f>
        <v>5-Aug-1974</v>
      </c>
      <c r="R1020" s="24">
        <f t="shared" si="15"/>
        <v>48.841857408827074</v>
      </c>
    </row>
    <row r="1021" spans="1:18" x14ac:dyDescent="0.25">
      <c r="A1021" t="s">
        <v>2638</v>
      </c>
      <c r="B1021">
        <v>2000</v>
      </c>
      <c r="C1021" t="s">
        <v>8352</v>
      </c>
      <c r="D1021">
        <v>28</v>
      </c>
      <c r="E1021">
        <v>0</v>
      </c>
      <c r="F1021" s="17">
        <v>8271.4599999999991</v>
      </c>
      <c r="G1021" t="s">
        <v>8349</v>
      </c>
      <c r="H1021" t="s">
        <v>8353</v>
      </c>
      <c r="I1021" t="s">
        <v>8367</v>
      </c>
      <c r="L1021" s="20">
        <v>2000</v>
      </c>
      <c r="M1021" s="20" t="s">
        <v>8352</v>
      </c>
      <c r="N1021" s="20" t="s">
        <v>8349</v>
      </c>
      <c r="O1021" s="20" t="s">
        <v>8353</v>
      </c>
      <c r="P1021" s="20" t="s">
        <v>8367</v>
      </c>
      <c r="Q1021" s="20" t="str">
        <f>CONCATENATE(Table1[[#This Row],[date]],"-",M1021,"-",L1021)</f>
        <v>28-Nov-2000</v>
      </c>
      <c r="R1021" s="24">
        <f t="shared" si="15"/>
        <v>22.524298425735797</v>
      </c>
    </row>
    <row r="1022" spans="1:18" x14ac:dyDescent="0.25">
      <c r="A1022" t="s">
        <v>2636</v>
      </c>
      <c r="B1022">
        <v>1974</v>
      </c>
      <c r="C1022" t="s">
        <v>8355</v>
      </c>
      <c r="D1022">
        <v>26</v>
      </c>
      <c r="E1022">
        <v>0</v>
      </c>
      <c r="F1022" s="17">
        <v>8277.52</v>
      </c>
      <c r="G1022" t="s">
        <v>8349</v>
      </c>
      <c r="H1022" t="s">
        <v>8349</v>
      </c>
      <c r="I1022" t="s">
        <v>8360</v>
      </c>
      <c r="L1022" s="20">
        <v>1974</v>
      </c>
      <c r="M1022" s="20" t="s">
        <v>8355</v>
      </c>
      <c r="N1022" s="20" t="s">
        <v>8349</v>
      </c>
      <c r="O1022" s="20" t="s">
        <v>8349</v>
      </c>
      <c r="P1022" s="20" t="s">
        <v>8360</v>
      </c>
      <c r="Q1022" s="20" t="str">
        <f>CONCATENATE(Table1[[#This Row],[date]],"-",M1022,"-",L1022)</f>
        <v>26-Sep-1974</v>
      </c>
      <c r="R1022" s="24">
        <f t="shared" si="15"/>
        <v>48.699485269959474</v>
      </c>
    </row>
    <row r="1023" spans="1:18" x14ac:dyDescent="0.25">
      <c r="A1023" t="s">
        <v>2634</v>
      </c>
      <c r="B1023">
        <v>1974</v>
      </c>
      <c r="C1023" t="s">
        <v>8357</v>
      </c>
      <c r="D1023">
        <v>22</v>
      </c>
      <c r="E1023">
        <v>0</v>
      </c>
      <c r="F1023" s="17">
        <v>8280.6200000000008</v>
      </c>
      <c r="G1023" t="s">
        <v>8349</v>
      </c>
      <c r="H1023" t="s">
        <v>8349</v>
      </c>
      <c r="I1023" t="s">
        <v>8351</v>
      </c>
      <c r="L1023" s="20">
        <v>1974</v>
      </c>
      <c r="M1023" s="20" t="s">
        <v>8357</v>
      </c>
      <c r="N1023" s="20" t="s">
        <v>8349</v>
      </c>
      <c r="O1023" s="20" t="s">
        <v>8349</v>
      </c>
      <c r="P1023" s="20" t="s">
        <v>8351</v>
      </c>
      <c r="Q1023" s="20" t="str">
        <f>CONCATENATE(Table1[[#This Row],[date]],"-",M1023,"-",L1023)</f>
        <v>22-Dec-1974</v>
      </c>
      <c r="R1023" s="24">
        <f t="shared" si="15"/>
        <v>48.461285729931006</v>
      </c>
    </row>
    <row r="1024" spans="1:18" x14ac:dyDescent="0.25">
      <c r="A1024" t="s">
        <v>2632</v>
      </c>
      <c r="B1024">
        <v>1974</v>
      </c>
      <c r="C1024" t="s">
        <v>8354</v>
      </c>
      <c r="D1024">
        <v>6</v>
      </c>
      <c r="E1024">
        <v>0</v>
      </c>
      <c r="F1024" s="17">
        <v>8283.68</v>
      </c>
      <c r="G1024" t="s">
        <v>8349</v>
      </c>
      <c r="H1024" t="s">
        <v>8350</v>
      </c>
      <c r="I1024" t="s">
        <v>8351</v>
      </c>
      <c r="L1024" s="20">
        <v>1974</v>
      </c>
      <c r="M1024" s="20" t="s">
        <v>8354</v>
      </c>
      <c r="N1024" s="20" t="s">
        <v>8349</v>
      </c>
      <c r="O1024" s="20" t="s">
        <v>8350</v>
      </c>
      <c r="P1024" s="20" t="s">
        <v>8351</v>
      </c>
      <c r="Q1024" s="20" t="str">
        <f>CONCATENATE(Table1[[#This Row],[date]],"-",M1024,"-",L1024)</f>
        <v>6-Jun-1974</v>
      </c>
      <c r="R1024" s="24">
        <f t="shared" si="15"/>
        <v>49.006132953674296</v>
      </c>
    </row>
    <row r="1025" spans="1:18" x14ac:dyDescent="0.25">
      <c r="A1025" t="s">
        <v>2630</v>
      </c>
      <c r="B1025">
        <v>1978</v>
      </c>
      <c r="C1025" t="s">
        <v>8354</v>
      </c>
      <c r="D1025">
        <v>26</v>
      </c>
      <c r="E1025">
        <v>2</v>
      </c>
      <c r="F1025" s="17">
        <v>8302.5400000000009</v>
      </c>
      <c r="G1025" t="s">
        <v>8350</v>
      </c>
      <c r="H1025" t="s">
        <v>8350</v>
      </c>
      <c r="I1025" t="s">
        <v>8363</v>
      </c>
      <c r="L1025" s="20">
        <v>1978</v>
      </c>
      <c r="M1025" s="20" t="s">
        <v>8354</v>
      </c>
      <c r="N1025" s="20" t="s">
        <v>8350</v>
      </c>
      <c r="O1025" s="20" t="s">
        <v>8350</v>
      </c>
      <c r="P1025" s="20" t="s">
        <v>8363</v>
      </c>
      <c r="Q1025" s="20" t="str">
        <f>CONCATENATE(Table1[[#This Row],[date]],"-",M1025,"-",L1025)</f>
        <v>26-Jun-1978</v>
      </c>
      <c r="R1025" s="24">
        <f t="shared" si="15"/>
        <v>44.951371942146302</v>
      </c>
    </row>
    <row r="1026" spans="1:18" x14ac:dyDescent="0.25">
      <c r="A1026" t="s">
        <v>2628</v>
      </c>
      <c r="B1026">
        <v>1979</v>
      </c>
      <c r="C1026" t="s">
        <v>8358</v>
      </c>
      <c r="D1026">
        <v>7</v>
      </c>
      <c r="E1026">
        <v>2</v>
      </c>
      <c r="F1026" s="17">
        <v>8310.84</v>
      </c>
      <c r="G1026" t="s">
        <v>8349</v>
      </c>
      <c r="H1026" t="s">
        <v>8349</v>
      </c>
      <c r="I1026" t="s">
        <v>8356</v>
      </c>
      <c r="L1026" s="20">
        <v>1979</v>
      </c>
      <c r="M1026" s="20" t="s">
        <v>8358</v>
      </c>
      <c r="N1026" s="20" t="s">
        <v>8349</v>
      </c>
      <c r="O1026" s="20" t="s">
        <v>8349</v>
      </c>
      <c r="P1026" s="20" t="s">
        <v>8356</v>
      </c>
      <c r="Q1026" s="20" t="str">
        <f>CONCATENATE(Table1[[#This Row],[date]],"-",M1026,"-",L1026)</f>
        <v>7-Aug-1979</v>
      </c>
      <c r="R1026" s="24">
        <f t="shared" si="15"/>
        <v>43.836395716719394</v>
      </c>
    </row>
    <row r="1027" spans="1:18" x14ac:dyDescent="0.25">
      <c r="A1027" t="s">
        <v>2626</v>
      </c>
      <c r="B1027">
        <v>1993</v>
      </c>
      <c r="C1027" t="s">
        <v>8354</v>
      </c>
      <c r="D1027">
        <v>22</v>
      </c>
      <c r="E1027">
        <v>0</v>
      </c>
      <c r="F1027" s="17">
        <v>8314.65</v>
      </c>
      <c r="G1027" t="s">
        <v>8349</v>
      </c>
      <c r="H1027" t="s">
        <v>8353</v>
      </c>
      <c r="I1027" t="s">
        <v>8356</v>
      </c>
      <c r="L1027" s="20">
        <v>1993</v>
      </c>
      <c r="M1027" s="20" t="s">
        <v>8354</v>
      </c>
      <c r="N1027" s="20" t="s">
        <v>8349</v>
      </c>
      <c r="O1027" s="20" t="s">
        <v>8353</v>
      </c>
      <c r="P1027" s="20" t="s">
        <v>8356</v>
      </c>
      <c r="Q1027" s="20" t="str">
        <f>CONCATENATE(Table1[[#This Row],[date]],"-",M1027,"-",L1027)</f>
        <v>22-Jun-1993</v>
      </c>
      <c r="R1027" s="24">
        <f t="shared" ref="R1027:R1090" si="16">YEARFRAC(Q1027,DATE(2023,6,8),1)</f>
        <v>29.962285815226991</v>
      </c>
    </row>
    <row r="1028" spans="1:18" x14ac:dyDescent="0.25">
      <c r="A1028" t="s">
        <v>2624</v>
      </c>
      <c r="B1028">
        <v>1976</v>
      </c>
      <c r="C1028" t="s">
        <v>8348</v>
      </c>
      <c r="D1028">
        <v>12</v>
      </c>
      <c r="E1028">
        <v>1</v>
      </c>
      <c r="F1028" s="17">
        <v>8334.4599999999991</v>
      </c>
      <c r="G1028" t="s">
        <v>8350</v>
      </c>
      <c r="H1028" t="s">
        <v>8349</v>
      </c>
      <c r="I1028" t="s">
        <v>8363</v>
      </c>
      <c r="L1028" s="20">
        <v>1976</v>
      </c>
      <c r="M1028" s="20" t="s">
        <v>8348</v>
      </c>
      <c r="N1028" s="20" t="s">
        <v>8350</v>
      </c>
      <c r="O1028" s="20" t="s">
        <v>8349</v>
      </c>
      <c r="P1028" s="20" t="s">
        <v>8363</v>
      </c>
      <c r="Q1028" s="20" t="str">
        <f>CONCATENATE(Table1[[#This Row],[date]],"-",M1028,"-",L1028)</f>
        <v>12-Jul-1976</v>
      </c>
      <c r="R1028" s="24">
        <f t="shared" si="16"/>
        <v>46.904859685147159</v>
      </c>
    </row>
    <row r="1029" spans="1:18" x14ac:dyDescent="0.25">
      <c r="A1029" t="s">
        <v>2622</v>
      </c>
      <c r="B1029">
        <v>1976</v>
      </c>
      <c r="C1029" t="s">
        <v>8348</v>
      </c>
      <c r="D1029">
        <v>20</v>
      </c>
      <c r="E1029">
        <v>1</v>
      </c>
      <c r="F1029" s="17">
        <v>8334.59</v>
      </c>
      <c r="G1029" t="s">
        <v>8350</v>
      </c>
      <c r="H1029" t="s">
        <v>8349</v>
      </c>
      <c r="I1029" t="s">
        <v>8363</v>
      </c>
      <c r="L1029" s="20">
        <v>1976</v>
      </c>
      <c r="M1029" s="20" t="s">
        <v>8348</v>
      </c>
      <c r="N1029" s="20" t="s">
        <v>8350</v>
      </c>
      <c r="O1029" s="20" t="s">
        <v>8349</v>
      </c>
      <c r="P1029" s="20" t="s">
        <v>8363</v>
      </c>
      <c r="Q1029" s="20" t="str">
        <f>CONCATENATE(Table1[[#This Row],[date]],"-",M1029,"-",L1029)</f>
        <v>20-Jul-1976</v>
      </c>
      <c r="R1029" s="24">
        <f t="shared" si="16"/>
        <v>46.882956878850102</v>
      </c>
    </row>
    <row r="1030" spans="1:18" x14ac:dyDescent="0.25">
      <c r="A1030" t="s">
        <v>2620</v>
      </c>
      <c r="B1030">
        <v>1976</v>
      </c>
      <c r="C1030" t="s">
        <v>8348</v>
      </c>
      <c r="D1030">
        <v>7</v>
      </c>
      <c r="E1030">
        <v>1</v>
      </c>
      <c r="F1030" s="17">
        <v>8342.91</v>
      </c>
      <c r="G1030" t="s">
        <v>8350</v>
      </c>
      <c r="H1030" t="s">
        <v>8353</v>
      </c>
      <c r="I1030" t="s">
        <v>8363</v>
      </c>
      <c r="L1030" s="20">
        <v>1976</v>
      </c>
      <c r="M1030" s="20" t="s">
        <v>8348</v>
      </c>
      <c r="N1030" s="20" t="s">
        <v>8350</v>
      </c>
      <c r="O1030" s="20" t="s">
        <v>8353</v>
      </c>
      <c r="P1030" s="20" t="s">
        <v>8363</v>
      </c>
      <c r="Q1030" s="20" t="str">
        <f>CONCATENATE(Table1[[#This Row],[date]],"-",M1030,"-",L1030)</f>
        <v>7-Jul-1976</v>
      </c>
      <c r="R1030" s="24">
        <f t="shared" si="16"/>
        <v>46.918548939082818</v>
      </c>
    </row>
    <row r="1031" spans="1:18" x14ac:dyDescent="0.25">
      <c r="A1031" t="s">
        <v>2618</v>
      </c>
      <c r="B1031">
        <v>1976</v>
      </c>
      <c r="C1031" t="s">
        <v>8354</v>
      </c>
      <c r="D1031">
        <v>12</v>
      </c>
      <c r="E1031">
        <v>2</v>
      </c>
      <c r="F1031" s="17">
        <v>8347.16</v>
      </c>
      <c r="G1031" t="s">
        <v>8349</v>
      </c>
      <c r="H1031" t="s">
        <v>8353</v>
      </c>
      <c r="I1031" t="s">
        <v>8351</v>
      </c>
      <c r="L1031" s="20">
        <v>1976</v>
      </c>
      <c r="M1031" s="20" t="s">
        <v>8354</v>
      </c>
      <c r="N1031" s="20" t="s">
        <v>8349</v>
      </c>
      <c r="O1031" s="20" t="s">
        <v>8353</v>
      </c>
      <c r="P1031" s="20" t="s">
        <v>8351</v>
      </c>
      <c r="Q1031" s="20" t="str">
        <f>CONCATENATE(Table1[[#This Row],[date]],"-",M1031,"-",L1031)</f>
        <v>12-Jun-1976</v>
      </c>
      <c r="R1031" s="24">
        <f t="shared" si="16"/>
        <v>46.986995208761122</v>
      </c>
    </row>
    <row r="1032" spans="1:18" x14ac:dyDescent="0.25">
      <c r="A1032" t="s">
        <v>2616</v>
      </c>
      <c r="B1032">
        <v>1963</v>
      </c>
      <c r="C1032" t="s">
        <v>8355</v>
      </c>
      <c r="D1032">
        <v>21</v>
      </c>
      <c r="E1032">
        <v>0</v>
      </c>
      <c r="F1032" s="17">
        <v>8355.5400000000009</v>
      </c>
      <c r="G1032" t="s">
        <v>8350</v>
      </c>
      <c r="H1032" t="s">
        <v>8350</v>
      </c>
      <c r="I1032" t="s">
        <v>8356</v>
      </c>
      <c r="L1032" s="20">
        <v>1963</v>
      </c>
      <c r="M1032" s="20" t="s">
        <v>8355</v>
      </c>
      <c r="N1032" s="20" t="s">
        <v>8350</v>
      </c>
      <c r="O1032" s="20" t="s">
        <v>8350</v>
      </c>
      <c r="P1032" s="20" t="s">
        <v>8356</v>
      </c>
      <c r="Q1032" s="20" t="str">
        <f>CONCATENATE(Table1[[#This Row],[date]],"-",M1032,"-",L1032)</f>
        <v>21-Sep-1963</v>
      </c>
      <c r="R1032" s="24">
        <f t="shared" si="16"/>
        <v>59.713195691202877</v>
      </c>
    </row>
    <row r="1033" spans="1:18" x14ac:dyDescent="0.25">
      <c r="A1033" t="s">
        <v>2614</v>
      </c>
      <c r="B1033">
        <v>1971</v>
      </c>
      <c r="C1033" t="s">
        <v>8355</v>
      </c>
      <c r="D1033">
        <v>4</v>
      </c>
      <c r="E1033">
        <v>0</v>
      </c>
      <c r="F1033" s="17">
        <v>8396.6200000000008</v>
      </c>
      <c r="G1033" t="s">
        <v>8349</v>
      </c>
      <c r="H1033" t="s">
        <v>8350</v>
      </c>
      <c r="I1033" t="s">
        <v>8351</v>
      </c>
      <c r="L1033" s="20">
        <v>1971</v>
      </c>
      <c r="M1033" s="20" t="s">
        <v>8355</v>
      </c>
      <c r="N1033" s="20" t="s">
        <v>8349</v>
      </c>
      <c r="O1033" s="20" t="s">
        <v>8350</v>
      </c>
      <c r="P1033" s="20" t="s">
        <v>8351</v>
      </c>
      <c r="Q1033" s="20" t="str">
        <f>CONCATENATE(Table1[[#This Row],[date]],"-",M1033,"-",L1033)</f>
        <v>4-Sep-1971</v>
      </c>
      <c r="R1033" s="24">
        <f t="shared" si="16"/>
        <v>51.759737576195882</v>
      </c>
    </row>
    <row r="1034" spans="1:18" x14ac:dyDescent="0.25">
      <c r="A1034" t="s">
        <v>2612</v>
      </c>
      <c r="B1034">
        <v>1971</v>
      </c>
      <c r="C1034" t="s">
        <v>8355</v>
      </c>
      <c r="D1034">
        <v>18</v>
      </c>
      <c r="E1034">
        <v>0</v>
      </c>
      <c r="F1034" s="17">
        <v>8400.01</v>
      </c>
      <c r="G1034" t="s">
        <v>8349</v>
      </c>
      <c r="H1034" t="s">
        <v>8350</v>
      </c>
      <c r="I1034" t="s">
        <v>8351</v>
      </c>
      <c r="L1034" s="20">
        <v>1971</v>
      </c>
      <c r="M1034" s="20" t="s">
        <v>8355</v>
      </c>
      <c r="N1034" s="20" t="s">
        <v>8349</v>
      </c>
      <c r="O1034" s="20" t="s">
        <v>8350</v>
      </c>
      <c r="P1034" s="20" t="s">
        <v>8351</v>
      </c>
      <c r="Q1034" s="20" t="str">
        <f>CONCATENATE(Table1[[#This Row],[date]],"-",M1034,"-",L1034)</f>
        <v>18-Sep-1971</v>
      </c>
      <c r="R1034" s="24">
        <f t="shared" si="16"/>
        <v>51.721407170162202</v>
      </c>
    </row>
    <row r="1035" spans="1:18" x14ac:dyDescent="0.25">
      <c r="A1035" t="s">
        <v>2610</v>
      </c>
      <c r="B1035">
        <v>1979</v>
      </c>
      <c r="C1035" t="s">
        <v>8354</v>
      </c>
      <c r="D1035">
        <v>11</v>
      </c>
      <c r="E1035">
        <v>3</v>
      </c>
      <c r="F1035" s="17">
        <v>8410.0499999999993</v>
      </c>
      <c r="G1035" t="s">
        <v>8349</v>
      </c>
      <c r="H1035" t="s">
        <v>8349</v>
      </c>
      <c r="I1035" t="s">
        <v>8356</v>
      </c>
      <c r="L1035" s="20">
        <v>1979</v>
      </c>
      <c r="M1035" s="20" t="s">
        <v>8354</v>
      </c>
      <c r="N1035" s="20" t="s">
        <v>8349</v>
      </c>
      <c r="O1035" s="20" t="s">
        <v>8349</v>
      </c>
      <c r="P1035" s="20" t="s">
        <v>8356</v>
      </c>
      <c r="Q1035" s="20" t="str">
        <f>CONCATENATE(Table1[[#This Row],[date]],"-",M1035,"-",L1035)</f>
        <v>11-Jun-1979</v>
      </c>
      <c r="R1035" s="24">
        <f t="shared" si="16"/>
        <v>43.992455585300554</v>
      </c>
    </row>
    <row r="1036" spans="1:18" x14ac:dyDescent="0.25">
      <c r="A1036" t="s">
        <v>2608</v>
      </c>
      <c r="B1036">
        <v>1977</v>
      </c>
      <c r="C1036" t="s">
        <v>8355</v>
      </c>
      <c r="D1036">
        <v>4</v>
      </c>
      <c r="E1036">
        <v>2</v>
      </c>
      <c r="F1036" s="17">
        <v>8413.4599999999991</v>
      </c>
      <c r="G1036" t="s">
        <v>8350</v>
      </c>
      <c r="H1036" t="s">
        <v>8353</v>
      </c>
      <c r="I1036" t="s">
        <v>8356</v>
      </c>
      <c r="L1036" s="20">
        <v>1977</v>
      </c>
      <c r="M1036" s="20" t="s">
        <v>8355</v>
      </c>
      <c r="N1036" s="20" t="s">
        <v>8350</v>
      </c>
      <c r="O1036" s="20" t="s">
        <v>8353</v>
      </c>
      <c r="P1036" s="20" t="s">
        <v>8356</v>
      </c>
      <c r="Q1036" s="20" t="str">
        <f>CONCATENATE(Table1[[#This Row],[date]],"-",M1036,"-",L1036)</f>
        <v>4-Sep-1977</v>
      </c>
      <c r="R1036" s="24">
        <f t="shared" si="16"/>
        <v>45.759699405802166</v>
      </c>
    </row>
    <row r="1037" spans="1:18" x14ac:dyDescent="0.25">
      <c r="A1037" t="s">
        <v>2606</v>
      </c>
      <c r="B1037">
        <v>1975</v>
      </c>
      <c r="C1037" t="s">
        <v>8355</v>
      </c>
      <c r="D1037">
        <v>28</v>
      </c>
      <c r="E1037">
        <v>1</v>
      </c>
      <c r="F1037" s="17">
        <v>8428.07</v>
      </c>
      <c r="G1037" t="s">
        <v>8350</v>
      </c>
      <c r="H1037" t="s">
        <v>8349</v>
      </c>
      <c r="I1037" t="s">
        <v>8356</v>
      </c>
      <c r="L1037" s="20">
        <v>1975</v>
      </c>
      <c r="M1037" s="20" t="s">
        <v>8355</v>
      </c>
      <c r="N1037" s="20" t="s">
        <v>8350</v>
      </c>
      <c r="O1037" s="20" t="s">
        <v>8349</v>
      </c>
      <c r="P1037" s="20" t="s">
        <v>8356</v>
      </c>
      <c r="Q1037" s="20" t="str">
        <f>CONCATENATE(Table1[[#This Row],[date]],"-",M1037,"-",L1037)</f>
        <v>28-Sep-1975</v>
      </c>
      <c r="R1037" s="24">
        <f t="shared" si="16"/>
        <v>47.694026931888025</v>
      </c>
    </row>
    <row r="1038" spans="1:18" x14ac:dyDescent="0.25">
      <c r="A1038" t="s">
        <v>2604</v>
      </c>
      <c r="B1038">
        <v>1963</v>
      </c>
      <c r="C1038" t="s">
        <v>8355</v>
      </c>
      <c r="D1038">
        <v>24</v>
      </c>
      <c r="E1038">
        <v>0</v>
      </c>
      <c r="F1038" s="17">
        <v>8440.0499999999993</v>
      </c>
      <c r="G1038" t="s">
        <v>8350</v>
      </c>
      <c r="H1038" t="s">
        <v>8349</v>
      </c>
      <c r="I1038" t="s">
        <v>8351</v>
      </c>
      <c r="L1038" s="20">
        <v>1963</v>
      </c>
      <c r="M1038" s="20" t="s">
        <v>8355</v>
      </c>
      <c r="N1038" s="20" t="s">
        <v>8350</v>
      </c>
      <c r="O1038" s="20" t="s">
        <v>8349</v>
      </c>
      <c r="P1038" s="20" t="s">
        <v>8351</v>
      </c>
      <c r="Q1038" s="20" t="str">
        <f>CONCATENATE(Table1[[#This Row],[date]],"-",M1038,"-",L1038)</f>
        <v>24-Sep-1963</v>
      </c>
      <c r="R1038" s="24">
        <f t="shared" si="16"/>
        <v>59.704982046678637</v>
      </c>
    </row>
    <row r="1039" spans="1:18" x14ac:dyDescent="0.25">
      <c r="A1039" t="s">
        <v>2602</v>
      </c>
      <c r="B1039">
        <v>1972</v>
      </c>
      <c r="C1039" t="s">
        <v>8355</v>
      </c>
      <c r="D1039">
        <v>9</v>
      </c>
      <c r="E1039">
        <v>0</v>
      </c>
      <c r="F1039" s="17">
        <v>8442.67</v>
      </c>
      <c r="G1039" t="s">
        <v>8349</v>
      </c>
      <c r="H1039" t="s">
        <v>8350</v>
      </c>
      <c r="I1039" t="s">
        <v>8351</v>
      </c>
      <c r="L1039" s="20">
        <v>1972</v>
      </c>
      <c r="M1039" s="20" t="s">
        <v>8355</v>
      </c>
      <c r="N1039" s="20" t="s">
        <v>8349</v>
      </c>
      <c r="O1039" s="20" t="s">
        <v>8350</v>
      </c>
      <c r="P1039" s="20" t="s">
        <v>8351</v>
      </c>
      <c r="Q1039" s="20" t="str">
        <f>CONCATENATE(Table1[[#This Row],[date]],"-",M1039,"-",L1039)</f>
        <v>9-Sep-1972</v>
      </c>
      <c r="R1039" s="24">
        <f t="shared" si="16"/>
        <v>50.743326488706366</v>
      </c>
    </row>
    <row r="1040" spans="1:18" x14ac:dyDescent="0.25">
      <c r="A1040" t="s">
        <v>2600</v>
      </c>
      <c r="B1040">
        <v>1972</v>
      </c>
      <c r="C1040" t="s">
        <v>8355</v>
      </c>
      <c r="D1040">
        <v>4</v>
      </c>
      <c r="E1040">
        <v>0</v>
      </c>
      <c r="F1040" s="17">
        <v>8444.4699999999993</v>
      </c>
      <c r="G1040" t="s">
        <v>8350</v>
      </c>
      <c r="H1040" t="s">
        <v>8353</v>
      </c>
      <c r="I1040" t="s">
        <v>8360</v>
      </c>
      <c r="L1040" s="20">
        <v>1972</v>
      </c>
      <c r="M1040" s="20" t="s">
        <v>8355</v>
      </c>
      <c r="N1040" s="20" t="s">
        <v>8350</v>
      </c>
      <c r="O1040" s="20" t="s">
        <v>8353</v>
      </c>
      <c r="P1040" s="20" t="s">
        <v>8360</v>
      </c>
      <c r="Q1040" s="20" t="str">
        <f>CONCATENATE(Table1[[#This Row],[date]],"-",M1040,"-",L1040)</f>
        <v>4-Sep-1972</v>
      </c>
      <c r="R1040" s="24">
        <f t="shared" si="16"/>
        <v>50.757015742642025</v>
      </c>
    </row>
    <row r="1041" spans="1:18" x14ac:dyDescent="0.25">
      <c r="A1041" t="s">
        <v>2598</v>
      </c>
      <c r="B1041">
        <v>1966</v>
      </c>
      <c r="C1041" t="s">
        <v>8354</v>
      </c>
      <c r="D1041">
        <v>12</v>
      </c>
      <c r="E1041">
        <v>0</v>
      </c>
      <c r="F1041" s="17">
        <v>8448.66</v>
      </c>
      <c r="G1041" t="s">
        <v>8350</v>
      </c>
      <c r="H1041" t="s">
        <v>8353</v>
      </c>
      <c r="I1041" t="s">
        <v>8351</v>
      </c>
      <c r="L1041" s="20">
        <v>1966</v>
      </c>
      <c r="M1041" s="20" t="s">
        <v>8354</v>
      </c>
      <c r="N1041" s="20" t="s">
        <v>8350</v>
      </c>
      <c r="O1041" s="20" t="s">
        <v>8353</v>
      </c>
      <c r="P1041" s="20" t="s">
        <v>8351</v>
      </c>
      <c r="Q1041" s="20" t="str">
        <f>CONCATENATE(Table1[[#This Row],[date]],"-",M1041,"-",L1041)</f>
        <v>12-Jun-1966</v>
      </c>
      <c r="R1041" s="24">
        <f t="shared" si="16"/>
        <v>56.989709214501509</v>
      </c>
    </row>
    <row r="1042" spans="1:18" x14ac:dyDescent="0.25">
      <c r="A1042" t="s">
        <v>2596</v>
      </c>
      <c r="B1042">
        <v>1984</v>
      </c>
      <c r="C1042" t="s">
        <v>8354</v>
      </c>
      <c r="D1042">
        <v>19</v>
      </c>
      <c r="E1042">
        <v>3</v>
      </c>
      <c r="F1042" s="17">
        <v>8450.82</v>
      </c>
      <c r="G1042" t="s">
        <v>8349</v>
      </c>
      <c r="H1042" t="s">
        <v>8349</v>
      </c>
      <c r="I1042" t="s">
        <v>8365</v>
      </c>
      <c r="L1042" s="20">
        <v>1984</v>
      </c>
      <c r="M1042" s="20" t="s">
        <v>8354</v>
      </c>
      <c r="N1042" s="20" t="s">
        <v>8349</v>
      </c>
      <c r="O1042" s="20" t="s">
        <v>8349</v>
      </c>
      <c r="P1042" s="20" t="s">
        <v>8365</v>
      </c>
      <c r="Q1042" s="20" t="str">
        <f>CONCATENATE(Table1[[#This Row],[date]],"-",M1042,"-",L1042)</f>
        <v>19-Jun-1984</v>
      </c>
      <c r="R1042" s="24">
        <f t="shared" si="16"/>
        <v>38.967830253251201</v>
      </c>
    </row>
    <row r="1043" spans="1:18" x14ac:dyDescent="0.25">
      <c r="A1043" t="s">
        <v>2594</v>
      </c>
      <c r="B1043">
        <v>1972</v>
      </c>
      <c r="C1043" t="s">
        <v>8357</v>
      </c>
      <c r="D1043">
        <v>26</v>
      </c>
      <c r="E1043">
        <v>0</v>
      </c>
      <c r="F1043" s="17">
        <v>8457.82</v>
      </c>
      <c r="G1043" t="s">
        <v>8349</v>
      </c>
      <c r="H1043" t="s">
        <v>8350</v>
      </c>
      <c r="I1043" t="s">
        <v>8360</v>
      </c>
      <c r="L1043" s="20">
        <v>1972</v>
      </c>
      <c r="M1043" s="20" t="s">
        <v>8357</v>
      </c>
      <c r="N1043" s="20" t="s">
        <v>8349</v>
      </c>
      <c r="O1043" s="20" t="s">
        <v>8350</v>
      </c>
      <c r="P1043" s="20" t="s">
        <v>8360</v>
      </c>
      <c r="Q1043" s="20" t="str">
        <f>CONCATENATE(Table1[[#This Row],[date]],"-",M1043,"-",L1043)</f>
        <v>26-Dec-1972</v>
      </c>
      <c r="R1043" s="24">
        <f t="shared" si="16"/>
        <v>50.447638603696099</v>
      </c>
    </row>
    <row r="1044" spans="1:18" x14ac:dyDescent="0.25">
      <c r="A1044" t="s">
        <v>2592</v>
      </c>
      <c r="B1044">
        <v>1992</v>
      </c>
      <c r="C1044" t="s">
        <v>8355</v>
      </c>
      <c r="D1044">
        <v>9</v>
      </c>
      <c r="E1044">
        <v>0</v>
      </c>
      <c r="F1044" s="17">
        <v>8466.35</v>
      </c>
      <c r="G1044" t="s">
        <v>8349</v>
      </c>
      <c r="H1044" t="s">
        <v>8349</v>
      </c>
      <c r="I1044" t="s">
        <v>8356</v>
      </c>
      <c r="L1044" s="20">
        <v>1992</v>
      </c>
      <c r="M1044" s="20" t="s">
        <v>8355</v>
      </c>
      <c r="N1044" s="20" t="s">
        <v>8349</v>
      </c>
      <c r="O1044" s="20" t="s">
        <v>8349</v>
      </c>
      <c r="P1044" s="20" t="s">
        <v>8356</v>
      </c>
      <c r="Q1044" s="20" t="str">
        <f>CONCATENATE(Table1[[#This Row],[date]],"-",M1044,"-",L1044)</f>
        <v>9-Sep-1992</v>
      </c>
      <c r="R1044" s="24">
        <f t="shared" si="16"/>
        <v>30.743326488706366</v>
      </c>
    </row>
    <row r="1045" spans="1:18" x14ac:dyDescent="0.25">
      <c r="A1045" t="s">
        <v>2590</v>
      </c>
      <c r="B1045">
        <v>1993</v>
      </c>
      <c r="C1045" t="s">
        <v>8352</v>
      </c>
      <c r="D1045">
        <v>10</v>
      </c>
      <c r="E1045">
        <v>0</v>
      </c>
      <c r="F1045" s="17">
        <v>8471.65</v>
      </c>
      <c r="G1045" t="s">
        <v>8349</v>
      </c>
      <c r="H1045" t="s">
        <v>8353</v>
      </c>
      <c r="I1045" t="s">
        <v>8356</v>
      </c>
      <c r="L1045" s="20">
        <v>1993</v>
      </c>
      <c r="M1045" s="20" t="s">
        <v>8352</v>
      </c>
      <c r="N1045" s="20" t="s">
        <v>8349</v>
      </c>
      <c r="O1045" s="20" t="s">
        <v>8353</v>
      </c>
      <c r="P1045" s="20" t="s">
        <v>8356</v>
      </c>
      <c r="Q1045" s="20" t="str">
        <f>CONCATENATE(Table1[[#This Row],[date]],"-",M1045,"-",L1045)</f>
        <v>10-Nov-1993</v>
      </c>
      <c r="R1045" s="24">
        <f t="shared" si="16"/>
        <v>29.576223282105634</v>
      </c>
    </row>
    <row r="1046" spans="1:18" x14ac:dyDescent="0.25">
      <c r="A1046" t="s">
        <v>2588</v>
      </c>
      <c r="B1046">
        <v>1977</v>
      </c>
      <c r="C1046" t="s">
        <v>8357</v>
      </c>
      <c r="D1046">
        <v>26</v>
      </c>
      <c r="E1046">
        <v>2</v>
      </c>
      <c r="F1046" s="17">
        <v>8515.76</v>
      </c>
      <c r="G1046" t="s">
        <v>8349</v>
      </c>
      <c r="H1046" t="s">
        <v>8349</v>
      </c>
      <c r="I1046" t="s">
        <v>8351</v>
      </c>
      <c r="L1046" s="20">
        <v>1977</v>
      </c>
      <c r="M1046" s="20" t="s">
        <v>8357</v>
      </c>
      <c r="N1046" s="20" t="s">
        <v>8349</v>
      </c>
      <c r="O1046" s="20" t="s">
        <v>8349</v>
      </c>
      <c r="P1046" s="20" t="s">
        <v>8351</v>
      </c>
      <c r="Q1046" s="20" t="str">
        <f>CONCATENATE(Table1[[#This Row],[date]],"-",M1046,"-",L1046)</f>
        <v>26-Dec-1977</v>
      </c>
      <c r="R1046" s="24">
        <f t="shared" si="16"/>
        <v>45.450308749854365</v>
      </c>
    </row>
    <row r="1047" spans="1:18" x14ac:dyDescent="0.25">
      <c r="A1047" t="s">
        <v>2586</v>
      </c>
      <c r="B1047">
        <v>1977</v>
      </c>
      <c r="C1047" t="s">
        <v>8354</v>
      </c>
      <c r="D1047">
        <v>21</v>
      </c>
      <c r="E1047">
        <v>2</v>
      </c>
      <c r="F1047" s="17">
        <v>8516.83</v>
      </c>
      <c r="G1047" t="s">
        <v>8349</v>
      </c>
      <c r="H1047" t="s">
        <v>8353</v>
      </c>
      <c r="I1047" t="s">
        <v>8351</v>
      </c>
      <c r="L1047" s="20">
        <v>1977</v>
      </c>
      <c r="M1047" s="20" t="s">
        <v>8354</v>
      </c>
      <c r="N1047" s="20" t="s">
        <v>8349</v>
      </c>
      <c r="O1047" s="20" t="s">
        <v>8353</v>
      </c>
      <c r="P1047" s="20" t="s">
        <v>8351</v>
      </c>
      <c r="Q1047" s="20" t="str">
        <f>CONCATENATE(Table1[[#This Row],[date]],"-",M1047,"-",L1047)</f>
        <v>21-Jun-1977</v>
      </c>
      <c r="R1047" s="24">
        <f t="shared" si="16"/>
        <v>45.965047186298499</v>
      </c>
    </row>
    <row r="1048" spans="1:18" x14ac:dyDescent="0.25">
      <c r="A1048" t="s">
        <v>2584</v>
      </c>
      <c r="B1048">
        <v>1977</v>
      </c>
      <c r="C1048" t="s">
        <v>8357</v>
      </c>
      <c r="D1048">
        <v>29</v>
      </c>
      <c r="E1048">
        <v>2</v>
      </c>
      <c r="F1048" s="17">
        <v>8520.0300000000007</v>
      </c>
      <c r="G1048" t="s">
        <v>8349</v>
      </c>
      <c r="H1048" t="s">
        <v>8350</v>
      </c>
      <c r="I1048" t="s">
        <v>8360</v>
      </c>
      <c r="L1048" s="20">
        <v>1977</v>
      </c>
      <c r="M1048" s="20" t="s">
        <v>8357</v>
      </c>
      <c r="N1048" s="20" t="s">
        <v>8349</v>
      </c>
      <c r="O1048" s="20" t="s">
        <v>8350</v>
      </c>
      <c r="P1048" s="20" t="s">
        <v>8360</v>
      </c>
      <c r="Q1048" s="20" t="str">
        <f>CONCATENATE(Table1[[#This Row],[date]],"-",M1048,"-",L1048)</f>
        <v>29-Dec-1977</v>
      </c>
      <c r="R1048" s="24">
        <f t="shared" si="16"/>
        <v>45.44209483863451</v>
      </c>
    </row>
    <row r="1049" spans="1:18" x14ac:dyDescent="0.25">
      <c r="A1049" t="s">
        <v>2582</v>
      </c>
      <c r="B1049">
        <v>1979</v>
      </c>
      <c r="C1049" t="s">
        <v>8358</v>
      </c>
      <c r="D1049">
        <v>13</v>
      </c>
      <c r="E1049">
        <v>3</v>
      </c>
      <c r="F1049" s="17">
        <v>8522</v>
      </c>
      <c r="G1049" t="s">
        <v>8349</v>
      </c>
      <c r="H1049" t="s">
        <v>8349</v>
      </c>
      <c r="I1049" t="s">
        <v>8360</v>
      </c>
      <c r="L1049" s="20">
        <v>1979</v>
      </c>
      <c r="M1049" s="20" t="s">
        <v>8358</v>
      </c>
      <c r="N1049" s="20" t="s">
        <v>8349</v>
      </c>
      <c r="O1049" s="20" t="s">
        <v>8349</v>
      </c>
      <c r="P1049" s="20" t="s">
        <v>8360</v>
      </c>
      <c r="Q1049" s="20" t="str">
        <f>CONCATENATE(Table1[[#This Row],[date]],"-",M1049,"-",L1049)</f>
        <v>13-Aug-1979</v>
      </c>
      <c r="R1049" s="24">
        <f t="shared" si="16"/>
        <v>43.819968362131902</v>
      </c>
    </row>
    <row r="1050" spans="1:18" x14ac:dyDescent="0.25">
      <c r="A1050" t="s">
        <v>2580</v>
      </c>
      <c r="B1050">
        <v>1977</v>
      </c>
      <c r="C1050" t="s">
        <v>8348</v>
      </c>
      <c r="D1050">
        <v>26</v>
      </c>
      <c r="E1050">
        <v>2</v>
      </c>
      <c r="F1050" s="17">
        <v>8527.5300000000007</v>
      </c>
      <c r="G1050" t="s">
        <v>8349</v>
      </c>
      <c r="H1050" t="s">
        <v>8349</v>
      </c>
      <c r="I1050" t="s">
        <v>8351</v>
      </c>
      <c r="L1050" s="20">
        <v>1977</v>
      </c>
      <c r="M1050" s="20" t="s">
        <v>8348</v>
      </c>
      <c r="N1050" s="20" t="s">
        <v>8349</v>
      </c>
      <c r="O1050" s="20" t="s">
        <v>8349</v>
      </c>
      <c r="P1050" s="20" t="s">
        <v>8351</v>
      </c>
      <c r="Q1050" s="20" t="str">
        <f>CONCATENATE(Table1[[#This Row],[date]],"-",M1050,"-",L1050)</f>
        <v>26-Jul-1977</v>
      </c>
      <c r="R1050" s="24">
        <f t="shared" si="16"/>
        <v>45.869218222066877</v>
      </c>
    </row>
    <row r="1051" spans="1:18" x14ac:dyDescent="0.25">
      <c r="A1051" t="s">
        <v>2578</v>
      </c>
      <c r="B1051">
        <v>1983</v>
      </c>
      <c r="C1051" t="s">
        <v>8348</v>
      </c>
      <c r="D1051">
        <v>24</v>
      </c>
      <c r="E1051">
        <v>0</v>
      </c>
      <c r="F1051" s="17">
        <v>8534.67</v>
      </c>
      <c r="G1051" t="s">
        <v>8349</v>
      </c>
      <c r="H1051" t="s">
        <v>8350</v>
      </c>
      <c r="I1051" t="s">
        <v>8366</v>
      </c>
      <c r="L1051" s="20">
        <v>1983</v>
      </c>
      <c r="M1051" s="20" t="s">
        <v>8348</v>
      </c>
      <c r="N1051" s="20" t="s">
        <v>8349</v>
      </c>
      <c r="O1051" s="20" t="s">
        <v>8350</v>
      </c>
      <c r="P1051" s="20" t="s">
        <v>8366</v>
      </c>
      <c r="Q1051" s="20" t="str">
        <f>CONCATENATE(Table1[[#This Row],[date]],"-",M1051,"-",L1051)</f>
        <v>24-Jul-1983</v>
      </c>
      <c r="R1051" s="24">
        <f t="shared" si="16"/>
        <v>39.874724540901504</v>
      </c>
    </row>
    <row r="1052" spans="1:18" x14ac:dyDescent="0.25">
      <c r="A1052" t="s">
        <v>2576</v>
      </c>
      <c r="B1052">
        <v>1981</v>
      </c>
      <c r="C1052" t="s">
        <v>8357</v>
      </c>
      <c r="D1052">
        <v>27</v>
      </c>
      <c r="E1052">
        <v>3</v>
      </c>
      <c r="F1052" s="17">
        <v>8538.2900000000009</v>
      </c>
      <c r="G1052" t="s">
        <v>8349</v>
      </c>
      <c r="H1052" t="s">
        <v>8350</v>
      </c>
      <c r="I1052" t="s">
        <v>8366</v>
      </c>
      <c r="L1052" s="20">
        <v>1981</v>
      </c>
      <c r="M1052" s="20" t="s">
        <v>8357</v>
      </c>
      <c r="N1052" s="20" t="s">
        <v>8349</v>
      </c>
      <c r="O1052" s="20" t="s">
        <v>8350</v>
      </c>
      <c r="P1052" s="20" t="s">
        <v>8366</v>
      </c>
      <c r="Q1052" s="20" t="str">
        <f>CONCATENATE(Table1[[#This Row],[date]],"-",M1052,"-",L1052)</f>
        <v>27-Dec-1981</v>
      </c>
      <c r="R1052" s="24">
        <f t="shared" si="16"/>
        <v>41.447564469914042</v>
      </c>
    </row>
    <row r="1053" spans="1:18" x14ac:dyDescent="0.25">
      <c r="A1053" t="s">
        <v>2574</v>
      </c>
      <c r="B1053">
        <v>1975</v>
      </c>
      <c r="C1053" t="s">
        <v>8352</v>
      </c>
      <c r="D1053">
        <v>6</v>
      </c>
      <c r="E1053">
        <v>1</v>
      </c>
      <c r="F1053" s="17">
        <v>8539.67</v>
      </c>
      <c r="G1053" t="s">
        <v>8349</v>
      </c>
      <c r="H1053" t="s">
        <v>8350</v>
      </c>
      <c r="I1053" t="s">
        <v>8360</v>
      </c>
      <c r="L1053" s="20">
        <v>1975</v>
      </c>
      <c r="M1053" s="20" t="s">
        <v>8352</v>
      </c>
      <c r="N1053" s="20" t="s">
        <v>8349</v>
      </c>
      <c r="O1053" s="20" t="s">
        <v>8350</v>
      </c>
      <c r="P1053" s="20" t="s">
        <v>8360</v>
      </c>
      <c r="Q1053" s="20" t="str">
        <f>CONCATENATE(Table1[[#This Row],[date]],"-",M1053,"-",L1053)</f>
        <v>6-Nov-1975</v>
      </c>
      <c r="R1053" s="24">
        <f t="shared" si="16"/>
        <v>47.587249259652452</v>
      </c>
    </row>
    <row r="1054" spans="1:18" x14ac:dyDescent="0.25">
      <c r="A1054" t="s">
        <v>2572</v>
      </c>
      <c r="B1054">
        <v>1983</v>
      </c>
      <c r="C1054" t="s">
        <v>8357</v>
      </c>
      <c r="D1054">
        <v>12</v>
      </c>
      <c r="E1054">
        <v>1</v>
      </c>
      <c r="F1054" s="17">
        <v>8547.69</v>
      </c>
      <c r="G1054" t="s">
        <v>8349</v>
      </c>
      <c r="H1054" t="s">
        <v>8353</v>
      </c>
      <c r="I1054" t="s">
        <v>8351</v>
      </c>
      <c r="L1054" s="20">
        <v>1983</v>
      </c>
      <c r="M1054" s="20" t="s">
        <v>8357</v>
      </c>
      <c r="N1054" s="20" t="s">
        <v>8349</v>
      </c>
      <c r="O1054" s="20" t="s">
        <v>8353</v>
      </c>
      <c r="P1054" s="20" t="s">
        <v>8351</v>
      </c>
      <c r="Q1054" s="20" t="str">
        <f>CONCATENATE(Table1[[#This Row],[date]],"-",M1054,"-",L1054)</f>
        <v>12-Dec-1983</v>
      </c>
      <c r="R1054" s="24">
        <f t="shared" si="16"/>
        <v>39.488681135225377</v>
      </c>
    </row>
    <row r="1055" spans="1:18" x14ac:dyDescent="0.25">
      <c r="A1055" t="s">
        <v>2570</v>
      </c>
      <c r="B1055">
        <v>1975</v>
      </c>
      <c r="C1055" t="s">
        <v>8358</v>
      </c>
      <c r="D1055">
        <v>6</v>
      </c>
      <c r="E1055">
        <v>1</v>
      </c>
      <c r="F1055" s="17">
        <v>8551.35</v>
      </c>
      <c r="G1055" t="s">
        <v>8349</v>
      </c>
      <c r="H1055" t="s">
        <v>8349</v>
      </c>
      <c r="I1055" t="s">
        <v>8360</v>
      </c>
      <c r="L1055" s="20">
        <v>1975</v>
      </c>
      <c r="M1055" s="20" t="s">
        <v>8358</v>
      </c>
      <c r="N1055" s="20" t="s">
        <v>8349</v>
      </c>
      <c r="O1055" s="20" t="s">
        <v>8349</v>
      </c>
      <c r="P1055" s="20" t="s">
        <v>8360</v>
      </c>
      <c r="Q1055" s="20" t="str">
        <f>CONCATENATE(Table1[[#This Row],[date]],"-",M1055,"-",L1055)</f>
        <v>6-Aug-1975</v>
      </c>
      <c r="R1055" s="24">
        <f t="shared" si="16"/>
        <v>47.839135050567137</v>
      </c>
    </row>
    <row r="1056" spans="1:18" x14ac:dyDescent="0.25">
      <c r="A1056" t="s">
        <v>2568</v>
      </c>
      <c r="B1056">
        <v>1975</v>
      </c>
      <c r="C1056" t="s">
        <v>8358</v>
      </c>
      <c r="D1056">
        <v>21</v>
      </c>
      <c r="E1056">
        <v>1</v>
      </c>
      <c r="F1056" s="17">
        <v>8556.91</v>
      </c>
      <c r="G1056" t="s">
        <v>8349</v>
      </c>
      <c r="H1056" t="s">
        <v>8353</v>
      </c>
      <c r="I1056" t="s">
        <v>8360</v>
      </c>
      <c r="L1056" s="20">
        <v>1975</v>
      </c>
      <c r="M1056" s="20" t="s">
        <v>8358</v>
      </c>
      <c r="N1056" s="20" t="s">
        <v>8349</v>
      </c>
      <c r="O1056" s="20" t="s">
        <v>8353</v>
      </c>
      <c r="P1056" s="20" t="s">
        <v>8360</v>
      </c>
      <c r="Q1056" s="20" t="str">
        <f>CONCATENATE(Table1[[#This Row],[date]],"-",M1056,"-",L1056)</f>
        <v>21-Aug-1975</v>
      </c>
      <c r="R1056" s="24">
        <f t="shared" si="16"/>
        <v>47.798066715091913</v>
      </c>
    </row>
    <row r="1057" spans="1:18" x14ac:dyDescent="0.25">
      <c r="A1057" t="s">
        <v>2566</v>
      </c>
      <c r="B1057">
        <v>1988</v>
      </c>
      <c r="C1057" t="s">
        <v>8355</v>
      </c>
      <c r="D1057">
        <v>21</v>
      </c>
      <c r="E1057">
        <v>3</v>
      </c>
      <c r="F1057" s="17">
        <v>8567.25</v>
      </c>
      <c r="G1057" t="s">
        <v>8349</v>
      </c>
      <c r="H1057" t="s">
        <v>8353</v>
      </c>
      <c r="I1057" t="s">
        <v>8356</v>
      </c>
      <c r="L1057" s="20">
        <v>1988</v>
      </c>
      <c r="M1057" s="20" t="s">
        <v>8355</v>
      </c>
      <c r="N1057" s="20" t="s">
        <v>8349</v>
      </c>
      <c r="O1057" s="20" t="s">
        <v>8353</v>
      </c>
      <c r="P1057" s="20" t="s">
        <v>8356</v>
      </c>
      <c r="Q1057" s="20" t="str">
        <f>CONCATENATE(Table1[[#This Row],[date]],"-",M1057,"-",L1057)</f>
        <v>21-Sep-1988</v>
      </c>
      <c r="R1057" s="24">
        <f t="shared" si="16"/>
        <v>34.710472279260777</v>
      </c>
    </row>
    <row r="1058" spans="1:18" x14ac:dyDescent="0.25">
      <c r="A1058" t="s">
        <v>2564</v>
      </c>
      <c r="B1058">
        <v>1975</v>
      </c>
      <c r="C1058" t="s">
        <v>8355</v>
      </c>
      <c r="D1058">
        <v>26</v>
      </c>
      <c r="E1058">
        <v>1</v>
      </c>
      <c r="F1058" s="17">
        <v>8569.86</v>
      </c>
      <c r="G1058" t="s">
        <v>8349</v>
      </c>
      <c r="H1058" t="s">
        <v>8350</v>
      </c>
      <c r="I1058" t="s">
        <v>8351</v>
      </c>
      <c r="L1058" s="20">
        <v>1975</v>
      </c>
      <c r="M1058" s="20" t="s">
        <v>8355</v>
      </c>
      <c r="N1058" s="20" t="s">
        <v>8349</v>
      </c>
      <c r="O1058" s="20" t="s">
        <v>8350</v>
      </c>
      <c r="P1058" s="20" t="s">
        <v>8351</v>
      </c>
      <c r="Q1058" s="20" t="str">
        <f>CONCATENATE(Table1[[#This Row],[date]],"-",M1058,"-",L1058)</f>
        <v>26-Sep-1975</v>
      </c>
      <c r="R1058" s="24">
        <f t="shared" si="16"/>
        <v>47.699502709951389</v>
      </c>
    </row>
    <row r="1059" spans="1:18" x14ac:dyDescent="0.25">
      <c r="A1059" t="s">
        <v>2562</v>
      </c>
      <c r="B1059">
        <v>1982</v>
      </c>
      <c r="C1059" t="s">
        <v>8357</v>
      </c>
      <c r="D1059">
        <v>6</v>
      </c>
      <c r="E1059">
        <v>3</v>
      </c>
      <c r="F1059" s="17">
        <v>8572.0400000000009</v>
      </c>
      <c r="G1059" t="s">
        <v>8349</v>
      </c>
      <c r="H1059" t="s">
        <v>8349</v>
      </c>
      <c r="I1059" t="s">
        <v>8369</v>
      </c>
      <c r="L1059" s="20">
        <v>1982</v>
      </c>
      <c r="M1059" s="20" t="s">
        <v>8357</v>
      </c>
      <c r="N1059" s="20" t="s">
        <v>8349</v>
      </c>
      <c r="O1059" s="20" t="s">
        <v>8349</v>
      </c>
      <c r="P1059" s="20" t="s">
        <v>8369</v>
      </c>
      <c r="Q1059" s="20" t="str">
        <f>CONCATENATE(Table1[[#This Row],[date]],"-",M1059,"-",L1059)</f>
        <v>6-Dec-1982</v>
      </c>
      <c r="R1059" s="24">
        <f t="shared" si="16"/>
        <v>40.505084745762709</v>
      </c>
    </row>
    <row r="1060" spans="1:18" x14ac:dyDescent="0.25">
      <c r="A1060" t="s">
        <v>2560</v>
      </c>
      <c r="B1060">
        <v>1987</v>
      </c>
      <c r="C1060" t="s">
        <v>8352</v>
      </c>
      <c r="D1060">
        <v>11</v>
      </c>
      <c r="E1060">
        <v>3</v>
      </c>
      <c r="F1060" s="17">
        <v>8573.2999999999993</v>
      </c>
      <c r="G1060" t="s">
        <v>8349</v>
      </c>
      <c r="H1060" t="s">
        <v>8349</v>
      </c>
      <c r="I1060" t="s">
        <v>8369</v>
      </c>
      <c r="L1060" s="20">
        <v>1987</v>
      </c>
      <c r="M1060" s="20" t="s">
        <v>8352</v>
      </c>
      <c r="N1060" s="20" t="s">
        <v>8349</v>
      </c>
      <c r="O1060" s="20" t="s">
        <v>8349</v>
      </c>
      <c r="P1060" s="20" t="s">
        <v>8369</v>
      </c>
      <c r="Q1060" s="20" t="str">
        <f>CONCATENATE(Table1[[#This Row],[date]],"-",M1060,"-",L1060)</f>
        <v>11-Nov-1987</v>
      </c>
      <c r="R1060" s="24">
        <f t="shared" si="16"/>
        <v>35.57355335207933</v>
      </c>
    </row>
    <row r="1061" spans="1:18" x14ac:dyDescent="0.25">
      <c r="A1061" t="s">
        <v>2558</v>
      </c>
      <c r="B1061">
        <v>1983</v>
      </c>
      <c r="C1061" t="s">
        <v>8357</v>
      </c>
      <c r="D1061">
        <v>30</v>
      </c>
      <c r="E1061">
        <v>5</v>
      </c>
      <c r="F1061" s="17">
        <v>8582.2999999999993</v>
      </c>
      <c r="G1061" t="s">
        <v>8349</v>
      </c>
      <c r="H1061" t="s">
        <v>8353</v>
      </c>
      <c r="I1061" t="s">
        <v>8351</v>
      </c>
      <c r="L1061" s="20">
        <v>1983</v>
      </c>
      <c r="M1061" s="20" t="s">
        <v>8357</v>
      </c>
      <c r="N1061" s="20" t="s">
        <v>8349</v>
      </c>
      <c r="O1061" s="20" t="s">
        <v>8353</v>
      </c>
      <c r="P1061" s="20" t="s">
        <v>8351</v>
      </c>
      <c r="Q1061" s="20" t="str">
        <f>CONCATENATE(Table1[[#This Row],[date]],"-",M1061,"-",L1061)</f>
        <v>30-Dec-1983</v>
      </c>
      <c r="R1061" s="24">
        <f t="shared" si="16"/>
        <v>39.439398998330553</v>
      </c>
    </row>
    <row r="1062" spans="1:18" x14ac:dyDescent="0.25">
      <c r="A1062" t="s">
        <v>2556</v>
      </c>
      <c r="B1062">
        <v>1983</v>
      </c>
      <c r="C1062" t="s">
        <v>8348</v>
      </c>
      <c r="D1062">
        <v>25</v>
      </c>
      <c r="E1062">
        <v>5</v>
      </c>
      <c r="F1062" s="17">
        <v>8596.83</v>
      </c>
      <c r="G1062" t="s">
        <v>8349</v>
      </c>
      <c r="H1062" t="s">
        <v>8350</v>
      </c>
      <c r="I1062" t="s">
        <v>8351</v>
      </c>
      <c r="L1062" s="20">
        <v>1983</v>
      </c>
      <c r="M1062" s="20" t="s">
        <v>8348</v>
      </c>
      <c r="N1062" s="20" t="s">
        <v>8349</v>
      </c>
      <c r="O1062" s="20" t="s">
        <v>8350</v>
      </c>
      <c r="P1062" s="20" t="s">
        <v>8351</v>
      </c>
      <c r="Q1062" s="20" t="str">
        <f>CONCATENATE(Table1[[#This Row],[date]],"-",M1062,"-",L1062)</f>
        <v>25-Jul-1983</v>
      </c>
      <c r="R1062" s="24">
        <f t="shared" si="16"/>
        <v>39.871986644407343</v>
      </c>
    </row>
    <row r="1063" spans="1:18" x14ac:dyDescent="0.25">
      <c r="A1063" t="s">
        <v>2554</v>
      </c>
      <c r="B1063">
        <v>1973</v>
      </c>
      <c r="C1063" t="s">
        <v>8348</v>
      </c>
      <c r="D1063">
        <v>11</v>
      </c>
      <c r="E1063">
        <v>0</v>
      </c>
      <c r="F1063" s="17">
        <v>8601.33</v>
      </c>
      <c r="G1063" t="s">
        <v>8349</v>
      </c>
      <c r="H1063" t="s">
        <v>8353</v>
      </c>
      <c r="I1063" t="s">
        <v>8351</v>
      </c>
      <c r="L1063" s="20">
        <v>1973</v>
      </c>
      <c r="M1063" s="20" t="s">
        <v>8348</v>
      </c>
      <c r="N1063" s="20" t="s">
        <v>8349</v>
      </c>
      <c r="O1063" s="20" t="s">
        <v>8353</v>
      </c>
      <c r="P1063" s="20" t="s">
        <v>8351</v>
      </c>
      <c r="Q1063" s="20" t="str">
        <f>CONCATENATE(Table1[[#This Row],[date]],"-",M1063,"-",L1063)</f>
        <v>11-Jul-1973</v>
      </c>
      <c r="R1063" s="24">
        <f t="shared" si="16"/>
        <v>49.910291512320825</v>
      </c>
    </row>
    <row r="1064" spans="1:18" x14ac:dyDescent="0.25">
      <c r="A1064" t="s">
        <v>2552</v>
      </c>
      <c r="B1064">
        <v>1977</v>
      </c>
      <c r="C1064" t="s">
        <v>8355</v>
      </c>
      <c r="D1064">
        <v>24</v>
      </c>
      <c r="E1064">
        <v>2</v>
      </c>
      <c r="F1064" s="17">
        <v>8603.82</v>
      </c>
      <c r="G1064" t="s">
        <v>8349</v>
      </c>
      <c r="H1064" t="s">
        <v>8353</v>
      </c>
      <c r="I1064" t="s">
        <v>8362</v>
      </c>
      <c r="L1064" s="20">
        <v>1977</v>
      </c>
      <c r="M1064" s="20" t="s">
        <v>8355</v>
      </c>
      <c r="N1064" s="20" t="s">
        <v>8349</v>
      </c>
      <c r="O1064" s="20" t="s">
        <v>8353</v>
      </c>
      <c r="P1064" s="20" t="s">
        <v>8362</v>
      </c>
      <c r="Q1064" s="20" t="str">
        <f>CONCATENATE(Table1[[#This Row],[date]],"-",M1064,"-",L1064)</f>
        <v>24-Sep-1977</v>
      </c>
      <c r="R1064" s="24">
        <f t="shared" si="16"/>
        <v>45.704939997669811</v>
      </c>
    </row>
    <row r="1065" spans="1:18" x14ac:dyDescent="0.25">
      <c r="A1065" t="s">
        <v>2550</v>
      </c>
      <c r="B1065">
        <v>1977</v>
      </c>
      <c r="C1065" t="s">
        <v>8352</v>
      </c>
      <c r="D1065">
        <v>12</v>
      </c>
      <c r="E1065">
        <v>2</v>
      </c>
      <c r="F1065" s="17">
        <v>8604.48</v>
      </c>
      <c r="G1065" t="s">
        <v>8350</v>
      </c>
      <c r="H1065" t="s">
        <v>8349</v>
      </c>
      <c r="I1065" t="s">
        <v>8363</v>
      </c>
      <c r="L1065" s="20">
        <v>1977</v>
      </c>
      <c r="M1065" s="20" t="s">
        <v>8352</v>
      </c>
      <c r="N1065" s="20" t="s">
        <v>8350</v>
      </c>
      <c r="O1065" s="20" t="s">
        <v>8349</v>
      </c>
      <c r="P1065" s="20" t="s">
        <v>8363</v>
      </c>
      <c r="Q1065" s="20" t="str">
        <f>CONCATENATE(Table1[[#This Row],[date]],"-",M1065,"-",L1065)</f>
        <v>12-Nov-1977</v>
      </c>
      <c r="R1065" s="24">
        <f t="shared" si="16"/>
        <v>45.570779447745544</v>
      </c>
    </row>
    <row r="1066" spans="1:18" x14ac:dyDescent="0.25">
      <c r="A1066" t="s">
        <v>2548</v>
      </c>
      <c r="B1066">
        <v>1977</v>
      </c>
      <c r="C1066" t="s">
        <v>8359</v>
      </c>
      <c r="D1066">
        <v>15</v>
      </c>
      <c r="E1066">
        <v>3</v>
      </c>
      <c r="F1066" s="17">
        <v>8605.36</v>
      </c>
      <c r="G1066" t="s">
        <v>8349</v>
      </c>
      <c r="H1066" t="s">
        <v>8349</v>
      </c>
      <c r="I1066" t="s">
        <v>8351</v>
      </c>
      <c r="L1066" s="20">
        <v>1977</v>
      </c>
      <c r="M1066" s="20" t="s">
        <v>8359</v>
      </c>
      <c r="N1066" s="20" t="s">
        <v>8349</v>
      </c>
      <c r="O1066" s="20" t="s">
        <v>8349</v>
      </c>
      <c r="P1066" s="20" t="s">
        <v>8351</v>
      </c>
      <c r="Q1066" s="20" t="str">
        <f>CONCATENATE(Table1[[#This Row],[date]],"-",M1066,"-",L1066)</f>
        <v>15-Oct-1977</v>
      </c>
      <c r="R1066" s="24">
        <f t="shared" si="16"/>
        <v>45.647442619130835</v>
      </c>
    </row>
    <row r="1067" spans="1:18" x14ac:dyDescent="0.25">
      <c r="A1067" t="s">
        <v>2546</v>
      </c>
      <c r="B1067">
        <v>1979</v>
      </c>
      <c r="C1067" t="s">
        <v>8348</v>
      </c>
      <c r="D1067">
        <v>17</v>
      </c>
      <c r="E1067">
        <v>3</v>
      </c>
      <c r="F1067" s="17">
        <v>8606.2199999999993</v>
      </c>
      <c r="G1067" t="s">
        <v>8353</v>
      </c>
      <c r="H1067" t="s">
        <v>8349</v>
      </c>
      <c r="I1067" t="s">
        <v>8368</v>
      </c>
      <c r="L1067" s="20">
        <v>1979</v>
      </c>
      <c r="M1067" s="20" t="s">
        <v>8348</v>
      </c>
      <c r="N1067" s="20" t="s">
        <v>8353</v>
      </c>
      <c r="O1067" s="20" t="s">
        <v>8349</v>
      </c>
      <c r="P1067" s="20" t="s">
        <v>8368</v>
      </c>
      <c r="Q1067" s="20" t="str">
        <f>CONCATENATE(Table1[[#This Row],[date]],"-",M1067,"-",L1067)</f>
        <v>17-Jul-1979</v>
      </c>
      <c r="R1067" s="24">
        <f t="shared" si="16"/>
        <v>43.893891457775609</v>
      </c>
    </row>
    <row r="1068" spans="1:18" x14ac:dyDescent="0.25">
      <c r="A1068" t="s">
        <v>2544</v>
      </c>
      <c r="B1068">
        <v>1977</v>
      </c>
      <c r="C1068" t="s">
        <v>8355</v>
      </c>
      <c r="D1068">
        <v>2</v>
      </c>
      <c r="E1068">
        <v>3</v>
      </c>
      <c r="F1068" s="17">
        <v>8615.2999999999993</v>
      </c>
      <c r="G1068" t="s">
        <v>8349</v>
      </c>
      <c r="H1068" t="s">
        <v>8350</v>
      </c>
      <c r="I1068" t="s">
        <v>8360</v>
      </c>
      <c r="L1068" s="20">
        <v>1977</v>
      </c>
      <c r="M1068" s="20" t="s">
        <v>8355</v>
      </c>
      <c r="N1068" s="20" t="s">
        <v>8349</v>
      </c>
      <c r="O1068" s="20" t="s">
        <v>8350</v>
      </c>
      <c r="P1068" s="20" t="s">
        <v>8360</v>
      </c>
      <c r="Q1068" s="20" t="str">
        <f>CONCATENATE(Table1[[#This Row],[date]],"-",M1068,"-",L1068)</f>
        <v>2-Sep-1977</v>
      </c>
      <c r="R1068" s="24">
        <f t="shared" si="16"/>
        <v>45.765175346615401</v>
      </c>
    </row>
    <row r="1069" spans="1:18" x14ac:dyDescent="0.25">
      <c r="A1069" t="s">
        <v>2542</v>
      </c>
      <c r="B1069">
        <v>1975</v>
      </c>
      <c r="C1069" t="s">
        <v>8358</v>
      </c>
      <c r="D1069">
        <v>3</v>
      </c>
      <c r="E1069">
        <v>1</v>
      </c>
      <c r="F1069" s="17">
        <v>8627.5400000000009</v>
      </c>
      <c r="G1069" t="s">
        <v>8349</v>
      </c>
      <c r="H1069" t="s">
        <v>8349</v>
      </c>
      <c r="I1069" t="s">
        <v>8370</v>
      </c>
      <c r="L1069" s="20">
        <v>1975</v>
      </c>
      <c r="M1069" s="20" t="s">
        <v>8358</v>
      </c>
      <c r="N1069" s="20" t="s">
        <v>8349</v>
      </c>
      <c r="O1069" s="20" t="s">
        <v>8349</v>
      </c>
      <c r="P1069" s="20" t="s">
        <v>8370</v>
      </c>
      <c r="Q1069" s="20" t="str">
        <f>CONCATENATE(Table1[[#This Row],[date]],"-",M1069,"-",L1069)</f>
        <v>3-Aug-1975</v>
      </c>
      <c r="R1069" s="24">
        <f t="shared" si="16"/>
        <v>47.847348717662179</v>
      </c>
    </row>
    <row r="1070" spans="1:18" x14ac:dyDescent="0.25">
      <c r="A1070" t="s">
        <v>2540</v>
      </c>
      <c r="B1070">
        <v>1965</v>
      </c>
      <c r="C1070" t="s">
        <v>8359</v>
      </c>
      <c r="D1070">
        <v>21</v>
      </c>
      <c r="E1070">
        <v>0</v>
      </c>
      <c r="F1070" s="17">
        <v>8665.09</v>
      </c>
      <c r="G1070" t="s">
        <v>8350</v>
      </c>
      <c r="H1070" t="s">
        <v>8349</v>
      </c>
      <c r="I1070" t="s">
        <v>8356</v>
      </c>
      <c r="L1070" s="20">
        <v>1965</v>
      </c>
      <c r="M1070" s="20" t="s">
        <v>8359</v>
      </c>
      <c r="N1070" s="20" t="s">
        <v>8350</v>
      </c>
      <c r="O1070" s="20" t="s">
        <v>8349</v>
      </c>
      <c r="P1070" s="20" t="s">
        <v>8356</v>
      </c>
      <c r="Q1070" s="20" t="str">
        <f>CONCATENATE(Table1[[#This Row],[date]],"-",M1070,"-",L1070)</f>
        <v>21-Oct-1965</v>
      </c>
      <c r="R1070" s="24">
        <f t="shared" si="16"/>
        <v>57.631026961807969</v>
      </c>
    </row>
    <row r="1071" spans="1:18" x14ac:dyDescent="0.25">
      <c r="A1071" t="s">
        <v>2538</v>
      </c>
      <c r="B1071">
        <v>1969</v>
      </c>
      <c r="C1071" t="s">
        <v>8358</v>
      </c>
      <c r="D1071">
        <v>10</v>
      </c>
      <c r="E1071">
        <v>0</v>
      </c>
      <c r="F1071" s="17">
        <v>8665.14</v>
      </c>
      <c r="G1071" t="s">
        <v>8349</v>
      </c>
      <c r="H1071" t="s">
        <v>8350</v>
      </c>
      <c r="I1071" t="s">
        <v>8351</v>
      </c>
      <c r="L1071" s="20">
        <v>1969</v>
      </c>
      <c r="M1071" s="20" t="s">
        <v>8358</v>
      </c>
      <c r="N1071" s="20" t="s">
        <v>8349</v>
      </c>
      <c r="O1071" s="20" t="s">
        <v>8350</v>
      </c>
      <c r="P1071" s="20" t="s">
        <v>8351</v>
      </c>
      <c r="Q1071" s="20" t="str">
        <f>CONCATENATE(Table1[[#This Row],[date]],"-",M1071,"-",L1071)</f>
        <v>10-Aug-1969</v>
      </c>
      <c r="R1071" s="24">
        <f t="shared" si="16"/>
        <v>53.828156113102345</v>
      </c>
    </row>
    <row r="1072" spans="1:18" x14ac:dyDescent="0.25">
      <c r="A1072" t="s">
        <v>2536</v>
      </c>
      <c r="B1072">
        <v>1974</v>
      </c>
      <c r="C1072" t="s">
        <v>8358</v>
      </c>
      <c r="D1072">
        <v>16</v>
      </c>
      <c r="E1072">
        <v>0</v>
      </c>
      <c r="F1072" s="17">
        <v>8671.19</v>
      </c>
      <c r="G1072" t="s">
        <v>8349</v>
      </c>
      <c r="H1072" t="s">
        <v>8353</v>
      </c>
      <c r="I1072" t="s">
        <v>8356</v>
      </c>
      <c r="L1072" s="20">
        <v>1974</v>
      </c>
      <c r="M1072" s="20" t="s">
        <v>8358</v>
      </c>
      <c r="N1072" s="20" t="s">
        <v>8349</v>
      </c>
      <c r="O1072" s="20" t="s">
        <v>8353</v>
      </c>
      <c r="P1072" s="20" t="s">
        <v>8356</v>
      </c>
      <c r="Q1072" s="20" t="str">
        <f>CONCATENATE(Table1[[#This Row],[date]],"-",M1072,"-",L1072)</f>
        <v>16-Aug-1974</v>
      </c>
      <c r="R1072" s="24">
        <f t="shared" si="16"/>
        <v>48.811740225605078</v>
      </c>
    </row>
    <row r="1073" spans="1:18" x14ac:dyDescent="0.25">
      <c r="A1073" t="s">
        <v>2534</v>
      </c>
      <c r="B1073">
        <v>1973</v>
      </c>
      <c r="C1073" t="s">
        <v>8359</v>
      </c>
      <c r="D1073">
        <v>11</v>
      </c>
      <c r="E1073">
        <v>0</v>
      </c>
      <c r="F1073" s="17">
        <v>8688.86</v>
      </c>
      <c r="G1073" t="s">
        <v>8349</v>
      </c>
      <c r="H1073" t="s">
        <v>8353</v>
      </c>
      <c r="I1073" t="s">
        <v>8370</v>
      </c>
      <c r="L1073" s="20">
        <v>1973</v>
      </c>
      <c r="M1073" s="20" t="s">
        <v>8359</v>
      </c>
      <c r="N1073" s="20" t="s">
        <v>8349</v>
      </c>
      <c r="O1073" s="20" t="s">
        <v>8353</v>
      </c>
      <c r="P1073" s="20" t="s">
        <v>8370</v>
      </c>
      <c r="Q1073" s="20" t="str">
        <f>CONCATENATE(Table1[[#This Row],[date]],"-",M1073,"-",L1073)</f>
        <v>11-Oct-1973</v>
      </c>
      <c r="R1073" s="24">
        <f t="shared" si="16"/>
        <v>49.658399098083429</v>
      </c>
    </row>
    <row r="1074" spans="1:18" x14ac:dyDescent="0.25">
      <c r="A1074" t="s">
        <v>2532</v>
      </c>
      <c r="B1074">
        <v>1980</v>
      </c>
      <c r="C1074" t="s">
        <v>8359</v>
      </c>
      <c r="D1074">
        <v>28</v>
      </c>
      <c r="E1074">
        <v>2</v>
      </c>
      <c r="F1074" s="17">
        <v>8701.84</v>
      </c>
      <c r="G1074" t="s">
        <v>8349</v>
      </c>
      <c r="H1074" t="s">
        <v>8350</v>
      </c>
      <c r="I1074" t="s">
        <v>8369</v>
      </c>
      <c r="L1074" s="20">
        <v>1980</v>
      </c>
      <c r="M1074" s="20" t="s">
        <v>8359</v>
      </c>
      <c r="N1074" s="20" t="s">
        <v>8349</v>
      </c>
      <c r="O1074" s="20" t="s">
        <v>8350</v>
      </c>
      <c r="P1074" s="20" t="s">
        <v>8369</v>
      </c>
      <c r="Q1074" s="20" t="str">
        <f>CONCATENATE(Table1[[#This Row],[date]],"-",M1074,"-",L1074)</f>
        <v>28-Oct-1980</v>
      </c>
      <c r="R1074" s="24">
        <f t="shared" si="16"/>
        <v>42.609171800136892</v>
      </c>
    </row>
    <row r="1075" spans="1:18" x14ac:dyDescent="0.25">
      <c r="A1075" t="s">
        <v>2530</v>
      </c>
      <c r="B1075">
        <v>1973</v>
      </c>
      <c r="C1075" t="s">
        <v>8354</v>
      </c>
      <c r="D1075">
        <v>25</v>
      </c>
      <c r="E1075">
        <v>1</v>
      </c>
      <c r="F1075" s="17">
        <v>8703.4599999999991</v>
      </c>
      <c r="G1075" t="s">
        <v>8350</v>
      </c>
      <c r="H1075" t="s">
        <v>8350</v>
      </c>
      <c r="I1075" t="s">
        <v>8360</v>
      </c>
      <c r="L1075" s="20">
        <v>1973</v>
      </c>
      <c r="M1075" s="20" t="s">
        <v>8354</v>
      </c>
      <c r="N1075" s="20" t="s">
        <v>8350</v>
      </c>
      <c r="O1075" s="20" t="s">
        <v>8350</v>
      </c>
      <c r="P1075" s="20" t="s">
        <v>8360</v>
      </c>
      <c r="Q1075" s="20" t="str">
        <f>CONCATENATE(Table1[[#This Row],[date]],"-",M1075,"-",L1075)</f>
        <v>25-Jun-1973</v>
      </c>
      <c r="R1075" s="24">
        <f t="shared" si="16"/>
        <v>49.954098888709936</v>
      </c>
    </row>
    <row r="1076" spans="1:18" x14ac:dyDescent="0.25">
      <c r="A1076" t="s">
        <v>2528</v>
      </c>
      <c r="B1076">
        <v>1976</v>
      </c>
      <c r="C1076" t="s">
        <v>8354</v>
      </c>
      <c r="D1076">
        <v>17</v>
      </c>
      <c r="E1076">
        <v>2</v>
      </c>
      <c r="F1076" s="17">
        <v>8733.23</v>
      </c>
      <c r="G1076" t="s">
        <v>8349</v>
      </c>
      <c r="H1076" t="s">
        <v>8350</v>
      </c>
      <c r="I1076" t="s">
        <v>8356</v>
      </c>
      <c r="L1076" s="20">
        <v>1976</v>
      </c>
      <c r="M1076" s="20" t="s">
        <v>8354</v>
      </c>
      <c r="N1076" s="20" t="s">
        <v>8349</v>
      </c>
      <c r="O1076" s="20" t="s">
        <v>8350</v>
      </c>
      <c r="P1076" s="20" t="s">
        <v>8356</v>
      </c>
      <c r="Q1076" s="20" t="str">
        <f>CONCATENATE(Table1[[#This Row],[date]],"-",M1076,"-",L1076)</f>
        <v>17-Jun-1976</v>
      </c>
      <c r="R1076" s="24">
        <f t="shared" si="16"/>
        <v>46.973305954825463</v>
      </c>
    </row>
    <row r="1077" spans="1:18" x14ac:dyDescent="0.25">
      <c r="A1077" t="s">
        <v>2526</v>
      </c>
      <c r="B1077">
        <v>1999</v>
      </c>
      <c r="C1077" t="s">
        <v>8358</v>
      </c>
      <c r="D1077">
        <v>23</v>
      </c>
      <c r="E1077">
        <v>0</v>
      </c>
      <c r="F1077" s="17">
        <v>8747.68</v>
      </c>
      <c r="G1077" t="s">
        <v>8349</v>
      </c>
      <c r="H1077" t="s">
        <v>8350</v>
      </c>
      <c r="I1077" t="s">
        <v>8360</v>
      </c>
      <c r="L1077" s="20">
        <v>1999</v>
      </c>
      <c r="M1077" s="20" t="s">
        <v>8358</v>
      </c>
      <c r="N1077" s="20" t="s">
        <v>8349</v>
      </c>
      <c r="O1077" s="20" t="s">
        <v>8350</v>
      </c>
      <c r="P1077" s="20" t="s">
        <v>8360</v>
      </c>
      <c r="Q1077" s="20" t="str">
        <f>CONCATENATE(Table1[[#This Row],[date]],"-",M1077,"-",L1077)</f>
        <v>23-Aug-1999</v>
      </c>
      <c r="R1077" s="24">
        <f t="shared" si="16"/>
        <v>23.792574745372907</v>
      </c>
    </row>
    <row r="1078" spans="1:18" x14ac:dyDescent="0.25">
      <c r="A1078" t="s">
        <v>2524</v>
      </c>
      <c r="B1078">
        <v>1969</v>
      </c>
      <c r="C1078" t="s">
        <v>8355</v>
      </c>
      <c r="D1078">
        <v>9</v>
      </c>
      <c r="E1078">
        <v>0</v>
      </c>
      <c r="F1078" s="17">
        <v>8760.1200000000008</v>
      </c>
      <c r="G1078" t="s">
        <v>8349</v>
      </c>
      <c r="H1078" t="s">
        <v>8353</v>
      </c>
      <c r="I1078" t="s">
        <v>8351</v>
      </c>
      <c r="L1078" s="20">
        <v>1969</v>
      </c>
      <c r="M1078" s="20" t="s">
        <v>8355</v>
      </c>
      <c r="N1078" s="20" t="s">
        <v>8349</v>
      </c>
      <c r="O1078" s="20" t="s">
        <v>8353</v>
      </c>
      <c r="P1078" s="20" t="s">
        <v>8351</v>
      </c>
      <c r="Q1078" s="20" t="str">
        <f>CONCATENATE(Table1[[#This Row],[date]],"-",M1078,"-",L1078)</f>
        <v>9-Sep-1969</v>
      </c>
      <c r="R1078" s="24">
        <f t="shared" si="16"/>
        <v>53.746017522899244</v>
      </c>
    </row>
    <row r="1079" spans="1:18" x14ac:dyDescent="0.25">
      <c r="A1079" t="s">
        <v>2522</v>
      </c>
      <c r="B1079">
        <v>1974</v>
      </c>
      <c r="C1079" t="s">
        <v>8355</v>
      </c>
      <c r="D1079">
        <v>6</v>
      </c>
      <c r="E1079">
        <v>1</v>
      </c>
      <c r="F1079" s="17">
        <v>8765.25</v>
      </c>
      <c r="G1079" t="s">
        <v>8349</v>
      </c>
      <c r="H1079" t="s">
        <v>8350</v>
      </c>
      <c r="I1079" t="s">
        <v>8356</v>
      </c>
      <c r="L1079" s="20">
        <v>1974</v>
      </c>
      <c r="M1079" s="20" t="s">
        <v>8355</v>
      </c>
      <c r="N1079" s="20" t="s">
        <v>8349</v>
      </c>
      <c r="O1079" s="20" t="s">
        <v>8350</v>
      </c>
      <c r="P1079" s="20" t="s">
        <v>8356</v>
      </c>
      <c r="Q1079" s="20" t="str">
        <f>CONCATENATE(Table1[[#This Row],[date]],"-",M1079,"-",L1079)</f>
        <v>6-Sep-1974</v>
      </c>
      <c r="R1079" s="24">
        <f t="shared" si="16"/>
        <v>48.754243784908553</v>
      </c>
    </row>
    <row r="1080" spans="1:18" x14ac:dyDescent="0.25">
      <c r="A1080" t="s">
        <v>2520</v>
      </c>
      <c r="B1080">
        <v>1971</v>
      </c>
      <c r="C1080" t="s">
        <v>8358</v>
      </c>
      <c r="D1080">
        <v>23</v>
      </c>
      <c r="E1080">
        <v>0</v>
      </c>
      <c r="F1080" s="17">
        <v>8782.4699999999993</v>
      </c>
      <c r="G1080" t="s">
        <v>8349</v>
      </c>
      <c r="H1080" t="s">
        <v>8350</v>
      </c>
      <c r="I1080" t="s">
        <v>8360</v>
      </c>
      <c r="L1080" s="20">
        <v>1971</v>
      </c>
      <c r="M1080" s="20" t="s">
        <v>8358</v>
      </c>
      <c r="N1080" s="20" t="s">
        <v>8349</v>
      </c>
      <c r="O1080" s="20" t="s">
        <v>8350</v>
      </c>
      <c r="P1080" s="20" t="s">
        <v>8360</v>
      </c>
      <c r="Q1080" s="20" t="str">
        <f>CONCATENATE(Table1[[#This Row],[date]],"-",M1080,"-",L1080)</f>
        <v>23-Aug-1971</v>
      </c>
      <c r="R1080" s="24">
        <f t="shared" si="16"/>
        <v>51.792592209939038</v>
      </c>
    </row>
    <row r="1081" spans="1:18" x14ac:dyDescent="0.25">
      <c r="A1081" t="s">
        <v>2518</v>
      </c>
      <c r="B1081">
        <v>1971</v>
      </c>
      <c r="C1081" t="s">
        <v>8354</v>
      </c>
      <c r="D1081">
        <v>18</v>
      </c>
      <c r="E1081">
        <v>0</v>
      </c>
      <c r="F1081" s="17">
        <v>8798.59</v>
      </c>
      <c r="G1081" t="s">
        <v>8349</v>
      </c>
      <c r="H1081" t="s">
        <v>8353</v>
      </c>
      <c r="I1081" t="s">
        <v>8360</v>
      </c>
      <c r="L1081" s="20">
        <v>1971</v>
      </c>
      <c r="M1081" s="20" t="s">
        <v>8354</v>
      </c>
      <c r="N1081" s="20" t="s">
        <v>8349</v>
      </c>
      <c r="O1081" s="20" t="s">
        <v>8353</v>
      </c>
      <c r="P1081" s="20" t="s">
        <v>8360</v>
      </c>
      <c r="Q1081" s="20" t="str">
        <f>CONCATENATE(Table1[[#This Row],[date]],"-",M1081,"-",L1081)</f>
        <v>18-Jun-1971</v>
      </c>
      <c r="R1081" s="24">
        <f t="shared" si="16"/>
        <v>51.973292695526396</v>
      </c>
    </row>
    <row r="1082" spans="1:18" x14ac:dyDescent="0.25">
      <c r="A1082" t="s">
        <v>2516</v>
      </c>
      <c r="B1082">
        <v>1965</v>
      </c>
      <c r="C1082" t="s">
        <v>8358</v>
      </c>
      <c r="D1082">
        <v>29</v>
      </c>
      <c r="E1082">
        <v>0</v>
      </c>
      <c r="F1082" s="17">
        <v>8800.49</v>
      </c>
      <c r="G1082" t="s">
        <v>8350</v>
      </c>
      <c r="H1082" t="s">
        <v>8349</v>
      </c>
      <c r="I1082" t="s">
        <v>8351</v>
      </c>
      <c r="L1082" s="20">
        <v>1965</v>
      </c>
      <c r="M1082" s="20" t="s">
        <v>8358</v>
      </c>
      <c r="N1082" s="20" t="s">
        <v>8350</v>
      </c>
      <c r="O1082" s="20" t="s">
        <v>8349</v>
      </c>
      <c r="P1082" s="20" t="s">
        <v>8351</v>
      </c>
      <c r="Q1082" s="20" t="str">
        <f>CONCATENATE(Table1[[#This Row],[date]],"-",M1082,"-",L1082)</f>
        <v>29-Aug-1965</v>
      </c>
      <c r="R1082" s="24">
        <f t="shared" si="16"/>
        <v>57.776138103856326</v>
      </c>
    </row>
    <row r="1083" spans="1:18" x14ac:dyDescent="0.25">
      <c r="A1083" t="s">
        <v>2514</v>
      </c>
      <c r="B1083">
        <v>2001</v>
      </c>
      <c r="C1083" t="s">
        <v>8352</v>
      </c>
      <c r="D1083">
        <v>7</v>
      </c>
      <c r="E1083">
        <v>0</v>
      </c>
      <c r="F1083" s="17">
        <v>8821.8799999999992</v>
      </c>
      <c r="G1083" t="s">
        <v>8349</v>
      </c>
      <c r="H1083" t="s">
        <v>8350</v>
      </c>
      <c r="I1083" t="s">
        <v>8367</v>
      </c>
      <c r="L1083" s="20">
        <v>2001</v>
      </c>
      <c r="M1083" s="20" t="s">
        <v>8352</v>
      </c>
      <c r="N1083" s="20" t="s">
        <v>8349</v>
      </c>
      <c r="O1083" s="20" t="s">
        <v>8350</v>
      </c>
      <c r="P1083" s="20" t="s">
        <v>8367</v>
      </c>
      <c r="Q1083" s="20" t="str">
        <f>CONCATENATE(Table1[[#This Row],[date]],"-",M1083,"-",L1083)</f>
        <v>7-Nov-2001</v>
      </c>
      <c r="R1083" s="24">
        <f t="shared" si="16"/>
        <v>21.584404761904764</v>
      </c>
    </row>
    <row r="1084" spans="1:18" x14ac:dyDescent="0.25">
      <c r="A1084" t="s">
        <v>2512</v>
      </c>
      <c r="B1084">
        <v>1976</v>
      </c>
      <c r="C1084" t="s">
        <v>8354</v>
      </c>
      <c r="D1084">
        <v>14</v>
      </c>
      <c r="E1084">
        <v>2</v>
      </c>
      <c r="F1084" s="17">
        <v>8823.2800000000007</v>
      </c>
      <c r="G1084" t="s">
        <v>8349</v>
      </c>
      <c r="H1084" t="s">
        <v>8353</v>
      </c>
      <c r="I1084" t="s">
        <v>8360</v>
      </c>
      <c r="L1084" s="20">
        <v>1976</v>
      </c>
      <c r="M1084" s="20" t="s">
        <v>8354</v>
      </c>
      <c r="N1084" s="20" t="s">
        <v>8349</v>
      </c>
      <c r="O1084" s="20" t="s">
        <v>8353</v>
      </c>
      <c r="P1084" s="20" t="s">
        <v>8360</v>
      </c>
      <c r="Q1084" s="20" t="str">
        <f>CONCATENATE(Table1[[#This Row],[date]],"-",M1084,"-",L1084)</f>
        <v>14-Jun-1976</v>
      </c>
      <c r="R1084" s="24">
        <f t="shared" si="16"/>
        <v>46.98151950718686</v>
      </c>
    </row>
    <row r="1085" spans="1:18" x14ac:dyDescent="0.25">
      <c r="A1085" t="s">
        <v>2510</v>
      </c>
      <c r="B1085">
        <v>1976</v>
      </c>
      <c r="C1085" t="s">
        <v>8359</v>
      </c>
      <c r="D1085">
        <v>19</v>
      </c>
      <c r="E1085">
        <v>1</v>
      </c>
      <c r="F1085" s="17">
        <v>8823.99</v>
      </c>
      <c r="G1085" t="s">
        <v>8349</v>
      </c>
      <c r="H1085" t="s">
        <v>8350</v>
      </c>
      <c r="I1085" t="s">
        <v>8366</v>
      </c>
      <c r="L1085" s="20">
        <v>1976</v>
      </c>
      <c r="M1085" s="20" t="s">
        <v>8359</v>
      </c>
      <c r="N1085" s="20" t="s">
        <v>8349</v>
      </c>
      <c r="O1085" s="20" t="s">
        <v>8350</v>
      </c>
      <c r="P1085" s="20" t="s">
        <v>8366</v>
      </c>
      <c r="Q1085" s="20" t="str">
        <f>CONCATENATE(Table1[[#This Row],[date]],"-",M1085,"-",L1085)</f>
        <v>19-Oct-1976</v>
      </c>
      <c r="R1085" s="24">
        <f t="shared" si="16"/>
        <v>46.633812457221083</v>
      </c>
    </row>
    <row r="1086" spans="1:18" x14ac:dyDescent="0.25">
      <c r="A1086" t="s">
        <v>2508</v>
      </c>
      <c r="B1086">
        <v>1988</v>
      </c>
      <c r="C1086" t="s">
        <v>8358</v>
      </c>
      <c r="D1086">
        <v>22</v>
      </c>
      <c r="E1086">
        <v>3</v>
      </c>
      <c r="F1086" s="17">
        <v>8824.27</v>
      </c>
      <c r="G1086" t="s">
        <v>8349</v>
      </c>
      <c r="H1086" t="s">
        <v>8353</v>
      </c>
      <c r="I1086" t="s">
        <v>8365</v>
      </c>
      <c r="L1086" s="20">
        <v>1988</v>
      </c>
      <c r="M1086" s="20" t="s">
        <v>8358</v>
      </c>
      <c r="N1086" s="20" t="s">
        <v>8349</v>
      </c>
      <c r="O1086" s="20" t="s">
        <v>8353</v>
      </c>
      <c r="P1086" s="20" t="s">
        <v>8365</v>
      </c>
      <c r="Q1086" s="20" t="str">
        <f>CONCATENATE(Table1[[#This Row],[date]],"-",M1086,"-",L1086)</f>
        <v>22-Aug-1988</v>
      </c>
      <c r="R1086" s="24">
        <f t="shared" si="16"/>
        <v>34.792607802874741</v>
      </c>
    </row>
    <row r="1087" spans="1:18" x14ac:dyDescent="0.25">
      <c r="A1087" t="s">
        <v>2506</v>
      </c>
      <c r="B1087">
        <v>1976</v>
      </c>
      <c r="C1087" t="s">
        <v>8348</v>
      </c>
      <c r="D1087">
        <v>14</v>
      </c>
      <c r="E1087">
        <v>2</v>
      </c>
      <c r="F1087" s="17">
        <v>8825.09</v>
      </c>
      <c r="G1087" t="s">
        <v>8349</v>
      </c>
      <c r="H1087" t="s">
        <v>8350</v>
      </c>
      <c r="I1087" t="s">
        <v>8360</v>
      </c>
      <c r="L1087" s="20">
        <v>1976</v>
      </c>
      <c r="M1087" s="20" t="s">
        <v>8348</v>
      </c>
      <c r="N1087" s="20" t="s">
        <v>8349</v>
      </c>
      <c r="O1087" s="20" t="s">
        <v>8350</v>
      </c>
      <c r="P1087" s="20" t="s">
        <v>8360</v>
      </c>
      <c r="Q1087" s="20" t="str">
        <f>CONCATENATE(Table1[[#This Row],[date]],"-",M1087,"-",L1087)</f>
        <v>14-Jul-1976</v>
      </c>
      <c r="R1087" s="24">
        <f t="shared" si="16"/>
        <v>46.899383983572896</v>
      </c>
    </row>
    <row r="1088" spans="1:18" x14ac:dyDescent="0.25">
      <c r="A1088" t="s">
        <v>2504</v>
      </c>
      <c r="B1088">
        <v>1972</v>
      </c>
      <c r="C1088" t="s">
        <v>8352</v>
      </c>
      <c r="D1088">
        <v>14</v>
      </c>
      <c r="E1088">
        <v>0</v>
      </c>
      <c r="F1088" s="17">
        <v>8827.2099999999991</v>
      </c>
      <c r="G1088" t="s">
        <v>8350</v>
      </c>
      <c r="H1088" t="s">
        <v>8353</v>
      </c>
      <c r="I1088" t="s">
        <v>8356</v>
      </c>
      <c r="L1088" s="20">
        <v>1972</v>
      </c>
      <c r="M1088" s="20" t="s">
        <v>8352</v>
      </c>
      <c r="N1088" s="20" t="s">
        <v>8350</v>
      </c>
      <c r="O1088" s="20" t="s">
        <v>8353</v>
      </c>
      <c r="P1088" s="20" t="s">
        <v>8356</v>
      </c>
      <c r="Q1088" s="20" t="str">
        <f>CONCATENATE(Table1[[#This Row],[date]],"-",M1088,"-",L1088)</f>
        <v>14-Nov-1972</v>
      </c>
      <c r="R1088" s="24">
        <f t="shared" si="16"/>
        <v>50.562628336755644</v>
      </c>
    </row>
    <row r="1089" spans="1:18" x14ac:dyDescent="0.25">
      <c r="A1089" t="s">
        <v>2502</v>
      </c>
      <c r="B1089">
        <v>1972</v>
      </c>
      <c r="C1089" t="s">
        <v>8352</v>
      </c>
      <c r="D1089">
        <v>22</v>
      </c>
      <c r="E1089">
        <v>0</v>
      </c>
      <c r="F1089" s="17">
        <v>8835.26</v>
      </c>
      <c r="G1089" t="s">
        <v>8350</v>
      </c>
      <c r="H1089" t="s">
        <v>8349</v>
      </c>
      <c r="I1089" t="s">
        <v>8356</v>
      </c>
      <c r="L1089" s="20">
        <v>1972</v>
      </c>
      <c r="M1089" s="20" t="s">
        <v>8352</v>
      </c>
      <c r="N1089" s="20" t="s">
        <v>8350</v>
      </c>
      <c r="O1089" s="20" t="s">
        <v>8349</v>
      </c>
      <c r="P1089" s="20" t="s">
        <v>8356</v>
      </c>
      <c r="Q1089" s="20" t="str">
        <f>CONCATENATE(Table1[[#This Row],[date]],"-",M1089,"-",L1089)</f>
        <v>22-Nov-1972</v>
      </c>
      <c r="R1089" s="24">
        <f t="shared" si="16"/>
        <v>50.540725530458587</v>
      </c>
    </row>
    <row r="1090" spans="1:18" x14ac:dyDescent="0.25">
      <c r="A1090" t="s">
        <v>2500</v>
      </c>
      <c r="B1090">
        <v>1974</v>
      </c>
      <c r="C1090" t="s">
        <v>8354</v>
      </c>
      <c r="D1090">
        <v>18</v>
      </c>
      <c r="E1090">
        <v>1</v>
      </c>
      <c r="F1090" s="17">
        <v>8871.15</v>
      </c>
      <c r="G1090" t="s">
        <v>8349</v>
      </c>
      <c r="H1090" t="s">
        <v>8350</v>
      </c>
      <c r="I1090" t="s">
        <v>8351</v>
      </c>
      <c r="L1090" s="20">
        <v>1974</v>
      </c>
      <c r="M1090" s="20" t="s">
        <v>8354</v>
      </c>
      <c r="N1090" s="20" t="s">
        <v>8349</v>
      </c>
      <c r="O1090" s="20" t="s">
        <v>8350</v>
      </c>
      <c r="P1090" s="20" t="s">
        <v>8351</v>
      </c>
      <c r="Q1090" s="20" t="str">
        <f>CONCATENATE(Table1[[#This Row],[date]],"-",M1090,"-",L1090)</f>
        <v>18-Jun-1974</v>
      </c>
      <c r="R1090" s="24">
        <f t="shared" si="16"/>
        <v>48.973277844704853</v>
      </c>
    </row>
    <row r="1091" spans="1:18" x14ac:dyDescent="0.25">
      <c r="A1091" t="s">
        <v>2498</v>
      </c>
      <c r="B1091">
        <v>1973</v>
      </c>
      <c r="C1091" t="s">
        <v>8355</v>
      </c>
      <c r="D1091">
        <v>9</v>
      </c>
      <c r="E1091">
        <v>0</v>
      </c>
      <c r="F1091" s="17">
        <v>8890.59</v>
      </c>
      <c r="G1091" t="s">
        <v>8349</v>
      </c>
      <c r="H1091" t="s">
        <v>8350</v>
      </c>
      <c r="I1091" t="s">
        <v>8356</v>
      </c>
      <c r="L1091" s="20">
        <v>1973</v>
      </c>
      <c r="M1091" s="20" t="s">
        <v>8355</v>
      </c>
      <c r="N1091" s="20" t="s">
        <v>8349</v>
      </c>
      <c r="O1091" s="20" t="s">
        <v>8350</v>
      </c>
      <c r="P1091" s="20" t="s">
        <v>8356</v>
      </c>
      <c r="Q1091" s="20" t="str">
        <f>CONCATENATE(Table1[[#This Row],[date]],"-",M1091,"-",L1091)</f>
        <v>9-Sep-1973</v>
      </c>
      <c r="R1091" s="24">
        <f t="shared" ref="R1091:R1154" si="17">YEARFRAC(Q1091,DATE(2023,6,8),1)</f>
        <v>49.746013850861651</v>
      </c>
    </row>
    <row r="1092" spans="1:18" x14ac:dyDescent="0.25">
      <c r="A1092" t="s">
        <v>2496</v>
      </c>
      <c r="B1092">
        <v>1978</v>
      </c>
      <c r="C1092" t="s">
        <v>8357</v>
      </c>
      <c r="D1092">
        <v>16</v>
      </c>
      <c r="E1092">
        <v>3</v>
      </c>
      <c r="F1092" s="17">
        <v>8891.14</v>
      </c>
      <c r="G1092" t="s">
        <v>8349</v>
      </c>
      <c r="H1092" t="s">
        <v>8350</v>
      </c>
      <c r="I1092" t="s">
        <v>8370</v>
      </c>
      <c r="L1092" s="20">
        <v>1978</v>
      </c>
      <c r="M1092" s="20" t="s">
        <v>8357</v>
      </c>
      <c r="N1092" s="20" t="s">
        <v>8349</v>
      </c>
      <c r="O1092" s="20" t="s">
        <v>8350</v>
      </c>
      <c r="P1092" s="20" t="s">
        <v>8370</v>
      </c>
      <c r="Q1092" s="20" t="str">
        <f>CONCATENATE(Table1[[#This Row],[date]],"-",M1092,"-",L1092)</f>
        <v>16-Dec-1978</v>
      </c>
      <c r="R1092" s="24">
        <f t="shared" si="17"/>
        <v>44.477709660139276</v>
      </c>
    </row>
    <row r="1093" spans="1:18" x14ac:dyDescent="0.25">
      <c r="A1093" t="s">
        <v>2494</v>
      </c>
      <c r="B1093">
        <v>1997</v>
      </c>
      <c r="C1093" t="s">
        <v>8352</v>
      </c>
      <c r="D1093">
        <v>28</v>
      </c>
      <c r="E1093">
        <v>0</v>
      </c>
      <c r="F1093" s="17">
        <v>8906.14</v>
      </c>
      <c r="G1093" t="s">
        <v>8349</v>
      </c>
      <c r="H1093" t="s">
        <v>8349</v>
      </c>
      <c r="I1093" t="s">
        <v>8356</v>
      </c>
      <c r="L1093" s="20">
        <v>1997</v>
      </c>
      <c r="M1093" s="20" t="s">
        <v>8352</v>
      </c>
      <c r="N1093" s="20" t="s">
        <v>8349</v>
      </c>
      <c r="O1093" s="20" t="s">
        <v>8349</v>
      </c>
      <c r="P1093" s="20" t="s">
        <v>8356</v>
      </c>
      <c r="Q1093" s="20" t="str">
        <f>CONCATENATE(Table1[[#This Row],[date]],"-",M1093,"-",L1093)</f>
        <v>28-Nov-1997</v>
      </c>
      <c r="R1093" s="24">
        <f t="shared" si="17"/>
        <v>25.526924247033769</v>
      </c>
    </row>
    <row r="1094" spans="1:18" x14ac:dyDescent="0.25">
      <c r="A1094" t="s">
        <v>2492</v>
      </c>
      <c r="B1094">
        <v>1967</v>
      </c>
      <c r="C1094" t="s">
        <v>8355</v>
      </c>
      <c r="D1094">
        <v>6</v>
      </c>
      <c r="E1094">
        <v>0</v>
      </c>
      <c r="F1094" s="17">
        <v>8908.4699999999993</v>
      </c>
      <c r="G1094" t="s">
        <v>8350</v>
      </c>
      <c r="H1094" t="s">
        <v>8349</v>
      </c>
      <c r="I1094" t="s">
        <v>8351</v>
      </c>
      <c r="L1094" s="20">
        <v>1967</v>
      </c>
      <c r="M1094" s="20" t="s">
        <v>8355</v>
      </c>
      <c r="N1094" s="20" t="s">
        <v>8350</v>
      </c>
      <c r="O1094" s="20" t="s">
        <v>8349</v>
      </c>
      <c r="P1094" s="20" t="s">
        <v>8351</v>
      </c>
      <c r="Q1094" s="20" t="str">
        <f>CONCATENATE(Table1[[#This Row],[date]],"-",M1094,"-",L1094)</f>
        <v>6-Sep-1967</v>
      </c>
      <c r="R1094" s="24">
        <f t="shared" si="17"/>
        <v>55.754262932897831</v>
      </c>
    </row>
    <row r="1095" spans="1:18" x14ac:dyDescent="0.25">
      <c r="A1095" t="s">
        <v>2490</v>
      </c>
      <c r="B1095">
        <v>1975</v>
      </c>
      <c r="C1095" t="s">
        <v>8348</v>
      </c>
      <c r="D1095">
        <v>7</v>
      </c>
      <c r="E1095">
        <v>1</v>
      </c>
      <c r="F1095" s="17">
        <v>8930.93</v>
      </c>
      <c r="G1095" t="s">
        <v>8349</v>
      </c>
      <c r="H1095" t="s">
        <v>8349</v>
      </c>
      <c r="I1095" t="s">
        <v>8356</v>
      </c>
      <c r="L1095" s="20">
        <v>1975</v>
      </c>
      <c r="M1095" s="20" t="s">
        <v>8348</v>
      </c>
      <c r="N1095" s="20" t="s">
        <v>8349</v>
      </c>
      <c r="O1095" s="20" t="s">
        <v>8349</v>
      </c>
      <c r="P1095" s="20" t="s">
        <v>8356</v>
      </c>
      <c r="Q1095" s="20" t="str">
        <f>CONCATENATE(Table1[[#This Row],[date]],"-",M1095,"-",L1095)</f>
        <v>7-Jul-1975</v>
      </c>
      <c r="R1095" s="24">
        <f t="shared" si="17"/>
        <v>47.92127172151757</v>
      </c>
    </row>
    <row r="1096" spans="1:18" x14ac:dyDescent="0.25">
      <c r="A1096" t="s">
        <v>2488</v>
      </c>
      <c r="B1096">
        <v>1972</v>
      </c>
      <c r="C1096" t="s">
        <v>8354</v>
      </c>
      <c r="D1096">
        <v>6</v>
      </c>
      <c r="E1096">
        <v>0</v>
      </c>
      <c r="F1096" s="17">
        <v>8932.08</v>
      </c>
      <c r="G1096" t="s">
        <v>8349</v>
      </c>
      <c r="H1096" t="s">
        <v>8353</v>
      </c>
      <c r="I1096" t="s">
        <v>8360</v>
      </c>
      <c r="L1096" s="20">
        <v>1972</v>
      </c>
      <c r="M1096" s="20" t="s">
        <v>8354</v>
      </c>
      <c r="N1096" s="20" t="s">
        <v>8349</v>
      </c>
      <c r="O1096" s="20" t="s">
        <v>8353</v>
      </c>
      <c r="P1096" s="20" t="s">
        <v>8360</v>
      </c>
      <c r="Q1096" s="20" t="str">
        <f>CONCATENATE(Table1[[#This Row],[date]],"-",M1096,"-",L1096)</f>
        <v>6-Jun-1972</v>
      </c>
      <c r="R1096" s="24">
        <f t="shared" si="17"/>
        <v>51.003422313483917</v>
      </c>
    </row>
    <row r="1097" spans="1:18" x14ac:dyDescent="0.25">
      <c r="A1097" t="s">
        <v>2486</v>
      </c>
      <c r="B1097">
        <v>1976</v>
      </c>
      <c r="C1097" t="s">
        <v>8357</v>
      </c>
      <c r="D1097">
        <v>25</v>
      </c>
      <c r="E1097">
        <v>3</v>
      </c>
      <c r="F1097" s="17">
        <v>8944.1200000000008</v>
      </c>
      <c r="G1097" t="s">
        <v>8350</v>
      </c>
      <c r="H1097" t="s">
        <v>8349</v>
      </c>
      <c r="I1097" t="s">
        <v>8351</v>
      </c>
      <c r="L1097" s="20">
        <v>1976</v>
      </c>
      <c r="M1097" s="20" t="s">
        <v>8357</v>
      </c>
      <c r="N1097" s="20" t="s">
        <v>8350</v>
      </c>
      <c r="O1097" s="20" t="s">
        <v>8349</v>
      </c>
      <c r="P1097" s="20" t="s">
        <v>8351</v>
      </c>
      <c r="Q1097" s="20" t="str">
        <f>CONCATENATE(Table1[[#This Row],[date]],"-",M1097,"-",L1097)</f>
        <v>25-Dec-1976</v>
      </c>
      <c r="R1097" s="24">
        <f t="shared" si="17"/>
        <v>46.450376454483234</v>
      </c>
    </row>
    <row r="1098" spans="1:18" x14ac:dyDescent="0.25">
      <c r="A1098" t="s">
        <v>2484</v>
      </c>
      <c r="B1098">
        <v>1992</v>
      </c>
      <c r="C1098" t="s">
        <v>8355</v>
      </c>
      <c r="D1098">
        <v>27</v>
      </c>
      <c r="E1098">
        <v>0</v>
      </c>
      <c r="F1098" s="17">
        <v>8954.99</v>
      </c>
      <c r="G1098" t="s">
        <v>8349</v>
      </c>
      <c r="H1098" t="s">
        <v>8350</v>
      </c>
      <c r="I1098" t="s">
        <v>8372</v>
      </c>
      <c r="L1098" s="20">
        <v>1992</v>
      </c>
      <c r="M1098" s="20" t="s">
        <v>8355</v>
      </c>
      <c r="N1098" s="20" t="s">
        <v>8349</v>
      </c>
      <c r="O1098" s="20" t="s">
        <v>8350</v>
      </c>
      <c r="P1098" s="20" t="s">
        <v>8372</v>
      </c>
      <c r="Q1098" s="20" t="str">
        <f>CONCATENATE(Table1[[#This Row],[date]],"-",M1098,"-",L1098)</f>
        <v>27-Sep-1992</v>
      </c>
      <c r="R1098" s="24">
        <f t="shared" si="17"/>
        <v>30.694045174537987</v>
      </c>
    </row>
    <row r="1099" spans="1:18" x14ac:dyDescent="0.25">
      <c r="A1099" t="s">
        <v>2482</v>
      </c>
      <c r="B1099">
        <v>1974</v>
      </c>
      <c r="C1099" t="s">
        <v>8358</v>
      </c>
      <c r="D1099">
        <v>17</v>
      </c>
      <c r="E1099">
        <v>1</v>
      </c>
      <c r="F1099" s="17">
        <v>8964.06</v>
      </c>
      <c r="G1099" t="s">
        <v>8350</v>
      </c>
      <c r="H1099" t="s">
        <v>8349</v>
      </c>
      <c r="I1099" t="s">
        <v>8363</v>
      </c>
      <c r="L1099" s="20">
        <v>1974</v>
      </c>
      <c r="M1099" s="20" t="s">
        <v>8358</v>
      </c>
      <c r="N1099" s="20" t="s">
        <v>8350</v>
      </c>
      <c r="O1099" s="20" t="s">
        <v>8349</v>
      </c>
      <c r="P1099" s="20" t="s">
        <v>8363</v>
      </c>
      <c r="Q1099" s="20" t="str">
        <f>CONCATENATE(Table1[[#This Row],[date]],"-",M1099,"-",L1099)</f>
        <v>17-Aug-1974</v>
      </c>
      <c r="R1099" s="24">
        <f t="shared" si="17"/>
        <v>48.809002299857625</v>
      </c>
    </row>
    <row r="1100" spans="1:18" x14ac:dyDescent="0.25">
      <c r="A1100" t="s">
        <v>2480</v>
      </c>
      <c r="B1100">
        <v>1983</v>
      </c>
      <c r="C1100" t="s">
        <v>8348</v>
      </c>
      <c r="D1100">
        <v>15</v>
      </c>
      <c r="E1100">
        <v>5</v>
      </c>
      <c r="F1100" s="17">
        <v>8965.7999999999993</v>
      </c>
      <c r="G1100" t="s">
        <v>8349</v>
      </c>
      <c r="H1100" t="s">
        <v>8350</v>
      </c>
      <c r="I1100" t="s">
        <v>8356</v>
      </c>
      <c r="L1100" s="20">
        <v>1983</v>
      </c>
      <c r="M1100" s="20" t="s">
        <v>8348</v>
      </c>
      <c r="N1100" s="20" t="s">
        <v>8349</v>
      </c>
      <c r="O1100" s="20" t="s">
        <v>8350</v>
      </c>
      <c r="P1100" s="20" t="s">
        <v>8356</v>
      </c>
      <c r="Q1100" s="20" t="str">
        <f>CONCATENATE(Table1[[#This Row],[date]],"-",M1100,"-",L1100)</f>
        <v>15-Jul-1983</v>
      </c>
      <c r="R1100" s="24">
        <f t="shared" si="17"/>
        <v>39.899365609348912</v>
      </c>
    </row>
    <row r="1101" spans="1:18" x14ac:dyDescent="0.25">
      <c r="A1101" t="s">
        <v>2478</v>
      </c>
      <c r="B1101">
        <v>1974</v>
      </c>
      <c r="C1101" t="s">
        <v>8355</v>
      </c>
      <c r="D1101">
        <v>8</v>
      </c>
      <c r="E1101">
        <v>2</v>
      </c>
      <c r="F1101" s="17">
        <v>8968.33</v>
      </c>
      <c r="G1101" t="s">
        <v>8350</v>
      </c>
      <c r="H1101" t="s">
        <v>8349</v>
      </c>
      <c r="I1101" t="s">
        <v>8360</v>
      </c>
      <c r="L1101" s="20">
        <v>1974</v>
      </c>
      <c r="M1101" s="20" t="s">
        <v>8355</v>
      </c>
      <c r="N1101" s="20" t="s">
        <v>8350</v>
      </c>
      <c r="O1101" s="20" t="s">
        <v>8349</v>
      </c>
      <c r="P1101" s="20" t="s">
        <v>8360</v>
      </c>
      <c r="Q1101" s="20" t="str">
        <f>CONCATENATE(Table1[[#This Row],[date]],"-",M1101,"-",L1101)</f>
        <v>8-Sep-1974</v>
      </c>
      <c r="R1101" s="24">
        <f t="shared" si="17"/>
        <v>48.748767933413646</v>
      </c>
    </row>
    <row r="1102" spans="1:18" x14ac:dyDescent="0.25">
      <c r="A1102" t="s">
        <v>2476</v>
      </c>
      <c r="B1102">
        <v>1974</v>
      </c>
      <c r="C1102" t="s">
        <v>8348</v>
      </c>
      <c r="D1102">
        <v>21</v>
      </c>
      <c r="E1102">
        <v>2</v>
      </c>
      <c r="F1102" s="17">
        <v>8978.19</v>
      </c>
      <c r="G1102" t="s">
        <v>8349</v>
      </c>
      <c r="H1102" t="s">
        <v>8349</v>
      </c>
      <c r="I1102" t="s">
        <v>8351</v>
      </c>
      <c r="L1102" s="20">
        <v>1974</v>
      </c>
      <c r="M1102" s="20" t="s">
        <v>8348</v>
      </c>
      <c r="N1102" s="20" t="s">
        <v>8349</v>
      </c>
      <c r="O1102" s="20" t="s">
        <v>8349</v>
      </c>
      <c r="P1102" s="20" t="s">
        <v>8351</v>
      </c>
      <c r="Q1102" s="20" t="str">
        <f>CONCATENATE(Table1[[#This Row],[date]],"-",M1102,"-",L1102)</f>
        <v>21-Jul-1974</v>
      </c>
      <c r="R1102" s="24">
        <f t="shared" si="17"/>
        <v>48.882926295038878</v>
      </c>
    </row>
    <row r="1103" spans="1:18" x14ac:dyDescent="0.25">
      <c r="A1103" t="s">
        <v>2474</v>
      </c>
      <c r="B1103">
        <v>1973</v>
      </c>
      <c r="C1103" t="s">
        <v>8359</v>
      </c>
      <c r="D1103">
        <v>11</v>
      </c>
      <c r="E1103">
        <v>0</v>
      </c>
      <c r="F1103" s="17">
        <v>8988.16</v>
      </c>
      <c r="G1103" t="s">
        <v>8349</v>
      </c>
      <c r="H1103" t="s">
        <v>8353</v>
      </c>
      <c r="I1103" t="s">
        <v>8356</v>
      </c>
      <c r="L1103" s="20">
        <v>1973</v>
      </c>
      <c r="M1103" s="20" t="s">
        <v>8359</v>
      </c>
      <c r="N1103" s="20" t="s">
        <v>8349</v>
      </c>
      <c r="O1103" s="20" t="s">
        <v>8353</v>
      </c>
      <c r="P1103" s="20" t="s">
        <v>8356</v>
      </c>
      <c r="Q1103" s="20" t="str">
        <f>CONCATENATE(Table1[[#This Row],[date]],"-",M1103,"-",L1103)</f>
        <v>11-Oct-1973</v>
      </c>
      <c r="R1103" s="24">
        <f t="shared" si="17"/>
        <v>49.658399098083429</v>
      </c>
    </row>
    <row r="1104" spans="1:18" x14ac:dyDescent="0.25">
      <c r="A1104" t="s">
        <v>2472</v>
      </c>
      <c r="B1104">
        <v>1979</v>
      </c>
      <c r="C1104" t="s">
        <v>8357</v>
      </c>
      <c r="D1104">
        <v>16</v>
      </c>
      <c r="E1104">
        <v>2</v>
      </c>
      <c r="F1104" s="17">
        <v>8998.43</v>
      </c>
      <c r="G1104" t="s">
        <v>8349</v>
      </c>
      <c r="H1104" t="s">
        <v>8353</v>
      </c>
      <c r="I1104" t="s">
        <v>8365</v>
      </c>
      <c r="L1104" s="20">
        <v>1979</v>
      </c>
      <c r="M1104" s="20" t="s">
        <v>8357</v>
      </c>
      <c r="N1104" s="20" t="s">
        <v>8349</v>
      </c>
      <c r="O1104" s="20" t="s">
        <v>8353</v>
      </c>
      <c r="P1104" s="20" t="s">
        <v>8365</v>
      </c>
      <c r="Q1104" s="20" t="str">
        <f>CONCATENATE(Table1[[#This Row],[date]],"-",M1104,"-",L1104)</f>
        <v>16-Dec-1979</v>
      </c>
      <c r="R1104" s="24">
        <f t="shared" si="17"/>
        <v>43.47773180822584</v>
      </c>
    </row>
    <row r="1105" spans="1:18" x14ac:dyDescent="0.25">
      <c r="A1105" t="s">
        <v>2470</v>
      </c>
      <c r="B1105">
        <v>1993</v>
      </c>
      <c r="C1105" t="s">
        <v>8357</v>
      </c>
      <c r="D1105">
        <v>1</v>
      </c>
      <c r="E1105">
        <v>0</v>
      </c>
      <c r="F1105" s="17">
        <v>9010.2000000000007</v>
      </c>
      <c r="G1105" t="s">
        <v>8349</v>
      </c>
      <c r="H1105" t="s">
        <v>8350</v>
      </c>
      <c r="I1105" t="s">
        <v>8372</v>
      </c>
      <c r="L1105" s="20">
        <v>1993</v>
      </c>
      <c r="M1105" s="20" t="s">
        <v>8357</v>
      </c>
      <c r="N1105" s="20" t="s">
        <v>8349</v>
      </c>
      <c r="O1105" s="20" t="s">
        <v>8350</v>
      </c>
      <c r="P1105" s="20" t="s">
        <v>8372</v>
      </c>
      <c r="Q1105" s="20" t="str">
        <f>CONCATENATE(Table1[[#This Row],[date]],"-",M1105,"-",L1105)</f>
        <v>1-Dec-1993</v>
      </c>
      <c r="R1105" s="24">
        <f t="shared" si="17"/>
        <v>29.5187246069599</v>
      </c>
    </row>
    <row r="1106" spans="1:18" x14ac:dyDescent="0.25">
      <c r="A1106" t="s">
        <v>2468</v>
      </c>
      <c r="B1106">
        <v>1972</v>
      </c>
      <c r="C1106" t="s">
        <v>8357</v>
      </c>
      <c r="D1106">
        <v>7</v>
      </c>
      <c r="E1106">
        <v>1</v>
      </c>
      <c r="F1106" s="17">
        <v>9048.0300000000007</v>
      </c>
      <c r="G1106" t="s">
        <v>8349</v>
      </c>
      <c r="H1106" t="s">
        <v>8349</v>
      </c>
      <c r="I1106" t="s">
        <v>8351</v>
      </c>
      <c r="L1106" s="20">
        <v>1972</v>
      </c>
      <c r="M1106" s="20" t="s">
        <v>8357</v>
      </c>
      <c r="N1106" s="20" t="s">
        <v>8349</v>
      </c>
      <c r="O1106" s="20" t="s">
        <v>8349</v>
      </c>
      <c r="P1106" s="20" t="s">
        <v>8351</v>
      </c>
      <c r="Q1106" s="20" t="str">
        <f>CONCATENATE(Table1[[#This Row],[date]],"-",M1106,"-",L1106)</f>
        <v>7-Dec-1972</v>
      </c>
      <c r="R1106" s="24">
        <f t="shared" si="17"/>
        <v>50.499657768651609</v>
      </c>
    </row>
    <row r="1107" spans="1:18" x14ac:dyDescent="0.25">
      <c r="A1107" t="s">
        <v>2466</v>
      </c>
      <c r="B1107">
        <v>1972</v>
      </c>
      <c r="C1107" t="s">
        <v>8357</v>
      </c>
      <c r="D1107">
        <v>2</v>
      </c>
      <c r="E1107">
        <v>1</v>
      </c>
      <c r="F1107" s="17">
        <v>9058.73</v>
      </c>
      <c r="G1107" t="s">
        <v>8350</v>
      </c>
      <c r="H1107" t="s">
        <v>8349</v>
      </c>
      <c r="I1107" t="s">
        <v>8351</v>
      </c>
      <c r="L1107" s="20">
        <v>1972</v>
      </c>
      <c r="M1107" s="20" t="s">
        <v>8357</v>
      </c>
      <c r="N1107" s="20" t="s">
        <v>8350</v>
      </c>
      <c r="O1107" s="20" t="s">
        <v>8349</v>
      </c>
      <c r="P1107" s="20" t="s">
        <v>8351</v>
      </c>
      <c r="Q1107" s="20" t="str">
        <f>CONCATENATE(Table1[[#This Row],[date]],"-",M1107,"-",L1107)</f>
        <v>2-Dec-1972</v>
      </c>
      <c r="R1107" s="24">
        <f t="shared" si="17"/>
        <v>50.513347022587268</v>
      </c>
    </row>
    <row r="1108" spans="1:18" x14ac:dyDescent="0.25">
      <c r="A1108" t="s">
        <v>2464</v>
      </c>
      <c r="B1108">
        <v>1977</v>
      </c>
      <c r="C1108" t="s">
        <v>8352</v>
      </c>
      <c r="D1108">
        <v>4</v>
      </c>
      <c r="E1108">
        <v>2</v>
      </c>
      <c r="F1108" s="17">
        <v>9095.07</v>
      </c>
      <c r="G1108" t="s">
        <v>8349</v>
      </c>
      <c r="H1108" t="s">
        <v>8349</v>
      </c>
      <c r="I1108" t="s">
        <v>8366</v>
      </c>
      <c r="L1108" s="20">
        <v>1977</v>
      </c>
      <c r="M1108" s="20" t="s">
        <v>8352</v>
      </c>
      <c r="N1108" s="20" t="s">
        <v>8349</v>
      </c>
      <c r="O1108" s="20" t="s">
        <v>8349</v>
      </c>
      <c r="P1108" s="20" t="s">
        <v>8366</v>
      </c>
      <c r="Q1108" s="20" t="str">
        <f>CONCATENATE(Table1[[#This Row],[date]],"-",M1108,"-",L1108)</f>
        <v>4-Nov-1977</v>
      </c>
      <c r="R1108" s="24">
        <f t="shared" si="17"/>
        <v>45.592683210998487</v>
      </c>
    </row>
    <row r="1109" spans="1:18" x14ac:dyDescent="0.25">
      <c r="A1109" t="s">
        <v>2462</v>
      </c>
      <c r="B1109">
        <v>1965</v>
      </c>
      <c r="C1109" t="s">
        <v>8352</v>
      </c>
      <c r="D1109">
        <v>9</v>
      </c>
      <c r="E1109">
        <v>0</v>
      </c>
      <c r="F1109" s="17">
        <v>9095.94</v>
      </c>
      <c r="G1109" t="s">
        <v>8350</v>
      </c>
      <c r="H1109" t="s">
        <v>8353</v>
      </c>
      <c r="I1109" t="s">
        <v>8360</v>
      </c>
      <c r="L1109" s="20">
        <v>1965</v>
      </c>
      <c r="M1109" s="20" t="s">
        <v>8352</v>
      </c>
      <c r="N1109" s="20" t="s">
        <v>8350</v>
      </c>
      <c r="O1109" s="20" t="s">
        <v>8353</v>
      </c>
      <c r="P1109" s="20" t="s">
        <v>8360</v>
      </c>
      <c r="Q1109" s="20" t="str">
        <f>CONCATENATE(Table1[[#This Row],[date]],"-",M1109,"-",L1109)</f>
        <v>9-Nov-1965</v>
      </c>
      <c r="R1109" s="24">
        <f t="shared" si="17"/>
        <v>57.57900598635667</v>
      </c>
    </row>
    <row r="1110" spans="1:18" x14ac:dyDescent="0.25">
      <c r="A1110" t="s">
        <v>2460</v>
      </c>
      <c r="B1110">
        <v>1977</v>
      </c>
      <c r="C1110" t="s">
        <v>8357</v>
      </c>
      <c r="D1110">
        <v>2</v>
      </c>
      <c r="E1110">
        <v>3</v>
      </c>
      <c r="F1110" s="17">
        <v>9101.7999999999993</v>
      </c>
      <c r="G1110" t="s">
        <v>8349</v>
      </c>
      <c r="H1110" t="s">
        <v>8353</v>
      </c>
      <c r="I1110" t="s">
        <v>8360</v>
      </c>
      <c r="L1110" s="20">
        <v>1977</v>
      </c>
      <c r="M1110" s="20" t="s">
        <v>8357</v>
      </c>
      <c r="N1110" s="20" t="s">
        <v>8349</v>
      </c>
      <c r="O1110" s="20" t="s">
        <v>8353</v>
      </c>
      <c r="P1110" s="20" t="s">
        <v>8360</v>
      </c>
      <c r="Q1110" s="20" t="str">
        <f>CONCATENATE(Table1[[#This Row],[date]],"-",M1110,"-",L1110)</f>
        <v>2-Dec-1977</v>
      </c>
      <c r="R1110" s="24">
        <f t="shared" si="17"/>
        <v>45.516020039613188</v>
      </c>
    </row>
    <row r="1111" spans="1:18" x14ac:dyDescent="0.25">
      <c r="A1111" t="s">
        <v>2458</v>
      </c>
      <c r="B1111">
        <v>1970</v>
      </c>
      <c r="C1111" t="s">
        <v>8358</v>
      </c>
      <c r="D1111">
        <v>12</v>
      </c>
      <c r="E1111">
        <v>0</v>
      </c>
      <c r="F1111" s="17">
        <v>9140.9500000000007</v>
      </c>
      <c r="G1111" t="s">
        <v>8350</v>
      </c>
      <c r="H1111" t="s">
        <v>8350</v>
      </c>
      <c r="I1111" t="s">
        <v>8351</v>
      </c>
      <c r="L1111" s="20">
        <v>1970</v>
      </c>
      <c r="M1111" s="20" t="s">
        <v>8358</v>
      </c>
      <c r="N1111" s="20" t="s">
        <v>8350</v>
      </c>
      <c r="O1111" s="20" t="s">
        <v>8350</v>
      </c>
      <c r="P1111" s="20" t="s">
        <v>8351</v>
      </c>
      <c r="Q1111" s="20" t="str">
        <f>CONCATENATE(Table1[[#This Row],[date]],"-",M1111,"-",L1111)</f>
        <v>12-Aug-1970</v>
      </c>
      <c r="R1111" s="24">
        <f t="shared" si="17"/>
        <v>52.822694316280483</v>
      </c>
    </row>
    <row r="1112" spans="1:18" x14ac:dyDescent="0.25">
      <c r="A1112" t="s">
        <v>2456</v>
      </c>
      <c r="B1112">
        <v>1970</v>
      </c>
      <c r="C1112" t="s">
        <v>8359</v>
      </c>
      <c r="D1112">
        <v>18</v>
      </c>
      <c r="E1112">
        <v>0</v>
      </c>
      <c r="F1112" s="17">
        <v>9144.57</v>
      </c>
      <c r="G1112" t="s">
        <v>8350</v>
      </c>
      <c r="H1112" t="s">
        <v>8349</v>
      </c>
      <c r="I1112" t="s">
        <v>8360</v>
      </c>
      <c r="L1112" s="20">
        <v>1970</v>
      </c>
      <c r="M1112" s="20" t="s">
        <v>8359</v>
      </c>
      <c r="N1112" s="20" t="s">
        <v>8350</v>
      </c>
      <c r="O1112" s="20" t="s">
        <v>8349</v>
      </c>
      <c r="P1112" s="20" t="s">
        <v>8360</v>
      </c>
      <c r="Q1112" s="20" t="str">
        <f>CONCATENATE(Table1[[#This Row],[date]],"-",M1112,"-",L1112)</f>
        <v>18-Oct-1970</v>
      </c>
      <c r="R1112" s="24">
        <f t="shared" si="17"/>
        <v>52.639253663235813</v>
      </c>
    </row>
    <row r="1113" spans="1:18" x14ac:dyDescent="0.25">
      <c r="A1113" t="s">
        <v>2454</v>
      </c>
      <c r="B1113">
        <v>1982</v>
      </c>
      <c r="C1113" t="s">
        <v>8357</v>
      </c>
      <c r="D1113">
        <v>8</v>
      </c>
      <c r="E1113">
        <v>3</v>
      </c>
      <c r="F1113" s="17">
        <v>9147.5</v>
      </c>
      <c r="G1113" t="s">
        <v>8349</v>
      </c>
      <c r="H1113" t="s">
        <v>8353</v>
      </c>
      <c r="I1113" t="s">
        <v>8356</v>
      </c>
      <c r="L1113" s="20">
        <v>1982</v>
      </c>
      <c r="M1113" s="20" t="s">
        <v>8357</v>
      </c>
      <c r="N1113" s="20" t="s">
        <v>8349</v>
      </c>
      <c r="O1113" s="20" t="s">
        <v>8353</v>
      </c>
      <c r="P1113" s="20" t="s">
        <v>8356</v>
      </c>
      <c r="Q1113" s="20" t="str">
        <f>CONCATENATE(Table1[[#This Row],[date]],"-",M1113,"-",L1113)</f>
        <v>8-Dec-1982</v>
      </c>
      <c r="R1113" s="24">
        <f t="shared" si="17"/>
        <v>40.499608865710563</v>
      </c>
    </row>
    <row r="1114" spans="1:18" x14ac:dyDescent="0.25">
      <c r="A1114" t="s">
        <v>2452</v>
      </c>
      <c r="B1114">
        <v>1990</v>
      </c>
      <c r="C1114" t="s">
        <v>8358</v>
      </c>
      <c r="D1114">
        <v>23</v>
      </c>
      <c r="E1114">
        <v>3</v>
      </c>
      <c r="F1114" s="17">
        <v>9159.51</v>
      </c>
      <c r="G1114" t="s">
        <v>8349</v>
      </c>
      <c r="H1114" t="s">
        <v>8349</v>
      </c>
      <c r="I1114" t="s">
        <v>8369</v>
      </c>
      <c r="L1114" s="20">
        <v>1990</v>
      </c>
      <c r="M1114" s="20" t="s">
        <v>8358</v>
      </c>
      <c r="N1114" s="20" t="s">
        <v>8349</v>
      </c>
      <c r="O1114" s="20" t="s">
        <v>8349</v>
      </c>
      <c r="P1114" s="20" t="s">
        <v>8369</v>
      </c>
      <c r="Q1114" s="20" t="str">
        <f>CONCATENATE(Table1[[#This Row],[date]],"-",M1114,"-",L1114)</f>
        <v>23-Aug-1990</v>
      </c>
      <c r="R1114" s="24">
        <f t="shared" si="17"/>
        <v>32.792559188275085</v>
      </c>
    </row>
    <row r="1115" spans="1:18" x14ac:dyDescent="0.25">
      <c r="A1115" t="s">
        <v>2450</v>
      </c>
      <c r="B1115">
        <v>1970</v>
      </c>
      <c r="C1115" t="s">
        <v>8359</v>
      </c>
      <c r="D1115">
        <v>24</v>
      </c>
      <c r="E1115">
        <v>0</v>
      </c>
      <c r="F1115" s="17">
        <v>9171.75</v>
      </c>
      <c r="G1115" t="s">
        <v>8349</v>
      </c>
      <c r="H1115" t="s">
        <v>8349</v>
      </c>
      <c r="I1115" t="s">
        <v>8356</v>
      </c>
      <c r="L1115" s="20">
        <v>1970</v>
      </c>
      <c r="M1115" s="20" t="s">
        <v>8359</v>
      </c>
      <c r="N1115" s="20" t="s">
        <v>8349</v>
      </c>
      <c r="O1115" s="20" t="s">
        <v>8349</v>
      </c>
      <c r="P1115" s="20" t="s">
        <v>8356</v>
      </c>
      <c r="Q1115" s="20" t="str">
        <f>CONCATENATE(Table1[[#This Row],[date]],"-",M1115,"-",L1115)</f>
        <v>24-Oct-1970</v>
      </c>
      <c r="R1115" s="24">
        <f t="shared" si="17"/>
        <v>52.62282614206763</v>
      </c>
    </row>
    <row r="1116" spans="1:18" x14ac:dyDescent="0.25">
      <c r="A1116" t="s">
        <v>2448</v>
      </c>
      <c r="B1116">
        <v>1971</v>
      </c>
      <c r="C1116" t="s">
        <v>8357</v>
      </c>
      <c r="D1116">
        <v>29</v>
      </c>
      <c r="E1116">
        <v>0</v>
      </c>
      <c r="F1116" s="17">
        <v>9174.14</v>
      </c>
      <c r="G1116" t="s">
        <v>8350</v>
      </c>
      <c r="H1116" t="s">
        <v>8353</v>
      </c>
      <c r="I1116" t="s">
        <v>8356</v>
      </c>
      <c r="L1116" s="20">
        <v>1971</v>
      </c>
      <c r="M1116" s="20" t="s">
        <v>8357</v>
      </c>
      <c r="N1116" s="20" t="s">
        <v>8350</v>
      </c>
      <c r="O1116" s="20" t="s">
        <v>8353</v>
      </c>
      <c r="P1116" s="20" t="s">
        <v>8356</v>
      </c>
      <c r="Q1116" s="20" t="str">
        <f>CONCATENATE(Table1[[#This Row],[date]],"-",M1116,"-",L1116)</f>
        <v>29-Dec-1971</v>
      </c>
      <c r="R1116" s="24">
        <f t="shared" si="17"/>
        <v>51.442142783345382</v>
      </c>
    </row>
    <row r="1117" spans="1:18" x14ac:dyDescent="0.25">
      <c r="A1117" t="s">
        <v>2446</v>
      </c>
      <c r="B1117">
        <v>1973</v>
      </c>
      <c r="C1117" t="s">
        <v>8357</v>
      </c>
      <c r="D1117">
        <v>25</v>
      </c>
      <c r="E1117">
        <v>1</v>
      </c>
      <c r="F1117" s="17">
        <v>9182.17</v>
      </c>
      <c r="G1117" t="s">
        <v>8349</v>
      </c>
      <c r="H1117" t="s">
        <v>8350</v>
      </c>
      <c r="I1117" t="s">
        <v>8360</v>
      </c>
      <c r="L1117" s="20">
        <v>1973</v>
      </c>
      <c r="M1117" s="20" t="s">
        <v>8357</v>
      </c>
      <c r="N1117" s="20" t="s">
        <v>8349</v>
      </c>
      <c r="O1117" s="20" t="s">
        <v>8350</v>
      </c>
      <c r="P1117" s="20" t="s">
        <v>8360</v>
      </c>
      <c r="Q1117" s="20" t="str">
        <f>CONCATENATE(Table1[[#This Row],[date]],"-",M1117,"-",L1117)</f>
        <v>25-Dec-1973</v>
      </c>
      <c r="R1117" s="24">
        <f t="shared" si="17"/>
        <v>49.45305202125946</v>
      </c>
    </row>
    <row r="1118" spans="1:18" x14ac:dyDescent="0.25">
      <c r="A1118" t="s">
        <v>2444</v>
      </c>
      <c r="B1118">
        <v>1976</v>
      </c>
      <c r="C1118" t="s">
        <v>8355</v>
      </c>
      <c r="D1118">
        <v>10</v>
      </c>
      <c r="E1118">
        <v>2</v>
      </c>
      <c r="F1118" s="17">
        <v>9193.84</v>
      </c>
      <c r="G1118" t="s">
        <v>8349</v>
      </c>
      <c r="H1118" t="s">
        <v>8353</v>
      </c>
      <c r="I1118" t="s">
        <v>8356</v>
      </c>
      <c r="L1118" s="20">
        <v>1976</v>
      </c>
      <c r="M1118" s="20" t="s">
        <v>8355</v>
      </c>
      <c r="N1118" s="20" t="s">
        <v>8349</v>
      </c>
      <c r="O1118" s="20" t="s">
        <v>8353</v>
      </c>
      <c r="P1118" s="20" t="s">
        <v>8356</v>
      </c>
      <c r="Q1118" s="20" t="str">
        <f>CONCATENATE(Table1[[#This Row],[date]],"-",M1118,"-",L1118)</f>
        <v>10-Sep-1976</v>
      </c>
      <c r="R1118" s="24">
        <f t="shared" si="17"/>
        <v>46.740588637919231</v>
      </c>
    </row>
    <row r="1119" spans="1:18" x14ac:dyDescent="0.25">
      <c r="A1119" t="s">
        <v>2442</v>
      </c>
      <c r="B1119">
        <v>1986</v>
      </c>
      <c r="C1119" t="s">
        <v>8357</v>
      </c>
      <c r="D1119">
        <v>25</v>
      </c>
      <c r="E1119">
        <v>3</v>
      </c>
      <c r="F1119" s="17">
        <v>9210.06</v>
      </c>
      <c r="G1119" t="s">
        <v>8349</v>
      </c>
      <c r="H1119" t="s">
        <v>8350</v>
      </c>
      <c r="I1119" t="s">
        <v>8369</v>
      </c>
      <c r="L1119" s="20">
        <v>1986</v>
      </c>
      <c r="M1119" s="20" t="s">
        <v>8357</v>
      </c>
      <c r="N1119" s="20" t="s">
        <v>8349</v>
      </c>
      <c r="O1119" s="20" t="s">
        <v>8350</v>
      </c>
      <c r="P1119" s="20" t="s">
        <v>8369</v>
      </c>
      <c r="Q1119" s="20" t="str">
        <f>CONCATENATE(Table1[[#This Row],[date]],"-",M1119,"-",L1119)</f>
        <v>25-Dec-1986</v>
      </c>
      <c r="R1119" s="24">
        <f t="shared" si="17"/>
        <v>36.453058577707324</v>
      </c>
    </row>
    <row r="1120" spans="1:18" x14ac:dyDescent="0.25">
      <c r="A1120" t="s">
        <v>2440</v>
      </c>
      <c r="B1120">
        <v>1981</v>
      </c>
      <c r="C1120" t="s">
        <v>8357</v>
      </c>
      <c r="D1120">
        <v>5</v>
      </c>
      <c r="E1120">
        <v>5</v>
      </c>
      <c r="F1120" s="17">
        <v>9222.4</v>
      </c>
      <c r="G1120" t="s">
        <v>8349</v>
      </c>
      <c r="H1120" t="s">
        <v>8350</v>
      </c>
      <c r="I1120" t="s">
        <v>8362</v>
      </c>
      <c r="L1120" s="20">
        <v>1981</v>
      </c>
      <c r="M1120" s="20" t="s">
        <v>8357</v>
      </c>
      <c r="N1120" s="20" t="s">
        <v>8349</v>
      </c>
      <c r="O1120" s="20" t="s">
        <v>8350</v>
      </c>
      <c r="P1120" s="20" t="s">
        <v>8362</v>
      </c>
      <c r="Q1120" s="20" t="str">
        <f>CONCATENATE(Table1[[#This Row],[date]],"-",M1120,"-",L1120)</f>
        <v>5-Dec-1981</v>
      </c>
      <c r="R1120" s="24">
        <f t="shared" si="17"/>
        <v>41.50780006367399</v>
      </c>
    </row>
    <row r="1121" spans="1:18" x14ac:dyDescent="0.25">
      <c r="A1121" t="s">
        <v>2438</v>
      </c>
      <c r="B1121">
        <v>1975</v>
      </c>
      <c r="C1121" t="s">
        <v>8357</v>
      </c>
      <c r="D1121">
        <v>6</v>
      </c>
      <c r="E1121">
        <v>2</v>
      </c>
      <c r="F1121" s="17">
        <v>9225.26</v>
      </c>
      <c r="G1121" t="s">
        <v>8350</v>
      </c>
      <c r="H1121" t="s">
        <v>8350</v>
      </c>
      <c r="I1121" t="s">
        <v>8361</v>
      </c>
      <c r="L1121" s="20">
        <v>1975</v>
      </c>
      <c r="M1121" s="20" t="s">
        <v>8357</v>
      </c>
      <c r="N1121" s="20" t="s">
        <v>8350</v>
      </c>
      <c r="O1121" s="20" t="s">
        <v>8350</v>
      </c>
      <c r="P1121" s="20" t="s">
        <v>8361</v>
      </c>
      <c r="Q1121" s="20" t="str">
        <f>CONCATENATE(Table1[[#This Row],[date]],"-",M1121,"-",L1121)</f>
        <v>6-Dec-1975</v>
      </c>
      <c r="R1121" s="24">
        <f t="shared" si="17"/>
        <v>47.505112588702019</v>
      </c>
    </row>
    <row r="1122" spans="1:18" x14ac:dyDescent="0.25">
      <c r="A1122" t="s">
        <v>2436</v>
      </c>
      <c r="B1122">
        <v>1980</v>
      </c>
      <c r="C1122" t="s">
        <v>8359</v>
      </c>
      <c r="D1122">
        <v>5</v>
      </c>
      <c r="E1122">
        <v>2</v>
      </c>
      <c r="F1122" s="17">
        <v>9247.94</v>
      </c>
      <c r="G1122" t="s">
        <v>8349</v>
      </c>
      <c r="H1122" t="s">
        <v>8353</v>
      </c>
      <c r="I1122" t="s">
        <v>8369</v>
      </c>
      <c r="L1122" s="20">
        <v>1980</v>
      </c>
      <c r="M1122" s="20" t="s">
        <v>8359</v>
      </c>
      <c r="N1122" s="20" t="s">
        <v>8349</v>
      </c>
      <c r="O1122" s="20" t="s">
        <v>8353</v>
      </c>
      <c r="P1122" s="20" t="s">
        <v>8369</v>
      </c>
      <c r="Q1122" s="20" t="str">
        <f>CONCATENATE(Table1[[#This Row],[date]],"-",M1122,"-",L1122)</f>
        <v>5-Oct-1980</v>
      </c>
      <c r="R1122" s="24">
        <f t="shared" si="17"/>
        <v>42.672142368240934</v>
      </c>
    </row>
    <row r="1123" spans="1:18" x14ac:dyDescent="0.25">
      <c r="A1123" t="s">
        <v>2434</v>
      </c>
      <c r="B1123">
        <v>1974</v>
      </c>
      <c r="C1123" t="s">
        <v>8358</v>
      </c>
      <c r="D1123">
        <v>21</v>
      </c>
      <c r="E1123">
        <v>1</v>
      </c>
      <c r="F1123" s="17">
        <v>9249.5</v>
      </c>
      <c r="G1123" t="s">
        <v>8349</v>
      </c>
      <c r="H1123" t="s">
        <v>8353</v>
      </c>
      <c r="I1123" t="s">
        <v>8356</v>
      </c>
      <c r="L1123" s="20">
        <v>1974</v>
      </c>
      <c r="M1123" s="20" t="s">
        <v>8358</v>
      </c>
      <c r="N1123" s="20" t="s">
        <v>8349</v>
      </c>
      <c r="O1123" s="20" t="s">
        <v>8353</v>
      </c>
      <c r="P1123" s="20" t="s">
        <v>8356</v>
      </c>
      <c r="Q1123" s="20" t="str">
        <f>CONCATENATE(Table1[[#This Row],[date]],"-",M1123,"-",L1123)</f>
        <v>21-Aug-1974</v>
      </c>
      <c r="R1123" s="24">
        <f t="shared" si="17"/>
        <v>48.79805059686781</v>
      </c>
    </row>
    <row r="1124" spans="1:18" x14ac:dyDescent="0.25">
      <c r="A1124" t="s">
        <v>2432</v>
      </c>
      <c r="B1124">
        <v>1971</v>
      </c>
      <c r="C1124" t="s">
        <v>8358</v>
      </c>
      <c r="D1124">
        <v>6</v>
      </c>
      <c r="E1124">
        <v>0</v>
      </c>
      <c r="F1124" s="17">
        <v>9264.7999999999993</v>
      </c>
      <c r="G1124" t="s">
        <v>8349</v>
      </c>
      <c r="H1124" t="s">
        <v>8353</v>
      </c>
      <c r="I1124" t="s">
        <v>8360</v>
      </c>
      <c r="L1124" s="20">
        <v>1971</v>
      </c>
      <c r="M1124" s="20" t="s">
        <v>8358</v>
      </c>
      <c r="N1124" s="20" t="s">
        <v>8349</v>
      </c>
      <c r="O1124" s="20" t="s">
        <v>8353</v>
      </c>
      <c r="P1124" s="20" t="s">
        <v>8360</v>
      </c>
      <c r="Q1124" s="20" t="str">
        <f>CONCATENATE(Table1[[#This Row],[date]],"-",M1124,"-",L1124)</f>
        <v>6-Aug-1971</v>
      </c>
      <c r="R1124" s="24">
        <f t="shared" si="17"/>
        <v>51.83913627440851</v>
      </c>
    </row>
    <row r="1125" spans="1:18" x14ac:dyDescent="0.25">
      <c r="A1125" t="s">
        <v>2430</v>
      </c>
      <c r="B1125">
        <v>1973</v>
      </c>
      <c r="C1125" t="s">
        <v>8359</v>
      </c>
      <c r="D1125">
        <v>27</v>
      </c>
      <c r="E1125">
        <v>1</v>
      </c>
      <c r="F1125" s="17">
        <v>9282.48</v>
      </c>
      <c r="G1125" t="s">
        <v>8350</v>
      </c>
      <c r="H1125" t="s">
        <v>8349</v>
      </c>
      <c r="I1125" t="s">
        <v>8363</v>
      </c>
      <c r="L1125" s="20">
        <v>1973</v>
      </c>
      <c r="M1125" s="20" t="s">
        <v>8359</v>
      </c>
      <c r="N1125" s="20" t="s">
        <v>8350</v>
      </c>
      <c r="O1125" s="20" t="s">
        <v>8349</v>
      </c>
      <c r="P1125" s="20" t="s">
        <v>8363</v>
      </c>
      <c r="Q1125" s="20" t="str">
        <f>CONCATENATE(Table1[[#This Row],[date]],"-",M1125,"-",L1125)</f>
        <v>27-Oct-1973</v>
      </c>
      <c r="R1125" s="24">
        <f t="shared" si="17"/>
        <v>49.61459172169431</v>
      </c>
    </row>
    <row r="1126" spans="1:18" x14ac:dyDescent="0.25">
      <c r="A1126" t="s">
        <v>2428</v>
      </c>
      <c r="B1126">
        <v>1971</v>
      </c>
      <c r="C1126" t="s">
        <v>8348</v>
      </c>
      <c r="D1126">
        <v>2</v>
      </c>
      <c r="E1126">
        <v>0</v>
      </c>
      <c r="F1126" s="17">
        <v>9283.56</v>
      </c>
      <c r="G1126" t="s">
        <v>8349</v>
      </c>
      <c r="H1126" t="s">
        <v>8350</v>
      </c>
      <c r="I1126" t="s">
        <v>8351</v>
      </c>
      <c r="L1126" s="20">
        <v>1971</v>
      </c>
      <c r="M1126" s="20" t="s">
        <v>8348</v>
      </c>
      <c r="N1126" s="20" t="s">
        <v>8349</v>
      </c>
      <c r="O1126" s="20" t="s">
        <v>8350</v>
      </c>
      <c r="P1126" s="20" t="s">
        <v>8351</v>
      </c>
      <c r="Q1126" s="20" t="str">
        <f>CONCATENATE(Table1[[#This Row],[date]],"-",M1126,"-",L1126)</f>
        <v>2-Jul-1971</v>
      </c>
      <c r="R1126" s="24">
        <f t="shared" si="17"/>
        <v>51.934962289492709</v>
      </c>
    </row>
    <row r="1127" spans="1:18" x14ac:dyDescent="0.25">
      <c r="A1127" t="s">
        <v>2426</v>
      </c>
      <c r="B1127">
        <v>1969</v>
      </c>
      <c r="C1127" t="s">
        <v>8352</v>
      </c>
      <c r="D1127">
        <v>26</v>
      </c>
      <c r="E1127">
        <v>0</v>
      </c>
      <c r="F1127" s="17">
        <v>9285.8700000000008</v>
      </c>
      <c r="G1127" t="s">
        <v>8349</v>
      </c>
      <c r="H1127" t="s">
        <v>8350</v>
      </c>
      <c r="I1127" t="s">
        <v>8351</v>
      </c>
      <c r="L1127" s="20">
        <v>1969</v>
      </c>
      <c r="M1127" s="20" t="s">
        <v>8352</v>
      </c>
      <c r="N1127" s="20" t="s">
        <v>8349</v>
      </c>
      <c r="O1127" s="20" t="s">
        <v>8350</v>
      </c>
      <c r="P1127" s="20" t="s">
        <v>8351</v>
      </c>
      <c r="Q1127" s="20" t="str">
        <f>CONCATENATE(Table1[[#This Row],[date]],"-",M1127,"-",L1127)</f>
        <v>26-Nov-1969</v>
      </c>
      <c r="R1127" s="24">
        <f t="shared" si="17"/>
        <v>53.532457188371168</v>
      </c>
    </row>
    <row r="1128" spans="1:18" x14ac:dyDescent="0.25">
      <c r="A1128" t="s">
        <v>2424</v>
      </c>
      <c r="B1128">
        <v>1973</v>
      </c>
      <c r="C1128" t="s">
        <v>8359</v>
      </c>
      <c r="D1128">
        <v>16</v>
      </c>
      <c r="E1128">
        <v>1</v>
      </c>
      <c r="F1128" s="17">
        <v>9288.0300000000007</v>
      </c>
      <c r="G1128" t="s">
        <v>8349</v>
      </c>
      <c r="H1128" t="s">
        <v>8350</v>
      </c>
      <c r="I1128" t="s">
        <v>8364</v>
      </c>
      <c r="L1128" s="20">
        <v>1973</v>
      </c>
      <c r="M1128" s="20" t="s">
        <v>8359</v>
      </c>
      <c r="N1128" s="20" t="s">
        <v>8349</v>
      </c>
      <c r="O1128" s="20" t="s">
        <v>8350</v>
      </c>
      <c r="P1128" s="20" t="s">
        <v>8364</v>
      </c>
      <c r="Q1128" s="20" t="str">
        <f>CONCATENATE(Table1[[#This Row],[date]],"-",M1128,"-",L1128)</f>
        <v>16-Oct-1973</v>
      </c>
      <c r="R1128" s="24">
        <f t="shared" si="17"/>
        <v>49.644709292961828</v>
      </c>
    </row>
    <row r="1129" spans="1:18" x14ac:dyDescent="0.25">
      <c r="A1129" t="s">
        <v>2422</v>
      </c>
      <c r="B1129">
        <v>1973</v>
      </c>
      <c r="C1129" t="s">
        <v>8355</v>
      </c>
      <c r="D1129">
        <v>18</v>
      </c>
      <c r="E1129">
        <v>1</v>
      </c>
      <c r="F1129" s="17">
        <v>9290.14</v>
      </c>
      <c r="G1129" t="s">
        <v>8350</v>
      </c>
      <c r="H1129" t="s">
        <v>8350</v>
      </c>
      <c r="I1129" t="s">
        <v>8363</v>
      </c>
      <c r="L1129" s="20">
        <v>1973</v>
      </c>
      <c r="M1129" s="20" t="s">
        <v>8355</v>
      </c>
      <c r="N1129" s="20" t="s">
        <v>8350</v>
      </c>
      <c r="O1129" s="20" t="s">
        <v>8350</v>
      </c>
      <c r="P1129" s="20" t="s">
        <v>8363</v>
      </c>
      <c r="Q1129" s="20" t="str">
        <f>CONCATENATE(Table1[[#This Row],[date]],"-",M1129,"-",L1129)</f>
        <v>18-Sep-1973</v>
      </c>
      <c r="R1129" s="24">
        <f t="shared" si="17"/>
        <v>49.721372201642772</v>
      </c>
    </row>
    <row r="1130" spans="1:18" x14ac:dyDescent="0.25">
      <c r="A1130" t="s">
        <v>2420</v>
      </c>
      <c r="B1130">
        <v>1976</v>
      </c>
      <c r="C1130" t="s">
        <v>8352</v>
      </c>
      <c r="D1130">
        <v>3</v>
      </c>
      <c r="E1130">
        <v>3</v>
      </c>
      <c r="F1130" s="17">
        <v>9301.89</v>
      </c>
      <c r="G1130" t="s">
        <v>8349</v>
      </c>
      <c r="H1130" t="s">
        <v>8353</v>
      </c>
      <c r="I1130" t="s">
        <v>8356</v>
      </c>
      <c r="L1130" s="20">
        <v>1976</v>
      </c>
      <c r="M1130" s="20" t="s">
        <v>8352</v>
      </c>
      <c r="N1130" s="20" t="s">
        <v>8349</v>
      </c>
      <c r="O1130" s="20" t="s">
        <v>8353</v>
      </c>
      <c r="P1130" s="20" t="s">
        <v>8356</v>
      </c>
      <c r="Q1130" s="20" t="str">
        <f>CONCATENATE(Table1[[#This Row],[date]],"-",M1130,"-",L1130)</f>
        <v>3-Nov-1976</v>
      </c>
      <c r="R1130" s="24">
        <f t="shared" si="17"/>
        <v>46.592744695414098</v>
      </c>
    </row>
    <row r="1131" spans="1:18" x14ac:dyDescent="0.25">
      <c r="A1131" t="s">
        <v>2418</v>
      </c>
      <c r="B1131">
        <v>1973</v>
      </c>
      <c r="C1131" t="s">
        <v>8359</v>
      </c>
      <c r="D1131">
        <v>16</v>
      </c>
      <c r="E1131">
        <v>2</v>
      </c>
      <c r="F1131" s="17">
        <v>9304.7000000000007</v>
      </c>
      <c r="G1131" t="s">
        <v>8350</v>
      </c>
      <c r="H1131" t="s">
        <v>8350</v>
      </c>
      <c r="I1131" t="s">
        <v>8351</v>
      </c>
      <c r="L1131" s="20">
        <v>1973</v>
      </c>
      <c r="M1131" s="20" t="s">
        <v>8359</v>
      </c>
      <c r="N1131" s="20" t="s">
        <v>8350</v>
      </c>
      <c r="O1131" s="20" t="s">
        <v>8350</v>
      </c>
      <c r="P1131" s="20" t="s">
        <v>8351</v>
      </c>
      <c r="Q1131" s="20" t="str">
        <f>CONCATENATE(Table1[[#This Row],[date]],"-",M1131,"-",L1131)</f>
        <v>16-Oct-1973</v>
      </c>
      <c r="R1131" s="24">
        <f t="shared" si="17"/>
        <v>49.644709292961828</v>
      </c>
    </row>
    <row r="1132" spans="1:18" x14ac:dyDescent="0.25">
      <c r="A1132" t="s">
        <v>2416</v>
      </c>
      <c r="B1132">
        <v>1963</v>
      </c>
      <c r="C1132" t="s">
        <v>8354</v>
      </c>
      <c r="D1132">
        <v>8</v>
      </c>
      <c r="E1132">
        <v>0</v>
      </c>
      <c r="F1132" s="17">
        <v>9310.81</v>
      </c>
      <c r="G1132" t="s">
        <v>8350</v>
      </c>
      <c r="H1132" t="s">
        <v>8353</v>
      </c>
      <c r="I1132" t="s">
        <v>8351</v>
      </c>
      <c r="L1132" s="20">
        <v>1963</v>
      </c>
      <c r="M1132" s="20" t="s">
        <v>8354</v>
      </c>
      <c r="N1132" s="20" t="s">
        <v>8350</v>
      </c>
      <c r="O1132" s="20" t="s">
        <v>8353</v>
      </c>
      <c r="P1132" s="20" t="s">
        <v>8351</v>
      </c>
      <c r="Q1132" s="20" t="str">
        <f>CONCATENATE(Table1[[#This Row],[date]],"-",M1132,"-",L1132)</f>
        <v>8-Jun-1963</v>
      </c>
      <c r="R1132" s="24">
        <f t="shared" si="17"/>
        <v>60.00067324955117</v>
      </c>
    </row>
    <row r="1133" spans="1:18" x14ac:dyDescent="0.25">
      <c r="A1133" t="s">
        <v>2414</v>
      </c>
      <c r="B1133">
        <v>1977</v>
      </c>
      <c r="C1133" t="s">
        <v>8359</v>
      </c>
      <c r="D1133">
        <v>12</v>
      </c>
      <c r="E1133">
        <v>2</v>
      </c>
      <c r="F1133" s="17">
        <v>9315.41</v>
      </c>
      <c r="G1133" t="s">
        <v>8349</v>
      </c>
      <c r="H1133" t="s">
        <v>8353</v>
      </c>
      <c r="I1133" t="s">
        <v>8366</v>
      </c>
      <c r="L1133" s="20">
        <v>1977</v>
      </c>
      <c r="M1133" s="20" t="s">
        <v>8359</v>
      </c>
      <c r="N1133" s="20" t="s">
        <v>8349</v>
      </c>
      <c r="O1133" s="20" t="s">
        <v>8353</v>
      </c>
      <c r="P1133" s="20" t="s">
        <v>8366</v>
      </c>
      <c r="Q1133" s="20" t="str">
        <f>CONCATENATE(Table1[[#This Row],[date]],"-",M1133,"-",L1133)</f>
        <v>12-Oct-1977</v>
      </c>
      <c r="R1133" s="24">
        <f t="shared" si="17"/>
        <v>45.65565653035069</v>
      </c>
    </row>
    <row r="1134" spans="1:18" x14ac:dyDescent="0.25">
      <c r="A1134" t="s">
        <v>2412</v>
      </c>
      <c r="B1134">
        <v>1988</v>
      </c>
      <c r="C1134" t="s">
        <v>8348</v>
      </c>
      <c r="D1134">
        <v>9</v>
      </c>
      <c r="E1134">
        <v>3</v>
      </c>
      <c r="F1134" s="17">
        <v>9320.26</v>
      </c>
      <c r="G1134" t="s">
        <v>8349</v>
      </c>
      <c r="H1134" t="s">
        <v>8353</v>
      </c>
      <c r="I1134" t="s">
        <v>8356</v>
      </c>
      <c r="L1134" s="20">
        <v>1988</v>
      </c>
      <c r="M1134" s="20" t="s">
        <v>8348</v>
      </c>
      <c r="N1134" s="20" t="s">
        <v>8349</v>
      </c>
      <c r="O1134" s="20" t="s">
        <v>8353</v>
      </c>
      <c r="P1134" s="20" t="s">
        <v>8356</v>
      </c>
      <c r="Q1134" s="20" t="str">
        <f>CONCATENATE(Table1[[#This Row],[date]],"-",M1134,"-",L1134)</f>
        <v>9-Jul-1988</v>
      </c>
      <c r="R1134" s="24">
        <f t="shared" si="17"/>
        <v>34.913073237508556</v>
      </c>
    </row>
    <row r="1135" spans="1:18" x14ac:dyDescent="0.25">
      <c r="A1135" t="s">
        <v>2410</v>
      </c>
      <c r="B1135">
        <v>1996</v>
      </c>
      <c r="C1135" t="s">
        <v>8359</v>
      </c>
      <c r="D1135">
        <v>12</v>
      </c>
      <c r="E1135">
        <v>0</v>
      </c>
      <c r="F1135" s="17">
        <v>9338.61</v>
      </c>
      <c r="G1135" t="s">
        <v>8349</v>
      </c>
      <c r="H1135" t="s">
        <v>8353</v>
      </c>
      <c r="I1135" t="s">
        <v>8372</v>
      </c>
      <c r="L1135" s="20">
        <v>1996</v>
      </c>
      <c r="M1135" s="20" t="s">
        <v>8359</v>
      </c>
      <c r="N1135" s="20" t="s">
        <v>8349</v>
      </c>
      <c r="O1135" s="20" t="s">
        <v>8353</v>
      </c>
      <c r="P1135" s="20" t="s">
        <v>8372</v>
      </c>
      <c r="Q1135" s="20" t="str">
        <f>CONCATENATE(Table1[[#This Row],[date]],"-",M1135,"-",L1135)</f>
        <v>12-Oct-1996</v>
      </c>
      <c r="R1135" s="24">
        <f t="shared" si="17"/>
        <v>26.652977412731005</v>
      </c>
    </row>
    <row r="1136" spans="1:18" x14ac:dyDescent="0.25">
      <c r="A1136" t="s">
        <v>2408</v>
      </c>
      <c r="B1136">
        <v>1988</v>
      </c>
      <c r="C1136" t="s">
        <v>8348</v>
      </c>
      <c r="D1136">
        <v>1</v>
      </c>
      <c r="E1136">
        <v>3</v>
      </c>
      <c r="F1136" s="17">
        <v>9344.2000000000007</v>
      </c>
      <c r="G1136" t="s">
        <v>8349</v>
      </c>
      <c r="H1136" t="s">
        <v>8353</v>
      </c>
      <c r="I1136" t="s">
        <v>8369</v>
      </c>
      <c r="L1136" s="20">
        <v>1988</v>
      </c>
      <c r="M1136" s="20" t="s">
        <v>8348</v>
      </c>
      <c r="N1136" s="20" t="s">
        <v>8349</v>
      </c>
      <c r="O1136" s="20" t="s">
        <v>8353</v>
      </c>
      <c r="P1136" s="20" t="s">
        <v>8369</v>
      </c>
      <c r="Q1136" s="20" t="str">
        <f>CONCATENATE(Table1[[#This Row],[date]],"-",M1136,"-",L1136)</f>
        <v>1-Jul-1988</v>
      </c>
      <c r="R1136" s="24">
        <f t="shared" si="17"/>
        <v>34.934976043805612</v>
      </c>
    </row>
    <row r="1137" spans="1:18" x14ac:dyDescent="0.25">
      <c r="A1137" t="s">
        <v>2406</v>
      </c>
      <c r="B1137">
        <v>1971</v>
      </c>
      <c r="C1137" t="s">
        <v>8359</v>
      </c>
      <c r="D1137">
        <v>8</v>
      </c>
      <c r="E1137">
        <v>0</v>
      </c>
      <c r="F1137" s="17">
        <v>9361.33</v>
      </c>
      <c r="G1137" t="s">
        <v>8350</v>
      </c>
      <c r="H1137" t="s">
        <v>8353</v>
      </c>
      <c r="I1137" t="s">
        <v>8363</v>
      </c>
      <c r="L1137" s="20">
        <v>1971</v>
      </c>
      <c r="M1137" s="20" t="s">
        <v>8359</v>
      </c>
      <c r="N1137" s="20" t="s">
        <v>8350</v>
      </c>
      <c r="O1137" s="20" t="s">
        <v>8353</v>
      </c>
      <c r="P1137" s="20" t="s">
        <v>8363</v>
      </c>
      <c r="Q1137" s="20" t="str">
        <f>CONCATENATE(Table1[[#This Row],[date]],"-",M1137,"-",L1137)</f>
        <v>8-Oct-1971</v>
      </c>
      <c r="R1137" s="24">
        <f t="shared" si="17"/>
        <v>51.666649447256944</v>
      </c>
    </row>
    <row r="1138" spans="1:18" x14ac:dyDescent="0.25">
      <c r="A1138" t="s">
        <v>2404</v>
      </c>
      <c r="B1138">
        <v>1969</v>
      </c>
      <c r="C1138" t="s">
        <v>8352</v>
      </c>
      <c r="D1138">
        <v>24</v>
      </c>
      <c r="E1138">
        <v>0</v>
      </c>
      <c r="F1138" s="17">
        <v>9377.4500000000007</v>
      </c>
      <c r="G1138" t="s">
        <v>8349</v>
      </c>
      <c r="H1138" t="s">
        <v>8350</v>
      </c>
      <c r="I1138" t="s">
        <v>8351</v>
      </c>
      <c r="L1138" s="20">
        <v>1969</v>
      </c>
      <c r="M1138" s="20" t="s">
        <v>8352</v>
      </c>
      <c r="N1138" s="20" t="s">
        <v>8349</v>
      </c>
      <c r="O1138" s="20" t="s">
        <v>8350</v>
      </c>
      <c r="P1138" s="20" t="s">
        <v>8351</v>
      </c>
      <c r="Q1138" s="20" t="str">
        <f>CONCATENATE(Table1[[#This Row],[date]],"-",M1138,"-",L1138)</f>
        <v>24-Nov-1969</v>
      </c>
      <c r="R1138" s="24">
        <f t="shared" si="17"/>
        <v>53.537933094384705</v>
      </c>
    </row>
    <row r="1139" spans="1:18" x14ac:dyDescent="0.25">
      <c r="A1139" t="s">
        <v>2402</v>
      </c>
      <c r="B1139">
        <v>1971</v>
      </c>
      <c r="C1139" t="s">
        <v>8352</v>
      </c>
      <c r="D1139">
        <v>26</v>
      </c>
      <c r="E1139">
        <v>1</v>
      </c>
      <c r="F1139" s="17">
        <v>9377.9</v>
      </c>
      <c r="G1139" t="s">
        <v>8349</v>
      </c>
      <c r="H1139" t="s">
        <v>8353</v>
      </c>
      <c r="I1139" t="s">
        <v>8351</v>
      </c>
      <c r="L1139" s="20">
        <v>1971</v>
      </c>
      <c r="M1139" s="20" t="s">
        <v>8352</v>
      </c>
      <c r="N1139" s="20" t="s">
        <v>8349</v>
      </c>
      <c r="O1139" s="20" t="s">
        <v>8353</v>
      </c>
      <c r="P1139" s="20" t="s">
        <v>8351</v>
      </c>
      <c r="Q1139" s="20" t="str">
        <f>CONCATENATE(Table1[[#This Row],[date]],"-",M1139,"-",L1139)</f>
        <v>26-Nov-1971</v>
      </c>
      <c r="R1139" s="24">
        <f t="shared" si="17"/>
        <v>51.532493026139058</v>
      </c>
    </row>
    <row r="1140" spans="1:18" x14ac:dyDescent="0.25">
      <c r="A1140" t="s">
        <v>2400</v>
      </c>
      <c r="B1140">
        <v>1975</v>
      </c>
      <c r="C1140" t="s">
        <v>8357</v>
      </c>
      <c r="D1140">
        <v>2</v>
      </c>
      <c r="E1140">
        <v>1</v>
      </c>
      <c r="F1140" s="17">
        <v>9380.75</v>
      </c>
      <c r="G1140" t="s">
        <v>8349</v>
      </c>
      <c r="H1140" t="s">
        <v>8349</v>
      </c>
      <c r="I1140" t="s">
        <v>8366</v>
      </c>
      <c r="L1140" s="20">
        <v>1975</v>
      </c>
      <c r="M1140" s="20" t="s">
        <v>8357</v>
      </c>
      <c r="N1140" s="20" t="s">
        <v>8349</v>
      </c>
      <c r="O1140" s="20" t="s">
        <v>8349</v>
      </c>
      <c r="P1140" s="20" t="s">
        <v>8366</v>
      </c>
      <c r="Q1140" s="20" t="str">
        <f>CONCATENATE(Table1[[#This Row],[date]],"-",M1140,"-",L1140)</f>
        <v>2-Dec-1975</v>
      </c>
      <c r="R1140" s="24">
        <f t="shared" si="17"/>
        <v>47.516064144828739</v>
      </c>
    </row>
    <row r="1141" spans="1:18" x14ac:dyDescent="0.25">
      <c r="A1141" t="s">
        <v>2398</v>
      </c>
      <c r="B1141">
        <v>1971</v>
      </c>
      <c r="C1141" t="s">
        <v>8357</v>
      </c>
      <c r="D1141">
        <v>29</v>
      </c>
      <c r="E1141">
        <v>1</v>
      </c>
      <c r="F1141" s="17">
        <v>9386.16</v>
      </c>
      <c r="G1141" t="s">
        <v>8350</v>
      </c>
      <c r="H1141" t="s">
        <v>8349</v>
      </c>
      <c r="I1141" t="s">
        <v>8351</v>
      </c>
      <c r="L1141" s="20">
        <v>1971</v>
      </c>
      <c r="M1141" s="20" t="s">
        <v>8357</v>
      </c>
      <c r="N1141" s="20" t="s">
        <v>8350</v>
      </c>
      <c r="O1141" s="20" t="s">
        <v>8349</v>
      </c>
      <c r="P1141" s="20" t="s">
        <v>8351</v>
      </c>
      <c r="Q1141" s="20" t="str">
        <f>CONCATENATE(Table1[[#This Row],[date]],"-",M1141,"-",L1141)</f>
        <v>29-Dec-1971</v>
      </c>
      <c r="R1141" s="24">
        <f t="shared" si="17"/>
        <v>51.442142783345382</v>
      </c>
    </row>
    <row r="1142" spans="1:18" x14ac:dyDescent="0.25">
      <c r="A1142" t="s">
        <v>2396</v>
      </c>
      <c r="B1142">
        <v>1971</v>
      </c>
      <c r="C1142" t="s">
        <v>8359</v>
      </c>
      <c r="D1142">
        <v>20</v>
      </c>
      <c r="E1142">
        <v>1</v>
      </c>
      <c r="F1142" s="17">
        <v>9391.35</v>
      </c>
      <c r="G1142" t="s">
        <v>8350</v>
      </c>
      <c r="H1142" t="s">
        <v>8350</v>
      </c>
      <c r="I1142" t="s">
        <v>8360</v>
      </c>
      <c r="L1142" s="20">
        <v>1971</v>
      </c>
      <c r="M1142" s="20" t="s">
        <v>8359</v>
      </c>
      <c r="N1142" s="20" t="s">
        <v>8350</v>
      </c>
      <c r="O1142" s="20" t="s">
        <v>8350</v>
      </c>
      <c r="P1142" s="20" t="s">
        <v>8360</v>
      </c>
      <c r="Q1142" s="20" t="str">
        <f>CONCATENATE(Table1[[#This Row],[date]],"-",M1142,"-",L1142)</f>
        <v>20-Oct-1971</v>
      </c>
      <c r="R1142" s="24">
        <f t="shared" si="17"/>
        <v>51.633794813513788</v>
      </c>
    </row>
    <row r="1143" spans="1:18" x14ac:dyDescent="0.25">
      <c r="A1143" t="s">
        <v>2394</v>
      </c>
      <c r="B1143">
        <v>1976</v>
      </c>
      <c r="C1143" t="s">
        <v>8359</v>
      </c>
      <c r="D1143">
        <v>17</v>
      </c>
      <c r="E1143">
        <v>2</v>
      </c>
      <c r="F1143" s="17">
        <v>9411.01</v>
      </c>
      <c r="G1143" t="s">
        <v>8349</v>
      </c>
      <c r="H1143" t="s">
        <v>8350</v>
      </c>
      <c r="I1143" t="s">
        <v>8366</v>
      </c>
      <c r="L1143" s="20">
        <v>1976</v>
      </c>
      <c r="M1143" s="20" t="s">
        <v>8359</v>
      </c>
      <c r="N1143" s="20" t="s">
        <v>8349</v>
      </c>
      <c r="O1143" s="20" t="s">
        <v>8350</v>
      </c>
      <c r="P1143" s="20" t="s">
        <v>8366</v>
      </c>
      <c r="Q1143" s="20" t="str">
        <f>CONCATENATE(Table1[[#This Row],[date]],"-",M1143,"-",L1143)</f>
        <v>17-Oct-1976</v>
      </c>
      <c r="R1143" s="24">
        <f t="shared" si="17"/>
        <v>46.639288158795345</v>
      </c>
    </row>
    <row r="1144" spans="1:18" x14ac:dyDescent="0.25">
      <c r="A1144" t="s">
        <v>2392</v>
      </c>
      <c r="B1144">
        <v>1976</v>
      </c>
      <c r="C1144" t="s">
        <v>8359</v>
      </c>
      <c r="D1144">
        <v>30</v>
      </c>
      <c r="E1144">
        <v>3</v>
      </c>
      <c r="F1144" s="17">
        <v>9414.92</v>
      </c>
      <c r="G1144" t="s">
        <v>8349</v>
      </c>
      <c r="H1144" t="s">
        <v>8349</v>
      </c>
      <c r="I1144" t="s">
        <v>8360</v>
      </c>
      <c r="L1144" s="20">
        <v>1976</v>
      </c>
      <c r="M1144" s="20" t="s">
        <v>8359</v>
      </c>
      <c r="N1144" s="20" t="s">
        <v>8349</v>
      </c>
      <c r="O1144" s="20" t="s">
        <v>8349</v>
      </c>
      <c r="P1144" s="20" t="s">
        <v>8360</v>
      </c>
      <c r="Q1144" s="20" t="str">
        <f>CONCATENATE(Table1[[#This Row],[date]],"-",M1144,"-",L1144)</f>
        <v>30-Oct-1976</v>
      </c>
      <c r="R1144" s="24">
        <f t="shared" si="17"/>
        <v>46.603696098562629</v>
      </c>
    </row>
    <row r="1145" spans="1:18" x14ac:dyDescent="0.25">
      <c r="A1145" t="s">
        <v>2390</v>
      </c>
      <c r="B1145">
        <v>1976</v>
      </c>
      <c r="C1145" t="s">
        <v>8352</v>
      </c>
      <c r="D1145">
        <v>3</v>
      </c>
      <c r="E1145">
        <v>2</v>
      </c>
      <c r="F1145" s="17">
        <v>9432.93</v>
      </c>
      <c r="G1145" t="s">
        <v>8349</v>
      </c>
      <c r="H1145" t="s">
        <v>8353</v>
      </c>
      <c r="I1145" t="s">
        <v>8366</v>
      </c>
      <c r="L1145" s="20">
        <v>1976</v>
      </c>
      <c r="M1145" s="20" t="s">
        <v>8352</v>
      </c>
      <c r="N1145" s="20" t="s">
        <v>8349</v>
      </c>
      <c r="O1145" s="20" t="s">
        <v>8353</v>
      </c>
      <c r="P1145" s="20" t="s">
        <v>8366</v>
      </c>
      <c r="Q1145" s="20" t="str">
        <f>CONCATENATE(Table1[[#This Row],[date]],"-",M1145,"-",L1145)</f>
        <v>3-Nov-1976</v>
      </c>
      <c r="R1145" s="24">
        <f t="shared" si="17"/>
        <v>46.592744695414098</v>
      </c>
    </row>
    <row r="1146" spans="1:18" x14ac:dyDescent="0.25">
      <c r="A1146" t="s">
        <v>2388</v>
      </c>
      <c r="B1146">
        <v>1974</v>
      </c>
      <c r="C1146" t="s">
        <v>8352</v>
      </c>
      <c r="D1146">
        <v>27</v>
      </c>
      <c r="E1146">
        <v>1</v>
      </c>
      <c r="F1146" s="17">
        <v>9447.25</v>
      </c>
      <c r="G1146" t="s">
        <v>8349</v>
      </c>
      <c r="H1146" t="s">
        <v>8353</v>
      </c>
      <c r="I1146" t="s">
        <v>8366</v>
      </c>
      <c r="L1146" s="20">
        <v>1974</v>
      </c>
      <c r="M1146" s="20" t="s">
        <v>8352</v>
      </c>
      <c r="N1146" s="20" t="s">
        <v>8349</v>
      </c>
      <c r="O1146" s="20" t="s">
        <v>8353</v>
      </c>
      <c r="P1146" s="20" t="s">
        <v>8366</v>
      </c>
      <c r="Q1146" s="20" t="str">
        <f>CONCATENATE(Table1[[#This Row],[date]],"-",M1146,"-",L1146)</f>
        <v>27-Nov-1974</v>
      </c>
      <c r="R1146" s="24">
        <f t="shared" si="17"/>
        <v>48.529733873617346</v>
      </c>
    </row>
    <row r="1147" spans="1:18" x14ac:dyDescent="0.25">
      <c r="A1147" t="s">
        <v>2386</v>
      </c>
      <c r="B1147">
        <v>1974</v>
      </c>
      <c r="C1147" t="s">
        <v>8354</v>
      </c>
      <c r="D1147">
        <v>8</v>
      </c>
      <c r="E1147">
        <v>1</v>
      </c>
      <c r="F1147" s="17">
        <v>9447.3799999999992</v>
      </c>
      <c r="G1147" t="s">
        <v>8349</v>
      </c>
      <c r="H1147" t="s">
        <v>8350</v>
      </c>
      <c r="I1147" t="s">
        <v>8366</v>
      </c>
      <c r="L1147" s="20">
        <v>1974</v>
      </c>
      <c r="M1147" s="20" t="s">
        <v>8354</v>
      </c>
      <c r="N1147" s="20" t="s">
        <v>8349</v>
      </c>
      <c r="O1147" s="20" t="s">
        <v>8350</v>
      </c>
      <c r="P1147" s="20" t="s">
        <v>8366</v>
      </c>
      <c r="Q1147" s="20" t="str">
        <f>CONCATENATE(Table1[[#This Row],[date]],"-",M1147,"-",L1147)</f>
        <v>8-Jun-1974</v>
      </c>
      <c r="R1147" s="24">
        <f t="shared" si="17"/>
        <v>49.000657102179389</v>
      </c>
    </row>
    <row r="1148" spans="1:18" x14ac:dyDescent="0.25">
      <c r="A1148" t="s">
        <v>2384</v>
      </c>
      <c r="B1148">
        <v>1987</v>
      </c>
      <c r="C1148" t="s">
        <v>8352</v>
      </c>
      <c r="D1148">
        <v>14</v>
      </c>
      <c r="E1148">
        <v>3</v>
      </c>
      <c r="F1148" s="17">
        <v>9448.42</v>
      </c>
      <c r="G1148" t="s">
        <v>8349</v>
      </c>
      <c r="H1148" t="s">
        <v>8350</v>
      </c>
      <c r="I1148" t="s">
        <v>8369</v>
      </c>
      <c r="L1148" s="20">
        <v>1987</v>
      </c>
      <c r="M1148" s="20" t="s">
        <v>8352</v>
      </c>
      <c r="N1148" s="20" t="s">
        <v>8349</v>
      </c>
      <c r="O1148" s="20" t="s">
        <v>8350</v>
      </c>
      <c r="P1148" s="20" t="s">
        <v>8369</v>
      </c>
      <c r="Q1148" s="20" t="str">
        <f>CONCATENATE(Table1[[#This Row],[date]],"-",M1148,"-",L1148)</f>
        <v>14-Nov-1987</v>
      </c>
      <c r="R1148" s="24">
        <f t="shared" si="17"/>
        <v>35.565339647772682</v>
      </c>
    </row>
    <row r="1149" spans="1:18" x14ac:dyDescent="0.25">
      <c r="A1149" t="s">
        <v>2382</v>
      </c>
      <c r="B1149">
        <v>1979</v>
      </c>
      <c r="C1149" t="s">
        <v>8348</v>
      </c>
      <c r="D1149">
        <v>17</v>
      </c>
      <c r="E1149">
        <v>2</v>
      </c>
      <c r="F1149" s="17">
        <v>9453.92</v>
      </c>
      <c r="G1149" t="s">
        <v>8349</v>
      </c>
      <c r="H1149" t="s">
        <v>8349</v>
      </c>
      <c r="I1149" t="s">
        <v>8369</v>
      </c>
      <c r="L1149" s="20">
        <v>1979</v>
      </c>
      <c r="M1149" s="20" t="s">
        <v>8348</v>
      </c>
      <c r="N1149" s="20" t="s">
        <v>8349</v>
      </c>
      <c r="O1149" s="20" t="s">
        <v>8349</v>
      </c>
      <c r="P1149" s="20" t="s">
        <v>8369</v>
      </c>
      <c r="Q1149" s="20" t="str">
        <f>CONCATENATE(Table1[[#This Row],[date]],"-",M1149,"-",L1149)</f>
        <v>17-Jul-1979</v>
      </c>
      <c r="R1149" s="24">
        <f t="shared" si="17"/>
        <v>43.893891457775609</v>
      </c>
    </row>
    <row r="1150" spans="1:18" x14ac:dyDescent="0.25">
      <c r="A1150" t="s">
        <v>2380</v>
      </c>
      <c r="B1150">
        <v>1969</v>
      </c>
      <c r="C1150" t="s">
        <v>8354</v>
      </c>
      <c r="D1150">
        <v>4</v>
      </c>
      <c r="E1150">
        <v>0</v>
      </c>
      <c r="F1150" s="17">
        <v>9487.64</v>
      </c>
      <c r="G1150" t="s">
        <v>8349</v>
      </c>
      <c r="H1150" t="s">
        <v>8349</v>
      </c>
      <c r="I1150" t="s">
        <v>8351</v>
      </c>
      <c r="L1150" s="20">
        <v>1969</v>
      </c>
      <c r="M1150" s="20" t="s">
        <v>8354</v>
      </c>
      <c r="N1150" s="20" t="s">
        <v>8349</v>
      </c>
      <c r="O1150" s="20" t="s">
        <v>8349</v>
      </c>
      <c r="P1150" s="20" t="s">
        <v>8351</v>
      </c>
      <c r="Q1150" s="20" t="str">
        <f>CONCATENATE(Table1[[#This Row],[date]],"-",M1150,"-",L1150)</f>
        <v>4-Jun-1969</v>
      </c>
      <c r="R1150" s="24">
        <f t="shared" si="17"/>
        <v>54.011598964555951</v>
      </c>
    </row>
    <row r="1151" spans="1:18" x14ac:dyDescent="0.25">
      <c r="A1151" t="s">
        <v>2378</v>
      </c>
      <c r="B1151">
        <v>1976</v>
      </c>
      <c r="C1151" t="s">
        <v>8352</v>
      </c>
      <c r="D1151">
        <v>28</v>
      </c>
      <c r="E1151">
        <v>3</v>
      </c>
      <c r="F1151" s="17">
        <v>9500.57</v>
      </c>
      <c r="G1151" t="s">
        <v>8349</v>
      </c>
      <c r="H1151" t="s">
        <v>8350</v>
      </c>
      <c r="I1151" t="s">
        <v>8370</v>
      </c>
      <c r="L1151" s="20">
        <v>1976</v>
      </c>
      <c r="M1151" s="20" t="s">
        <v>8352</v>
      </c>
      <c r="N1151" s="20" t="s">
        <v>8349</v>
      </c>
      <c r="O1151" s="20" t="s">
        <v>8350</v>
      </c>
      <c r="P1151" s="20" t="s">
        <v>8370</v>
      </c>
      <c r="Q1151" s="20" t="str">
        <f>CONCATENATE(Table1[[#This Row],[date]],"-",M1151,"-",L1151)</f>
        <v>28-Nov-1976</v>
      </c>
      <c r="R1151" s="24">
        <f t="shared" si="17"/>
        <v>46.5242984257358</v>
      </c>
    </row>
    <row r="1152" spans="1:18" x14ac:dyDescent="0.25">
      <c r="A1152" t="s">
        <v>2376</v>
      </c>
      <c r="B1152">
        <v>1969</v>
      </c>
      <c r="C1152" t="s">
        <v>8358</v>
      </c>
      <c r="D1152">
        <v>24</v>
      </c>
      <c r="E1152">
        <v>0</v>
      </c>
      <c r="F1152" s="17">
        <v>9504.31</v>
      </c>
      <c r="G1152" t="s">
        <v>8350</v>
      </c>
      <c r="H1152" t="s">
        <v>8349</v>
      </c>
      <c r="I1152" t="s">
        <v>8351</v>
      </c>
      <c r="L1152" s="20">
        <v>1969</v>
      </c>
      <c r="M1152" s="20" t="s">
        <v>8358</v>
      </c>
      <c r="N1152" s="20" t="s">
        <v>8350</v>
      </c>
      <c r="O1152" s="20" t="s">
        <v>8349</v>
      </c>
      <c r="P1152" s="20" t="s">
        <v>8351</v>
      </c>
      <c r="Q1152" s="20" t="str">
        <f>CONCATENATE(Table1[[#This Row],[date]],"-",M1152,"-",L1152)</f>
        <v>24-Aug-1969</v>
      </c>
      <c r="R1152" s="24">
        <f t="shared" si="17"/>
        <v>53.789824771007567</v>
      </c>
    </row>
    <row r="1153" spans="1:18" x14ac:dyDescent="0.25">
      <c r="A1153" t="s">
        <v>2374</v>
      </c>
      <c r="B1153">
        <v>1992</v>
      </c>
      <c r="C1153" t="s">
        <v>8358</v>
      </c>
      <c r="D1153">
        <v>22</v>
      </c>
      <c r="E1153">
        <v>0</v>
      </c>
      <c r="F1153" s="17">
        <v>9507.68</v>
      </c>
      <c r="G1153" t="s">
        <v>8349</v>
      </c>
      <c r="H1153" t="s">
        <v>8353</v>
      </c>
      <c r="I1153" t="s">
        <v>8356</v>
      </c>
      <c r="L1153" s="20">
        <v>1992</v>
      </c>
      <c r="M1153" s="20" t="s">
        <v>8358</v>
      </c>
      <c r="N1153" s="20" t="s">
        <v>8349</v>
      </c>
      <c r="O1153" s="20" t="s">
        <v>8353</v>
      </c>
      <c r="P1153" s="20" t="s">
        <v>8356</v>
      </c>
      <c r="Q1153" s="20" t="str">
        <f>CONCATENATE(Table1[[#This Row],[date]],"-",M1153,"-",L1153)</f>
        <v>22-Aug-1992</v>
      </c>
      <c r="R1153" s="24">
        <f t="shared" si="17"/>
        <v>30.792607802874745</v>
      </c>
    </row>
    <row r="1154" spans="1:18" x14ac:dyDescent="0.25">
      <c r="A1154" t="s">
        <v>2372</v>
      </c>
      <c r="B1154">
        <v>1971</v>
      </c>
      <c r="C1154" t="s">
        <v>8352</v>
      </c>
      <c r="D1154">
        <v>29</v>
      </c>
      <c r="E1154">
        <v>0</v>
      </c>
      <c r="F1154" s="17">
        <v>9528.9</v>
      </c>
      <c r="G1154" t="s">
        <v>8349</v>
      </c>
      <c r="H1154" t="s">
        <v>8349</v>
      </c>
      <c r="I1154" t="s">
        <v>8360</v>
      </c>
      <c r="L1154" s="20">
        <v>1971</v>
      </c>
      <c r="M1154" s="20" t="s">
        <v>8352</v>
      </c>
      <c r="N1154" s="20" t="s">
        <v>8349</v>
      </c>
      <c r="O1154" s="20" t="s">
        <v>8349</v>
      </c>
      <c r="P1154" s="20" t="s">
        <v>8360</v>
      </c>
      <c r="Q1154" s="20" t="str">
        <f>CONCATENATE(Table1[[#This Row],[date]],"-",M1154,"-",L1154)</f>
        <v>29-Nov-1971</v>
      </c>
      <c r="R1154" s="24">
        <f t="shared" si="17"/>
        <v>51.524279367703272</v>
      </c>
    </row>
    <row r="1155" spans="1:18" x14ac:dyDescent="0.25">
      <c r="A1155" t="s">
        <v>2370</v>
      </c>
      <c r="B1155">
        <v>1973</v>
      </c>
      <c r="C1155" t="s">
        <v>8357</v>
      </c>
      <c r="D1155">
        <v>21</v>
      </c>
      <c r="E1155">
        <v>0</v>
      </c>
      <c r="F1155" s="17">
        <v>9538.65</v>
      </c>
      <c r="G1155" t="s">
        <v>8349</v>
      </c>
      <c r="H1155" t="s">
        <v>8350</v>
      </c>
      <c r="I1155" t="s">
        <v>8369</v>
      </c>
      <c r="L1155" s="20">
        <v>1973</v>
      </c>
      <c r="M1155" s="20" t="s">
        <v>8357</v>
      </c>
      <c r="N1155" s="20" t="s">
        <v>8349</v>
      </c>
      <c r="O1155" s="20" t="s">
        <v>8350</v>
      </c>
      <c r="P1155" s="20" t="s">
        <v>8369</v>
      </c>
      <c r="Q1155" s="20" t="str">
        <f>CONCATENATE(Table1[[#This Row],[date]],"-",M1155,"-",L1155)</f>
        <v>21-Dec-1973</v>
      </c>
      <c r="R1155" s="24">
        <f t="shared" ref="R1155:R1218" si="18">YEARFRAC(Q1155,DATE(2023,6,8),1)</f>
        <v>49.464003865356737</v>
      </c>
    </row>
    <row r="1156" spans="1:18" x14ac:dyDescent="0.25">
      <c r="A1156" t="s">
        <v>2368</v>
      </c>
      <c r="B1156">
        <v>1975</v>
      </c>
      <c r="C1156" t="s">
        <v>8348</v>
      </c>
      <c r="D1156">
        <v>28</v>
      </c>
      <c r="E1156">
        <v>1</v>
      </c>
      <c r="F1156" s="17">
        <v>9540.17</v>
      </c>
      <c r="G1156" t="s">
        <v>8349</v>
      </c>
      <c r="H1156" t="s">
        <v>8349</v>
      </c>
      <c r="I1156" t="s">
        <v>8366</v>
      </c>
      <c r="L1156" s="20">
        <v>1975</v>
      </c>
      <c r="M1156" s="20" t="s">
        <v>8348</v>
      </c>
      <c r="N1156" s="20" t="s">
        <v>8349</v>
      </c>
      <c r="O1156" s="20" t="s">
        <v>8349</v>
      </c>
      <c r="P1156" s="20" t="s">
        <v>8366</v>
      </c>
      <c r="Q1156" s="20" t="str">
        <f>CONCATENATE(Table1[[#This Row],[date]],"-",M1156,"-",L1156)</f>
        <v>28-Jul-1975</v>
      </c>
      <c r="R1156" s="24">
        <f t="shared" si="18"/>
        <v>47.863776051852263</v>
      </c>
    </row>
    <row r="1157" spans="1:18" x14ac:dyDescent="0.25">
      <c r="A1157" t="s">
        <v>2366</v>
      </c>
      <c r="B1157">
        <v>1972</v>
      </c>
      <c r="C1157" t="s">
        <v>8355</v>
      </c>
      <c r="D1157">
        <v>22</v>
      </c>
      <c r="E1157">
        <v>0</v>
      </c>
      <c r="F1157" s="17">
        <v>9541.7000000000007</v>
      </c>
      <c r="G1157" t="s">
        <v>8349</v>
      </c>
      <c r="H1157" t="s">
        <v>8353</v>
      </c>
      <c r="I1157" t="s">
        <v>8366</v>
      </c>
      <c r="L1157" s="20">
        <v>1972</v>
      </c>
      <c r="M1157" s="20" t="s">
        <v>8355</v>
      </c>
      <c r="N1157" s="20" t="s">
        <v>8349</v>
      </c>
      <c r="O1157" s="20" t="s">
        <v>8353</v>
      </c>
      <c r="P1157" s="20" t="s">
        <v>8366</v>
      </c>
      <c r="Q1157" s="20" t="str">
        <f>CONCATENATE(Table1[[#This Row],[date]],"-",M1157,"-",L1157)</f>
        <v>22-Sep-1972</v>
      </c>
      <c r="R1157" s="24">
        <f t="shared" si="18"/>
        <v>50.70773442847365</v>
      </c>
    </row>
    <row r="1158" spans="1:18" x14ac:dyDescent="0.25">
      <c r="A1158" t="s">
        <v>2364</v>
      </c>
      <c r="B1158">
        <v>1972</v>
      </c>
      <c r="C1158" t="s">
        <v>8355</v>
      </c>
      <c r="D1158">
        <v>22</v>
      </c>
      <c r="E1158">
        <v>1</v>
      </c>
      <c r="F1158" s="17">
        <v>9549.57</v>
      </c>
      <c r="G1158" t="s">
        <v>8349</v>
      </c>
      <c r="H1158" t="s">
        <v>8353</v>
      </c>
      <c r="I1158" t="s">
        <v>8351</v>
      </c>
      <c r="L1158" s="20">
        <v>1972</v>
      </c>
      <c r="M1158" s="20" t="s">
        <v>8355</v>
      </c>
      <c r="N1158" s="20" t="s">
        <v>8349</v>
      </c>
      <c r="O1158" s="20" t="s">
        <v>8353</v>
      </c>
      <c r="P1158" s="20" t="s">
        <v>8351</v>
      </c>
      <c r="Q1158" s="20" t="str">
        <f>CONCATENATE(Table1[[#This Row],[date]],"-",M1158,"-",L1158)</f>
        <v>22-Sep-1972</v>
      </c>
      <c r="R1158" s="24">
        <f t="shared" si="18"/>
        <v>50.70773442847365</v>
      </c>
    </row>
    <row r="1159" spans="1:18" x14ac:dyDescent="0.25">
      <c r="A1159" t="s">
        <v>2362</v>
      </c>
      <c r="B1159">
        <v>1974</v>
      </c>
      <c r="C1159" t="s">
        <v>8358</v>
      </c>
      <c r="D1159">
        <v>14</v>
      </c>
      <c r="E1159">
        <v>3</v>
      </c>
      <c r="F1159" s="17">
        <v>9563.0300000000007</v>
      </c>
      <c r="G1159" t="s">
        <v>8350</v>
      </c>
      <c r="H1159" t="s">
        <v>8353</v>
      </c>
      <c r="I1159" t="s">
        <v>8360</v>
      </c>
      <c r="L1159" s="20">
        <v>1974</v>
      </c>
      <c r="M1159" s="20" t="s">
        <v>8358</v>
      </c>
      <c r="N1159" s="20" t="s">
        <v>8350</v>
      </c>
      <c r="O1159" s="20" t="s">
        <v>8353</v>
      </c>
      <c r="P1159" s="20" t="s">
        <v>8360</v>
      </c>
      <c r="Q1159" s="20" t="str">
        <f>CONCATENATE(Table1[[#This Row],[date]],"-",M1159,"-",L1159)</f>
        <v>14-Aug-1974</v>
      </c>
      <c r="R1159" s="24">
        <f t="shared" si="18"/>
        <v>48.817216077099985</v>
      </c>
    </row>
    <row r="1160" spans="1:18" x14ac:dyDescent="0.25">
      <c r="A1160" t="s">
        <v>2360</v>
      </c>
      <c r="B1160">
        <v>1973</v>
      </c>
      <c r="C1160" t="s">
        <v>8357</v>
      </c>
      <c r="D1160">
        <v>1</v>
      </c>
      <c r="E1160">
        <v>1</v>
      </c>
      <c r="F1160" s="17">
        <v>9566.99</v>
      </c>
      <c r="G1160" t="s">
        <v>8349</v>
      </c>
      <c r="H1160" t="s">
        <v>8353</v>
      </c>
      <c r="I1160" t="s">
        <v>8356</v>
      </c>
      <c r="L1160" s="20">
        <v>1973</v>
      </c>
      <c r="M1160" s="20" t="s">
        <v>8357</v>
      </c>
      <c r="N1160" s="20" t="s">
        <v>8349</v>
      </c>
      <c r="O1160" s="20" t="s">
        <v>8353</v>
      </c>
      <c r="P1160" s="20" t="s">
        <v>8356</v>
      </c>
      <c r="Q1160" s="20" t="str">
        <f>CONCATENATE(Table1[[#This Row],[date]],"-",M1160,"-",L1160)</f>
        <v>1-Dec-1973</v>
      </c>
      <c r="R1160" s="24">
        <f t="shared" si="18"/>
        <v>49.518763085843126</v>
      </c>
    </row>
    <row r="1161" spans="1:18" x14ac:dyDescent="0.25">
      <c r="A1161" t="s">
        <v>2358</v>
      </c>
      <c r="B1161">
        <v>1966</v>
      </c>
      <c r="C1161" t="s">
        <v>8357</v>
      </c>
      <c r="D1161">
        <v>4</v>
      </c>
      <c r="E1161">
        <v>0</v>
      </c>
      <c r="F1161" s="17">
        <v>9582.5400000000009</v>
      </c>
      <c r="G1161" t="s">
        <v>8350</v>
      </c>
      <c r="H1161" t="s">
        <v>8349</v>
      </c>
      <c r="I1161" t="s">
        <v>8351</v>
      </c>
      <c r="L1161" s="20">
        <v>1966</v>
      </c>
      <c r="M1161" s="20" t="s">
        <v>8357</v>
      </c>
      <c r="N1161" s="20" t="s">
        <v>8350</v>
      </c>
      <c r="O1161" s="20" t="s">
        <v>8349</v>
      </c>
      <c r="P1161" s="20" t="s">
        <v>8351</v>
      </c>
      <c r="Q1161" s="20" t="str">
        <f>CONCATENATE(Table1[[#This Row],[date]],"-",M1161,"-",L1161)</f>
        <v>4-Dec-1966</v>
      </c>
      <c r="R1161" s="24">
        <f t="shared" si="18"/>
        <v>56.510574018126889</v>
      </c>
    </row>
    <row r="1162" spans="1:18" x14ac:dyDescent="0.25">
      <c r="A1162" t="s">
        <v>2356</v>
      </c>
      <c r="B1162">
        <v>1973</v>
      </c>
      <c r="C1162" t="s">
        <v>8352</v>
      </c>
      <c r="D1162">
        <v>28</v>
      </c>
      <c r="E1162">
        <v>1</v>
      </c>
      <c r="F1162" s="17">
        <v>9583.89</v>
      </c>
      <c r="G1162" t="s">
        <v>8349</v>
      </c>
      <c r="H1162" t="s">
        <v>8350</v>
      </c>
      <c r="I1162" t="s">
        <v>8356</v>
      </c>
      <c r="L1162" s="20">
        <v>1973</v>
      </c>
      <c r="M1162" s="20" t="s">
        <v>8352</v>
      </c>
      <c r="N1162" s="20" t="s">
        <v>8349</v>
      </c>
      <c r="O1162" s="20" t="s">
        <v>8350</v>
      </c>
      <c r="P1162" s="20" t="s">
        <v>8356</v>
      </c>
      <c r="Q1162" s="20" t="str">
        <f>CONCATENATE(Table1[[#This Row],[date]],"-",M1162,"-",L1162)</f>
        <v>28-Nov-1973</v>
      </c>
      <c r="R1162" s="24">
        <f t="shared" si="18"/>
        <v>49.526976968916088</v>
      </c>
    </row>
    <row r="1163" spans="1:18" x14ac:dyDescent="0.25">
      <c r="A1163" t="s">
        <v>2354</v>
      </c>
      <c r="B1163">
        <v>1981</v>
      </c>
      <c r="C1163" t="s">
        <v>8359</v>
      </c>
      <c r="D1163">
        <v>18</v>
      </c>
      <c r="E1163">
        <v>1</v>
      </c>
      <c r="F1163" s="17">
        <v>9584.0400000000009</v>
      </c>
      <c r="G1163" t="s">
        <v>8349</v>
      </c>
      <c r="H1163" t="s">
        <v>8353</v>
      </c>
      <c r="I1163" t="s">
        <v>8369</v>
      </c>
      <c r="L1163" s="20">
        <v>1981</v>
      </c>
      <c r="M1163" s="20" t="s">
        <v>8359</v>
      </c>
      <c r="N1163" s="20" t="s">
        <v>8349</v>
      </c>
      <c r="O1163" s="20" t="s">
        <v>8353</v>
      </c>
      <c r="P1163" s="20" t="s">
        <v>8369</v>
      </c>
      <c r="Q1163" s="20" t="str">
        <f>CONCATENATE(Table1[[#This Row],[date]],"-",M1163,"-",L1163)</f>
        <v>18-Oct-1981</v>
      </c>
      <c r="R1163" s="24">
        <f t="shared" si="18"/>
        <v>41.639223177332056</v>
      </c>
    </row>
    <row r="1164" spans="1:18" x14ac:dyDescent="0.25">
      <c r="A1164" t="s">
        <v>2352</v>
      </c>
      <c r="B1164">
        <v>1964</v>
      </c>
      <c r="C1164" t="s">
        <v>8357</v>
      </c>
      <c r="D1164">
        <v>15</v>
      </c>
      <c r="E1164">
        <v>0</v>
      </c>
      <c r="F1164" s="17">
        <v>9597.6299999999992</v>
      </c>
      <c r="G1164" t="s">
        <v>8350</v>
      </c>
      <c r="H1164" t="s">
        <v>8350</v>
      </c>
      <c r="I1164" t="s">
        <v>8351</v>
      </c>
      <c r="L1164" s="20">
        <v>1964</v>
      </c>
      <c r="M1164" s="20" t="s">
        <v>8357</v>
      </c>
      <c r="N1164" s="20" t="s">
        <v>8350</v>
      </c>
      <c r="O1164" s="20" t="s">
        <v>8350</v>
      </c>
      <c r="P1164" s="20" t="s">
        <v>8351</v>
      </c>
      <c r="Q1164" s="20" t="str">
        <f>CONCATENATE(Table1[[#This Row],[date]],"-",M1164,"-",L1164)</f>
        <v>15-Dec-1964</v>
      </c>
      <c r="R1164" s="24">
        <f t="shared" si="18"/>
        <v>58.477754962354553</v>
      </c>
    </row>
    <row r="1165" spans="1:18" x14ac:dyDescent="0.25">
      <c r="A1165" t="s">
        <v>2350</v>
      </c>
      <c r="B1165">
        <v>1972</v>
      </c>
      <c r="C1165" t="s">
        <v>8357</v>
      </c>
      <c r="D1165">
        <v>27</v>
      </c>
      <c r="E1165">
        <v>1</v>
      </c>
      <c r="F1165" s="17">
        <v>9617.66</v>
      </c>
      <c r="G1165" t="s">
        <v>8350</v>
      </c>
      <c r="H1165" t="s">
        <v>8350</v>
      </c>
      <c r="I1165" t="s">
        <v>8363</v>
      </c>
      <c r="L1165" s="20">
        <v>1972</v>
      </c>
      <c r="M1165" s="20" t="s">
        <v>8357</v>
      </c>
      <c r="N1165" s="20" t="s">
        <v>8350</v>
      </c>
      <c r="O1165" s="20" t="s">
        <v>8350</v>
      </c>
      <c r="P1165" s="20" t="s">
        <v>8363</v>
      </c>
      <c r="Q1165" s="20" t="str">
        <f>CONCATENATE(Table1[[#This Row],[date]],"-",M1165,"-",L1165)</f>
        <v>27-Dec-1972</v>
      </c>
      <c r="R1165" s="24">
        <f t="shared" si="18"/>
        <v>50.444900752908964</v>
      </c>
    </row>
    <row r="1166" spans="1:18" x14ac:dyDescent="0.25">
      <c r="A1166" t="s">
        <v>2348</v>
      </c>
      <c r="B1166">
        <v>1982</v>
      </c>
      <c r="C1166" t="s">
        <v>8358</v>
      </c>
      <c r="D1166">
        <v>29</v>
      </c>
      <c r="E1166">
        <v>3</v>
      </c>
      <c r="F1166" s="17">
        <v>9619.18</v>
      </c>
      <c r="G1166" t="s">
        <v>8349</v>
      </c>
      <c r="H1166" t="s">
        <v>8353</v>
      </c>
      <c r="I1166" t="s">
        <v>8365</v>
      </c>
      <c r="L1166" s="20">
        <v>1982</v>
      </c>
      <c r="M1166" s="20" t="s">
        <v>8358</v>
      </c>
      <c r="N1166" s="20" t="s">
        <v>8349</v>
      </c>
      <c r="O1166" s="20" t="s">
        <v>8353</v>
      </c>
      <c r="P1166" s="20" t="s">
        <v>8365</v>
      </c>
      <c r="Q1166" s="20" t="str">
        <f>CONCATENATE(Table1[[#This Row],[date]],"-",M1166,"-",L1166)</f>
        <v>29-Aug-1982</v>
      </c>
      <c r="R1166" s="24">
        <f t="shared" si="18"/>
        <v>40.776140808344195</v>
      </c>
    </row>
    <row r="1167" spans="1:18" x14ac:dyDescent="0.25">
      <c r="A1167" t="s">
        <v>2346</v>
      </c>
      <c r="B1167">
        <v>1975</v>
      </c>
      <c r="C1167" t="s">
        <v>8359</v>
      </c>
      <c r="D1167">
        <v>29</v>
      </c>
      <c r="E1167">
        <v>3</v>
      </c>
      <c r="F1167" s="17">
        <v>9620.33</v>
      </c>
      <c r="G1167" t="s">
        <v>8350</v>
      </c>
      <c r="H1167" t="s">
        <v>8350</v>
      </c>
      <c r="I1167" t="s">
        <v>8356</v>
      </c>
      <c r="L1167" s="20">
        <v>1975</v>
      </c>
      <c r="M1167" s="20" t="s">
        <v>8359</v>
      </c>
      <c r="N1167" s="20" t="s">
        <v>8350</v>
      </c>
      <c r="O1167" s="20" t="s">
        <v>8350</v>
      </c>
      <c r="P1167" s="20" t="s">
        <v>8356</v>
      </c>
      <c r="Q1167" s="20" t="str">
        <f>CONCATENATE(Table1[[#This Row],[date]],"-",M1167,"-",L1167)</f>
        <v>29-Oct-1975</v>
      </c>
      <c r="R1167" s="24">
        <f t="shared" si="18"/>
        <v>47.609152371905907</v>
      </c>
    </row>
    <row r="1168" spans="1:18" x14ac:dyDescent="0.25">
      <c r="A1168" t="s">
        <v>2344</v>
      </c>
      <c r="B1168">
        <v>1970</v>
      </c>
      <c r="C1168" t="s">
        <v>8357</v>
      </c>
      <c r="D1168">
        <v>16</v>
      </c>
      <c r="E1168">
        <v>0</v>
      </c>
      <c r="F1168" s="17">
        <v>9625.92</v>
      </c>
      <c r="G1168" t="s">
        <v>8349</v>
      </c>
      <c r="H1168" t="s">
        <v>8350</v>
      </c>
      <c r="I1168" t="s">
        <v>8360</v>
      </c>
      <c r="L1168" s="20">
        <v>1970</v>
      </c>
      <c r="M1168" s="20" t="s">
        <v>8357</v>
      </c>
      <c r="N1168" s="20" t="s">
        <v>8349</v>
      </c>
      <c r="O1168" s="20" t="s">
        <v>8350</v>
      </c>
      <c r="P1168" s="20" t="s">
        <v>8360</v>
      </c>
      <c r="Q1168" s="20" t="str">
        <f>CONCATENATE(Table1[[#This Row],[date]],"-",M1168,"-",L1168)</f>
        <v>16-Dec-1970</v>
      </c>
      <c r="R1168" s="24">
        <f t="shared" si="18"/>
        <v>52.47771637174872</v>
      </c>
    </row>
    <row r="1169" spans="1:18" x14ac:dyDescent="0.25">
      <c r="A1169" t="s">
        <v>2342</v>
      </c>
      <c r="B1169">
        <v>1998</v>
      </c>
      <c r="C1169" t="s">
        <v>8354</v>
      </c>
      <c r="D1169">
        <v>23</v>
      </c>
      <c r="E1169">
        <v>0</v>
      </c>
      <c r="F1169" s="17">
        <v>9628.7900000000009</v>
      </c>
      <c r="G1169" t="s">
        <v>8349</v>
      </c>
      <c r="H1169" t="s">
        <v>8349</v>
      </c>
      <c r="I1169" t="s">
        <v>8372</v>
      </c>
      <c r="L1169" s="20">
        <v>1998</v>
      </c>
      <c r="M1169" s="20" t="s">
        <v>8354</v>
      </c>
      <c r="N1169" s="20" t="s">
        <v>8349</v>
      </c>
      <c r="O1169" s="20" t="s">
        <v>8349</v>
      </c>
      <c r="P1169" s="20" t="s">
        <v>8372</v>
      </c>
      <c r="Q1169" s="20" t="str">
        <f>CONCATENATE(Table1[[#This Row],[date]],"-",M1169,"-",L1169)</f>
        <v>23-Jun-1998</v>
      </c>
      <c r="R1169" s="24">
        <f t="shared" si="18"/>
        <v>24.959561920808763</v>
      </c>
    </row>
    <row r="1170" spans="1:18" x14ac:dyDescent="0.25">
      <c r="A1170" t="s">
        <v>2340</v>
      </c>
      <c r="B1170">
        <v>1979</v>
      </c>
      <c r="C1170" t="s">
        <v>8357</v>
      </c>
      <c r="D1170">
        <v>19</v>
      </c>
      <c r="E1170">
        <v>2</v>
      </c>
      <c r="F1170" s="17">
        <v>9630.2999999999993</v>
      </c>
      <c r="G1170" t="s">
        <v>8349</v>
      </c>
      <c r="H1170" t="s">
        <v>8349</v>
      </c>
      <c r="I1170" t="s">
        <v>8369</v>
      </c>
      <c r="L1170" s="20">
        <v>1979</v>
      </c>
      <c r="M1170" s="20" t="s">
        <v>8357</v>
      </c>
      <c r="N1170" s="20" t="s">
        <v>8349</v>
      </c>
      <c r="O1170" s="20" t="s">
        <v>8349</v>
      </c>
      <c r="P1170" s="20" t="s">
        <v>8369</v>
      </c>
      <c r="Q1170" s="20" t="str">
        <f>CONCATENATE(Table1[[#This Row],[date]],"-",M1170,"-",L1170)</f>
        <v>19-Dec-1979</v>
      </c>
      <c r="R1170" s="24">
        <f t="shared" si="18"/>
        <v>43.469518130932094</v>
      </c>
    </row>
    <row r="1171" spans="1:18" x14ac:dyDescent="0.25">
      <c r="A1171" t="s">
        <v>2338</v>
      </c>
      <c r="B1171">
        <v>1972</v>
      </c>
      <c r="C1171" t="s">
        <v>8359</v>
      </c>
      <c r="D1171">
        <v>23</v>
      </c>
      <c r="E1171">
        <v>2</v>
      </c>
      <c r="F1171" s="17">
        <v>9630.4</v>
      </c>
      <c r="G1171" t="s">
        <v>8349</v>
      </c>
      <c r="H1171" t="s">
        <v>8349</v>
      </c>
      <c r="I1171" t="s">
        <v>8360</v>
      </c>
      <c r="L1171" s="20">
        <v>1972</v>
      </c>
      <c r="M1171" s="20" t="s">
        <v>8359</v>
      </c>
      <c r="N1171" s="20" t="s">
        <v>8349</v>
      </c>
      <c r="O1171" s="20" t="s">
        <v>8349</v>
      </c>
      <c r="P1171" s="20" t="s">
        <v>8360</v>
      </c>
      <c r="Q1171" s="20" t="str">
        <f>CONCATENATE(Table1[[#This Row],[date]],"-",M1171,"-",L1171)</f>
        <v>23-Oct-1972</v>
      </c>
      <c r="R1171" s="24">
        <f t="shared" si="18"/>
        <v>50.622861054072551</v>
      </c>
    </row>
    <row r="1172" spans="1:18" x14ac:dyDescent="0.25">
      <c r="A1172" t="s">
        <v>2336</v>
      </c>
      <c r="B1172">
        <v>1968</v>
      </c>
      <c r="C1172" t="s">
        <v>8354</v>
      </c>
      <c r="D1172">
        <v>22</v>
      </c>
      <c r="E1172">
        <v>0</v>
      </c>
      <c r="F1172" s="17">
        <v>9630.91</v>
      </c>
      <c r="G1172" t="s">
        <v>8350</v>
      </c>
      <c r="H1172" t="s">
        <v>8349</v>
      </c>
      <c r="I1172" t="s">
        <v>8351</v>
      </c>
      <c r="L1172" s="20">
        <v>1968</v>
      </c>
      <c r="M1172" s="20" t="s">
        <v>8354</v>
      </c>
      <c r="N1172" s="20" t="s">
        <v>8350</v>
      </c>
      <c r="O1172" s="20" t="s">
        <v>8349</v>
      </c>
      <c r="P1172" s="20" t="s">
        <v>8351</v>
      </c>
      <c r="Q1172" s="20" t="str">
        <f>CONCATENATE(Table1[[#This Row],[date]],"-",M1172,"-",L1172)</f>
        <v>22-Jun-1968</v>
      </c>
      <c r="R1172" s="24">
        <f t="shared" si="18"/>
        <v>54.959616700889804</v>
      </c>
    </row>
    <row r="1173" spans="1:18" x14ac:dyDescent="0.25">
      <c r="A1173" t="s">
        <v>2334</v>
      </c>
      <c r="B1173">
        <v>1970</v>
      </c>
      <c r="C1173" t="s">
        <v>8355</v>
      </c>
      <c r="D1173">
        <v>30</v>
      </c>
      <c r="E1173">
        <v>0</v>
      </c>
      <c r="F1173" s="17">
        <v>9634.5400000000009</v>
      </c>
      <c r="G1173" t="s">
        <v>8349</v>
      </c>
      <c r="H1173" t="s">
        <v>8349</v>
      </c>
      <c r="I1173" t="s">
        <v>8360</v>
      </c>
      <c r="L1173" s="20">
        <v>1970</v>
      </c>
      <c r="M1173" s="20" t="s">
        <v>8355</v>
      </c>
      <c r="N1173" s="20" t="s">
        <v>8349</v>
      </c>
      <c r="O1173" s="20" t="s">
        <v>8349</v>
      </c>
      <c r="P1173" s="20" t="s">
        <v>8360</v>
      </c>
      <c r="Q1173" s="20" t="str">
        <f>CONCATENATE(Table1[[#This Row],[date]],"-",M1173,"-",L1173)</f>
        <v>30-Sep-1970</v>
      </c>
      <c r="R1173" s="24">
        <f t="shared" si="18"/>
        <v>52.688536226740354</v>
      </c>
    </row>
    <row r="1174" spans="1:18" x14ac:dyDescent="0.25">
      <c r="A1174" t="s">
        <v>2332</v>
      </c>
      <c r="B1174">
        <v>1971</v>
      </c>
      <c r="C1174" t="s">
        <v>8348</v>
      </c>
      <c r="D1174">
        <v>19</v>
      </c>
      <c r="E1174">
        <v>0</v>
      </c>
      <c r="F1174" s="17">
        <v>9644.25</v>
      </c>
      <c r="G1174" t="s">
        <v>8349</v>
      </c>
      <c r="H1174" t="s">
        <v>8353</v>
      </c>
      <c r="I1174" t="s">
        <v>8356</v>
      </c>
      <c r="L1174" s="20">
        <v>1971</v>
      </c>
      <c r="M1174" s="20" t="s">
        <v>8348</v>
      </c>
      <c r="N1174" s="20" t="s">
        <v>8349</v>
      </c>
      <c r="O1174" s="20" t="s">
        <v>8353</v>
      </c>
      <c r="P1174" s="20" t="s">
        <v>8356</v>
      </c>
      <c r="Q1174" s="20" t="str">
        <f>CONCATENATE(Table1[[#This Row],[date]],"-",M1174,"-",L1174)</f>
        <v>19-Jul-1971</v>
      </c>
      <c r="R1174" s="24">
        <f t="shared" si="18"/>
        <v>51.888418225023244</v>
      </c>
    </row>
    <row r="1175" spans="1:18" x14ac:dyDescent="0.25">
      <c r="A1175" t="s">
        <v>2330</v>
      </c>
      <c r="B1175">
        <v>1974</v>
      </c>
      <c r="C1175" t="s">
        <v>8348</v>
      </c>
      <c r="D1175">
        <v>8</v>
      </c>
      <c r="E1175">
        <v>0</v>
      </c>
      <c r="F1175" s="17">
        <v>9653.81</v>
      </c>
      <c r="G1175" t="s">
        <v>8349</v>
      </c>
      <c r="H1175" t="s">
        <v>8349</v>
      </c>
      <c r="I1175" t="s">
        <v>8360</v>
      </c>
      <c r="L1175" s="20">
        <v>1974</v>
      </c>
      <c r="M1175" s="20" t="s">
        <v>8348</v>
      </c>
      <c r="N1175" s="20" t="s">
        <v>8349</v>
      </c>
      <c r="O1175" s="20" t="s">
        <v>8349</v>
      </c>
      <c r="P1175" s="20" t="s">
        <v>8360</v>
      </c>
      <c r="Q1175" s="20" t="str">
        <f>CONCATENATE(Table1[[#This Row],[date]],"-",M1175,"-",L1175)</f>
        <v>8-Jul-1974</v>
      </c>
      <c r="R1175" s="24">
        <f t="shared" si="18"/>
        <v>48.918519329755775</v>
      </c>
    </row>
    <row r="1176" spans="1:18" x14ac:dyDescent="0.25">
      <c r="A1176" t="s">
        <v>2328</v>
      </c>
      <c r="B1176">
        <v>1981</v>
      </c>
      <c r="C1176" t="s">
        <v>8358</v>
      </c>
      <c r="D1176">
        <v>8</v>
      </c>
      <c r="E1176">
        <v>1</v>
      </c>
      <c r="F1176" s="17">
        <v>9664.34</v>
      </c>
      <c r="G1176" t="s">
        <v>8349</v>
      </c>
      <c r="H1176" t="s">
        <v>8350</v>
      </c>
      <c r="I1176" t="s">
        <v>8360</v>
      </c>
      <c r="L1176" s="20">
        <v>1981</v>
      </c>
      <c r="M1176" s="20" t="s">
        <v>8358</v>
      </c>
      <c r="N1176" s="20" t="s">
        <v>8349</v>
      </c>
      <c r="O1176" s="20" t="s">
        <v>8350</v>
      </c>
      <c r="P1176" s="20" t="s">
        <v>8360</v>
      </c>
      <c r="Q1176" s="20" t="str">
        <f>CONCATENATE(Table1[[#This Row],[date]],"-",M1176,"-",L1176)</f>
        <v>8-Aug-1981</v>
      </c>
      <c r="R1176" s="24">
        <f t="shared" si="18"/>
        <v>41.833619866284621</v>
      </c>
    </row>
    <row r="1177" spans="1:18" x14ac:dyDescent="0.25">
      <c r="A1177" t="s">
        <v>2326</v>
      </c>
      <c r="B1177">
        <v>1966</v>
      </c>
      <c r="C1177" t="s">
        <v>8355</v>
      </c>
      <c r="D1177">
        <v>16</v>
      </c>
      <c r="E1177">
        <v>0</v>
      </c>
      <c r="F1177" s="17">
        <v>9684.2900000000009</v>
      </c>
      <c r="G1177" t="s">
        <v>8350</v>
      </c>
      <c r="H1177" t="s">
        <v>8349</v>
      </c>
      <c r="I1177" t="s">
        <v>8351</v>
      </c>
      <c r="L1177" s="20">
        <v>1966</v>
      </c>
      <c r="M1177" s="20" t="s">
        <v>8355</v>
      </c>
      <c r="N1177" s="20" t="s">
        <v>8350</v>
      </c>
      <c r="O1177" s="20" t="s">
        <v>8349</v>
      </c>
      <c r="P1177" s="20" t="s">
        <v>8351</v>
      </c>
      <c r="Q1177" s="20" t="str">
        <f>CONCATENATE(Table1[[#This Row],[date]],"-",M1177,"-",L1177)</f>
        <v>16-Sep-1966</v>
      </c>
      <c r="R1177" s="24">
        <f t="shared" si="18"/>
        <v>56.72686933534743</v>
      </c>
    </row>
    <row r="1178" spans="1:18" x14ac:dyDescent="0.25">
      <c r="A1178" t="s">
        <v>2324</v>
      </c>
      <c r="B1178">
        <v>1964</v>
      </c>
      <c r="C1178" t="s">
        <v>8352</v>
      </c>
      <c r="D1178">
        <v>7</v>
      </c>
      <c r="E1178">
        <v>0</v>
      </c>
      <c r="F1178" s="17">
        <v>9698.42</v>
      </c>
      <c r="G1178" t="s">
        <v>8350</v>
      </c>
      <c r="H1178" t="s">
        <v>8350</v>
      </c>
      <c r="I1178" t="s">
        <v>8351</v>
      </c>
      <c r="L1178" s="20">
        <v>1964</v>
      </c>
      <c r="M1178" s="20" t="s">
        <v>8352</v>
      </c>
      <c r="N1178" s="20" t="s">
        <v>8350</v>
      </c>
      <c r="O1178" s="20" t="s">
        <v>8350</v>
      </c>
      <c r="P1178" s="20" t="s">
        <v>8351</v>
      </c>
      <c r="Q1178" s="20" t="str">
        <f>CONCATENATE(Table1[[#This Row],[date]],"-",M1178,"-",L1178)</f>
        <v>7-Nov-1964</v>
      </c>
      <c r="R1178" s="24">
        <f t="shared" si="18"/>
        <v>58.581793292265573</v>
      </c>
    </row>
    <row r="1179" spans="1:18" x14ac:dyDescent="0.25">
      <c r="A1179" t="s">
        <v>2322</v>
      </c>
      <c r="B1179">
        <v>1977</v>
      </c>
      <c r="C1179" t="s">
        <v>8355</v>
      </c>
      <c r="D1179">
        <v>19</v>
      </c>
      <c r="E1179">
        <v>3</v>
      </c>
      <c r="F1179" s="17">
        <v>9704.67</v>
      </c>
      <c r="G1179" t="s">
        <v>8349</v>
      </c>
      <c r="H1179" t="s">
        <v>8350</v>
      </c>
      <c r="I1179" t="s">
        <v>8366</v>
      </c>
      <c r="L1179" s="20">
        <v>1977</v>
      </c>
      <c r="M1179" s="20" t="s">
        <v>8355</v>
      </c>
      <c r="N1179" s="20" t="s">
        <v>8349</v>
      </c>
      <c r="O1179" s="20" t="s">
        <v>8350</v>
      </c>
      <c r="P1179" s="20" t="s">
        <v>8366</v>
      </c>
      <c r="Q1179" s="20" t="str">
        <f>CONCATENATE(Table1[[#This Row],[date]],"-",M1179,"-",L1179)</f>
        <v>19-Sep-1977</v>
      </c>
      <c r="R1179" s="24">
        <f t="shared" si="18"/>
        <v>45.7186298497029</v>
      </c>
    </row>
    <row r="1180" spans="1:18" x14ac:dyDescent="0.25">
      <c r="A1180" t="s">
        <v>2320</v>
      </c>
      <c r="B1180">
        <v>1972</v>
      </c>
      <c r="C1180" t="s">
        <v>8348</v>
      </c>
      <c r="D1180">
        <v>10</v>
      </c>
      <c r="E1180">
        <v>0</v>
      </c>
      <c r="F1180" s="17">
        <v>9710.7099999999991</v>
      </c>
      <c r="G1180" t="s">
        <v>8349</v>
      </c>
      <c r="H1180" t="s">
        <v>8353</v>
      </c>
      <c r="I1180" t="s">
        <v>8369</v>
      </c>
      <c r="L1180" s="20">
        <v>1972</v>
      </c>
      <c r="M1180" s="20" t="s">
        <v>8348</v>
      </c>
      <c r="N1180" s="20" t="s">
        <v>8349</v>
      </c>
      <c r="O1180" s="20" t="s">
        <v>8353</v>
      </c>
      <c r="P1180" s="20" t="s">
        <v>8369</v>
      </c>
      <c r="Q1180" s="20" t="str">
        <f>CONCATENATE(Table1[[#This Row],[date]],"-",M1180,"-",L1180)</f>
        <v>10-Jul-1972</v>
      </c>
      <c r="R1180" s="24">
        <f t="shared" si="18"/>
        <v>50.910335386721421</v>
      </c>
    </row>
    <row r="1181" spans="1:18" x14ac:dyDescent="0.25">
      <c r="A1181" t="s">
        <v>2318</v>
      </c>
      <c r="B1181">
        <v>1975</v>
      </c>
      <c r="C1181" t="s">
        <v>8354</v>
      </c>
      <c r="D1181">
        <v>27</v>
      </c>
      <c r="E1181">
        <v>2</v>
      </c>
      <c r="F1181" s="17">
        <v>9715.84</v>
      </c>
      <c r="G1181" t="s">
        <v>8349</v>
      </c>
      <c r="H1181" t="s">
        <v>8353</v>
      </c>
      <c r="I1181" t="s">
        <v>8366</v>
      </c>
      <c r="L1181" s="20">
        <v>1975</v>
      </c>
      <c r="M1181" s="20" t="s">
        <v>8354</v>
      </c>
      <c r="N1181" s="20" t="s">
        <v>8349</v>
      </c>
      <c r="O1181" s="20" t="s">
        <v>8353</v>
      </c>
      <c r="P1181" s="20" t="s">
        <v>8366</v>
      </c>
      <c r="Q1181" s="20" t="str">
        <f>CONCATENATE(Table1[[#This Row],[date]],"-",M1181,"-",L1181)</f>
        <v>27-Jun-1975</v>
      </c>
      <c r="R1181" s="24">
        <f t="shared" si="18"/>
        <v>47.948650611834388</v>
      </c>
    </row>
    <row r="1182" spans="1:18" x14ac:dyDescent="0.25">
      <c r="A1182" t="s">
        <v>2316</v>
      </c>
      <c r="B1182">
        <v>1970</v>
      </c>
      <c r="C1182" t="s">
        <v>8355</v>
      </c>
      <c r="D1182">
        <v>12</v>
      </c>
      <c r="E1182">
        <v>0</v>
      </c>
      <c r="F1182" s="17">
        <v>9722.77</v>
      </c>
      <c r="G1182" t="s">
        <v>8350</v>
      </c>
      <c r="H1182" t="s">
        <v>8353</v>
      </c>
      <c r="I1182" t="s">
        <v>8363</v>
      </c>
      <c r="L1182" s="20">
        <v>1970</v>
      </c>
      <c r="M1182" s="20" t="s">
        <v>8355</v>
      </c>
      <c r="N1182" s="20" t="s">
        <v>8350</v>
      </c>
      <c r="O1182" s="20" t="s">
        <v>8353</v>
      </c>
      <c r="P1182" s="20" t="s">
        <v>8363</v>
      </c>
      <c r="Q1182" s="20" t="str">
        <f>CONCATENATE(Table1[[#This Row],[date]],"-",M1182,"-",L1182)</f>
        <v>12-Sep-1970</v>
      </c>
      <c r="R1182" s="24">
        <f t="shared" si="18"/>
        <v>52.737818790244887</v>
      </c>
    </row>
    <row r="1183" spans="1:18" x14ac:dyDescent="0.25">
      <c r="A1183" t="s">
        <v>2314</v>
      </c>
      <c r="B1183">
        <v>1970</v>
      </c>
      <c r="C1183" t="s">
        <v>8358</v>
      </c>
      <c r="D1183">
        <v>18</v>
      </c>
      <c r="E1183">
        <v>1</v>
      </c>
      <c r="F1183" s="17">
        <v>9724.5300000000007</v>
      </c>
      <c r="G1183" t="s">
        <v>8350</v>
      </c>
      <c r="H1183" t="s">
        <v>8353</v>
      </c>
      <c r="I1183" t="s">
        <v>8360</v>
      </c>
      <c r="L1183" s="20">
        <v>1970</v>
      </c>
      <c r="M1183" s="20" t="s">
        <v>8358</v>
      </c>
      <c r="N1183" s="20" t="s">
        <v>8350</v>
      </c>
      <c r="O1183" s="20" t="s">
        <v>8353</v>
      </c>
      <c r="P1183" s="20" t="s">
        <v>8360</v>
      </c>
      <c r="Q1183" s="20" t="str">
        <f>CONCATENATE(Table1[[#This Row],[date]],"-",M1183,"-",L1183)</f>
        <v>18-Aug-1970</v>
      </c>
      <c r="R1183" s="24">
        <f t="shared" si="18"/>
        <v>52.8062667951123</v>
      </c>
    </row>
    <row r="1184" spans="1:18" x14ac:dyDescent="0.25">
      <c r="A1184" t="s">
        <v>2312</v>
      </c>
      <c r="B1184">
        <v>1970</v>
      </c>
      <c r="C1184" t="s">
        <v>8348</v>
      </c>
      <c r="D1184">
        <v>4</v>
      </c>
      <c r="E1184">
        <v>1</v>
      </c>
      <c r="F1184" s="17">
        <v>9748.91</v>
      </c>
      <c r="G1184" t="s">
        <v>8349</v>
      </c>
      <c r="H1184" t="s">
        <v>8353</v>
      </c>
      <c r="I1184" t="s">
        <v>8351</v>
      </c>
      <c r="L1184" s="20">
        <v>1970</v>
      </c>
      <c r="M1184" s="20" t="s">
        <v>8348</v>
      </c>
      <c r="N1184" s="20" t="s">
        <v>8349</v>
      </c>
      <c r="O1184" s="20" t="s">
        <v>8353</v>
      </c>
      <c r="P1184" s="20" t="s">
        <v>8351</v>
      </c>
      <c r="Q1184" s="20" t="str">
        <f>CONCATENATE(Table1[[#This Row],[date]],"-",M1184,"-",L1184)</f>
        <v>4-Jul-1970</v>
      </c>
      <c r="R1184" s="24">
        <f t="shared" si="18"/>
        <v>52.929473203873648</v>
      </c>
    </row>
    <row r="1185" spans="1:18" x14ac:dyDescent="0.25">
      <c r="A1185" t="s">
        <v>2310</v>
      </c>
      <c r="B1185">
        <v>2001</v>
      </c>
      <c r="C1185" t="s">
        <v>8348</v>
      </c>
      <c r="D1185">
        <v>14</v>
      </c>
      <c r="E1185">
        <v>0</v>
      </c>
      <c r="F1185" s="17">
        <v>9753.49</v>
      </c>
      <c r="G1185" t="s">
        <v>8349</v>
      </c>
      <c r="H1185" t="s">
        <v>8349</v>
      </c>
      <c r="I1185" t="s">
        <v>8356</v>
      </c>
      <c r="L1185" s="20">
        <v>2001</v>
      </c>
      <c r="M1185" s="20" t="s">
        <v>8348</v>
      </c>
      <c r="N1185" s="20" t="s">
        <v>8349</v>
      </c>
      <c r="O1185" s="20" t="s">
        <v>8349</v>
      </c>
      <c r="P1185" s="20" t="s">
        <v>8356</v>
      </c>
      <c r="Q1185" s="20" t="str">
        <f>CONCATENATE(Table1[[#This Row],[date]],"-",M1185,"-",L1185)</f>
        <v>14-Jul-2001</v>
      </c>
      <c r="R1185" s="24">
        <f t="shared" si="18"/>
        <v>21.902023809523811</v>
      </c>
    </row>
    <row r="1186" spans="1:18" x14ac:dyDescent="0.25">
      <c r="A1186" t="s">
        <v>2308</v>
      </c>
      <c r="B1186">
        <v>1965</v>
      </c>
      <c r="C1186" t="s">
        <v>8355</v>
      </c>
      <c r="D1186">
        <v>5</v>
      </c>
      <c r="E1186">
        <v>0</v>
      </c>
      <c r="F1186" s="17">
        <v>9764.08</v>
      </c>
      <c r="G1186" t="s">
        <v>8350</v>
      </c>
      <c r="H1186" t="s">
        <v>8353</v>
      </c>
      <c r="I1186" t="s">
        <v>8356</v>
      </c>
      <c r="L1186" s="20">
        <v>1965</v>
      </c>
      <c r="M1186" s="20" t="s">
        <v>8355</v>
      </c>
      <c r="N1186" s="20" t="s">
        <v>8350</v>
      </c>
      <c r="O1186" s="20" t="s">
        <v>8353</v>
      </c>
      <c r="P1186" s="20" t="s">
        <v>8356</v>
      </c>
      <c r="Q1186" s="20" t="str">
        <f>CONCATENATE(Table1[[#This Row],[date]],"-",M1186,"-",L1186)</f>
        <v>5-Sep-1965</v>
      </c>
      <c r="R1186" s="24">
        <f t="shared" si="18"/>
        <v>57.756972481321633</v>
      </c>
    </row>
    <row r="1187" spans="1:18" x14ac:dyDescent="0.25">
      <c r="A1187" t="s">
        <v>2306</v>
      </c>
      <c r="B1187">
        <v>1973</v>
      </c>
      <c r="C1187" t="s">
        <v>8348</v>
      </c>
      <c r="D1187">
        <v>7</v>
      </c>
      <c r="E1187">
        <v>1</v>
      </c>
      <c r="F1187" s="17">
        <v>9778.35</v>
      </c>
      <c r="G1187" t="s">
        <v>8349</v>
      </c>
      <c r="H1187" t="s">
        <v>8349</v>
      </c>
      <c r="I1187" t="s">
        <v>8366</v>
      </c>
      <c r="L1187" s="20">
        <v>1973</v>
      </c>
      <c r="M1187" s="20" t="s">
        <v>8348</v>
      </c>
      <c r="N1187" s="20" t="s">
        <v>8349</v>
      </c>
      <c r="O1187" s="20" t="s">
        <v>8349</v>
      </c>
      <c r="P1187" s="20" t="s">
        <v>8366</v>
      </c>
      <c r="Q1187" s="20" t="str">
        <f>CONCATENATE(Table1[[#This Row],[date]],"-",M1187,"-",L1187)</f>
        <v>7-Jul-1973</v>
      </c>
      <c r="R1187" s="24">
        <f t="shared" si="18"/>
        <v>49.921243356418103</v>
      </c>
    </row>
    <row r="1188" spans="1:18" x14ac:dyDescent="0.25">
      <c r="A1188" t="s">
        <v>2304</v>
      </c>
      <c r="B1188">
        <v>1996</v>
      </c>
      <c r="C1188" t="s">
        <v>8358</v>
      </c>
      <c r="D1188">
        <v>8</v>
      </c>
      <c r="E1188">
        <v>0</v>
      </c>
      <c r="F1188" s="17">
        <v>9787.32</v>
      </c>
      <c r="G1188" t="s">
        <v>8349</v>
      </c>
      <c r="H1188" t="s">
        <v>8350</v>
      </c>
      <c r="I1188" t="s">
        <v>8367</v>
      </c>
      <c r="L1188" s="20">
        <v>1996</v>
      </c>
      <c r="M1188" s="20" t="s">
        <v>8358</v>
      </c>
      <c r="N1188" s="20" t="s">
        <v>8349</v>
      </c>
      <c r="O1188" s="20" t="s">
        <v>8350</v>
      </c>
      <c r="P1188" s="20" t="s">
        <v>8367</v>
      </c>
      <c r="Q1188" s="20" t="str">
        <f>CONCATENATE(Table1[[#This Row],[date]],"-",M1188,"-",L1188)</f>
        <v>8-Aug-1996</v>
      </c>
      <c r="R1188" s="24">
        <f t="shared" si="18"/>
        <v>26.830937713894592</v>
      </c>
    </row>
    <row r="1189" spans="1:18" x14ac:dyDescent="0.25">
      <c r="A1189" t="s">
        <v>2302</v>
      </c>
      <c r="B1189">
        <v>1977</v>
      </c>
      <c r="C1189" t="s">
        <v>8354</v>
      </c>
      <c r="D1189">
        <v>7</v>
      </c>
      <c r="E1189">
        <v>5</v>
      </c>
      <c r="F1189" s="17">
        <v>9788.8700000000008</v>
      </c>
      <c r="G1189" t="s">
        <v>8350</v>
      </c>
      <c r="H1189" t="s">
        <v>8349</v>
      </c>
      <c r="I1189" t="s">
        <v>8351</v>
      </c>
      <c r="L1189" s="20">
        <v>1977</v>
      </c>
      <c r="M1189" s="20" t="s">
        <v>8354</v>
      </c>
      <c r="N1189" s="20" t="s">
        <v>8350</v>
      </c>
      <c r="O1189" s="20" t="s">
        <v>8349</v>
      </c>
      <c r="P1189" s="20" t="s">
        <v>8351</v>
      </c>
      <c r="Q1189" s="20" t="str">
        <f>CONCATENATE(Table1[[#This Row],[date]],"-",M1189,"-",L1189)</f>
        <v>7-Jun-1977</v>
      </c>
      <c r="R1189" s="24">
        <f t="shared" si="18"/>
        <v>46.003378771991144</v>
      </c>
    </row>
    <row r="1190" spans="1:18" x14ac:dyDescent="0.25">
      <c r="A1190" t="s">
        <v>2300</v>
      </c>
      <c r="B1190">
        <v>1973</v>
      </c>
      <c r="C1190" t="s">
        <v>8355</v>
      </c>
      <c r="D1190">
        <v>17</v>
      </c>
      <c r="E1190">
        <v>2</v>
      </c>
      <c r="F1190" s="17">
        <v>9800.89</v>
      </c>
      <c r="G1190" t="s">
        <v>8349</v>
      </c>
      <c r="H1190" t="s">
        <v>8353</v>
      </c>
      <c r="I1190" t="s">
        <v>8351</v>
      </c>
      <c r="L1190" s="20">
        <v>1973</v>
      </c>
      <c r="M1190" s="20" t="s">
        <v>8355</v>
      </c>
      <c r="N1190" s="20" t="s">
        <v>8349</v>
      </c>
      <c r="O1190" s="20" t="s">
        <v>8353</v>
      </c>
      <c r="P1190" s="20" t="s">
        <v>8351</v>
      </c>
      <c r="Q1190" s="20" t="str">
        <f>CONCATENATE(Table1[[#This Row],[date]],"-",M1190,"-",L1190)</f>
        <v>17-Sep-1973</v>
      </c>
      <c r="R1190" s="24">
        <f t="shared" si="18"/>
        <v>49.724110162667095</v>
      </c>
    </row>
    <row r="1191" spans="1:18" x14ac:dyDescent="0.25">
      <c r="A1191" t="s">
        <v>2298</v>
      </c>
      <c r="B1191">
        <v>1972</v>
      </c>
      <c r="C1191" t="s">
        <v>8354</v>
      </c>
      <c r="D1191">
        <v>28</v>
      </c>
      <c r="E1191">
        <v>0</v>
      </c>
      <c r="F1191" s="17">
        <v>9819.25</v>
      </c>
      <c r="G1191" t="s">
        <v>8349</v>
      </c>
      <c r="H1191" t="s">
        <v>8349</v>
      </c>
      <c r="I1191" t="s">
        <v>8369</v>
      </c>
      <c r="L1191" s="20">
        <v>1972</v>
      </c>
      <c r="M1191" s="20" t="s">
        <v>8354</v>
      </c>
      <c r="N1191" s="20" t="s">
        <v>8349</v>
      </c>
      <c r="O1191" s="20" t="s">
        <v>8349</v>
      </c>
      <c r="P1191" s="20" t="s">
        <v>8369</v>
      </c>
      <c r="Q1191" s="20" t="str">
        <f>CONCATENATE(Table1[[#This Row],[date]],"-",M1191,"-",L1191)</f>
        <v>28-Jun-1972</v>
      </c>
      <c r="R1191" s="24">
        <f t="shared" si="18"/>
        <v>50.943189596167009</v>
      </c>
    </row>
    <row r="1192" spans="1:18" x14ac:dyDescent="0.25">
      <c r="A1192" t="s">
        <v>2296</v>
      </c>
      <c r="B1192">
        <v>1972</v>
      </c>
      <c r="C1192" t="s">
        <v>8355</v>
      </c>
      <c r="D1192">
        <v>26</v>
      </c>
      <c r="E1192">
        <v>0</v>
      </c>
      <c r="F1192" s="17">
        <v>9836.2099999999991</v>
      </c>
      <c r="G1192" t="s">
        <v>8349</v>
      </c>
      <c r="H1192" t="s">
        <v>8350</v>
      </c>
      <c r="I1192" t="s">
        <v>8369</v>
      </c>
      <c r="L1192" s="20">
        <v>1972</v>
      </c>
      <c r="M1192" s="20" t="s">
        <v>8355</v>
      </c>
      <c r="N1192" s="20" t="s">
        <v>8349</v>
      </c>
      <c r="O1192" s="20" t="s">
        <v>8350</v>
      </c>
      <c r="P1192" s="20" t="s">
        <v>8369</v>
      </c>
      <c r="Q1192" s="20" t="str">
        <f>CONCATENATE(Table1[[#This Row],[date]],"-",M1192,"-",L1192)</f>
        <v>26-Sep-1972</v>
      </c>
      <c r="R1192" s="24">
        <f t="shared" si="18"/>
        <v>50.696783025325118</v>
      </c>
    </row>
    <row r="1193" spans="1:18" x14ac:dyDescent="0.25">
      <c r="A1193" t="s">
        <v>2294</v>
      </c>
      <c r="B1193">
        <v>1992</v>
      </c>
      <c r="C1193" t="s">
        <v>8358</v>
      </c>
      <c r="D1193">
        <v>13</v>
      </c>
      <c r="E1193">
        <v>0</v>
      </c>
      <c r="F1193" s="17">
        <v>9844.4500000000007</v>
      </c>
      <c r="G1193" t="s">
        <v>8349</v>
      </c>
      <c r="H1193" t="s">
        <v>8353</v>
      </c>
      <c r="I1193" t="s">
        <v>8356</v>
      </c>
      <c r="L1193" s="20">
        <v>1992</v>
      </c>
      <c r="M1193" s="20" t="s">
        <v>8358</v>
      </c>
      <c r="N1193" s="20" t="s">
        <v>8349</v>
      </c>
      <c r="O1193" s="20" t="s">
        <v>8353</v>
      </c>
      <c r="P1193" s="20" t="s">
        <v>8356</v>
      </c>
      <c r="Q1193" s="20" t="str">
        <f>CONCATENATE(Table1[[#This Row],[date]],"-",M1193,"-",L1193)</f>
        <v>13-Aug-1992</v>
      </c>
      <c r="R1193" s="24">
        <f t="shared" si="18"/>
        <v>30.817248459958932</v>
      </c>
    </row>
    <row r="1194" spans="1:18" x14ac:dyDescent="0.25">
      <c r="A1194" t="s">
        <v>2292</v>
      </c>
      <c r="B1194">
        <v>1968</v>
      </c>
      <c r="C1194" t="s">
        <v>8352</v>
      </c>
      <c r="D1194">
        <v>4</v>
      </c>
      <c r="E1194">
        <v>0</v>
      </c>
      <c r="F1194" s="17">
        <v>9850.43</v>
      </c>
      <c r="G1194" t="s">
        <v>8350</v>
      </c>
      <c r="H1194" t="s">
        <v>8350</v>
      </c>
      <c r="I1194" t="s">
        <v>8360</v>
      </c>
      <c r="L1194" s="20">
        <v>1968</v>
      </c>
      <c r="M1194" s="20" t="s">
        <v>8352</v>
      </c>
      <c r="N1194" s="20" t="s">
        <v>8350</v>
      </c>
      <c r="O1194" s="20" t="s">
        <v>8350</v>
      </c>
      <c r="P1194" s="20" t="s">
        <v>8360</v>
      </c>
      <c r="Q1194" s="20" t="str">
        <f>CONCATENATE(Table1[[#This Row],[date]],"-",M1194,"-",L1194)</f>
        <v>4-Nov-1968</v>
      </c>
      <c r="R1194" s="24">
        <f t="shared" si="18"/>
        <v>54.59000684462697</v>
      </c>
    </row>
    <row r="1195" spans="1:18" x14ac:dyDescent="0.25">
      <c r="A1195" t="s">
        <v>2290</v>
      </c>
      <c r="B1195">
        <v>1971</v>
      </c>
      <c r="C1195" t="s">
        <v>8359</v>
      </c>
      <c r="D1195">
        <v>23</v>
      </c>
      <c r="E1195">
        <v>1</v>
      </c>
      <c r="F1195" s="17">
        <v>9855.1299999999992</v>
      </c>
      <c r="G1195" t="s">
        <v>8349</v>
      </c>
      <c r="H1195" t="s">
        <v>8350</v>
      </c>
      <c r="I1195" t="s">
        <v>8351</v>
      </c>
      <c r="L1195" s="20">
        <v>1971</v>
      </c>
      <c r="M1195" s="20" t="s">
        <v>8359</v>
      </c>
      <c r="N1195" s="20" t="s">
        <v>8349</v>
      </c>
      <c r="O1195" s="20" t="s">
        <v>8350</v>
      </c>
      <c r="P1195" s="20" t="s">
        <v>8351</v>
      </c>
      <c r="Q1195" s="20" t="str">
        <f>CONCATENATE(Table1[[#This Row],[date]],"-",M1195,"-",L1195)</f>
        <v>23-Oct-1971</v>
      </c>
      <c r="R1195" s="24">
        <f t="shared" si="18"/>
        <v>51.625581155078002</v>
      </c>
    </row>
    <row r="1196" spans="1:18" x14ac:dyDescent="0.25">
      <c r="A1196" t="s">
        <v>2288</v>
      </c>
      <c r="B1196">
        <v>1971</v>
      </c>
      <c r="C1196" t="s">
        <v>8348</v>
      </c>
      <c r="D1196">
        <v>17</v>
      </c>
      <c r="E1196">
        <v>1</v>
      </c>
      <c r="F1196" s="17">
        <v>9861.0300000000007</v>
      </c>
      <c r="G1196" t="s">
        <v>8349</v>
      </c>
      <c r="H1196" t="s">
        <v>8349</v>
      </c>
      <c r="I1196" t="s">
        <v>8360</v>
      </c>
      <c r="L1196" s="20">
        <v>1971</v>
      </c>
      <c r="M1196" s="20" t="s">
        <v>8348</v>
      </c>
      <c r="N1196" s="20" t="s">
        <v>8349</v>
      </c>
      <c r="O1196" s="20" t="s">
        <v>8349</v>
      </c>
      <c r="P1196" s="20" t="s">
        <v>8360</v>
      </c>
      <c r="Q1196" s="20" t="str">
        <f>CONCATENATE(Table1[[#This Row],[date]],"-",M1196,"-",L1196)</f>
        <v>17-Jul-1971</v>
      </c>
      <c r="R1196" s="24">
        <f t="shared" si="18"/>
        <v>51.893893997313768</v>
      </c>
    </row>
    <row r="1197" spans="1:18" x14ac:dyDescent="0.25">
      <c r="A1197" t="s">
        <v>2286</v>
      </c>
      <c r="B1197">
        <v>1969</v>
      </c>
      <c r="C1197" t="s">
        <v>8359</v>
      </c>
      <c r="D1197">
        <v>20</v>
      </c>
      <c r="E1197">
        <v>0</v>
      </c>
      <c r="F1197" s="17">
        <v>9863.4699999999993</v>
      </c>
      <c r="G1197" t="s">
        <v>8350</v>
      </c>
      <c r="H1197" t="s">
        <v>8350</v>
      </c>
      <c r="I1197" t="s">
        <v>8356</v>
      </c>
      <c r="L1197" s="20">
        <v>1969</v>
      </c>
      <c r="M1197" s="20" t="s">
        <v>8359</v>
      </c>
      <c r="N1197" s="20" t="s">
        <v>8350</v>
      </c>
      <c r="O1197" s="20" t="s">
        <v>8350</v>
      </c>
      <c r="P1197" s="20" t="s">
        <v>8356</v>
      </c>
      <c r="Q1197" s="20" t="str">
        <f>CONCATENATE(Table1[[#This Row],[date]],"-",M1197,"-",L1197)</f>
        <v>20-Oct-1969</v>
      </c>
      <c r="R1197" s="24">
        <f t="shared" si="18"/>
        <v>53.633761449621666</v>
      </c>
    </row>
    <row r="1198" spans="1:18" x14ac:dyDescent="0.25">
      <c r="A1198" t="s">
        <v>2284</v>
      </c>
      <c r="B1198">
        <v>1971</v>
      </c>
      <c r="C1198" t="s">
        <v>8352</v>
      </c>
      <c r="D1198">
        <v>9</v>
      </c>
      <c r="E1198">
        <v>0</v>
      </c>
      <c r="F1198" s="17">
        <v>9866.2999999999993</v>
      </c>
      <c r="G1198" t="s">
        <v>8349</v>
      </c>
      <c r="H1198" t="s">
        <v>8350</v>
      </c>
      <c r="I1198" t="s">
        <v>8366</v>
      </c>
      <c r="L1198" s="20">
        <v>1971</v>
      </c>
      <c r="M1198" s="20" t="s">
        <v>8352</v>
      </c>
      <c r="N1198" s="20" t="s">
        <v>8349</v>
      </c>
      <c r="O1198" s="20" t="s">
        <v>8350</v>
      </c>
      <c r="P1198" s="20" t="s">
        <v>8366</v>
      </c>
      <c r="Q1198" s="20" t="str">
        <f>CONCATENATE(Table1[[#This Row],[date]],"-",M1198,"-",L1198)</f>
        <v>9-Nov-1971</v>
      </c>
      <c r="R1198" s="24">
        <f t="shared" si="18"/>
        <v>51.57903709060853</v>
      </c>
    </row>
    <row r="1199" spans="1:18" x14ac:dyDescent="0.25">
      <c r="A1199" t="s">
        <v>2282</v>
      </c>
      <c r="B1199">
        <v>1969</v>
      </c>
      <c r="C1199" t="s">
        <v>8358</v>
      </c>
      <c r="D1199">
        <v>13</v>
      </c>
      <c r="E1199">
        <v>0</v>
      </c>
      <c r="F1199" s="17">
        <v>9869.81</v>
      </c>
      <c r="G1199" t="s">
        <v>8350</v>
      </c>
      <c r="H1199" t="s">
        <v>8350</v>
      </c>
      <c r="I1199" t="s">
        <v>8356</v>
      </c>
      <c r="L1199" s="20">
        <v>1969</v>
      </c>
      <c r="M1199" s="20" t="s">
        <v>8358</v>
      </c>
      <c r="N1199" s="20" t="s">
        <v>8350</v>
      </c>
      <c r="O1199" s="20" t="s">
        <v>8350</v>
      </c>
      <c r="P1199" s="20" t="s">
        <v>8356</v>
      </c>
      <c r="Q1199" s="20" t="str">
        <f>CONCATENATE(Table1[[#This Row],[date]],"-",M1199,"-",L1199)</f>
        <v>13-Aug-1969</v>
      </c>
      <c r="R1199" s="24">
        <f t="shared" si="18"/>
        <v>53.819942254082036</v>
      </c>
    </row>
    <row r="1200" spans="1:18" x14ac:dyDescent="0.25">
      <c r="A1200" t="s">
        <v>2280</v>
      </c>
      <c r="B1200">
        <v>1998</v>
      </c>
      <c r="C1200" t="s">
        <v>8348</v>
      </c>
      <c r="D1200">
        <v>6</v>
      </c>
      <c r="E1200">
        <v>0</v>
      </c>
      <c r="F1200" s="17">
        <v>9870.59</v>
      </c>
      <c r="G1200" t="s">
        <v>8349</v>
      </c>
      <c r="H1200" t="s">
        <v>8349</v>
      </c>
      <c r="I1200" t="s">
        <v>8367</v>
      </c>
      <c r="L1200" s="20">
        <v>1998</v>
      </c>
      <c r="M1200" s="20" t="s">
        <v>8348</v>
      </c>
      <c r="N1200" s="20" t="s">
        <v>8349</v>
      </c>
      <c r="O1200" s="20" t="s">
        <v>8349</v>
      </c>
      <c r="P1200" s="20" t="s">
        <v>8367</v>
      </c>
      <c r="Q1200" s="20" t="str">
        <f>CONCATENATE(Table1[[#This Row],[date]],"-",M1200,"-",L1200)</f>
        <v>6-Jul-1998</v>
      </c>
      <c r="R1200" s="24">
        <f t="shared" si="18"/>
        <v>24.92396798652064</v>
      </c>
    </row>
    <row r="1201" spans="1:18" x14ac:dyDescent="0.25">
      <c r="A1201" t="s">
        <v>2278</v>
      </c>
      <c r="B1201">
        <v>1971</v>
      </c>
      <c r="C1201" t="s">
        <v>8357</v>
      </c>
      <c r="D1201">
        <v>22</v>
      </c>
      <c r="E1201">
        <v>1</v>
      </c>
      <c r="F1201" s="17">
        <v>9872.7000000000007</v>
      </c>
      <c r="G1201" t="s">
        <v>8349</v>
      </c>
      <c r="H1201" t="s">
        <v>8349</v>
      </c>
      <c r="I1201" t="s">
        <v>8360</v>
      </c>
      <c r="L1201" s="20">
        <v>1971</v>
      </c>
      <c r="M1201" s="20" t="s">
        <v>8357</v>
      </c>
      <c r="N1201" s="20" t="s">
        <v>8349</v>
      </c>
      <c r="O1201" s="20" t="s">
        <v>8349</v>
      </c>
      <c r="P1201" s="20" t="s">
        <v>8360</v>
      </c>
      <c r="Q1201" s="20" t="str">
        <f>CONCATENATE(Table1[[#This Row],[date]],"-",M1201,"-",L1201)</f>
        <v>22-Dec-1971</v>
      </c>
      <c r="R1201" s="24">
        <f t="shared" si="18"/>
        <v>51.461307986362222</v>
      </c>
    </row>
    <row r="1202" spans="1:18" x14ac:dyDescent="0.25">
      <c r="A1202" t="s">
        <v>2276</v>
      </c>
      <c r="B1202">
        <v>1971</v>
      </c>
      <c r="C1202" t="s">
        <v>8348</v>
      </c>
      <c r="D1202">
        <v>3</v>
      </c>
      <c r="E1202">
        <v>0</v>
      </c>
      <c r="F1202" s="17">
        <v>9875.68</v>
      </c>
      <c r="G1202" t="s">
        <v>8349</v>
      </c>
      <c r="H1202" t="s">
        <v>8350</v>
      </c>
      <c r="I1202" t="s">
        <v>8366</v>
      </c>
      <c r="L1202" s="20">
        <v>1971</v>
      </c>
      <c r="M1202" s="20" t="s">
        <v>8348</v>
      </c>
      <c r="N1202" s="20" t="s">
        <v>8349</v>
      </c>
      <c r="O1202" s="20" t="s">
        <v>8350</v>
      </c>
      <c r="P1202" s="20" t="s">
        <v>8366</v>
      </c>
      <c r="Q1202" s="20" t="str">
        <f>CONCATENATE(Table1[[#This Row],[date]],"-",M1202,"-",L1202)</f>
        <v>3-Jul-1971</v>
      </c>
      <c r="R1202" s="24">
        <f t="shared" si="18"/>
        <v>51.932224403347448</v>
      </c>
    </row>
    <row r="1203" spans="1:18" x14ac:dyDescent="0.25">
      <c r="A1203" t="s">
        <v>2274</v>
      </c>
      <c r="B1203">
        <v>1971</v>
      </c>
      <c r="C1203" t="s">
        <v>8359</v>
      </c>
      <c r="D1203">
        <v>3</v>
      </c>
      <c r="E1203">
        <v>1</v>
      </c>
      <c r="F1203" s="17">
        <v>9877.61</v>
      </c>
      <c r="G1203" t="s">
        <v>8349</v>
      </c>
      <c r="H1203" t="s">
        <v>8353</v>
      </c>
      <c r="I1203" t="s">
        <v>8351</v>
      </c>
      <c r="L1203" s="20">
        <v>1971</v>
      </c>
      <c r="M1203" s="20" t="s">
        <v>8359</v>
      </c>
      <c r="N1203" s="20" t="s">
        <v>8349</v>
      </c>
      <c r="O1203" s="20" t="s">
        <v>8353</v>
      </c>
      <c r="P1203" s="20" t="s">
        <v>8351</v>
      </c>
      <c r="Q1203" s="20" t="str">
        <f>CONCATENATE(Table1[[#This Row],[date]],"-",M1203,"-",L1203)</f>
        <v>3-Oct-1971</v>
      </c>
      <c r="R1203" s="24">
        <f t="shared" si="18"/>
        <v>51.68033887798326</v>
      </c>
    </row>
    <row r="1204" spans="1:18" x14ac:dyDescent="0.25">
      <c r="A1204" t="s">
        <v>2272</v>
      </c>
      <c r="B1204">
        <v>1971</v>
      </c>
      <c r="C1204" t="s">
        <v>8352</v>
      </c>
      <c r="D1204">
        <v>8</v>
      </c>
      <c r="E1204">
        <v>1</v>
      </c>
      <c r="F1204" s="17">
        <v>9880.07</v>
      </c>
      <c r="G1204" t="s">
        <v>8349</v>
      </c>
      <c r="H1204" t="s">
        <v>8350</v>
      </c>
      <c r="I1204" t="s">
        <v>8360</v>
      </c>
      <c r="L1204" s="20">
        <v>1971</v>
      </c>
      <c r="M1204" s="20" t="s">
        <v>8352</v>
      </c>
      <c r="N1204" s="20" t="s">
        <v>8349</v>
      </c>
      <c r="O1204" s="20" t="s">
        <v>8350</v>
      </c>
      <c r="P1204" s="20" t="s">
        <v>8360</v>
      </c>
      <c r="Q1204" s="20" t="str">
        <f>CONCATENATE(Table1[[#This Row],[date]],"-",M1204,"-",L1204)</f>
        <v>8-Nov-1971</v>
      </c>
      <c r="R1204" s="24">
        <f t="shared" si="18"/>
        <v>51.581774976753792</v>
      </c>
    </row>
    <row r="1205" spans="1:18" x14ac:dyDescent="0.25">
      <c r="A1205" t="s">
        <v>2270</v>
      </c>
      <c r="B1205">
        <v>1966</v>
      </c>
      <c r="C1205" t="s">
        <v>8352</v>
      </c>
      <c r="D1205">
        <v>5</v>
      </c>
      <c r="E1205">
        <v>0</v>
      </c>
      <c r="F1205" s="17">
        <v>9890.23</v>
      </c>
      <c r="G1205" t="s">
        <v>8350</v>
      </c>
      <c r="H1205" t="s">
        <v>8350</v>
      </c>
      <c r="I1205" t="s">
        <v>8351</v>
      </c>
      <c r="L1205" s="20">
        <v>1966</v>
      </c>
      <c r="M1205" s="20" t="s">
        <v>8352</v>
      </c>
      <c r="N1205" s="20" t="s">
        <v>8350</v>
      </c>
      <c r="O1205" s="20" t="s">
        <v>8350</v>
      </c>
      <c r="P1205" s="20" t="s">
        <v>8351</v>
      </c>
      <c r="Q1205" s="20" t="str">
        <f>CONCATENATE(Table1[[#This Row],[date]],"-",M1205,"-",L1205)</f>
        <v>5-Nov-1966</v>
      </c>
      <c r="R1205" s="24">
        <f t="shared" si="18"/>
        <v>56.589973564954683</v>
      </c>
    </row>
    <row r="1206" spans="1:18" x14ac:dyDescent="0.25">
      <c r="A1206" t="s">
        <v>2268</v>
      </c>
      <c r="B1206">
        <v>1996</v>
      </c>
      <c r="C1206" t="s">
        <v>8348</v>
      </c>
      <c r="D1206">
        <v>8</v>
      </c>
      <c r="E1206">
        <v>0</v>
      </c>
      <c r="F1206" s="17">
        <v>9894.69</v>
      </c>
      <c r="G1206" t="s">
        <v>8349</v>
      </c>
      <c r="H1206" t="s">
        <v>8350</v>
      </c>
      <c r="I1206" t="s">
        <v>8356</v>
      </c>
      <c r="L1206" s="20">
        <v>1996</v>
      </c>
      <c r="M1206" s="20" t="s">
        <v>8348</v>
      </c>
      <c r="N1206" s="20" t="s">
        <v>8349</v>
      </c>
      <c r="O1206" s="20" t="s">
        <v>8350</v>
      </c>
      <c r="P1206" s="20" t="s">
        <v>8356</v>
      </c>
      <c r="Q1206" s="20" t="str">
        <f>CONCATENATE(Table1[[#This Row],[date]],"-",M1206,"-",L1206)</f>
        <v>8-Jul-1996</v>
      </c>
      <c r="R1206" s="24">
        <f t="shared" si="18"/>
        <v>26.915811088295687</v>
      </c>
    </row>
    <row r="1207" spans="1:18" x14ac:dyDescent="0.25">
      <c r="A1207" t="s">
        <v>2266</v>
      </c>
      <c r="B1207">
        <v>1962</v>
      </c>
      <c r="C1207" t="s">
        <v>8358</v>
      </c>
      <c r="D1207">
        <v>17</v>
      </c>
      <c r="E1207">
        <v>0</v>
      </c>
      <c r="F1207" s="17">
        <v>9907.83</v>
      </c>
      <c r="G1207" t="s">
        <v>8350</v>
      </c>
      <c r="H1207" t="s">
        <v>8349</v>
      </c>
      <c r="I1207" t="s">
        <v>8351</v>
      </c>
      <c r="L1207" s="20">
        <v>1962</v>
      </c>
      <c r="M1207" s="20" t="s">
        <v>8358</v>
      </c>
      <c r="N1207" s="20" t="s">
        <v>8350</v>
      </c>
      <c r="O1207" s="20" t="s">
        <v>8349</v>
      </c>
      <c r="P1207" s="20" t="s">
        <v>8351</v>
      </c>
      <c r="Q1207" s="20" t="str">
        <f>CONCATENATE(Table1[[#This Row],[date]],"-",M1207,"-",L1207)</f>
        <v>17-Aug-1962</v>
      </c>
      <c r="R1207" s="24">
        <f t="shared" si="18"/>
        <v>60.809008611172445</v>
      </c>
    </row>
    <row r="1208" spans="1:18" x14ac:dyDescent="0.25">
      <c r="A1208" t="s">
        <v>2264</v>
      </c>
      <c r="B1208">
        <v>1972</v>
      </c>
      <c r="C1208" t="s">
        <v>8355</v>
      </c>
      <c r="D1208">
        <v>14</v>
      </c>
      <c r="E1208">
        <v>1</v>
      </c>
      <c r="F1208" s="17">
        <v>9910.36</v>
      </c>
      <c r="G1208" t="s">
        <v>8349</v>
      </c>
      <c r="H1208" t="s">
        <v>8350</v>
      </c>
      <c r="I1208" t="s">
        <v>8356</v>
      </c>
      <c r="L1208" s="20">
        <v>1972</v>
      </c>
      <c r="M1208" s="20" t="s">
        <v>8355</v>
      </c>
      <c r="N1208" s="20" t="s">
        <v>8349</v>
      </c>
      <c r="O1208" s="20" t="s">
        <v>8350</v>
      </c>
      <c r="P1208" s="20" t="s">
        <v>8356</v>
      </c>
      <c r="Q1208" s="20" t="str">
        <f>CONCATENATE(Table1[[#This Row],[date]],"-",M1208,"-",L1208)</f>
        <v>14-Sep-1972</v>
      </c>
      <c r="R1208" s="24">
        <f t="shared" si="18"/>
        <v>50.729637234770706</v>
      </c>
    </row>
    <row r="1209" spans="1:18" x14ac:dyDescent="0.25">
      <c r="A1209" t="s">
        <v>2262</v>
      </c>
      <c r="B1209">
        <v>1985</v>
      </c>
      <c r="C1209" t="s">
        <v>8358</v>
      </c>
      <c r="D1209">
        <v>19</v>
      </c>
      <c r="E1209">
        <v>3</v>
      </c>
      <c r="F1209" s="17">
        <v>9930.64</v>
      </c>
      <c r="G1209" t="s">
        <v>8349</v>
      </c>
      <c r="H1209" t="s">
        <v>8350</v>
      </c>
      <c r="I1209" t="s">
        <v>8365</v>
      </c>
      <c r="L1209" s="20">
        <v>1985</v>
      </c>
      <c r="M1209" s="20" t="s">
        <v>8358</v>
      </c>
      <c r="N1209" s="20" t="s">
        <v>8349</v>
      </c>
      <c r="O1209" s="20" t="s">
        <v>8350</v>
      </c>
      <c r="P1209" s="20" t="s">
        <v>8365</v>
      </c>
      <c r="Q1209" s="20" t="str">
        <f>CONCATENATE(Table1[[#This Row],[date]],"-",M1209,"-",L1209)</f>
        <v>19-Aug-1985</v>
      </c>
      <c r="R1209" s="24">
        <f t="shared" si="18"/>
        <v>37.803496208930078</v>
      </c>
    </row>
    <row r="1210" spans="1:18" x14ac:dyDescent="0.25">
      <c r="A1210" t="s">
        <v>2260</v>
      </c>
      <c r="B1210">
        <v>1983</v>
      </c>
      <c r="C1210" t="s">
        <v>8357</v>
      </c>
      <c r="D1210">
        <v>3</v>
      </c>
      <c r="E1210">
        <v>3</v>
      </c>
      <c r="F1210" s="17">
        <v>9931.9599999999991</v>
      </c>
      <c r="G1210" t="s">
        <v>8349</v>
      </c>
      <c r="H1210" t="s">
        <v>8349</v>
      </c>
      <c r="I1210" t="s">
        <v>8356</v>
      </c>
      <c r="L1210" s="20">
        <v>1983</v>
      </c>
      <c r="M1210" s="20" t="s">
        <v>8357</v>
      </c>
      <c r="N1210" s="20" t="s">
        <v>8349</v>
      </c>
      <c r="O1210" s="20" t="s">
        <v>8349</v>
      </c>
      <c r="P1210" s="20" t="s">
        <v>8356</v>
      </c>
      <c r="Q1210" s="20" t="str">
        <f>CONCATENATE(Table1[[#This Row],[date]],"-",M1210,"-",L1210)</f>
        <v>3-Dec-1983</v>
      </c>
      <c r="R1210" s="24">
        <f t="shared" si="18"/>
        <v>39.513322203672786</v>
      </c>
    </row>
    <row r="1211" spans="1:18" x14ac:dyDescent="0.25">
      <c r="A1211" t="s">
        <v>2258</v>
      </c>
      <c r="B1211">
        <v>1964</v>
      </c>
      <c r="C1211" t="s">
        <v>8355</v>
      </c>
      <c r="D1211">
        <v>11</v>
      </c>
      <c r="E1211">
        <v>0</v>
      </c>
      <c r="F1211" s="17">
        <v>9933.44</v>
      </c>
      <c r="G1211" t="s">
        <v>8350</v>
      </c>
      <c r="H1211" t="s">
        <v>8350</v>
      </c>
      <c r="I1211" t="s">
        <v>8351</v>
      </c>
      <c r="L1211" s="20">
        <v>1964</v>
      </c>
      <c r="M1211" s="20" t="s">
        <v>8355</v>
      </c>
      <c r="N1211" s="20" t="s">
        <v>8350</v>
      </c>
      <c r="O1211" s="20" t="s">
        <v>8350</v>
      </c>
      <c r="P1211" s="20" t="s">
        <v>8351</v>
      </c>
      <c r="Q1211" s="20" t="str">
        <f>CONCATENATE(Table1[[#This Row],[date]],"-",M1211,"-",L1211)</f>
        <v>11-Sep-1964</v>
      </c>
      <c r="R1211" s="24">
        <f t="shared" si="18"/>
        <v>58.737850787132103</v>
      </c>
    </row>
    <row r="1212" spans="1:18" x14ac:dyDescent="0.25">
      <c r="A1212" t="s">
        <v>2256</v>
      </c>
      <c r="B1212">
        <v>1971</v>
      </c>
      <c r="C1212" t="s">
        <v>8357</v>
      </c>
      <c r="D1212">
        <v>26</v>
      </c>
      <c r="E1212">
        <v>1</v>
      </c>
      <c r="F1212" s="17">
        <v>9957.7199999999993</v>
      </c>
      <c r="G1212" t="s">
        <v>8349</v>
      </c>
      <c r="H1212" t="s">
        <v>8350</v>
      </c>
      <c r="I1212" t="s">
        <v>8364</v>
      </c>
      <c r="L1212" s="20">
        <v>1971</v>
      </c>
      <c r="M1212" s="20" t="s">
        <v>8357</v>
      </c>
      <c r="N1212" s="20" t="s">
        <v>8349</v>
      </c>
      <c r="O1212" s="20" t="s">
        <v>8350</v>
      </c>
      <c r="P1212" s="20" t="s">
        <v>8364</v>
      </c>
      <c r="Q1212" s="20" t="str">
        <f>CONCATENATE(Table1[[#This Row],[date]],"-",M1212,"-",L1212)</f>
        <v>26-Dec-1971</v>
      </c>
      <c r="R1212" s="24">
        <f t="shared" si="18"/>
        <v>51.450356441781175</v>
      </c>
    </row>
    <row r="1213" spans="1:18" x14ac:dyDescent="0.25">
      <c r="A1213" t="s">
        <v>2254</v>
      </c>
      <c r="B1213">
        <v>1971</v>
      </c>
      <c r="C1213" t="s">
        <v>8359</v>
      </c>
      <c r="D1213">
        <v>6</v>
      </c>
      <c r="E1213">
        <v>1</v>
      </c>
      <c r="F1213" s="17">
        <v>9964.06</v>
      </c>
      <c r="G1213" t="s">
        <v>8349</v>
      </c>
      <c r="H1213" t="s">
        <v>8349</v>
      </c>
      <c r="I1213" t="s">
        <v>8362</v>
      </c>
      <c r="L1213" s="20">
        <v>1971</v>
      </c>
      <c r="M1213" s="20" t="s">
        <v>8359</v>
      </c>
      <c r="N1213" s="20" t="s">
        <v>8349</v>
      </c>
      <c r="O1213" s="20" t="s">
        <v>8349</v>
      </c>
      <c r="P1213" s="20" t="s">
        <v>8362</v>
      </c>
      <c r="Q1213" s="20" t="str">
        <f>CONCATENATE(Table1[[#This Row],[date]],"-",M1213,"-",L1213)</f>
        <v>6-Oct-1971</v>
      </c>
      <c r="R1213" s="24">
        <f t="shared" si="18"/>
        <v>51.672125219547468</v>
      </c>
    </row>
    <row r="1214" spans="1:18" x14ac:dyDescent="0.25">
      <c r="A1214" t="s">
        <v>2252</v>
      </c>
      <c r="B1214">
        <v>1970</v>
      </c>
      <c r="C1214" t="s">
        <v>8358</v>
      </c>
      <c r="D1214">
        <v>11</v>
      </c>
      <c r="E1214">
        <v>0</v>
      </c>
      <c r="F1214" s="17">
        <v>9991.0400000000009</v>
      </c>
      <c r="G1214" t="s">
        <v>8349</v>
      </c>
      <c r="H1214" t="s">
        <v>8350</v>
      </c>
      <c r="I1214" t="s">
        <v>8356</v>
      </c>
      <c r="L1214" s="20">
        <v>1970</v>
      </c>
      <c r="M1214" s="20" t="s">
        <v>8358</v>
      </c>
      <c r="N1214" s="20" t="s">
        <v>8349</v>
      </c>
      <c r="O1214" s="20" t="s">
        <v>8350</v>
      </c>
      <c r="P1214" s="20" t="s">
        <v>8356</v>
      </c>
      <c r="Q1214" s="20" t="str">
        <f>CONCATENATE(Table1[[#This Row],[date]],"-",M1214,"-",L1214)</f>
        <v>11-Aug-1970</v>
      </c>
      <c r="R1214" s="24">
        <f t="shared" si="18"/>
        <v>52.82543223647518</v>
      </c>
    </row>
    <row r="1215" spans="1:18" x14ac:dyDescent="0.25">
      <c r="A1215" t="s">
        <v>2250</v>
      </c>
      <c r="B1215">
        <v>1988</v>
      </c>
      <c r="C1215" t="s">
        <v>8348</v>
      </c>
      <c r="D1215">
        <v>3</v>
      </c>
      <c r="E1215">
        <v>3</v>
      </c>
      <c r="F1215" s="17">
        <v>10011.44</v>
      </c>
      <c r="G1215" t="s">
        <v>8350</v>
      </c>
      <c r="H1215" t="s">
        <v>8350</v>
      </c>
      <c r="I1215" t="s">
        <v>8372</v>
      </c>
      <c r="L1215" s="20">
        <v>1988</v>
      </c>
      <c r="M1215" s="20" t="s">
        <v>8348</v>
      </c>
      <c r="N1215" s="20" t="s">
        <v>8350</v>
      </c>
      <c r="O1215" s="20" t="s">
        <v>8350</v>
      </c>
      <c r="P1215" s="20" t="s">
        <v>8372</v>
      </c>
      <c r="Q1215" s="20" t="str">
        <f>CONCATENATE(Table1[[#This Row],[date]],"-",M1215,"-",L1215)</f>
        <v>3-Jul-1988</v>
      </c>
      <c r="R1215" s="24">
        <f t="shared" si="18"/>
        <v>34.92950034223135</v>
      </c>
    </row>
    <row r="1216" spans="1:18" x14ac:dyDescent="0.25">
      <c r="A1216" t="s">
        <v>2248</v>
      </c>
      <c r="B1216">
        <v>1979</v>
      </c>
      <c r="C1216" t="s">
        <v>8357</v>
      </c>
      <c r="D1216">
        <v>28</v>
      </c>
      <c r="E1216">
        <v>2</v>
      </c>
      <c r="F1216" s="17">
        <v>10027.15</v>
      </c>
      <c r="G1216" t="s">
        <v>8350</v>
      </c>
      <c r="H1216" t="s">
        <v>8353</v>
      </c>
      <c r="I1216" t="s">
        <v>8369</v>
      </c>
      <c r="L1216" s="20">
        <v>1979</v>
      </c>
      <c r="M1216" s="20" t="s">
        <v>8357</v>
      </c>
      <c r="N1216" s="20" t="s">
        <v>8350</v>
      </c>
      <c r="O1216" s="20" t="s">
        <v>8353</v>
      </c>
      <c r="P1216" s="20" t="s">
        <v>8369</v>
      </c>
      <c r="Q1216" s="20" t="str">
        <f>CONCATENATE(Table1[[#This Row],[date]],"-",M1216,"-",L1216)</f>
        <v>28-Dec-1979</v>
      </c>
      <c r="R1216" s="24">
        <f t="shared" si="18"/>
        <v>43.444877099050863</v>
      </c>
    </row>
    <row r="1217" spans="1:18" x14ac:dyDescent="0.25">
      <c r="A1217" t="s">
        <v>2246</v>
      </c>
      <c r="B1217">
        <v>1974</v>
      </c>
      <c r="C1217" t="s">
        <v>8358</v>
      </c>
      <c r="D1217">
        <v>30</v>
      </c>
      <c r="E1217">
        <v>2</v>
      </c>
      <c r="F1217" s="17">
        <v>10043.25</v>
      </c>
      <c r="G1217" t="s">
        <v>8350</v>
      </c>
      <c r="H1217" t="s">
        <v>8349</v>
      </c>
      <c r="I1217" t="s">
        <v>8366</v>
      </c>
      <c r="L1217" s="20">
        <v>1974</v>
      </c>
      <c r="M1217" s="20" t="s">
        <v>8358</v>
      </c>
      <c r="N1217" s="20" t="s">
        <v>8350</v>
      </c>
      <c r="O1217" s="20" t="s">
        <v>8349</v>
      </c>
      <c r="P1217" s="20" t="s">
        <v>8366</v>
      </c>
      <c r="Q1217" s="20" t="str">
        <f>CONCATENATE(Table1[[#This Row],[date]],"-",M1217,"-",L1217)</f>
        <v>30-Aug-1974</v>
      </c>
      <c r="R1217" s="24">
        <f t="shared" si="18"/>
        <v>48.773409265140728</v>
      </c>
    </row>
    <row r="1218" spans="1:18" x14ac:dyDescent="0.25">
      <c r="A1218" t="s">
        <v>2244</v>
      </c>
      <c r="B1218">
        <v>1969</v>
      </c>
      <c r="C1218" t="s">
        <v>8358</v>
      </c>
      <c r="D1218">
        <v>22</v>
      </c>
      <c r="E1218">
        <v>1</v>
      </c>
      <c r="F1218" s="17">
        <v>10065.41</v>
      </c>
      <c r="G1218" t="s">
        <v>8350</v>
      </c>
      <c r="H1218" t="s">
        <v>8349</v>
      </c>
      <c r="I1218" t="s">
        <v>8360</v>
      </c>
      <c r="L1218" s="20">
        <v>1969</v>
      </c>
      <c r="M1218" s="20" t="s">
        <v>8358</v>
      </c>
      <c r="N1218" s="20" t="s">
        <v>8350</v>
      </c>
      <c r="O1218" s="20" t="s">
        <v>8349</v>
      </c>
      <c r="P1218" s="20" t="s">
        <v>8360</v>
      </c>
      <c r="Q1218" s="20" t="str">
        <f>CONCATENATE(Table1[[#This Row],[date]],"-",M1218,"-",L1218)</f>
        <v>22-Aug-1969</v>
      </c>
      <c r="R1218" s="24">
        <f t="shared" si="18"/>
        <v>53.795300677021103</v>
      </c>
    </row>
    <row r="1219" spans="1:18" x14ac:dyDescent="0.25">
      <c r="A1219" t="s">
        <v>2242</v>
      </c>
      <c r="B1219">
        <v>1969</v>
      </c>
      <c r="C1219" t="s">
        <v>8359</v>
      </c>
      <c r="D1219">
        <v>27</v>
      </c>
      <c r="E1219">
        <v>0</v>
      </c>
      <c r="F1219" s="17">
        <v>10072.06</v>
      </c>
      <c r="G1219" t="s">
        <v>8350</v>
      </c>
      <c r="H1219" t="s">
        <v>8353</v>
      </c>
      <c r="I1219" t="s">
        <v>8370</v>
      </c>
      <c r="L1219" s="20">
        <v>1969</v>
      </c>
      <c r="M1219" s="20" t="s">
        <v>8359</v>
      </c>
      <c r="N1219" s="20" t="s">
        <v>8350</v>
      </c>
      <c r="O1219" s="20" t="s">
        <v>8353</v>
      </c>
      <c r="P1219" s="20" t="s">
        <v>8370</v>
      </c>
      <c r="Q1219" s="20" t="str">
        <f>CONCATENATE(Table1[[#This Row],[date]],"-",M1219,"-",L1219)</f>
        <v>27-Oct-1969</v>
      </c>
      <c r="R1219" s="24">
        <f t="shared" ref="R1219:R1282" si="19">YEARFRAC(Q1219,DATE(2023,6,8),1)</f>
        <v>53.61459577857427</v>
      </c>
    </row>
    <row r="1220" spans="1:18" x14ac:dyDescent="0.25">
      <c r="A1220" t="s">
        <v>2240</v>
      </c>
      <c r="B1220">
        <v>1969</v>
      </c>
      <c r="C1220" t="s">
        <v>8348</v>
      </c>
      <c r="D1220">
        <v>3</v>
      </c>
      <c r="E1220">
        <v>1</v>
      </c>
      <c r="F1220" s="17">
        <v>10085.85</v>
      </c>
      <c r="G1220" t="s">
        <v>8350</v>
      </c>
      <c r="H1220" t="s">
        <v>8350</v>
      </c>
      <c r="I1220" t="s">
        <v>8360</v>
      </c>
      <c r="L1220" s="20">
        <v>1969</v>
      </c>
      <c r="M1220" s="20" t="s">
        <v>8348</v>
      </c>
      <c r="N1220" s="20" t="s">
        <v>8350</v>
      </c>
      <c r="O1220" s="20" t="s">
        <v>8350</v>
      </c>
      <c r="P1220" s="20" t="s">
        <v>8360</v>
      </c>
      <c r="Q1220" s="20" t="str">
        <f>CONCATENATE(Table1[[#This Row],[date]],"-",M1220,"-",L1220)</f>
        <v>3-Jul-1969</v>
      </c>
      <c r="R1220" s="24">
        <f t="shared" si="19"/>
        <v>53.932198327359615</v>
      </c>
    </row>
    <row r="1221" spans="1:18" x14ac:dyDescent="0.25">
      <c r="A1221" t="s">
        <v>2238</v>
      </c>
      <c r="B1221">
        <v>1976</v>
      </c>
      <c r="C1221" t="s">
        <v>8357</v>
      </c>
      <c r="D1221">
        <v>19</v>
      </c>
      <c r="E1221">
        <v>5</v>
      </c>
      <c r="F1221" s="17">
        <v>10096.969999999999</v>
      </c>
      <c r="G1221" t="s">
        <v>8350</v>
      </c>
      <c r="H1221" t="s">
        <v>8349</v>
      </c>
      <c r="I1221" t="s">
        <v>8360</v>
      </c>
      <c r="L1221" s="20">
        <v>1976</v>
      </c>
      <c r="M1221" s="20" t="s">
        <v>8357</v>
      </c>
      <c r="N1221" s="20" t="s">
        <v>8350</v>
      </c>
      <c r="O1221" s="20" t="s">
        <v>8349</v>
      </c>
      <c r="P1221" s="20" t="s">
        <v>8360</v>
      </c>
      <c r="Q1221" s="20" t="str">
        <f>CONCATENATE(Table1[[#This Row],[date]],"-",M1221,"-",L1221)</f>
        <v>19-Dec-1976</v>
      </c>
      <c r="R1221" s="24">
        <f t="shared" si="19"/>
        <v>46.466803559206021</v>
      </c>
    </row>
    <row r="1222" spans="1:18" x14ac:dyDescent="0.25">
      <c r="A1222" t="s">
        <v>2236</v>
      </c>
      <c r="B1222">
        <v>1972</v>
      </c>
      <c r="C1222" t="s">
        <v>8359</v>
      </c>
      <c r="D1222">
        <v>19</v>
      </c>
      <c r="E1222">
        <v>1</v>
      </c>
      <c r="F1222" s="17">
        <v>10106.129999999999</v>
      </c>
      <c r="G1222" t="s">
        <v>8350</v>
      </c>
      <c r="H1222" t="s">
        <v>8353</v>
      </c>
      <c r="I1222" t="s">
        <v>8366</v>
      </c>
      <c r="L1222" s="20">
        <v>1972</v>
      </c>
      <c r="M1222" s="20" t="s">
        <v>8359</v>
      </c>
      <c r="N1222" s="20" t="s">
        <v>8350</v>
      </c>
      <c r="O1222" s="20" t="s">
        <v>8353</v>
      </c>
      <c r="P1222" s="20" t="s">
        <v>8366</v>
      </c>
      <c r="Q1222" s="20" t="str">
        <f>CONCATENATE(Table1[[#This Row],[date]],"-",M1222,"-",L1222)</f>
        <v>19-Oct-1972</v>
      </c>
      <c r="R1222" s="24">
        <f t="shared" si="19"/>
        <v>50.633812457221083</v>
      </c>
    </row>
    <row r="1223" spans="1:18" x14ac:dyDescent="0.25">
      <c r="A1223" t="s">
        <v>2234</v>
      </c>
      <c r="B1223">
        <v>1972</v>
      </c>
      <c r="C1223" t="s">
        <v>8358</v>
      </c>
      <c r="D1223">
        <v>8</v>
      </c>
      <c r="E1223">
        <v>2</v>
      </c>
      <c r="F1223" s="17">
        <v>10107.219999999999</v>
      </c>
      <c r="G1223" t="s">
        <v>8350</v>
      </c>
      <c r="H1223" t="s">
        <v>8353</v>
      </c>
      <c r="I1223" t="s">
        <v>8351</v>
      </c>
      <c r="L1223" s="20">
        <v>1972</v>
      </c>
      <c r="M1223" s="20" t="s">
        <v>8358</v>
      </c>
      <c r="N1223" s="20" t="s">
        <v>8350</v>
      </c>
      <c r="O1223" s="20" t="s">
        <v>8353</v>
      </c>
      <c r="P1223" s="20" t="s">
        <v>8351</v>
      </c>
      <c r="Q1223" s="20" t="str">
        <f>CONCATENATE(Table1[[#This Row],[date]],"-",M1223,"-",L1223)</f>
        <v>8-Aug-1972</v>
      </c>
      <c r="R1223" s="24">
        <f t="shared" si="19"/>
        <v>50.830937713894592</v>
      </c>
    </row>
    <row r="1224" spans="1:18" x14ac:dyDescent="0.25">
      <c r="A1224" t="s">
        <v>2232</v>
      </c>
      <c r="B1224">
        <v>1975</v>
      </c>
      <c r="C1224" t="s">
        <v>8348</v>
      </c>
      <c r="D1224">
        <v>2</v>
      </c>
      <c r="E1224">
        <v>3</v>
      </c>
      <c r="F1224" s="17">
        <v>10115.01</v>
      </c>
      <c r="G1224" t="s">
        <v>8350</v>
      </c>
      <c r="H1224" t="s">
        <v>8350</v>
      </c>
      <c r="I1224" t="s">
        <v>8356</v>
      </c>
      <c r="L1224" s="20">
        <v>1975</v>
      </c>
      <c r="M1224" s="20" t="s">
        <v>8348</v>
      </c>
      <c r="N1224" s="20" t="s">
        <v>8350</v>
      </c>
      <c r="O1224" s="20" t="s">
        <v>8350</v>
      </c>
      <c r="P1224" s="20" t="s">
        <v>8356</v>
      </c>
      <c r="Q1224" s="20" t="str">
        <f>CONCATENATE(Table1[[#This Row],[date]],"-",M1224,"-",L1224)</f>
        <v>2-Jul-1975</v>
      </c>
      <c r="R1224" s="24">
        <f t="shared" si="19"/>
        <v>47.934961166675976</v>
      </c>
    </row>
    <row r="1225" spans="1:18" x14ac:dyDescent="0.25">
      <c r="A1225" t="s">
        <v>2230</v>
      </c>
      <c r="B1225">
        <v>1972</v>
      </c>
      <c r="C1225" t="s">
        <v>8352</v>
      </c>
      <c r="D1225">
        <v>16</v>
      </c>
      <c r="E1225">
        <v>2</v>
      </c>
      <c r="F1225" s="17">
        <v>10118.42</v>
      </c>
      <c r="G1225" t="s">
        <v>8350</v>
      </c>
      <c r="H1225" t="s">
        <v>8350</v>
      </c>
      <c r="I1225" t="s">
        <v>8360</v>
      </c>
      <c r="L1225" s="20">
        <v>1972</v>
      </c>
      <c r="M1225" s="20" t="s">
        <v>8352</v>
      </c>
      <c r="N1225" s="20" t="s">
        <v>8350</v>
      </c>
      <c r="O1225" s="20" t="s">
        <v>8350</v>
      </c>
      <c r="P1225" s="20" t="s">
        <v>8360</v>
      </c>
      <c r="Q1225" s="20" t="str">
        <f>CONCATENATE(Table1[[#This Row],[date]],"-",M1225,"-",L1225)</f>
        <v>16-Nov-1972</v>
      </c>
      <c r="R1225" s="24">
        <f t="shared" si="19"/>
        <v>50.557152635181382</v>
      </c>
    </row>
    <row r="1226" spans="1:18" x14ac:dyDescent="0.25">
      <c r="A1226" t="s">
        <v>2228</v>
      </c>
      <c r="B1226">
        <v>1997</v>
      </c>
      <c r="C1226" t="s">
        <v>8355</v>
      </c>
      <c r="D1226">
        <v>5</v>
      </c>
      <c r="E1226">
        <v>0</v>
      </c>
      <c r="F1226" s="17">
        <v>10139.84</v>
      </c>
      <c r="G1226" t="s">
        <v>8350</v>
      </c>
      <c r="H1226" t="s">
        <v>8349</v>
      </c>
      <c r="I1226" t="s">
        <v>8356</v>
      </c>
      <c r="L1226" s="20">
        <v>1997</v>
      </c>
      <c r="M1226" s="20" t="s">
        <v>8355</v>
      </c>
      <c r="N1226" s="20" t="s">
        <v>8350</v>
      </c>
      <c r="O1226" s="20" t="s">
        <v>8349</v>
      </c>
      <c r="P1226" s="20" t="s">
        <v>8356</v>
      </c>
      <c r="Q1226" s="20" t="str">
        <f>CONCATENATE(Table1[[#This Row],[date]],"-",M1226,"-",L1226)</f>
        <v>5-Sep-1997</v>
      </c>
      <c r="R1226" s="24">
        <f t="shared" si="19"/>
        <v>25.756921204745968</v>
      </c>
    </row>
    <row r="1227" spans="1:18" x14ac:dyDescent="0.25">
      <c r="A1227" t="s">
        <v>2226</v>
      </c>
      <c r="B1227">
        <v>1974</v>
      </c>
      <c r="C1227" t="s">
        <v>8357</v>
      </c>
      <c r="D1227">
        <v>30</v>
      </c>
      <c r="E1227">
        <v>3</v>
      </c>
      <c r="F1227" s="17">
        <v>10141.14</v>
      </c>
      <c r="G1227" t="s">
        <v>8350</v>
      </c>
      <c r="H1227" t="s">
        <v>8353</v>
      </c>
      <c r="I1227" t="s">
        <v>8363</v>
      </c>
      <c r="L1227" s="20">
        <v>1974</v>
      </c>
      <c r="M1227" s="20" t="s">
        <v>8357</v>
      </c>
      <c r="N1227" s="20" t="s">
        <v>8350</v>
      </c>
      <c r="O1227" s="20" t="s">
        <v>8353</v>
      </c>
      <c r="P1227" s="20" t="s">
        <v>8363</v>
      </c>
      <c r="Q1227" s="20" t="str">
        <f>CONCATENATE(Table1[[#This Row],[date]],"-",M1227,"-",L1227)</f>
        <v>30-Dec-1974</v>
      </c>
      <c r="R1227" s="24">
        <f t="shared" si="19"/>
        <v>48.439382323951371</v>
      </c>
    </row>
    <row r="1228" spans="1:18" x14ac:dyDescent="0.25">
      <c r="A1228" t="s">
        <v>2224</v>
      </c>
      <c r="B1228">
        <v>1981</v>
      </c>
      <c r="C1228" t="s">
        <v>8354</v>
      </c>
      <c r="D1228">
        <v>12</v>
      </c>
      <c r="E1228">
        <v>1</v>
      </c>
      <c r="F1228" s="17">
        <v>10146.129999999999</v>
      </c>
      <c r="G1228" t="s">
        <v>8350</v>
      </c>
      <c r="H1228" t="s">
        <v>8353</v>
      </c>
      <c r="I1228" t="s">
        <v>8365</v>
      </c>
      <c r="L1228" s="20">
        <v>1981</v>
      </c>
      <c r="M1228" s="20" t="s">
        <v>8354</v>
      </c>
      <c r="N1228" s="20" t="s">
        <v>8350</v>
      </c>
      <c r="O1228" s="20" t="s">
        <v>8353</v>
      </c>
      <c r="P1228" s="20" t="s">
        <v>8365</v>
      </c>
      <c r="Q1228" s="20" t="str">
        <f>CONCATENATE(Table1[[#This Row],[date]],"-",M1228,"-",L1228)</f>
        <v>12-Jun-1981</v>
      </c>
      <c r="R1228" s="24">
        <f t="shared" si="19"/>
        <v>41.989684813753584</v>
      </c>
    </row>
    <row r="1229" spans="1:18" x14ac:dyDescent="0.25">
      <c r="A1229" t="s">
        <v>2222</v>
      </c>
      <c r="B1229">
        <v>1973</v>
      </c>
      <c r="C1229" t="s">
        <v>8359</v>
      </c>
      <c r="D1229">
        <v>13</v>
      </c>
      <c r="E1229">
        <v>2</v>
      </c>
      <c r="F1229" s="17">
        <v>10156.780000000001</v>
      </c>
      <c r="G1229" t="s">
        <v>8350</v>
      </c>
      <c r="H1229" t="s">
        <v>8349</v>
      </c>
      <c r="I1229" t="s">
        <v>8356</v>
      </c>
      <c r="L1229" s="20">
        <v>1973</v>
      </c>
      <c r="M1229" s="20" t="s">
        <v>8359</v>
      </c>
      <c r="N1229" s="20" t="s">
        <v>8350</v>
      </c>
      <c r="O1229" s="20" t="s">
        <v>8349</v>
      </c>
      <c r="P1229" s="20" t="s">
        <v>8356</v>
      </c>
      <c r="Q1229" s="20" t="str">
        <f>CONCATENATE(Table1[[#This Row],[date]],"-",M1229,"-",L1229)</f>
        <v>13-Oct-1973</v>
      </c>
      <c r="R1229" s="24">
        <f t="shared" si="19"/>
        <v>49.65292317603479</v>
      </c>
    </row>
    <row r="1230" spans="1:18" x14ac:dyDescent="0.25">
      <c r="A1230" t="s">
        <v>2220</v>
      </c>
      <c r="B1230">
        <v>1972</v>
      </c>
      <c r="C1230" t="s">
        <v>8348</v>
      </c>
      <c r="D1230">
        <v>10</v>
      </c>
      <c r="E1230">
        <v>0</v>
      </c>
      <c r="F1230" s="17">
        <v>10160.870000000001</v>
      </c>
      <c r="G1230" t="s">
        <v>8350</v>
      </c>
      <c r="H1230" t="s">
        <v>8350</v>
      </c>
      <c r="I1230" t="s">
        <v>8365</v>
      </c>
      <c r="L1230" s="20">
        <v>1972</v>
      </c>
      <c r="M1230" s="20" t="s">
        <v>8348</v>
      </c>
      <c r="N1230" s="20" t="s">
        <v>8350</v>
      </c>
      <c r="O1230" s="20" t="s">
        <v>8350</v>
      </c>
      <c r="P1230" s="20" t="s">
        <v>8365</v>
      </c>
      <c r="Q1230" s="20" t="str">
        <f>CONCATENATE(Table1[[#This Row],[date]],"-",M1230,"-",L1230)</f>
        <v>10-Jul-1972</v>
      </c>
      <c r="R1230" s="24">
        <f t="shared" si="19"/>
        <v>50.910335386721421</v>
      </c>
    </row>
    <row r="1231" spans="1:18" x14ac:dyDescent="0.25">
      <c r="A1231" t="s">
        <v>2218</v>
      </c>
      <c r="B1231">
        <v>1985</v>
      </c>
      <c r="C1231" t="s">
        <v>8359</v>
      </c>
      <c r="D1231">
        <v>16</v>
      </c>
      <c r="E1231">
        <v>3</v>
      </c>
      <c r="F1231" s="17">
        <v>10191.82</v>
      </c>
      <c r="G1231" t="s">
        <v>8350</v>
      </c>
      <c r="H1231" t="s">
        <v>8349</v>
      </c>
      <c r="I1231" t="s">
        <v>8372</v>
      </c>
      <c r="L1231" s="20">
        <v>1985</v>
      </c>
      <c r="M1231" s="20" t="s">
        <v>8359</v>
      </c>
      <c r="N1231" s="20" t="s">
        <v>8350</v>
      </c>
      <c r="O1231" s="20" t="s">
        <v>8349</v>
      </c>
      <c r="P1231" s="20" t="s">
        <v>8372</v>
      </c>
      <c r="Q1231" s="20" t="str">
        <f>CONCATENATE(Table1[[#This Row],[date]],"-",M1231,"-",L1231)</f>
        <v>16-Oct-1985</v>
      </c>
      <c r="R1231" s="24">
        <f t="shared" si="19"/>
        <v>37.644692502106153</v>
      </c>
    </row>
    <row r="1232" spans="1:18" x14ac:dyDescent="0.25">
      <c r="A1232" t="s">
        <v>2216</v>
      </c>
      <c r="B1232">
        <v>1970</v>
      </c>
      <c r="C1232" t="s">
        <v>8357</v>
      </c>
      <c r="D1232">
        <v>24</v>
      </c>
      <c r="E1232">
        <v>0</v>
      </c>
      <c r="F1232" s="17">
        <v>10197.77</v>
      </c>
      <c r="G1232" t="s">
        <v>8350</v>
      </c>
      <c r="H1232" t="s">
        <v>8353</v>
      </c>
      <c r="I1232" t="s">
        <v>8366</v>
      </c>
      <c r="L1232" s="20">
        <v>1970</v>
      </c>
      <c r="M1232" s="20" t="s">
        <v>8357</v>
      </c>
      <c r="N1232" s="20" t="s">
        <v>8350</v>
      </c>
      <c r="O1232" s="20" t="s">
        <v>8353</v>
      </c>
      <c r="P1232" s="20" t="s">
        <v>8366</v>
      </c>
      <c r="Q1232" s="20" t="str">
        <f>CONCATENATE(Table1[[#This Row],[date]],"-",M1232,"-",L1232)</f>
        <v>24-Dec-1970</v>
      </c>
      <c r="R1232" s="24">
        <f t="shared" si="19"/>
        <v>52.455813010191143</v>
      </c>
    </row>
    <row r="1233" spans="1:18" x14ac:dyDescent="0.25">
      <c r="A1233" t="s">
        <v>2214</v>
      </c>
      <c r="B1233">
        <v>1967</v>
      </c>
      <c r="C1233" t="s">
        <v>8355</v>
      </c>
      <c r="D1233">
        <v>26</v>
      </c>
      <c r="E1233">
        <v>0</v>
      </c>
      <c r="F1233" s="17">
        <v>10214.64</v>
      </c>
      <c r="G1233" t="s">
        <v>8350</v>
      </c>
      <c r="H1233" t="s">
        <v>8349</v>
      </c>
      <c r="I1233" t="s">
        <v>8360</v>
      </c>
      <c r="L1233" s="20">
        <v>1967</v>
      </c>
      <c r="M1233" s="20" t="s">
        <v>8355</v>
      </c>
      <c r="N1233" s="20" t="s">
        <v>8350</v>
      </c>
      <c r="O1233" s="20" t="s">
        <v>8349</v>
      </c>
      <c r="P1233" s="20" t="s">
        <v>8360</v>
      </c>
      <c r="Q1233" s="20" t="str">
        <f>CONCATENATE(Table1[[#This Row],[date]],"-",M1233,"-",L1233)</f>
        <v>26-Sep-1967</v>
      </c>
      <c r="R1233" s="24">
        <f t="shared" si="19"/>
        <v>55.699505259618618</v>
      </c>
    </row>
    <row r="1234" spans="1:18" x14ac:dyDescent="0.25">
      <c r="A1234" t="s">
        <v>2212</v>
      </c>
      <c r="B1234">
        <v>1967</v>
      </c>
      <c r="C1234" t="s">
        <v>8354</v>
      </c>
      <c r="D1234">
        <v>28</v>
      </c>
      <c r="E1234">
        <v>0</v>
      </c>
      <c r="F1234" s="17">
        <v>10226.280000000001</v>
      </c>
      <c r="G1234" t="s">
        <v>8350</v>
      </c>
      <c r="H1234" t="s">
        <v>8350</v>
      </c>
      <c r="I1234" t="s">
        <v>8351</v>
      </c>
      <c r="L1234" s="20">
        <v>1967</v>
      </c>
      <c r="M1234" s="20" t="s">
        <v>8354</v>
      </c>
      <c r="N1234" s="20" t="s">
        <v>8350</v>
      </c>
      <c r="O1234" s="20" t="s">
        <v>8350</v>
      </c>
      <c r="P1234" s="20" t="s">
        <v>8351</v>
      </c>
      <c r="Q1234" s="20" t="str">
        <f>CONCATENATE(Table1[[#This Row],[date]],"-",M1234,"-",L1234)</f>
        <v>28-Jun-1967</v>
      </c>
      <c r="R1234" s="24">
        <f t="shared" si="19"/>
        <v>55.945914789375088</v>
      </c>
    </row>
    <row r="1235" spans="1:18" x14ac:dyDescent="0.25">
      <c r="A1235" t="s">
        <v>2210</v>
      </c>
      <c r="B1235">
        <v>1968</v>
      </c>
      <c r="C1235" t="s">
        <v>8355</v>
      </c>
      <c r="D1235">
        <v>23</v>
      </c>
      <c r="E1235">
        <v>0</v>
      </c>
      <c r="F1235" s="17">
        <v>10231.5</v>
      </c>
      <c r="G1235" t="s">
        <v>8350</v>
      </c>
      <c r="H1235" t="s">
        <v>8353</v>
      </c>
      <c r="I1235" t="s">
        <v>8356</v>
      </c>
      <c r="L1235" s="20">
        <v>1968</v>
      </c>
      <c r="M1235" s="20" t="s">
        <v>8355</v>
      </c>
      <c r="N1235" s="20" t="s">
        <v>8350</v>
      </c>
      <c r="O1235" s="20" t="s">
        <v>8353</v>
      </c>
      <c r="P1235" s="20" t="s">
        <v>8356</v>
      </c>
      <c r="Q1235" s="20" t="str">
        <f>CONCATENATE(Table1[[#This Row],[date]],"-",M1235,"-",L1235)</f>
        <v>23-Sep-1968</v>
      </c>
      <c r="R1235" s="24">
        <f t="shared" si="19"/>
        <v>54.704996577686515</v>
      </c>
    </row>
    <row r="1236" spans="1:18" x14ac:dyDescent="0.25">
      <c r="A1236" t="s">
        <v>2208</v>
      </c>
      <c r="B1236">
        <v>1975</v>
      </c>
      <c r="C1236" t="s">
        <v>8358</v>
      </c>
      <c r="D1236">
        <v>15</v>
      </c>
      <c r="E1236">
        <v>1</v>
      </c>
      <c r="F1236" s="17">
        <v>10259.129999999999</v>
      </c>
      <c r="G1236" t="s">
        <v>8350</v>
      </c>
      <c r="H1236" t="s">
        <v>8349</v>
      </c>
      <c r="I1236" t="s">
        <v>8360</v>
      </c>
      <c r="L1236" s="20">
        <v>1975</v>
      </c>
      <c r="M1236" s="20" t="s">
        <v>8358</v>
      </c>
      <c r="N1236" s="20" t="s">
        <v>8350</v>
      </c>
      <c r="O1236" s="20" t="s">
        <v>8349</v>
      </c>
      <c r="P1236" s="20" t="s">
        <v>8360</v>
      </c>
      <c r="Q1236" s="20" t="str">
        <f>CONCATENATE(Table1[[#This Row],[date]],"-",M1236,"-",L1236)</f>
        <v>15-Aug-1975</v>
      </c>
      <c r="R1236" s="24">
        <f t="shared" si="19"/>
        <v>47.814494049282004</v>
      </c>
    </row>
    <row r="1237" spans="1:18" x14ac:dyDescent="0.25">
      <c r="A1237" t="s">
        <v>2206</v>
      </c>
      <c r="B1237">
        <v>1973</v>
      </c>
      <c r="C1237" t="s">
        <v>8355</v>
      </c>
      <c r="D1237">
        <v>5</v>
      </c>
      <c r="E1237">
        <v>3</v>
      </c>
      <c r="F1237" s="17">
        <v>10264.44</v>
      </c>
      <c r="G1237" t="s">
        <v>8350</v>
      </c>
      <c r="H1237" t="s">
        <v>8349</v>
      </c>
      <c r="I1237" t="s">
        <v>8356</v>
      </c>
      <c r="L1237" s="20">
        <v>1973</v>
      </c>
      <c r="M1237" s="20" t="s">
        <v>8355</v>
      </c>
      <c r="N1237" s="20" t="s">
        <v>8350</v>
      </c>
      <c r="O1237" s="20" t="s">
        <v>8349</v>
      </c>
      <c r="P1237" s="20" t="s">
        <v>8356</v>
      </c>
      <c r="Q1237" s="20" t="str">
        <f>CONCATENATE(Table1[[#This Row],[date]],"-",M1237,"-",L1237)</f>
        <v>5-Sep-1973</v>
      </c>
      <c r="R1237" s="24">
        <f t="shared" si="19"/>
        <v>49.756965694958929</v>
      </c>
    </row>
    <row r="1238" spans="1:18" x14ac:dyDescent="0.25">
      <c r="A1238" t="s">
        <v>2204</v>
      </c>
      <c r="B1238">
        <v>1973</v>
      </c>
      <c r="C1238" t="s">
        <v>8352</v>
      </c>
      <c r="D1238">
        <v>27</v>
      </c>
      <c r="E1238">
        <v>3</v>
      </c>
      <c r="F1238" s="17">
        <v>10269.459999999999</v>
      </c>
      <c r="G1238" t="s">
        <v>8350</v>
      </c>
      <c r="H1238" t="s">
        <v>8350</v>
      </c>
      <c r="I1238" t="s">
        <v>8356</v>
      </c>
      <c r="L1238" s="20">
        <v>1973</v>
      </c>
      <c r="M1238" s="20" t="s">
        <v>8352</v>
      </c>
      <c r="N1238" s="20" t="s">
        <v>8350</v>
      </c>
      <c r="O1238" s="20" t="s">
        <v>8350</v>
      </c>
      <c r="P1238" s="20" t="s">
        <v>8356</v>
      </c>
      <c r="Q1238" s="20" t="str">
        <f>CONCATENATE(Table1[[#This Row],[date]],"-",M1238,"-",L1238)</f>
        <v>27-Nov-1973</v>
      </c>
      <c r="R1238" s="24">
        <f t="shared" si="19"/>
        <v>49.529714929940404</v>
      </c>
    </row>
    <row r="1239" spans="1:18" x14ac:dyDescent="0.25">
      <c r="A1239" t="s">
        <v>2202</v>
      </c>
      <c r="B1239">
        <v>1970</v>
      </c>
      <c r="C1239" t="s">
        <v>8354</v>
      </c>
      <c r="D1239">
        <v>21</v>
      </c>
      <c r="E1239">
        <v>0</v>
      </c>
      <c r="F1239" s="17">
        <v>10274.33</v>
      </c>
      <c r="G1239" t="s">
        <v>8350</v>
      </c>
      <c r="H1239" t="s">
        <v>8353</v>
      </c>
      <c r="I1239" t="s">
        <v>8366</v>
      </c>
      <c r="L1239" s="20">
        <v>1970</v>
      </c>
      <c r="M1239" s="20" t="s">
        <v>8354</v>
      </c>
      <c r="N1239" s="20" t="s">
        <v>8350</v>
      </c>
      <c r="O1239" s="20" t="s">
        <v>8353</v>
      </c>
      <c r="P1239" s="20" t="s">
        <v>8366</v>
      </c>
      <c r="Q1239" s="20" t="str">
        <f>CONCATENATE(Table1[[#This Row],[date]],"-",M1239,"-",L1239)</f>
        <v>21-Jun-1970</v>
      </c>
      <c r="R1239" s="24">
        <f t="shared" si="19"/>
        <v>52.965066166404704</v>
      </c>
    </row>
    <row r="1240" spans="1:18" x14ac:dyDescent="0.25">
      <c r="A1240" t="s">
        <v>2200</v>
      </c>
      <c r="B1240">
        <v>1988</v>
      </c>
      <c r="C1240" t="s">
        <v>8355</v>
      </c>
      <c r="D1240">
        <v>14</v>
      </c>
      <c r="E1240">
        <v>3</v>
      </c>
      <c r="F1240" s="17">
        <v>10276.99</v>
      </c>
      <c r="G1240" t="s">
        <v>8350</v>
      </c>
      <c r="H1240" t="s">
        <v>8353</v>
      </c>
      <c r="I1240" t="s">
        <v>8369</v>
      </c>
      <c r="L1240" s="20">
        <v>1988</v>
      </c>
      <c r="M1240" s="20" t="s">
        <v>8355</v>
      </c>
      <c r="N1240" s="20" t="s">
        <v>8350</v>
      </c>
      <c r="O1240" s="20" t="s">
        <v>8353</v>
      </c>
      <c r="P1240" s="20" t="s">
        <v>8369</v>
      </c>
      <c r="Q1240" s="20" t="str">
        <f>CONCATENATE(Table1[[#This Row],[date]],"-",M1240,"-",L1240)</f>
        <v>14-Sep-1988</v>
      </c>
      <c r="R1240" s="24">
        <f t="shared" si="19"/>
        <v>34.729637234770706</v>
      </c>
    </row>
    <row r="1241" spans="1:18" x14ac:dyDescent="0.25">
      <c r="A1241" t="s">
        <v>2198</v>
      </c>
      <c r="B1241">
        <v>1963</v>
      </c>
      <c r="C1241" t="s">
        <v>8355</v>
      </c>
      <c r="D1241">
        <v>24</v>
      </c>
      <c r="E1241">
        <v>0</v>
      </c>
      <c r="F1241" s="17">
        <v>10308.040000000001</v>
      </c>
      <c r="G1241" t="s">
        <v>8350</v>
      </c>
      <c r="H1241" t="s">
        <v>8353</v>
      </c>
      <c r="I1241" t="s">
        <v>8351</v>
      </c>
      <c r="L1241" s="20">
        <v>1963</v>
      </c>
      <c r="M1241" s="20" t="s">
        <v>8355</v>
      </c>
      <c r="N1241" s="20" t="s">
        <v>8350</v>
      </c>
      <c r="O1241" s="20" t="s">
        <v>8353</v>
      </c>
      <c r="P1241" s="20" t="s">
        <v>8351</v>
      </c>
      <c r="Q1241" s="20" t="str">
        <f>CONCATENATE(Table1[[#This Row],[date]],"-",M1241,"-",L1241)</f>
        <v>24-Sep-1963</v>
      </c>
      <c r="R1241" s="24">
        <f t="shared" si="19"/>
        <v>59.704982046678637</v>
      </c>
    </row>
    <row r="1242" spans="1:18" x14ac:dyDescent="0.25">
      <c r="A1242" t="s">
        <v>2196</v>
      </c>
      <c r="B1242">
        <v>1962</v>
      </c>
      <c r="C1242" t="s">
        <v>8348</v>
      </c>
      <c r="D1242">
        <v>12</v>
      </c>
      <c r="E1242">
        <v>0</v>
      </c>
      <c r="F1242" s="17">
        <v>10310.780000000001</v>
      </c>
      <c r="G1242" t="s">
        <v>8350</v>
      </c>
      <c r="H1242" t="s">
        <v>8350</v>
      </c>
      <c r="I1242" t="s">
        <v>8356</v>
      </c>
      <c r="L1242" s="20">
        <v>1962</v>
      </c>
      <c r="M1242" s="20" t="s">
        <v>8348</v>
      </c>
      <c r="N1242" s="20" t="s">
        <v>8350</v>
      </c>
      <c r="O1242" s="20" t="s">
        <v>8350</v>
      </c>
      <c r="P1242" s="20" t="s">
        <v>8356</v>
      </c>
      <c r="Q1242" s="20" t="str">
        <f>CONCATENATE(Table1[[#This Row],[date]],"-",M1242,"-",L1242)</f>
        <v>12-Jul-1962</v>
      </c>
      <c r="R1242" s="24">
        <f t="shared" si="19"/>
        <v>60.907573415765071</v>
      </c>
    </row>
    <row r="1243" spans="1:18" x14ac:dyDescent="0.25">
      <c r="A1243" t="s">
        <v>2194</v>
      </c>
      <c r="B1243">
        <v>1991</v>
      </c>
      <c r="C1243" t="s">
        <v>8352</v>
      </c>
      <c r="D1243">
        <v>17</v>
      </c>
      <c r="E1243">
        <v>3</v>
      </c>
      <c r="F1243" s="17">
        <v>10315.91</v>
      </c>
      <c r="G1243" t="s">
        <v>8350</v>
      </c>
      <c r="H1243" t="s">
        <v>8349</v>
      </c>
      <c r="I1243" t="s">
        <v>8356</v>
      </c>
      <c r="L1243" s="20">
        <v>1991</v>
      </c>
      <c r="M1243" s="20" t="s">
        <v>8352</v>
      </c>
      <c r="N1243" s="20" t="s">
        <v>8350</v>
      </c>
      <c r="O1243" s="20" t="s">
        <v>8349</v>
      </c>
      <c r="P1243" s="20" t="s">
        <v>8356</v>
      </c>
      <c r="Q1243" s="20" t="str">
        <f>CONCATENATE(Table1[[#This Row],[date]],"-",M1243,"-",L1243)</f>
        <v>17-Nov-1991</v>
      </c>
      <c r="R1243" s="24">
        <f t="shared" si="19"/>
        <v>31.557122708039493</v>
      </c>
    </row>
    <row r="1244" spans="1:18" x14ac:dyDescent="0.25">
      <c r="A1244" t="s">
        <v>2192</v>
      </c>
      <c r="B1244">
        <v>1991</v>
      </c>
      <c r="C1244" t="s">
        <v>8358</v>
      </c>
      <c r="D1244">
        <v>21</v>
      </c>
      <c r="E1244">
        <v>3</v>
      </c>
      <c r="F1244" s="17">
        <v>10322.9</v>
      </c>
      <c r="G1244" t="s">
        <v>8350</v>
      </c>
      <c r="H1244" t="s">
        <v>8353</v>
      </c>
      <c r="I1244" t="s">
        <v>8372</v>
      </c>
      <c r="L1244" s="20">
        <v>1991</v>
      </c>
      <c r="M1244" s="20" t="s">
        <v>8358</v>
      </c>
      <c r="N1244" s="20" t="s">
        <v>8350</v>
      </c>
      <c r="O1244" s="20" t="s">
        <v>8353</v>
      </c>
      <c r="P1244" s="20" t="s">
        <v>8372</v>
      </c>
      <c r="Q1244" s="20" t="str">
        <f>CONCATENATE(Table1[[#This Row],[date]],"-",M1244,"-",L1244)</f>
        <v>21-Aug-1991</v>
      </c>
      <c r="R1244" s="24">
        <f t="shared" si="19"/>
        <v>31.798058574628723</v>
      </c>
    </row>
    <row r="1245" spans="1:18" x14ac:dyDescent="0.25">
      <c r="A1245" t="s">
        <v>2190</v>
      </c>
      <c r="B1245">
        <v>1970</v>
      </c>
      <c r="C1245" t="s">
        <v>8357</v>
      </c>
      <c r="D1245">
        <v>1</v>
      </c>
      <c r="E1245">
        <v>2</v>
      </c>
      <c r="F1245" s="17">
        <v>10325.209999999999</v>
      </c>
      <c r="G1245" t="s">
        <v>8350</v>
      </c>
      <c r="H1245" t="s">
        <v>8350</v>
      </c>
      <c r="I1245" t="s">
        <v>8360</v>
      </c>
      <c r="L1245" s="20">
        <v>1970</v>
      </c>
      <c r="M1245" s="20" t="s">
        <v>8357</v>
      </c>
      <c r="N1245" s="20" t="s">
        <v>8350</v>
      </c>
      <c r="O1245" s="20" t="s">
        <v>8350</v>
      </c>
      <c r="P1245" s="20" t="s">
        <v>8360</v>
      </c>
      <c r="Q1245" s="20" t="str">
        <f>CONCATENATE(Table1[[#This Row],[date]],"-",M1245,"-",L1245)</f>
        <v>1-Dec-1970</v>
      </c>
      <c r="R1245" s="24">
        <f t="shared" si="19"/>
        <v>52.518785174669162</v>
      </c>
    </row>
    <row r="1246" spans="1:18" x14ac:dyDescent="0.25">
      <c r="A1246" t="s">
        <v>2188</v>
      </c>
      <c r="B1246">
        <v>1982</v>
      </c>
      <c r="C1246" t="s">
        <v>8348</v>
      </c>
      <c r="D1246">
        <v>21</v>
      </c>
      <c r="E1246">
        <v>3</v>
      </c>
      <c r="F1246" s="17">
        <v>10329.06</v>
      </c>
      <c r="G1246" t="s">
        <v>8350</v>
      </c>
      <c r="H1246" t="s">
        <v>8353</v>
      </c>
      <c r="I1246" t="s">
        <v>8369</v>
      </c>
      <c r="L1246" s="20">
        <v>1982</v>
      </c>
      <c r="M1246" s="20" t="s">
        <v>8348</v>
      </c>
      <c r="N1246" s="20" t="s">
        <v>8350</v>
      </c>
      <c r="O1246" s="20" t="s">
        <v>8353</v>
      </c>
      <c r="P1246" s="20" t="s">
        <v>8369</v>
      </c>
      <c r="Q1246" s="20" t="str">
        <f>CONCATENATE(Table1[[#This Row],[date]],"-",M1246,"-",L1246)</f>
        <v>21-Jul-1982</v>
      </c>
      <c r="R1246" s="24">
        <f t="shared" si="19"/>
        <v>40.882920469361146</v>
      </c>
    </row>
    <row r="1247" spans="1:18" x14ac:dyDescent="0.25">
      <c r="A1247" t="s">
        <v>2186</v>
      </c>
      <c r="B1247">
        <v>1968</v>
      </c>
      <c r="C1247" t="s">
        <v>8348</v>
      </c>
      <c r="D1247">
        <v>19</v>
      </c>
      <c r="E1247">
        <v>0</v>
      </c>
      <c r="F1247" s="17">
        <v>10338.93</v>
      </c>
      <c r="G1247" t="s">
        <v>8350</v>
      </c>
      <c r="H1247" t="s">
        <v>8353</v>
      </c>
      <c r="I1247" t="s">
        <v>8351</v>
      </c>
      <c r="L1247" s="20">
        <v>1968</v>
      </c>
      <c r="M1247" s="20" t="s">
        <v>8348</v>
      </c>
      <c r="N1247" s="20" t="s">
        <v>8350</v>
      </c>
      <c r="O1247" s="20" t="s">
        <v>8353</v>
      </c>
      <c r="P1247" s="20" t="s">
        <v>8351</v>
      </c>
      <c r="Q1247" s="20" t="str">
        <f>CONCATENATE(Table1[[#This Row],[date]],"-",M1247,"-",L1247)</f>
        <v>19-Jul-1968</v>
      </c>
      <c r="R1247" s="24">
        <f t="shared" si="19"/>
        <v>54.885694729637237</v>
      </c>
    </row>
    <row r="1248" spans="1:18" x14ac:dyDescent="0.25">
      <c r="A1248" t="s">
        <v>2184</v>
      </c>
      <c r="B1248">
        <v>1973</v>
      </c>
      <c r="C1248" t="s">
        <v>8358</v>
      </c>
      <c r="D1248">
        <v>8</v>
      </c>
      <c r="E1248">
        <v>0</v>
      </c>
      <c r="F1248" s="17">
        <v>10345.93</v>
      </c>
      <c r="G1248" t="s">
        <v>8350</v>
      </c>
      <c r="H1248" t="s">
        <v>8349</v>
      </c>
      <c r="I1248" t="s">
        <v>8369</v>
      </c>
      <c r="L1248" s="20">
        <v>1973</v>
      </c>
      <c r="M1248" s="20" t="s">
        <v>8358</v>
      </c>
      <c r="N1248" s="20" t="s">
        <v>8350</v>
      </c>
      <c r="O1248" s="20" t="s">
        <v>8349</v>
      </c>
      <c r="P1248" s="20" t="s">
        <v>8369</v>
      </c>
      <c r="Q1248" s="20" t="str">
        <f>CONCATENATE(Table1[[#This Row],[date]],"-",M1248,"-",L1248)</f>
        <v>8-Aug-1973</v>
      </c>
      <c r="R1248" s="24">
        <f t="shared" si="19"/>
        <v>49.833628603639873</v>
      </c>
    </row>
    <row r="1249" spans="1:18" x14ac:dyDescent="0.25">
      <c r="A1249" t="s">
        <v>2182</v>
      </c>
      <c r="B1249">
        <v>1974</v>
      </c>
      <c r="C1249" t="s">
        <v>8355</v>
      </c>
      <c r="D1249">
        <v>29</v>
      </c>
      <c r="E1249">
        <v>0</v>
      </c>
      <c r="F1249" s="17">
        <v>10352.48</v>
      </c>
      <c r="G1249" t="s">
        <v>8350</v>
      </c>
      <c r="H1249" t="s">
        <v>8353</v>
      </c>
      <c r="I1249" t="s">
        <v>8356</v>
      </c>
      <c r="L1249" s="20">
        <v>1974</v>
      </c>
      <c r="M1249" s="20" t="s">
        <v>8355</v>
      </c>
      <c r="N1249" s="20" t="s">
        <v>8350</v>
      </c>
      <c r="O1249" s="20" t="s">
        <v>8353</v>
      </c>
      <c r="P1249" s="20" t="s">
        <v>8356</v>
      </c>
      <c r="Q1249" s="20" t="str">
        <f>CONCATENATE(Table1[[#This Row],[date]],"-",M1249,"-",L1249)</f>
        <v>29-Sep-1974</v>
      </c>
      <c r="R1249" s="24">
        <f t="shared" si="19"/>
        <v>48.691271492717114</v>
      </c>
    </row>
    <row r="1250" spans="1:18" x14ac:dyDescent="0.25">
      <c r="A1250" t="s">
        <v>2180</v>
      </c>
      <c r="B1250">
        <v>1969</v>
      </c>
      <c r="C1250" t="s">
        <v>8354</v>
      </c>
      <c r="D1250">
        <v>17</v>
      </c>
      <c r="E1250">
        <v>0</v>
      </c>
      <c r="F1250" s="17">
        <v>10355.64</v>
      </c>
      <c r="G1250" t="s">
        <v>8350</v>
      </c>
      <c r="H1250" t="s">
        <v>8353</v>
      </c>
      <c r="I1250" t="s">
        <v>8356</v>
      </c>
      <c r="L1250" s="20">
        <v>1969</v>
      </c>
      <c r="M1250" s="20" t="s">
        <v>8354</v>
      </c>
      <c r="N1250" s="20" t="s">
        <v>8350</v>
      </c>
      <c r="O1250" s="20" t="s">
        <v>8353</v>
      </c>
      <c r="P1250" s="20" t="s">
        <v>8356</v>
      </c>
      <c r="Q1250" s="20" t="str">
        <f>CONCATENATE(Table1[[#This Row],[date]],"-",M1250,"-",L1250)</f>
        <v>17-Jun-1969</v>
      </c>
      <c r="R1250" s="24">
        <f t="shared" si="19"/>
        <v>53.976005575467937</v>
      </c>
    </row>
    <row r="1251" spans="1:18" x14ac:dyDescent="0.25">
      <c r="A1251" t="s">
        <v>2178</v>
      </c>
      <c r="B1251">
        <v>1971</v>
      </c>
      <c r="C1251" t="s">
        <v>8355</v>
      </c>
      <c r="D1251">
        <v>6</v>
      </c>
      <c r="E1251">
        <v>0</v>
      </c>
      <c r="F1251" s="17">
        <v>10356.67</v>
      </c>
      <c r="G1251" t="s">
        <v>8350</v>
      </c>
      <c r="H1251" t="s">
        <v>8353</v>
      </c>
      <c r="I1251" t="s">
        <v>8365</v>
      </c>
      <c r="L1251" s="20">
        <v>1971</v>
      </c>
      <c r="M1251" s="20" t="s">
        <v>8355</v>
      </c>
      <c r="N1251" s="20" t="s">
        <v>8350</v>
      </c>
      <c r="O1251" s="20" t="s">
        <v>8353</v>
      </c>
      <c r="P1251" s="20" t="s">
        <v>8365</v>
      </c>
      <c r="Q1251" s="20" t="str">
        <f>CONCATENATE(Table1[[#This Row],[date]],"-",M1251,"-",L1251)</f>
        <v>6-Sep-1971</v>
      </c>
      <c r="R1251" s="24">
        <f t="shared" si="19"/>
        <v>51.754261803905358</v>
      </c>
    </row>
    <row r="1252" spans="1:18" x14ac:dyDescent="0.25">
      <c r="A1252" t="s">
        <v>2176</v>
      </c>
      <c r="B1252">
        <v>1973</v>
      </c>
      <c r="C1252" t="s">
        <v>8355</v>
      </c>
      <c r="D1252">
        <v>29</v>
      </c>
      <c r="E1252">
        <v>2</v>
      </c>
      <c r="F1252" s="17">
        <v>10370.91</v>
      </c>
      <c r="G1252" t="s">
        <v>8350</v>
      </c>
      <c r="H1252" t="s">
        <v>8350</v>
      </c>
      <c r="I1252" t="s">
        <v>8366</v>
      </c>
      <c r="L1252" s="20">
        <v>1973</v>
      </c>
      <c r="M1252" s="20" t="s">
        <v>8355</v>
      </c>
      <c r="N1252" s="20" t="s">
        <v>8350</v>
      </c>
      <c r="O1252" s="20" t="s">
        <v>8350</v>
      </c>
      <c r="P1252" s="20" t="s">
        <v>8366</v>
      </c>
      <c r="Q1252" s="20" t="str">
        <f>CONCATENATE(Table1[[#This Row],[date]],"-",M1252,"-",L1252)</f>
        <v>29-Sep-1973</v>
      </c>
      <c r="R1252" s="24">
        <f t="shared" si="19"/>
        <v>49.691254630375262</v>
      </c>
    </row>
    <row r="1253" spans="1:18" x14ac:dyDescent="0.25">
      <c r="A1253" t="s">
        <v>2174</v>
      </c>
      <c r="B1253">
        <v>1973</v>
      </c>
      <c r="C1253" t="s">
        <v>8355</v>
      </c>
      <c r="D1253">
        <v>19</v>
      </c>
      <c r="E1253">
        <v>3</v>
      </c>
      <c r="F1253" s="17">
        <v>10381.48</v>
      </c>
      <c r="G1253" t="s">
        <v>8350</v>
      </c>
      <c r="H1253" t="s">
        <v>8350</v>
      </c>
      <c r="I1253" t="s">
        <v>8351</v>
      </c>
      <c r="L1253" s="20">
        <v>1973</v>
      </c>
      <c r="M1253" s="20" t="s">
        <v>8355</v>
      </c>
      <c r="N1253" s="20" t="s">
        <v>8350</v>
      </c>
      <c r="O1253" s="20" t="s">
        <v>8350</v>
      </c>
      <c r="P1253" s="20" t="s">
        <v>8351</v>
      </c>
      <c r="Q1253" s="20" t="str">
        <f>CONCATENATE(Table1[[#This Row],[date]],"-",M1253,"-",L1253)</f>
        <v>19-Sep-1973</v>
      </c>
      <c r="R1253" s="24">
        <f t="shared" si="19"/>
        <v>49.718634240618456</v>
      </c>
    </row>
    <row r="1254" spans="1:18" x14ac:dyDescent="0.25">
      <c r="A1254" t="s">
        <v>2172</v>
      </c>
      <c r="B1254">
        <v>1969</v>
      </c>
      <c r="C1254" t="s">
        <v>8348</v>
      </c>
      <c r="D1254">
        <v>7</v>
      </c>
      <c r="E1254">
        <v>0</v>
      </c>
      <c r="F1254" s="17">
        <v>10403.27</v>
      </c>
      <c r="G1254" t="s">
        <v>8350</v>
      </c>
      <c r="H1254" t="s">
        <v>8349</v>
      </c>
      <c r="I1254" t="s">
        <v>8371</v>
      </c>
      <c r="L1254" s="20">
        <v>1969</v>
      </c>
      <c r="M1254" s="20" t="s">
        <v>8348</v>
      </c>
      <c r="N1254" s="20" t="s">
        <v>8350</v>
      </c>
      <c r="O1254" s="20" t="s">
        <v>8349</v>
      </c>
      <c r="P1254" s="20" t="s">
        <v>8371</v>
      </c>
      <c r="Q1254" s="20" t="str">
        <f>CONCATENATE(Table1[[#This Row],[date]],"-",M1254,"-",L1254)</f>
        <v>7-Jul-1969</v>
      </c>
      <c r="R1254" s="24">
        <f t="shared" si="19"/>
        <v>53.921246515332534</v>
      </c>
    </row>
    <row r="1255" spans="1:18" x14ac:dyDescent="0.25">
      <c r="A1255" t="s">
        <v>2170</v>
      </c>
      <c r="B1255">
        <v>1975</v>
      </c>
      <c r="C1255" t="s">
        <v>8354</v>
      </c>
      <c r="D1255">
        <v>5</v>
      </c>
      <c r="E1255">
        <v>4</v>
      </c>
      <c r="F1255" s="17">
        <v>10407.09</v>
      </c>
      <c r="G1255" t="s">
        <v>8350</v>
      </c>
      <c r="H1255" t="s">
        <v>8353</v>
      </c>
      <c r="I1255" t="s">
        <v>8361</v>
      </c>
      <c r="L1255" s="20">
        <v>1975</v>
      </c>
      <c r="M1255" s="20" t="s">
        <v>8354</v>
      </c>
      <c r="N1255" s="20" t="s">
        <v>8350</v>
      </c>
      <c r="O1255" s="20" t="s">
        <v>8353</v>
      </c>
      <c r="P1255" s="20" t="s">
        <v>8361</v>
      </c>
      <c r="Q1255" s="20" t="str">
        <f>CONCATENATE(Table1[[#This Row],[date]],"-",M1255,"-",L1255)</f>
        <v>5-Jun-1975</v>
      </c>
      <c r="R1255" s="24">
        <f t="shared" si="19"/>
        <v>48.008884170531374</v>
      </c>
    </row>
    <row r="1256" spans="1:18" x14ac:dyDescent="0.25">
      <c r="A1256" t="s">
        <v>2168</v>
      </c>
      <c r="B1256">
        <v>1980</v>
      </c>
      <c r="C1256" t="s">
        <v>8359</v>
      </c>
      <c r="D1256">
        <v>24</v>
      </c>
      <c r="E1256">
        <v>2</v>
      </c>
      <c r="F1256" s="17">
        <v>10407.98</v>
      </c>
      <c r="G1256" t="s">
        <v>8350</v>
      </c>
      <c r="H1256" t="s">
        <v>8353</v>
      </c>
      <c r="I1256" t="s">
        <v>8369</v>
      </c>
      <c r="L1256" s="20">
        <v>1980</v>
      </c>
      <c r="M1256" s="20" t="s">
        <v>8359</v>
      </c>
      <c r="N1256" s="20" t="s">
        <v>8350</v>
      </c>
      <c r="O1256" s="20" t="s">
        <v>8353</v>
      </c>
      <c r="P1256" s="20" t="s">
        <v>8369</v>
      </c>
      <c r="Q1256" s="20" t="str">
        <f>CONCATENATE(Table1[[#This Row],[date]],"-",M1256,"-",L1256)</f>
        <v>24-Oct-1980</v>
      </c>
      <c r="R1256" s="24">
        <f t="shared" si="19"/>
        <v>42.620123203285424</v>
      </c>
    </row>
    <row r="1257" spans="1:18" x14ac:dyDescent="0.25">
      <c r="A1257" t="s">
        <v>2166</v>
      </c>
      <c r="B1257">
        <v>1973</v>
      </c>
      <c r="C1257" t="s">
        <v>8359</v>
      </c>
      <c r="D1257">
        <v>11</v>
      </c>
      <c r="E1257">
        <v>0</v>
      </c>
      <c r="F1257" s="17">
        <v>10419.59</v>
      </c>
      <c r="G1257" t="s">
        <v>8350</v>
      </c>
      <c r="H1257" t="s">
        <v>8349</v>
      </c>
      <c r="I1257" t="s">
        <v>8365</v>
      </c>
      <c r="L1257" s="20">
        <v>1973</v>
      </c>
      <c r="M1257" s="20" t="s">
        <v>8359</v>
      </c>
      <c r="N1257" s="20" t="s">
        <v>8350</v>
      </c>
      <c r="O1257" s="20" t="s">
        <v>8349</v>
      </c>
      <c r="P1257" s="20" t="s">
        <v>8365</v>
      </c>
      <c r="Q1257" s="20" t="str">
        <f>CONCATENATE(Table1[[#This Row],[date]],"-",M1257,"-",L1257)</f>
        <v>11-Oct-1973</v>
      </c>
      <c r="R1257" s="24">
        <f t="shared" si="19"/>
        <v>49.658399098083429</v>
      </c>
    </row>
    <row r="1258" spans="1:18" x14ac:dyDescent="0.25">
      <c r="A1258" t="s">
        <v>2164</v>
      </c>
      <c r="B1258">
        <v>1979</v>
      </c>
      <c r="C1258" t="s">
        <v>8352</v>
      </c>
      <c r="D1258">
        <v>25</v>
      </c>
      <c r="E1258">
        <v>2</v>
      </c>
      <c r="F1258" s="17">
        <v>10419.65</v>
      </c>
      <c r="G1258" t="s">
        <v>8350</v>
      </c>
      <c r="H1258" t="s">
        <v>8349</v>
      </c>
      <c r="I1258" t="s">
        <v>8365</v>
      </c>
      <c r="L1258" s="20">
        <v>1979</v>
      </c>
      <c r="M1258" s="20" t="s">
        <v>8352</v>
      </c>
      <c r="N1258" s="20" t="s">
        <v>8350</v>
      </c>
      <c r="O1258" s="20" t="s">
        <v>8349</v>
      </c>
      <c r="P1258" s="20" t="s">
        <v>8365</v>
      </c>
      <c r="Q1258" s="20" t="str">
        <f>CONCATENATE(Table1[[#This Row],[date]],"-",M1258,"-",L1258)</f>
        <v>25-Nov-1979</v>
      </c>
      <c r="R1258" s="24">
        <f t="shared" si="19"/>
        <v>43.535227549282062</v>
      </c>
    </row>
    <row r="1259" spans="1:18" x14ac:dyDescent="0.25">
      <c r="A1259" t="s">
        <v>2162</v>
      </c>
      <c r="B1259">
        <v>1968</v>
      </c>
      <c r="C1259" t="s">
        <v>8357</v>
      </c>
      <c r="D1259">
        <v>27</v>
      </c>
      <c r="E1259">
        <v>0</v>
      </c>
      <c r="F1259" s="17">
        <v>10422.92</v>
      </c>
      <c r="G1259" t="s">
        <v>8350</v>
      </c>
      <c r="H1259" t="s">
        <v>8353</v>
      </c>
      <c r="I1259" t="s">
        <v>8370</v>
      </c>
      <c r="L1259" s="20">
        <v>1968</v>
      </c>
      <c r="M1259" s="20" t="s">
        <v>8357</v>
      </c>
      <c r="N1259" s="20" t="s">
        <v>8350</v>
      </c>
      <c r="O1259" s="20" t="s">
        <v>8353</v>
      </c>
      <c r="P1259" s="20" t="s">
        <v>8370</v>
      </c>
      <c r="Q1259" s="20" t="str">
        <f>CONCATENATE(Table1[[#This Row],[date]],"-",M1259,"-",L1259)</f>
        <v>27-Dec-1968</v>
      </c>
      <c r="R1259" s="24">
        <f t="shared" si="19"/>
        <v>54.444900752908964</v>
      </c>
    </row>
    <row r="1260" spans="1:18" x14ac:dyDescent="0.25">
      <c r="A1260" t="s">
        <v>2160</v>
      </c>
      <c r="B1260">
        <v>1968</v>
      </c>
      <c r="C1260" t="s">
        <v>8358</v>
      </c>
      <c r="D1260">
        <v>23</v>
      </c>
      <c r="E1260">
        <v>0</v>
      </c>
      <c r="F1260" s="17">
        <v>10435.07</v>
      </c>
      <c r="G1260" t="s">
        <v>8350</v>
      </c>
      <c r="H1260" t="s">
        <v>8353</v>
      </c>
      <c r="I1260" t="s">
        <v>8363</v>
      </c>
      <c r="L1260" s="20">
        <v>1968</v>
      </c>
      <c r="M1260" s="20" t="s">
        <v>8358</v>
      </c>
      <c r="N1260" s="20" t="s">
        <v>8350</v>
      </c>
      <c r="O1260" s="20" t="s">
        <v>8353</v>
      </c>
      <c r="P1260" s="20" t="s">
        <v>8363</v>
      </c>
      <c r="Q1260" s="20" t="str">
        <f>CONCATENATE(Table1[[#This Row],[date]],"-",M1260,"-",L1260)</f>
        <v>23-Aug-1968</v>
      </c>
      <c r="R1260" s="24">
        <f t="shared" si="19"/>
        <v>54.789869952087614</v>
      </c>
    </row>
    <row r="1261" spans="1:18" x14ac:dyDescent="0.25">
      <c r="A1261" t="s">
        <v>2158</v>
      </c>
      <c r="B1261">
        <v>1968</v>
      </c>
      <c r="C1261" t="s">
        <v>8358</v>
      </c>
      <c r="D1261">
        <v>29</v>
      </c>
      <c r="E1261">
        <v>1</v>
      </c>
      <c r="F1261" s="17">
        <v>10436.1</v>
      </c>
      <c r="G1261" t="s">
        <v>8350</v>
      </c>
      <c r="H1261" t="s">
        <v>8350</v>
      </c>
      <c r="I1261" t="s">
        <v>8360</v>
      </c>
      <c r="L1261" s="20">
        <v>1968</v>
      </c>
      <c r="M1261" s="20" t="s">
        <v>8358</v>
      </c>
      <c r="N1261" s="20" t="s">
        <v>8350</v>
      </c>
      <c r="O1261" s="20" t="s">
        <v>8350</v>
      </c>
      <c r="P1261" s="20" t="s">
        <v>8360</v>
      </c>
      <c r="Q1261" s="20" t="str">
        <f>CONCATENATE(Table1[[#This Row],[date]],"-",M1261,"-",L1261)</f>
        <v>29-Aug-1968</v>
      </c>
      <c r="R1261" s="24">
        <f t="shared" si="19"/>
        <v>54.773442847364819</v>
      </c>
    </row>
    <row r="1262" spans="1:18" x14ac:dyDescent="0.25">
      <c r="A1262" t="s">
        <v>2156</v>
      </c>
      <c r="B1262">
        <v>1968</v>
      </c>
      <c r="C1262" t="s">
        <v>8352</v>
      </c>
      <c r="D1262">
        <v>8</v>
      </c>
      <c r="E1262">
        <v>1</v>
      </c>
      <c r="F1262" s="17">
        <v>10450.549999999999</v>
      </c>
      <c r="G1262" t="s">
        <v>8350</v>
      </c>
      <c r="H1262" t="s">
        <v>8353</v>
      </c>
      <c r="I1262" t="s">
        <v>8360</v>
      </c>
      <c r="L1262" s="20">
        <v>1968</v>
      </c>
      <c r="M1262" s="20" t="s">
        <v>8352</v>
      </c>
      <c r="N1262" s="20" t="s">
        <v>8350</v>
      </c>
      <c r="O1262" s="20" t="s">
        <v>8353</v>
      </c>
      <c r="P1262" s="20" t="s">
        <v>8360</v>
      </c>
      <c r="Q1262" s="20" t="str">
        <f>CONCATENATE(Table1[[#This Row],[date]],"-",M1262,"-",L1262)</f>
        <v>8-Nov-1968</v>
      </c>
      <c r="R1262" s="24">
        <f t="shared" si="19"/>
        <v>54.579055441478438</v>
      </c>
    </row>
    <row r="1263" spans="1:18" x14ac:dyDescent="0.25">
      <c r="A1263" t="s">
        <v>2154</v>
      </c>
      <c r="B1263">
        <v>1964</v>
      </c>
      <c r="C1263" t="s">
        <v>8359</v>
      </c>
      <c r="D1263">
        <v>14</v>
      </c>
      <c r="E1263">
        <v>0</v>
      </c>
      <c r="F1263" s="17">
        <v>10455.1</v>
      </c>
      <c r="G1263" t="s">
        <v>8350</v>
      </c>
      <c r="H1263" t="s">
        <v>8353</v>
      </c>
      <c r="I1263" t="s">
        <v>8356</v>
      </c>
      <c r="L1263" s="20">
        <v>1964</v>
      </c>
      <c r="M1263" s="20" t="s">
        <v>8359</v>
      </c>
      <c r="N1263" s="20" t="s">
        <v>8350</v>
      </c>
      <c r="O1263" s="20" t="s">
        <v>8353</v>
      </c>
      <c r="P1263" s="20" t="s">
        <v>8356</v>
      </c>
      <c r="Q1263" s="20" t="str">
        <f>CONCATENATE(Table1[[#This Row],[date]],"-",M1263,"-",L1263)</f>
        <v>14-Oct-1964</v>
      </c>
      <c r="R1263" s="24">
        <f t="shared" si="19"/>
        <v>58.647501711156742</v>
      </c>
    </row>
    <row r="1264" spans="1:18" x14ac:dyDescent="0.25">
      <c r="A1264" t="s">
        <v>2152</v>
      </c>
      <c r="B1264">
        <v>1976</v>
      </c>
      <c r="C1264" t="s">
        <v>8358</v>
      </c>
      <c r="D1264">
        <v>3</v>
      </c>
      <c r="E1264">
        <v>2</v>
      </c>
      <c r="F1264" s="17">
        <v>10455.14</v>
      </c>
      <c r="G1264" t="s">
        <v>8350</v>
      </c>
      <c r="H1264" t="s">
        <v>8349</v>
      </c>
      <c r="I1264" t="s">
        <v>8369</v>
      </c>
      <c r="L1264" s="20">
        <v>1976</v>
      </c>
      <c r="M1264" s="20" t="s">
        <v>8358</v>
      </c>
      <c r="N1264" s="20" t="s">
        <v>8350</v>
      </c>
      <c r="O1264" s="20" t="s">
        <v>8349</v>
      </c>
      <c r="P1264" s="20" t="s">
        <v>8369</v>
      </c>
      <c r="Q1264" s="20" t="str">
        <f>CONCATENATE(Table1[[#This Row],[date]],"-",M1264,"-",L1264)</f>
        <v>3-Aug-1976</v>
      </c>
      <c r="R1264" s="24">
        <f t="shared" si="19"/>
        <v>46.844626967830251</v>
      </c>
    </row>
    <row r="1265" spans="1:18" x14ac:dyDescent="0.25">
      <c r="A1265" t="s">
        <v>2150</v>
      </c>
      <c r="B1265">
        <v>1964</v>
      </c>
      <c r="C1265" t="s">
        <v>8348</v>
      </c>
      <c r="D1265">
        <v>27</v>
      </c>
      <c r="E1265">
        <v>0</v>
      </c>
      <c r="F1265" s="17">
        <v>10459.19</v>
      </c>
      <c r="G1265" t="s">
        <v>8350</v>
      </c>
      <c r="H1265" t="s">
        <v>8353</v>
      </c>
      <c r="I1265" t="s">
        <v>8351</v>
      </c>
      <c r="L1265" s="20">
        <v>1964</v>
      </c>
      <c r="M1265" s="20" t="s">
        <v>8348</v>
      </c>
      <c r="N1265" s="20" t="s">
        <v>8350</v>
      </c>
      <c r="O1265" s="20" t="s">
        <v>8353</v>
      </c>
      <c r="P1265" s="20" t="s">
        <v>8351</v>
      </c>
      <c r="Q1265" s="20" t="str">
        <f>CONCATENATE(Table1[[#This Row],[date]],"-",M1265,"-",L1265)</f>
        <v>27-Jul-1964</v>
      </c>
      <c r="R1265" s="24">
        <f t="shared" si="19"/>
        <v>58.86379192334018</v>
      </c>
    </row>
    <row r="1266" spans="1:18" x14ac:dyDescent="0.25">
      <c r="A1266" t="s">
        <v>2148</v>
      </c>
      <c r="B1266">
        <v>1969</v>
      </c>
      <c r="C1266" t="s">
        <v>8355</v>
      </c>
      <c r="D1266">
        <v>22</v>
      </c>
      <c r="E1266">
        <v>1</v>
      </c>
      <c r="F1266" s="17">
        <v>10461.98</v>
      </c>
      <c r="G1266" t="s">
        <v>8350</v>
      </c>
      <c r="H1266" t="s">
        <v>8353</v>
      </c>
      <c r="I1266" t="s">
        <v>8356</v>
      </c>
      <c r="L1266" s="20">
        <v>1969</v>
      </c>
      <c r="M1266" s="20" t="s">
        <v>8355</v>
      </c>
      <c r="N1266" s="20" t="s">
        <v>8350</v>
      </c>
      <c r="O1266" s="20" t="s">
        <v>8353</v>
      </c>
      <c r="P1266" s="20" t="s">
        <v>8356</v>
      </c>
      <c r="Q1266" s="20" t="str">
        <f>CONCATENATE(Table1[[#This Row],[date]],"-",M1266,"-",L1266)</f>
        <v>22-Sep-1969</v>
      </c>
      <c r="R1266" s="24">
        <f t="shared" si="19"/>
        <v>53.71042413381123</v>
      </c>
    </row>
    <row r="1267" spans="1:18" x14ac:dyDescent="0.25">
      <c r="A1267" t="s">
        <v>2146</v>
      </c>
      <c r="B1267">
        <v>1987</v>
      </c>
      <c r="C1267" t="s">
        <v>8354</v>
      </c>
      <c r="D1267">
        <v>28</v>
      </c>
      <c r="E1267">
        <v>3</v>
      </c>
      <c r="F1267" s="17">
        <v>10464.83</v>
      </c>
      <c r="G1267" t="s">
        <v>8350</v>
      </c>
      <c r="H1267" t="s">
        <v>8353</v>
      </c>
      <c r="I1267" t="s">
        <v>8356</v>
      </c>
      <c r="L1267" s="20">
        <v>1987</v>
      </c>
      <c r="M1267" s="20" t="s">
        <v>8354</v>
      </c>
      <c r="N1267" s="20" t="s">
        <v>8350</v>
      </c>
      <c r="O1267" s="20" t="s">
        <v>8353</v>
      </c>
      <c r="P1267" s="20" t="s">
        <v>8356</v>
      </c>
      <c r="Q1267" s="20" t="str">
        <f>CONCATENATE(Table1[[#This Row],[date]],"-",M1267,"-",L1267)</f>
        <v>28-Jun-1987</v>
      </c>
      <c r="R1267" s="24">
        <f t="shared" si="19"/>
        <v>35.945907947313898</v>
      </c>
    </row>
    <row r="1268" spans="1:18" x14ac:dyDescent="0.25">
      <c r="A1268" t="s">
        <v>2144</v>
      </c>
      <c r="B1268">
        <v>1978</v>
      </c>
      <c r="C1268" t="s">
        <v>8358</v>
      </c>
      <c r="D1268">
        <v>21</v>
      </c>
      <c r="E1268">
        <v>2</v>
      </c>
      <c r="F1268" s="17">
        <v>10486.55</v>
      </c>
      <c r="G1268" t="s">
        <v>8350</v>
      </c>
      <c r="H1268" t="s">
        <v>8350</v>
      </c>
      <c r="I1268" t="s">
        <v>8365</v>
      </c>
      <c r="L1268" s="20">
        <v>1978</v>
      </c>
      <c r="M1268" s="20" t="s">
        <v>8358</v>
      </c>
      <c r="N1268" s="20" t="s">
        <v>8350</v>
      </c>
      <c r="O1268" s="20" t="s">
        <v>8350</v>
      </c>
      <c r="P1268" s="20" t="s">
        <v>8365</v>
      </c>
      <c r="Q1268" s="20" t="str">
        <f>CONCATENATE(Table1[[#This Row],[date]],"-",M1268,"-",L1268)</f>
        <v>21-Aug-1978</v>
      </c>
      <c r="R1268" s="24">
        <f t="shared" si="19"/>
        <v>44.798047735253853</v>
      </c>
    </row>
    <row r="1269" spans="1:18" x14ac:dyDescent="0.25">
      <c r="A1269" t="s">
        <v>2142</v>
      </c>
      <c r="B1269">
        <v>1972</v>
      </c>
      <c r="C1269" t="s">
        <v>8359</v>
      </c>
      <c r="D1269">
        <v>19</v>
      </c>
      <c r="E1269">
        <v>2</v>
      </c>
      <c r="F1269" s="17">
        <v>10493.95</v>
      </c>
      <c r="G1269" t="s">
        <v>8350</v>
      </c>
      <c r="H1269" t="s">
        <v>8353</v>
      </c>
      <c r="I1269" t="s">
        <v>8356</v>
      </c>
      <c r="L1269" s="20">
        <v>1972</v>
      </c>
      <c r="M1269" s="20" t="s">
        <v>8359</v>
      </c>
      <c r="N1269" s="20" t="s">
        <v>8350</v>
      </c>
      <c r="O1269" s="20" t="s">
        <v>8353</v>
      </c>
      <c r="P1269" s="20" t="s">
        <v>8356</v>
      </c>
      <c r="Q1269" s="20" t="str">
        <f>CONCATENATE(Table1[[#This Row],[date]],"-",M1269,"-",L1269)</f>
        <v>19-Oct-1972</v>
      </c>
      <c r="R1269" s="24">
        <f t="shared" si="19"/>
        <v>50.633812457221083</v>
      </c>
    </row>
    <row r="1270" spans="1:18" x14ac:dyDescent="0.25">
      <c r="A1270" t="s">
        <v>2140</v>
      </c>
      <c r="B1270">
        <v>1977</v>
      </c>
      <c r="C1270" t="s">
        <v>8359</v>
      </c>
      <c r="D1270">
        <v>25</v>
      </c>
      <c r="E1270">
        <v>2</v>
      </c>
      <c r="F1270" s="17">
        <v>10495.6</v>
      </c>
      <c r="G1270" t="s">
        <v>8350</v>
      </c>
      <c r="H1270" t="s">
        <v>8353</v>
      </c>
      <c r="I1270" t="s">
        <v>8356</v>
      </c>
      <c r="L1270" s="20">
        <v>1977</v>
      </c>
      <c r="M1270" s="20" t="s">
        <v>8359</v>
      </c>
      <c r="N1270" s="20" t="s">
        <v>8350</v>
      </c>
      <c r="O1270" s="20" t="s">
        <v>8353</v>
      </c>
      <c r="P1270" s="20" t="s">
        <v>8356</v>
      </c>
      <c r="Q1270" s="20" t="str">
        <f>CONCATENATE(Table1[[#This Row],[date]],"-",M1270,"-",L1270)</f>
        <v>25-Oct-1977</v>
      </c>
      <c r="R1270" s="24">
        <f t="shared" si="19"/>
        <v>45.620062915064665</v>
      </c>
    </row>
    <row r="1271" spans="1:18" x14ac:dyDescent="0.25">
      <c r="A1271" t="s">
        <v>2138</v>
      </c>
      <c r="B1271">
        <v>1971</v>
      </c>
      <c r="C1271" t="s">
        <v>8355</v>
      </c>
      <c r="D1271">
        <v>26</v>
      </c>
      <c r="E1271">
        <v>0</v>
      </c>
      <c r="F1271" s="17">
        <v>10546.48</v>
      </c>
      <c r="G1271" t="s">
        <v>8350</v>
      </c>
      <c r="H1271" t="s">
        <v>8350</v>
      </c>
      <c r="I1271" t="s">
        <v>8360</v>
      </c>
      <c r="L1271" s="20">
        <v>1971</v>
      </c>
      <c r="M1271" s="20" t="s">
        <v>8355</v>
      </c>
      <c r="N1271" s="20" t="s">
        <v>8350</v>
      </c>
      <c r="O1271" s="20" t="s">
        <v>8350</v>
      </c>
      <c r="P1271" s="20" t="s">
        <v>8360</v>
      </c>
      <c r="Q1271" s="20" t="str">
        <f>CONCATENATE(Table1[[#This Row],[date]],"-",M1271,"-",L1271)</f>
        <v>26-Sep-1971</v>
      </c>
      <c r="R1271" s="24">
        <f t="shared" si="19"/>
        <v>51.6995040810001</v>
      </c>
    </row>
    <row r="1272" spans="1:18" x14ac:dyDescent="0.25">
      <c r="A1272" t="s">
        <v>2136</v>
      </c>
      <c r="B1272">
        <v>1971</v>
      </c>
      <c r="C1272" t="s">
        <v>8354</v>
      </c>
      <c r="D1272">
        <v>29</v>
      </c>
      <c r="E1272">
        <v>3</v>
      </c>
      <c r="F1272" s="17">
        <v>10560.49</v>
      </c>
      <c r="G1272" t="s">
        <v>8350</v>
      </c>
      <c r="H1272" t="s">
        <v>8349</v>
      </c>
      <c r="I1272" t="s">
        <v>8351</v>
      </c>
      <c r="L1272" s="20">
        <v>1971</v>
      </c>
      <c r="M1272" s="20" t="s">
        <v>8354</v>
      </c>
      <c r="N1272" s="20" t="s">
        <v>8350</v>
      </c>
      <c r="O1272" s="20" t="s">
        <v>8349</v>
      </c>
      <c r="P1272" s="20" t="s">
        <v>8351</v>
      </c>
      <c r="Q1272" s="20" t="str">
        <f>CONCATENATE(Table1[[#This Row],[date]],"-",M1272,"-",L1272)</f>
        <v>29-Jun-1971</v>
      </c>
      <c r="R1272" s="24">
        <f t="shared" si="19"/>
        <v>51.943175947928502</v>
      </c>
    </row>
    <row r="1273" spans="1:18" x14ac:dyDescent="0.25">
      <c r="A1273" t="s">
        <v>2134</v>
      </c>
      <c r="B1273">
        <v>1969</v>
      </c>
      <c r="C1273" t="s">
        <v>8348</v>
      </c>
      <c r="D1273">
        <v>17</v>
      </c>
      <c r="E1273">
        <v>0</v>
      </c>
      <c r="F1273" s="17">
        <v>10564.88</v>
      </c>
      <c r="G1273" t="s">
        <v>8350</v>
      </c>
      <c r="H1273" t="s">
        <v>8353</v>
      </c>
      <c r="I1273" t="s">
        <v>8366</v>
      </c>
      <c r="L1273" s="20">
        <v>1969</v>
      </c>
      <c r="M1273" s="20" t="s">
        <v>8348</v>
      </c>
      <c r="N1273" s="20" t="s">
        <v>8350</v>
      </c>
      <c r="O1273" s="20" t="s">
        <v>8353</v>
      </c>
      <c r="P1273" s="20" t="s">
        <v>8366</v>
      </c>
      <c r="Q1273" s="20" t="str">
        <f>CONCATENATE(Table1[[#This Row],[date]],"-",M1273,"-",L1273)</f>
        <v>17-Jul-1969</v>
      </c>
      <c r="R1273" s="24">
        <f t="shared" si="19"/>
        <v>53.893866985264836</v>
      </c>
    </row>
    <row r="1274" spans="1:18" x14ac:dyDescent="0.25">
      <c r="A1274" t="s">
        <v>2132</v>
      </c>
      <c r="B1274">
        <v>1966</v>
      </c>
      <c r="C1274" t="s">
        <v>8357</v>
      </c>
      <c r="D1274">
        <v>11</v>
      </c>
      <c r="E1274">
        <v>0</v>
      </c>
      <c r="F1274" s="17">
        <v>10577.09</v>
      </c>
      <c r="G1274" t="s">
        <v>8350</v>
      </c>
      <c r="H1274" t="s">
        <v>8350</v>
      </c>
      <c r="I1274" t="s">
        <v>8360</v>
      </c>
      <c r="L1274" s="20">
        <v>1966</v>
      </c>
      <c r="M1274" s="20" t="s">
        <v>8357</v>
      </c>
      <c r="N1274" s="20" t="s">
        <v>8350</v>
      </c>
      <c r="O1274" s="20" t="s">
        <v>8350</v>
      </c>
      <c r="P1274" s="20" t="s">
        <v>8360</v>
      </c>
      <c r="Q1274" s="20" t="str">
        <f>CONCATENATE(Table1[[#This Row],[date]],"-",M1274,"-",L1274)</f>
        <v>11-Dec-1966</v>
      </c>
      <c r="R1274" s="24">
        <f t="shared" si="19"/>
        <v>56.491408610271904</v>
      </c>
    </row>
    <row r="1275" spans="1:18" x14ac:dyDescent="0.25">
      <c r="A1275" t="s">
        <v>2130</v>
      </c>
      <c r="B1275">
        <v>1969</v>
      </c>
      <c r="C1275" t="s">
        <v>8357</v>
      </c>
      <c r="D1275">
        <v>25</v>
      </c>
      <c r="E1275">
        <v>1</v>
      </c>
      <c r="F1275" s="17">
        <v>10579.71</v>
      </c>
      <c r="G1275" t="s">
        <v>8350</v>
      </c>
      <c r="H1275" t="s">
        <v>8350</v>
      </c>
      <c r="I1275" t="s">
        <v>8351</v>
      </c>
      <c r="L1275" s="20">
        <v>1969</v>
      </c>
      <c r="M1275" s="20" t="s">
        <v>8357</v>
      </c>
      <c r="N1275" s="20" t="s">
        <v>8350</v>
      </c>
      <c r="O1275" s="20" t="s">
        <v>8350</v>
      </c>
      <c r="P1275" s="20" t="s">
        <v>8351</v>
      </c>
      <c r="Q1275" s="20" t="str">
        <f>CONCATENATE(Table1[[#This Row],[date]],"-",M1275,"-",L1275)</f>
        <v>25-Dec-1969</v>
      </c>
      <c r="R1275" s="24">
        <f t="shared" si="19"/>
        <v>53.453056551174832</v>
      </c>
    </row>
    <row r="1276" spans="1:18" x14ac:dyDescent="0.25">
      <c r="A1276" t="s">
        <v>2128</v>
      </c>
      <c r="B1276">
        <v>1966</v>
      </c>
      <c r="C1276" t="s">
        <v>8352</v>
      </c>
      <c r="D1276">
        <v>3</v>
      </c>
      <c r="E1276">
        <v>0</v>
      </c>
      <c r="F1276" s="17">
        <v>10594.23</v>
      </c>
      <c r="G1276" t="s">
        <v>8350</v>
      </c>
      <c r="H1276" t="s">
        <v>8350</v>
      </c>
      <c r="I1276" t="s">
        <v>8351</v>
      </c>
      <c r="L1276" s="20">
        <v>1966</v>
      </c>
      <c r="M1276" s="20" t="s">
        <v>8352</v>
      </c>
      <c r="N1276" s="20" t="s">
        <v>8350</v>
      </c>
      <c r="O1276" s="20" t="s">
        <v>8350</v>
      </c>
      <c r="P1276" s="20" t="s">
        <v>8351</v>
      </c>
      <c r="Q1276" s="20" t="str">
        <f>CONCATENATE(Table1[[#This Row],[date]],"-",M1276,"-",L1276)</f>
        <v>3-Nov-1966</v>
      </c>
      <c r="R1276" s="24">
        <f t="shared" si="19"/>
        <v>56.595449395770395</v>
      </c>
    </row>
    <row r="1277" spans="1:18" x14ac:dyDescent="0.25">
      <c r="A1277" t="s">
        <v>2126</v>
      </c>
      <c r="B1277">
        <v>1967</v>
      </c>
      <c r="C1277" t="s">
        <v>8352</v>
      </c>
      <c r="D1277">
        <v>29</v>
      </c>
      <c r="E1277">
        <v>0</v>
      </c>
      <c r="F1277" s="17">
        <v>10594.5</v>
      </c>
      <c r="G1277" t="s">
        <v>8350</v>
      </c>
      <c r="H1277" t="s">
        <v>8353</v>
      </c>
      <c r="I1277" t="s">
        <v>8356</v>
      </c>
      <c r="L1277" s="20">
        <v>1967</v>
      </c>
      <c r="M1277" s="20" t="s">
        <v>8352</v>
      </c>
      <c r="N1277" s="20" t="s">
        <v>8350</v>
      </c>
      <c r="O1277" s="20" t="s">
        <v>8353</v>
      </c>
      <c r="P1277" s="20" t="s">
        <v>8356</v>
      </c>
      <c r="Q1277" s="20" t="str">
        <f>CONCATENATE(Table1[[#This Row],[date]],"-",M1277,"-",L1277)</f>
        <v>29-Nov-1967</v>
      </c>
      <c r="R1277" s="24">
        <f t="shared" si="19"/>
        <v>55.524280705125122</v>
      </c>
    </row>
    <row r="1278" spans="1:18" x14ac:dyDescent="0.25">
      <c r="A1278" t="s">
        <v>2124</v>
      </c>
      <c r="B1278">
        <v>1972</v>
      </c>
      <c r="C1278" t="s">
        <v>8357</v>
      </c>
      <c r="D1278">
        <v>14</v>
      </c>
      <c r="E1278">
        <v>3</v>
      </c>
      <c r="F1278" s="17">
        <v>10600.55</v>
      </c>
      <c r="G1278" t="s">
        <v>8350</v>
      </c>
      <c r="H1278" t="s">
        <v>8353</v>
      </c>
      <c r="I1278" t="s">
        <v>8356</v>
      </c>
      <c r="L1278" s="20">
        <v>1972</v>
      </c>
      <c r="M1278" s="20" t="s">
        <v>8357</v>
      </c>
      <c r="N1278" s="20" t="s">
        <v>8350</v>
      </c>
      <c r="O1278" s="20" t="s">
        <v>8353</v>
      </c>
      <c r="P1278" s="20" t="s">
        <v>8356</v>
      </c>
      <c r="Q1278" s="20" t="str">
        <f>CONCATENATE(Table1[[#This Row],[date]],"-",M1278,"-",L1278)</f>
        <v>14-Dec-1972</v>
      </c>
      <c r="R1278" s="24">
        <f t="shared" si="19"/>
        <v>50.480492813141687</v>
      </c>
    </row>
    <row r="1279" spans="1:18" x14ac:dyDescent="0.25">
      <c r="A1279" t="s">
        <v>2122</v>
      </c>
      <c r="B1279">
        <v>1966</v>
      </c>
      <c r="C1279" t="s">
        <v>8348</v>
      </c>
      <c r="D1279">
        <v>20</v>
      </c>
      <c r="E1279">
        <v>0</v>
      </c>
      <c r="F1279" s="17">
        <v>10601.41</v>
      </c>
      <c r="G1279" t="s">
        <v>8350</v>
      </c>
      <c r="H1279" t="s">
        <v>8349</v>
      </c>
      <c r="I1279" t="s">
        <v>8360</v>
      </c>
      <c r="L1279" s="20">
        <v>1966</v>
      </c>
      <c r="M1279" s="20" t="s">
        <v>8348</v>
      </c>
      <c r="N1279" s="20" t="s">
        <v>8350</v>
      </c>
      <c r="O1279" s="20" t="s">
        <v>8349</v>
      </c>
      <c r="P1279" s="20" t="s">
        <v>8360</v>
      </c>
      <c r="Q1279" s="20" t="str">
        <f>CONCATENATE(Table1[[#This Row],[date]],"-",M1279,"-",L1279)</f>
        <v>20-Jul-1966</v>
      </c>
      <c r="R1279" s="24">
        <f t="shared" si="19"/>
        <v>56.885668429003019</v>
      </c>
    </row>
    <row r="1280" spans="1:18" x14ac:dyDescent="0.25">
      <c r="A1280" t="s">
        <v>2120</v>
      </c>
      <c r="B1280">
        <v>1967</v>
      </c>
      <c r="C1280" t="s">
        <v>8354</v>
      </c>
      <c r="D1280">
        <v>23</v>
      </c>
      <c r="E1280">
        <v>0</v>
      </c>
      <c r="F1280" s="17">
        <v>10601.63</v>
      </c>
      <c r="G1280" t="s">
        <v>8350</v>
      </c>
      <c r="H1280" t="s">
        <v>8349</v>
      </c>
      <c r="I1280" t="s">
        <v>8356</v>
      </c>
      <c r="L1280" s="20">
        <v>1967</v>
      </c>
      <c r="M1280" s="20" t="s">
        <v>8354</v>
      </c>
      <c r="N1280" s="20" t="s">
        <v>8350</v>
      </c>
      <c r="O1280" s="20" t="s">
        <v>8349</v>
      </c>
      <c r="P1280" s="20" t="s">
        <v>8356</v>
      </c>
      <c r="Q1280" s="20" t="str">
        <f>CONCATENATE(Table1[[#This Row],[date]],"-",M1280,"-",L1280)</f>
        <v>23-Jun-1967</v>
      </c>
      <c r="R1280" s="24">
        <f t="shared" si="19"/>
        <v>55.959604207694895</v>
      </c>
    </row>
    <row r="1281" spans="1:18" x14ac:dyDescent="0.25">
      <c r="A1281" t="s">
        <v>2118</v>
      </c>
      <c r="B1281">
        <v>1966</v>
      </c>
      <c r="C1281" t="s">
        <v>8348</v>
      </c>
      <c r="D1281">
        <v>2</v>
      </c>
      <c r="E1281">
        <v>0</v>
      </c>
      <c r="F1281" s="17">
        <v>10602.39</v>
      </c>
      <c r="G1281" t="s">
        <v>8350</v>
      </c>
      <c r="H1281" t="s">
        <v>8350</v>
      </c>
      <c r="I1281" t="s">
        <v>8360</v>
      </c>
      <c r="L1281" s="20">
        <v>1966</v>
      </c>
      <c r="M1281" s="20" t="s">
        <v>8348</v>
      </c>
      <c r="N1281" s="20" t="s">
        <v>8350</v>
      </c>
      <c r="O1281" s="20" t="s">
        <v>8350</v>
      </c>
      <c r="P1281" s="20" t="s">
        <v>8360</v>
      </c>
      <c r="Q1281" s="20" t="str">
        <f>CONCATENATE(Table1[[#This Row],[date]],"-",M1281,"-",L1281)</f>
        <v>2-Jul-1966</v>
      </c>
      <c r="R1281" s="24">
        <f t="shared" si="19"/>
        <v>56.934950906344412</v>
      </c>
    </row>
    <row r="1282" spans="1:18" x14ac:dyDescent="0.25">
      <c r="A1282" t="s">
        <v>2116</v>
      </c>
      <c r="B1282">
        <v>1965</v>
      </c>
      <c r="C1282" t="s">
        <v>8354</v>
      </c>
      <c r="D1282">
        <v>27</v>
      </c>
      <c r="E1282">
        <v>0</v>
      </c>
      <c r="F1282" s="17">
        <v>10608.67</v>
      </c>
      <c r="G1282" t="s">
        <v>8350</v>
      </c>
      <c r="H1282" t="s">
        <v>8350</v>
      </c>
      <c r="I1282" t="s">
        <v>8356</v>
      </c>
      <c r="L1282" s="20">
        <v>1965</v>
      </c>
      <c r="M1282" s="20" t="s">
        <v>8354</v>
      </c>
      <c r="N1282" s="20" t="s">
        <v>8350</v>
      </c>
      <c r="O1282" s="20" t="s">
        <v>8350</v>
      </c>
      <c r="P1282" s="20" t="s">
        <v>8356</v>
      </c>
      <c r="Q1282" s="20" t="str">
        <f>CONCATENATE(Table1[[#This Row],[date]],"-",M1282,"-",L1282)</f>
        <v>27-Jun-1965</v>
      </c>
      <c r="R1282" s="24">
        <f t="shared" si="19"/>
        <v>57.948628706668522</v>
      </c>
    </row>
    <row r="1283" spans="1:18" x14ac:dyDescent="0.25">
      <c r="A1283" t="s">
        <v>2114</v>
      </c>
      <c r="B1283">
        <v>1992</v>
      </c>
      <c r="C1283" t="s">
        <v>8348</v>
      </c>
      <c r="D1283">
        <v>23</v>
      </c>
      <c r="E1283">
        <v>0</v>
      </c>
      <c r="F1283" s="17">
        <v>10617.04</v>
      </c>
      <c r="G1283" t="s">
        <v>8350</v>
      </c>
      <c r="H1283" t="s">
        <v>8350</v>
      </c>
      <c r="I1283" t="s">
        <v>8372</v>
      </c>
      <c r="L1283" s="20">
        <v>1992</v>
      </c>
      <c r="M1283" s="20" t="s">
        <v>8348</v>
      </c>
      <c r="N1283" s="20" t="s">
        <v>8350</v>
      </c>
      <c r="O1283" s="20" t="s">
        <v>8350</v>
      </c>
      <c r="P1283" s="20" t="s">
        <v>8372</v>
      </c>
      <c r="Q1283" s="20" t="str">
        <f>CONCATENATE(Table1[[#This Row],[date]],"-",M1283,"-",L1283)</f>
        <v>23-Jul-1992</v>
      </c>
      <c r="R1283" s="24">
        <f t="shared" ref="R1283:R1346" si="20">YEARFRAC(Q1283,DATE(2023,6,8),1)</f>
        <v>30.874743326488705</v>
      </c>
    </row>
    <row r="1284" spans="1:18" x14ac:dyDescent="0.25">
      <c r="A1284" t="s">
        <v>2112</v>
      </c>
      <c r="B1284">
        <v>1990</v>
      </c>
      <c r="C1284" t="s">
        <v>8348</v>
      </c>
      <c r="D1284">
        <v>6</v>
      </c>
      <c r="E1284">
        <v>3</v>
      </c>
      <c r="F1284" s="17">
        <v>10620.26</v>
      </c>
      <c r="G1284" t="s">
        <v>8350</v>
      </c>
      <c r="H1284" t="s">
        <v>8350</v>
      </c>
      <c r="I1284" t="s">
        <v>8356</v>
      </c>
      <c r="L1284" s="20">
        <v>1990</v>
      </c>
      <c r="M1284" s="20" t="s">
        <v>8348</v>
      </c>
      <c r="N1284" s="20" t="s">
        <v>8350</v>
      </c>
      <c r="O1284" s="20" t="s">
        <v>8350</v>
      </c>
      <c r="P1284" s="20" t="s">
        <v>8356</v>
      </c>
      <c r="Q1284" s="20" t="str">
        <f>CONCATENATE(Table1[[#This Row],[date]],"-",M1284,"-",L1284)</f>
        <v>6-Jul-1990</v>
      </c>
      <c r="R1284" s="24">
        <f t="shared" si="20"/>
        <v>32.923981317442419</v>
      </c>
    </row>
    <row r="1285" spans="1:18" x14ac:dyDescent="0.25">
      <c r="A1285" t="s">
        <v>2110</v>
      </c>
      <c r="B1285">
        <v>1964</v>
      </c>
      <c r="C1285" t="s">
        <v>8358</v>
      </c>
      <c r="D1285">
        <v>8</v>
      </c>
      <c r="E1285">
        <v>0</v>
      </c>
      <c r="F1285" s="17">
        <v>10627.81</v>
      </c>
      <c r="G1285" t="s">
        <v>8350</v>
      </c>
      <c r="H1285" t="s">
        <v>8350</v>
      </c>
      <c r="I1285" t="s">
        <v>8351</v>
      </c>
      <c r="L1285" s="20">
        <v>1964</v>
      </c>
      <c r="M1285" s="20" t="s">
        <v>8358</v>
      </c>
      <c r="N1285" s="20" t="s">
        <v>8350</v>
      </c>
      <c r="O1285" s="20" t="s">
        <v>8350</v>
      </c>
      <c r="P1285" s="20" t="s">
        <v>8351</v>
      </c>
      <c r="Q1285" s="20" t="str">
        <f>CONCATENATE(Table1[[#This Row],[date]],"-",M1285,"-",L1285)</f>
        <v>8-Aug-1964</v>
      </c>
      <c r="R1285" s="24">
        <f t="shared" si="20"/>
        <v>58.830937713894592</v>
      </c>
    </row>
    <row r="1286" spans="1:18" x14ac:dyDescent="0.25">
      <c r="A1286" t="s">
        <v>2108</v>
      </c>
      <c r="B1286">
        <v>1976</v>
      </c>
      <c r="C1286" t="s">
        <v>8352</v>
      </c>
      <c r="D1286">
        <v>22</v>
      </c>
      <c r="E1286">
        <v>2</v>
      </c>
      <c r="F1286" s="17">
        <v>10665.44</v>
      </c>
      <c r="G1286" t="s">
        <v>8350</v>
      </c>
      <c r="H1286" t="s">
        <v>8349</v>
      </c>
      <c r="I1286" t="s">
        <v>8369</v>
      </c>
      <c r="L1286" s="20">
        <v>1976</v>
      </c>
      <c r="M1286" s="20" t="s">
        <v>8352</v>
      </c>
      <c r="N1286" s="20" t="s">
        <v>8350</v>
      </c>
      <c r="O1286" s="20" t="s">
        <v>8349</v>
      </c>
      <c r="P1286" s="20" t="s">
        <v>8369</v>
      </c>
      <c r="Q1286" s="20" t="str">
        <f>CONCATENATE(Table1[[#This Row],[date]],"-",M1286,"-",L1286)</f>
        <v>22-Nov-1976</v>
      </c>
      <c r="R1286" s="24">
        <f t="shared" si="20"/>
        <v>46.540725530458587</v>
      </c>
    </row>
    <row r="1287" spans="1:18" x14ac:dyDescent="0.25">
      <c r="A1287" t="s">
        <v>2106</v>
      </c>
      <c r="B1287">
        <v>1962</v>
      </c>
      <c r="C1287" t="s">
        <v>8355</v>
      </c>
      <c r="D1287">
        <v>7</v>
      </c>
      <c r="E1287">
        <v>0</v>
      </c>
      <c r="F1287" s="17">
        <v>10676.83</v>
      </c>
      <c r="G1287" t="s">
        <v>8350</v>
      </c>
      <c r="H1287" t="s">
        <v>8350</v>
      </c>
      <c r="I1287" t="s">
        <v>8351</v>
      </c>
      <c r="L1287" s="20">
        <v>1962</v>
      </c>
      <c r="M1287" s="20" t="s">
        <v>8355</v>
      </c>
      <c r="N1287" s="20" t="s">
        <v>8350</v>
      </c>
      <c r="O1287" s="20" t="s">
        <v>8350</v>
      </c>
      <c r="P1287" s="20" t="s">
        <v>8351</v>
      </c>
      <c r="Q1287" s="20" t="str">
        <f>CONCATENATE(Table1[[#This Row],[date]],"-",M1287,"-",L1287)</f>
        <v>7-Sep-1962</v>
      </c>
      <c r="R1287" s="24">
        <f t="shared" si="20"/>
        <v>60.751512475160077</v>
      </c>
    </row>
    <row r="1288" spans="1:18" x14ac:dyDescent="0.25">
      <c r="A1288" t="s">
        <v>2104</v>
      </c>
      <c r="B1288">
        <v>1977</v>
      </c>
      <c r="C1288" t="s">
        <v>8358</v>
      </c>
      <c r="D1288">
        <v>2</v>
      </c>
      <c r="E1288">
        <v>2</v>
      </c>
      <c r="F1288" s="17">
        <v>10690.11</v>
      </c>
      <c r="G1288" t="s">
        <v>8350</v>
      </c>
      <c r="H1288" t="s">
        <v>8349</v>
      </c>
      <c r="I1288" t="s">
        <v>8369</v>
      </c>
      <c r="L1288" s="20">
        <v>1977</v>
      </c>
      <c r="M1288" s="20" t="s">
        <v>8358</v>
      </c>
      <c r="N1288" s="20" t="s">
        <v>8350</v>
      </c>
      <c r="O1288" s="20" t="s">
        <v>8349</v>
      </c>
      <c r="P1288" s="20" t="s">
        <v>8369</v>
      </c>
      <c r="Q1288" s="20" t="str">
        <f>CONCATENATE(Table1[[#This Row],[date]],"-",M1288,"-",L1288)</f>
        <v>2-Aug-1977</v>
      </c>
      <c r="R1288" s="24">
        <f t="shared" si="20"/>
        <v>45.850052429220554</v>
      </c>
    </row>
    <row r="1289" spans="1:18" x14ac:dyDescent="0.25">
      <c r="A1289" t="s">
        <v>2102</v>
      </c>
      <c r="B1289">
        <v>1976</v>
      </c>
      <c r="C1289" t="s">
        <v>8355</v>
      </c>
      <c r="D1289">
        <v>30</v>
      </c>
      <c r="E1289">
        <v>2</v>
      </c>
      <c r="F1289" s="17">
        <v>10698.38</v>
      </c>
      <c r="G1289" t="s">
        <v>8350</v>
      </c>
      <c r="H1289" t="s">
        <v>8353</v>
      </c>
      <c r="I1289" t="s">
        <v>8365</v>
      </c>
      <c r="L1289" s="20">
        <v>1976</v>
      </c>
      <c r="M1289" s="20" t="s">
        <v>8355</v>
      </c>
      <c r="N1289" s="20" t="s">
        <v>8350</v>
      </c>
      <c r="O1289" s="20" t="s">
        <v>8353</v>
      </c>
      <c r="P1289" s="20" t="s">
        <v>8365</v>
      </c>
      <c r="Q1289" s="20" t="str">
        <f>CONCATENATE(Table1[[#This Row],[date]],"-",M1289,"-",L1289)</f>
        <v>30-Sep-1976</v>
      </c>
      <c r="R1289" s="24">
        <f t="shared" si="20"/>
        <v>46.685831622176593</v>
      </c>
    </row>
    <row r="1290" spans="1:18" x14ac:dyDescent="0.25">
      <c r="A1290" t="s">
        <v>2100</v>
      </c>
      <c r="B1290">
        <v>1972</v>
      </c>
      <c r="C1290" t="s">
        <v>8359</v>
      </c>
      <c r="D1290">
        <v>24</v>
      </c>
      <c r="E1290">
        <v>3</v>
      </c>
      <c r="F1290" s="17">
        <v>10702.64</v>
      </c>
      <c r="G1290" t="s">
        <v>8350</v>
      </c>
      <c r="H1290" t="s">
        <v>8350</v>
      </c>
      <c r="I1290" t="s">
        <v>8351</v>
      </c>
      <c r="L1290" s="20">
        <v>1972</v>
      </c>
      <c r="M1290" s="20" t="s">
        <v>8359</v>
      </c>
      <c r="N1290" s="20" t="s">
        <v>8350</v>
      </c>
      <c r="O1290" s="20" t="s">
        <v>8350</v>
      </c>
      <c r="P1290" s="20" t="s">
        <v>8351</v>
      </c>
      <c r="Q1290" s="20" t="str">
        <f>CONCATENATE(Table1[[#This Row],[date]],"-",M1290,"-",L1290)</f>
        <v>24-Oct-1972</v>
      </c>
      <c r="R1290" s="24">
        <f t="shared" si="20"/>
        <v>50.620123203285424</v>
      </c>
    </row>
    <row r="1291" spans="1:18" x14ac:dyDescent="0.25">
      <c r="A1291" t="s">
        <v>2098</v>
      </c>
      <c r="B1291">
        <v>1967</v>
      </c>
      <c r="C1291" t="s">
        <v>8348</v>
      </c>
      <c r="D1291">
        <v>30</v>
      </c>
      <c r="E1291">
        <v>0</v>
      </c>
      <c r="F1291" s="17">
        <v>10704.47</v>
      </c>
      <c r="G1291" t="s">
        <v>8350</v>
      </c>
      <c r="H1291" t="s">
        <v>8349</v>
      </c>
      <c r="I1291" t="s">
        <v>8360</v>
      </c>
      <c r="L1291" s="20">
        <v>1967</v>
      </c>
      <c r="M1291" s="20" t="s">
        <v>8348</v>
      </c>
      <c r="N1291" s="20" t="s">
        <v>8350</v>
      </c>
      <c r="O1291" s="20" t="s">
        <v>8349</v>
      </c>
      <c r="P1291" s="20" t="s">
        <v>8360</v>
      </c>
      <c r="Q1291" s="20" t="str">
        <f>CONCATENATE(Table1[[#This Row],[date]],"-",M1291,"-",L1291)</f>
        <v>30-Jul-1967</v>
      </c>
      <c r="R1291" s="24">
        <f t="shared" si="20"/>
        <v>55.85830251212834</v>
      </c>
    </row>
    <row r="1292" spans="1:18" x14ac:dyDescent="0.25">
      <c r="A1292" t="s">
        <v>2096</v>
      </c>
      <c r="B1292">
        <v>1967</v>
      </c>
      <c r="C1292" t="s">
        <v>8359</v>
      </c>
      <c r="D1292">
        <v>5</v>
      </c>
      <c r="E1292">
        <v>0</v>
      </c>
      <c r="F1292" s="17">
        <v>10713.64</v>
      </c>
      <c r="G1292" t="s">
        <v>8350</v>
      </c>
      <c r="H1292" t="s">
        <v>8350</v>
      </c>
      <c r="I1292" t="s">
        <v>8360</v>
      </c>
      <c r="L1292" s="20">
        <v>1967</v>
      </c>
      <c r="M1292" s="20" t="s">
        <v>8359</v>
      </c>
      <c r="N1292" s="20" t="s">
        <v>8350</v>
      </c>
      <c r="O1292" s="20" t="s">
        <v>8350</v>
      </c>
      <c r="P1292" s="20" t="s">
        <v>8360</v>
      </c>
      <c r="Q1292" s="20" t="str">
        <f>CONCATENATE(Table1[[#This Row],[date]],"-",M1292,"-",L1292)</f>
        <v>5-Oct-1967</v>
      </c>
      <c r="R1292" s="24">
        <f t="shared" si="20"/>
        <v>55.674864306642966</v>
      </c>
    </row>
    <row r="1293" spans="1:18" x14ac:dyDescent="0.25">
      <c r="A1293" t="s">
        <v>2094</v>
      </c>
      <c r="B1293">
        <v>1992</v>
      </c>
      <c r="C1293" t="s">
        <v>8354</v>
      </c>
      <c r="D1293">
        <v>25</v>
      </c>
      <c r="E1293">
        <v>0</v>
      </c>
      <c r="F1293" s="17">
        <v>10719.57</v>
      </c>
      <c r="G1293" t="s">
        <v>8350</v>
      </c>
      <c r="H1293" t="s">
        <v>8353</v>
      </c>
      <c r="I1293" t="s">
        <v>8356</v>
      </c>
      <c r="L1293" s="20">
        <v>1992</v>
      </c>
      <c r="M1293" s="20" t="s">
        <v>8354</v>
      </c>
      <c r="N1293" s="20" t="s">
        <v>8350</v>
      </c>
      <c r="O1293" s="20" t="s">
        <v>8353</v>
      </c>
      <c r="P1293" s="20" t="s">
        <v>8356</v>
      </c>
      <c r="Q1293" s="20" t="str">
        <f>CONCATENATE(Table1[[#This Row],[date]],"-",M1293,"-",L1293)</f>
        <v>25-Jun-1992</v>
      </c>
      <c r="R1293" s="24">
        <f t="shared" si="20"/>
        <v>30.951403148528406</v>
      </c>
    </row>
    <row r="1294" spans="1:18" x14ac:dyDescent="0.25">
      <c r="A1294" t="s">
        <v>2092</v>
      </c>
      <c r="B1294">
        <v>1974</v>
      </c>
      <c r="C1294" t="s">
        <v>8357</v>
      </c>
      <c r="D1294">
        <v>9</v>
      </c>
      <c r="E1294">
        <v>4</v>
      </c>
      <c r="F1294" s="17">
        <v>10736.87</v>
      </c>
      <c r="G1294" t="s">
        <v>8350</v>
      </c>
      <c r="H1294" t="s">
        <v>8353</v>
      </c>
      <c r="I1294" t="s">
        <v>8363</v>
      </c>
      <c r="L1294" s="20">
        <v>1974</v>
      </c>
      <c r="M1294" s="20" t="s">
        <v>8357</v>
      </c>
      <c r="N1294" s="20" t="s">
        <v>8350</v>
      </c>
      <c r="O1294" s="20" t="s">
        <v>8353</v>
      </c>
      <c r="P1294" s="20" t="s">
        <v>8363</v>
      </c>
      <c r="Q1294" s="20" t="str">
        <f>CONCATENATE(Table1[[#This Row],[date]],"-",M1294,"-",L1294)</f>
        <v>9-Dec-1974</v>
      </c>
      <c r="R1294" s="24">
        <f t="shared" si="20"/>
        <v>48.496878764647903</v>
      </c>
    </row>
    <row r="1295" spans="1:18" x14ac:dyDescent="0.25">
      <c r="A1295" t="s">
        <v>2090</v>
      </c>
      <c r="B1295">
        <v>1986</v>
      </c>
      <c r="C1295" t="s">
        <v>8358</v>
      </c>
      <c r="D1295">
        <v>29</v>
      </c>
      <c r="E1295">
        <v>3</v>
      </c>
      <c r="F1295" s="17">
        <v>10749.02</v>
      </c>
      <c r="G1295" t="s">
        <v>8350</v>
      </c>
      <c r="H1295" t="s">
        <v>8353</v>
      </c>
      <c r="I1295" t="s">
        <v>8372</v>
      </c>
      <c r="L1295" s="20">
        <v>1986</v>
      </c>
      <c r="M1295" s="20" t="s">
        <v>8358</v>
      </c>
      <c r="N1295" s="20" t="s">
        <v>8350</v>
      </c>
      <c r="O1295" s="20" t="s">
        <v>8353</v>
      </c>
      <c r="P1295" s="20" t="s">
        <v>8372</v>
      </c>
      <c r="Q1295" s="20" t="str">
        <f>CONCATENATE(Table1[[#This Row],[date]],"-",M1295,"-",L1295)</f>
        <v>29-Aug-1986</v>
      </c>
      <c r="R1295" s="24">
        <f t="shared" si="20"/>
        <v>36.776136609265798</v>
      </c>
    </row>
    <row r="1296" spans="1:18" x14ac:dyDescent="0.25">
      <c r="A1296" t="s">
        <v>2088</v>
      </c>
      <c r="B1296">
        <v>1989</v>
      </c>
      <c r="C1296" t="s">
        <v>8352</v>
      </c>
      <c r="D1296">
        <v>25</v>
      </c>
      <c r="E1296">
        <v>3</v>
      </c>
      <c r="F1296" s="17">
        <v>10769.75</v>
      </c>
      <c r="G1296" t="s">
        <v>8350</v>
      </c>
      <c r="H1296" t="s">
        <v>8349</v>
      </c>
      <c r="I1296" t="s">
        <v>8373</v>
      </c>
      <c r="L1296" s="20">
        <v>1989</v>
      </c>
      <c r="M1296" s="20" t="s">
        <v>8352</v>
      </c>
      <c r="N1296" s="20" t="s">
        <v>8350</v>
      </c>
      <c r="O1296" s="20" t="s">
        <v>8349</v>
      </c>
      <c r="P1296" s="20" t="s">
        <v>8373</v>
      </c>
      <c r="Q1296" s="20" t="str">
        <f>CONCATENATE(Table1[[#This Row],[date]],"-",M1296,"-",L1296)</f>
        <v>25-Nov-1989</v>
      </c>
      <c r="R1296" s="24">
        <f t="shared" si="20"/>
        <v>33.535163889540797</v>
      </c>
    </row>
    <row r="1297" spans="1:18" x14ac:dyDescent="0.25">
      <c r="A1297" t="s">
        <v>2086</v>
      </c>
      <c r="B1297">
        <v>1967</v>
      </c>
      <c r="C1297" t="s">
        <v>8352</v>
      </c>
      <c r="D1297">
        <v>11</v>
      </c>
      <c r="E1297">
        <v>1</v>
      </c>
      <c r="F1297" s="17">
        <v>10791.96</v>
      </c>
      <c r="G1297" t="s">
        <v>8350</v>
      </c>
      <c r="H1297" t="s">
        <v>8349</v>
      </c>
      <c r="I1297" t="s">
        <v>8360</v>
      </c>
      <c r="L1297" s="20">
        <v>1967</v>
      </c>
      <c r="M1297" s="20" t="s">
        <v>8352</v>
      </c>
      <c r="N1297" s="20" t="s">
        <v>8350</v>
      </c>
      <c r="O1297" s="20" t="s">
        <v>8349</v>
      </c>
      <c r="P1297" s="20" t="s">
        <v>8360</v>
      </c>
      <c r="Q1297" s="20" t="str">
        <f>CONCATENATE(Table1[[#This Row],[date]],"-",M1297,"-",L1297)</f>
        <v>11-Nov-1967</v>
      </c>
      <c r="R1297" s="24">
        <f t="shared" si="20"/>
        <v>55.573562611076419</v>
      </c>
    </row>
    <row r="1298" spans="1:18" x14ac:dyDescent="0.25">
      <c r="A1298" t="s">
        <v>2084</v>
      </c>
      <c r="B1298">
        <v>1999</v>
      </c>
      <c r="C1298" t="s">
        <v>8357</v>
      </c>
      <c r="D1298">
        <v>24</v>
      </c>
      <c r="E1298">
        <v>0</v>
      </c>
      <c r="F1298" s="17">
        <v>10795.94</v>
      </c>
      <c r="G1298" t="s">
        <v>8350</v>
      </c>
      <c r="H1298" t="s">
        <v>8353</v>
      </c>
      <c r="I1298" t="s">
        <v>8360</v>
      </c>
      <c r="L1298" s="20">
        <v>1999</v>
      </c>
      <c r="M1298" s="20" t="s">
        <v>8357</v>
      </c>
      <c r="N1298" s="20" t="s">
        <v>8350</v>
      </c>
      <c r="O1298" s="20" t="s">
        <v>8353</v>
      </c>
      <c r="P1298" s="20" t="s">
        <v>8360</v>
      </c>
      <c r="Q1298" s="20" t="str">
        <f>CONCATENATE(Table1[[#This Row],[date]],"-",M1298,"-",L1298)</f>
        <v>24-Dec-1999</v>
      </c>
      <c r="R1298" s="24">
        <f t="shared" si="20"/>
        <v>23.455809878436096</v>
      </c>
    </row>
    <row r="1299" spans="1:18" x14ac:dyDescent="0.25">
      <c r="A1299" t="s">
        <v>2082</v>
      </c>
      <c r="B1299">
        <v>1967</v>
      </c>
      <c r="C1299" t="s">
        <v>8359</v>
      </c>
      <c r="D1299">
        <v>23</v>
      </c>
      <c r="E1299">
        <v>0</v>
      </c>
      <c r="F1299" s="17">
        <v>10796.35</v>
      </c>
      <c r="G1299" t="s">
        <v>8350</v>
      </c>
      <c r="H1299" t="s">
        <v>8353</v>
      </c>
      <c r="I1299" t="s">
        <v>8362</v>
      </c>
      <c r="L1299" s="20">
        <v>1967</v>
      </c>
      <c r="M1299" s="20" t="s">
        <v>8359</v>
      </c>
      <c r="N1299" s="20" t="s">
        <v>8350</v>
      </c>
      <c r="O1299" s="20" t="s">
        <v>8353</v>
      </c>
      <c r="P1299" s="20" t="s">
        <v>8362</v>
      </c>
      <c r="Q1299" s="20" t="str">
        <f>CONCATENATE(Table1[[#This Row],[date]],"-",M1299,"-",L1299)</f>
        <v>23-Oct-1967</v>
      </c>
      <c r="R1299" s="24">
        <f t="shared" si="20"/>
        <v>55.625582400691677</v>
      </c>
    </row>
    <row r="1300" spans="1:18" x14ac:dyDescent="0.25">
      <c r="A1300" t="s">
        <v>2080</v>
      </c>
      <c r="B1300">
        <v>1970</v>
      </c>
      <c r="C1300" t="s">
        <v>8359</v>
      </c>
      <c r="D1300">
        <v>28</v>
      </c>
      <c r="E1300">
        <v>1</v>
      </c>
      <c r="F1300" s="17">
        <v>10797.34</v>
      </c>
      <c r="G1300" t="s">
        <v>8350</v>
      </c>
      <c r="H1300" t="s">
        <v>8349</v>
      </c>
      <c r="I1300" t="s">
        <v>8367</v>
      </c>
      <c r="L1300" s="20">
        <v>1970</v>
      </c>
      <c r="M1300" s="20" t="s">
        <v>8359</v>
      </c>
      <c r="N1300" s="20" t="s">
        <v>8350</v>
      </c>
      <c r="O1300" s="20" t="s">
        <v>8349</v>
      </c>
      <c r="P1300" s="20" t="s">
        <v>8367</v>
      </c>
      <c r="Q1300" s="20" t="str">
        <f>CONCATENATE(Table1[[#This Row],[date]],"-",M1300,"-",L1300)</f>
        <v>28-Oct-1970</v>
      </c>
      <c r="R1300" s="24">
        <f t="shared" si="20"/>
        <v>52.611874461288849</v>
      </c>
    </row>
    <row r="1301" spans="1:18" x14ac:dyDescent="0.25">
      <c r="A1301" t="s">
        <v>2078</v>
      </c>
      <c r="B1301">
        <v>1970</v>
      </c>
      <c r="C1301" t="s">
        <v>8357</v>
      </c>
      <c r="D1301">
        <v>18</v>
      </c>
      <c r="E1301">
        <v>2</v>
      </c>
      <c r="F1301" s="17">
        <v>10806.84</v>
      </c>
      <c r="G1301" t="s">
        <v>8350</v>
      </c>
      <c r="H1301" t="s">
        <v>8349</v>
      </c>
      <c r="I1301" t="s">
        <v>8360</v>
      </c>
      <c r="L1301" s="20">
        <v>1970</v>
      </c>
      <c r="M1301" s="20" t="s">
        <v>8357</v>
      </c>
      <c r="N1301" s="20" t="s">
        <v>8350</v>
      </c>
      <c r="O1301" s="20" t="s">
        <v>8349</v>
      </c>
      <c r="P1301" s="20" t="s">
        <v>8360</v>
      </c>
      <c r="Q1301" s="20" t="str">
        <f>CONCATENATE(Table1[[#This Row],[date]],"-",M1301,"-",L1301)</f>
        <v>18-Dec-1970</v>
      </c>
      <c r="R1301" s="24">
        <f t="shared" si="20"/>
        <v>52.472240531359326</v>
      </c>
    </row>
    <row r="1302" spans="1:18" x14ac:dyDescent="0.25">
      <c r="A1302" t="s">
        <v>2076</v>
      </c>
      <c r="B1302">
        <v>1967</v>
      </c>
      <c r="C1302" t="s">
        <v>8359</v>
      </c>
      <c r="D1302">
        <v>2</v>
      </c>
      <c r="E1302">
        <v>1</v>
      </c>
      <c r="F1302" s="17">
        <v>10807.49</v>
      </c>
      <c r="G1302" t="s">
        <v>8350</v>
      </c>
      <c r="H1302" t="s">
        <v>8349</v>
      </c>
      <c r="I1302" t="s">
        <v>8351</v>
      </c>
      <c r="L1302" s="20">
        <v>1967</v>
      </c>
      <c r="M1302" s="20" t="s">
        <v>8359</v>
      </c>
      <c r="N1302" s="20" t="s">
        <v>8350</v>
      </c>
      <c r="O1302" s="20" t="s">
        <v>8349</v>
      </c>
      <c r="P1302" s="20" t="s">
        <v>8351</v>
      </c>
      <c r="Q1302" s="20" t="str">
        <f>CONCATENATE(Table1[[#This Row],[date]],"-",M1302,"-",L1302)</f>
        <v>2-Oct-1967</v>
      </c>
      <c r="R1302" s="24">
        <f t="shared" si="20"/>
        <v>55.68307795763485</v>
      </c>
    </row>
    <row r="1303" spans="1:18" x14ac:dyDescent="0.25">
      <c r="A1303" t="s">
        <v>2074</v>
      </c>
      <c r="B1303">
        <v>1968</v>
      </c>
      <c r="C1303" t="s">
        <v>8348</v>
      </c>
      <c r="D1303">
        <v>28</v>
      </c>
      <c r="E1303">
        <v>1</v>
      </c>
      <c r="F1303" s="17">
        <v>10825.25</v>
      </c>
      <c r="G1303" t="s">
        <v>8350</v>
      </c>
      <c r="H1303" t="s">
        <v>8350</v>
      </c>
      <c r="I1303" t="s">
        <v>8356</v>
      </c>
      <c r="L1303" s="20">
        <v>1968</v>
      </c>
      <c r="M1303" s="20" t="s">
        <v>8348</v>
      </c>
      <c r="N1303" s="20" t="s">
        <v>8350</v>
      </c>
      <c r="O1303" s="20" t="s">
        <v>8350</v>
      </c>
      <c r="P1303" s="20" t="s">
        <v>8356</v>
      </c>
      <c r="Q1303" s="20" t="str">
        <f>CONCATENATE(Table1[[#This Row],[date]],"-",M1303,"-",L1303)</f>
        <v>28-Jul-1968</v>
      </c>
      <c r="R1303" s="24">
        <f t="shared" si="20"/>
        <v>54.861054072553046</v>
      </c>
    </row>
    <row r="1304" spans="1:18" x14ac:dyDescent="0.25">
      <c r="A1304" t="s">
        <v>2072</v>
      </c>
      <c r="B1304">
        <v>1971</v>
      </c>
      <c r="C1304" t="s">
        <v>8357</v>
      </c>
      <c r="D1304">
        <v>20</v>
      </c>
      <c r="E1304">
        <v>2</v>
      </c>
      <c r="F1304" s="17">
        <v>10848.13</v>
      </c>
      <c r="G1304" t="s">
        <v>8350</v>
      </c>
      <c r="H1304" t="s">
        <v>8350</v>
      </c>
      <c r="I1304" t="s">
        <v>8356</v>
      </c>
      <c r="L1304" s="20">
        <v>1971</v>
      </c>
      <c r="M1304" s="20" t="s">
        <v>8357</v>
      </c>
      <c r="N1304" s="20" t="s">
        <v>8350</v>
      </c>
      <c r="O1304" s="20" t="s">
        <v>8350</v>
      </c>
      <c r="P1304" s="20" t="s">
        <v>8356</v>
      </c>
      <c r="Q1304" s="20" t="str">
        <f>CONCATENATE(Table1[[#This Row],[date]],"-",M1304,"-",L1304)</f>
        <v>20-Dec-1971</v>
      </c>
      <c r="R1304" s="24">
        <f t="shared" si="20"/>
        <v>51.466783758652753</v>
      </c>
    </row>
    <row r="1305" spans="1:18" x14ac:dyDescent="0.25">
      <c r="A1305" t="s">
        <v>2070</v>
      </c>
      <c r="B1305">
        <v>1994</v>
      </c>
      <c r="C1305" t="s">
        <v>8355</v>
      </c>
      <c r="D1305">
        <v>6</v>
      </c>
      <c r="E1305">
        <v>0</v>
      </c>
      <c r="F1305" s="17">
        <v>10886.66</v>
      </c>
      <c r="G1305" t="s">
        <v>8350</v>
      </c>
      <c r="H1305" t="s">
        <v>8350</v>
      </c>
      <c r="I1305" t="s">
        <v>8356</v>
      </c>
      <c r="L1305" s="20">
        <v>1994</v>
      </c>
      <c r="M1305" s="20" t="s">
        <v>8355</v>
      </c>
      <c r="N1305" s="20" t="s">
        <v>8350</v>
      </c>
      <c r="O1305" s="20" t="s">
        <v>8350</v>
      </c>
      <c r="P1305" s="20" t="s">
        <v>8356</v>
      </c>
      <c r="Q1305" s="20" t="str">
        <f>CONCATENATE(Table1[[#This Row],[date]],"-",M1305,"-",L1305)</f>
        <v>6-Sep-1994</v>
      </c>
      <c r="R1305" s="24">
        <f t="shared" si="20"/>
        <v>28.754221045906725</v>
      </c>
    </row>
    <row r="1306" spans="1:18" x14ac:dyDescent="0.25">
      <c r="A1306" t="s">
        <v>2068</v>
      </c>
      <c r="B1306">
        <v>1968</v>
      </c>
      <c r="C1306" t="s">
        <v>8352</v>
      </c>
      <c r="D1306">
        <v>13</v>
      </c>
      <c r="E1306">
        <v>0</v>
      </c>
      <c r="F1306" s="17">
        <v>10923.93</v>
      </c>
      <c r="G1306" t="s">
        <v>8350</v>
      </c>
      <c r="H1306" t="s">
        <v>8353</v>
      </c>
      <c r="I1306" t="s">
        <v>8366</v>
      </c>
      <c r="L1306" s="20">
        <v>1968</v>
      </c>
      <c r="M1306" s="20" t="s">
        <v>8352</v>
      </c>
      <c r="N1306" s="20" t="s">
        <v>8350</v>
      </c>
      <c r="O1306" s="20" t="s">
        <v>8353</v>
      </c>
      <c r="P1306" s="20" t="s">
        <v>8366</v>
      </c>
      <c r="Q1306" s="20" t="str">
        <f>CONCATENATE(Table1[[#This Row],[date]],"-",M1306,"-",L1306)</f>
        <v>13-Nov-1968</v>
      </c>
      <c r="R1306" s="24">
        <f t="shared" si="20"/>
        <v>54.565366187542779</v>
      </c>
    </row>
    <row r="1307" spans="1:18" x14ac:dyDescent="0.25">
      <c r="A1307" t="s">
        <v>2066</v>
      </c>
      <c r="B1307">
        <v>1968</v>
      </c>
      <c r="C1307" t="s">
        <v>8352</v>
      </c>
      <c r="D1307">
        <v>12</v>
      </c>
      <c r="E1307">
        <v>1</v>
      </c>
      <c r="F1307" s="17">
        <v>10928.85</v>
      </c>
      <c r="G1307" t="s">
        <v>8350</v>
      </c>
      <c r="H1307" t="s">
        <v>8350</v>
      </c>
      <c r="I1307" t="s">
        <v>8351</v>
      </c>
      <c r="L1307" s="20">
        <v>1968</v>
      </c>
      <c r="M1307" s="20" t="s">
        <v>8352</v>
      </c>
      <c r="N1307" s="20" t="s">
        <v>8350</v>
      </c>
      <c r="O1307" s="20" t="s">
        <v>8350</v>
      </c>
      <c r="P1307" s="20" t="s">
        <v>8351</v>
      </c>
      <c r="Q1307" s="20" t="str">
        <f>CONCATENATE(Table1[[#This Row],[date]],"-",M1307,"-",L1307)</f>
        <v>12-Nov-1968</v>
      </c>
      <c r="R1307" s="24">
        <f t="shared" si="20"/>
        <v>54.568104038329913</v>
      </c>
    </row>
    <row r="1308" spans="1:18" x14ac:dyDescent="0.25">
      <c r="A1308" t="s">
        <v>2064</v>
      </c>
      <c r="B1308">
        <v>1969</v>
      </c>
      <c r="C1308" t="s">
        <v>8352</v>
      </c>
      <c r="D1308">
        <v>10</v>
      </c>
      <c r="E1308">
        <v>1</v>
      </c>
      <c r="F1308" s="17">
        <v>10942.13</v>
      </c>
      <c r="G1308" t="s">
        <v>8350</v>
      </c>
      <c r="H1308" t="s">
        <v>8350</v>
      </c>
      <c r="I1308" t="s">
        <v>8356</v>
      </c>
      <c r="L1308" s="20">
        <v>1969</v>
      </c>
      <c r="M1308" s="20" t="s">
        <v>8352</v>
      </c>
      <c r="N1308" s="20" t="s">
        <v>8350</v>
      </c>
      <c r="O1308" s="20" t="s">
        <v>8350</v>
      </c>
      <c r="P1308" s="20" t="s">
        <v>8356</v>
      </c>
      <c r="Q1308" s="20" t="str">
        <f>CONCATENATE(Table1[[#This Row],[date]],"-",M1308,"-",L1308)</f>
        <v>10-Nov-1969</v>
      </c>
      <c r="R1308" s="24">
        <f t="shared" si="20"/>
        <v>53.576264436479491</v>
      </c>
    </row>
    <row r="1309" spans="1:18" x14ac:dyDescent="0.25">
      <c r="A1309" t="s">
        <v>2062</v>
      </c>
      <c r="B1309">
        <v>1965</v>
      </c>
      <c r="C1309" t="s">
        <v>8357</v>
      </c>
      <c r="D1309">
        <v>4</v>
      </c>
      <c r="E1309">
        <v>0</v>
      </c>
      <c r="F1309" s="17">
        <v>10959.33</v>
      </c>
      <c r="G1309" t="s">
        <v>8350</v>
      </c>
      <c r="H1309" t="s">
        <v>8350</v>
      </c>
      <c r="I1309" t="s">
        <v>8360</v>
      </c>
      <c r="L1309" s="20">
        <v>1965</v>
      </c>
      <c r="M1309" s="20" t="s">
        <v>8357</v>
      </c>
      <c r="N1309" s="20" t="s">
        <v>8350</v>
      </c>
      <c r="O1309" s="20" t="s">
        <v>8350</v>
      </c>
      <c r="P1309" s="20" t="s">
        <v>8360</v>
      </c>
      <c r="Q1309" s="20" t="str">
        <f>CONCATENATE(Table1[[#This Row],[date]],"-",M1309,"-",L1309)</f>
        <v>4-Dec-1965</v>
      </c>
      <c r="R1309" s="24">
        <f t="shared" si="20"/>
        <v>57.510557334447071</v>
      </c>
    </row>
    <row r="1310" spans="1:18" x14ac:dyDescent="0.25">
      <c r="A1310" t="s">
        <v>2060</v>
      </c>
      <c r="B1310">
        <v>1969</v>
      </c>
      <c r="C1310" t="s">
        <v>8358</v>
      </c>
      <c r="D1310">
        <v>14</v>
      </c>
      <c r="E1310">
        <v>1</v>
      </c>
      <c r="F1310" s="17">
        <v>10959.69</v>
      </c>
      <c r="G1310" t="s">
        <v>8350</v>
      </c>
      <c r="H1310" t="s">
        <v>8350</v>
      </c>
      <c r="I1310" t="s">
        <v>8356</v>
      </c>
      <c r="L1310" s="20">
        <v>1969</v>
      </c>
      <c r="M1310" s="20" t="s">
        <v>8358</v>
      </c>
      <c r="N1310" s="20" t="s">
        <v>8350</v>
      </c>
      <c r="O1310" s="20" t="s">
        <v>8350</v>
      </c>
      <c r="P1310" s="20" t="s">
        <v>8356</v>
      </c>
      <c r="Q1310" s="20" t="str">
        <f>CONCATENATE(Table1[[#This Row],[date]],"-",M1310,"-",L1310)</f>
        <v>14-Aug-1969</v>
      </c>
      <c r="R1310" s="24">
        <f t="shared" si="20"/>
        <v>53.817204301075265</v>
      </c>
    </row>
    <row r="1311" spans="1:18" x14ac:dyDescent="0.25">
      <c r="A1311" t="s">
        <v>2058</v>
      </c>
      <c r="B1311">
        <v>1965</v>
      </c>
      <c r="C1311" t="s">
        <v>8354</v>
      </c>
      <c r="D1311">
        <v>19</v>
      </c>
      <c r="E1311">
        <v>0</v>
      </c>
      <c r="F1311" s="17">
        <v>10965.45</v>
      </c>
      <c r="G1311" t="s">
        <v>8350</v>
      </c>
      <c r="H1311" t="s">
        <v>8349</v>
      </c>
      <c r="I1311" t="s">
        <v>8360</v>
      </c>
      <c r="L1311" s="20">
        <v>1965</v>
      </c>
      <c r="M1311" s="20" t="s">
        <v>8354</v>
      </c>
      <c r="N1311" s="20" t="s">
        <v>8350</v>
      </c>
      <c r="O1311" s="20" t="s">
        <v>8349</v>
      </c>
      <c r="P1311" s="20" t="s">
        <v>8360</v>
      </c>
      <c r="Q1311" s="20" t="str">
        <f>CONCATENATE(Table1[[#This Row],[date]],"-",M1311,"-",L1311)</f>
        <v>19-Jun-1965</v>
      </c>
      <c r="R1311" s="24">
        <f t="shared" si="20"/>
        <v>57.970532275279588</v>
      </c>
    </row>
    <row r="1312" spans="1:18" x14ac:dyDescent="0.25">
      <c r="A1312" t="s">
        <v>2056</v>
      </c>
      <c r="B1312">
        <v>1966</v>
      </c>
      <c r="C1312" t="s">
        <v>8348</v>
      </c>
      <c r="D1312">
        <v>9</v>
      </c>
      <c r="E1312">
        <v>0</v>
      </c>
      <c r="F1312" s="17">
        <v>10976.25</v>
      </c>
      <c r="G1312" t="s">
        <v>8350</v>
      </c>
      <c r="H1312" t="s">
        <v>8349</v>
      </c>
      <c r="I1312" t="s">
        <v>8356</v>
      </c>
      <c r="L1312" s="20">
        <v>1966</v>
      </c>
      <c r="M1312" s="20" t="s">
        <v>8348</v>
      </c>
      <c r="N1312" s="20" t="s">
        <v>8350</v>
      </c>
      <c r="O1312" s="20" t="s">
        <v>8349</v>
      </c>
      <c r="P1312" s="20" t="s">
        <v>8356</v>
      </c>
      <c r="Q1312" s="20" t="str">
        <f>CONCATENATE(Table1[[#This Row],[date]],"-",M1312,"-",L1312)</f>
        <v>9-Jul-1966</v>
      </c>
      <c r="R1312" s="24">
        <f t="shared" si="20"/>
        <v>56.915785498489427</v>
      </c>
    </row>
    <row r="1313" spans="1:18" x14ac:dyDescent="0.25">
      <c r="A1313" t="s">
        <v>2054</v>
      </c>
      <c r="B1313">
        <v>1973</v>
      </c>
      <c r="C1313" t="s">
        <v>8359</v>
      </c>
      <c r="D1313">
        <v>21</v>
      </c>
      <c r="E1313">
        <v>4</v>
      </c>
      <c r="F1313" s="17">
        <v>10977.21</v>
      </c>
      <c r="G1313" t="s">
        <v>8350</v>
      </c>
      <c r="H1313" t="s">
        <v>8353</v>
      </c>
      <c r="I1313" t="s">
        <v>8351</v>
      </c>
      <c r="L1313" s="20">
        <v>1973</v>
      </c>
      <c r="M1313" s="20" t="s">
        <v>8359</v>
      </c>
      <c r="N1313" s="20" t="s">
        <v>8350</v>
      </c>
      <c r="O1313" s="20" t="s">
        <v>8353</v>
      </c>
      <c r="P1313" s="20" t="s">
        <v>8351</v>
      </c>
      <c r="Q1313" s="20" t="str">
        <f>CONCATENATE(Table1[[#This Row],[date]],"-",M1313,"-",L1313)</f>
        <v>21-Oct-1973</v>
      </c>
      <c r="R1313" s="24">
        <f t="shared" si="20"/>
        <v>49.631019487840227</v>
      </c>
    </row>
    <row r="1314" spans="1:18" x14ac:dyDescent="0.25">
      <c r="A1314" t="s">
        <v>2052</v>
      </c>
      <c r="B1314">
        <v>1965</v>
      </c>
      <c r="C1314" t="s">
        <v>8357</v>
      </c>
      <c r="D1314">
        <v>18</v>
      </c>
      <c r="E1314">
        <v>0</v>
      </c>
      <c r="F1314" s="17">
        <v>10982.5</v>
      </c>
      <c r="G1314" t="s">
        <v>8350</v>
      </c>
      <c r="H1314" t="s">
        <v>8350</v>
      </c>
      <c r="I1314" t="s">
        <v>8351</v>
      </c>
      <c r="L1314" s="20">
        <v>1965</v>
      </c>
      <c r="M1314" s="20" t="s">
        <v>8357</v>
      </c>
      <c r="N1314" s="20" t="s">
        <v>8350</v>
      </c>
      <c r="O1314" s="20" t="s">
        <v>8350</v>
      </c>
      <c r="P1314" s="20" t="s">
        <v>8351</v>
      </c>
      <c r="Q1314" s="20" t="str">
        <f>CONCATENATE(Table1[[#This Row],[date]],"-",M1314,"-",L1314)</f>
        <v>18-Dec-1965</v>
      </c>
      <c r="R1314" s="24">
        <f t="shared" si="20"/>
        <v>57.472226089377692</v>
      </c>
    </row>
    <row r="1315" spans="1:18" x14ac:dyDescent="0.25">
      <c r="A1315" t="s">
        <v>2050</v>
      </c>
      <c r="B1315">
        <v>2000</v>
      </c>
      <c r="C1315" t="s">
        <v>8355</v>
      </c>
      <c r="D1315">
        <v>17</v>
      </c>
      <c r="E1315">
        <v>0</v>
      </c>
      <c r="F1315" s="17">
        <v>10991.58</v>
      </c>
      <c r="G1315" t="s">
        <v>8350</v>
      </c>
      <c r="H1315" t="s">
        <v>8350</v>
      </c>
      <c r="I1315" t="s">
        <v>8356</v>
      </c>
      <c r="L1315" s="20">
        <v>2000</v>
      </c>
      <c r="M1315" s="20" t="s">
        <v>8355</v>
      </c>
      <c r="N1315" s="20" t="s">
        <v>8350</v>
      </c>
      <c r="O1315" s="20" t="s">
        <v>8350</v>
      </c>
      <c r="P1315" s="20" t="s">
        <v>8356</v>
      </c>
      <c r="Q1315" s="20" t="str">
        <f>CONCATENATE(Table1[[#This Row],[date]],"-",M1315,"-",L1315)</f>
        <v>17-Sep-2000</v>
      </c>
      <c r="R1315" s="24">
        <f t="shared" si="20"/>
        <v>22.721423682409309</v>
      </c>
    </row>
    <row r="1316" spans="1:18" x14ac:dyDescent="0.25">
      <c r="A1316" t="s">
        <v>2048</v>
      </c>
      <c r="B1316">
        <v>1968</v>
      </c>
      <c r="C1316" t="s">
        <v>8359</v>
      </c>
      <c r="D1316">
        <v>24</v>
      </c>
      <c r="E1316">
        <v>2</v>
      </c>
      <c r="F1316" s="17">
        <v>11013.71</v>
      </c>
      <c r="G1316" t="s">
        <v>8350</v>
      </c>
      <c r="H1316" t="s">
        <v>8353</v>
      </c>
      <c r="I1316" t="s">
        <v>8351</v>
      </c>
      <c r="L1316" s="20">
        <v>1968</v>
      </c>
      <c r="M1316" s="20" t="s">
        <v>8359</v>
      </c>
      <c r="N1316" s="20" t="s">
        <v>8350</v>
      </c>
      <c r="O1316" s="20" t="s">
        <v>8353</v>
      </c>
      <c r="P1316" s="20" t="s">
        <v>8351</v>
      </c>
      <c r="Q1316" s="20" t="str">
        <f>CONCATENATE(Table1[[#This Row],[date]],"-",M1316,"-",L1316)</f>
        <v>24-Oct-1968</v>
      </c>
      <c r="R1316" s="24">
        <f t="shared" si="20"/>
        <v>54.620123203285424</v>
      </c>
    </row>
    <row r="1317" spans="1:18" x14ac:dyDescent="0.25">
      <c r="A1317" t="s">
        <v>2046</v>
      </c>
      <c r="B1317">
        <v>1974</v>
      </c>
      <c r="C1317" t="s">
        <v>8357</v>
      </c>
      <c r="D1317">
        <v>15</v>
      </c>
      <c r="E1317">
        <v>4</v>
      </c>
      <c r="F1317" s="17">
        <v>11015.17</v>
      </c>
      <c r="G1317" t="s">
        <v>8350</v>
      </c>
      <c r="H1317" t="s">
        <v>8353</v>
      </c>
      <c r="I1317" t="s">
        <v>8356</v>
      </c>
      <c r="L1317" s="20">
        <v>1974</v>
      </c>
      <c r="M1317" s="20" t="s">
        <v>8357</v>
      </c>
      <c r="N1317" s="20" t="s">
        <v>8350</v>
      </c>
      <c r="O1317" s="20" t="s">
        <v>8353</v>
      </c>
      <c r="P1317" s="20" t="s">
        <v>8356</v>
      </c>
      <c r="Q1317" s="20" t="str">
        <f>CONCATENATE(Table1[[#This Row],[date]],"-",M1317,"-",L1317)</f>
        <v>15-Dec-1974</v>
      </c>
      <c r="R1317" s="24">
        <f t="shared" si="20"/>
        <v>48.480451210163181</v>
      </c>
    </row>
    <row r="1318" spans="1:18" x14ac:dyDescent="0.25">
      <c r="A1318" t="s">
        <v>2044</v>
      </c>
      <c r="B1318">
        <v>1991</v>
      </c>
      <c r="C1318" t="s">
        <v>8354</v>
      </c>
      <c r="D1318">
        <v>26</v>
      </c>
      <c r="E1318">
        <v>3</v>
      </c>
      <c r="F1318" s="17">
        <v>11018.05</v>
      </c>
      <c r="G1318" t="s">
        <v>8350</v>
      </c>
      <c r="H1318" t="s">
        <v>8349</v>
      </c>
      <c r="I1318" t="s">
        <v>8356</v>
      </c>
      <c r="L1318" s="20">
        <v>1991</v>
      </c>
      <c r="M1318" s="20" t="s">
        <v>8354</v>
      </c>
      <c r="N1318" s="20" t="s">
        <v>8350</v>
      </c>
      <c r="O1318" s="20" t="s">
        <v>8349</v>
      </c>
      <c r="P1318" s="20" t="s">
        <v>8356</v>
      </c>
      <c r="Q1318" s="20" t="str">
        <f>CONCATENATE(Table1[[#This Row],[date]],"-",M1318,"-",L1318)</f>
        <v>26-Jun-1991</v>
      </c>
      <c r="R1318" s="24">
        <f t="shared" si="20"/>
        <v>31.951381398821869</v>
      </c>
    </row>
    <row r="1319" spans="1:18" x14ac:dyDescent="0.25">
      <c r="A1319" t="s">
        <v>2042</v>
      </c>
      <c r="B1319">
        <v>1996</v>
      </c>
      <c r="C1319" t="s">
        <v>8348</v>
      </c>
      <c r="D1319">
        <v>21</v>
      </c>
      <c r="E1319">
        <v>0</v>
      </c>
      <c r="F1319" s="17">
        <v>11028.56</v>
      </c>
      <c r="G1319" t="s">
        <v>8350</v>
      </c>
      <c r="H1319" t="s">
        <v>8350</v>
      </c>
      <c r="I1319" t="s">
        <v>8356</v>
      </c>
      <c r="L1319" s="20">
        <v>1996</v>
      </c>
      <c r="M1319" s="20" t="s">
        <v>8348</v>
      </c>
      <c r="N1319" s="20" t="s">
        <v>8350</v>
      </c>
      <c r="O1319" s="20" t="s">
        <v>8350</v>
      </c>
      <c r="P1319" s="20" t="s">
        <v>8356</v>
      </c>
      <c r="Q1319" s="20" t="str">
        <f>CONCATENATE(Table1[[#This Row],[date]],"-",M1319,"-",L1319)</f>
        <v>21-Jul-1996</v>
      </c>
      <c r="R1319" s="24">
        <f t="shared" si="20"/>
        <v>26.880219028062971</v>
      </c>
    </row>
    <row r="1320" spans="1:18" x14ac:dyDescent="0.25">
      <c r="A1320" t="s">
        <v>2040</v>
      </c>
      <c r="B1320">
        <v>1974</v>
      </c>
      <c r="C1320" t="s">
        <v>8357</v>
      </c>
      <c r="D1320">
        <v>10</v>
      </c>
      <c r="E1320">
        <v>4</v>
      </c>
      <c r="F1320" s="17">
        <v>11033.66</v>
      </c>
      <c r="G1320" t="s">
        <v>8350</v>
      </c>
      <c r="H1320" t="s">
        <v>8350</v>
      </c>
      <c r="I1320" t="s">
        <v>8356</v>
      </c>
      <c r="L1320" s="20">
        <v>1974</v>
      </c>
      <c r="M1320" s="20" t="s">
        <v>8357</v>
      </c>
      <c r="N1320" s="20" t="s">
        <v>8350</v>
      </c>
      <c r="O1320" s="20" t="s">
        <v>8350</v>
      </c>
      <c r="P1320" s="20" t="s">
        <v>8356</v>
      </c>
      <c r="Q1320" s="20" t="str">
        <f>CONCATENATE(Table1[[#This Row],[date]],"-",M1320,"-",L1320)</f>
        <v>10-Dec-1974</v>
      </c>
      <c r="R1320" s="24">
        <f t="shared" si="20"/>
        <v>48.494140838900449</v>
      </c>
    </row>
    <row r="1321" spans="1:18" x14ac:dyDescent="0.25">
      <c r="A1321" t="s">
        <v>2038</v>
      </c>
      <c r="B1321">
        <v>1989</v>
      </c>
      <c r="C1321" t="s">
        <v>8359</v>
      </c>
      <c r="D1321">
        <v>25</v>
      </c>
      <c r="E1321">
        <v>3</v>
      </c>
      <c r="F1321" s="17">
        <v>11037.51</v>
      </c>
      <c r="G1321" t="s">
        <v>8350</v>
      </c>
      <c r="H1321" t="s">
        <v>8353</v>
      </c>
      <c r="I1321" t="s">
        <v>8356</v>
      </c>
      <c r="L1321" s="20">
        <v>1989</v>
      </c>
      <c r="M1321" s="20" t="s">
        <v>8359</v>
      </c>
      <c r="N1321" s="20" t="s">
        <v>8350</v>
      </c>
      <c r="O1321" s="20" t="s">
        <v>8353</v>
      </c>
      <c r="P1321" s="20" t="s">
        <v>8356</v>
      </c>
      <c r="Q1321" s="20" t="str">
        <f>CONCATENATE(Table1[[#This Row],[date]],"-",M1321,"-",L1321)</f>
        <v>25-Oct-1989</v>
      </c>
      <c r="R1321" s="24">
        <f t="shared" si="20"/>
        <v>33.620042243604786</v>
      </c>
    </row>
    <row r="1322" spans="1:18" x14ac:dyDescent="0.25">
      <c r="A1322" t="s">
        <v>2036</v>
      </c>
      <c r="B1322">
        <v>1974</v>
      </c>
      <c r="C1322" t="s">
        <v>8358</v>
      </c>
      <c r="D1322">
        <v>30</v>
      </c>
      <c r="E1322">
        <v>0</v>
      </c>
      <c r="F1322" s="17">
        <v>11037.85</v>
      </c>
      <c r="G1322" t="s">
        <v>8350</v>
      </c>
      <c r="H1322" t="s">
        <v>8349</v>
      </c>
      <c r="I1322" t="s">
        <v>8365</v>
      </c>
      <c r="L1322" s="20">
        <v>1974</v>
      </c>
      <c r="M1322" s="20" t="s">
        <v>8358</v>
      </c>
      <c r="N1322" s="20" t="s">
        <v>8350</v>
      </c>
      <c r="O1322" s="20" t="s">
        <v>8349</v>
      </c>
      <c r="P1322" s="20" t="s">
        <v>8365</v>
      </c>
      <c r="Q1322" s="20" t="str">
        <f>CONCATENATE(Table1[[#This Row],[date]],"-",M1322,"-",L1322)</f>
        <v>30-Aug-1974</v>
      </c>
      <c r="R1322" s="24">
        <f t="shared" si="20"/>
        <v>48.773409265140728</v>
      </c>
    </row>
    <row r="1323" spans="1:18" x14ac:dyDescent="0.25">
      <c r="A1323" t="s">
        <v>2034</v>
      </c>
      <c r="B1323">
        <v>2001</v>
      </c>
      <c r="C1323" t="s">
        <v>8357</v>
      </c>
      <c r="D1323">
        <v>17</v>
      </c>
      <c r="E1323">
        <v>0</v>
      </c>
      <c r="F1323" s="17">
        <v>11046.02</v>
      </c>
      <c r="G1323" t="s">
        <v>8350</v>
      </c>
      <c r="H1323" t="s">
        <v>8353</v>
      </c>
      <c r="I1323" t="s">
        <v>8372</v>
      </c>
      <c r="L1323" s="20">
        <v>2001</v>
      </c>
      <c r="M1323" s="20" t="s">
        <v>8357</v>
      </c>
      <c r="N1323" s="20" t="s">
        <v>8350</v>
      </c>
      <c r="O1323" s="20" t="s">
        <v>8353</v>
      </c>
      <c r="P1323" s="20" t="s">
        <v>8372</v>
      </c>
      <c r="Q1323" s="20" t="str">
        <f>CONCATENATE(Table1[[#This Row],[date]],"-",M1323,"-",L1323)</f>
        <v>17-Dec-2001</v>
      </c>
      <c r="R1323" s="24">
        <f t="shared" si="20"/>
        <v>21.474880952380953</v>
      </c>
    </row>
    <row r="1324" spans="1:18" x14ac:dyDescent="0.25">
      <c r="A1324" t="s">
        <v>2032</v>
      </c>
      <c r="B1324">
        <v>2000</v>
      </c>
      <c r="C1324" t="s">
        <v>8355</v>
      </c>
      <c r="D1324">
        <v>18</v>
      </c>
      <c r="E1324">
        <v>0</v>
      </c>
      <c r="F1324" s="17">
        <v>11068.7</v>
      </c>
      <c r="G1324" t="s">
        <v>8350</v>
      </c>
      <c r="H1324" t="s">
        <v>8353</v>
      </c>
      <c r="I1324" t="s">
        <v>8360</v>
      </c>
      <c r="L1324" s="20">
        <v>2000</v>
      </c>
      <c r="M1324" s="20" t="s">
        <v>8355</v>
      </c>
      <c r="N1324" s="20" t="s">
        <v>8350</v>
      </c>
      <c r="O1324" s="20" t="s">
        <v>8353</v>
      </c>
      <c r="P1324" s="20" t="s">
        <v>8360</v>
      </c>
      <c r="Q1324" s="20" t="str">
        <f>CONCATENATE(Table1[[#This Row],[date]],"-",M1324,"-",L1324)</f>
        <v>18-Sep-2000</v>
      </c>
      <c r="R1324" s="24">
        <f t="shared" si="20"/>
        <v>22.718685831622178</v>
      </c>
    </row>
    <row r="1325" spans="1:18" x14ac:dyDescent="0.25">
      <c r="A1325" t="s">
        <v>2030</v>
      </c>
      <c r="B1325">
        <v>1971</v>
      </c>
      <c r="C1325" t="s">
        <v>8352</v>
      </c>
      <c r="D1325">
        <v>9</v>
      </c>
      <c r="E1325">
        <v>0</v>
      </c>
      <c r="F1325" s="17">
        <v>11068.77</v>
      </c>
      <c r="G1325" t="s">
        <v>8350</v>
      </c>
      <c r="H1325" t="s">
        <v>8349</v>
      </c>
      <c r="I1325" t="s">
        <v>8356</v>
      </c>
      <c r="L1325" s="20">
        <v>1971</v>
      </c>
      <c r="M1325" s="20" t="s">
        <v>8352</v>
      </c>
      <c r="N1325" s="20" t="s">
        <v>8350</v>
      </c>
      <c r="O1325" s="20" t="s">
        <v>8349</v>
      </c>
      <c r="P1325" s="20" t="s">
        <v>8356</v>
      </c>
      <c r="Q1325" s="20" t="str">
        <f>CONCATENATE(Table1[[#This Row],[date]],"-",M1325,"-",L1325)</f>
        <v>9-Nov-1971</v>
      </c>
      <c r="R1325" s="24">
        <f t="shared" si="20"/>
        <v>51.57903709060853</v>
      </c>
    </row>
    <row r="1326" spans="1:18" x14ac:dyDescent="0.25">
      <c r="A1326" t="s">
        <v>2028</v>
      </c>
      <c r="B1326">
        <v>1966</v>
      </c>
      <c r="C1326" t="s">
        <v>8352</v>
      </c>
      <c r="D1326">
        <v>7</v>
      </c>
      <c r="E1326">
        <v>0</v>
      </c>
      <c r="F1326" s="17">
        <v>11070.54</v>
      </c>
      <c r="G1326" t="s">
        <v>8350</v>
      </c>
      <c r="H1326" t="s">
        <v>8350</v>
      </c>
      <c r="I1326" t="s">
        <v>8360</v>
      </c>
      <c r="L1326" s="20">
        <v>1966</v>
      </c>
      <c r="M1326" s="20" t="s">
        <v>8352</v>
      </c>
      <c r="N1326" s="20" t="s">
        <v>8350</v>
      </c>
      <c r="O1326" s="20" t="s">
        <v>8350</v>
      </c>
      <c r="P1326" s="20" t="s">
        <v>8360</v>
      </c>
      <c r="Q1326" s="20" t="str">
        <f>CONCATENATE(Table1[[#This Row],[date]],"-",M1326,"-",L1326)</f>
        <v>7-Nov-1966</v>
      </c>
      <c r="R1326" s="24">
        <f t="shared" si="20"/>
        <v>56.584497734138971</v>
      </c>
    </row>
    <row r="1327" spans="1:18" x14ac:dyDescent="0.25">
      <c r="A1327" t="s">
        <v>2026</v>
      </c>
      <c r="B1327">
        <v>1966</v>
      </c>
      <c r="C1327" t="s">
        <v>8352</v>
      </c>
      <c r="D1327">
        <v>20</v>
      </c>
      <c r="E1327">
        <v>0</v>
      </c>
      <c r="F1327" s="17">
        <v>11073.18</v>
      </c>
      <c r="G1327" t="s">
        <v>8350</v>
      </c>
      <c r="H1327" t="s">
        <v>8350</v>
      </c>
      <c r="I1327" t="s">
        <v>8360</v>
      </c>
      <c r="L1327" s="20">
        <v>1966</v>
      </c>
      <c r="M1327" s="20" t="s">
        <v>8352</v>
      </c>
      <c r="N1327" s="20" t="s">
        <v>8350</v>
      </c>
      <c r="O1327" s="20" t="s">
        <v>8350</v>
      </c>
      <c r="P1327" s="20" t="s">
        <v>8360</v>
      </c>
      <c r="Q1327" s="20" t="str">
        <f>CONCATENATE(Table1[[#This Row],[date]],"-",M1327,"-",L1327)</f>
        <v>20-Nov-1966</v>
      </c>
      <c r="R1327" s="24">
        <f t="shared" si="20"/>
        <v>56.548904833836858</v>
      </c>
    </row>
    <row r="1328" spans="1:18" x14ac:dyDescent="0.25">
      <c r="A1328" t="s">
        <v>2024</v>
      </c>
      <c r="B1328">
        <v>1967</v>
      </c>
      <c r="C1328" t="s">
        <v>8355</v>
      </c>
      <c r="D1328">
        <v>4</v>
      </c>
      <c r="E1328">
        <v>0</v>
      </c>
      <c r="F1328" s="17">
        <v>11082.58</v>
      </c>
      <c r="G1328" t="s">
        <v>8350</v>
      </c>
      <c r="H1328" t="s">
        <v>8349</v>
      </c>
      <c r="I1328" t="s">
        <v>8356</v>
      </c>
      <c r="L1328" s="20">
        <v>1967</v>
      </c>
      <c r="M1328" s="20" t="s">
        <v>8355</v>
      </c>
      <c r="N1328" s="20" t="s">
        <v>8350</v>
      </c>
      <c r="O1328" s="20" t="s">
        <v>8349</v>
      </c>
      <c r="P1328" s="20" t="s">
        <v>8356</v>
      </c>
      <c r="Q1328" s="20" t="str">
        <f>CONCATENATE(Table1[[#This Row],[date]],"-",M1328,"-",L1328)</f>
        <v>4-Sep-1967</v>
      </c>
      <c r="R1328" s="24">
        <f t="shared" si="20"/>
        <v>55.759738700225753</v>
      </c>
    </row>
    <row r="1329" spans="1:18" x14ac:dyDescent="0.25">
      <c r="A1329" t="s">
        <v>2022</v>
      </c>
      <c r="B1329">
        <v>1972</v>
      </c>
      <c r="C1329" t="s">
        <v>8359</v>
      </c>
      <c r="D1329">
        <v>7</v>
      </c>
      <c r="E1329">
        <v>3</v>
      </c>
      <c r="F1329" s="17">
        <v>11085.59</v>
      </c>
      <c r="G1329" t="s">
        <v>8350</v>
      </c>
      <c r="H1329" t="s">
        <v>8349</v>
      </c>
      <c r="I1329" t="s">
        <v>8356</v>
      </c>
      <c r="L1329" s="20">
        <v>1972</v>
      </c>
      <c r="M1329" s="20" t="s">
        <v>8359</v>
      </c>
      <c r="N1329" s="20" t="s">
        <v>8350</v>
      </c>
      <c r="O1329" s="20" t="s">
        <v>8349</v>
      </c>
      <c r="P1329" s="20" t="s">
        <v>8356</v>
      </c>
      <c r="Q1329" s="20" t="str">
        <f>CONCATENATE(Table1[[#This Row],[date]],"-",M1329,"-",L1329)</f>
        <v>7-Oct-1972</v>
      </c>
      <c r="R1329" s="24">
        <f t="shared" si="20"/>
        <v>50.666666666666664</v>
      </c>
    </row>
    <row r="1330" spans="1:18" x14ac:dyDescent="0.25">
      <c r="A1330" t="s">
        <v>2020</v>
      </c>
      <c r="B1330">
        <v>1966</v>
      </c>
      <c r="C1330" t="s">
        <v>8355</v>
      </c>
      <c r="D1330">
        <v>9</v>
      </c>
      <c r="E1330">
        <v>0</v>
      </c>
      <c r="F1330" s="17">
        <v>11090.72</v>
      </c>
      <c r="G1330" t="s">
        <v>8350</v>
      </c>
      <c r="H1330" t="s">
        <v>8353</v>
      </c>
      <c r="I1330" t="s">
        <v>8351</v>
      </c>
      <c r="L1330" s="20">
        <v>1966</v>
      </c>
      <c r="M1330" s="20" t="s">
        <v>8355</v>
      </c>
      <c r="N1330" s="20" t="s">
        <v>8350</v>
      </c>
      <c r="O1330" s="20" t="s">
        <v>8353</v>
      </c>
      <c r="P1330" s="20" t="s">
        <v>8351</v>
      </c>
      <c r="Q1330" s="20" t="str">
        <f>CONCATENATE(Table1[[#This Row],[date]],"-",M1330,"-",L1330)</f>
        <v>9-Sep-1966</v>
      </c>
      <c r="R1330" s="24">
        <f t="shared" si="20"/>
        <v>56.746034743202415</v>
      </c>
    </row>
    <row r="1331" spans="1:18" x14ac:dyDescent="0.25">
      <c r="A1331" t="s">
        <v>2018</v>
      </c>
      <c r="B1331">
        <v>1966</v>
      </c>
      <c r="C1331" t="s">
        <v>8348</v>
      </c>
      <c r="D1331">
        <v>5</v>
      </c>
      <c r="E1331">
        <v>0</v>
      </c>
      <c r="F1331" s="17">
        <v>11093.62</v>
      </c>
      <c r="G1331" t="s">
        <v>8350</v>
      </c>
      <c r="H1331" t="s">
        <v>8353</v>
      </c>
      <c r="I1331" t="s">
        <v>8351</v>
      </c>
      <c r="L1331" s="20">
        <v>1966</v>
      </c>
      <c r="M1331" s="20" t="s">
        <v>8348</v>
      </c>
      <c r="N1331" s="20" t="s">
        <v>8350</v>
      </c>
      <c r="O1331" s="20" t="s">
        <v>8353</v>
      </c>
      <c r="P1331" s="20" t="s">
        <v>8351</v>
      </c>
      <c r="Q1331" s="20" t="str">
        <f>CONCATENATE(Table1[[#This Row],[date]],"-",M1331,"-",L1331)</f>
        <v>5-Jul-1966</v>
      </c>
      <c r="R1331" s="24">
        <f t="shared" si="20"/>
        <v>56.926737160120844</v>
      </c>
    </row>
    <row r="1332" spans="1:18" x14ac:dyDescent="0.25">
      <c r="A1332" t="s">
        <v>2016</v>
      </c>
      <c r="B1332">
        <v>1980</v>
      </c>
      <c r="C1332" t="s">
        <v>8358</v>
      </c>
      <c r="D1332">
        <v>20</v>
      </c>
      <c r="E1332">
        <v>2</v>
      </c>
      <c r="F1332" s="17">
        <v>11103.33</v>
      </c>
      <c r="G1332" t="s">
        <v>8350</v>
      </c>
      <c r="H1332" t="s">
        <v>8353</v>
      </c>
      <c r="I1332" t="s">
        <v>8369</v>
      </c>
      <c r="L1332" s="20">
        <v>1980</v>
      </c>
      <c r="M1332" s="20" t="s">
        <v>8358</v>
      </c>
      <c r="N1332" s="20" t="s">
        <v>8350</v>
      </c>
      <c r="O1332" s="20" t="s">
        <v>8353</v>
      </c>
      <c r="P1332" s="20" t="s">
        <v>8369</v>
      </c>
      <c r="Q1332" s="20" t="str">
        <f>CONCATENATE(Table1[[#This Row],[date]],"-",M1332,"-",L1332)</f>
        <v>20-Aug-1980</v>
      </c>
      <c r="R1332" s="24">
        <f t="shared" si="20"/>
        <v>42.798083504449011</v>
      </c>
    </row>
    <row r="1333" spans="1:18" x14ac:dyDescent="0.25">
      <c r="A1333" t="s">
        <v>2014</v>
      </c>
      <c r="B1333">
        <v>1969</v>
      </c>
      <c r="C1333" t="s">
        <v>8352</v>
      </c>
      <c r="D1333">
        <v>30</v>
      </c>
      <c r="E1333">
        <v>2</v>
      </c>
      <c r="F1333" s="17">
        <v>11150.78</v>
      </c>
      <c r="G1333" t="s">
        <v>8350</v>
      </c>
      <c r="H1333" t="s">
        <v>8349</v>
      </c>
      <c r="I1333" t="s">
        <v>8360</v>
      </c>
      <c r="L1333" s="20">
        <v>1969</v>
      </c>
      <c r="M1333" s="20" t="s">
        <v>8352</v>
      </c>
      <c r="N1333" s="20" t="s">
        <v>8350</v>
      </c>
      <c r="O1333" s="20" t="s">
        <v>8349</v>
      </c>
      <c r="P1333" s="20" t="s">
        <v>8360</v>
      </c>
      <c r="Q1333" s="20" t="str">
        <f>CONCATENATE(Table1[[#This Row],[date]],"-",M1333,"-",L1333)</f>
        <v>30-Nov-1969</v>
      </c>
      <c r="R1333" s="24">
        <f t="shared" si="20"/>
        <v>53.521505376344081</v>
      </c>
    </row>
    <row r="1334" spans="1:18" x14ac:dyDescent="0.25">
      <c r="A1334" t="s">
        <v>2012</v>
      </c>
      <c r="B1334">
        <v>1969</v>
      </c>
      <c r="C1334" t="s">
        <v>8354</v>
      </c>
      <c r="D1334">
        <v>25</v>
      </c>
      <c r="E1334">
        <v>2</v>
      </c>
      <c r="F1334" s="17">
        <v>11163.57</v>
      </c>
      <c r="G1334" t="s">
        <v>8350</v>
      </c>
      <c r="H1334" t="s">
        <v>8349</v>
      </c>
      <c r="I1334" t="s">
        <v>8360</v>
      </c>
      <c r="L1334" s="20">
        <v>1969</v>
      </c>
      <c r="M1334" s="20" t="s">
        <v>8354</v>
      </c>
      <c r="N1334" s="20" t="s">
        <v>8350</v>
      </c>
      <c r="O1334" s="20" t="s">
        <v>8349</v>
      </c>
      <c r="P1334" s="20" t="s">
        <v>8360</v>
      </c>
      <c r="Q1334" s="20" t="str">
        <f>CONCATENATE(Table1[[#This Row],[date]],"-",M1334,"-",L1334)</f>
        <v>25-Jun-1969</v>
      </c>
      <c r="R1334" s="24">
        <f t="shared" si="20"/>
        <v>53.954101951413776</v>
      </c>
    </row>
    <row r="1335" spans="1:18" x14ac:dyDescent="0.25">
      <c r="A1335" t="s">
        <v>2010</v>
      </c>
      <c r="B1335">
        <v>1966</v>
      </c>
      <c r="C1335" t="s">
        <v>8358</v>
      </c>
      <c r="D1335">
        <v>6</v>
      </c>
      <c r="E1335">
        <v>0</v>
      </c>
      <c r="F1335" s="17">
        <v>11165.42</v>
      </c>
      <c r="G1335" t="s">
        <v>8350</v>
      </c>
      <c r="H1335" t="s">
        <v>8353</v>
      </c>
      <c r="I1335" t="s">
        <v>8363</v>
      </c>
      <c r="L1335" s="20">
        <v>1966</v>
      </c>
      <c r="M1335" s="20" t="s">
        <v>8358</v>
      </c>
      <c r="N1335" s="20" t="s">
        <v>8350</v>
      </c>
      <c r="O1335" s="20" t="s">
        <v>8353</v>
      </c>
      <c r="P1335" s="20" t="s">
        <v>8363</v>
      </c>
      <c r="Q1335" s="20" t="str">
        <f>CONCATENATE(Table1[[#This Row],[date]],"-",M1335,"-",L1335)</f>
        <v>6-Aug-1966</v>
      </c>
      <c r="R1335" s="24">
        <f t="shared" si="20"/>
        <v>56.839123867069489</v>
      </c>
    </row>
    <row r="1336" spans="1:18" x14ac:dyDescent="0.25">
      <c r="A1336" t="s">
        <v>2008</v>
      </c>
      <c r="B1336">
        <v>1972</v>
      </c>
      <c r="C1336" t="s">
        <v>8355</v>
      </c>
      <c r="D1336">
        <v>3</v>
      </c>
      <c r="E1336">
        <v>0</v>
      </c>
      <c r="F1336" s="17">
        <v>11186.2</v>
      </c>
      <c r="G1336" t="s">
        <v>8350</v>
      </c>
      <c r="H1336" t="s">
        <v>8349</v>
      </c>
      <c r="I1336" t="s">
        <v>8369</v>
      </c>
      <c r="L1336" s="20">
        <v>1972</v>
      </c>
      <c r="M1336" s="20" t="s">
        <v>8355</v>
      </c>
      <c r="N1336" s="20" t="s">
        <v>8350</v>
      </c>
      <c r="O1336" s="20" t="s">
        <v>8349</v>
      </c>
      <c r="P1336" s="20" t="s">
        <v>8369</v>
      </c>
      <c r="Q1336" s="20" t="str">
        <f>CONCATENATE(Table1[[#This Row],[date]],"-",M1336,"-",L1336)</f>
        <v>3-Sep-1972</v>
      </c>
      <c r="R1336" s="24">
        <f t="shared" si="20"/>
        <v>50.75975359342916</v>
      </c>
    </row>
    <row r="1337" spans="1:18" x14ac:dyDescent="0.25">
      <c r="A1337" t="s">
        <v>2006</v>
      </c>
      <c r="B1337">
        <v>1970</v>
      </c>
      <c r="C1337" t="s">
        <v>8354</v>
      </c>
      <c r="D1337">
        <v>14</v>
      </c>
      <c r="E1337">
        <v>2</v>
      </c>
      <c r="F1337" s="17">
        <v>11187.66</v>
      </c>
      <c r="G1337" t="s">
        <v>8350</v>
      </c>
      <c r="H1337" t="s">
        <v>8349</v>
      </c>
      <c r="I1337" t="s">
        <v>8356</v>
      </c>
      <c r="L1337" s="20">
        <v>1970</v>
      </c>
      <c r="M1337" s="20" t="s">
        <v>8354</v>
      </c>
      <c r="N1337" s="20" t="s">
        <v>8350</v>
      </c>
      <c r="O1337" s="20" t="s">
        <v>8349</v>
      </c>
      <c r="P1337" s="20" t="s">
        <v>8356</v>
      </c>
      <c r="Q1337" s="20" t="str">
        <f>CONCATENATE(Table1[[#This Row],[date]],"-",M1337,"-",L1337)</f>
        <v>14-Jun-1970</v>
      </c>
      <c r="R1337" s="24">
        <f t="shared" si="20"/>
        <v>52.984231607767576</v>
      </c>
    </row>
    <row r="1338" spans="1:18" x14ac:dyDescent="0.25">
      <c r="A1338" t="s">
        <v>2004</v>
      </c>
      <c r="B1338">
        <v>1976</v>
      </c>
      <c r="C1338" t="s">
        <v>8354</v>
      </c>
      <c r="D1338">
        <v>28</v>
      </c>
      <c r="E1338">
        <v>2</v>
      </c>
      <c r="F1338" s="17">
        <v>11217.35</v>
      </c>
      <c r="G1338" t="s">
        <v>8350</v>
      </c>
      <c r="H1338" t="s">
        <v>8349</v>
      </c>
      <c r="I1338" t="s">
        <v>8365</v>
      </c>
      <c r="L1338" s="20">
        <v>1976</v>
      </c>
      <c r="M1338" s="20" t="s">
        <v>8354</v>
      </c>
      <c r="N1338" s="20" t="s">
        <v>8350</v>
      </c>
      <c r="O1338" s="20" t="s">
        <v>8349</v>
      </c>
      <c r="P1338" s="20" t="s">
        <v>8365</v>
      </c>
      <c r="Q1338" s="20" t="str">
        <f>CONCATENATE(Table1[[#This Row],[date]],"-",M1338,"-",L1338)</f>
        <v>28-Jun-1976</v>
      </c>
      <c r="R1338" s="24">
        <f t="shared" si="20"/>
        <v>46.943189596167009</v>
      </c>
    </row>
    <row r="1339" spans="1:18" x14ac:dyDescent="0.25">
      <c r="A1339" t="s">
        <v>2002</v>
      </c>
      <c r="B1339">
        <v>1969</v>
      </c>
      <c r="C1339" t="s">
        <v>8357</v>
      </c>
      <c r="D1339">
        <v>30</v>
      </c>
      <c r="E1339">
        <v>2</v>
      </c>
      <c r="F1339" s="17">
        <v>11244.38</v>
      </c>
      <c r="G1339" t="s">
        <v>8350</v>
      </c>
      <c r="H1339" t="s">
        <v>8353</v>
      </c>
      <c r="I1339" t="s">
        <v>8363</v>
      </c>
      <c r="L1339" s="20">
        <v>1969</v>
      </c>
      <c r="M1339" s="20" t="s">
        <v>8357</v>
      </c>
      <c r="N1339" s="20" t="s">
        <v>8350</v>
      </c>
      <c r="O1339" s="20" t="s">
        <v>8353</v>
      </c>
      <c r="P1339" s="20" t="s">
        <v>8363</v>
      </c>
      <c r="Q1339" s="20" t="str">
        <f>CONCATENATE(Table1[[#This Row],[date]],"-",M1339,"-",L1339)</f>
        <v>30-Dec-1969</v>
      </c>
      <c r="R1339" s="24">
        <f t="shared" si="20"/>
        <v>53.43936678614098</v>
      </c>
    </row>
    <row r="1340" spans="1:18" x14ac:dyDescent="0.25">
      <c r="A1340" t="s">
        <v>2000</v>
      </c>
      <c r="B1340">
        <v>1989</v>
      </c>
      <c r="C1340" t="s">
        <v>8357</v>
      </c>
      <c r="D1340">
        <v>17</v>
      </c>
      <c r="E1340">
        <v>3</v>
      </c>
      <c r="F1340" s="17">
        <v>11250.43</v>
      </c>
      <c r="G1340" t="s">
        <v>8350</v>
      </c>
      <c r="H1340" t="s">
        <v>8349</v>
      </c>
      <c r="I1340" t="s">
        <v>8372</v>
      </c>
      <c r="L1340" s="20">
        <v>1989</v>
      </c>
      <c r="M1340" s="20" t="s">
        <v>8357</v>
      </c>
      <c r="N1340" s="20" t="s">
        <v>8350</v>
      </c>
      <c r="O1340" s="20" t="s">
        <v>8349</v>
      </c>
      <c r="P1340" s="20" t="s">
        <v>8372</v>
      </c>
      <c r="Q1340" s="20" t="str">
        <f>CONCATENATE(Table1[[#This Row],[date]],"-",M1340,"-",L1340)</f>
        <v>17-Dec-1989</v>
      </c>
      <c r="R1340" s="24">
        <f t="shared" si="20"/>
        <v>33.474927638269577</v>
      </c>
    </row>
    <row r="1341" spans="1:18" x14ac:dyDescent="0.25">
      <c r="A1341" t="s">
        <v>1998</v>
      </c>
      <c r="B1341">
        <v>1969</v>
      </c>
      <c r="C1341" t="s">
        <v>8358</v>
      </c>
      <c r="D1341">
        <v>20</v>
      </c>
      <c r="E1341">
        <v>3</v>
      </c>
      <c r="F1341" s="17">
        <v>11253.42</v>
      </c>
      <c r="G1341" t="s">
        <v>8350</v>
      </c>
      <c r="H1341" t="s">
        <v>8353</v>
      </c>
      <c r="I1341" t="s">
        <v>8360</v>
      </c>
      <c r="L1341" s="20">
        <v>1969</v>
      </c>
      <c r="M1341" s="20" t="s">
        <v>8358</v>
      </c>
      <c r="N1341" s="20" t="s">
        <v>8350</v>
      </c>
      <c r="O1341" s="20" t="s">
        <v>8353</v>
      </c>
      <c r="P1341" s="20" t="s">
        <v>8360</v>
      </c>
      <c r="Q1341" s="20" t="str">
        <f>CONCATENATE(Table1[[#This Row],[date]],"-",M1341,"-",L1341)</f>
        <v>20-Aug-1969</v>
      </c>
      <c r="R1341" s="24">
        <f t="shared" si="20"/>
        <v>53.800776583034647</v>
      </c>
    </row>
    <row r="1342" spans="1:18" x14ac:dyDescent="0.25">
      <c r="A1342" t="s">
        <v>1996</v>
      </c>
      <c r="B1342">
        <v>1981</v>
      </c>
      <c r="C1342" t="s">
        <v>8359</v>
      </c>
      <c r="D1342">
        <v>2</v>
      </c>
      <c r="E1342">
        <v>1</v>
      </c>
      <c r="F1342" s="17">
        <v>11255.29</v>
      </c>
      <c r="G1342" t="s">
        <v>8350</v>
      </c>
      <c r="H1342" t="s">
        <v>8353</v>
      </c>
      <c r="I1342" t="s">
        <v>8372</v>
      </c>
      <c r="L1342" s="20">
        <v>1981</v>
      </c>
      <c r="M1342" s="20" t="s">
        <v>8359</v>
      </c>
      <c r="N1342" s="20" t="s">
        <v>8350</v>
      </c>
      <c r="O1342" s="20" t="s">
        <v>8353</v>
      </c>
      <c r="P1342" s="20" t="s">
        <v>8372</v>
      </c>
      <c r="Q1342" s="20" t="str">
        <f>CONCATENATE(Table1[[#This Row],[date]],"-",M1342,"-",L1342)</f>
        <v>2-Oct-1981</v>
      </c>
      <c r="R1342" s="24">
        <f t="shared" si="20"/>
        <v>41.683030881884747</v>
      </c>
    </row>
    <row r="1343" spans="1:18" x14ac:dyDescent="0.25">
      <c r="A1343" t="s">
        <v>1994</v>
      </c>
      <c r="B1343">
        <v>1969</v>
      </c>
      <c r="C1343" t="s">
        <v>8359</v>
      </c>
      <c r="D1343">
        <v>11</v>
      </c>
      <c r="E1343">
        <v>3</v>
      </c>
      <c r="F1343" s="17">
        <v>11264.54</v>
      </c>
      <c r="G1343" t="s">
        <v>8350</v>
      </c>
      <c r="H1343" t="s">
        <v>8349</v>
      </c>
      <c r="I1343" t="s">
        <v>8360</v>
      </c>
      <c r="L1343" s="20">
        <v>1969</v>
      </c>
      <c r="M1343" s="20" t="s">
        <v>8359</v>
      </c>
      <c r="N1343" s="20" t="s">
        <v>8350</v>
      </c>
      <c r="O1343" s="20" t="s">
        <v>8349</v>
      </c>
      <c r="P1343" s="20" t="s">
        <v>8360</v>
      </c>
      <c r="Q1343" s="20" t="str">
        <f>CONCATENATE(Table1[[#This Row],[date]],"-",M1343,"-",L1343)</f>
        <v>11-Oct-1969</v>
      </c>
      <c r="R1343" s="24">
        <f t="shared" si="20"/>
        <v>53.658403026682592</v>
      </c>
    </row>
    <row r="1344" spans="1:18" x14ac:dyDescent="0.25">
      <c r="A1344" t="s">
        <v>1992</v>
      </c>
      <c r="B1344">
        <v>1971</v>
      </c>
      <c r="C1344" t="s">
        <v>8357</v>
      </c>
      <c r="D1344">
        <v>26</v>
      </c>
      <c r="E1344">
        <v>0</v>
      </c>
      <c r="F1344" s="17">
        <v>11265.71</v>
      </c>
      <c r="G1344" t="s">
        <v>8350</v>
      </c>
      <c r="H1344" t="s">
        <v>8353</v>
      </c>
      <c r="I1344" t="s">
        <v>8365</v>
      </c>
      <c r="L1344" s="20">
        <v>1971</v>
      </c>
      <c r="M1344" s="20" t="s">
        <v>8357</v>
      </c>
      <c r="N1344" s="20" t="s">
        <v>8350</v>
      </c>
      <c r="O1344" s="20" t="s">
        <v>8353</v>
      </c>
      <c r="P1344" s="20" t="s">
        <v>8365</v>
      </c>
      <c r="Q1344" s="20" t="str">
        <f>CONCATENATE(Table1[[#This Row],[date]],"-",M1344,"-",L1344)</f>
        <v>26-Dec-1971</v>
      </c>
      <c r="R1344" s="24">
        <f t="shared" si="20"/>
        <v>51.450356441781175</v>
      </c>
    </row>
    <row r="1345" spans="1:18" x14ac:dyDescent="0.25">
      <c r="A1345" t="s">
        <v>1990</v>
      </c>
      <c r="B1345">
        <v>2004</v>
      </c>
      <c r="C1345" t="s">
        <v>8359</v>
      </c>
      <c r="D1345">
        <v>4</v>
      </c>
      <c r="E1345">
        <v>1</v>
      </c>
      <c r="F1345" s="17">
        <v>11272.33</v>
      </c>
      <c r="G1345" t="s">
        <v>8350</v>
      </c>
      <c r="H1345" t="s">
        <v>8349</v>
      </c>
      <c r="I1345" t="s">
        <v>8362</v>
      </c>
      <c r="L1345" s="20">
        <v>2004</v>
      </c>
      <c r="M1345" s="20" t="s">
        <v>8359</v>
      </c>
      <c r="N1345" s="20" t="s">
        <v>8350</v>
      </c>
      <c r="O1345" s="20" t="s">
        <v>8349</v>
      </c>
      <c r="P1345" s="20" t="s">
        <v>8362</v>
      </c>
      <c r="Q1345" s="20" t="str">
        <f>CONCATENATE(Table1[[#This Row],[date]],"-",M1345,"-",L1345)</f>
        <v>4-Oct-2004</v>
      </c>
      <c r="R1345" s="24">
        <f t="shared" si="20"/>
        <v>18.674880219028061</v>
      </c>
    </row>
    <row r="1346" spans="1:18" x14ac:dyDescent="0.25">
      <c r="A1346" t="s">
        <v>1988</v>
      </c>
      <c r="B1346">
        <v>1967</v>
      </c>
      <c r="C1346" t="s">
        <v>8354</v>
      </c>
      <c r="D1346">
        <v>14</v>
      </c>
      <c r="E1346">
        <v>0</v>
      </c>
      <c r="F1346" s="17">
        <v>11286.54</v>
      </c>
      <c r="G1346" t="s">
        <v>8350</v>
      </c>
      <c r="H1346" t="s">
        <v>8350</v>
      </c>
      <c r="I1346" t="s">
        <v>8366</v>
      </c>
      <c r="L1346" s="20">
        <v>1967</v>
      </c>
      <c r="M1346" s="20" t="s">
        <v>8354</v>
      </c>
      <c r="N1346" s="20" t="s">
        <v>8350</v>
      </c>
      <c r="O1346" s="20" t="s">
        <v>8350</v>
      </c>
      <c r="P1346" s="20" t="s">
        <v>8366</v>
      </c>
      <c r="Q1346" s="20" t="str">
        <f>CONCATENATE(Table1[[#This Row],[date]],"-",M1346,"-",L1346)</f>
        <v>14-Jun-1967</v>
      </c>
      <c r="R1346" s="24">
        <f t="shared" si="20"/>
        <v>55.98424516067054</v>
      </c>
    </row>
    <row r="1347" spans="1:18" x14ac:dyDescent="0.25">
      <c r="A1347" t="s">
        <v>1986</v>
      </c>
      <c r="B1347">
        <v>1970</v>
      </c>
      <c r="C1347" t="s">
        <v>8354</v>
      </c>
      <c r="D1347">
        <v>22</v>
      </c>
      <c r="E1347">
        <v>3</v>
      </c>
      <c r="F1347" s="17">
        <v>11289.11</v>
      </c>
      <c r="G1347" t="s">
        <v>8350</v>
      </c>
      <c r="H1347" t="s">
        <v>8353</v>
      </c>
      <c r="I1347" t="s">
        <v>8356</v>
      </c>
      <c r="L1347" s="20">
        <v>1970</v>
      </c>
      <c r="M1347" s="20" t="s">
        <v>8354</v>
      </c>
      <c r="N1347" s="20" t="s">
        <v>8350</v>
      </c>
      <c r="O1347" s="20" t="s">
        <v>8353</v>
      </c>
      <c r="P1347" s="20" t="s">
        <v>8356</v>
      </c>
      <c r="Q1347" s="20" t="str">
        <f>CONCATENATE(Table1[[#This Row],[date]],"-",M1347,"-",L1347)</f>
        <v>22-Jun-1970</v>
      </c>
      <c r="R1347" s="24">
        <f t="shared" ref="R1347:R1410" si="21">YEARFRAC(Q1347,DATE(2023,6,8),1)</f>
        <v>52.962328246210006</v>
      </c>
    </row>
    <row r="1348" spans="1:18" x14ac:dyDescent="0.25">
      <c r="A1348" t="s">
        <v>1984</v>
      </c>
      <c r="B1348">
        <v>1988</v>
      </c>
      <c r="C1348" t="s">
        <v>8352</v>
      </c>
      <c r="D1348">
        <v>14</v>
      </c>
      <c r="E1348">
        <v>3</v>
      </c>
      <c r="F1348" s="17">
        <v>11294.57</v>
      </c>
      <c r="G1348" t="s">
        <v>8350</v>
      </c>
      <c r="H1348" t="s">
        <v>8353</v>
      </c>
      <c r="I1348" t="s">
        <v>8373</v>
      </c>
      <c r="L1348" s="20">
        <v>1988</v>
      </c>
      <c r="M1348" s="20" t="s">
        <v>8352</v>
      </c>
      <c r="N1348" s="20" t="s">
        <v>8350</v>
      </c>
      <c r="O1348" s="20" t="s">
        <v>8353</v>
      </c>
      <c r="P1348" s="20" t="s">
        <v>8373</v>
      </c>
      <c r="Q1348" s="20" t="str">
        <f>CONCATENATE(Table1[[#This Row],[date]],"-",M1348,"-",L1348)</f>
        <v>14-Nov-1988</v>
      </c>
      <c r="R1348" s="24">
        <f t="shared" si="21"/>
        <v>34.562628336755644</v>
      </c>
    </row>
    <row r="1349" spans="1:18" x14ac:dyDescent="0.25">
      <c r="A1349" t="s">
        <v>1982</v>
      </c>
      <c r="B1349">
        <v>1972</v>
      </c>
      <c r="C1349" t="s">
        <v>8355</v>
      </c>
      <c r="D1349">
        <v>25</v>
      </c>
      <c r="E1349">
        <v>4</v>
      </c>
      <c r="F1349" s="17">
        <v>11299.34</v>
      </c>
      <c r="G1349" t="s">
        <v>8350</v>
      </c>
      <c r="H1349" t="s">
        <v>8349</v>
      </c>
      <c r="I1349" t="s">
        <v>8360</v>
      </c>
      <c r="L1349" s="20">
        <v>1972</v>
      </c>
      <c r="M1349" s="20" t="s">
        <v>8355</v>
      </c>
      <c r="N1349" s="20" t="s">
        <v>8350</v>
      </c>
      <c r="O1349" s="20" t="s">
        <v>8349</v>
      </c>
      <c r="P1349" s="20" t="s">
        <v>8360</v>
      </c>
      <c r="Q1349" s="20" t="str">
        <f>CONCATENATE(Table1[[#This Row],[date]],"-",M1349,"-",L1349)</f>
        <v>25-Sep-1972</v>
      </c>
      <c r="R1349" s="24">
        <f t="shared" si="21"/>
        <v>50.699520876112253</v>
      </c>
    </row>
    <row r="1350" spans="1:18" x14ac:dyDescent="0.25">
      <c r="A1350" t="s">
        <v>1980</v>
      </c>
      <c r="B1350">
        <v>1968</v>
      </c>
      <c r="C1350" t="s">
        <v>8359</v>
      </c>
      <c r="D1350">
        <v>6</v>
      </c>
      <c r="E1350">
        <v>1</v>
      </c>
      <c r="F1350" s="17">
        <v>11305.93</v>
      </c>
      <c r="G1350" t="s">
        <v>8350</v>
      </c>
      <c r="H1350" t="s">
        <v>8353</v>
      </c>
      <c r="I1350" t="s">
        <v>8356</v>
      </c>
      <c r="L1350" s="20">
        <v>1968</v>
      </c>
      <c r="M1350" s="20" t="s">
        <v>8359</v>
      </c>
      <c r="N1350" s="20" t="s">
        <v>8350</v>
      </c>
      <c r="O1350" s="20" t="s">
        <v>8353</v>
      </c>
      <c r="P1350" s="20" t="s">
        <v>8356</v>
      </c>
      <c r="Q1350" s="20" t="str">
        <f>CONCATENATE(Table1[[#This Row],[date]],"-",M1350,"-",L1350)</f>
        <v>6-Oct-1968</v>
      </c>
      <c r="R1350" s="24">
        <f t="shared" si="21"/>
        <v>54.669404517453799</v>
      </c>
    </row>
    <row r="1351" spans="1:18" x14ac:dyDescent="0.25">
      <c r="A1351" t="s">
        <v>1978</v>
      </c>
      <c r="B1351">
        <v>1963</v>
      </c>
      <c r="C1351" t="s">
        <v>8352</v>
      </c>
      <c r="D1351">
        <v>22</v>
      </c>
      <c r="E1351">
        <v>0</v>
      </c>
      <c r="F1351" s="17">
        <v>11312.33</v>
      </c>
      <c r="G1351" t="s">
        <v>8350</v>
      </c>
      <c r="H1351" t="s">
        <v>8350</v>
      </c>
      <c r="I1351" t="s">
        <v>8356</v>
      </c>
      <c r="L1351" s="20">
        <v>1963</v>
      </c>
      <c r="M1351" s="20" t="s">
        <v>8352</v>
      </c>
      <c r="N1351" s="20" t="s">
        <v>8350</v>
      </c>
      <c r="O1351" s="20" t="s">
        <v>8350</v>
      </c>
      <c r="P1351" s="20" t="s">
        <v>8356</v>
      </c>
      <c r="Q1351" s="20" t="str">
        <f>CONCATENATE(Table1[[#This Row],[date]],"-",M1351,"-",L1351)</f>
        <v>22-Nov-1963</v>
      </c>
      <c r="R1351" s="24">
        <f t="shared" si="21"/>
        <v>59.543447037701974</v>
      </c>
    </row>
    <row r="1352" spans="1:18" x14ac:dyDescent="0.25">
      <c r="A1352" t="s">
        <v>1976</v>
      </c>
      <c r="B1352">
        <v>1995</v>
      </c>
      <c r="C1352" t="s">
        <v>8357</v>
      </c>
      <c r="D1352">
        <v>10</v>
      </c>
      <c r="E1352">
        <v>0</v>
      </c>
      <c r="F1352" s="17">
        <v>11318.57</v>
      </c>
      <c r="G1352" t="s">
        <v>8350</v>
      </c>
      <c r="H1352" t="s">
        <v>8349</v>
      </c>
      <c r="I1352" t="s">
        <v>8372</v>
      </c>
      <c r="L1352" s="20">
        <v>1995</v>
      </c>
      <c r="M1352" s="20" t="s">
        <v>8357</v>
      </c>
      <c r="N1352" s="20" t="s">
        <v>8350</v>
      </c>
      <c r="O1352" s="20" t="s">
        <v>8349</v>
      </c>
      <c r="P1352" s="20" t="s">
        <v>8372</v>
      </c>
      <c r="Q1352" s="20" t="str">
        <f>CONCATENATE(Table1[[#This Row],[date]],"-",M1352,"-",L1352)</f>
        <v>10-Dec-1995</v>
      </c>
      <c r="R1352" s="24">
        <f t="shared" si="21"/>
        <v>27.49414652567976</v>
      </c>
    </row>
    <row r="1353" spans="1:18" x14ac:dyDescent="0.25">
      <c r="A1353" t="s">
        <v>1974</v>
      </c>
      <c r="B1353">
        <v>1963</v>
      </c>
      <c r="C1353" t="s">
        <v>8348</v>
      </c>
      <c r="D1353">
        <v>11</v>
      </c>
      <c r="E1353">
        <v>0</v>
      </c>
      <c r="F1353" s="17">
        <v>11319.12</v>
      </c>
      <c r="G1353" t="s">
        <v>8350</v>
      </c>
      <c r="H1353" t="s">
        <v>8353</v>
      </c>
      <c r="I1353" t="s">
        <v>8356</v>
      </c>
      <c r="L1353" s="20">
        <v>1963</v>
      </c>
      <c r="M1353" s="20" t="s">
        <v>8348</v>
      </c>
      <c r="N1353" s="20" t="s">
        <v>8350</v>
      </c>
      <c r="O1353" s="20" t="s">
        <v>8353</v>
      </c>
      <c r="P1353" s="20" t="s">
        <v>8356</v>
      </c>
      <c r="Q1353" s="20" t="str">
        <f>CONCATENATE(Table1[[#This Row],[date]],"-",M1353,"-",L1353)</f>
        <v>11-Jul-1963</v>
      </c>
      <c r="R1353" s="24">
        <f t="shared" si="21"/>
        <v>59.910323159784561</v>
      </c>
    </row>
    <row r="1354" spans="1:18" x14ac:dyDescent="0.25">
      <c r="A1354" t="s">
        <v>1972</v>
      </c>
      <c r="B1354">
        <v>2002</v>
      </c>
      <c r="C1354" t="s">
        <v>8355</v>
      </c>
      <c r="D1354">
        <v>20</v>
      </c>
      <c r="E1354">
        <v>0</v>
      </c>
      <c r="F1354" s="17">
        <v>11321.49</v>
      </c>
      <c r="G1354" t="s">
        <v>8350</v>
      </c>
      <c r="H1354" t="s">
        <v>8350</v>
      </c>
      <c r="I1354" t="s">
        <v>8356</v>
      </c>
      <c r="L1354" s="20">
        <v>2002</v>
      </c>
      <c r="M1354" s="20" t="s">
        <v>8355</v>
      </c>
      <c r="N1354" s="20" t="s">
        <v>8350</v>
      </c>
      <c r="O1354" s="20" t="s">
        <v>8350</v>
      </c>
      <c r="P1354" s="20" t="s">
        <v>8356</v>
      </c>
      <c r="Q1354" s="20" t="str">
        <f>CONCATENATE(Table1[[#This Row],[date]],"-",M1354,"-",L1354)</f>
        <v>20-Sep-2002</v>
      </c>
      <c r="R1354" s="24">
        <f t="shared" si="21"/>
        <v>20.715868077162412</v>
      </c>
    </row>
    <row r="1355" spans="1:18" x14ac:dyDescent="0.25">
      <c r="A1355" t="s">
        <v>1970</v>
      </c>
      <c r="B1355">
        <v>1989</v>
      </c>
      <c r="C1355" t="s">
        <v>8358</v>
      </c>
      <c r="D1355">
        <v>19</v>
      </c>
      <c r="E1355">
        <v>1</v>
      </c>
      <c r="F1355" s="17">
        <v>11326.71</v>
      </c>
      <c r="G1355" t="s">
        <v>8350</v>
      </c>
      <c r="H1355" t="s">
        <v>8350</v>
      </c>
      <c r="I1355" t="s">
        <v>8351</v>
      </c>
      <c r="L1355" s="20">
        <v>1989</v>
      </c>
      <c r="M1355" s="20" t="s">
        <v>8358</v>
      </c>
      <c r="N1355" s="20" t="s">
        <v>8350</v>
      </c>
      <c r="O1355" s="20" t="s">
        <v>8350</v>
      </c>
      <c r="P1355" s="20" t="s">
        <v>8351</v>
      </c>
      <c r="Q1355" s="20" t="str">
        <f>CONCATENATE(Table1[[#This Row],[date]],"-",M1355,"-",L1355)</f>
        <v>19-Aug-1989</v>
      </c>
      <c r="R1355" s="24">
        <f t="shared" si="21"/>
        <v>33.803489008839861</v>
      </c>
    </row>
    <row r="1356" spans="1:18" x14ac:dyDescent="0.25">
      <c r="A1356" t="s">
        <v>1968</v>
      </c>
      <c r="B1356">
        <v>1968</v>
      </c>
      <c r="C1356" t="s">
        <v>8352</v>
      </c>
      <c r="D1356">
        <v>2</v>
      </c>
      <c r="E1356">
        <v>0</v>
      </c>
      <c r="F1356" s="17">
        <v>11344.32</v>
      </c>
      <c r="G1356" t="s">
        <v>8350</v>
      </c>
      <c r="H1356" t="s">
        <v>8349</v>
      </c>
      <c r="I1356" t="s">
        <v>8365</v>
      </c>
      <c r="L1356" s="20">
        <v>1968</v>
      </c>
      <c r="M1356" s="20" t="s">
        <v>8352</v>
      </c>
      <c r="N1356" s="20" t="s">
        <v>8350</v>
      </c>
      <c r="O1356" s="20" t="s">
        <v>8349</v>
      </c>
      <c r="P1356" s="20" t="s">
        <v>8365</v>
      </c>
      <c r="Q1356" s="20" t="str">
        <f>CONCATENATE(Table1[[#This Row],[date]],"-",M1356,"-",L1356)</f>
        <v>2-Nov-1968</v>
      </c>
      <c r="R1356" s="24">
        <f t="shared" si="21"/>
        <v>54.595482546201232</v>
      </c>
    </row>
    <row r="1357" spans="1:18" x14ac:dyDescent="0.25">
      <c r="A1357" t="s">
        <v>1966</v>
      </c>
      <c r="B1357">
        <v>1964</v>
      </c>
      <c r="C1357" t="s">
        <v>8348</v>
      </c>
      <c r="D1357">
        <v>12</v>
      </c>
      <c r="E1357">
        <v>0</v>
      </c>
      <c r="F1357" s="17">
        <v>11345.52</v>
      </c>
      <c r="G1357" t="s">
        <v>8350</v>
      </c>
      <c r="H1357" t="s">
        <v>8350</v>
      </c>
      <c r="I1357" t="s">
        <v>8360</v>
      </c>
      <c r="L1357" s="20">
        <v>1964</v>
      </c>
      <c r="M1357" s="20" t="s">
        <v>8348</v>
      </c>
      <c r="N1357" s="20" t="s">
        <v>8350</v>
      </c>
      <c r="O1357" s="20" t="s">
        <v>8350</v>
      </c>
      <c r="P1357" s="20" t="s">
        <v>8360</v>
      </c>
      <c r="Q1357" s="20" t="str">
        <f>CONCATENATE(Table1[[#This Row],[date]],"-",M1357,"-",L1357)</f>
        <v>12-Jul-1964</v>
      </c>
      <c r="R1357" s="24">
        <f t="shared" si="21"/>
        <v>58.904859685147159</v>
      </c>
    </row>
    <row r="1358" spans="1:18" x14ac:dyDescent="0.25">
      <c r="A1358" t="s">
        <v>1964</v>
      </c>
      <c r="B1358">
        <v>1965</v>
      </c>
      <c r="C1358" t="s">
        <v>8352</v>
      </c>
      <c r="D1358">
        <v>29</v>
      </c>
      <c r="E1358">
        <v>0</v>
      </c>
      <c r="F1358" s="17">
        <v>11353.23</v>
      </c>
      <c r="G1358" t="s">
        <v>8350</v>
      </c>
      <c r="H1358" t="s">
        <v>8353</v>
      </c>
      <c r="I1358" t="s">
        <v>8356</v>
      </c>
      <c r="L1358" s="20">
        <v>1965</v>
      </c>
      <c r="M1358" s="20" t="s">
        <v>8352</v>
      </c>
      <c r="N1358" s="20" t="s">
        <v>8350</v>
      </c>
      <c r="O1358" s="20" t="s">
        <v>8353</v>
      </c>
      <c r="P1358" s="20" t="s">
        <v>8356</v>
      </c>
      <c r="Q1358" s="20" t="str">
        <f>CONCATENATE(Table1[[#This Row],[date]],"-",M1358,"-",L1358)</f>
        <v>29-Nov-1965</v>
      </c>
      <c r="R1358" s="24">
        <f t="shared" si="21"/>
        <v>57.524247064828991</v>
      </c>
    </row>
    <row r="1359" spans="1:18" x14ac:dyDescent="0.25">
      <c r="A1359" t="s">
        <v>1962</v>
      </c>
      <c r="B1359">
        <v>1965</v>
      </c>
      <c r="C1359" t="s">
        <v>8355</v>
      </c>
      <c r="D1359">
        <v>26</v>
      </c>
      <c r="E1359">
        <v>0</v>
      </c>
      <c r="F1359" s="17">
        <v>11356.66</v>
      </c>
      <c r="G1359" t="s">
        <v>8350</v>
      </c>
      <c r="H1359" t="s">
        <v>8350</v>
      </c>
      <c r="I1359" t="s">
        <v>8356</v>
      </c>
      <c r="L1359" s="20">
        <v>1965</v>
      </c>
      <c r="M1359" s="20" t="s">
        <v>8355</v>
      </c>
      <c r="N1359" s="20" t="s">
        <v>8350</v>
      </c>
      <c r="O1359" s="20" t="s">
        <v>8350</v>
      </c>
      <c r="P1359" s="20" t="s">
        <v>8356</v>
      </c>
      <c r="Q1359" s="20" t="str">
        <f>CONCATENATE(Table1[[#This Row],[date]],"-",M1359,"-",L1359)</f>
        <v>26-Sep-1965</v>
      </c>
      <c r="R1359" s="24">
        <f t="shared" si="21"/>
        <v>57.699475613717567</v>
      </c>
    </row>
    <row r="1360" spans="1:18" x14ac:dyDescent="0.25">
      <c r="A1360" t="s">
        <v>1960</v>
      </c>
      <c r="B1360">
        <v>1964</v>
      </c>
      <c r="C1360" t="s">
        <v>8348</v>
      </c>
      <c r="D1360">
        <v>4</v>
      </c>
      <c r="E1360">
        <v>0</v>
      </c>
      <c r="F1360" s="17">
        <v>11362.76</v>
      </c>
      <c r="G1360" t="s">
        <v>8350</v>
      </c>
      <c r="H1360" t="s">
        <v>8353</v>
      </c>
      <c r="I1360" t="s">
        <v>8360</v>
      </c>
      <c r="L1360" s="20">
        <v>1964</v>
      </c>
      <c r="M1360" s="20" t="s">
        <v>8348</v>
      </c>
      <c r="N1360" s="20" t="s">
        <v>8350</v>
      </c>
      <c r="O1360" s="20" t="s">
        <v>8353</v>
      </c>
      <c r="P1360" s="20" t="s">
        <v>8360</v>
      </c>
      <c r="Q1360" s="20" t="str">
        <f>CONCATENATE(Table1[[#This Row],[date]],"-",M1360,"-",L1360)</f>
        <v>4-Jul-1964</v>
      </c>
      <c r="R1360" s="24">
        <f t="shared" si="21"/>
        <v>58.926762491444215</v>
      </c>
    </row>
    <row r="1361" spans="1:18" x14ac:dyDescent="0.25">
      <c r="A1361" t="s">
        <v>1958</v>
      </c>
      <c r="B1361">
        <v>1964</v>
      </c>
      <c r="C1361" t="s">
        <v>8348</v>
      </c>
      <c r="D1361">
        <v>3</v>
      </c>
      <c r="E1361">
        <v>0</v>
      </c>
      <c r="F1361" s="17">
        <v>11363.28</v>
      </c>
      <c r="G1361" t="s">
        <v>8350</v>
      </c>
      <c r="H1361" t="s">
        <v>8353</v>
      </c>
      <c r="I1361" t="s">
        <v>8351</v>
      </c>
      <c r="L1361" s="20">
        <v>1964</v>
      </c>
      <c r="M1361" s="20" t="s">
        <v>8348</v>
      </c>
      <c r="N1361" s="20" t="s">
        <v>8350</v>
      </c>
      <c r="O1361" s="20" t="s">
        <v>8353</v>
      </c>
      <c r="P1361" s="20" t="s">
        <v>8351</v>
      </c>
      <c r="Q1361" s="20" t="str">
        <f>CONCATENATE(Table1[[#This Row],[date]],"-",M1361,"-",L1361)</f>
        <v>3-Jul-1964</v>
      </c>
      <c r="R1361" s="24">
        <f t="shared" si="21"/>
        <v>58.92950034223135</v>
      </c>
    </row>
    <row r="1362" spans="1:18" x14ac:dyDescent="0.25">
      <c r="A1362" t="s">
        <v>1956</v>
      </c>
      <c r="B1362">
        <v>1964</v>
      </c>
      <c r="C1362" t="s">
        <v>8357</v>
      </c>
      <c r="D1362">
        <v>13</v>
      </c>
      <c r="E1362">
        <v>0</v>
      </c>
      <c r="F1362" s="17">
        <v>11365.95</v>
      </c>
      <c r="G1362" t="s">
        <v>8350</v>
      </c>
      <c r="H1362" t="s">
        <v>8349</v>
      </c>
      <c r="I1362" t="s">
        <v>8360</v>
      </c>
      <c r="L1362" s="20">
        <v>1964</v>
      </c>
      <c r="M1362" s="20" t="s">
        <v>8357</v>
      </c>
      <c r="N1362" s="20" t="s">
        <v>8350</v>
      </c>
      <c r="O1362" s="20" t="s">
        <v>8349</v>
      </c>
      <c r="P1362" s="20" t="s">
        <v>8360</v>
      </c>
      <c r="Q1362" s="20" t="str">
        <f>CONCATENATE(Table1[[#This Row],[date]],"-",M1362,"-",L1362)</f>
        <v>13-Dec-1964</v>
      </c>
      <c r="R1362" s="24">
        <f t="shared" si="21"/>
        <v>58.483230663928815</v>
      </c>
    </row>
    <row r="1363" spans="1:18" x14ac:dyDescent="0.25">
      <c r="A1363" t="s">
        <v>1954</v>
      </c>
      <c r="B1363">
        <v>1979</v>
      </c>
      <c r="C1363" t="s">
        <v>8354</v>
      </c>
      <c r="D1363">
        <v>7</v>
      </c>
      <c r="E1363">
        <v>2</v>
      </c>
      <c r="F1363" s="17">
        <v>11369.39</v>
      </c>
      <c r="G1363" t="s">
        <v>8350</v>
      </c>
      <c r="H1363" t="s">
        <v>8353</v>
      </c>
      <c r="I1363" t="s">
        <v>8372</v>
      </c>
      <c r="L1363" s="20">
        <v>1979</v>
      </c>
      <c r="M1363" s="20" t="s">
        <v>8354</v>
      </c>
      <c r="N1363" s="20" t="s">
        <v>8350</v>
      </c>
      <c r="O1363" s="20" t="s">
        <v>8353</v>
      </c>
      <c r="P1363" s="20" t="s">
        <v>8372</v>
      </c>
      <c r="Q1363" s="20" t="str">
        <f>CONCATENATE(Table1[[#This Row],[date]],"-",M1363,"-",L1363)</f>
        <v>7-Jun-1979</v>
      </c>
      <c r="R1363" s="24">
        <f t="shared" si="21"/>
        <v>44.003407155025549</v>
      </c>
    </row>
    <row r="1364" spans="1:18" x14ac:dyDescent="0.25">
      <c r="A1364" t="s">
        <v>1952</v>
      </c>
      <c r="B1364">
        <v>1972</v>
      </c>
      <c r="C1364" t="s">
        <v>8357</v>
      </c>
      <c r="D1364">
        <v>6</v>
      </c>
      <c r="E1364">
        <v>0</v>
      </c>
      <c r="F1364" s="17">
        <v>11378.57</v>
      </c>
      <c r="G1364" t="s">
        <v>8350</v>
      </c>
      <c r="H1364" t="s">
        <v>8349</v>
      </c>
      <c r="I1364" t="s">
        <v>8365</v>
      </c>
      <c r="L1364" s="20">
        <v>1972</v>
      </c>
      <c r="M1364" s="20" t="s">
        <v>8357</v>
      </c>
      <c r="N1364" s="20" t="s">
        <v>8350</v>
      </c>
      <c r="O1364" s="20" t="s">
        <v>8349</v>
      </c>
      <c r="P1364" s="20" t="s">
        <v>8365</v>
      </c>
      <c r="Q1364" s="20" t="str">
        <f>CONCATENATE(Table1[[#This Row],[date]],"-",M1364,"-",L1364)</f>
        <v>6-Dec-1972</v>
      </c>
      <c r="R1364" s="24">
        <f t="shared" si="21"/>
        <v>50.502395619438744</v>
      </c>
    </row>
    <row r="1365" spans="1:18" x14ac:dyDescent="0.25">
      <c r="A1365" t="s">
        <v>1950</v>
      </c>
      <c r="B1365">
        <v>1964</v>
      </c>
      <c r="C1365" t="s">
        <v>8354</v>
      </c>
      <c r="D1365">
        <v>13</v>
      </c>
      <c r="E1365">
        <v>0</v>
      </c>
      <c r="F1365" s="17">
        <v>11381.33</v>
      </c>
      <c r="G1365" t="s">
        <v>8350</v>
      </c>
      <c r="H1365" t="s">
        <v>8349</v>
      </c>
      <c r="I1365" t="s">
        <v>8351</v>
      </c>
      <c r="L1365" s="20">
        <v>1964</v>
      </c>
      <c r="M1365" s="20" t="s">
        <v>8354</v>
      </c>
      <c r="N1365" s="20" t="s">
        <v>8350</v>
      </c>
      <c r="O1365" s="20" t="s">
        <v>8349</v>
      </c>
      <c r="P1365" s="20" t="s">
        <v>8351</v>
      </c>
      <c r="Q1365" s="20" t="str">
        <f>CONCATENATE(Table1[[#This Row],[date]],"-",M1365,"-",L1365)</f>
        <v>13-Jun-1964</v>
      </c>
      <c r="R1365" s="24">
        <f t="shared" si="21"/>
        <v>58.984257357973988</v>
      </c>
    </row>
    <row r="1366" spans="1:18" x14ac:dyDescent="0.25">
      <c r="A1366" t="s">
        <v>1948</v>
      </c>
      <c r="B1366">
        <v>1997</v>
      </c>
      <c r="C1366" t="s">
        <v>8348</v>
      </c>
      <c r="D1366">
        <v>28</v>
      </c>
      <c r="E1366">
        <v>0</v>
      </c>
      <c r="F1366" s="17">
        <v>11388.27</v>
      </c>
      <c r="G1366" t="s">
        <v>8350</v>
      </c>
      <c r="H1366" t="s">
        <v>8349</v>
      </c>
      <c r="I1366" t="s">
        <v>8372</v>
      </c>
      <c r="L1366" s="20">
        <v>1997</v>
      </c>
      <c r="M1366" s="20" t="s">
        <v>8348</v>
      </c>
      <c r="N1366" s="20" t="s">
        <v>8350</v>
      </c>
      <c r="O1366" s="20" t="s">
        <v>8349</v>
      </c>
      <c r="P1366" s="20" t="s">
        <v>8372</v>
      </c>
      <c r="Q1366" s="20" t="str">
        <f>CONCATENATE(Table1[[#This Row],[date]],"-",M1366,"-",L1366)</f>
        <v>28-Jul-1997</v>
      </c>
      <c r="R1366" s="24">
        <f t="shared" si="21"/>
        <v>25.863705506540917</v>
      </c>
    </row>
    <row r="1367" spans="1:18" x14ac:dyDescent="0.25">
      <c r="A1367" t="s">
        <v>1946</v>
      </c>
      <c r="B1367">
        <v>1967</v>
      </c>
      <c r="C1367" t="s">
        <v>8357</v>
      </c>
      <c r="D1367">
        <v>19</v>
      </c>
      <c r="E1367">
        <v>1</v>
      </c>
      <c r="F1367" s="17">
        <v>11394.07</v>
      </c>
      <c r="G1367" t="s">
        <v>8350</v>
      </c>
      <c r="H1367" t="s">
        <v>8353</v>
      </c>
      <c r="I1367" t="s">
        <v>8364</v>
      </c>
      <c r="L1367" s="20">
        <v>1967</v>
      </c>
      <c r="M1367" s="20" t="s">
        <v>8357</v>
      </c>
      <c r="N1367" s="20" t="s">
        <v>8350</v>
      </c>
      <c r="O1367" s="20" t="s">
        <v>8353</v>
      </c>
      <c r="P1367" s="20" t="s">
        <v>8364</v>
      </c>
      <c r="Q1367" s="20" t="str">
        <f>CONCATENATE(Table1[[#This Row],[date]],"-",M1367,"-",L1367)</f>
        <v>19-Dec-1967</v>
      </c>
      <c r="R1367" s="24">
        <f t="shared" si="21"/>
        <v>55.46952303184591</v>
      </c>
    </row>
    <row r="1368" spans="1:18" x14ac:dyDescent="0.25">
      <c r="A1368" t="s">
        <v>1944</v>
      </c>
      <c r="B1368">
        <v>1970</v>
      </c>
      <c r="C1368" t="s">
        <v>8359</v>
      </c>
      <c r="D1368">
        <v>2</v>
      </c>
      <c r="E1368">
        <v>2</v>
      </c>
      <c r="F1368" s="17">
        <v>11396.9</v>
      </c>
      <c r="G1368" t="s">
        <v>8350</v>
      </c>
      <c r="H1368" t="s">
        <v>8350</v>
      </c>
      <c r="I1368" t="s">
        <v>8366</v>
      </c>
      <c r="L1368" s="20">
        <v>1970</v>
      </c>
      <c r="M1368" s="20" t="s">
        <v>8359</v>
      </c>
      <c r="N1368" s="20" t="s">
        <v>8350</v>
      </c>
      <c r="O1368" s="20" t="s">
        <v>8350</v>
      </c>
      <c r="P1368" s="20" t="s">
        <v>8366</v>
      </c>
      <c r="Q1368" s="20" t="str">
        <f>CONCATENATE(Table1[[#This Row],[date]],"-",M1368,"-",L1368)</f>
        <v>2-Oct-1970</v>
      </c>
      <c r="R1368" s="24">
        <f t="shared" si="21"/>
        <v>52.683060386350959</v>
      </c>
    </row>
    <row r="1369" spans="1:18" x14ac:dyDescent="0.25">
      <c r="A1369" t="s">
        <v>1942</v>
      </c>
      <c r="B1369">
        <v>1970</v>
      </c>
      <c r="C1369" t="s">
        <v>8359</v>
      </c>
      <c r="D1369">
        <v>7</v>
      </c>
      <c r="E1369">
        <v>3</v>
      </c>
      <c r="F1369" s="17">
        <v>11411.69</v>
      </c>
      <c r="G1369" t="s">
        <v>8350</v>
      </c>
      <c r="H1369" t="s">
        <v>8349</v>
      </c>
      <c r="I1369" t="s">
        <v>8360</v>
      </c>
      <c r="L1369" s="20">
        <v>1970</v>
      </c>
      <c r="M1369" s="20" t="s">
        <v>8359</v>
      </c>
      <c r="N1369" s="20" t="s">
        <v>8350</v>
      </c>
      <c r="O1369" s="20" t="s">
        <v>8349</v>
      </c>
      <c r="P1369" s="20" t="s">
        <v>8360</v>
      </c>
      <c r="Q1369" s="20" t="str">
        <f>CONCATENATE(Table1[[#This Row],[date]],"-",M1369,"-",L1369)</f>
        <v>7-Oct-1970</v>
      </c>
      <c r="R1369" s="24">
        <f t="shared" si="21"/>
        <v>52.669370785377474</v>
      </c>
    </row>
    <row r="1370" spans="1:18" x14ac:dyDescent="0.25">
      <c r="A1370" t="s">
        <v>1940</v>
      </c>
      <c r="B1370">
        <v>1983</v>
      </c>
      <c r="C1370" t="s">
        <v>8359</v>
      </c>
      <c r="D1370">
        <v>23</v>
      </c>
      <c r="E1370">
        <v>3</v>
      </c>
      <c r="F1370" s="17">
        <v>11412.02</v>
      </c>
      <c r="G1370" t="s">
        <v>8350</v>
      </c>
      <c r="H1370" t="s">
        <v>8353</v>
      </c>
      <c r="I1370" t="s">
        <v>8369</v>
      </c>
      <c r="L1370" s="20">
        <v>1983</v>
      </c>
      <c r="M1370" s="20" t="s">
        <v>8359</v>
      </c>
      <c r="N1370" s="20" t="s">
        <v>8350</v>
      </c>
      <c r="O1370" s="20" t="s">
        <v>8353</v>
      </c>
      <c r="P1370" s="20" t="s">
        <v>8369</v>
      </c>
      <c r="Q1370" s="20" t="str">
        <f>CONCATENATE(Table1[[#This Row],[date]],"-",M1370,"-",L1370)</f>
        <v>23-Oct-1983</v>
      </c>
      <c r="R1370" s="24">
        <f t="shared" si="21"/>
        <v>39.625575959933222</v>
      </c>
    </row>
    <row r="1371" spans="1:18" x14ac:dyDescent="0.25">
      <c r="A1371" t="s">
        <v>1938</v>
      </c>
      <c r="B1371">
        <v>1985</v>
      </c>
      <c r="C1371" t="s">
        <v>8354</v>
      </c>
      <c r="D1371">
        <v>9</v>
      </c>
      <c r="E1371">
        <v>3</v>
      </c>
      <c r="F1371" s="17">
        <v>11419.49</v>
      </c>
      <c r="G1371" t="s">
        <v>8350</v>
      </c>
      <c r="H1371" t="s">
        <v>8353</v>
      </c>
      <c r="I1371" t="s">
        <v>8356</v>
      </c>
      <c r="L1371" s="20">
        <v>1985</v>
      </c>
      <c r="M1371" s="20" t="s">
        <v>8354</v>
      </c>
      <c r="N1371" s="20" t="s">
        <v>8350</v>
      </c>
      <c r="O1371" s="20" t="s">
        <v>8353</v>
      </c>
      <c r="P1371" s="20" t="s">
        <v>8356</v>
      </c>
      <c r="Q1371" s="20" t="str">
        <f>CONCATENATE(Table1[[#This Row],[date]],"-",M1371,"-",L1371)</f>
        <v>9-Jun-1985</v>
      </c>
      <c r="R1371" s="24">
        <f t="shared" si="21"/>
        <v>37.997893850042125</v>
      </c>
    </row>
    <row r="1372" spans="1:18" x14ac:dyDescent="0.25">
      <c r="A1372" t="s">
        <v>1936</v>
      </c>
      <c r="B1372">
        <v>1980</v>
      </c>
      <c r="C1372" t="s">
        <v>8348</v>
      </c>
      <c r="D1372">
        <v>17</v>
      </c>
      <c r="E1372">
        <v>2</v>
      </c>
      <c r="F1372" s="17">
        <v>11435.74</v>
      </c>
      <c r="G1372" t="s">
        <v>8350</v>
      </c>
      <c r="H1372" t="s">
        <v>8350</v>
      </c>
      <c r="I1372" t="s">
        <v>8369</v>
      </c>
      <c r="L1372" s="20">
        <v>1980</v>
      </c>
      <c r="M1372" s="20" t="s">
        <v>8348</v>
      </c>
      <c r="N1372" s="20" t="s">
        <v>8350</v>
      </c>
      <c r="O1372" s="20" t="s">
        <v>8350</v>
      </c>
      <c r="P1372" s="20" t="s">
        <v>8369</v>
      </c>
      <c r="Q1372" s="20" t="str">
        <f>CONCATENATE(Table1[[#This Row],[date]],"-",M1372,"-",L1372)</f>
        <v>17-Jul-1980</v>
      </c>
      <c r="R1372" s="24">
        <f t="shared" si="21"/>
        <v>42.891170431211499</v>
      </c>
    </row>
    <row r="1373" spans="1:18" x14ac:dyDescent="0.25">
      <c r="A1373" t="s">
        <v>1934</v>
      </c>
      <c r="B1373">
        <v>1971</v>
      </c>
      <c r="C1373" t="s">
        <v>8355</v>
      </c>
      <c r="D1373">
        <v>12</v>
      </c>
      <c r="E1373">
        <v>3</v>
      </c>
      <c r="F1373" s="17">
        <v>11436.74</v>
      </c>
      <c r="G1373" t="s">
        <v>8350</v>
      </c>
      <c r="H1373" t="s">
        <v>8350</v>
      </c>
      <c r="I1373" t="s">
        <v>8356</v>
      </c>
      <c r="L1373" s="20">
        <v>1971</v>
      </c>
      <c r="M1373" s="20" t="s">
        <v>8355</v>
      </c>
      <c r="N1373" s="20" t="s">
        <v>8350</v>
      </c>
      <c r="O1373" s="20" t="s">
        <v>8350</v>
      </c>
      <c r="P1373" s="20" t="s">
        <v>8356</v>
      </c>
      <c r="Q1373" s="20" t="str">
        <f>CONCATENATE(Table1[[#This Row],[date]],"-",M1373,"-",L1373)</f>
        <v>12-Sep-1971</v>
      </c>
      <c r="R1373" s="24">
        <f t="shared" si="21"/>
        <v>51.73783448703378</v>
      </c>
    </row>
    <row r="1374" spans="1:18" x14ac:dyDescent="0.25">
      <c r="A1374" t="s">
        <v>1932</v>
      </c>
      <c r="B1374">
        <v>1966</v>
      </c>
      <c r="C1374" t="s">
        <v>8354</v>
      </c>
      <c r="D1374">
        <v>14</v>
      </c>
      <c r="E1374">
        <v>0</v>
      </c>
      <c r="F1374" s="17">
        <v>11454.02</v>
      </c>
      <c r="G1374" t="s">
        <v>8350</v>
      </c>
      <c r="H1374" t="s">
        <v>8353</v>
      </c>
      <c r="I1374" t="s">
        <v>8356</v>
      </c>
      <c r="L1374" s="20">
        <v>1966</v>
      </c>
      <c r="M1374" s="20" t="s">
        <v>8354</v>
      </c>
      <c r="N1374" s="20" t="s">
        <v>8350</v>
      </c>
      <c r="O1374" s="20" t="s">
        <v>8353</v>
      </c>
      <c r="P1374" s="20" t="s">
        <v>8356</v>
      </c>
      <c r="Q1374" s="20" t="str">
        <f>CONCATENATE(Table1[[#This Row],[date]],"-",M1374,"-",L1374)</f>
        <v>14-Jun-1966</v>
      </c>
      <c r="R1374" s="24">
        <f t="shared" si="21"/>
        <v>56.984233383685797</v>
      </c>
    </row>
    <row r="1375" spans="1:18" x14ac:dyDescent="0.25">
      <c r="A1375" t="s">
        <v>1930</v>
      </c>
      <c r="B1375">
        <v>1965</v>
      </c>
      <c r="C1375" t="s">
        <v>8354</v>
      </c>
      <c r="D1375">
        <v>23</v>
      </c>
      <c r="E1375">
        <v>0</v>
      </c>
      <c r="F1375" s="17">
        <v>11455.28</v>
      </c>
      <c r="G1375" t="s">
        <v>8350</v>
      </c>
      <c r="H1375" t="s">
        <v>8349</v>
      </c>
      <c r="I1375" t="s">
        <v>8360</v>
      </c>
      <c r="L1375" s="20">
        <v>1965</v>
      </c>
      <c r="M1375" s="20" t="s">
        <v>8354</v>
      </c>
      <c r="N1375" s="20" t="s">
        <v>8350</v>
      </c>
      <c r="O1375" s="20" t="s">
        <v>8349</v>
      </c>
      <c r="P1375" s="20" t="s">
        <v>8360</v>
      </c>
      <c r="Q1375" s="20" t="str">
        <f>CONCATENATE(Table1[[#This Row],[date]],"-",M1375,"-",L1375)</f>
        <v>23-Jun-1965</v>
      </c>
      <c r="R1375" s="24">
        <f t="shared" si="21"/>
        <v>57.959580490974055</v>
      </c>
    </row>
    <row r="1376" spans="1:18" x14ac:dyDescent="0.25">
      <c r="A1376" t="s">
        <v>1928</v>
      </c>
      <c r="B1376">
        <v>1966</v>
      </c>
      <c r="C1376" t="s">
        <v>8355</v>
      </c>
      <c r="D1376">
        <v>7</v>
      </c>
      <c r="E1376">
        <v>0</v>
      </c>
      <c r="F1376" s="17">
        <v>11478.14</v>
      </c>
      <c r="G1376" t="s">
        <v>8350</v>
      </c>
      <c r="H1376" t="s">
        <v>8349</v>
      </c>
      <c r="I1376" t="s">
        <v>8365</v>
      </c>
      <c r="L1376" s="20">
        <v>1966</v>
      </c>
      <c r="M1376" s="20" t="s">
        <v>8355</v>
      </c>
      <c r="N1376" s="20" t="s">
        <v>8350</v>
      </c>
      <c r="O1376" s="20" t="s">
        <v>8349</v>
      </c>
      <c r="P1376" s="20" t="s">
        <v>8365</v>
      </c>
      <c r="Q1376" s="20" t="str">
        <f>CONCATENATE(Table1[[#This Row],[date]],"-",M1376,"-",L1376)</f>
        <v>7-Sep-1966</v>
      </c>
      <c r="R1376" s="24">
        <f t="shared" si="21"/>
        <v>56.751510574018127</v>
      </c>
    </row>
    <row r="1377" spans="1:18" x14ac:dyDescent="0.25">
      <c r="A1377" t="s">
        <v>1926</v>
      </c>
      <c r="B1377">
        <v>2004</v>
      </c>
      <c r="C1377" t="s">
        <v>8355</v>
      </c>
      <c r="D1377">
        <v>10</v>
      </c>
      <c r="E1377">
        <v>0</v>
      </c>
      <c r="F1377" s="17">
        <v>11482.63</v>
      </c>
      <c r="G1377" t="s">
        <v>8350</v>
      </c>
      <c r="H1377" t="s">
        <v>8349</v>
      </c>
      <c r="I1377" t="s">
        <v>8351</v>
      </c>
      <c r="L1377" s="20">
        <v>2004</v>
      </c>
      <c r="M1377" s="20" t="s">
        <v>8355</v>
      </c>
      <c r="N1377" s="20" t="s">
        <v>8350</v>
      </c>
      <c r="O1377" s="20" t="s">
        <v>8349</v>
      </c>
      <c r="P1377" s="20" t="s">
        <v>8351</v>
      </c>
      <c r="Q1377" s="20" t="str">
        <f>CONCATENATE(Table1[[#This Row],[date]],"-",M1377,"-",L1377)</f>
        <v>10-Sep-2004</v>
      </c>
      <c r="R1377" s="24">
        <f t="shared" si="21"/>
        <v>18.740588637919235</v>
      </c>
    </row>
    <row r="1378" spans="1:18" x14ac:dyDescent="0.25">
      <c r="A1378" t="s">
        <v>1924</v>
      </c>
      <c r="B1378">
        <v>1970</v>
      </c>
      <c r="C1378" t="s">
        <v>8359</v>
      </c>
      <c r="D1378">
        <v>13</v>
      </c>
      <c r="E1378">
        <v>3</v>
      </c>
      <c r="F1378" s="17">
        <v>11488.32</v>
      </c>
      <c r="G1378" t="s">
        <v>8350</v>
      </c>
      <c r="H1378" t="s">
        <v>8353</v>
      </c>
      <c r="I1378" t="s">
        <v>8368</v>
      </c>
      <c r="L1378" s="20">
        <v>1970</v>
      </c>
      <c r="M1378" s="20" t="s">
        <v>8359</v>
      </c>
      <c r="N1378" s="20" t="s">
        <v>8350</v>
      </c>
      <c r="O1378" s="20" t="s">
        <v>8353</v>
      </c>
      <c r="P1378" s="20" t="s">
        <v>8368</v>
      </c>
      <c r="Q1378" s="20" t="str">
        <f>CONCATENATE(Table1[[#This Row],[date]],"-",M1378,"-",L1378)</f>
        <v>13-Oct-1970</v>
      </c>
      <c r="R1378" s="24">
        <f t="shared" si="21"/>
        <v>52.652943264209298</v>
      </c>
    </row>
    <row r="1379" spans="1:18" x14ac:dyDescent="0.25">
      <c r="A1379" t="s">
        <v>1922</v>
      </c>
      <c r="B1379">
        <v>1983</v>
      </c>
      <c r="C1379" t="s">
        <v>8354</v>
      </c>
      <c r="D1379">
        <v>7</v>
      </c>
      <c r="E1379">
        <v>3</v>
      </c>
      <c r="F1379" s="17">
        <v>11492.46</v>
      </c>
      <c r="G1379" t="s">
        <v>8350</v>
      </c>
      <c r="H1379" t="s">
        <v>8350</v>
      </c>
      <c r="I1379" t="s">
        <v>8372</v>
      </c>
      <c r="L1379" s="20">
        <v>1983</v>
      </c>
      <c r="M1379" s="20" t="s">
        <v>8354</v>
      </c>
      <c r="N1379" s="20" t="s">
        <v>8350</v>
      </c>
      <c r="O1379" s="20" t="s">
        <v>8350</v>
      </c>
      <c r="P1379" s="20" t="s">
        <v>8372</v>
      </c>
      <c r="Q1379" s="20" t="str">
        <f>CONCATENATE(Table1[[#This Row],[date]],"-",M1379,"-",L1379)</f>
        <v>7-Jun-1983</v>
      </c>
      <c r="R1379" s="24">
        <f t="shared" si="21"/>
        <v>40.003405676126874</v>
      </c>
    </row>
    <row r="1380" spans="1:18" x14ac:dyDescent="0.25">
      <c r="A1380" t="s">
        <v>1920</v>
      </c>
      <c r="B1380">
        <v>1969</v>
      </c>
      <c r="C1380" t="s">
        <v>8358</v>
      </c>
      <c r="D1380">
        <v>11</v>
      </c>
      <c r="E1380">
        <v>0</v>
      </c>
      <c r="F1380" s="17">
        <v>11497.69</v>
      </c>
      <c r="G1380" t="s">
        <v>8350</v>
      </c>
      <c r="H1380" t="s">
        <v>8353</v>
      </c>
      <c r="I1380" t="s">
        <v>8356</v>
      </c>
      <c r="L1380" s="20">
        <v>1969</v>
      </c>
      <c r="M1380" s="20" t="s">
        <v>8358</v>
      </c>
      <c r="N1380" s="20" t="s">
        <v>8350</v>
      </c>
      <c r="O1380" s="20" t="s">
        <v>8353</v>
      </c>
      <c r="P1380" s="20" t="s">
        <v>8356</v>
      </c>
      <c r="Q1380" s="20" t="str">
        <f>CONCATENATE(Table1[[#This Row],[date]],"-",M1380,"-",L1380)</f>
        <v>11-Aug-1969</v>
      </c>
      <c r="R1380" s="24">
        <f t="shared" si="21"/>
        <v>53.82541816009558</v>
      </c>
    </row>
    <row r="1381" spans="1:18" x14ac:dyDescent="0.25">
      <c r="A1381" t="s">
        <v>1918</v>
      </c>
      <c r="B1381">
        <v>1989</v>
      </c>
      <c r="C1381" t="s">
        <v>8359</v>
      </c>
      <c r="D1381">
        <v>6</v>
      </c>
      <c r="E1381">
        <v>3</v>
      </c>
      <c r="F1381" s="17">
        <v>11511.61</v>
      </c>
      <c r="G1381" t="s">
        <v>8350</v>
      </c>
      <c r="H1381" t="s">
        <v>8350</v>
      </c>
      <c r="I1381" t="s">
        <v>8372</v>
      </c>
      <c r="L1381" s="20">
        <v>1989</v>
      </c>
      <c r="M1381" s="20" t="s">
        <v>8359</v>
      </c>
      <c r="N1381" s="20" t="s">
        <v>8350</v>
      </c>
      <c r="O1381" s="20" t="s">
        <v>8350</v>
      </c>
      <c r="P1381" s="20" t="s">
        <v>8372</v>
      </c>
      <c r="Q1381" s="20" t="str">
        <f>CONCATENATE(Table1[[#This Row],[date]],"-",M1381,"-",L1381)</f>
        <v>6-Oct-1989</v>
      </c>
      <c r="R1381" s="24">
        <f t="shared" si="21"/>
        <v>33.67206446061175</v>
      </c>
    </row>
    <row r="1382" spans="1:18" x14ac:dyDescent="0.25">
      <c r="A1382" t="s">
        <v>1916</v>
      </c>
      <c r="B1382">
        <v>1968</v>
      </c>
      <c r="C1382" t="s">
        <v>8354</v>
      </c>
      <c r="D1382">
        <v>24</v>
      </c>
      <c r="E1382">
        <v>1</v>
      </c>
      <c r="F1382" s="17">
        <v>11512.41</v>
      </c>
      <c r="G1382" t="s">
        <v>8350</v>
      </c>
      <c r="H1382" t="s">
        <v>8353</v>
      </c>
      <c r="I1382" t="s">
        <v>8366</v>
      </c>
      <c r="L1382" s="20">
        <v>1968</v>
      </c>
      <c r="M1382" s="20" t="s">
        <v>8354</v>
      </c>
      <c r="N1382" s="20" t="s">
        <v>8350</v>
      </c>
      <c r="O1382" s="20" t="s">
        <v>8353</v>
      </c>
      <c r="P1382" s="20" t="s">
        <v>8366</v>
      </c>
      <c r="Q1382" s="20" t="str">
        <f>CONCATENATE(Table1[[#This Row],[date]],"-",M1382,"-",L1382)</f>
        <v>24-Jun-1968</v>
      </c>
      <c r="R1382" s="24">
        <f t="shared" si="21"/>
        <v>54.954140999315534</v>
      </c>
    </row>
    <row r="1383" spans="1:18" x14ac:dyDescent="0.25">
      <c r="A1383" t="s">
        <v>1914</v>
      </c>
      <c r="B1383">
        <v>1971</v>
      </c>
      <c r="C1383" t="s">
        <v>8357</v>
      </c>
      <c r="D1383">
        <v>19</v>
      </c>
      <c r="E1383">
        <v>4</v>
      </c>
      <c r="F1383" s="17">
        <v>11520.1</v>
      </c>
      <c r="G1383" t="s">
        <v>8350</v>
      </c>
      <c r="H1383" t="s">
        <v>8353</v>
      </c>
      <c r="I1383" t="s">
        <v>8356</v>
      </c>
      <c r="L1383" s="20">
        <v>1971</v>
      </c>
      <c r="M1383" s="20" t="s">
        <v>8357</v>
      </c>
      <c r="N1383" s="20" t="s">
        <v>8350</v>
      </c>
      <c r="O1383" s="20" t="s">
        <v>8353</v>
      </c>
      <c r="P1383" s="20" t="s">
        <v>8356</v>
      </c>
      <c r="Q1383" s="20" t="str">
        <f>CONCATENATE(Table1[[#This Row],[date]],"-",M1383,"-",L1383)</f>
        <v>19-Dec-1971</v>
      </c>
      <c r="R1383" s="24">
        <f t="shared" si="21"/>
        <v>51.469521644798014</v>
      </c>
    </row>
    <row r="1384" spans="1:18" x14ac:dyDescent="0.25">
      <c r="A1384" t="s">
        <v>1912</v>
      </c>
      <c r="B1384">
        <v>1988</v>
      </c>
      <c r="C1384" t="s">
        <v>8354</v>
      </c>
      <c r="D1384">
        <v>12</v>
      </c>
      <c r="E1384">
        <v>3</v>
      </c>
      <c r="F1384" s="17">
        <v>11524.25</v>
      </c>
      <c r="G1384" t="s">
        <v>8350</v>
      </c>
      <c r="H1384" t="s">
        <v>8353</v>
      </c>
      <c r="I1384" t="s">
        <v>8372</v>
      </c>
      <c r="L1384" s="20">
        <v>1988</v>
      </c>
      <c r="M1384" s="20" t="s">
        <v>8354</v>
      </c>
      <c r="N1384" s="20" t="s">
        <v>8350</v>
      </c>
      <c r="O1384" s="20" t="s">
        <v>8353</v>
      </c>
      <c r="P1384" s="20" t="s">
        <v>8372</v>
      </c>
      <c r="Q1384" s="20" t="str">
        <f>CONCATENATE(Table1[[#This Row],[date]],"-",M1384,"-",L1384)</f>
        <v>12-Jun-1988</v>
      </c>
      <c r="R1384" s="24">
        <f t="shared" si="21"/>
        <v>34.986995208761122</v>
      </c>
    </row>
    <row r="1385" spans="1:18" x14ac:dyDescent="0.25">
      <c r="A1385" t="s">
        <v>1910</v>
      </c>
      <c r="B1385">
        <v>1970</v>
      </c>
      <c r="C1385" t="s">
        <v>8348</v>
      </c>
      <c r="D1385">
        <v>23</v>
      </c>
      <c r="E1385">
        <v>0</v>
      </c>
      <c r="F1385" s="17">
        <v>11530.12</v>
      </c>
      <c r="G1385" t="s">
        <v>8350</v>
      </c>
      <c r="H1385" t="s">
        <v>8353</v>
      </c>
      <c r="I1385" t="s">
        <v>8356</v>
      </c>
      <c r="L1385" s="20">
        <v>1970</v>
      </c>
      <c r="M1385" s="20" t="s">
        <v>8348</v>
      </c>
      <c r="N1385" s="20" t="s">
        <v>8350</v>
      </c>
      <c r="O1385" s="20" t="s">
        <v>8353</v>
      </c>
      <c r="P1385" s="20" t="s">
        <v>8356</v>
      </c>
      <c r="Q1385" s="20" t="str">
        <f>CONCATENATE(Table1[[#This Row],[date]],"-",M1385,"-",L1385)</f>
        <v>23-Jul-1970</v>
      </c>
      <c r="R1385" s="24">
        <f t="shared" si="21"/>
        <v>52.877452720174411</v>
      </c>
    </row>
    <row r="1386" spans="1:18" x14ac:dyDescent="0.25">
      <c r="A1386" t="s">
        <v>1908</v>
      </c>
      <c r="B1386">
        <v>1965</v>
      </c>
      <c r="C1386" t="s">
        <v>8359</v>
      </c>
      <c r="D1386">
        <v>3</v>
      </c>
      <c r="E1386">
        <v>0</v>
      </c>
      <c r="F1386" s="17">
        <v>11534.87</v>
      </c>
      <c r="G1386" t="s">
        <v>8350</v>
      </c>
      <c r="H1386" t="s">
        <v>8353</v>
      </c>
      <c r="I1386" t="s">
        <v>8370</v>
      </c>
      <c r="L1386" s="20">
        <v>1965</v>
      </c>
      <c r="M1386" s="20" t="s">
        <v>8359</v>
      </c>
      <c r="N1386" s="20" t="s">
        <v>8350</v>
      </c>
      <c r="O1386" s="20" t="s">
        <v>8353</v>
      </c>
      <c r="P1386" s="20" t="s">
        <v>8370</v>
      </c>
      <c r="Q1386" s="20" t="str">
        <f>CONCATENATE(Table1[[#This Row],[date]],"-",M1386,"-",L1386)</f>
        <v>3-Oct-1965</v>
      </c>
      <c r="R1386" s="24">
        <f t="shared" si="21"/>
        <v>57.680309991182881</v>
      </c>
    </row>
    <row r="1387" spans="1:18" x14ac:dyDescent="0.25">
      <c r="A1387" t="s">
        <v>1906</v>
      </c>
      <c r="B1387">
        <v>1968</v>
      </c>
      <c r="C1387" t="s">
        <v>8352</v>
      </c>
      <c r="D1387">
        <v>14</v>
      </c>
      <c r="E1387">
        <v>2</v>
      </c>
      <c r="F1387" s="17">
        <v>11538.42</v>
      </c>
      <c r="G1387" t="s">
        <v>8350</v>
      </c>
      <c r="H1387" t="s">
        <v>8353</v>
      </c>
      <c r="I1387" t="s">
        <v>8360</v>
      </c>
      <c r="L1387" s="20">
        <v>1968</v>
      </c>
      <c r="M1387" s="20" t="s">
        <v>8352</v>
      </c>
      <c r="N1387" s="20" t="s">
        <v>8350</v>
      </c>
      <c r="O1387" s="20" t="s">
        <v>8353</v>
      </c>
      <c r="P1387" s="20" t="s">
        <v>8360</v>
      </c>
      <c r="Q1387" s="20" t="str">
        <f>CONCATENATE(Table1[[#This Row],[date]],"-",M1387,"-",L1387)</f>
        <v>14-Nov-1968</v>
      </c>
      <c r="R1387" s="24">
        <f t="shared" si="21"/>
        <v>54.562628336755644</v>
      </c>
    </row>
    <row r="1388" spans="1:18" x14ac:dyDescent="0.25">
      <c r="A1388" t="s">
        <v>1904</v>
      </c>
      <c r="B1388">
        <v>1971</v>
      </c>
      <c r="C1388" t="s">
        <v>8357</v>
      </c>
      <c r="D1388">
        <v>1</v>
      </c>
      <c r="E1388">
        <v>0</v>
      </c>
      <c r="F1388" s="17">
        <v>11540.25</v>
      </c>
      <c r="G1388" t="s">
        <v>8350</v>
      </c>
      <c r="H1388" t="s">
        <v>8353</v>
      </c>
      <c r="I1388" t="s">
        <v>8356</v>
      </c>
      <c r="L1388" s="20">
        <v>1971</v>
      </c>
      <c r="M1388" s="20" t="s">
        <v>8357</v>
      </c>
      <c r="N1388" s="20" t="s">
        <v>8350</v>
      </c>
      <c r="O1388" s="20" t="s">
        <v>8353</v>
      </c>
      <c r="P1388" s="20" t="s">
        <v>8356</v>
      </c>
      <c r="Q1388" s="20" t="str">
        <f>CONCATENATE(Table1[[#This Row],[date]],"-",M1388,"-",L1388)</f>
        <v>1-Dec-1971</v>
      </c>
      <c r="R1388" s="24">
        <f t="shared" si="21"/>
        <v>51.518803595412749</v>
      </c>
    </row>
    <row r="1389" spans="1:18" x14ac:dyDescent="0.25">
      <c r="A1389" t="s">
        <v>1902</v>
      </c>
      <c r="B1389">
        <v>1973</v>
      </c>
      <c r="C1389" t="s">
        <v>8348</v>
      </c>
      <c r="D1389">
        <v>23</v>
      </c>
      <c r="E1389">
        <v>5</v>
      </c>
      <c r="F1389" s="17">
        <v>11552.9</v>
      </c>
      <c r="G1389" t="s">
        <v>8350</v>
      </c>
      <c r="H1389" t="s">
        <v>8349</v>
      </c>
      <c r="I1389" t="s">
        <v>8360</v>
      </c>
      <c r="L1389" s="20">
        <v>1973</v>
      </c>
      <c r="M1389" s="20" t="s">
        <v>8348</v>
      </c>
      <c r="N1389" s="20" t="s">
        <v>8350</v>
      </c>
      <c r="O1389" s="20" t="s">
        <v>8349</v>
      </c>
      <c r="P1389" s="20" t="s">
        <v>8360</v>
      </c>
      <c r="Q1389" s="20" t="str">
        <f>CONCATENATE(Table1[[#This Row],[date]],"-",M1389,"-",L1389)</f>
        <v>23-Jul-1973</v>
      </c>
      <c r="R1389" s="24">
        <f t="shared" si="21"/>
        <v>49.877435980028991</v>
      </c>
    </row>
    <row r="1390" spans="1:18" x14ac:dyDescent="0.25">
      <c r="A1390" t="s">
        <v>1900</v>
      </c>
      <c r="B1390">
        <v>1965</v>
      </c>
      <c r="C1390" t="s">
        <v>8359</v>
      </c>
      <c r="D1390">
        <v>27</v>
      </c>
      <c r="E1390">
        <v>1</v>
      </c>
      <c r="F1390" s="17">
        <v>11554.22</v>
      </c>
      <c r="G1390" t="s">
        <v>8350</v>
      </c>
      <c r="H1390" t="s">
        <v>8353</v>
      </c>
      <c r="I1390" t="s">
        <v>8351</v>
      </c>
      <c r="L1390" s="20">
        <v>1965</v>
      </c>
      <c r="M1390" s="20" t="s">
        <v>8359</v>
      </c>
      <c r="N1390" s="20" t="s">
        <v>8350</v>
      </c>
      <c r="O1390" s="20" t="s">
        <v>8353</v>
      </c>
      <c r="P1390" s="20" t="s">
        <v>8351</v>
      </c>
      <c r="Q1390" s="20" t="str">
        <f>CONCATENATE(Table1[[#This Row],[date]],"-",M1390,"-",L1390)</f>
        <v>27-Oct-1965</v>
      </c>
      <c r="R1390" s="24">
        <f t="shared" si="21"/>
        <v>57.614599285349662</v>
      </c>
    </row>
    <row r="1391" spans="1:18" x14ac:dyDescent="0.25">
      <c r="A1391" t="s">
        <v>1898</v>
      </c>
      <c r="B1391">
        <v>1965</v>
      </c>
      <c r="C1391" t="s">
        <v>8357</v>
      </c>
      <c r="D1391">
        <v>25</v>
      </c>
      <c r="E1391">
        <v>0</v>
      </c>
      <c r="F1391" s="17">
        <v>11566.3</v>
      </c>
      <c r="G1391" t="s">
        <v>8350</v>
      </c>
      <c r="H1391" t="s">
        <v>8350</v>
      </c>
      <c r="I1391" t="s">
        <v>8363</v>
      </c>
      <c r="L1391" s="20">
        <v>1965</v>
      </c>
      <c r="M1391" s="20" t="s">
        <v>8357</v>
      </c>
      <c r="N1391" s="20" t="s">
        <v>8350</v>
      </c>
      <c r="O1391" s="20" t="s">
        <v>8350</v>
      </c>
      <c r="P1391" s="20" t="s">
        <v>8363</v>
      </c>
      <c r="Q1391" s="20" t="str">
        <f>CONCATENATE(Table1[[#This Row],[date]],"-",M1391,"-",L1391)</f>
        <v>25-Dec-1965</v>
      </c>
      <c r="R1391" s="24">
        <f t="shared" si="21"/>
        <v>57.453060466843006</v>
      </c>
    </row>
    <row r="1392" spans="1:18" x14ac:dyDescent="0.25">
      <c r="A1392" t="s">
        <v>1896</v>
      </c>
      <c r="B1392">
        <v>1965</v>
      </c>
      <c r="C1392" t="s">
        <v>8352</v>
      </c>
      <c r="D1392">
        <v>6</v>
      </c>
      <c r="E1392">
        <v>1</v>
      </c>
      <c r="F1392" s="17">
        <v>11576.13</v>
      </c>
      <c r="G1392" t="s">
        <v>8350</v>
      </c>
      <c r="H1392" t="s">
        <v>8350</v>
      </c>
      <c r="I1392" t="s">
        <v>8360</v>
      </c>
      <c r="L1392" s="20">
        <v>1965</v>
      </c>
      <c r="M1392" s="20" t="s">
        <v>8352</v>
      </c>
      <c r="N1392" s="20" t="s">
        <v>8350</v>
      </c>
      <c r="O1392" s="20" t="s">
        <v>8350</v>
      </c>
      <c r="P1392" s="20" t="s">
        <v>8360</v>
      </c>
      <c r="Q1392" s="20" t="str">
        <f>CONCATENATE(Table1[[#This Row],[date]],"-",M1392,"-",L1392)</f>
        <v>6-Nov-1965</v>
      </c>
      <c r="R1392" s="24">
        <f t="shared" si="21"/>
        <v>57.587219824585823</v>
      </c>
    </row>
    <row r="1393" spans="1:18" x14ac:dyDescent="0.25">
      <c r="A1393" t="s">
        <v>1894</v>
      </c>
      <c r="B1393">
        <v>1964</v>
      </c>
      <c r="C1393" t="s">
        <v>8354</v>
      </c>
      <c r="D1393">
        <v>20</v>
      </c>
      <c r="E1393">
        <v>0</v>
      </c>
      <c r="F1393" s="17">
        <v>11602.75</v>
      </c>
      <c r="G1393" t="s">
        <v>8350</v>
      </c>
      <c r="H1393" t="s">
        <v>8353</v>
      </c>
      <c r="I1393" t="s">
        <v>8371</v>
      </c>
      <c r="L1393" s="20">
        <v>1964</v>
      </c>
      <c r="M1393" s="20" t="s">
        <v>8354</v>
      </c>
      <c r="N1393" s="20" t="s">
        <v>8350</v>
      </c>
      <c r="O1393" s="20" t="s">
        <v>8353</v>
      </c>
      <c r="P1393" s="20" t="s">
        <v>8371</v>
      </c>
      <c r="Q1393" s="20" t="str">
        <f>CONCATENATE(Table1[[#This Row],[date]],"-",M1393,"-",L1393)</f>
        <v>20-Jun-1964</v>
      </c>
      <c r="R1393" s="24">
        <f t="shared" si="21"/>
        <v>58.965092402464066</v>
      </c>
    </row>
    <row r="1394" spans="1:18" x14ac:dyDescent="0.25">
      <c r="A1394" t="s">
        <v>1892</v>
      </c>
      <c r="B1394">
        <v>1986</v>
      </c>
      <c r="C1394" t="s">
        <v>8348</v>
      </c>
      <c r="D1394">
        <v>17</v>
      </c>
      <c r="E1394">
        <v>3</v>
      </c>
      <c r="F1394" s="17">
        <v>11625.11</v>
      </c>
      <c r="G1394" t="s">
        <v>8350</v>
      </c>
      <c r="H1394" t="s">
        <v>8350</v>
      </c>
      <c r="I1394" t="s">
        <v>8373</v>
      </c>
      <c r="L1394" s="20">
        <v>1986</v>
      </c>
      <c r="M1394" s="20" t="s">
        <v>8348</v>
      </c>
      <c r="N1394" s="20" t="s">
        <v>8350</v>
      </c>
      <c r="O1394" s="20" t="s">
        <v>8350</v>
      </c>
      <c r="P1394" s="20" t="s">
        <v>8373</v>
      </c>
      <c r="Q1394" s="20" t="str">
        <f>CONCATENATE(Table1[[#This Row],[date]],"-",M1394,"-",L1394)</f>
        <v>17-Jul-1986</v>
      </c>
      <c r="R1394" s="24">
        <f t="shared" si="21"/>
        <v>36.893868434325235</v>
      </c>
    </row>
    <row r="1395" spans="1:18" x14ac:dyDescent="0.25">
      <c r="A1395" t="s">
        <v>1890</v>
      </c>
      <c r="B1395">
        <v>1966</v>
      </c>
      <c r="C1395" t="s">
        <v>8359</v>
      </c>
      <c r="D1395">
        <v>4</v>
      </c>
      <c r="E1395">
        <v>0</v>
      </c>
      <c r="F1395" s="17">
        <v>11657.72</v>
      </c>
      <c r="G1395" t="s">
        <v>8350</v>
      </c>
      <c r="H1395" t="s">
        <v>8349</v>
      </c>
      <c r="I1395" t="s">
        <v>8366</v>
      </c>
      <c r="L1395" s="20">
        <v>1966</v>
      </c>
      <c r="M1395" s="20" t="s">
        <v>8359</v>
      </c>
      <c r="N1395" s="20" t="s">
        <v>8350</v>
      </c>
      <c r="O1395" s="20" t="s">
        <v>8349</v>
      </c>
      <c r="P1395" s="20" t="s">
        <v>8366</v>
      </c>
      <c r="Q1395" s="20" t="str">
        <f>CONCATENATE(Table1[[#This Row],[date]],"-",M1395,"-",L1395)</f>
        <v>4-Oct-1966</v>
      </c>
      <c r="R1395" s="24">
        <f t="shared" si="21"/>
        <v>56.677586858006045</v>
      </c>
    </row>
    <row r="1396" spans="1:18" x14ac:dyDescent="0.25">
      <c r="A1396" t="s">
        <v>1888</v>
      </c>
      <c r="B1396">
        <v>1994</v>
      </c>
      <c r="C1396" t="s">
        <v>8348</v>
      </c>
      <c r="D1396">
        <v>20</v>
      </c>
      <c r="E1396">
        <v>0</v>
      </c>
      <c r="F1396" s="17">
        <v>11657.81</v>
      </c>
      <c r="G1396" t="s">
        <v>8350</v>
      </c>
      <c r="H1396" t="s">
        <v>8349</v>
      </c>
      <c r="I1396" t="s">
        <v>8367</v>
      </c>
      <c r="L1396" s="20">
        <v>1994</v>
      </c>
      <c r="M1396" s="20" t="s">
        <v>8348</v>
      </c>
      <c r="N1396" s="20" t="s">
        <v>8350</v>
      </c>
      <c r="O1396" s="20" t="s">
        <v>8349</v>
      </c>
      <c r="P1396" s="20" t="s">
        <v>8367</v>
      </c>
      <c r="Q1396" s="20" t="str">
        <f>CONCATENATE(Table1[[#This Row],[date]],"-",M1396,"-",L1396)</f>
        <v>20-Jul-1994</v>
      </c>
      <c r="R1396" s="24">
        <f t="shared" si="21"/>
        <v>28.885643880624258</v>
      </c>
    </row>
    <row r="1397" spans="1:18" x14ac:dyDescent="0.25">
      <c r="A1397" t="s">
        <v>1886</v>
      </c>
      <c r="B1397">
        <v>1966</v>
      </c>
      <c r="C1397" t="s">
        <v>8348</v>
      </c>
      <c r="D1397">
        <v>6</v>
      </c>
      <c r="E1397">
        <v>0</v>
      </c>
      <c r="F1397" s="17">
        <v>11658.12</v>
      </c>
      <c r="G1397" t="s">
        <v>8350</v>
      </c>
      <c r="H1397" t="s">
        <v>8353</v>
      </c>
      <c r="I1397" t="s">
        <v>8366</v>
      </c>
      <c r="L1397" s="20">
        <v>1966</v>
      </c>
      <c r="M1397" s="20" t="s">
        <v>8348</v>
      </c>
      <c r="N1397" s="20" t="s">
        <v>8350</v>
      </c>
      <c r="O1397" s="20" t="s">
        <v>8353</v>
      </c>
      <c r="P1397" s="20" t="s">
        <v>8366</v>
      </c>
      <c r="Q1397" s="20" t="str">
        <f>CONCATENATE(Table1[[#This Row],[date]],"-",M1397,"-",L1397)</f>
        <v>6-Jul-1966</v>
      </c>
      <c r="R1397" s="24">
        <f t="shared" si="21"/>
        <v>56.923999244712988</v>
      </c>
    </row>
    <row r="1398" spans="1:18" x14ac:dyDescent="0.25">
      <c r="A1398" t="s">
        <v>1884</v>
      </c>
      <c r="B1398">
        <v>1966</v>
      </c>
      <c r="C1398" t="s">
        <v>8358</v>
      </c>
      <c r="D1398">
        <v>23</v>
      </c>
      <c r="E1398">
        <v>0</v>
      </c>
      <c r="F1398" s="17">
        <v>11658.38</v>
      </c>
      <c r="G1398" t="s">
        <v>8350</v>
      </c>
      <c r="H1398" t="s">
        <v>8350</v>
      </c>
      <c r="I1398" t="s">
        <v>8366</v>
      </c>
      <c r="L1398" s="20">
        <v>1966</v>
      </c>
      <c r="M1398" s="20" t="s">
        <v>8358</v>
      </c>
      <c r="N1398" s="20" t="s">
        <v>8350</v>
      </c>
      <c r="O1398" s="20" t="s">
        <v>8350</v>
      </c>
      <c r="P1398" s="20" t="s">
        <v>8366</v>
      </c>
      <c r="Q1398" s="20" t="str">
        <f>CONCATENATE(Table1[[#This Row],[date]],"-",M1398,"-",L1398)</f>
        <v>23-Aug-1966</v>
      </c>
      <c r="R1398" s="24">
        <f t="shared" si="21"/>
        <v>56.792579305135952</v>
      </c>
    </row>
    <row r="1399" spans="1:18" x14ac:dyDescent="0.25">
      <c r="A1399" t="s">
        <v>1882</v>
      </c>
      <c r="B1399">
        <v>1966</v>
      </c>
      <c r="C1399" t="s">
        <v>8352</v>
      </c>
      <c r="D1399">
        <v>9</v>
      </c>
      <c r="E1399">
        <v>1</v>
      </c>
      <c r="F1399" s="17">
        <v>11674.13</v>
      </c>
      <c r="G1399" t="s">
        <v>8350</v>
      </c>
      <c r="H1399" t="s">
        <v>8353</v>
      </c>
      <c r="I1399" t="s">
        <v>8360</v>
      </c>
      <c r="L1399" s="20">
        <v>1966</v>
      </c>
      <c r="M1399" s="20" t="s">
        <v>8352</v>
      </c>
      <c r="N1399" s="20" t="s">
        <v>8350</v>
      </c>
      <c r="O1399" s="20" t="s">
        <v>8353</v>
      </c>
      <c r="P1399" s="20" t="s">
        <v>8360</v>
      </c>
      <c r="Q1399" s="20" t="str">
        <f>CONCATENATE(Table1[[#This Row],[date]],"-",M1399,"-",L1399)</f>
        <v>9-Nov-1966</v>
      </c>
      <c r="R1399" s="24">
        <f t="shared" si="21"/>
        <v>56.579021903323266</v>
      </c>
    </row>
    <row r="1400" spans="1:18" x14ac:dyDescent="0.25">
      <c r="A1400" t="s">
        <v>1880</v>
      </c>
      <c r="B1400">
        <v>1970</v>
      </c>
      <c r="C1400" t="s">
        <v>8357</v>
      </c>
      <c r="D1400">
        <v>1</v>
      </c>
      <c r="E1400">
        <v>0</v>
      </c>
      <c r="F1400" s="17">
        <v>11696.52</v>
      </c>
      <c r="G1400" t="s">
        <v>8350</v>
      </c>
      <c r="H1400" t="s">
        <v>8353</v>
      </c>
      <c r="I1400" t="s">
        <v>8369</v>
      </c>
      <c r="L1400" s="20">
        <v>1970</v>
      </c>
      <c r="M1400" s="20" t="s">
        <v>8357</v>
      </c>
      <c r="N1400" s="20" t="s">
        <v>8350</v>
      </c>
      <c r="O1400" s="20" t="s">
        <v>8353</v>
      </c>
      <c r="P1400" s="20" t="s">
        <v>8369</v>
      </c>
      <c r="Q1400" s="20" t="str">
        <f>CONCATENATE(Table1[[#This Row],[date]],"-",M1400,"-",L1400)</f>
        <v>1-Dec-1970</v>
      </c>
      <c r="R1400" s="24">
        <f t="shared" si="21"/>
        <v>52.518785174669162</v>
      </c>
    </row>
    <row r="1401" spans="1:18" x14ac:dyDescent="0.25">
      <c r="A1401" t="s">
        <v>1878</v>
      </c>
      <c r="B1401">
        <v>1982</v>
      </c>
      <c r="C1401" t="s">
        <v>8359</v>
      </c>
      <c r="D1401">
        <v>21</v>
      </c>
      <c r="E1401">
        <v>3</v>
      </c>
      <c r="F1401" s="17">
        <v>11712.97</v>
      </c>
      <c r="G1401" t="s">
        <v>8350</v>
      </c>
      <c r="H1401" t="s">
        <v>8349</v>
      </c>
      <c r="I1401" t="s">
        <v>8369</v>
      </c>
      <c r="L1401" s="20">
        <v>1982</v>
      </c>
      <c r="M1401" s="20" t="s">
        <v>8359</v>
      </c>
      <c r="N1401" s="20" t="s">
        <v>8350</v>
      </c>
      <c r="O1401" s="20" t="s">
        <v>8349</v>
      </c>
      <c r="P1401" s="20" t="s">
        <v>8369</v>
      </c>
      <c r="Q1401" s="20" t="str">
        <f>CONCATENATE(Table1[[#This Row],[date]],"-",M1401,"-",L1401)</f>
        <v>21-Oct-1982</v>
      </c>
      <c r="R1401" s="24">
        <f t="shared" si="21"/>
        <v>40.63102998696219</v>
      </c>
    </row>
    <row r="1402" spans="1:18" x14ac:dyDescent="0.25">
      <c r="A1402" t="s">
        <v>1876</v>
      </c>
      <c r="B1402">
        <v>1969</v>
      </c>
      <c r="C1402" t="s">
        <v>8359</v>
      </c>
      <c r="D1402">
        <v>12</v>
      </c>
      <c r="E1402">
        <v>2</v>
      </c>
      <c r="F1402" s="17">
        <v>11729.68</v>
      </c>
      <c r="G1402" t="s">
        <v>8350</v>
      </c>
      <c r="H1402" t="s">
        <v>8353</v>
      </c>
      <c r="I1402" t="s">
        <v>8366</v>
      </c>
      <c r="L1402" s="20">
        <v>1969</v>
      </c>
      <c r="M1402" s="20" t="s">
        <v>8359</v>
      </c>
      <c r="N1402" s="20" t="s">
        <v>8350</v>
      </c>
      <c r="O1402" s="20" t="s">
        <v>8353</v>
      </c>
      <c r="P1402" s="20" t="s">
        <v>8366</v>
      </c>
      <c r="Q1402" s="20" t="str">
        <f>CONCATENATE(Table1[[#This Row],[date]],"-",M1402,"-",L1402)</f>
        <v>12-Oct-1969</v>
      </c>
      <c r="R1402" s="24">
        <f t="shared" si="21"/>
        <v>53.655665073675827</v>
      </c>
    </row>
    <row r="1403" spans="1:18" x14ac:dyDescent="0.25">
      <c r="A1403" t="s">
        <v>1874</v>
      </c>
      <c r="B1403">
        <v>1984</v>
      </c>
      <c r="C1403" t="s">
        <v>8352</v>
      </c>
      <c r="D1403">
        <v>26</v>
      </c>
      <c r="E1403">
        <v>3</v>
      </c>
      <c r="F1403" s="17">
        <v>11730.82</v>
      </c>
      <c r="G1403" t="s">
        <v>8350</v>
      </c>
      <c r="H1403" t="s">
        <v>8350</v>
      </c>
      <c r="I1403" t="s">
        <v>8372</v>
      </c>
      <c r="L1403" s="20">
        <v>1984</v>
      </c>
      <c r="M1403" s="20" t="s">
        <v>8352</v>
      </c>
      <c r="N1403" s="20" t="s">
        <v>8350</v>
      </c>
      <c r="O1403" s="20" t="s">
        <v>8350</v>
      </c>
      <c r="P1403" s="20" t="s">
        <v>8372</v>
      </c>
      <c r="Q1403" s="20" t="str">
        <f>CONCATENATE(Table1[[#This Row],[date]],"-",M1403,"-",L1403)</f>
        <v>26-Nov-1984</v>
      </c>
      <c r="R1403" s="24">
        <f t="shared" si="21"/>
        <v>38.529774127310063</v>
      </c>
    </row>
    <row r="1404" spans="1:18" x14ac:dyDescent="0.25">
      <c r="A1404" t="s">
        <v>1872</v>
      </c>
      <c r="B1404">
        <v>1964</v>
      </c>
      <c r="C1404" t="s">
        <v>8352</v>
      </c>
      <c r="D1404">
        <v>9</v>
      </c>
      <c r="E1404">
        <v>0</v>
      </c>
      <c r="F1404" s="17">
        <v>11735.88</v>
      </c>
      <c r="G1404" t="s">
        <v>8350</v>
      </c>
      <c r="H1404" t="s">
        <v>8353</v>
      </c>
      <c r="I1404" t="s">
        <v>8356</v>
      </c>
      <c r="L1404" s="20">
        <v>1964</v>
      </c>
      <c r="M1404" s="20" t="s">
        <v>8352</v>
      </c>
      <c r="N1404" s="20" t="s">
        <v>8350</v>
      </c>
      <c r="O1404" s="20" t="s">
        <v>8353</v>
      </c>
      <c r="P1404" s="20" t="s">
        <v>8356</v>
      </c>
      <c r="Q1404" s="20" t="str">
        <f>CONCATENATE(Table1[[#This Row],[date]],"-",M1404,"-",L1404)</f>
        <v>9-Nov-1964</v>
      </c>
      <c r="R1404" s="24">
        <f t="shared" si="21"/>
        <v>58.57631759069131</v>
      </c>
    </row>
    <row r="1405" spans="1:18" x14ac:dyDescent="0.25">
      <c r="A1405" t="s">
        <v>1870</v>
      </c>
      <c r="B1405">
        <v>1988</v>
      </c>
      <c r="C1405" t="s">
        <v>8355</v>
      </c>
      <c r="D1405">
        <v>5</v>
      </c>
      <c r="E1405">
        <v>2</v>
      </c>
      <c r="F1405" s="17">
        <v>11737.85</v>
      </c>
      <c r="G1405" t="s">
        <v>8350</v>
      </c>
      <c r="H1405" t="s">
        <v>8353</v>
      </c>
      <c r="I1405" t="s">
        <v>8360</v>
      </c>
      <c r="L1405" s="20">
        <v>1988</v>
      </c>
      <c r="M1405" s="20" t="s">
        <v>8355</v>
      </c>
      <c r="N1405" s="20" t="s">
        <v>8350</v>
      </c>
      <c r="O1405" s="20" t="s">
        <v>8353</v>
      </c>
      <c r="P1405" s="20" t="s">
        <v>8360</v>
      </c>
      <c r="Q1405" s="20" t="str">
        <f>CONCATENATE(Table1[[#This Row],[date]],"-",M1405,"-",L1405)</f>
        <v>5-Sep-1988</v>
      </c>
      <c r="R1405" s="24">
        <f t="shared" si="21"/>
        <v>34.75427789185489</v>
      </c>
    </row>
    <row r="1406" spans="1:18" x14ac:dyDescent="0.25">
      <c r="A1406" t="s">
        <v>1868</v>
      </c>
      <c r="B1406">
        <v>1969</v>
      </c>
      <c r="C1406" t="s">
        <v>8352</v>
      </c>
      <c r="D1406">
        <v>12</v>
      </c>
      <c r="E1406">
        <v>3</v>
      </c>
      <c r="F1406" s="17">
        <v>11741.73</v>
      </c>
      <c r="G1406" t="s">
        <v>8350</v>
      </c>
      <c r="H1406" t="s">
        <v>8353</v>
      </c>
      <c r="I1406" t="s">
        <v>8360</v>
      </c>
      <c r="L1406" s="20">
        <v>1969</v>
      </c>
      <c r="M1406" s="20" t="s">
        <v>8352</v>
      </c>
      <c r="N1406" s="20" t="s">
        <v>8350</v>
      </c>
      <c r="O1406" s="20" t="s">
        <v>8353</v>
      </c>
      <c r="P1406" s="20" t="s">
        <v>8360</v>
      </c>
      <c r="Q1406" s="20" t="str">
        <f>CONCATENATE(Table1[[#This Row],[date]],"-",M1406,"-",L1406)</f>
        <v>12-Nov-1969</v>
      </c>
      <c r="R1406" s="24">
        <f t="shared" si="21"/>
        <v>53.570788530465947</v>
      </c>
    </row>
    <row r="1407" spans="1:18" x14ac:dyDescent="0.25">
      <c r="A1407" t="s">
        <v>1866</v>
      </c>
      <c r="B1407">
        <v>1963</v>
      </c>
      <c r="C1407" t="s">
        <v>8354</v>
      </c>
      <c r="D1407">
        <v>9</v>
      </c>
      <c r="E1407">
        <v>0</v>
      </c>
      <c r="F1407" s="17">
        <v>11743.3</v>
      </c>
      <c r="G1407" t="s">
        <v>8350</v>
      </c>
      <c r="H1407" t="s">
        <v>8350</v>
      </c>
      <c r="I1407" t="s">
        <v>8351</v>
      </c>
      <c r="L1407" s="20">
        <v>1963</v>
      </c>
      <c r="M1407" s="20" t="s">
        <v>8354</v>
      </c>
      <c r="N1407" s="20" t="s">
        <v>8350</v>
      </c>
      <c r="O1407" s="20" t="s">
        <v>8350</v>
      </c>
      <c r="P1407" s="20" t="s">
        <v>8351</v>
      </c>
      <c r="Q1407" s="20" t="str">
        <f>CONCATENATE(Table1[[#This Row],[date]],"-",M1407,"-",L1407)</f>
        <v>9-Jun-1963</v>
      </c>
      <c r="R1407" s="24">
        <f t="shared" si="21"/>
        <v>59.997935368043088</v>
      </c>
    </row>
    <row r="1408" spans="1:18" x14ac:dyDescent="0.25">
      <c r="A1408" t="s">
        <v>1864</v>
      </c>
      <c r="B1408">
        <v>1964</v>
      </c>
      <c r="C1408" t="s">
        <v>8357</v>
      </c>
      <c r="D1408">
        <v>2</v>
      </c>
      <c r="E1408">
        <v>0</v>
      </c>
      <c r="F1408" s="17">
        <v>11743.93</v>
      </c>
      <c r="G1408" t="s">
        <v>8350</v>
      </c>
      <c r="H1408" t="s">
        <v>8353</v>
      </c>
      <c r="I1408" t="s">
        <v>8356</v>
      </c>
      <c r="L1408" s="20">
        <v>1964</v>
      </c>
      <c r="M1408" s="20" t="s">
        <v>8357</v>
      </c>
      <c r="N1408" s="20" t="s">
        <v>8350</v>
      </c>
      <c r="O1408" s="20" t="s">
        <v>8353</v>
      </c>
      <c r="P1408" s="20" t="s">
        <v>8356</v>
      </c>
      <c r="Q1408" s="20" t="str">
        <f>CONCATENATE(Table1[[#This Row],[date]],"-",M1408,"-",L1408)</f>
        <v>2-Dec-1964</v>
      </c>
      <c r="R1408" s="24">
        <f t="shared" si="21"/>
        <v>58.513347022587268</v>
      </c>
    </row>
    <row r="1409" spans="1:18" x14ac:dyDescent="0.25">
      <c r="A1409" t="s">
        <v>1862</v>
      </c>
      <c r="B1409">
        <v>1979</v>
      </c>
      <c r="C1409" t="s">
        <v>8352</v>
      </c>
      <c r="D1409">
        <v>6</v>
      </c>
      <c r="E1409">
        <v>2</v>
      </c>
      <c r="F1409" s="17">
        <v>11752.68</v>
      </c>
      <c r="G1409" t="s">
        <v>8350</v>
      </c>
      <c r="H1409" t="s">
        <v>8353</v>
      </c>
      <c r="I1409" t="s">
        <v>8372</v>
      </c>
      <c r="L1409" s="20">
        <v>1979</v>
      </c>
      <c r="M1409" s="20" t="s">
        <v>8352</v>
      </c>
      <c r="N1409" s="20" t="s">
        <v>8350</v>
      </c>
      <c r="O1409" s="20" t="s">
        <v>8353</v>
      </c>
      <c r="P1409" s="20" t="s">
        <v>8372</v>
      </c>
      <c r="Q1409" s="20" t="str">
        <f>CONCATENATE(Table1[[#This Row],[date]],"-",M1409,"-",L1409)</f>
        <v>6-Nov-1979</v>
      </c>
      <c r="R1409" s="24">
        <f t="shared" si="21"/>
        <v>43.58724750547578</v>
      </c>
    </row>
    <row r="1410" spans="1:18" x14ac:dyDescent="0.25">
      <c r="A1410" t="s">
        <v>1860</v>
      </c>
      <c r="B1410">
        <v>1966</v>
      </c>
      <c r="C1410" t="s">
        <v>8348</v>
      </c>
      <c r="D1410">
        <v>25</v>
      </c>
      <c r="E1410">
        <v>1</v>
      </c>
      <c r="F1410" s="17">
        <v>11763</v>
      </c>
      <c r="G1410" t="s">
        <v>8350</v>
      </c>
      <c r="H1410" t="s">
        <v>8350</v>
      </c>
      <c r="I1410" t="s">
        <v>8363</v>
      </c>
      <c r="L1410" s="20">
        <v>1966</v>
      </c>
      <c r="M1410" s="20" t="s">
        <v>8348</v>
      </c>
      <c r="N1410" s="20" t="s">
        <v>8350</v>
      </c>
      <c r="O1410" s="20" t="s">
        <v>8350</v>
      </c>
      <c r="P1410" s="20" t="s">
        <v>8363</v>
      </c>
      <c r="Q1410" s="20" t="str">
        <f>CONCATENATE(Table1[[#This Row],[date]],"-",M1410,"-",L1410)</f>
        <v>25-Jul-1966</v>
      </c>
      <c r="R1410" s="24">
        <f t="shared" si="21"/>
        <v>56.871978851963746</v>
      </c>
    </row>
    <row r="1411" spans="1:18" x14ac:dyDescent="0.25">
      <c r="A1411" t="s">
        <v>1858</v>
      </c>
      <c r="B1411">
        <v>1982</v>
      </c>
      <c r="C1411" t="s">
        <v>8352</v>
      </c>
      <c r="D1411">
        <v>20</v>
      </c>
      <c r="E1411">
        <v>3</v>
      </c>
      <c r="F1411" s="17">
        <v>11773.06</v>
      </c>
      <c r="G1411" t="s">
        <v>8350</v>
      </c>
      <c r="H1411" t="s">
        <v>8350</v>
      </c>
      <c r="I1411" t="s">
        <v>8372</v>
      </c>
      <c r="L1411" s="20">
        <v>1982</v>
      </c>
      <c r="M1411" s="20" t="s">
        <v>8352</v>
      </c>
      <c r="N1411" s="20" t="s">
        <v>8350</v>
      </c>
      <c r="O1411" s="20" t="s">
        <v>8350</v>
      </c>
      <c r="P1411" s="20" t="s">
        <v>8372</v>
      </c>
      <c r="Q1411" s="20" t="str">
        <f>CONCATENATE(Table1[[#This Row],[date]],"-",M1411,"-",L1411)</f>
        <v>20-Nov-1982</v>
      </c>
      <c r="R1411" s="24">
        <f t="shared" ref="R1411:R1474" si="22">YEARFRAC(Q1411,DATE(2023,6,8),1)</f>
        <v>40.548891786179922</v>
      </c>
    </row>
    <row r="1412" spans="1:18" x14ac:dyDescent="0.25">
      <c r="A1412" t="s">
        <v>1856</v>
      </c>
      <c r="B1412">
        <v>1965</v>
      </c>
      <c r="C1412" t="s">
        <v>8359</v>
      </c>
      <c r="D1412">
        <v>3</v>
      </c>
      <c r="E1412">
        <v>0</v>
      </c>
      <c r="F1412" s="17">
        <v>11830.61</v>
      </c>
      <c r="G1412" t="s">
        <v>8350</v>
      </c>
      <c r="H1412" t="s">
        <v>8353</v>
      </c>
      <c r="I1412" t="s">
        <v>8356</v>
      </c>
      <c r="L1412" s="20">
        <v>1965</v>
      </c>
      <c r="M1412" s="20" t="s">
        <v>8359</v>
      </c>
      <c r="N1412" s="20" t="s">
        <v>8350</v>
      </c>
      <c r="O1412" s="20" t="s">
        <v>8353</v>
      </c>
      <c r="P1412" s="20" t="s">
        <v>8356</v>
      </c>
      <c r="Q1412" s="20" t="str">
        <f>CONCATENATE(Table1[[#This Row],[date]],"-",M1412,"-",L1412)</f>
        <v>3-Oct-1965</v>
      </c>
      <c r="R1412" s="24">
        <f t="shared" si="22"/>
        <v>57.680309991182881</v>
      </c>
    </row>
    <row r="1413" spans="1:18" x14ac:dyDescent="0.25">
      <c r="A1413" t="s">
        <v>1854</v>
      </c>
      <c r="B1413">
        <v>1964</v>
      </c>
      <c r="C1413" t="s">
        <v>8354</v>
      </c>
      <c r="D1413">
        <v>27</v>
      </c>
      <c r="E1413">
        <v>0</v>
      </c>
      <c r="F1413" s="17">
        <v>11833.78</v>
      </c>
      <c r="G1413" t="s">
        <v>8350</v>
      </c>
      <c r="H1413" t="s">
        <v>8350</v>
      </c>
      <c r="I1413" t="s">
        <v>8351</v>
      </c>
      <c r="L1413" s="20">
        <v>1964</v>
      </c>
      <c r="M1413" s="20" t="s">
        <v>8354</v>
      </c>
      <c r="N1413" s="20" t="s">
        <v>8350</v>
      </c>
      <c r="O1413" s="20" t="s">
        <v>8350</v>
      </c>
      <c r="P1413" s="20" t="s">
        <v>8351</v>
      </c>
      <c r="Q1413" s="20" t="str">
        <f>CONCATENATE(Table1[[#This Row],[date]],"-",M1413,"-",L1413)</f>
        <v>27-Jun-1964</v>
      </c>
      <c r="R1413" s="24">
        <f t="shared" si="22"/>
        <v>58.945927446954144</v>
      </c>
    </row>
    <row r="1414" spans="1:18" x14ac:dyDescent="0.25">
      <c r="A1414" t="s">
        <v>1852</v>
      </c>
      <c r="B1414">
        <v>1964</v>
      </c>
      <c r="C1414" t="s">
        <v>8355</v>
      </c>
      <c r="D1414">
        <v>11</v>
      </c>
      <c r="E1414">
        <v>0</v>
      </c>
      <c r="F1414" s="17">
        <v>11837.16</v>
      </c>
      <c r="G1414" t="s">
        <v>8350</v>
      </c>
      <c r="H1414" t="s">
        <v>8350</v>
      </c>
      <c r="I1414" t="s">
        <v>8360</v>
      </c>
      <c r="L1414" s="20">
        <v>1964</v>
      </c>
      <c r="M1414" s="20" t="s">
        <v>8355</v>
      </c>
      <c r="N1414" s="20" t="s">
        <v>8350</v>
      </c>
      <c r="O1414" s="20" t="s">
        <v>8350</v>
      </c>
      <c r="P1414" s="20" t="s">
        <v>8360</v>
      </c>
      <c r="Q1414" s="20" t="str">
        <f>CONCATENATE(Table1[[#This Row],[date]],"-",M1414,"-",L1414)</f>
        <v>11-Sep-1964</v>
      </c>
      <c r="R1414" s="24">
        <f t="shared" si="22"/>
        <v>58.737850787132103</v>
      </c>
    </row>
    <row r="1415" spans="1:18" x14ac:dyDescent="0.25">
      <c r="A1415" t="s">
        <v>1850</v>
      </c>
      <c r="B1415">
        <v>1965</v>
      </c>
      <c r="C1415" t="s">
        <v>8355</v>
      </c>
      <c r="D1415">
        <v>25</v>
      </c>
      <c r="E1415">
        <v>0</v>
      </c>
      <c r="F1415" s="17">
        <v>11840.78</v>
      </c>
      <c r="G1415" t="s">
        <v>8350</v>
      </c>
      <c r="H1415" t="s">
        <v>8349</v>
      </c>
      <c r="I1415" t="s">
        <v>8356</v>
      </c>
      <c r="L1415" s="20">
        <v>1965</v>
      </c>
      <c r="M1415" s="20" t="s">
        <v>8355</v>
      </c>
      <c r="N1415" s="20" t="s">
        <v>8350</v>
      </c>
      <c r="O1415" s="20" t="s">
        <v>8349</v>
      </c>
      <c r="P1415" s="20" t="s">
        <v>8356</v>
      </c>
      <c r="Q1415" s="20" t="str">
        <f>CONCATENATE(Table1[[#This Row],[date]],"-",M1415,"-",L1415)</f>
        <v>25-Sep-1965</v>
      </c>
      <c r="R1415" s="24">
        <f t="shared" si="22"/>
        <v>57.702213559793954</v>
      </c>
    </row>
    <row r="1416" spans="1:18" x14ac:dyDescent="0.25">
      <c r="A1416" t="s">
        <v>1848</v>
      </c>
      <c r="B1416">
        <v>1964</v>
      </c>
      <c r="C1416" t="s">
        <v>8348</v>
      </c>
      <c r="D1416">
        <v>11</v>
      </c>
      <c r="E1416">
        <v>0</v>
      </c>
      <c r="F1416" s="17">
        <v>11842.44</v>
      </c>
      <c r="G1416" t="s">
        <v>8350</v>
      </c>
      <c r="H1416" t="s">
        <v>8349</v>
      </c>
      <c r="I1416" t="s">
        <v>8360</v>
      </c>
      <c r="L1416" s="20">
        <v>1964</v>
      </c>
      <c r="M1416" s="20" t="s">
        <v>8348</v>
      </c>
      <c r="N1416" s="20" t="s">
        <v>8350</v>
      </c>
      <c r="O1416" s="20" t="s">
        <v>8349</v>
      </c>
      <c r="P1416" s="20" t="s">
        <v>8360</v>
      </c>
      <c r="Q1416" s="20" t="str">
        <f>CONCATENATE(Table1[[#This Row],[date]],"-",M1416,"-",L1416)</f>
        <v>11-Jul-1964</v>
      </c>
      <c r="R1416" s="24">
        <f t="shared" si="22"/>
        <v>58.907597535934293</v>
      </c>
    </row>
    <row r="1417" spans="1:18" x14ac:dyDescent="0.25">
      <c r="A1417" t="s">
        <v>1846</v>
      </c>
      <c r="B1417">
        <v>1965</v>
      </c>
      <c r="C1417" t="s">
        <v>8352</v>
      </c>
      <c r="D1417">
        <v>10</v>
      </c>
      <c r="E1417">
        <v>0</v>
      </c>
      <c r="F1417" s="17">
        <v>11842.62</v>
      </c>
      <c r="G1417" t="s">
        <v>8350</v>
      </c>
      <c r="H1417" t="s">
        <v>8350</v>
      </c>
      <c r="I1417" t="s">
        <v>8356</v>
      </c>
      <c r="L1417" s="20">
        <v>1965</v>
      </c>
      <c r="M1417" s="20" t="s">
        <v>8352</v>
      </c>
      <c r="N1417" s="20" t="s">
        <v>8350</v>
      </c>
      <c r="O1417" s="20" t="s">
        <v>8350</v>
      </c>
      <c r="P1417" s="20" t="s">
        <v>8356</v>
      </c>
      <c r="Q1417" s="20" t="str">
        <f>CONCATENATE(Table1[[#This Row],[date]],"-",M1417,"-",L1417)</f>
        <v>10-Nov-1965</v>
      </c>
      <c r="R1417" s="24">
        <f t="shared" si="22"/>
        <v>57.57626804028029</v>
      </c>
    </row>
    <row r="1418" spans="1:18" x14ac:dyDescent="0.25">
      <c r="A1418" t="s">
        <v>1844</v>
      </c>
      <c r="B1418">
        <v>1964</v>
      </c>
      <c r="C1418" t="s">
        <v>8354</v>
      </c>
      <c r="D1418">
        <v>27</v>
      </c>
      <c r="E1418">
        <v>0</v>
      </c>
      <c r="F1418" s="17">
        <v>11848.14</v>
      </c>
      <c r="G1418" t="s">
        <v>8350</v>
      </c>
      <c r="H1418" t="s">
        <v>8349</v>
      </c>
      <c r="I1418" t="s">
        <v>8360</v>
      </c>
      <c r="L1418" s="20">
        <v>1964</v>
      </c>
      <c r="M1418" s="20" t="s">
        <v>8354</v>
      </c>
      <c r="N1418" s="20" t="s">
        <v>8350</v>
      </c>
      <c r="O1418" s="20" t="s">
        <v>8349</v>
      </c>
      <c r="P1418" s="20" t="s">
        <v>8360</v>
      </c>
      <c r="Q1418" s="20" t="str">
        <f>CONCATENATE(Table1[[#This Row],[date]],"-",M1418,"-",L1418)</f>
        <v>27-Jun-1964</v>
      </c>
      <c r="R1418" s="24">
        <f t="shared" si="22"/>
        <v>58.945927446954144</v>
      </c>
    </row>
    <row r="1419" spans="1:18" x14ac:dyDescent="0.25">
      <c r="A1419" t="s">
        <v>1842</v>
      </c>
      <c r="B1419">
        <v>1964</v>
      </c>
      <c r="C1419" t="s">
        <v>8355</v>
      </c>
      <c r="D1419">
        <v>29</v>
      </c>
      <c r="E1419">
        <v>0</v>
      </c>
      <c r="F1419" s="17">
        <v>11856.41</v>
      </c>
      <c r="G1419" t="s">
        <v>8350</v>
      </c>
      <c r="H1419" t="s">
        <v>8349</v>
      </c>
      <c r="I1419" t="s">
        <v>8351</v>
      </c>
      <c r="L1419" s="20">
        <v>1964</v>
      </c>
      <c r="M1419" s="20" t="s">
        <v>8355</v>
      </c>
      <c r="N1419" s="20" t="s">
        <v>8350</v>
      </c>
      <c r="O1419" s="20" t="s">
        <v>8349</v>
      </c>
      <c r="P1419" s="20" t="s">
        <v>8351</v>
      </c>
      <c r="Q1419" s="20" t="str">
        <f>CONCATENATE(Table1[[#This Row],[date]],"-",M1419,"-",L1419)</f>
        <v>29-Sep-1964</v>
      </c>
      <c r="R1419" s="24">
        <f t="shared" si="22"/>
        <v>58.688569472963721</v>
      </c>
    </row>
    <row r="1420" spans="1:18" x14ac:dyDescent="0.25">
      <c r="A1420" t="s">
        <v>1840</v>
      </c>
      <c r="B1420">
        <v>1974</v>
      </c>
      <c r="C1420" t="s">
        <v>8348</v>
      </c>
      <c r="D1420">
        <v>7</v>
      </c>
      <c r="E1420">
        <v>0</v>
      </c>
      <c r="F1420" s="17">
        <v>11858.56</v>
      </c>
      <c r="G1420" t="s">
        <v>8350</v>
      </c>
      <c r="H1420" t="s">
        <v>8350</v>
      </c>
      <c r="I1420" t="s">
        <v>8360</v>
      </c>
      <c r="L1420" s="20">
        <v>1974</v>
      </c>
      <c r="M1420" s="20" t="s">
        <v>8348</v>
      </c>
      <c r="N1420" s="20" t="s">
        <v>8350</v>
      </c>
      <c r="O1420" s="20" t="s">
        <v>8350</v>
      </c>
      <c r="P1420" s="20" t="s">
        <v>8360</v>
      </c>
      <c r="Q1420" s="20" t="str">
        <f>CONCATENATE(Table1[[#This Row],[date]],"-",M1420,"-",L1420)</f>
        <v>7-Jul-1974</v>
      </c>
      <c r="R1420" s="24">
        <f t="shared" si="22"/>
        <v>48.921257255503228</v>
      </c>
    </row>
    <row r="1421" spans="1:18" x14ac:dyDescent="0.25">
      <c r="A1421" t="s">
        <v>1838</v>
      </c>
      <c r="B1421">
        <v>1967</v>
      </c>
      <c r="C1421" t="s">
        <v>8358</v>
      </c>
      <c r="D1421">
        <v>24</v>
      </c>
      <c r="E1421">
        <v>1</v>
      </c>
      <c r="F1421" s="17">
        <v>11879.1</v>
      </c>
      <c r="G1421" t="s">
        <v>8350</v>
      </c>
      <c r="H1421" t="s">
        <v>8350</v>
      </c>
      <c r="I1421" t="s">
        <v>8366</v>
      </c>
      <c r="L1421" s="20">
        <v>1967</v>
      </c>
      <c r="M1421" s="20" t="s">
        <v>8358</v>
      </c>
      <c r="N1421" s="20" t="s">
        <v>8350</v>
      </c>
      <c r="O1421" s="20" t="s">
        <v>8350</v>
      </c>
      <c r="P1421" s="20" t="s">
        <v>8366</v>
      </c>
      <c r="Q1421" s="20" t="str">
        <f>CONCATENATE(Table1[[#This Row],[date]],"-",M1421,"-",L1421)</f>
        <v>24-Aug-1967</v>
      </c>
      <c r="R1421" s="24">
        <f t="shared" si="22"/>
        <v>55.789855420529321</v>
      </c>
    </row>
    <row r="1422" spans="1:18" x14ac:dyDescent="0.25">
      <c r="A1422" t="s">
        <v>1836</v>
      </c>
      <c r="B1422">
        <v>1967</v>
      </c>
      <c r="C1422" t="s">
        <v>8348</v>
      </c>
      <c r="D1422">
        <v>14</v>
      </c>
      <c r="E1422">
        <v>2</v>
      </c>
      <c r="F1422" s="17">
        <v>11881.36</v>
      </c>
      <c r="G1422" t="s">
        <v>8350</v>
      </c>
      <c r="H1422" t="s">
        <v>8349</v>
      </c>
      <c r="I1422" t="s">
        <v>8360</v>
      </c>
      <c r="L1422" s="20">
        <v>1967</v>
      </c>
      <c r="M1422" s="20" t="s">
        <v>8348</v>
      </c>
      <c r="N1422" s="20" t="s">
        <v>8350</v>
      </c>
      <c r="O1422" s="20" t="s">
        <v>8349</v>
      </c>
      <c r="P1422" s="20" t="s">
        <v>8360</v>
      </c>
      <c r="Q1422" s="20" t="str">
        <f>CONCATENATE(Table1[[#This Row],[date]],"-",M1422,"-",L1422)</f>
        <v>14-Jul-1967</v>
      </c>
      <c r="R1422" s="24">
        <f t="shared" si="22"/>
        <v>55.902108650751714</v>
      </c>
    </row>
    <row r="1423" spans="1:18" x14ac:dyDescent="0.25">
      <c r="A1423" t="s">
        <v>1834</v>
      </c>
      <c r="B1423">
        <v>1967</v>
      </c>
      <c r="C1423" t="s">
        <v>8359</v>
      </c>
      <c r="D1423">
        <v>29</v>
      </c>
      <c r="E1423">
        <v>2</v>
      </c>
      <c r="F1423" s="17">
        <v>11881.97</v>
      </c>
      <c r="G1423" t="s">
        <v>8350</v>
      </c>
      <c r="H1423" t="s">
        <v>8353</v>
      </c>
      <c r="I1423" t="s">
        <v>8351</v>
      </c>
      <c r="L1423" s="20">
        <v>1967</v>
      </c>
      <c r="M1423" s="20" t="s">
        <v>8359</v>
      </c>
      <c r="N1423" s="20" t="s">
        <v>8350</v>
      </c>
      <c r="O1423" s="20" t="s">
        <v>8353</v>
      </c>
      <c r="P1423" s="20" t="s">
        <v>8351</v>
      </c>
      <c r="Q1423" s="20" t="str">
        <f>CONCATENATE(Table1[[#This Row],[date]],"-",M1423,"-",L1423)</f>
        <v>29-Oct-1967</v>
      </c>
      <c r="R1423" s="24">
        <f t="shared" si="22"/>
        <v>55.609155098707909</v>
      </c>
    </row>
    <row r="1424" spans="1:18" x14ac:dyDescent="0.25">
      <c r="A1424" t="s">
        <v>1832</v>
      </c>
      <c r="B1424">
        <v>2004</v>
      </c>
      <c r="C1424" t="s">
        <v>8354</v>
      </c>
      <c r="D1424">
        <v>2</v>
      </c>
      <c r="E1424">
        <v>2</v>
      </c>
      <c r="F1424" s="17">
        <v>11884.05</v>
      </c>
      <c r="G1424" t="s">
        <v>8350</v>
      </c>
      <c r="H1424" t="s">
        <v>8350</v>
      </c>
      <c r="I1424" t="s">
        <v>8351</v>
      </c>
      <c r="L1424" s="20">
        <v>2004</v>
      </c>
      <c r="M1424" s="20" t="s">
        <v>8354</v>
      </c>
      <c r="N1424" s="20" t="s">
        <v>8350</v>
      </c>
      <c r="O1424" s="20" t="s">
        <v>8350</v>
      </c>
      <c r="P1424" s="20" t="s">
        <v>8351</v>
      </c>
      <c r="Q1424" s="20" t="str">
        <f>CONCATENATE(Table1[[#This Row],[date]],"-",M1424,"-",L1424)</f>
        <v>2-Jun-2004</v>
      </c>
      <c r="R1424" s="24">
        <f t="shared" si="22"/>
        <v>19.014373716632445</v>
      </c>
    </row>
    <row r="1425" spans="1:18" x14ac:dyDescent="0.25">
      <c r="A1425" t="s">
        <v>1830</v>
      </c>
      <c r="B1425">
        <v>1964</v>
      </c>
      <c r="C1425" t="s">
        <v>8352</v>
      </c>
      <c r="D1425">
        <v>19</v>
      </c>
      <c r="E1425">
        <v>0</v>
      </c>
      <c r="F1425" s="17">
        <v>11918.2</v>
      </c>
      <c r="G1425" t="s">
        <v>8350</v>
      </c>
      <c r="H1425" t="s">
        <v>8353</v>
      </c>
      <c r="I1425" t="s">
        <v>8369</v>
      </c>
      <c r="L1425" s="20">
        <v>1964</v>
      </c>
      <c r="M1425" s="20" t="s">
        <v>8352</v>
      </c>
      <c r="N1425" s="20" t="s">
        <v>8350</v>
      </c>
      <c r="O1425" s="20" t="s">
        <v>8353</v>
      </c>
      <c r="P1425" s="20" t="s">
        <v>8369</v>
      </c>
      <c r="Q1425" s="20" t="str">
        <f>CONCATENATE(Table1[[#This Row],[date]],"-",M1425,"-",L1425)</f>
        <v>19-Nov-1964</v>
      </c>
      <c r="R1425" s="24">
        <f t="shared" si="22"/>
        <v>58.548939082819984</v>
      </c>
    </row>
    <row r="1426" spans="1:18" x14ac:dyDescent="0.25">
      <c r="A1426" t="s">
        <v>1828</v>
      </c>
      <c r="B1426">
        <v>1964</v>
      </c>
      <c r="C1426" t="s">
        <v>8357</v>
      </c>
      <c r="D1426">
        <v>20</v>
      </c>
      <c r="E1426">
        <v>0</v>
      </c>
      <c r="F1426" s="17">
        <v>11931.13</v>
      </c>
      <c r="G1426" t="s">
        <v>8350</v>
      </c>
      <c r="H1426" t="s">
        <v>8353</v>
      </c>
      <c r="I1426" t="s">
        <v>8362</v>
      </c>
      <c r="L1426" s="20">
        <v>1964</v>
      </c>
      <c r="M1426" s="20" t="s">
        <v>8357</v>
      </c>
      <c r="N1426" s="20" t="s">
        <v>8350</v>
      </c>
      <c r="O1426" s="20" t="s">
        <v>8353</v>
      </c>
      <c r="P1426" s="20" t="s">
        <v>8362</v>
      </c>
      <c r="Q1426" s="20" t="str">
        <f>CONCATENATE(Table1[[#This Row],[date]],"-",M1426,"-",L1426)</f>
        <v>20-Dec-1964</v>
      </c>
      <c r="R1426" s="24">
        <f t="shared" si="22"/>
        <v>58.464065708418893</v>
      </c>
    </row>
    <row r="1427" spans="1:18" x14ac:dyDescent="0.25">
      <c r="A1427" t="s">
        <v>1826</v>
      </c>
      <c r="B1427">
        <v>1964</v>
      </c>
      <c r="C1427" t="s">
        <v>8358</v>
      </c>
      <c r="D1427">
        <v>2</v>
      </c>
      <c r="E1427">
        <v>0</v>
      </c>
      <c r="F1427" s="17">
        <v>11938.26</v>
      </c>
      <c r="G1427" t="s">
        <v>8350</v>
      </c>
      <c r="H1427" t="s">
        <v>8350</v>
      </c>
      <c r="I1427" t="s">
        <v>8362</v>
      </c>
      <c r="L1427" s="20">
        <v>1964</v>
      </c>
      <c r="M1427" s="20" t="s">
        <v>8358</v>
      </c>
      <c r="N1427" s="20" t="s">
        <v>8350</v>
      </c>
      <c r="O1427" s="20" t="s">
        <v>8350</v>
      </c>
      <c r="P1427" s="20" t="s">
        <v>8362</v>
      </c>
      <c r="Q1427" s="20" t="str">
        <f>CONCATENATE(Table1[[#This Row],[date]],"-",M1427,"-",L1427)</f>
        <v>2-Aug-1964</v>
      </c>
      <c r="R1427" s="24">
        <f t="shared" si="22"/>
        <v>58.847364818617386</v>
      </c>
    </row>
    <row r="1428" spans="1:18" x14ac:dyDescent="0.25">
      <c r="A1428" t="s">
        <v>1824</v>
      </c>
      <c r="B1428">
        <v>1991</v>
      </c>
      <c r="C1428" t="s">
        <v>8359</v>
      </c>
      <c r="D1428">
        <v>19</v>
      </c>
      <c r="E1428">
        <v>3</v>
      </c>
      <c r="F1428" s="17">
        <v>11941.83</v>
      </c>
      <c r="G1428" t="s">
        <v>8350</v>
      </c>
      <c r="H1428" t="s">
        <v>8353</v>
      </c>
      <c r="I1428" t="s">
        <v>8367</v>
      </c>
      <c r="L1428" s="20">
        <v>1991</v>
      </c>
      <c r="M1428" s="20" t="s">
        <v>8359</v>
      </c>
      <c r="N1428" s="20" t="s">
        <v>8350</v>
      </c>
      <c r="O1428" s="20" t="s">
        <v>8353</v>
      </c>
      <c r="P1428" s="20" t="s">
        <v>8367</v>
      </c>
      <c r="Q1428" s="20" t="str">
        <f>CONCATENATE(Table1[[#This Row],[date]],"-",M1428,"-",L1428)</f>
        <v>19-Oct-1991</v>
      </c>
      <c r="R1428" s="24">
        <f t="shared" si="22"/>
        <v>31.636522027710942</v>
      </c>
    </row>
    <row r="1429" spans="1:18" x14ac:dyDescent="0.25">
      <c r="A1429" t="s">
        <v>1822</v>
      </c>
      <c r="B1429">
        <v>1964</v>
      </c>
      <c r="C1429" t="s">
        <v>8357</v>
      </c>
      <c r="D1429">
        <v>25</v>
      </c>
      <c r="E1429">
        <v>0</v>
      </c>
      <c r="F1429" s="17">
        <v>11944.59</v>
      </c>
      <c r="G1429" t="s">
        <v>8350</v>
      </c>
      <c r="H1429" t="s">
        <v>8349</v>
      </c>
      <c r="I1429" t="s">
        <v>8363</v>
      </c>
      <c r="L1429" s="20">
        <v>1964</v>
      </c>
      <c r="M1429" s="20" t="s">
        <v>8357</v>
      </c>
      <c r="N1429" s="20" t="s">
        <v>8350</v>
      </c>
      <c r="O1429" s="20" t="s">
        <v>8349</v>
      </c>
      <c r="P1429" s="20" t="s">
        <v>8363</v>
      </c>
      <c r="Q1429" s="20" t="str">
        <f>CONCATENATE(Table1[[#This Row],[date]],"-",M1429,"-",L1429)</f>
        <v>25-Dec-1964</v>
      </c>
      <c r="R1429" s="24">
        <f t="shared" si="22"/>
        <v>58.450376454483234</v>
      </c>
    </row>
    <row r="1430" spans="1:18" x14ac:dyDescent="0.25">
      <c r="A1430" t="s">
        <v>1820</v>
      </c>
      <c r="B1430">
        <v>1965</v>
      </c>
      <c r="C1430" t="s">
        <v>8352</v>
      </c>
      <c r="D1430">
        <v>1</v>
      </c>
      <c r="E1430">
        <v>1</v>
      </c>
      <c r="F1430" s="17">
        <v>11945.13</v>
      </c>
      <c r="G1430" t="s">
        <v>8350</v>
      </c>
      <c r="H1430" t="s">
        <v>8349</v>
      </c>
      <c r="I1430" t="s">
        <v>8356</v>
      </c>
      <c r="L1430" s="20">
        <v>1965</v>
      </c>
      <c r="M1430" s="20" t="s">
        <v>8352</v>
      </c>
      <c r="N1430" s="20" t="s">
        <v>8350</v>
      </c>
      <c r="O1430" s="20" t="s">
        <v>8349</v>
      </c>
      <c r="P1430" s="20" t="s">
        <v>8356</v>
      </c>
      <c r="Q1430" s="20" t="str">
        <f>CONCATENATE(Table1[[#This Row],[date]],"-",M1430,"-",L1430)</f>
        <v>1-Nov-1965</v>
      </c>
      <c r="R1430" s="24">
        <f t="shared" si="22"/>
        <v>57.600909554967743</v>
      </c>
    </row>
    <row r="1431" spans="1:18" x14ac:dyDescent="0.25">
      <c r="A1431" t="s">
        <v>1818</v>
      </c>
      <c r="B1431">
        <v>1964</v>
      </c>
      <c r="C1431" t="s">
        <v>8355</v>
      </c>
      <c r="D1431">
        <v>29</v>
      </c>
      <c r="E1431">
        <v>1</v>
      </c>
      <c r="F1431" s="17">
        <v>11946.63</v>
      </c>
      <c r="G1431" t="s">
        <v>8350</v>
      </c>
      <c r="H1431" t="s">
        <v>8349</v>
      </c>
      <c r="I1431" t="s">
        <v>8351</v>
      </c>
      <c r="L1431" s="20">
        <v>1964</v>
      </c>
      <c r="M1431" s="20" t="s">
        <v>8355</v>
      </c>
      <c r="N1431" s="20" t="s">
        <v>8350</v>
      </c>
      <c r="O1431" s="20" t="s">
        <v>8349</v>
      </c>
      <c r="P1431" s="20" t="s">
        <v>8351</v>
      </c>
      <c r="Q1431" s="20" t="str">
        <f>CONCATENATE(Table1[[#This Row],[date]],"-",M1431,"-",L1431)</f>
        <v>29-Sep-1964</v>
      </c>
      <c r="R1431" s="24">
        <f t="shared" si="22"/>
        <v>58.688569472963721</v>
      </c>
    </row>
    <row r="1432" spans="1:18" x14ac:dyDescent="0.25">
      <c r="A1432" t="s">
        <v>1816</v>
      </c>
      <c r="B1432">
        <v>1967</v>
      </c>
      <c r="C1432" t="s">
        <v>8357</v>
      </c>
      <c r="D1432">
        <v>22</v>
      </c>
      <c r="E1432">
        <v>3</v>
      </c>
      <c r="F1432" s="17">
        <v>11987.17</v>
      </c>
      <c r="G1432" t="s">
        <v>8350</v>
      </c>
      <c r="H1432" t="s">
        <v>8350</v>
      </c>
      <c r="I1432" t="s">
        <v>8351</v>
      </c>
      <c r="L1432" s="20">
        <v>1967</v>
      </c>
      <c r="M1432" s="20" t="s">
        <v>8357</v>
      </c>
      <c r="N1432" s="20" t="s">
        <v>8350</v>
      </c>
      <c r="O1432" s="20" t="s">
        <v>8350</v>
      </c>
      <c r="P1432" s="20" t="s">
        <v>8351</v>
      </c>
      <c r="Q1432" s="20" t="str">
        <f>CONCATENATE(Table1[[#This Row],[date]],"-",M1432,"-",L1432)</f>
        <v>22-Dec-1967</v>
      </c>
      <c r="R1432" s="24">
        <f t="shared" si="22"/>
        <v>55.461309380854026</v>
      </c>
    </row>
    <row r="1433" spans="1:18" x14ac:dyDescent="0.25">
      <c r="A1433" t="s">
        <v>1814</v>
      </c>
      <c r="B1433">
        <v>1983</v>
      </c>
      <c r="C1433" t="s">
        <v>8348</v>
      </c>
      <c r="D1433">
        <v>4</v>
      </c>
      <c r="E1433">
        <v>3</v>
      </c>
      <c r="F1433" s="17">
        <v>11987.68</v>
      </c>
      <c r="G1433" t="s">
        <v>8350</v>
      </c>
      <c r="H1433" t="s">
        <v>8349</v>
      </c>
      <c r="I1433" t="s">
        <v>8372</v>
      </c>
      <c r="L1433" s="20">
        <v>1983</v>
      </c>
      <c r="M1433" s="20" t="s">
        <v>8348</v>
      </c>
      <c r="N1433" s="20" t="s">
        <v>8350</v>
      </c>
      <c r="O1433" s="20" t="s">
        <v>8349</v>
      </c>
      <c r="P1433" s="20" t="s">
        <v>8372</v>
      </c>
      <c r="Q1433" s="20" t="str">
        <f>CONCATENATE(Table1[[#This Row],[date]],"-",M1433,"-",L1433)</f>
        <v>4-Jul-1983</v>
      </c>
      <c r="R1433" s="24">
        <f t="shared" si="22"/>
        <v>39.929482470784642</v>
      </c>
    </row>
    <row r="1434" spans="1:18" x14ac:dyDescent="0.25">
      <c r="A1434" t="s">
        <v>1812</v>
      </c>
      <c r="B1434">
        <v>1993</v>
      </c>
      <c r="C1434" t="s">
        <v>8357</v>
      </c>
      <c r="D1434">
        <v>12</v>
      </c>
      <c r="E1434">
        <v>0</v>
      </c>
      <c r="F1434" s="17">
        <v>11994.89</v>
      </c>
      <c r="G1434" t="s">
        <v>8350</v>
      </c>
      <c r="H1434" t="s">
        <v>8349</v>
      </c>
      <c r="I1434" t="s">
        <v>8356</v>
      </c>
      <c r="L1434" s="20">
        <v>1993</v>
      </c>
      <c r="M1434" s="20" t="s">
        <v>8357</v>
      </c>
      <c r="N1434" s="20" t="s">
        <v>8350</v>
      </c>
      <c r="O1434" s="20" t="s">
        <v>8349</v>
      </c>
      <c r="P1434" s="20" t="s">
        <v>8356</v>
      </c>
      <c r="Q1434" s="20" t="str">
        <f>CONCATENATE(Table1[[#This Row],[date]],"-",M1434,"-",L1434)</f>
        <v>12-Dec-1993</v>
      </c>
      <c r="R1434" s="24">
        <f t="shared" si="22"/>
        <v>29.488606253312135</v>
      </c>
    </row>
    <row r="1435" spans="1:18" x14ac:dyDescent="0.25">
      <c r="A1435" t="s">
        <v>1810</v>
      </c>
      <c r="B1435">
        <v>1982</v>
      </c>
      <c r="C1435" t="s">
        <v>8359</v>
      </c>
      <c r="D1435">
        <v>17</v>
      </c>
      <c r="E1435">
        <v>3</v>
      </c>
      <c r="F1435" s="17">
        <v>12001.29</v>
      </c>
      <c r="G1435" t="s">
        <v>8350</v>
      </c>
      <c r="H1435" t="s">
        <v>8350</v>
      </c>
      <c r="I1435" t="s">
        <v>8369</v>
      </c>
      <c r="L1435" s="20">
        <v>1982</v>
      </c>
      <c r="M1435" s="20" t="s">
        <v>8359</v>
      </c>
      <c r="N1435" s="20" t="s">
        <v>8350</v>
      </c>
      <c r="O1435" s="20" t="s">
        <v>8350</v>
      </c>
      <c r="P1435" s="20" t="s">
        <v>8369</v>
      </c>
      <c r="Q1435" s="20" t="str">
        <f>CONCATENATE(Table1[[#This Row],[date]],"-",M1435,"-",L1435)</f>
        <v>17-Oct-1982</v>
      </c>
      <c r="R1435" s="24">
        <f t="shared" si="22"/>
        <v>40.641981747066495</v>
      </c>
    </row>
    <row r="1436" spans="1:18" x14ac:dyDescent="0.25">
      <c r="A1436" t="s">
        <v>1808</v>
      </c>
      <c r="B1436">
        <v>1965</v>
      </c>
      <c r="C1436" t="s">
        <v>8354</v>
      </c>
      <c r="D1436">
        <v>9</v>
      </c>
      <c r="E1436">
        <v>0</v>
      </c>
      <c r="F1436" s="17">
        <v>12029.29</v>
      </c>
      <c r="G1436" t="s">
        <v>8350</v>
      </c>
      <c r="H1436" t="s">
        <v>8349</v>
      </c>
      <c r="I1436" t="s">
        <v>8366</v>
      </c>
      <c r="L1436" s="20">
        <v>1965</v>
      </c>
      <c r="M1436" s="20" t="s">
        <v>8354</v>
      </c>
      <c r="N1436" s="20" t="s">
        <v>8350</v>
      </c>
      <c r="O1436" s="20" t="s">
        <v>8349</v>
      </c>
      <c r="P1436" s="20" t="s">
        <v>8366</v>
      </c>
      <c r="Q1436" s="20" t="str">
        <f>CONCATENATE(Table1[[#This Row],[date]],"-",M1436,"-",L1436)</f>
        <v>9-Jun-1965</v>
      </c>
      <c r="R1436" s="24">
        <f t="shared" si="22"/>
        <v>57.997911736043434</v>
      </c>
    </row>
    <row r="1437" spans="1:18" x14ac:dyDescent="0.25">
      <c r="A1437" t="s">
        <v>1806</v>
      </c>
      <c r="B1437">
        <v>1965</v>
      </c>
      <c r="C1437" t="s">
        <v>8359</v>
      </c>
      <c r="D1437">
        <v>29</v>
      </c>
      <c r="E1437">
        <v>1</v>
      </c>
      <c r="F1437" s="17">
        <v>12032.33</v>
      </c>
      <c r="G1437" t="s">
        <v>8350</v>
      </c>
      <c r="H1437" t="s">
        <v>8353</v>
      </c>
      <c r="I1437" t="s">
        <v>8360</v>
      </c>
      <c r="L1437" s="20">
        <v>1965</v>
      </c>
      <c r="M1437" s="20" t="s">
        <v>8359</v>
      </c>
      <c r="N1437" s="20" t="s">
        <v>8350</v>
      </c>
      <c r="O1437" s="20" t="s">
        <v>8353</v>
      </c>
      <c r="P1437" s="20" t="s">
        <v>8360</v>
      </c>
      <c r="Q1437" s="20" t="str">
        <f>CONCATENATE(Table1[[#This Row],[date]],"-",M1437,"-",L1437)</f>
        <v>29-Oct-1965</v>
      </c>
      <c r="R1437" s="24">
        <f t="shared" si="22"/>
        <v>57.609123393196896</v>
      </c>
    </row>
    <row r="1438" spans="1:18" x14ac:dyDescent="0.25">
      <c r="A1438" t="s">
        <v>1804</v>
      </c>
      <c r="B1438">
        <v>1979</v>
      </c>
      <c r="C1438" t="s">
        <v>8359</v>
      </c>
      <c r="D1438">
        <v>16</v>
      </c>
      <c r="E1438">
        <v>2</v>
      </c>
      <c r="F1438" s="17">
        <v>12035.18</v>
      </c>
      <c r="G1438" t="s">
        <v>8350</v>
      </c>
      <c r="H1438" t="s">
        <v>8350</v>
      </c>
      <c r="I1438" t="s">
        <v>8369</v>
      </c>
      <c r="L1438" s="20">
        <v>1979</v>
      </c>
      <c r="M1438" s="20" t="s">
        <v>8359</v>
      </c>
      <c r="N1438" s="20" t="s">
        <v>8350</v>
      </c>
      <c r="O1438" s="20" t="s">
        <v>8350</v>
      </c>
      <c r="P1438" s="20" t="s">
        <v>8369</v>
      </c>
      <c r="Q1438" s="20" t="str">
        <f>CONCATENATE(Table1[[#This Row],[date]],"-",M1438,"-",L1438)</f>
        <v>16-Oct-1979</v>
      </c>
      <c r="R1438" s="24">
        <f t="shared" si="22"/>
        <v>43.644743246532002</v>
      </c>
    </row>
    <row r="1439" spans="1:18" x14ac:dyDescent="0.25">
      <c r="A1439" t="s">
        <v>1802</v>
      </c>
      <c r="B1439">
        <v>1966</v>
      </c>
      <c r="C1439" t="s">
        <v>8352</v>
      </c>
      <c r="D1439">
        <v>24</v>
      </c>
      <c r="E1439">
        <v>1</v>
      </c>
      <c r="F1439" s="17">
        <v>12044.34</v>
      </c>
      <c r="G1439" t="s">
        <v>8350</v>
      </c>
      <c r="H1439" t="s">
        <v>8353</v>
      </c>
      <c r="I1439" t="s">
        <v>8356</v>
      </c>
      <c r="L1439" s="20">
        <v>1966</v>
      </c>
      <c r="M1439" s="20" t="s">
        <v>8352</v>
      </c>
      <c r="N1439" s="20" t="s">
        <v>8350</v>
      </c>
      <c r="O1439" s="20" t="s">
        <v>8353</v>
      </c>
      <c r="P1439" s="20" t="s">
        <v>8356</v>
      </c>
      <c r="Q1439" s="20" t="str">
        <f>CONCATENATE(Table1[[#This Row],[date]],"-",M1439,"-",L1439)</f>
        <v>24-Nov-1966</v>
      </c>
      <c r="R1439" s="24">
        <f t="shared" si="22"/>
        <v>56.537953172205441</v>
      </c>
    </row>
    <row r="1440" spans="1:18" x14ac:dyDescent="0.25">
      <c r="A1440" t="s">
        <v>1800</v>
      </c>
      <c r="B1440">
        <v>1986</v>
      </c>
      <c r="C1440" t="s">
        <v>8355</v>
      </c>
      <c r="D1440">
        <v>7</v>
      </c>
      <c r="E1440">
        <v>3</v>
      </c>
      <c r="F1440" s="17">
        <v>12048.13</v>
      </c>
      <c r="G1440" t="s">
        <v>8350</v>
      </c>
      <c r="H1440" t="s">
        <v>8349</v>
      </c>
      <c r="I1440" t="s">
        <v>8372</v>
      </c>
      <c r="L1440" s="20">
        <v>1986</v>
      </c>
      <c r="M1440" s="20" t="s">
        <v>8355</v>
      </c>
      <c r="N1440" s="20" t="s">
        <v>8350</v>
      </c>
      <c r="O1440" s="20" t="s">
        <v>8349</v>
      </c>
      <c r="P1440" s="20" t="s">
        <v>8372</v>
      </c>
      <c r="Q1440" s="20" t="str">
        <f>CONCATENATE(Table1[[#This Row],[date]],"-",M1440,"-",L1440)</f>
        <v>7-Sep-1986</v>
      </c>
      <c r="R1440" s="24">
        <f t="shared" si="22"/>
        <v>36.751495064485908</v>
      </c>
    </row>
    <row r="1441" spans="1:18" x14ac:dyDescent="0.25">
      <c r="A1441" t="s">
        <v>1798</v>
      </c>
      <c r="B1441">
        <v>1984</v>
      </c>
      <c r="C1441" t="s">
        <v>8355</v>
      </c>
      <c r="D1441">
        <v>2</v>
      </c>
      <c r="E1441">
        <v>3</v>
      </c>
      <c r="F1441" s="17">
        <v>12091.34</v>
      </c>
      <c r="G1441" t="s">
        <v>8350</v>
      </c>
      <c r="H1441" t="s">
        <v>8349</v>
      </c>
      <c r="I1441" t="s">
        <v>8373</v>
      </c>
      <c r="L1441" s="20">
        <v>1984</v>
      </c>
      <c r="M1441" s="20" t="s">
        <v>8355</v>
      </c>
      <c r="N1441" s="20" t="s">
        <v>8350</v>
      </c>
      <c r="O1441" s="20" t="s">
        <v>8349</v>
      </c>
      <c r="P1441" s="20" t="s">
        <v>8373</v>
      </c>
      <c r="Q1441" s="20" t="str">
        <f>CONCATENATE(Table1[[#This Row],[date]],"-",M1441,"-",L1441)</f>
        <v>2-Sep-1984</v>
      </c>
      <c r="R1441" s="24">
        <f t="shared" si="22"/>
        <v>38.762491444216288</v>
      </c>
    </row>
    <row r="1442" spans="1:18" x14ac:dyDescent="0.25">
      <c r="A1442" t="s">
        <v>1796</v>
      </c>
      <c r="B1442">
        <v>1968</v>
      </c>
      <c r="C1442" t="s">
        <v>8354</v>
      </c>
      <c r="D1442">
        <v>21</v>
      </c>
      <c r="E1442">
        <v>3</v>
      </c>
      <c r="F1442" s="17">
        <v>12094.48</v>
      </c>
      <c r="G1442" t="s">
        <v>8350</v>
      </c>
      <c r="H1442" t="s">
        <v>8350</v>
      </c>
      <c r="I1442" t="s">
        <v>8360</v>
      </c>
      <c r="L1442" s="20">
        <v>1968</v>
      </c>
      <c r="M1442" s="20" t="s">
        <v>8354</v>
      </c>
      <c r="N1442" s="20" t="s">
        <v>8350</v>
      </c>
      <c r="O1442" s="20" t="s">
        <v>8350</v>
      </c>
      <c r="P1442" s="20" t="s">
        <v>8360</v>
      </c>
      <c r="Q1442" s="20" t="str">
        <f>CONCATENATE(Table1[[#This Row],[date]],"-",M1442,"-",L1442)</f>
        <v>21-Jun-1968</v>
      </c>
      <c r="R1442" s="24">
        <f t="shared" si="22"/>
        <v>54.962354551676931</v>
      </c>
    </row>
    <row r="1443" spans="1:18" x14ac:dyDescent="0.25">
      <c r="A1443" t="s">
        <v>1794</v>
      </c>
      <c r="B1443">
        <v>1968</v>
      </c>
      <c r="C1443" t="s">
        <v>8357</v>
      </c>
      <c r="D1443">
        <v>9</v>
      </c>
      <c r="E1443">
        <v>2</v>
      </c>
      <c r="F1443" s="17">
        <v>12096.65</v>
      </c>
      <c r="G1443" t="s">
        <v>8350</v>
      </c>
      <c r="H1443" t="s">
        <v>8353</v>
      </c>
      <c r="I1443" t="s">
        <v>8366</v>
      </c>
      <c r="L1443" s="20">
        <v>1968</v>
      </c>
      <c r="M1443" s="20" t="s">
        <v>8357</v>
      </c>
      <c r="N1443" s="20" t="s">
        <v>8350</v>
      </c>
      <c r="O1443" s="20" t="s">
        <v>8353</v>
      </c>
      <c r="P1443" s="20" t="s">
        <v>8366</v>
      </c>
      <c r="Q1443" s="20" t="str">
        <f>CONCATENATE(Table1[[#This Row],[date]],"-",M1443,"-",L1443)</f>
        <v>9-Dec-1968</v>
      </c>
      <c r="R1443" s="24">
        <f t="shared" si="22"/>
        <v>54.494182067077347</v>
      </c>
    </row>
    <row r="1444" spans="1:18" x14ac:dyDescent="0.25">
      <c r="A1444" t="s">
        <v>1792</v>
      </c>
      <c r="B1444">
        <v>1968</v>
      </c>
      <c r="C1444" t="s">
        <v>8359</v>
      </c>
      <c r="D1444">
        <v>25</v>
      </c>
      <c r="E1444">
        <v>3</v>
      </c>
      <c r="F1444" s="17">
        <v>12105.32</v>
      </c>
      <c r="G1444" t="s">
        <v>8350</v>
      </c>
      <c r="H1444" t="s">
        <v>8350</v>
      </c>
      <c r="I1444" t="s">
        <v>8360</v>
      </c>
      <c r="L1444" s="20">
        <v>1968</v>
      </c>
      <c r="M1444" s="20" t="s">
        <v>8359</v>
      </c>
      <c r="N1444" s="20" t="s">
        <v>8350</v>
      </c>
      <c r="O1444" s="20" t="s">
        <v>8350</v>
      </c>
      <c r="P1444" s="20" t="s">
        <v>8360</v>
      </c>
      <c r="Q1444" s="20" t="str">
        <f>CONCATENATE(Table1[[#This Row],[date]],"-",M1444,"-",L1444)</f>
        <v>25-Oct-1968</v>
      </c>
      <c r="R1444" s="24">
        <f t="shared" si="22"/>
        <v>54.617385352498289</v>
      </c>
    </row>
    <row r="1445" spans="1:18" x14ac:dyDescent="0.25">
      <c r="A1445" t="s">
        <v>1790</v>
      </c>
      <c r="B1445">
        <v>1963</v>
      </c>
      <c r="C1445" t="s">
        <v>8348</v>
      </c>
      <c r="D1445">
        <v>20</v>
      </c>
      <c r="E1445">
        <v>0</v>
      </c>
      <c r="F1445" s="17">
        <v>12124.99</v>
      </c>
      <c r="G1445" t="s">
        <v>8350</v>
      </c>
      <c r="H1445" t="s">
        <v>8353</v>
      </c>
      <c r="I1445" t="s">
        <v>8356</v>
      </c>
      <c r="L1445" s="20">
        <v>1963</v>
      </c>
      <c r="M1445" s="20" t="s">
        <v>8348</v>
      </c>
      <c r="N1445" s="20" t="s">
        <v>8350</v>
      </c>
      <c r="O1445" s="20" t="s">
        <v>8353</v>
      </c>
      <c r="P1445" s="20" t="s">
        <v>8356</v>
      </c>
      <c r="Q1445" s="20" t="str">
        <f>CONCATENATE(Table1[[#This Row],[date]],"-",M1445,"-",L1445)</f>
        <v>20-Jul-1963</v>
      </c>
      <c r="R1445" s="24">
        <f t="shared" si="22"/>
        <v>59.885682226211848</v>
      </c>
    </row>
    <row r="1446" spans="1:18" x14ac:dyDescent="0.25">
      <c r="A1446" t="s">
        <v>1788</v>
      </c>
      <c r="B1446">
        <v>1963</v>
      </c>
      <c r="C1446" t="s">
        <v>8354</v>
      </c>
      <c r="D1446">
        <v>4</v>
      </c>
      <c r="E1446">
        <v>0</v>
      </c>
      <c r="F1446" s="17">
        <v>12129.61</v>
      </c>
      <c r="G1446" t="s">
        <v>8350</v>
      </c>
      <c r="H1446" t="s">
        <v>8353</v>
      </c>
      <c r="I1446" t="s">
        <v>8356</v>
      </c>
      <c r="L1446" s="20">
        <v>1963</v>
      </c>
      <c r="M1446" s="20" t="s">
        <v>8354</v>
      </c>
      <c r="N1446" s="20" t="s">
        <v>8350</v>
      </c>
      <c r="O1446" s="20" t="s">
        <v>8353</v>
      </c>
      <c r="P1446" s="20" t="s">
        <v>8356</v>
      </c>
      <c r="Q1446" s="20" t="str">
        <f>CONCATENATE(Table1[[#This Row],[date]],"-",M1446,"-",L1446)</f>
        <v>4-Jun-1963</v>
      </c>
      <c r="R1446" s="24">
        <f t="shared" si="22"/>
        <v>60.011624775583485</v>
      </c>
    </row>
    <row r="1447" spans="1:18" x14ac:dyDescent="0.25">
      <c r="A1447" t="s">
        <v>1786</v>
      </c>
      <c r="B1447">
        <v>1991</v>
      </c>
      <c r="C1447" t="s">
        <v>8352</v>
      </c>
      <c r="D1447">
        <v>6</v>
      </c>
      <c r="E1447">
        <v>3</v>
      </c>
      <c r="F1447" s="17">
        <v>12130.8</v>
      </c>
      <c r="G1447" t="s">
        <v>8350</v>
      </c>
      <c r="H1447" t="s">
        <v>8350</v>
      </c>
      <c r="I1447" t="s">
        <v>8372</v>
      </c>
      <c r="L1447" s="20">
        <v>1991</v>
      </c>
      <c r="M1447" s="20" t="s">
        <v>8352</v>
      </c>
      <c r="N1447" s="20" t="s">
        <v>8350</v>
      </c>
      <c r="O1447" s="20" t="s">
        <v>8350</v>
      </c>
      <c r="P1447" s="20" t="s">
        <v>8372</v>
      </c>
      <c r="Q1447" s="20" t="str">
        <f>CONCATENATE(Table1[[#This Row],[date]],"-",M1447,"-",L1447)</f>
        <v>6-Nov-1991</v>
      </c>
      <c r="R1447" s="24">
        <f t="shared" si="22"/>
        <v>31.587239691363145</v>
      </c>
    </row>
    <row r="1448" spans="1:18" x14ac:dyDescent="0.25">
      <c r="A1448" t="s">
        <v>1784</v>
      </c>
      <c r="B1448">
        <v>1974</v>
      </c>
      <c r="C1448" t="s">
        <v>8355</v>
      </c>
      <c r="D1448">
        <v>16</v>
      </c>
      <c r="E1448">
        <v>0</v>
      </c>
      <c r="F1448" s="17">
        <v>12137.6</v>
      </c>
      <c r="G1448" t="s">
        <v>8350</v>
      </c>
      <c r="H1448" t="s">
        <v>8350</v>
      </c>
      <c r="I1448" t="s">
        <v>8356</v>
      </c>
      <c r="L1448" s="20">
        <v>1974</v>
      </c>
      <c r="M1448" s="20" t="s">
        <v>8355</v>
      </c>
      <c r="N1448" s="20" t="s">
        <v>8350</v>
      </c>
      <c r="O1448" s="20" t="s">
        <v>8350</v>
      </c>
      <c r="P1448" s="20" t="s">
        <v>8356</v>
      </c>
      <c r="Q1448" s="20" t="str">
        <f>CONCATENATE(Table1[[#This Row],[date]],"-",M1448,"-",L1448)</f>
        <v>16-Sep-1974</v>
      </c>
      <c r="R1448" s="24">
        <f t="shared" si="22"/>
        <v>48.726864527434017</v>
      </c>
    </row>
    <row r="1449" spans="1:18" x14ac:dyDescent="0.25">
      <c r="A1449" t="s">
        <v>1782</v>
      </c>
      <c r="B1449">
        <v>1962</v>
      </c>
      <c r="C1449" t="s">
        <v>8352</v>
      </c>
      <c r="D1449">
        <v>4</v>
      </c>
      <c r="E1449">
        <v>0</v>
      </c>
      <c r="F1449" s="17">
        <v>12142.58</v>
      </c>
      <c r="G1449" t="s">
        <v>8350</v>
      </c>
      <c r="H1449" t="s">
        <v>8349</v>
      </c>
      <c r="I1449" t="s">
        <v>8351</v>
      </c>
      <c r="L1449" s="20">
        <v>1962</v>
      </c>
      <c r="M1449" s="20" t="s">
        <v>8352</v>
      </c>
      <c r="N1449" s="20" t="s">
        <v>8350</v>
      </c>
      <c r="O1449" s="20" t="s">
        <v>8349</v>
      </c>
      <c r="P1449" s="20" t="s">
        <v>8351</v>
      </c>
      <c r="Q1449" s="20" t="str">
        <f>CONCATENATE(Table1[[#This Row],[date]],"-",M1449,"-",L1449)</f>
        <v>4-Nov-1962</v>
      </c>
      <c r="R1449" s="24">
        <f t="shared" si="22"/>
        <v>60.592713623316406</v>
      </c>
    </row>
    <row r="1450" spans="1:18" x14ac:dyDescent="0.25">
      <c r="A1450" t="s">
        <v>1780</v>
      </c>
      <c r="B1450">
        <v>1962</v>
      </c>
      <c r="C1450" t="s">
        <v>8355</v>
      </c>
      <c r="D1450">
        <v>15</v>
      </c>
      <c r="E1450">
        <v>0</v>
      </c>
      <c r="F1450" s="17">
        <v>12146.97</v>
      </c>
      <c r="G1450" t="s">
        <v>8350</v>
      </c>
      <c r="H1450" t="s">
        <v>8350</v>
      </c>
      <c r="I1450" t="s">
        <v>8360</v>
      </c>
      <c r="L1450" s="20">
        <v>1962</v>
      </c>
      <c r="M1450" s="20" t="s">
        <v>8355</v>
      </c>
      <c r="N1450" s="20" t="s">
        <v>8350</v>
      </c>
      <c r="O1450" s="20" t="s">
        <v>8350</v>
      </c>
      <c r="P1450" s="20" t="s">
        <v>8360</v>
      </c>
      <c r="Q1450" s="20" t="str">
        <f>CONCATENATE(Table1[[#This Row],[date]],"-",M1450,"-",L1450)</f>
        <v>15-Sep-1962</v>
      </c>
      <c r="R1450" s="24">
        <f t="shared" si="22"/>
        <v>60.729609185250609</v>
      </c>
    </row>
    <row r="1451" spans="1:18" x14ac:dyDescent="0.25">
      <c r="A1451" t="s">
        <v>1778</v>
      </c>
      <c r="B1451">
        <v>1987</v>
      </c>
      <c r="C1451" t="s">
        <v>8359</v>
      </c>
      <c r="D1451">
        <v>5</v>
      </c>
      <c r="E1451">
        <v>3</v>
      </c>
      <c r="F1451" s="17">
        <v>12148.2</v>
      </c>
      <c r="G1451" t="s">
        <v>8350</v>
      </c>
      <c r="H1451" t="s">
        <v>8350</v>
      </c>
      <c r="I1451" t="s">
        <v>8356</v>
      </c>
      <c r="L1451" s="20">
        <v>1987</v>
      </c>
      <c r="M1451" s="20" t="s">
        <v>8359</v>
      </c>
      <c r="N1451" s="20" t="s">
        <v>8350</v>
      </c>
      <c r="O1451" s="20" t="s">
        <v>8350</v>
      </c>
      <c r="P1451" s="20" t="s">
        <v>8356</v>
      </c>
      <c r="Q1451" s="20" t="str">
        <f>CONCATENATE(Table1[[#This Row],[date]],"-",M1451,"-",L1451)</f>
        <v>5-Oct-1987</v>
      </c>
      <c r="R1451" s="24">
        <f t="shared" si="22"/>
        <v>35.674855705194616</v>
      </c>
    </row>
    <row r="1452" spans="1:18" x14ac:dyDescent="0.25">
      <c r="A1452" t="s">
        <v>1776</v>
      </c>
      <c r="B1452">
        <v>1991</v>
      </c>
      <c r="C1452" t="s">
        <v>8358</v>
      </c>
      <c r="D1452">
        <v>29</v>
      </c>
      <c r="E1452">
        <v>3</v>
      </c>
      <c r="F1452" s="17">
        <v>12198.64</v>
      </c>
      <c r="G1452" t="s">
        <v>8350</v>
      </c>
      <c r="H1452" t="s">
        <v>8350</v>
      </c>
      <c r="I1452" t="s">
        <v>8372</v>
      </c>
      <c r="L1452" s="20">
        <v>1991</v>
      </c>
      <c r="M1452" s="20" t="s">
        <v>8358</v>
      </c>
      <c r="N1452" s="20" t="s">
        <v>8350</v>
      </c>
      <c r="O1452" s="20" t="s">
        <v>8350</v>
      </c>
      <c r="P1452" s="20" t="s">
        <v>8372</v>
      </c>
      <c r="Q1452" s="20" t="str">
        <f>CONCATENATE(Table1[[#This Row],[date]],"-",M1452,"-",L1452)</f>
        <v>29-Aug-1991</v>
      </c>
      <c r="R1452" s="24">
        <f t="shared" si="22"/>
        <v>31.776155314029701</v>
      </c>
    </row>
    <row r="1453" spans="1:18" x14ac:dyDescent="0.25">
      <c r="A1453" t="s">
        <v>1774</v>
      </c>
      <c r="B1453">
        <v>1977</v>
      </c>
      <c r="C1453" t="s">
        <v>8358</v>
      </c>
      <c r="D1453">
        <v>14</v>
      </c>
      <c r="E1453">
        <v>2</v>
      </c>
      <c r="F1453" s="17">
        <v>12218.7</v>
      </c>
      <c r="G1453" t="s">
        <v>8350</v>
      </c>
      <c r="H1453" t="s">
        <v>8353</v>
      </c>
      <c r="I1453" t="s">
        <v>8356</v>
      </c>
      <c r="L1453" s="20">
        <v>1977</v>
      </c>
      <c r="M1453" s="20" t="s">
        <v>8358</v>
      </c>
      <c r="N1453" s="20" t="s">
        <v>8350</v>
      </c>
      <c r="O1453" s="20" t="s">
        <v>8353</v>
      </c>
      <c r="P1453" s="20" t="s">
        <v>8356</v>
      </c>
      <c r="Q1453" s="20" t="str">
        <f>CONCATENATE(Table1[[#This Row],[date]],"-",M1453,"-",L1453)</f>
        <v>14-Aug-1977</v>
      </c>
      <c r="R1453" s="24">
        <f t="shared" si="22"/>
        <v>45.817196784341135</v>
      </c>
    </row>
    <row r="1454" spans="1:18" x14ac:dyDescent="0.25">
      <c r="A1454" t="s">
        <v>1772</v>
      </c>
      <c r="B1454">
        <v>1964</v>
      </c>
      <c r="C1454" t="s">
        <v>8348</v>
      </c>
      <c r="D1454">
        <v>20</v>
      </c>
      <c r="E1454">
        <v>0</v>
      </c>
      <c r="F1454" s="17">
        <v>12222.9</v>
      </c>
      <c r="G1454" t="s">
        <v>8350</v>
      </c>
      <c r="H1454" t="s">
        <v>8349</v>
      </c>
      <c r="I1454" t="s">
        <v>8356</v>
      </c>
      <c r="L1454" s="20">
        <v>1964</v>
      </c>
      <c r="M1454" s="20" t="s">
        <v>8348</v>
      </c>
      <c r="N1454" s="20" t="s">
        <v>8350</v>
      </c>
      <c r="O1454" s="20" t="s">
        <v>8349</v>
      </c>
      <c r="P1454" s="20" t="s">
        <v>8356</v>
      </c>
      <c r="Q1454" s="20" t="str">
        <f>CONCATENATE(Table1[[#This Row],[date]],"-",M1454,"-",L1454)</f>
        <v>20-Jul-1964</v>
      </c>
      <c r="R1454" s="24">
        <f t="shared" si="22"/>
        <v>58.882956878850102</v>
      </c>
    </row>
    <row r="1455" spans="1:18" x14ac:dyDescent="0.25">
      <c r="A1455" t="s">
        <v>1770</v>
      </c>
      <c r="B1455">
        <v>1964</v>
      </c>
      <c r="C1455" t="s">
        <v>8348</v>
      </c>
      <c r="D1455">
        <v>2</v>
      </c>
      <c r="E1455">
        <v>0</v>
      </c>
      <c r="F1455" s="17">
        <v>12224.35</v>
      </c>
      <c r="G1455" t="s">
        <v>8350</v>
      </c>
      <c r="H1455" t="s">
        <v>8353</v>
      </c>
      <c r="I1455" t="s">
        <v>8356</v>
      </c>
      <c r="L1455" s="20">
        <v>1964</v>
      </c>
      <c r="M1455" s="20" t="s">
        <v>8348</v>
      </c>
      <c r="N1455" s="20" t="s">
        <v>8350</v>
      </c>
      <c r="O1455" s="20" t="s">
        <v>8353</v>
      </c>
      <c r="P1455" s="20" t="s">
        <v>8356</v>
      </c>
      <c r="Q1455" s="20" t="str">
        <f>CONCATENATE(Table1[[#This Row],[date]],"-",M1455,"-",L1455)</f>
        <v>2-Jul-1964</v>
      </c>
      <c r="R1455" s="24">
        <f t="shared" si="22"/>
        <v>58.932238193018478</v>
      </c>
    </row>
    <row r="1456" spans="1:18" x14ac:dyDescent="0.25">
      <c r="A1456" t="s">
        <v>1768</v>
      </c>
      <c r="B1456">
        <v>1964</v>
      </c>
      <c r="C1456" t="s">
        <v>8354</v>
      </c>
      <c r="D1456">
        <v>24</v>
      </c>
      <c r="E1456">
        <v>0</v>
      </c>
      <c r="F1456" s="17">
        <v>12231.61</v>
      </c>
      <c r="G1456" t="s">
        <v>8350</v>
      </c>
      <c r="H1456" t="s">
        <v>8350</v>
      </c>
      <c r="I1456" t="s">
        <v>8356</v>
      </c>
      <c r="L1456" s="20">
        <v>1964</v>
      </c>
      <c r="M1456" s="20" t="s">
        <v>8354</v>
      </c>
      <c r="N1456" s="20" t="s">
        <v>8350</v>
      </c>
      <c r="O1456" s="20" t="s">
        <v>8350</v>
      </c>
      <c r="P1456" s="20" t="s">
        <v>8356</v>
      </c>
      <c r="Q1456" s="20" t="str">
        <f>CONCATENATE(Table1[[#This Row],[date]],"-",M1456,"-",L1456)</f>
        <v>24-Jun-1964</v>
      </c>
      <c r="R1456" s="24">
        <f t="shared" si="22"/>
        <v>58.954140999315534</v>
      </c>
    </row>
    <row r="1457" spans="1:18" x14ac:dyDescent="0.25">
      <c r="A1457" t="s">
        <v>1766</v>
      </c>
      <c r="B1457">
        <v>1963</v>
      </c>
      <c r="C1457" t="s">
        <v>8348</v>
      </c>
      <c r="D1457">
        <v>19</v>
      </c>
      <c r="E1457">
        <v>0</v>
      </c>
      <c r="F1457" s="17">
        <v>12233.83</v>
      </c>
      <c r="G1457" t="s">
        <v>8350</v>
      </c>
      <c r="H1457" t="s">
        <v>8353</v>
      </c>
      <c r="I1457" t="s">
        <v>8360</v>
      </c>
      <c r="L1457" s="20">
        <v>1963</v>
      </c>
      <c r="M1457" s="20" t="s">
        <v>8348</v>
      </c>
      <c r="N1457" s="20" t="s">
        <v>8350</v>
      </c>
      <c r="O1457" s="20" t="s">
        <v>8353</v>
      </c>
      <c r="P1457" s="20" t="s">
        <v>8360</v>
      </c>
      <c r="Q1457" s="20" t="str">
        <f>CONCATENATE(Table1[[#This Row],[date]],"-",M1457,"-",L1457)</f>
        <v>19-Jul-1963</v>
      </c>
      <c r="R1457" s="24">
        <f t="shared" si="22"/>
        <v>59.888420107719931</v>
      </c>
    </row>
    <row r="1458" spans="1:18" x14ac:dyDescent="0.25">
      <c r="A1458" t="s">
        <v>1764</v>
      </c>
      <c r="B1458">
        <v>1964</v>
      </c>
      <c r="C1458" t="s">
        <v>8359</v>
      </c>
      <c r="D1458">
        <v>15</v>
      </c>
      <c r="E1458">
        <v>0</v>
      </c>
      <c r="F1458" s="17">
        <v>12235.84</v>
      </c>
      <c r="G1458" t="s">
        <v>8350</v>
      </c>
      <c r="H1458" t="s">
        <v>8350</v>
      </c>
      <c r="I1458" t="s">
        <v>8356</v>
      </c>
      <c r="L1458" s="20">
        <v>1964</v>
      </c>
      <c r="M1458" s="20" t="s">
        <v>8359</v>
      </c>
      <c r="N1458" s="20" t="s">
        <v>8350</v>
      </c>
      <c r="O1458" s="20" t="s">
        <v>8350</v>
      </c>
      <c r="P1458" s="20" t="s">
        <v>8356</v>
      </c>
      <c r="Q1458" s="20" t="str">
        <f>CONCATENATE(Table1[[#This Row],[date]],"-",M1458,"-",L1458)</f>
        <v>15-Oct-1964</v>
      </c>
      <c r="R1458" s="24">
        <f t="shared" si="22"/>
        <v>58.644763860369608</v>
      </c>
    </row>
    <row r="1459" spans="1:18" x14ac:dyDescent="0.25">
      <c r="A1459" t="s">
        <v>1762</v>
      </c>
      <c r="B1459">
        <v>1966</v>
      </c>
      <c r="C1459" t="s">
        <v>8348</v>
      </c>
      <c r="D1459">
        <v>29</v>
      </c>
      <c r="E1459">
        <v>0</v>
      </c>
      <c r="F1459" s="17">
        <v>12237.73</v>
      </c>
      <c r="G1459" t="s">
        <v>8350</v>
      </c>
      <c r="H1459" t="s">
        <v>8350</v>
      </c>
      <c r="I1459" t="s">
        <v>8356</v>
      </c>
      <c r="L1459" s="20">
        <v>1966</v>
      </c>
      <c r="M1459" s="20" t="s">
        <v>8348</v>
      </c>
      <c r="N1459" s="20" t="s">
        <v>8350</v>
      </c>
      <c r="O1459" s="20" t="s">
        <v>8350</v>
      </c>
      <c r="P1459" s="20" t="s">
        <v>8356</v>
      </c>
      <c r="Q1459" s="20" t="str">
        <f>CONCATENATE(Table1[[#This Row],[date]],"-",M1459,"-",L1459)</f>
        <v>29-Jul-1966</v>
      </c>
      <c r="R1459" s="24">
        <f t="shared" si="22"/>
        <v>56.861027190332329</v>
      </c>
    </row>
    <row r="1460" spans="1:18" x14ac:dyDescent="0.25">
      <c r="A1460" t="s">
        <v>1760</v>
      </c>
      <c r="B1460">
        <v>1963</v>
      </c>
      <c r="C1460" t="s">
        <v>8348</v>
      </c>
      <c r="D1460">
        <v>17</v>
      </c>
      <c r="E1460">
        <v>0</v>
      </c>
      <c r="F1460" s="17">
        <v>12244.53</v>
      </c>
      <c r="G1460" t="s">
        <v>8350</v>
      </c>
      <c r="H1460" t="s">
        <v>8353</v>
      </c>
      <c r="I1460" t="s">
        <v>8351</v>
      </c>
      <c r="L1460" s="20">
        <v>1963</v>
      </c>
      <c r="M1460" s="20" t="s">
        <v>8348</v>
      </c>
      <c r="N1460" s="20" t="s">
        <v>8350</v>
      </c>
      <c r="O1460" s="20" t="s">
        <v>8353</v>
      </c>
      <c r="P1460" s="20" t="s">
        <v>8351</v>
      </c>
      <c r="Q1460" s="20" t="str">
        <f>CONCATENATE(Table1[[#This Row],[date]],"-",M1460,"-",L1460)</f>
        <v>17-Jul-1963</v>
      </c>
      <c r="R1460" s="24">
        <f t="shared" si="22"/>
        <v>59.893895870736088</v>
      </c>
    </row>
    <row r="1461" spans="1:18" x14ac:dyDescent="0.25">
      <c r="A1461" t="s">
        <v>1758</v>
      </c>
      <c r="B1461">
        <v>1974</v>
      </c>
      <c r="C1461" t="s">
        <v>8354</v>
      </c>
      <c r="D1461">
        <v>23</v>
      </c>
      <c r="E1461">
        <v>0</v>
      </c>
      <c r="F1461" s="17">
        <v>12245.17</v>
      </c>
      <c r="G1461" t="s">
        <v>8350</v>
      </c>
      <c r="H1461" t="s">
        <v>8353</v>
      </c>
      <c r="I1461" t="s">
        <v>8356</v>
      </c>
      <c r="L1461" s="20">
        <v>1974</v>
      </c>
      <c r="M1461" s="20" t="s">
        <v>8354</v>
      </c>
      <c r="N1461" s="20" t="s">
        <v>8350</v>
      </c>
      <c r="O1461" s="20" t="s">
        <v>8353</v>
      </c>
      <c r="P1461" s="20" t="s">
        <v>8356</v>
      </c>
      <c r="Q1461" s="20" t="str">
        <f>CONCATENATE(Table1[[#This Row],[date]],"-",M1461,"-",L1461)</f>
        <v>23-Jun-1974</v>
      </c>
      <c r="R1461" s="24">
        <f t="shared" si="22"/>
        <v>48.959588215967585</v>
      </c>
    </row>
    <row r="1462" spans="1:18" x14ac:dyDescent="0.25">
      <c r="A1462" t="s">
        <v>1756</v>
      </c>
      <c r="B1462">
        <v>1989</v>
      </c>
      <c r="C1462" t="s">
        <v>8352</v>
      </c>
      <c r="D1462">
        <v>23</v>
      </c>
      <c r="E1462">
        <v>3</v>
      </c>
      <c r="F1462" s="17">
        <v>12254.44</v>
      </c>
      <c r="G1462" t="s">
        <v>8350</v>
      </c>
      <c r="H1462" t="s">
        <v>8350</v>
      </c>
      <c r="I1462" t="s">
        <v>8372</v>
      </c>
      <c r="L1462" s="20">
        <v>1989</v>
      </c>
      <c r="M1462" s="20" t="s">
        <v>8352</v>
      </c>
      <c r="N1462" s="20" t="s">
        <v>8350</v>
      </c>
      <c r="O1462" s="20" t="s">
        <v>8350</v>
      </c>
      <c r="P1462" s="20" t="s">
        <v>8372</v>
      </c>
      <c r="Q1462" s="20" t="str">
        <f>CONCATENATE(Table1[[#This Row],[date]],"-",M1462,"-",L1462)</f>
        <v>23-Nov-1989</v>
      </c>
      <c r="R1462" s="24">
        <f t="shared" si="22"/>
        <v>33.540639912383632</v>
      </c>
    </row>
    <row r="1463" spans="1:18" x14ac:dyDescent="0.25">
      <c r="A1463" t="s">
        <v>1754</v>
      </c>
      <c r="B1463">
        <v>1986</v>
      </c>
      <c r="C1463" t="s">
        <v>8358</v>
      </c>
      <c r="D1463">
        <v>13</v>
      </c>
      <c r="E1463">
        <v>3</v>
      </c>
      <c r="F1463" s="17">
        <v>12255.04</v>
      </c>
      <c r="G1463" t="s">
        <v>8350</v>
      </c>
      <c r="H1463" t="s">
        <v>8349</v>
      </c>
      <c r="I1463" t="s">
        <v>8372</v>
      </c>
      <c r="L1463" s="20">
        <v>1986</v>
      </c>
      <c r="M1463" s="20" t="s">
        <v>8358</v>
      </c>
      <c r="N1463" s="20" t="s">
        <v>8350</v>
      </c>
      <c r="O1463" s="20" t="s">
        <v>8349</v>
      </c>
      <c r="P1463" s="20" t="s">
        <v>8372</v>
      </c>
      <c r="Q1463" s="20" t="str">
        <f>CONCATENATE(Table1[[#This Row],[date]],"-",M1463,"-",L1463)</f>
        <v>13-Aug-1986</v>
      </c>
      <c r="R1463" s="24">
        <f t="shared" si="22"/>
        <v>36.819943799985587</v>
      </c>
    </row>
    <row r="1464" spans="1:18" x14ac:dyDescent="0.25">
      <c r="A1464" t="s">
        <v>1752</v>
      </c>
      <c r="B1464">
        <v>1966</v>
      </c>
      <c r="C1464" t="s">
        <v>8357</v>
      </c>
      <c r="D1464">
        <v>6</v>
      </c>
      <c r="E1464">
        <v>2</v>
      </c>
      <c r="F1464" s="17">
        <v>12265.51</v>
      </c>
      <c r="G1464" t="s">
        <v>8350</v>
      </c>
      <c r="H1464" t="s">
        <v>8350</v>
      </c>
      <c r="I1464" t="s">
        <v>8351</v>
      </c>
      <c r="L1464" s="20">
        <v>1966</v>
      </c>
      <c r="M1464" s="20" t="s">
        <v>8357</v>
      </c>
      <c r="N1464" s="20" t="s">
        <v>8350</v>
      </c>
      <c r="O1464" s="20" t="s">
        <v>8350</v>
      </c>
      <c r="P1464" s="20" t="s">
        <v>8351</v>
      </c>
      <c r="Q1464" s="20" t="str">
        <f>CONCATENATE(Table1[[#This Row],[date]],"-",M1464,"-",L1464)</f>
        <v>6-Dec-1966</v>
      </c>
      <c r="R1464" s="24">
        <f t="shared" si="22"/>
        <v>56.505098187311177</v>
      </c>
    </row>
    <row r="1465" spans="1:18" x14ac:dyDescent="0.25">
      <c r="A1465" t="s">
        <v>1750</v>
      </c>
      <c r="B1465">
        <v>1967</v>
      </c>
      <c r="C1465" t="s">
        <v>8357</v>
      </c>
      <c r="D1465">
        <v>30</v>
      </c>
      <c r="E1465">
        <v>2</v>
      </c>
      <c r="F1465" s="17">
        <v>12268.63</v>
      </c>
      <c r="G1465" t="s">
        <v>8350</v>
      </c>
      <c r="H1465" t="s">
        <v>8353</v>
      </c>
      <c r="I1465" t="s">
        <v>8356</v>
      </c>
      <c r="L1465" s="20">
        <v>1967</v>
      </c>
      <c r="M1465" s="20" t="s">
        <v>8357</v>
      </c>
      <c r="N1465" s="20" t="s">
        <v>8350</v>
      </c>
      <c r="O1465" s="20" t="s">
        <v>8353</v>
      </c>
      <c r="P1465" s="20" t="s">
        <v>8356</v>
      </c>
      <c r="Q1465" s="20" t="str">
        <f>CONCATENATE(Table1[[#This Row],[date]],"-",M1465,"-",L1465)</f>
        <v>30-Dec-1967</v>
      </c>
      <c r="R1465" s="24">
        <f t="shared" si="22"/>
        <v>55.439406311542342</v>
      </c>
    </row>
    <row r="1466" spans="1:18" x14ac:dyDescent="0.25">
      <c r="A1466" t="s">
        <v>1748</v>
      </c>
      <c r="B1466">
        <v>1967</v>
      </c>
      <c r="C1466" t="s">
        <v>8358</v>
      </c>
      <c r="D1466">
        <v>28</v>
      </c>
      <c r="E1466">
        <v>2</v>
      </c>
      <c r="F1466" s="17">
        <v>12269.69</v>
      </c>
      <c r="G1466" t="s">
        <v>8350</v>
      </c>
      <c r="H1466" t="s">
        <v>8349</v>
      </c>
      <c r="I1466" t="s">
        <v>8356</v>
      </c>
      <c r="L1466" s="20">
        <v>1967</v>
      </c>
      <c r="M1466" s="20" t="s">
        <v>8358</v>
      </c>
      <c r="N1466" s="20" t="s">
        <v>8350</v>
      </c>
      <c r="O1466" s="20" t="s">
        <v>8349</v>
      </c>
      <c r="P1466" s="20" t="s">
        <v>8356</v>
      </c>
      <c r="Q1466" s="20" t="str">
        <f>CONCATENATE(Table1[[#This Row],[date]],"-",M1466,"-",L1466)</f>
        <v>28-Aug-1967</v>
      </c>
      <c r="R1466" s="24">
        <f t="shared" si="22"/>
        <v>55.778903885873483</v>
      </c>
    </row>
    <row r="1467" spans="1:18" x14ac:dyDescent="0.25">
      <c r="A1467" t="s">
        <v>1746</v>
      </c>
      <c r="B1467">
        <v>1966</v>
      </c>
      <c r="C1467" t="s">
        <v>8352</v>
      </c>
      <c r="D1467">
        <v>16</v>
      </c>
      <c r="E1467">
        <v>0</v>
      </c>
      <c r="F1467" s="17">
        <v>12282.03</v>
      </c>
      <c r="G1467" t="s">
        <v>8350</v>
      </c>
      <c r="H1467" t="s">
        <v>8353</v>
      </c>
      <c r="I1467" t="s">
        <v>8365</v>
      </c>
      <c r="L1467" s="20">
        <v>1966</v>
      </c>
      <c r="M1467" s="20" t="s">
        <v>8352</v>
      </c>
      <c r="N1467" s="20" t="s">
        <v>8350</v>
      </c>
      <c r="O1467" s="20" t="s">
        <v>8353</v>
      </c>
      <c r="P1467" s="20" t="s">
        <v>8365</v>
      </c>
      <c r="Q1467" s="20" t="str">
        <f>CONCATENATE(Table1[[#This Row],[date]],"-",M1467,"-",L1467)</f>
        <v>16-Nov-1966</v>
      </c>
      <c r="R1467" s="24">
        <f t="shared" si="22"/>
        <v>56.559856495468281</v>
      </c>
    </row>
    <row r="1468" spans="1:18" x14ac:dyDescent="0.25">
      <c r="A1468" t="s">
        <v>1744</v>
      </c>
      <c r="B1468">
        <v>1990</v>
      </c>
      <c r="C1468" t="s">
        <v>8359</v>
      </c>
      <c r="D1468">
        <v>29</v>
      </c>
      <c r="E1468">
        <v>3</v>
      </c>
      <c r="F1468" s="17">
        <v>12282.38</v>
      </c>
      <c r="G1468" t="s">
        <v>8350</v>
      </c>
      <c r="H1468" t="s">
        <v>8353</v>
      </c>
      <c r="I1468" t="s">
        <v>8360</v>
      </c>
      <c r="L1468" s="20">
        <v>1990</v>
      </c>
      <c r="M1468" s="20" t="s">
        <v>8359</v>
      </c>
      <c r="N1468" s="20" t="s">
        <v>8350</v>
      </c>
      <c r="O1468" s="20" t="s">
        <v>8353</v>
      </c>
      <c r="P1468" s="20" t="s">
        <v>8360</v>
      </c>
      <c r="Q1468" s="20" t="str">
        <f>CONCATENATE(Table1[[#This Row],[date]],"-",M1468,"-",L1468)</f>
        <v>29-Oct-1990</v>
      </c>
      <c r="R1468" s="24">
        <f t="shared" si="22"/>
        <v>32.609115799645672</v>
      </c>
    </row>
    <row r="1469" spans="1:18" x14ac:dyDescent="0.25">
      <c r="A1469" t="s">
        <v>1742</v>
      </c>
      <c r="B1469">
        <v>1963</v>
      </c>
      <c r="C1469" t="s">
        <v>8359</v>
      </c>
      <c r="D1469">
        <v>28</v>
      </c>
      <c r="E1469">
        <v>0</v>
      </c>
      <c r="F1469" s="17">
        <v>12299.59</v>
      </c>
      <c r="G1469" t="s">
        <v>8350</v>
      </c>
      <c r="H1469" t="s">
        <v>8353</v>
      </c>
      <c r="I1469" t="s">
        <v>8365</v>
      </c>
      <c r="L1469" s="20">
        <v>1963</v>
      </c>
      <c r="M1469" s="20" t="s">
        <v>8359</v>
      </c>
      <c r="N1469" s="20" t="s">
        <v>8350</v>
      </c>
      <c r="O1469" s="20" t="s">
        <v>8353</v>
      </c>
      <c r="P1469" s="20" t="s">
        <v>8365</v>
      </c>
      <c r="Q1469" s="20" t="str">
        <f>CONCATENATE(Table1[[#This Row],[date]],"-",M1469,"-",L1469)</f>
        <v>28-Oct-1963</v>
      </c>
      <c r="R1469" s="24">
        <f t="shared" si="22"/>
        <v>59.611894075403953</v>
      </c>
    </row>
    <row r="1470" spans="1:18" x14ac:dyDescent="0.25">
      <c r="A1470" t="s">
        <v>1740</v>
      </c>
      <c r="B1470">
        <v>1963</v>
      </c>
      <c r="C1470" t="s">
        <v>8358</v>
      </c>
      <c r="D1470">
        <v>29</v>
      </c>
      <c r="E1470">
        <v>0</v>
      </c>
      <c r="F1470" s="17">
        <v>12323.94</v>
      </c>
      <c r="G1470" t="s">
        <v>8350</v>
      </c>
      <c r="H1470" t="s">
        <v>8350</v>
      </c>
      <c r="I1470" t="s">
        <v>8370</v>
      </c>
      <c r="L1470" s="20">
        <v>1963</v>
      </c>
      <c r="M1470" s="20" t="s">
        <v>8358</v>
      </c>
      <c r="N1470" s="20" t="s">
        <v>8350</v>
      </c>
      <c r="O1470" s="20" t="s">
        <v>8350</v>
      </c>
      <c r="P1470" s="20" t="s">
        <v>8370</v>
      </c>
      <c r="Q1470" s="20" t="str">
        <f>CONCATENATE(Table1[[#This Row],[date]],"-",M1470,"-",L1470)</f>
        <v>29-Aug-1963</v>
      </c>
      <c r="R1470" s="24">
        <f t="shared" si="22"/>
        <v>59.776166965888692</v>
      </c>
    </row>
    <row r="1471" spans="1:18" x14ac:dyDescent="0.25">
      <c r="A1471" t="s">
        <v>1738</v>
      </c>
      <c r="B1471">
        <v>1963</v>
      </c>
      <c r="C1471" t="s">
        <v>8358</v>
      </c>
      <c r="D1471">
        <v>2</v>
      </c>
      <c r="E1471">
        <v>1</v>
      </c>
      <c r="F1471" s="17">
        <v>12333.83</v>
      </c>
      <c r="G1471" t="s">
        <v>8350</v>
      </c>
      <c r="H1471" t="s">
        <v>8349</v>
      </c>
      <c r="I1471" t="s">
        <v>8360</v>
      </c>
      <c r="L1471" s="20">
        <v>1963</v>
      </c>
      <c r="M1471" s="20" t="s">
        <v>8358</v>
      </c>
      <c r="N1471" s="20" t="s">
        <v>8350</v>
      </c>
      <c r="O1471" s="20" t="s">
        <v>8349</v>
      </c>
      <c r="P1471" s="20" t="s">
        <v>8360</v>
      </c>
      <c r="Q1471" s="20" t="str">
        <f>CONCATENATE(Table1[[#This Row],[date]],"-",M1471,"-",L1471)</f>
        <v>2-Aug-1963</v>
      </c>
      <c r="R1471" s="24">
        <f t="shared" si="22"/>
        <v>59.850089766606821</v>
      </c>
    </row>
    <row r="1472" spans="1:18" x14ac:dyDescent="0.25">
      <c r="A1472" t="s">
        <v>1736</v>
      </c>
      <c r="B1472">
        <v>1963</v>
      </c>
      <c r="C1472" t="s">
        <v>8355</v>
      </c>
      <c r="D1472">
        <v>22</v>
      </c>
      <c r="E1472">
        <v>1</v>
      </c>
      <c r="F1472" s="17">
        <v>12347.17</v>
      </c>
      <c r="G1472" t="s">
        <v>8350</v>
      </c>
      <c r="H1472" t="s">
        <v>8350</v>
      </c>
      <c r="I1472" t="s">
        <v>8360</v>
      </c>
      <c r="L1472" s="20">
        <v>1963</v>
      </c>
      <c r="M1472" s="20" t="s">
        <v>8355</v>
      </c>
      <c r="N1472" s="20" t="s">
        <v>8350</v>
      </c>
      <c r="O1472" s="20" t="s">
        <v>8350</v>
      </c>
      <c r="P1472" s="20" t="s">
        <v>8360</v>
      </c>
      <c r="Q1472" s="20" t="str">
        <f>CONCATENATE(Table1[[#This Row],[date]],"-",M1472,"-",L1472)</f>
        <v>22-Sep-1963</v>
      </c>
      <c r="R1472" s="24">
        <f t="shared" si="22"/>
        <v>59.710457809694795</v>
      </c>
    </row>
    <row r="1473" spans="1:18" x14ac:dyDescent="0.25">
      <c r="A1473" t="s">
        <v>1734</v>
      </c>
      <c r="B1473">
        <v>1966</v>
      </c>
      <c r="C1473" t="s">
        <v>8357</v>
      </c>
      <c r="D1473">
        <v>29</v>
      </c>
      <c r="E1473">
        <v>3</v>
      </c>
      <c r="F1473" s="17">
        <v>12363.55</v>
      </c>
      <c r="G1473" t="s">
        <v>8350</v>
      </c>
      <c r="H1473" t="s">
        <v>8350</v>
      </c>
      <c r="I1473" t="s">
        <v>8360</v>
      </c>
      <c r="L1473" s="20">
        <v>1966</v>
      </c>
      <c r="M1473" s="20" t="s">
        <v>8357</v>
      </c>
      <c r="N1473" s="20" t="s">
        <v>8350</v>
      </c>
      <c r="O1473" s="20" t="s">
        <v>8350</v>
      </c>
      <c r="P1473" s="20" t="s">
        <v>8360</v>
      </c>
      <c r="Q1473" s="20" t="str">
        <f>CONCATENATE(Table1[[#This Row],[date]],"-",M1473,"-",L1473)</f>
        <v>29-Dec-1966</v>
      </c>
      <c r="R1473" s="24">
        <f t="shared" si="22"/>
        <v>56.442126132930511</v>
      </c>
    </row>
    <row r="1474" spans="1:18" x14ac:dyDescent="0.25">
      <c r="A1474" t="s">
        <v>1732</v>
      </c>
      <c r="B1474">
        <v>1962</v>
      </c>
      <c r="C1474" t="s">
        <v>8355</v>
      </c>
      <c r="D1474">
        <v>26</v>
      </c>
      <c r="E1474">
        <v>0</v>
      </c>
      <c r="F1474" s="17">
        <v>12369.89</v>
      </c>
      <c r="G1474" t="s">
        <v>8350</v>
      </c>
      <c r="H1474" t="s">
        <v>8349</v>
      </c>
      <c r="I1474" t="s">
        <v>8366</v>
      </c>
      <c r="L1474" s="20">
        <v>1962</v>
      </c>
      <c r="M1474" s="20" t="s">
        <v>8355</v>
      </c>
      <c r="N1474" s="20" t="s">
        <v>8350</v>
      </c>
      <c r="O1474" s="20" t="s">
        <v>8349</v>
      </c>
      <c r="P1474" s="20" t="s">
        <v>8366</v>
      </c>
      <c r="Q1474" s="20" t="str">
        <f>CONCATENATE(Table1[[#This Row],[date]],"-",M1474,"-",L1474)</f>
        <v>26-Sep-1962</v>
      </c>
      <c r="R1474" s="24">
        <f t="shared" si="22"/>
        <v>60.699492161625081</v>
      </c>
    </row>
    <row r="1475" spans="1:18" x14ac:dyDescent="0.25">
      <c r="A1475" t="s">
        <v>1730</v>
      </c>
      <c r="B1475">
        <v>1989</v>
      </c>
      <c r="C1475" t="s">
        <v>8357</v>
      </c>
      <c r="D1475">
        <v>29</v>
      </c>
      <c r="E1475">
        <v>0</v>
      </c>
      <c r="F1475" s="17">
        <v>12404.88</v>
      </c>
      <c r="G1475" t="s">
        <v>8350</v>
      </c>
      <c r="H1475" t="s">
        <v>8350</v>
      </c>
      <c r="I1475" t="s">
        <v>8363</v>
      </c>
      <c r="L1475" s="20">
        <v>1989</v>
      </c>
      <c r="M1475" s="20" t="s">
        <v>8357</v>
      </c>
      <c r="N1475" s="20" t="s">
        <v>8350</v>
      </c>
      <c r="O1475" s="20" t="s">
        <v>8350</v>
      </c>
      <c r="P1475" s="20" t="s">
        <v>8363</v>
      </c>
      <c r="Q1475" s="20" t="str">
        <f>CONCATENATE(Table1[[#This Row],[date]],"-",M1475,"-",L1475)</f>
        <v>29-Dec-1989</v>
      </c>
      <c r="R1475" s="24">
        <f t="shared" ref="R1475:R1538" si="23">YEARFRAC(Q1475,DATE(2023,6,8),1)</f>
        <v>33.442071501212546</v>
      </c>
    </row>
    <row r="1476" spans="1:18" x14ac:dyDescent="0.25">
      <c r="A1476" t="s">
        <v>1728</v>
      </c>
      <c r="B1476">
        <v>1972</v>
      </c>
      <c r="C1476" t="s">
        <v>8358</v>
      </c>
      <c r="D1476">
        <v>21</v>
      </c>
      <c r="E1476">
        <v>0</v>
      </c>
      <c r="F1476" s="17">
        <v>12407.3</v>
      </c>
      <c r="G1476" t="s">
        <v>8350</v>
      </c>
      <c r="H1476" t="s">
        <v>8349</v>
      </c>
      <c r="I1476" t="s">
        <v>8369</v>
      </c>
      <c r="L1476" s="20">
        <v>1972</v>
      </c>
      <c r="M1476" s="20" t="s">
        <v>8358</v>
      </c>
      <c r="N1476" s="20" t="s">
        <v>8350</v>
      </c>
      <c r="O1476" s="20" t="s">
        <v>8349</v>
      </c>
      <c r="P1476" s="20" t="s">
        <v>8369</v>
      </c>
      <c r="Q1476" s="20" t="str">
        <f>CONCATENATE(Table1[[#This Row],[date]],"-",M1476,"-",L1476)</f>
        <v>21-Aug-1972</v>
      </c>
      <c r="R1476" s="24">
        <f t="shared" si="23"/>
        <v>50.795345653661876</v>
      </c>
    </row>
    <row r="1477" spans="1:18" x14ac:dyDescent="0.25">
      <c r="A1477" t="s">
        <v>1726</v>
      </c>
      <c r="B1477">
        <v>1979</v>
      </c>
      <c r="C1477" t="s">
        <v>8348</v>
      </c>
      <c r="D1477">
        <v>14</v>
      </c>
      <c r="E1477">
        <v>2</v>
      </c>
      <c r="F1477" s="17">
        <v>12408.29</v>
      </c>
      <c r="G1477" t="s">
        <v>8350</v>
      </c>
      <c r="H1477" t="s">
        <v>8353</v>
      </c>
      <c r="I1477" t="s">
        <v>8373</v>
      </c>
      <c r="L1477" s="20">
        <v>1979</v>
      </c>
      <c r="M1477" s="20" t="s">
        <v>8348</v>
      </c>
      <c r="N1477" s="20" t="s">
        <v>8350</v>
      </c>
      <c r="O1477" s="20" t="s">
        <v>8353</v>
      </c>
      <c r="P1477" s="20" t="s">
        <v>8373</v>
      </c>
      <c r="Q1477" s="20" t="str">
        <f>CONCATENATE(Table1[[#This Row],[date]],"-",M1477,"-",L1477)</f>
        <v>14-Jul-1979</v>
      </c>
      <c r="R1477" s="24">
        <f t="shared" si="23"/>
        <v>43.902105135069355</v>
      </c>
    </row>
    <row r="1478" spans="1:18" x14ac:dyDescent="0.25">
      <c r="A1478" t="s">
        <v>1724</v>
      </c>
      <c r="B1478">
        <v>1964</v>
      </c>
      <c r="C1478" t="s">
        <v>8358</v>
      </c>
      <c r="D1478">
        <v>4</v>
      </c>
      <c r="E1478">
        <v>0</v>
      </c>
      <c r="F1478" s="17">
        <v>12430.95</v>
      </c>
      <c r="G1478" t="s">
        <v>8350</v>
      </c>
      <c r="H1478" t="s">
        <v>8350</v>
      </c>
      <c r="I1478" t="s">
        <v>8366</v>
      </c>
      <c r="L1478" s="20">
        <v>1964</v>
      </c>
      <c r="M1478" s="20" t="s">
        <v>8358</v>
      </c>
      <c r="N1478" s="20" t="s">
        <v>8350</v>
      </c>
      <c r="O1478" s="20" t="s">
        <v>8350</v>
      </c>
      <c r="P1478" s="20" t="s">
        <v>8366</v>
      </c>
      <c r="Q1478" s="20" t="str">
        <f>CONCATENATE(Table1[[#This Row],[date]],"-",M1478,"-",L1478)</f>
        <v>4-Aug-1964</v>
      </c>
      <c r="R1478" s="24">
        <f t="shared" si="23"/>
        <v>58.841889117043124</v>
      </c>
    </row>
    <row r="1479" spans="1:18" x14ac:dyDescent="0.25">
      <c r="A1479" t="s">
        <v>1722</v>
      </c>
      <c r="B1479">
        <v>1995</v>
      </c>
      <c r="C1479" t="s">
        <v>8358</v>
      </c>
      <c r="D1479">
        <v>9</v>
      </c>
      <c r="E1479">
        <v>0</v>
      </c>
      <c r="F1479" s="17">
        <v>12452.25</v>
      </c>
      <c r="G1479" t="s">
        <v>8350</v>
      </c>
      <c r="H1479" t="s">
        <v>8350</v>
      </c>
      <c r="I1479" t="s">
        <v>8356</v>
      </c>
      <c r="L1479" s="20">
        <v>1995</v>
      </c>
      <c r="M1479" s="20" t="s">
        <v>8358</v>
      </c>
      <c r="N1479" s="20" t="s">
        <v>8350</v>
      </c>
      <c r="O1479" s="20" t="s">
        <v>8350</v>
      </c>
      <c r="P1479" s="20" t="s">
        <v>8356</v>
      </c>
      <c r="Q1479" s="20" t="str">
        <f>CONCATENATE(Table1[[#This Row],[date]],"-",M1479,"-",L1479)</f>
        <v>9-Aug-1995</v>
      </c>
      <c r="R1479" s="24">
        <f t="shared" si="23"/>
        <v>27.830910120845921</v>
      </c>
    </row>
    <row r="1480" spans="1:18" x14ac:dyDescent="0.25">
      <c r="A1480" t="s">
        <v>1720</v>
      </c>
      <c r="B1480">
        <v>1968</v>
      </c>
      <c r="C1480" t="s">
        <v>8352</v>
      </c>
      <c r="D1480">
        <v>26</v>
      </c>
      <c r="E1480">
        <v>3</v>
      </c>
      <c r="F1480" s="17">
        <v>12475.35</v>
      </c>
      <c r="G1480" t="s">
        <v>8350</v>
      </c>
      <c r="H1480" t="s">
        <v>8353</v>
      </c>
      <c r="I1480" t="s">
        <v>8356</v>
      </c>
      <c r="L1480" s="20">
        <v>1968</v>
      </c>
      <c r="M1480" s="20" t="s">
        <v>8352</v>
      </c>
      <c r="N1480" s="20" t="s">
        <v>8350</v>
      </c>
      <c r="O1480" s="20" t="s">
        <v>8353</v>
      </c>
      <c r="P1480" s="20" t="s">
        <v>8356</v>
      </c>
      <c r="Q1480" s="20" t="str">
        <f>CONCATENATE(Table1[[#This Row],[date]],"-",M1480,"-",L1480)</f>
        <v>26-Nov-1968</v>
      </c>
      <c r="R1480" s="24">
        <f t="shared" si="23"/>
        <v>54.529774127310063</v>
      </c>
    </row>
    <row r="1481" spans="1:18" x14ac:dyDescent="0.25">
      <c r="A1481" t="s">
        <v>1718</v>
      </c>
      <c r="B1481">
        <v>1968</v>
      </c>
      <c r="C1481" t="s">
        <v>8352</v>
      </c>
      <c r="D1481">
        <v>12</v>
      </c>
      <c r="E1481">
        <v>3</v>
      </c>
      <c r="F1481" s="17">
        <v>12479.71</v>
      </c>
      <c r="G1481" t="s">
        <v>8350</v>
      </c>
      <c r="H1481" t="s">
        <v>8350</v>
      </c>
      <c r="I1481" t="s">
        <v>8356</v>
      </c>
      <c r="L1481" s="20">
        <v>1968</v>
      </c>
      <c r="M1481" s="20" t="s">
        <v>8352</v>
      </c>
      <c r="N1481" s="20" t="s">
        <v>8350</v>
      </c>
      <c r="O1481" s="20" t="s">
        <v>8350</v>
      </c>
      <c r="P1481" s="20" t="s">
        <v>8356</v>
      </c>
      <c r="Q1481" s="20" t="str">
        <f>CONCATENATE(Table1[[#This Row],[date]],"-",M1481,"-",L1481)</f>
        <v>12-Nov-1968</v>
      </c>
      <c r="R1481" s="24">
        <f t="shared" si="23"/>
        <v>54.568104038329913</v>
      </c>
    </row>
    <row r="1482" spans="1:18" x14ac:dyDescent="0.25">
      <c r="A1482" t="s">
        <v>1716</v>
      </c>
      <c r="B1482">
        <v>1967</v>
      </c>
      <c r="C1482" t="s">
        <v>8355</v>
      </c>
      <c r="D1482">
        <v>1</v>
      </c>
      <c r="E1482">
        <v>3</v>
      </c>
      <c r="F1482" s="17">
        <v>12485.8</v>
      </c>
      <c r="G1482" t="s">
        <v>8350</v>
      </c>
      <c r="H1482" t="s">
        <v>8350</v>
      </c>
      <c r="I1482" t="s">
        <v>8351</v>
      </c>
      <c r="L1482" s="20">
        <v>1967</v>
      </c>
      <c r="M1482" s="20" t="s">
        <v>8355</v>
      </c>
      <c r="N1482" s="20" t="s">
        <v>8350</v>
      </c>
      <c r="O1482" s="20" t="s">
        <v>8350</v>
      </c>
      <c r="P1482" s="20" t="s">
        <v>8351</v>
      </c>
      <c r="Q1482" s="20" t="str">
        <f>CONCATENATE(Table1[[#This Row],[date]],"-",M1482,"-",L1482)</f>
        <v>1-Sep-1967</v>
      </c>
      <c r="R1482" s="24">
        <f t="shared" si="23"/>
        <v>55.767952351217637</v>
      </c>
    </row>
    <row r="1483" spans="1:18" x14ac:dyDescent="0.25">
      <c r="A1483" t="s">
        <v>1714</v>
      </c>
      <c r="B1483">
        <v>1968</v>
      </c>
      <c r="C1483" t="s">
        <v>8357</v>
      </c>
      <c r="D1483">
        <v>3</v>
      </c>
      <c r="E1483">
        <v>3</v>
      </c>
      <c r="F1483" s="17">
        <v>12495.29</v>
      </c>
      <c r="G1483" t="s">
        <v>8350</v>
      </c>
      <c r="H1483" t="s">
        <v>8350</v>
      </c>
      <c r="I1483" t="s">
        <v>8356</v>
      </c>
      <c r="L1483" s="20">
        <v>1968</v>
      </c>
      <c r="M1483" s="20" t="s">
        <v>8357</v>
      </c>
      <c r="N1483" s="20" t="s">
        <v>8350</v>
      </c>
      <c r="O1483" s="20" t="s">
        <v>8350</v>
      </c>
      <c r="P1483" s="20" t="s">
        <v>8356</v>
      </c>
      <c r="Q1483" s="20" t="str">
        <f>CONCATENATE(Table1[[#This Row],[date]],"-",M1483,"-",L1483)</f>
        <v>3-Dec-1968</v>
      </c>
      <c r="R1483" s="24">
        <f t="shared" si="23"/>
        <v>54.510609171800134</v>
      </c>
    </row>
    <row r="1484" spans="1:18" x14ac:dyDescent="0.25">
      <c r="A1484" t="s">
        <v>1712</v>
      </c>
      <c r="B1484">
        <v>1966</v>
      </c>
      <c r="C1484" t="s">
        <v>8348</v>
      </c>
      <c r="D1484">
        <v>12</v>
      </c>
      <c r="E1484">
        <v>0</v>
      </c>
      <c r="F1484" s="17">
        <v>12499.88</v>
      </c>
      <c r="G1484" t="s">
        <v>8350</v>
      </c>
      <c r="H1484" t="s">
        <v>8349</v>
      </c>
      <c r="I1484" t="s">
        <v>8356</v>
      </c>
      <c r="L1484" s="20">
        <v>1966</v>
      </c>
      <c r="M1484" s="20" t="s">
        <v>8348</v>
      </c>
      <c r="N1484" s="20" t="s">
        <v>8350</v>
      </c>
      <c r="O1484" s="20" t="s">
        <v>8349</v>
      </c>
      <c r="P1484" s="20" t="s">
        <v>8356</v>
      </c>
      <c r="Q1484" s="20" t="str">
        <f>CONCATENATE(Table1[[#This Row],[date]],"-",M1484,"-",L1484)</f>
        <v>12-Jul-1966</v>
      </c>
      <c r="R1484" s="24">
        <f t="shared" si="23"/>
        <v>56.907571752265859</v>
      </c>
    </row>
    <row r="1485" spans="1:18" x14ac:dyDescent="0.25">
      <c r="A1485" t="s">
        <v>1710</v>
      </c>
      <c r="B1485">
        <v>1962</v>
      </c>
      <c r="C1485" t="s">
        <v>8359</v>
      </c>
      <c r="D1485">
        <v>16</v>
      </c>
      <c r="E1485">
        <v>0</v>
      </c>
      <c r="F1485" s="17">
        <v>12523.6</v>
      </c>
      <c r="G1485" t="s">
        <v>8350</v>
      </c>
      <c r="H1485" t="s">
        <v>8350</v>
      </c>
      <c r="I1485" t="s">
        <v>8356</v>
      </c>
      <c r="L1485" s="20">
        <v>1962</v>
      </c>
      <c r="M1485" s="20" t="s">
        <v>8359</v>
      </c>
      <c r="N1485" s="20" t="s">
        <v>8350</v>
      </c>
      <c r="O1485" s="20" t="s">
        <v>8350</v>
      </c>
      <c r="P1485" s="20" t="s">
        <v>8356</v>
      </c>
      <c r="Q1485" s="20" t="str">
        <f>CONCATENATE(Table1[[#This Row],[date]],"-",M1485,"-",L1485)</f>
        <v>16-Oct-1962</v>
      </c>
      <c r="R1485" s="24">
        <f t="shared" si="23"/>
        <v>60.644733936851402</v>
      </c>
    </row>
    <row r="1486" spans="1:18" x14ac:dyDescent="0.25">
      <c r="A1486" t="s">
        <v>1708</v>
      </c>
      <c r="B1486">
        <v>1961</v>
      </c>
      <c r="C1486" t="s">
        <v>8352</v>
      </c>
      <c r="D1486">
        <v>28</v>
      </c>
      <c r="E1486">
        <v>0</v>
      </c>
      <c r="F1486" s="17">
        <v>12557.61</v>
      </c>
      <c r="G1486" t="s">
        <v>8350</v>
      </c>
      <c r="H1486" t="s">
        <v>8350</v>
      </c>
      <c r="I1486" t="s">
        <v>8351</v>
      </c>
      <c r="L1486" s="20">
        <v>1961</v>
      </c>
      <c r="M1486" s="20" t="s">
        <v>8352</v>
      </c>
      <c r="N1486" s="20" t="s">
        <v>8350</v>
      </c>
      <c r="O1486" s="20" t="s">
        <v>8350</v>
      </c>
      <c r="P1486" s="20" t="s">
        <v>8351</v>
      </c>
      <c r="Q1486" s="20" t="str">
        <f>CONCATENATE(Table1[[#This Row],[date]],"-",M1486,"-",L1486)</f>
        <v>28-Nov-1961</v>
      </c>
      <c r="R1486" s="24">
        <f t="shared" si="23"/>
        <v>61.526988265971319</v>
      </c>
    </row>
    <row r="1487" spans="1:18" x14ac:dyDescent="0.25">
      <c r="A1487" t="s">
        <v>1706</v>
      </c>
      <c r="B1487">
        <v>1961</v>
      </c>
      <c r="C1487" t="s">
        <v>8352</v>
      </c>
      <c r="D1487">
        <v>28</v>
      </c>
      <c r="E1487">
        <v>0</v>
      </c>
      <c r="F1487" s="17">
        <v>12574.05</v>
      </c>
      <c r="G1487" t="s">
        <v>8350</v>
      </c>
      <c r="H1487" t="s">
        <v>8353</v>
      </c>
      <c r="I1487" t="s">
        <v>8360</v>
      </c>
      <c r="L1487" s="20">
        <v>1961</v>
      </c>
      <c r="M1487" s="20" t="s">
        <v>8352</v>
      </c>
      <c r="N1487" s="20" t="s">
        <v>8350</v>
      </c>
      <c r="O1487" s="20" t="s">
        <v>8353</v>
      </c>
      <c r="P1487" s="20" t="s">
        <v>8360</v>
      </c>
      <c r="Q1487" s="20" t="str">
        <f>CONCATENATE(Table1[[#This Row],[date]],"-",M1487,"-",L1487)</f>
        <v>28-Nov-1961</v>
      </c>
      <c r="R1487" s="24">
        <f t="shared" si="23"/>
        <v>61.526988265971319</v>
      </c>
    </row>
    <row r="1488" spans="1:18" x14ac:dyDescent="0.25">
      <c r="A1488" t="s">
        <v>1704</v>
      </c>
      <c r="B1488">
        <v>1969</v>
      </c>
      <c r="C1488" t="s">
        <v>8352</v>
      </c>
      <c r="D1488">
        <v>26</v>
      </c>
      <c r="E1488">
        <v>0</v>
      </c>
      <c r="F1488" s="17">
        <v>12579.92</v>
      </c>
      <c r="G1488" t="s">
        <v>8350</v>
      </c>
      <c r="H1488" t="s">
        <v>8353</v>
      </c>
      <c r="I1488" t="s">
        <v>8365</v>
      </c>
      <c r="L1488" s="20">
        <v>1969</v>
      </c>
      <c r="M1488" s="20" t="s">
        <v>8352</v>
      </c>
      <c r="N1488" s="20" t="s">
        <v>8350</v>
      </c>
      <c r="O1488" s="20" t="s">
        <v>8353</v>
      </c>
      <c r="P1488" s="20" t="s">
        <v>8365</v>
      </c>
      <c r="Q1488" s="20" t="str">
        <f>CONCATENATE(Table1[[#This Row],[date]],"-",M1488,"-",L1488)</f>
        <v>26-Nov-1969</v>
      </c>
      <c r="R1488" s="24">
        <f t="shared" si="23"/>
        <v>53.532457188371168</v>
      </c>
    </row>
    <row r="1489" spans="1:18" x14ac:dyDescent="0.25">
      <c r="A1489" t="s">
        <v>1702</v>
      </c>
      <c r="B1489">
        <v>1970</v>
      </c>
      <c r="C1489" t="s">
        <v>8354</v>
      </c>
      <c r="D1489">
        <v>18</v>
      </c>
      <c r="E1489">
        <v>5</v>
      </c>
      <c r="F1489" s="17">
        <v>12592.53</v>
      </c>
      <c r="G1489" t="s">
        <v>8350</v>
      </c>
      <c r="H1489" t="s">
        <v>8349</v>
      </c>
      <c r="I1489" t="s">
        <v>8351</v>
      </c>
      <c r="L1489" s="20">
        <v>1970</v>
      </c>
      <c r="M1489" s="20" t="s">
        <v>8354</v>
      </c>
      <c r="N1489" s="20" t="s">
        <v>8350</v>
      </c>
      <c r="O1489" s="20" t="s">
        <v>8349</v>
      </c>
      <c r="P1489" s="20" t="s">
        <v>8351</v>
      </c>
      <c r="Q1489" s="20" t="str">
        <f>CONCATENATE(Table1[[#This Row],[date]],"-",M1489,"-",L1489)</f>
        <v>18-Jun-1970</v>
      </c>
      <c r="R1489" s="24">
        <f t="shared" si="23"/>
        <v>52.973279926988795</v>
      </c>
    </row>
    <row r="1490" spans="1:18" x14ac:dyDescent="0.25">
      <c r="A1490" t="s">
        <v>1700</v>
      </c>
      <c r="B1490">
        <v>1988</v>
      </c>
      <c r="C1490" t="s">
        <v>8358</v>
      </c>
      <c r="D1490">
        <v>11</v>
      </c>
      <c r="E1490">
        <v>3</v>
      </c>
      <c r="F1490" s="17">
        <v>12600.46</v>
      </c>
      <c r="G1490" t="s">
        <v>8350</v>
      </c>
      <c r="H1490" t="s">
        <v>8353</v>
      </c>
      <c r="I1490" t="s">
        <v>8367</v>
      </c>
      <c r="L1490" s="20">
        <v>1988</v>
      </c>
      <c r="M1490" s="20" t="s">
        <v>8358</v>
      </c>
      <c r="N1490" s="20" t="s">
        <v>8350</v>
      </c>
      <c r="O1490" s="20" t="s">
        <v>8353</v>
      </c>
      <c r="P1490" s="20" t="s">
        <v>8367</v>
      </c>
      <c r="Q1490" s="20" t="str">
        <f>CONCATENATE(Table1[[#This Row],[date]],"-",M1490,"-",L1490)</f>
        <v>11-Aug-1988</v>
      </c>
      <c r="R1490" s="24">
        <f t="shared" si="23"/>
        <v>34.822724161533195</v>
      </c>
    </row>
    <row r="1491" spans="1:18" x14ac:dyDescent="0.25">
      <c r="A1491" t="s">
        <v>1698</v>
      </c>
      <c r="B1491">
        <v>1998</v>
      </c>
      <c r="C1491" t="s">
        <v>8352</v>
      </c>
      <c r="D1491">
        <v>18</v>
      </c>
      <c r="E1491">
        <v>1</v>
      </c>
      <c r="F1491" s="17">
        <v>12609.89</v>
      </c>
      <c r="G1491" t="s">
        <v>8350</v>
      </c>
      <c r="H1491" t="s">
        <v>8350</v>
      </c>
      <c r="I1491" t="s">
        <v>8356</v>
      </c>
      <c r="L1491" s="20">
        <v>1998</v>
      </c>
      <c r="M1491" s="20" t="s">
        <v>8352</v>
      </c>
      <c r="N1491" s="20" t="s">
        <v>8350</v>
      </c>
      <c r="O1491" s="20" t="s">
        <v>8350</v>
      </c>
      <c r="P1491" s="20" t="s">
        <v>8356</v>
      </c>
      <c r="Q1491" s="20" t="str">
        <f>CONCATENATE(Table1[[#This Row],[date]],"-",M1491,"-",L1491)</f>
        <v>18-Nov-1998</v>
      </c>
      <c r="R1491" s="24">
        <f t="shared" si="23"/>
        <v>24.554338668913228</v>
      </c>
    </row>
    <row r="1492" spans="1:18" x14ac:dyDescent="0.25">
      <c r="A1492" t="s">
        <v>1696</v>
      </c>
      <c r="B1492">
        <v>1963</v>
      </c>
      <c r="C1492" t="s">
        <v>8358</v>
      </c>
      <c r="D1492">
        <v>19</v>
      </c>
      <c r="E1492">
        <v>0</v>
      </c>
      <c r="F1492" s="17">
        <v>12622.18</v>
      </c>
      <c r="G1492" t="s">
        <v>8350</v>
      </c>
      <c r="H1492" t="s">
        <v>8353</v>
      </c>
      <c r="I1492" t="s">
        <v>8356</v>
      </c>
      <c r="L1492" s="20">
        <v>1963</v>
      </c>
      <c r="M1492" s="20" t="s">
        <v>8358</v>
      </c>
      <c r="N1492" s="20" t="s">
        <v>8350</v>
      </c>
      <c r="O1492" s="20" t="s">
        <v>8353</v>
      </c>
      <c r="P1492" s="20" t="s">
        <v>8356</v>
      </c>
      <c r="Q1492" s="20" t="str">
        <f>CONCATENATE(Table1[[#This Row],[date]],"-",M1492,"-",L1492)</f>
        <v>19-Aug-1963</v>
      </c>
      <c r="R1492" s="24">
        <f t="shared" si="23"/>
        <v>59.803545780969479</v>
      </c>
    </row>
    <row r="1493" spans="1:18" x14ac:dyDescent="0.25">
      <c r="A1493" t="s">
        <v>1694</v>
      </c>
      <c r="B1493">
        <v>1970</v>
      </c>
      <c r="C1493" t="s">
        <v>8357</v>
      </c>
      <c r="D1493">
        <v>28</v>
      </c>
      <c r="E1493">
        <v>0</v>
      </c>
      <c r="F1493" s="17">
        <v>12624.74</v>
      </c>
      <c r="G1493" t="s">
        <v>8350</v>
      </c>
      <c r="H1493" t="s">
        <v>8353</v>
      </c>
      <c r="I1493" t="s">
        <v>8356</v>
      </c>
      <c r="L1493" s="20">
        <v>1970</v>
      </c>
      <c r="M1493" s="20" t="s">
        <v>8357</v>
      </c>
      <c r="N1493" s="20" t="s">
        <v>8350</v>
      </c>
      <c r="O1493" s="20" t="s">
        <v>8353</v>
      </c>
      <c r="P1493" s="20" t="s">
        <v>8356</v>
      </c>
      <c r="Q1493" s="20" t="str">
        <f>CONCATENATE(Table1[[#This Row],[date]],"-",M1493,"-",L1493)</f>
        <v>28-Dec-1970</v>
      </c>
      <c r="R1493" s="24">
        <f t="shared" si="23"/>
        <v>52.444861329412355</v>
      </c>
    </row>
    <row r="1494" spans="1:18" x14ac:dyDescent="0.25">
      <c r="A1494" t="s">
        <v>1692</v>
      </c>
      <c r="B1494">
        <v>1965</v>
      </c>
      <c r="C1494" t="s">
        <v>8359</v>
      </c>
      <c r="D1494">
        <v>4</v>
      </c>
      <c r="E1494">
        <v>2</v>
      </c>
      <c r="F1494" s="17">
        <v>12629.17</v>
      </c>
      <c r="G1494" t="s">
        <v>8350</v>
      </c>
      <c r="H1494" t="s">
        <v>8353</v>
      </c>
      <c r="I1494" t="s">
        <v>8351</v>
      </c>
      <c r="L1494" s="20">
        <v>1965</v>
      </c>
      <c r="M1494" s="20" t="s">
        <v>8359</v>
      </c>
      <c r="N1494" s="20" t="s">
        <v>8350</v>
      </c>
      <c r="O1494" s="20" t="s">
        <v>8353</v>
      </c>
      <c r="P1494" s="20" t="s">
        <v>8351</v>
      </c>
      <c r="Q1494" s="20" t="str">
        <f>CONCATENATE(Table1[[#This Row],[date]],"-",M1494,"-",L1494)</f>
        <v>4-Oct-1965</v>
      </c>
      <c r="R1494" s="24">
        <f t="shared" si="23"/>
        <v>57.677572045106494</v>
      </c>
    </row>
    <row r="1495" spans="1:18" x14ac:dyDescent="0.25">
      <c r="A1495" t="s">
        <v>1690</v>
      </c>
      <c r="B1495">
        <v>1962</v>
      </c>
      <c r="C1495" t="s">
        <v>8352</v>
      </c>
      <c r="D1495">
        <v>22</v>
      </c>
      <c r="E1495">
        <v>0</v>
      </c>
      <c r="F1495" s="17">
        <v>12629.9</v>
      </c>
      <c r="G1495" t="s">
        <v>8350</v>
      </c>
      <c r="H1495" t="s">
        <v>8350</v>
      </c>
      <c r="I1495" t="s">
        <v>8351</v>
      </c>
      <c r="L1495" s="20">
        <v>1962</v>
      </c>
      <c r="M1495" s="20" t="s">
        <v>8352</v>
      </c>
      <c r="N1495" s="20" t="s">
        <v>8350</v>
      </c>
      <c r="O1495" s="20" t="s">
        <v>8350</v>
      </c>
      <c r="P1495" s="20" t="s">
        <v>8351</v>
      </c>
      <c r="Q1495" s="20" t="str">
        <f>CONCATENATE(Table1[[#This Row],[date]],"-",M1495,"-",L1495)</f>
        <v>22-Nov-1962</v>
      </c>
      <c r="R1495" s="24">
        <f t="shared" si="23"/>
        <v>60.543431221020093</v>
      </c>
    </row>
    <row r="1496" spans="1:18" x14ac:dyDescent="0.25">
      <c r="A1496" t="s">
        <v>1688</v>
      </c>
      <c r="B1496">
        <v>1962</v>
      </c>
      <c r="C1496" t="s">
        <v>8348</v>
      </c>
      <c r="D1496">
        <v>22</v>
      </c>
      <c r="E1496">
        <v>0</v>
      </c>
      <c r="F1496" s="17">
        <v>12638.2</v>
      </c>
      <c r="G1496" t="s">
        <v>8350</v>
      </c>
      <c r="H1496" t="s">
        <v>8353</v>
      </c>
      <c r="I1496" t="s">
        <v>8360</v>
      </c>
      <c r="L1496" s="20">
        <v>1962</v>
      </c>
      <c r="M1496" s="20" t="s">
        <v>8348</v>
      </c>
      <c r="N1496" s="20" t="s">
        <v>8350</v>
      </c>
      <c r="O1496" s="20" t="s">
        <v>8353</v>
      </c>
      <c r="P1496" s="20" t="s">
        <v>8360</v>
      </c>
      <c r="Q1496" s="20" t="str">
        <f>CONCATENATE(Table1[[#This Row],[date]],"-",M1496,"-",L1496)</f>
        <v>22-Jul-1962</v>
      </c>
      <c r="R1496" s="24">
        <f t="shared" si="23"/>
        <v>60.880194303378225</v>
      </c>
    </row>
    <row r="1497" spans="1:18" x14ac:dyDescent="0.25">
      <c r="A1497" t="s">
        <v>1686</v>
      </c>
      <c r="B1497">
        <v>1972</v>
      </c>
      <c r="C1497" t="s">
        <v>8355</v>
      </c>
      <c r="D1497">
        <v>5</v>
      </c>
      <c r="E1497">
        <v>0</v>
      </c>
      <c r="F1497" s="17">
        <v>12640.24</v>
      </c>
      <c r="G1497" t="s">
        <v>8350</v>
      </c>
      <c r="H1497" t="s">
        <v>8353</v>
      </c>
      <c r="I1497" t="s">
        <v>8360</v>
      </c>
      <c r="L1497" s="20">
        <v>1972</v>
      </c>
      <c r="M1497" s="20" t="s">
        <v>8355</v>
      </c>
      <c r="N1497" s="20" t="s">
        <v>8350</v>
      </c>
      <c r="O1497" s="20" t="s">
        <v>8353</v>
      </c>
      <c r="P1497" s="20" t="s">
        <v>8360</v>
      </c>
      <c r="Q1497" s="20" t="str">
        <f>CONCATENATE(Table1[[#This Row],[date]],"-",M1497,"-",L1497)</f>
        <v>5-Sep-1972</v>
      </c>
      <c r="R1497" s="24">
        <f t="shared" si="23"/>
        <v>50.75427789185489</v>
      </c>
    </row>
    <row r="1498" spans="1:18" x14ac:dyDescent="0.25">
      <c r="A1498" t="s">
        <v>1684</v>
      </c>
      <c r="B1498">
        <v>1966</v>
      </c>
      <c r="C1498" t="s">
        <v>8357</v>
      </c>
      <c r="D1498">
        <v>17</v>
      </c>
      <c r="E1498">
        <v>2</v>
      </c>
      <c r="F1498" s="17">
        <v>12643.38</v>
      </c>
      <c r="G1498" t="s">
        <v>8350</v>
      </c>
      <c r="H1498" t="s">
        <v>8353</v>
      </c>
      <c r="I1498" t="s">
        <v>8356</v>
      </c>
      <c r="L1498" s="20">
        <v>1966</v>
      </c>
      <c r="M1498" s="20" t="s">
        <v>8357</v>
      </c>
      <c r="N1498" s="20" t="s">
        <v>8350</v>
      </c>
      <c r="O1498" s="20" t="s">
        <v>8353</v>
      </c>
      <c r="P1498" s="20" t="s">
        <v>8356</v>
      </c>
      <c r="Q1498" s="20" t="str">
        <f>CONCATENATE(Table1[[#This Row],[date]],"-",M1498,"-",L1498)</f>
        <v>17-Dec-1966</v>
      </c>
      <c r="R1498" s="24">
        <f t="shared" si="23"/>
        <v>56.474981117824775</v>
      </c>
    </row>
    <row r="1499" spans="1:18" x14ac:dyDescent="0.25">
      <c r="A1499" t="s">
        <v>1682</v>
      </c>
      <c r="B1499">
        <v>1962</v>
      </c>
      <c r="C1499" t="s">
        <v>8348</v>
      </c>
      <c r="D1499">
        <v>11</v>
      </c>
      <c r="E1499">
        <v>0</v>
      </c>
      <c r="F1499" s="17">
        <v>12644.59</v>
      </c>
      <c r="G1499" t="s">
        <v>8350</v>
      </c>
      <c r="H1499" t="s">
        <v>8349</v>
      </c>
      <c r="I1499" t="s">
        <v>8360</v>
      </c>
      <c r="L1499" s="20">
        <v>1962</v>
      </c>
      <c r="M1499" s="20" t="s">
        <v>8348</v>
      </c>
      <c r="N1499" s="20" t="s">
        <v>8350</v>
      </c>
      <c r="O1499" s="20" t="s">
        <v>8349</v>
      </c>
      <c r="P1499" s="20" t="s">
        <v>8360</v>
      </c>
      <c r="Q1499" s="20" t="str">
        <f>CONCATENATE(Table1[[#This Row],[date]],"-",M1499,"-",L1499)</f>
        <v>11-Jul-1962</v>
      </c>
      <c r="R1499" s="24">
        <f t="shared" si="23"/>
        <v>60.910311327003754</v>
      </c>
    </row>
    <row r="1500" spans="1:18" x14ac:dyDescent="0.25">
      <c r="A1500" t="s">
        <v>1680</v>
      </c>
      <c r="B1500">
        <v>1965</v>
      </c>
      <c r="C1500" t="s">
        <v>8355</v>
      </c>
      <c r="D1500">
        <v>14</v>
      </c>
      <c r="E1500">
        <v>2</v>
      </c>
      <c r="F1500" s="17">
        <v>12646.21</v>
      </c>
      <c r="G1500" t="s">
        <v>8350</v>
      </c>
      <c r="H1500" t="s">
        <v>8349</v>
      </c>
      <c r="I1500" t="s">
        <v>8360</v>
      </c>
      <c r="L1500" s="20">
        <v>1965</v>
      </c>
      <c r="M1500" s="20" t="s">
        <v>8355</v>
      </c>
      <c r="N1500" s="20" t="s">
        <v>8350</v>
      </c>
      <c r="O1500" s="20" t="s">
        <v>8349</v>
      </c>
      <c r="P1500" s="20" t="s">
        <v>8360</v>
      </c>
      <c r="Q1500" s="20" t="str">
        <f>CONCATENATE(Table1[[#This Row],[date]],"-",M1500,"-",L1500)</f>
        <v>14-Sep-1965</v>
      </c>
      <c r="R1500" s="24">
        <f t="shared" si="23"/>
        <v>57.73233096663418</v>
      </c>
    </row>
    <row r="1501" spans="1:18" x14ac:dyDescent="0.25">
      <c r="A1501" t="s">
        <v>1678</v>
      </c>
      <c r="B1501">
        <v>1962</v>
      </c>
      <c r="C1501" t="s">
        <v>8358</v>
      </c>
      <c r="D1501">
        <v>27</v>
      </c>
      <c r="E1501">
        <v>0</v>
      </c>
      <c r="F1501" s="17">
        <v>12648.7</v>
      </c>
      <c r="G1501" t="s">
        <v>8350</v>
      </c>
      <c r="H1501" t="s">
        <v>8349</v>
      </c>
      <c r="I1501" t="s">
        <v>8351</v>
      </c>
      <c r="L1501" s="20">
        <v>1962</v>
      </c>
      <c r="M1501" s="20" t="s">
        <v>8358</v>
      </c>
      <c r="N1501" s="20" t="s">
        <v>8350</v>
      </c>
      <c r="O1501" s="20" t="s">
        <v>8349</v>
      </c>
      <c r="P1501" s="20" t="s">
        <v>8351</v>
      </c>
      <c r="Q1501" s="20" t="str">
        <f>CONCATENATE(Table1[[#This Row],[date]],"-",M1501,"-",L1501)</f>
        <v>27-Aug-1962</v>
      </c>
      <c r="R1501" s="24">
        <f t="shared" si="23"/>
        <v>60.781629498785605</v>
      </c>
    </row>
    <row r="1502" spans="1:18" x14ac:dyDescent="0.25">
      <c r="A1502" t="s">
        <v>1676</v>
      </c>
      <c r="B1502">
        <v>1974</v>
      </c>
      <c r="C1502" t="s">
        <v>8355</v>
      </c>
      <c r="D1502">
        <v>24</v>
      </c>
      <c r="E1502">
        <v>0</v>
      </c>
      <c r="F1502" s="17">
        <v>12697.48</v>
      </c>
      <c r="G1502" t="s">
        <v>8350</v>
      </c>
      <c r="H1502" t="s">
        <v>8350</v>
      </c>
      <c r="I1502" t="s">
        <v>8369</v>
      </c>
      <c r="L1502" s="20">
        <v>1974</v>
      </c>
      <c r="M1502" s="20" t="s">
        <v>8355</v>
      </c>
      <c r="N1502" s="20" t="s">
        <v>8350</v>
      </c>
      <c r="O1502" s="20" t="s">
        <v>8350</v>
      </c>
      <c r="P1502" s="20" t="s">
        <v>8369</v>
      </c>
      <c r="Q1502" s="20" t="str">
        <f>CONCATENATE(Table1[[#This Row],[date]],"-",M1502,"-",L1502)</f>
        <v>24-Sep-1974</v>
      </c>
      <c r="R1502" s="24">
        <f t="shared" si="23"/>
        <v>48.704961121454382</v>
      </c>
    </row>
    <row r="1503" spans="1:18" x14ac:dyDescent="0.25">
      <c r="A1503" t="s">
        <v>1674</v>
      </c>
      <c r="B1503">
        <v>1992</v>
      </c>
      <c r="C1503" t="s">
        <v>8348</v>
      </c>
      <c r="D1503">
        <v>7</v>
      </c>
      <c r="E1503">
        <v>0</v>
      </c>
      <c r="F1503" s="17">
        <v>12699.56</v>
      </c>
      <c r="G1503" t="s">
        <v>8350</v>
      </c>
      <c r="H1503" t="s">
        <v>8349</v>
      </c>
      <c r="I1503" t="s">
        <v>8360</v>
      </c>
      <c r="L1503" s="20">
        <v>1992</v>
      </c>
      <c r="M1503" s="20" t="s">
        <v>8348</v>
      </c>
      <c r="N1503" s="20" t="s">
        <v>8350</v>
      </c>
      <c r="O1503" s="20" t="s">
        <v>8349</v>
      </c>
      <c r="P1503" s="20" t="s">
        <v>8360</v>
      </c>
      <c r="Q1503" s="20" t="str">
        <f>CONCATENATE(Table1[[#This Row],[date]],"-",M1503,"-",L1503)</f>
        <v>7-Jul-1992</v>
      </c>
      <c r="R1503" s="24">
        <f t="shared" si="23"/>
        <v>30.918548939082822</v>
      </c>
    </row>
    <row r="1504" spans="1:18" x14ac:dyDescent="0.25">
      <c r="A1504" t="s">
        <v>1672</v>
      </c>
      <c r="B1504">
        <v>1964</v>
      </c>
      <c r="C1504" t="s">
        <v>8352</v>
      </c>
      <c r="D1504">
        <v>28</v>
      </c>
      <c r="E1504">
        <v>0</v>
      </c>
      <c r="F1504" s="17">
        <v>12700.63</v>
      </c>
      <c r="G1504" t="s">
        <v>8350</v>
      </c>
      <c r="H1504" t="s">
        <v>8350</v>
      </c>
      <c r="I1504" t="s">
        <v>8360</v>
      </c>
      <c r="L1504" s="20">
        <v>1964</v>
      </c>
      <c r="M1504" s="20" t="s">
        <v>8352</v>
      </c>
      <c r="N1504" s="20" t="s">
        <v>8350</v>
      </c>
      <c r="O1504" s="20" t="s">
        <v>8350</v>
      </c>
      <c r="P1504" s="20" t="s">
        <v>8360</v>
      </c>
      <c r="Q1504" s="20" t="str">
        <f>CONCATENATE(Table1[[#This Row],[date]],"-",M1504,"-",L1504)</f>
        <v>28-Nov-1964</v>
      </c>
      <c r="R1504" s="24">
        <f t="shared" si="23"/>
        <v>58.5242984257358</v>
      </c>
    </row>
    <row r="1505" spans="1:18" x14ac:dyDescent="0.25">
      <c r="A1505" t="s">
        <v>1670</v>
      </c>
      <c r="B1505">
        <v>1970</v>
      </c>
      <c r="C1505" t="s">
        <v>8348</v>
      </c>
      <c r="D1505">
        <v>8</v>
      </c>
      <c r="E1505">
        <v>0</v>
      </c>
      <c r="F1505" s="17">
        <v>12713</v>
      </c>
      <c r="G1505" t="s">
        <v>8350</v>
      </c>
      <c r="H1505" t="s">
        <v>8353</v>
      </c>
      <c r="I1505" t="s">
        <v>8360</v>
      </c>
      <c r="L1505" s="20">
        <v>1970</v>
      </c>
      <c r="M1505" s="20" t="s">
        <v>8348</v>
      </c>
      <c r="N1505" s="20" t="s">
        <v>8350</v>
      </c>
      <c r="O1505" s="20" t="s">
        <v>8353</v>
      </c>
      <c r="P1505" s="20" t="s">
        <v>8360</v>
      </c>
      <c r="Q1505" s="20" t="str">
        <f>CONCATENATE(Table1[[#This Row],[date]],"-",M1505,"-",L1505)</f>
        <v>8-Jul-1970</v>
      </c>
      <c r="R1505" s="24">
        <f t="shared" si="23"/>
        <v>52.91852152309486</v>
      </c>
    </row>
    <row r="1506" spans="1:18" x14ac:dyDescent="0.25">
      <c r="A1506" t="s">
        <v>1668</v>
      </c>
      <c r="B1506">
        <v>1988</v>
      </c>
      <c r="C1506" t="s">
        <v>8348</v>
      </c>
      <c r="D1506">
        <v>17</v>
      </c>
      <c r="E1506">
        <v>3</v>
      </c>
      <c r="F1506" s="17">
        <v>12718.21</v>
      </c>
      <c r="G1506" t="s">
        <v>8350</v>
      </c>
      <c r="H1506" t="s">
        <v>8353</v>
      </c>
      <c r="I1506" t="s">
        <v>8372</v>
      </c>
      <c r="L1506" s="20">
        <v>1988</v>
      </c>
      <c r="M1506" s="20" t="s">
        <v>8348</v>
      </c>
      <c r="N1506" s="20" t="s">
        <v>8350</v>
      </c>
      <c r="O1506" s="20" t="s">
        <v>8353</v>
      </c>
      <c r="P1506" s="20" t="s">
        <v>8372</v>
      </c>
      <c r="Q1506" s="20" t="str">
        <f>CONCATENATE(Table1[[#This Row],[date]],"-",M1506,"-",L1506)</f>
        <v>17-Jul-1988</v>
      </c>
      <c r="R1506" s="24">
        <f t="shared" si="23"/>
        <v>34.891170431211499</v>
      </c>
    </row>
    <row r="1507" spans="1:18" x14ac:dyDescent="0.25">
      <c r="A1507" t="s">
        <v>1666</v>
      </c>
      <c r="B1507">
        <v>1962</v>
      </c>
      <c r="C1507" t="s">
        <v>8355</v>
      </c>
      <c r="D1507">
        <v>2</v>
      </c>
      <c r="E1507">
        <v>0</v>
      </c>
      <c r="F1507" s="17">
        <v>12731</v>
      </c>
      <c r="G1507" t="s">
        <v>8350</v>
      </c>
      <c r="H1507" t="s">
        <v>8350</v>
      </c>
      <c r="I1507" t="s">
        <v>8363</v>
      </c>
      <c r="L1507" s="20">
        <v>1962</v>
      </c>
      <c r="M1507" s="20" t="s">
        <v>8355</v>
      </c>
      <c r="N1507" s="20" t="s">
        <v>8350</v>
      </c>
      <c r="O1507" s="20" t="s">
        <v>8350</v>
      </c>
      <c r="P1507" s="20" t="s">
        <v>8363</v>
      </c>
      <c r="Q1507" s="20" t="str">
        <f>CONCATENATE(Table1[[#This Row],[date]],"-",M1507,"-",L1507)</f>
        <v>2-Sep-1962</v>
      </c>
      <c r="R1507" s="24">
        <f t="shared" si="23"/>
        <v>60.765202031353496</v>
      </c>
    </row>
    <row r="1508" spans="1:18" x14ac:dyDescent="0.25">
      <c r="A1508" t="s">
        <v>1664</v>
      </c>
      <c r="B1508">
        <v>1962</v>
      </c>
      <c r="C1508" t="s">
        <v>8359</v>
      </c>
      <c r="D1508">
        <v>1</v>
      </c>
      <c r="E1508">
        <v>0</v>
      </c>
      <c r="F1508" s="17">
        <v>12741.17</v>
      </c>
      <c r="G1508" t="s">
        <v>8350</v>
      </c>
      <c r="H1508" t="s">
        <v>8353</v>
      </c>
      <c r="I1508" t="s">
        <v>8370</v>
      </c>
      <c r="L1508" s="20">
        <v>1962</v>
      </c>
      <c r="M1508" s="20" t="s">
        <v>8359</v>
      </c>
      <c r="N1508" s="20" t="s">
        <v>8350</v>
      </c>
      <c r="O1508" s="20" t="s">
        <v>8353</v>
      </c>
      <c r="P1508" s="20" t="s">
        <v>8370</v>
      </c>
      <c r="Q1508" s="20" t="str">
        <f>CONCATENATE(Table1[[#This Row],[date]],"-",M1508,"-",L1508)</f>
        <v>1-Oct-1962</v>
      </c>
      <c r="R1508" s="24">
        <f t="shared" si="23"/>
        <v>60.685802605431661</v>
      </c>
    </row>
    <row r="1509" spans="1:18" x14ac:dyDescent="0.25">
      <c r="A1509" t="s">
        <v>1662</v>
      </c>
      <c r="B1509">
        <v>1975</v>
      </c>
      <c r="C1509" t="s">
        <v>8355</v>
      </c>
      <c r="D1509">
        <v>25</v>
      </c>
      <c r="E1509">
        <v>1</v>
      </c>
      <c r="F1509" s="17">
        <v>12770.27</v>
      </c>
      <c r="G1509" t="s">
        <v>8350</v>
      </c>
      <c r="H1509" t="s">
        <v>8350</v>
      </c>
      <c r="I1509" t="s">
        <v>8369</v>
      </c>
      <c r="L1509" s="20">
        <v>1975</v>
      </c>
      <c r="M1509" s="20" t="s">
        <v>8355</v>
      </c>
      <c r="N1509" s="20" t="s">
        <v>8350</v>
      </c>
      <c r="O1509" s="20" t="s">
        <v>8350</v>
      </c>
      <c r="P1509" s="20" t="s">
        <v>8369</v>
      </c>
      <c r="Q1509" s="20" t="str">
        <f>CONCATENATE(Table1[[#This Row],[date]],"-",M1509,"-",L1509)</f>
        <v>25-Sep-1975</v>
      </c>
      <c r="R1509" s="24">
        <f t="shared" si="23"/>
        <v>47.702240598983067</v>
      </c>
    </row>
    <row r="1510" spans="1:18" x14ac:dyDescent="0.25">
      <c r="A1510" t="s">
        <v>1660</v>
      </c>
      <c r="B1510">
        <v>1972</v>
      </c>
      <c r="C1510" t="s">
        <v>8359</v>
      </c>
      <c r="D1510">
        <v>7</v>
      </c>
      <c r="E1510">
        <v>0</v>
      </c>
      <c r="F1510" s="17">
        <v>12776.05</v>
      </c>
      <c r="G1510" t="s">
        <v>8350</v>
      </c>
      <c r="H1510" t="s">
        <v>8350</v>
      </c>
      <c r="I1510" t="s">
        <v>8372</v>
      </c>
      <c r="L1510" s="20">
        <v>1972</v>
      </c>
      <c r="M1510" s="20" t="s">
        <v>8359</v>
      </c>
      <c r="N1510" s="20" t="s">
        <v>8350</v>
      </c>
      <c r="O1510" s="20" t="s">
        <v>8350</v>
      </c>
      <c r="P1510" s="20" t="s">
        <v>8372</v>
      </c>
      <c r="Q1510" s="20" t="str">
        <f>CONCATENATE(Table1[[#This Row],[date]],"-",M1510,"-",L1510)</f>
        <v>7-Oct-1972</v>
      </c>
      <c r="R1510" s="24">
        <f t="shared" si="23"/>
        <v>50.666666666666664</v>
      </c>
    </row>
    <row r="1511" spans="1:18" x14ac:dyDescent="0.25">
      <c r="A1511" t="s">
        <v>1658</v>
      </c>
      <c r="B1511">
        <v>1963</v>
      </c>
      <c r="C1511" t="s">
        <v>8357</v>
      </c>
      <c r="D1511">
        <v>5</v>
      </c>
      <c r="E1511">
        <v>0</v>
      </c>
      <c r="F1511" s="17">
        <v>12788.03</v>
      </c>
      <c r="G1511" t="s">
        <v>8350</v>
      </c>
      <c r="H1511" t="s">
        <v>8350</v>
      </c>
      <c r="I1511" t="s">
        <v>8365</v>
      </c>
      <c r="L1511" s="20">
        <v>1963</v>
      </c>
      <c r="M1511" s="20" t="s">
        <v>8357</v>
      </c>
      <c r="N1511" s="20" t="s">
        <v>8350</v>
      </c>
      <c r="O1511" s="20" t="s">
        <v>8350</v>
      </c>
      <c r="P1511" s="20" t="s">
        <v>8365</v>
      </c>
      <c r="Q1511" s="20" t="str">
        <f>CONCATENATE(Table1[[#This Row],[date]],"-",M1511,"-",L1511)</f>
        <v>5-Dec-1963</v>
      </c>
      <c r="R1511" s="24">
        <f t="shared" si="23"/>
        <v>59.507854578096946</v>
      </c>
    </row>
    <row r="1512" spans="1:18" x14ac:dyDescent="0.25">
      <c r="A1512" t="s">
        <v>1656</v>
      </c>
      <c r="B1512">
        <v>1983</v>
      </c>
      <c r="C1512" t="s">
        <v>8359</v>
      </c>
      <c r="D1512">
        <v>29</v>
      </c>
      <c r="E1512">
        <v>3</v>
      </c>
      <c r="F1512" s="17">
        <v>12788.18</v>
      </c>
      <c r="G1512" t="s">
        <v>8350</v>
      </c>
      <c r="H1512" t="s">
        <v>8353</v>
      </c>
      <c r="I1512" t="s">
        <v>8372</v>
      </c>
      <c r="L1512" s="20">
        <v>1983</v>
      </c>
      <c r="M1512" s="20" t="s">
        <v>8359</v>
      </c>
      <c r="N1512" s="20" t="s">
        <v>8350</v>
      </c>
      <c r="O1512" s="20" t="s">
        <v>8353</v>
      </c>
      <c r="P1512" s="20" t="s">
        <v>8372</v>
      </c>
      <c r="Q1512" s="20" t="str">
        <f>CONCATENATE(Table1[[#This Row],[date]],"-",M1512,"-",L1512)</f>
        <v>29-Oct-1983</v>
      </c>
      <c r="R1512" s="24">
        <f t="shared" si="23"/>
        <v>39.609148580968281</v>
      </c>
    </row>
    <row r="1513" spans="1:18" x14ac:dyDescent="0.25">
      <c r="A1513" t="s">
        <v>1654</v>
      </c>
      <c r="B1513">
        <v>1978</v>
      </c>
      <c r="C1513" t="s">
        <v>8348</v>
      </c>
      <c r="D1513">
        <v>24</v>
      </c>
      <c r="E1513">
        <v>0</v>
      </c>
      <c r="F1513" s="17">
        <v>12797.21</v>
      </c>
      <c r="G1513" t="s">
        <v>8350</v>
      </c>
      <c r="H1513" t="s">
        <v>8353</v>
      </c>
      <c r="I1513" t="s">
        <v>8366</v>
      </c>
      <c r="L1513" s="20">
        <v>1978</v>
      </c>
      <c r="M1513" s="20" t="s">
        <v>8348</v>
      </c>
      <c r="N1513" s="20" t="s">
        <v>8350</v>
      </c>
      <c r="O1513" s="20" t="s">
        <v>8353</v>
      </c>
      <c r="P1513" s="20" t="s">
        <v>8366</v>
      </c>
      <c r="Q1513" s="20" t="str">
        <f>CONCATENATE(Table1[[#This Row],[date]],"-",M1513,"-",L1513)</f>
        <v>24-Jul-1978</v>
      </c>
      <c r="R1513" s="24">
        <f t="shared" si="23"/>
        <v>44.874709838700078</v>
      </c>
    </row>
    <row r="1514" spans="1:18" x14ac:dyDescent="0.25">
      <c r="A1514" t="s">
        <v>1652</v>
      </c>
      <c r="B1514">
        <v>1963</v>
      </c>
      <c r="C1514" t="s">
        <v>8348</v>
      </c>
      <c r="D1514">
        <v>20</v>
      </c>
      <c r="E1514">
        <v>0</v>
      </c>
      <c r="F1514" s="17">
        <v>12815.44</v>
      </c>
      <c r="G1514" t="s">
        <v>8350</v>
      </c>
      <c r="H1514" t="s">
        <v>8350</v>
      </c>
      <c r="I1514" t="s">
        <v>8366</v>
      </c>
      <c r="L1514" s="20">
        <v>1963</v>
      </c>
      <c r="M1514" s="20" t="s">
        <v>8348</v>
      </c>
      <c r="N1514" s="20" t="s">
        <v>8350</v>
      </c>
      <c r="O1514" s="20" t="s">
        <v>8350</v>
      </c>
      <c r="P1514" s="20" t="s">
        <v>8366</v>
      </c>
      <c r="Q1514" s="20" t="str">
        <f>CONCATENATE(Table1[[#This Row],[date]],"-",M1514,"-",L1514)</f>
        <v>20-Jul-1963</v>
      </c>
      <c r="R1514" s="24">
        <f t="shared" si="23"/>
        <v>59.885682226211848</v>
      </c>
    </row>
    <row r="1515" spans="1:18" x14ac:dyDescent="0.25">
      <c r="A1515" t="s">
        <v>1650</v>
      </c>
      <c r="B1515">
        <v>1967</v>
      </c>
      <c r="C1515" t="s">
        <v>8355</v>
      </c>
      <c r="D1515">
        <v>25</v>
      </c>
      <c r="E1515">
        <v>0</v>
      </c>
      <c r="F1515" s="17">
        <v>12823.25</v>
      </c>
      <c r="G1515" t="s">
        <v>8350</v>
      </c>
      <c r="H1515" t="s">
        <v>8350</v>
      </c>
      <c r="I1515" t="s">
        <v>8369</v>
      </c>
      <c r="L1515" s="20">
        <v>1967</v>
      </c>
      <c r="M1515" s="20" t="s">
        <v>8355</v>
      </c>
      <c r="N1515" s="20" t="s">
        <v>8350</v>
      </c>
      <c r="O1515" s="20" t="s">
        <v>8350</v>
      </c>
      <c r="P1515" s="20" t="s">
        <v>8369</v>
      </c>
      <c r="Q1515" s="20" t="str">
        <f>CONCATENATE(Table1[[#This Row],[date]],"-",M1515,"-",L1515)</f>
        <v>25-Sep-1967</v>
      </c>
      <c r="R1515" s="24">
        <f t="shared" si="23"/>
        <v>55.70224314328258</v>
      </c>
    </row>
    <row r="1516" spans="1:18" x14ac:dyDescent="0.25">
      <c r="A1516" t="s">
        <v>1648</v>
      </c>
      <c r="B1516">
        <v>2004</v>
      </c>
      <c r="C1516" t="s">
        <v>8352</v>
      </c>
      <c r="D1516">
        <v>9</v>
      </c>
      <c r="E1516">
        <v>2</v>
      </c>
      <c r="F1516" s="17">
        <v>12829.46</v>
      </c>
      <c r="G1516" t="s">
        <v>8350</v>
      </c>
      <c r="H1516" t="s">
        <v>8350</v>
      </c>
      <c r="I1516" t="s">
        <v>8363</v>
      </c>
      <c r="L1516" s="20">
        <v>2004</v>
      </c>
      <c r="M1516" s="20" t="s">
        <v>8352</v>
      </c>
      <c r="N1516" s="20" t="s">
        <v>8350</v>
      </c>
      <c r="O1516" s="20" t="s">
        <v>8350</v>
      </c>
      <c r="P1516" s="20" t="s">
        <v>8363</v>
      </c>
      <c r="Q1516" s="20" t="str">
        <f>CONCATENATE(Table1[[#This Row],[date]],"-",M1516,"-",L1516)</f>
        <v>9-Nov-2004</v>
      </c>
      <c r="R1516" s="24">
        <f t="shared" si="23"/>
        <v>18.576317590691307</v>
      </c>
    </row>
    <row r="1517" spans="1:18" x14ac:dyDescent="0.25">
      <c r="A1517" t="s">
        <v>1646</v>
      </c>
      <c r="B1517">
        <v>1993</v>
      </c>
      <c r="C1517" t="s">
        <v>8355</v>
      </c>
      <c r="D1517">
        <v>27</v>
      </c>
      <c r="E1517">
        <v>0</v>
      </c>
      <c r="F1517" s="17">
        <v>12847.24</v>
      </c>
      <c r="G1517" t="s">
        <v>8350</v>
      </c>
      <c r="H1517" t="s">
        <v>8349</v>
      </c>
      <c r="I1517" t="s">
        <v>8356</v>
      </c>
      <c r="L1517" s="20">
        <v>1993</v>
      </c>
      <c r="M1517" s="20" t="s">
        <v>8355</v>
      </c>
      <c r="N1517" s="20" t="s">
        <v>8350</v>
      </c>
      <c r="O1517" s="20" t="s">
        <v>8349</v>
      </c>
      <c r="P1517" s="20" t="s">
        <v>8356</v>
      </c>
      <c r="Q1517" s="20" t="str">
        <f>CONCATENATE(Table1[[#This Row],[date]],"-",M1517,"-",L1517)</f>
        <v>27-Sep-1993</v>
      </c>
      <c r="R1517" s="24">
        <f t="shared" si="23"/>
        <v>29.696696696696694</v>
      </c>
    </row>
    <row r="1518" spans="1:18" x14ac:dyDescent="0.25">
      <c r="A1518" t="s">
        <v>1644</v>
      </c>
      <c r="B1518">
        <v>1973</v>
      </c>
      <c r="C1518" t="s">
        <v>8355</v>
      </c>
      <c r="D1518">
        <v>22</v>
      </c>
      <c r="E1518">
        <v>0</v>
      </c>
      <c r="F1518" s="17">
        <v>12852.37</v>
      </c>
      <c r="G1518" t="s">
        <v>8350</v>
      </c>
      <c r="H1518" t="s">
        <v>8353</v>
      </c>
      <c r="I1518" t="s">
        <v>8356</v>
      </c>
      <c r="L1518" s="20">
        <v>1973</v>
      </c>
      <c r="M1518" s="20" t="s">
        <v>8355</v>
      </c>
      <c r="N1518" s="20" t="s">
        <v>8350</v>
      </c>
      <c r="O1518" s="20" t="s">
        <v>8353</v>
      </c>
      <c r="P1518" s="20" t="s">
        <v>8356</v>
      </c>
      <c r="Q1518" s="20" t="str">
        <f>CONCATENATE(Table1[[#This Row],[date]],"-",M1518,"-",L1518)</f>
        <v>22-Sep-1973</v>
      </c>
      <c r="R1518" s="24">
        <f t="shared" si="23"/>
        <v>49.710420357545495</v>
      </c>
    </row>
    <row r="1519" spans="1:18" x14ac:dyDescent="0.25">
      <c r="A1519" t="s">
        <v>1642</v>
      </c>
      <c r="B1519">
        <v>1963</v>
      </c>
      <c r="C1519" t="s">
        <v>8355</v>
      </c>
      <c r="D1519">
        <v>27</v>
      </c>
      <c r="E1519">
        <v>0</v>
      </c>
      <c r="F1519" s="17">
        <v>12856.84</v>
      </c>
      <c r="G1519" t="s">
        <v>8350</v>
      </c>
      <c r="H1519" t="s">
        <v>8350</v>
      </c>
      <c r="I1519" t="s">
        <v>8369</v>
      </c>
      <c r="L1519" s="20">
        <v>1963</v>
      </c>
      <c r="M1519" s="20" t="s">
        <v>8355</v>
      </c>
      <c r="N1519" s="20" t="s">
        <v>8350</v>
      </c>
      <c r="O1519" s="20" t="s">
        <v>8350</v>
      </c>
      <c r="P1519" s="20" t="s">
        <v>8369</v>
      </c>
      <c r="Q1519" s="20" t="str">
        <f>CONCATENATE(Table1[[#This Row],[date]],"-",M1519,"-",L1519)</f>
        <v>27-Sep-1963</v>
      </c>
      <c r="R1519" s="24">
        <f t="shared" si="23"/>
        <v>59.696768402154397</v>
      </c>
    </row>
    <row r="1520" spans="1:18" x14ac:dyDescent="0.25">
      <c r="A1520" t="s">
        <v>1640</v>
      </c>
      <c r="B1520">
        <v>1984</v>
      </c>
      <c r="C1520" t="s">
        <v>8358</v>
      </c>
      <c r="D1520">
        <v>6</v>
      </c>
      <c r="E1520">
        <v>3</v>
      </c>
      <c r="F1520" s="17">
        <v>12870.31</v>
      </c>
      <c r="G1520" t="s">
        <v>8350</v>
      </c>
      <c r="H1520" t="s">
        <v>8350</v>
      </c>
      <c r="I1520" t="s">
        <v>8356</v>
      </c>
      <c r="L1520" s="20">
        <v>1984</v>
      </c>
      <c r="M1520" s="20" t="s">
        <v>8358</v>
      </c>
      <c r="N1520" s="20" t="s">
        <v>8350</v>
      </c>
      <c r="O1520" s="20" t="s">
        <v>8350</v>
      </c>
      <c r="P1520" s="20" t="s">
        <v>8356</v>
      </c>
      <c r="Q1520" s="20" t="str">
        <f>CONCATENATE(Table1[[#This Row],[date]],"-",M1520,"-",L1520)</f>
        <v>6-Aug-1984</v>
      </c>
      <c r="R1520" s="24">
        <f t="shared" si="23"/>
        <v>38.836413415468854</v>
      </c>
    </row>
    <row r="1521" spans="1:18" x14ac:dyDescent="0.25">
      <c r="A1521" t="s">
        <v>1638</v>
      </c>
      <c r="B1521">
        <v>2004</v>
      </c>
      <c r="C1521" t="s">
        <v>8348</v>
      </c>
      <c r="D1521">
        <v>9</v>
      </c>
      <c r="E1521">
        <v>0</v>
      </c>
      <c r="F1521" s="17">
        <v>12890.06</v>
      </c>
      <c r="G1521" t="s">
        <v>8350</v>
      </c>
      <c r="H1521" t="s">
        <v>8353</v>
      </c>
      <c r="I1521" t="s">
        <v>8362</v>
      </c>
      <c r="L1521" s="20">
        <v>2004</v>
      </c>
      <c r="M1521" s="20" t="s">
        <v>8348</v>
      </c>
      <c r="N1521" s="20" t="s">
        <v>8350</v>
      </c>
      <c r="O1521" s="20" t="s">
        <v>8353</v>
      </c>
      <c r="P1521" s="20" t="s">
        <v>8362</v>
      </c>
      <c r="Q1521" s="20" t="str">
        <f>CONCATENATE(Table1[[#This Row],[date]],"-",M1521,"-",L1521)</f>
        <v>9-Jul-2004</v>
      </c>
      <c r="R1521" s="24">
        <f t="shared" si="23"/>
        <v>18.913073237508556</v>
      </c>
    </row>
    <row r="1522" spans="1:18" x14ac:dyDescent="0.25">
      <c r="A1522" t="s">
        <v>1636</v>
      </c>
      <c r="B1522">
        <v>1963</v>
      </c>
      <c r="C1522" t="s">
        <v>8358</v>
      </c>
      <c r="D1522">
        <v>16</v>
      </c>
      <c r="E1522">
        <v>1</v>
      </c>
      <c r="F1522" s="17">
        <v>12913.99</v>
      </c>
      <c r="G1522" t="s">
        <v>8350</v>
      </c>
      <c r="H1522" t="s">
        <v>8349</v>
      </c>
      <c r="I1522" t="s">
        <v>8363</v>
      </c>
      <c r="L1522" s="20">
        <v>1963</v>
      </c>
      <c r="M1522" s="20" t="s">
        <v>8358</v>
      </c>
      <c r="N1522" s="20" t="s">
        <v>8350</v>
      </c>
      <c r="O1522" s="20" t="s">
        <v>8349</v>
      </c>
      <c r="P1522" s="20" t="s">
        <v>8363</v>
      </c>
      <c r="Q1522" s="20" t="str">
        <f>CONCATENATE(Table1[[#This Row],[date]],"-",M1522,"-",L1522)</f>
        <v>16-Aug-1963</v>
      </c>
      <c r="R1522" s="24">
        <f t="shared" si="23"/>
        <v>59.811759425493719</v>
      </c>
    </row>
    <row r="1523" spans="1:18" x14ac:dyDescent="0.25">
      <c r="A1523" t="s">
        <v>1634</v>
      </c>
      <c r="B1523">
        <v>1963</v>
      </c>
      <c r="C1523" t="s">
        <v>8355</v>
      </c>
      <c r="D1523">
        <v>1</v>
      </c>
      <c r="E1523">
        <v>2</v>
      </c>
      <c r="F1523" s="17">
        <v>12925.89</v>
      </c>
      <c r="G1523" t="s">
        <v>8350</v>
      </c>
      <c r="H1523" t="s">
        <v>8349</v>
      </c>
      <c r="I1523" t="s">
        <v>8351</v>
      </c>
      <c r="L1523" s="20">
        <v>1963</v>
      </c>
      <c r="M1523" s="20" t="s">
        <v>8355</v>
      </c>
      <c r="N1523" s="20" t="s">
        <v>8350</v>
      </c>
      <c r="O1523" s="20" t="s">
        <v>8349</v>
      </c>
      <c r="P1523" s="20" t="s">
        <v>8351</v>
      </c>
      <c r="Q1523" s="20" t="str">
        <f>CONCATENATE(Table1[[#This Row],[date]],"-",M1523,"-",L1523)</f>
        <v>1-Sep-1963</v>
      </c>
      <c r="R1523" s="24">
        <f t="shared" si="23"/>
        <v>59.767953321364452</v>
      </c>
    </row>
    <row r="1524" spans="1:18" x14ac:dyDescent="0.25">
      <c r="A1524" t="s">
        <v>1632</v>
      </c>
      <c r="B1524">
        <v>1963</v>
      </c>
      <c r="C1524" t="s">
        <v>8358</v>
      </c>
      <c r="D1524">
        <v>14</v>
      </c>
      <c r="E1524">
        <v>2</v>
      </c>
      <c r="F1524" s="17">
        <v>12928.79</v>
      </c>
      <c r="G1524" t="s">
        <v>8350</v>
      </c>
      <c r="H1524" t="s">
        <v>8349</v>
      </c>
      <c r="I1524" t="s">
        <v>8351</v>
      </c>
      <c r="L1524" s="20">
        <v>1963</v>
      </c>
      <c r="M1524" s="20" t="s">
        <v>8358</v>
      </c>
      <c r="N1524" s="20" t="s">
        <v>8350</v>
      </c>
      <c r="O1524" s="20" t="s">
        <v>8349</v>
      </c>
      <c r="P1524" s="20" t="s">
        <v>8351</v>
      </c>
      <c r="Q1524" s="20" t="str">
        <f>CONCATENATE(Table1[[#This Row],[date]],"-",M1524,"-",L1524)</f>
        <v>14-Aug-1963</v>
      </c>
      <c r="R1524" s="24">
        <f t="shared" si="23"/>
        <v>59.817235188509876</v>
      </c>
    </row>
    <row r="1525" spans="1:18" x14ac:dyDescent="0.25">
      <c r="A1525" t="s">
        <v>1630</v>
      </c>
      <c r="B1525">
        <v>1966</v>
      </c>
      <c r="C1525" t="s">
        <v>8357</v>
      </c>
      <c r="D1525">
        <v>22</v>
      </c>
      <c r="E1525">
        <v>4</v>
      </c>
      <c r="F1525" s="17">
        <v>12949.16</v>
      </c>
      <c r="G1525" t="s">
        <v>8350</v>
      </c>
      <c r="H1525" t="s">
        <v>8350</v>
      </c>
      <c r="I1525" t="s">
        <v>8351</v>
      </c>
      <c r="L1525" s="20">
        <v>1966</v>
      </c>
      <c r="M1525" s="20" t="s">
        <v>8357</v>
      </c>
      <c r="N1525" s="20" t="s">
        <v>8350</v>
      </c>
      <c r="O1525" s="20" t="s">
        <v>8350</v>
      </c>
      <c r="P1525" s="20" t="s">
        <v>8351</v>
      </c>
      <c r="Q1525" s="20" t="str">
        <f>CONCATENATE(Table1[[#This Row],[date]],"-",M1525,"-",L1525)</f>
        <v>22-Dec-1966</v>
      </c>
      <c r="R1525" s="24">
        <f t="shared" si="23"/>
        <v>56.461291540785496</v>
      </c>
    </row>
    <row r="1526" spans="1:18" x14ac:dyDescent="0.25">
      <c r="A1526" t="s">
        <v>1628</v>
      </c>
      <c r="B1526">
        <v>1961</v>
      </c>
      <c r="C1526" t="s">
        <v>8358</v>
      </c>
      <c r="D1526">
        <v>20</v>
      </c>
      <c r="E1526">
        <v>0</v>
      </c>
      <c r="F1526" s="17">
        <v>12950.07</v>
      </c>
      <c r="G1526" t="s">
        <v>8350</v>
      </c>
      <c r="H1526" t="s">
        <v>8353</v>
      </c>
      <c r="I1526" t="s">
        <v>8356</v>
      </c>
      <c r="L1526" s="20">
        <v>1961</v>
      </c>
      <c r="M1526" s="20" t="s">
        <v>8358</v>
      </c>
      <c r="N1526" s="20" t="s">
        <v>8350</v>
      </c>
      <c r="O1526" s="20" t="s">
        <v>8353</v>
      </c>
      <c r="P1526" s="20" t="s">
        <v>8356</v>
      </c>
      <c r="Q1526" s="20" t="str">
        <f>CONCATENATE(Table1[[#This Row],[date]],"-",M1526,"-",L1526)</f>
        <v>20-Aug-1961</v>
      </c>
      <c r="R1526" s="24">
        <f t="shared" si="23"/>
        <v>61.800782268578878</v>
      </c>
    </row>
    <row r="1527" spans="1:18" x14ac:dyDescent="0.25">
      <c r="A1527" t="s">
        <v>1626</v>
      </c>
      <c r="B1527">
        <v>1960</v>
      </c>
      <c r="C1527" t="s">
        <v>8352</v>
      </c>
      <c r="D1527">
        <v>4</v>
      </c>
      <c r="E1527">
        <v>0</v>
      </c>
      <c r="F1527" s="17">
        <v>12957.12</v>
      </c>
      <c r="G1527" t="s">
        <v>8350</v>
      </c>
      <c r="H1527" t="s">
        <v>8353</v>
      </c>
      <c r="I1527" t="s">
        <v>8360</v>
      </c>
      <c r="L1527" s="20">
        <v>1960</v>
      </c>
      <c r="M1527" s="20" t="s">
        <v>8352</v>
      </c>
      <c r="N1527" s="20" t="s">
        <v>8350</v>
      </c>
      <c r="O1527" s="20" t="s">
        <v>8353</v>
      </c>
      <c r="P1527" s="20" t="s">
        <v>8360</v>
      </c>
      <c r="Q1527" s="20" t="str">
        <f>CONCATENATE(Table1[[#This Row],[date]],"-",M1527,"-",L1527)</f>
        <v>4-Nov-1960</v>
      </c>
      <c r="R1527" s="24">
        <f t="shared" si="23"/>
        <v>62.59000684462697</v>
      </c>
    </row>
    <row r="1528" spans="1:18" x14ac:dyDescent="0.25">
      <c r="A1528" t="s">
        <v>1624</v>
      </c>
      <c r="B1528">
        <v>1960</v>
      </c>
      <c r="C1528" t="s">
        <v>8354</v>
      </c>
      <c r="D1528">
        <v>22</v>
      </c>
      <c r="E1528">
        <v>0</v>
      </c>
      <c r="F1528" s="17">
        <v>12979.36</v>
      </c>
      <c r="G1528" t="s">
        <v>8350</v>
      </c>
      <c r="H1528" t="s">
        <v>8353</v>
      </c>
      <c r="I1528" t="s">
        <v>8360</v>
      </c>
      <c r="L1528" s="20">
        <v>1960</v>
      </c>
      <c r="M1528" s="20" t="s">
        <v>8354</v>
      </c>
      <c r="N1528" s="20" t="s">
        <v>8350</v>
      </c>
      <c r="O1528" s="20" t="s">
        <v>8353</v>
      </c>
      <c r="P1528" s="20" t="s">
        <v>8360</v>
      </c>
      <c r="Q1528" s="20" t="str">
        <f>CONCATENATE(Table1[[#This Row],[date]],"-",M1528,"-",L1528)</f>
        <v>22-Jun-1960</v>
      </c>
      <c r="R1528" s="24">
        <f t="shared" si="23"/>
        <v>62.959616700889804</v>
      </c>
    </row>
    <row r="1529" spans="1:18" x14ac:dyDescent="0.25">
      <c r="A1529" t="s">
        <v>1622</v>
      </c>
      <c r="B1529">
        <v>1960</v>
      </c>
      <c r="C1529" t="s">
        <v>8355</v>
      </c>
      <c r="D1529">
        <v>23</v>
      </c>
      <c r="E1529">
        <v>0</v>
      </c>
      <c r="F1529" s="17">
        <v>12981.35</v>
      </c>
      <c r="G1529" t="s">
        <v>8350</v>
      </c>
      <c r="H1529" t="s">
        <v>8350</v>
      </c>
      <c r="I1529" t="s">
        <v>8351</v>
      </c>
      <c r="L1529" s="20">
        <v>1960</v>
      </c>
      <c r="M1529" s="20" t="s">
        <v>8355</v>
      </c>
      <c r="N1529" s="20" t="s">
        <v>8350</v>
      </c>
      <c r="O1529" s="20" t="s">
        <v>8350</v>
      </c>
      <c r="P1529" s="20" t="s">
        <v>8351</v>
      </c>
      <c r="Q1529" s="20" t="str">
        <f>CONCATENATE(Table1[[#This Row],[date]],"-",M1529,"-",L1529)</f>
        <v>23-Sep-1960</v>
      </c>
      <c r="R1529" s="24">
        <f t="shared" si="23"/>
        <v>62.704996577686515</v>
      </c>
    </row>
    <row r="1530" spans="1:18" x14ac:dyDescent="0.25">
      <c r="A1530" t="s">
        <v>1620</v>
      </c>
      <c r="B1530">
        <v>1960</v>
      </c>
      <c r="C1530" t="s">
        <v>8352</v>
      </c>
      <c r="D1530">
        <v>28</v>
      </c>
      <c r="E1530">
        <v>0</v>
      </c>
      <c r="F1530" s="17">
        <v>12982.87</v>
      </c>
      <c r="G1530" t="s">
        <v>8350</v>
      </c>
      <c r="H1530" t="s">
        <v>8353</v>
      </c>
      <c r="I1530" t="s">
        <v>8351</v>
      </c>
      <c r="L1530" s="20">
        <v>1960</v>
      </c>
      <c r="M1530" s="20" t="s">
        <v>8352</v>
      </c>
      <c r="N1530" s="20" t="s">
        <v>8350</v>
      </c>
      <c r="O1530" s="20" t="s">
        <v>8353</v>
      </c>
      <c r="P1530" s="20" t="s">
        <v>8351</v>
      </c>
      <c r="Q1530" s="20" t="str">
        <f>CONCATENATE(Table1[[#This Row],[date]],"-",M1530,"-",L1530)</f>
        <v>28-Nov-1960</v>
      </c>
      <c r="R1530" s="24">
        <f t="shared" si="23"/>
        <v>62.5242984257358</v>
      </c>
    </row>
    <row r="1531" spans="1:18" x14ac:dyDescent="0.25">
      <c r="A1531" t="s">
        <v>1618</v>
      </c>
      <c r="B1531">
        <v>1979</v>
      </c>
      <c r="C1531" t="s">
        <v>8352</v>
      </c>
      <c r="D1531">
        <v>27</v>
      </c>
      <c r="E1531">
        <v>2</v>
      </c>
      <c r="F1531" s="17">
        <v>12994.12</v>
      </c>
      <c r="G1531" t="s">
        <v>8350</v>
      </c>
      <c r="H1531" t="s">
        <v>8349</v>
      </c>
      <c r="I1531" t="s">
        <v>8372</v>
      </c>
      <c r="L1531" s="20">
        <v>1979</v>
      </c>
      <c r="M1531" s="20" t="s">
        <v>8352</v>
      </c>
      <c r="N1531" s="20" t="s">
        <v>8350</v>
      </c>
      <c r="O1531" s="20" t="s">
        <v>8349</v>
      </c>
      <c r="P1531" s="20" t="s">
        <v>8372</v>
      </c>
      <c r="Q1531" s="20" t="str">
        <f>CONCATENATE(Table1[[#This Row],[date]],"-",M1531,"-",L1531)</f>
        <v>27-Nov-1979</v>
      </c>
      <c r="R1531" s="24">
        <f t="shared" si="23"/>
        <v>43.529751764419565</v>
      </c>
    </row>
    <row r="1532" spans="1:18" x14ac:dyDescent="0.25">
      <c r="A1532" t="s">
        <v>1616</v>
      </c>
      <c r="B1532">
        <v>1981</v>
      </c>
      <c r="C1532" t="s">
        <v>8359</v>
      </c>
      <c r="D1532">
        <v>30</v>
      </c>
      <c r="E1532">
        <v>1</v>
      </c>
      <c r="F1532" s="17">
        <v>13002.91</v>
      </c>
      <c r="G1532" t="s">
        <v>8350</v>
      </c>
      <c r="H1532" t="s">
        <v>8353</v>
      </c>
      <c r="I1532" t="s">
        <v>8356</v>
      </c>
      <c r="L1532" s="20">
        <v>1981</v>
      </c>
      <c r="M1532" s="20" t="s">
        <v>8359</v>
      </c>
      <c r="N1532" s="20" t="s">
        <v>8350</v>
      </c>
      <c r="O1532" s="20" t="s">
        <v>8353</v>
      </c>
      <c r="P1532" s="20" t="s">
        <v>8356</v>
      </c>
      <c r="Q1532" s="20" t="str">
        <f>CONCATENATE(Table1[[#This Row],[date]],"-",M1532,"-",L1532)</f>
        <v>30-Oct-1981</v>
      </c>
      <c r="R1532" s="24">
        <f t="shared" si="23"/>
        <v>41.606367398917541</v>
      </c>
    </row>
    <row r="1533" spans="1:18" x14ac:dyDescent="0.25">
      <c r="A1533" t="s">
        <v>1614</v>
      </c>
      <c r="B1533">
        <v>1962</v>
      </c>
      <c r="C1533" t="s">
        <v>8354</v>
      </c>
      <c r="D1533">
        <v>24</v>
      </c>
      <c r="E1533">
        <v>0</v>
      </c>
      <c r="F1533" s="17">
        <v>13004.95</v>
      </c>
      <c r="G1533" t="s">
        <v>8350</v>
      </c>
      <c r="H1533" t="s">
        <v>8353</v>
      </c>
      <c r="I1533" t="s">
        <v>8356</v>
      </c>
      <c r="L1533" s="20">
        <v>1962</v>
      </c>
      <c r="M1533" s="20" t="s">
        <v>8354</v>
      </c>
      <c r="N1533" s="20" t="s">
        <v>8350</v>
      </c>
      <c r="O1533" s="20" t="s">
        <v>8353</v>
      </c>
      <c r="P1533" s="20" t="s">
        <v>8356</v>
      </c>
      <c r="Q1533" s="20" t="str">
        <f>CONCATENATE(Table1[[#This Row],[date]],"-",M1533,"-",L1533)</f>
        <v>24-Jun-1962</v>
      </c>
      <c r="R1533" s="24">
        <f t="shared" si="23"/>
        <v>60.956855818061378</v>
      </c>
    </row>
    <row r="1534" spans="1:18" x14ac:dyDescent="0.25">
      <c r="A1534" t="s">
        <v>1612</v>
      </c>
      <c r="B1534">
        <v>1969</v>
      </c>
      <c r="C1534" t="s">
        <v>8357</v>
      </c>
      <c r="D1534">
        <v>13</v>
      </c>
      <c r="E1534">
        <v>0</v>
      </c>
      <c r="F1534" s="17">
        <v>13008.07</v>
      </c>
      <c r="G1534" t="s">
        <v>8350</v>
      </c>
      <c r="H1534" t="s">
        <v>8350</v>
      </c>
      <c r="I1534" t="s">
        <v>8356</v>
      </c>
      <c r="L1534" s="20">
        <v>1969</v>
      </c>
      <c r="M1534" s="20" t="s">
        <v>8357</v>
      </c>
      <c r="N1534" s="20" t="s">
        <v>8350</v>
      </c>
      <c r="O1534" s="20" t="s">
        <v>8350</v>
      </c>
      <c r="P1534" s="20" t="s">
        <v>8356</v>
      </c>
      <c r="Q1534" s="20" t="str">
        <f>CONCATENATE(Table1[[#This Row],[date]],"-",M1534,"-",L1534)</f>
        <v>13-Dec-1969</v>
      </c>
      <c r="R1534" s="24">
        <f t="shared" si="23"/>
        <v>53.485911987256074</v>
      </c>
    </row>
    <row r="1535" spans="1:18" x14ac:dyDescent="0.25">
      <c r="A1535" t="s">
        <v>1610</v>
      </c>
      <c r="B1535">
        <v>1972</v>
      </c>
      <c r="C1535" t="s">
        <v>8355</v>
      </c>
      <c r="D1535">
        <v>27</v>
      </c>
      <c r="E1535">
        <v>0</v>
      </c>
      <c r="F1535" s="17">
        <v>13010.86</v>
      </c>
      <c r="G1535" t="s">
        <v>8350</v>
      </c>
      <c r="H1535" t="s">
        <v>8349</v>
      </c>
      <c r="I1535" t="s">
        <v>8356</v>
      </c>
      <c r="L1535" s="20">
        <v>1972</v>
      </c>
      <c r="M1535" s="20" t="s">
        <v>8355</v>
      </c>
      <c r="N1535" s="20" t="s">
        <v>8350</v>
      </c>
      <c r="O1535" s="20" t="s">
        <v>8349</v>
      </c>
      <c r="P1535" s="20" t="s">
        <v>8356</v>
      </c>
      <c r="Q1535" s="20" t="str">
        <f>CONCATENATE(Table1[[#This Row],[date]],"-",M1535,"-",L1535)</f>
        <v>27-Sep-1972</v>
      </c>
      <c r="R1535" s="24">
        <f t="shared" si="23"/>
        <v>50.69404517453799</v>
      </c>
    </row>
    <row r="1536" spans="1:18" x14ac:dyDescent="0.25">
      <c r="A1536" t="s">
        <v>1608</v>
      </c>
      <c r="B1536">
        <v>1962</v>
      </c>
      <c r="C1536" t="s">
        <v>8348</v>
      </c>
      <c r="D1536">
        <v>20</v>
      </c>
      <c r="E1536">
        <v>0</v>
      </c>
      <c r="F1536" s="17">
        <v>13012.21</v>
      </c>
      <c r="G1536" t="s">
        <v>8350</v>
      </c>
      <c r="H1536" t="s">
        <v>8353</v>
      </c>
      <c r="I1536" t="s">
        <v>8356</v>
      </c>
      <c r="L1536" s="20">
        <v>1962</v>
      </c>
      <c r="M1536" s="20" t="s">
        <v>8348</v>
      </c>
      <c r="N1536" s="20" t="s">
        <v>8350</v>
      </c>
      <c r="O1536" s="20" t="s">
        <v>8353</v>
      </c>
      <c r="P1536" s="20" t="s">
        <v>8356</v>
      </c>
      <c r="Q1536" s="20" t="str">
        <f>CONCATENATE(Table1[[#This Row],[date]],"-",M1536,"-",L1536)</f>
        <v>20-Jul-1962</v>
      </c>
      <c r="R1536" s="24">
        <f t="shared" si="23"/>
        <v>60.885670125855597</v>
      </c>
    </row>
    <row r="1537" spans="1:18" x14ac:dyDescent="0.25">
      <c r="A1537" t="s">
        <v>1606</v>
      </c>
      <c r="B1537">
        <v>1964</v>
      </c>
      <c r="C1537" t="s">
        <v>8355</v>
      </c>
      <c r="D1537">
        <v>23</v>
      </c>
      <c r="E1537">
        <v>1</v>
      </c>
      <c r="F1537" s="17">
        <v>13019.16</v>
      </c>
      <c r="G1537" t="s">
        <v>8350</v>
      </c>
      <c r="H1537" t="s">
        <v>8353</v>
      </c>
      <c r="I1537" t="s">
        <v>8366</v>
      </c>
      <c r="L1537" s="20">
        <v>1964</v>
      </c>
      <c r="M1537" s="20" t="s">
        <v>8355</v>
      </c>
      <c r="N1537" s="20" t="s">
        <v>8350</v>
      </c>
      <c r="O1537" s="20" t="s">
        <v>8353</v>
      </c>
      <c r="P1537" s="20" t="s">
        <v>8366</v>
      </c>
      <c r="Q1537" s="20" t="str">
        <f>CONCATENATE(Table1[[#This Row],[date]],"-",M1537,"-",L1537)</f>
        <v>23-Sep-1964</v>
      </c>
      <c r="R1537" s="24">
        <f t="shared" si="23"/>
        <v>58.704996577686515</v>
      </c>
    </row>
    <row r="1538" spans="1:18" x14ac:dyDescent="0.25">
      <c r="A1538" t="s">
        <v>1604</v>
      </c>
      <c r="B1538">
        <v>1965</v>
      </c>
      <c r="C1538" t="s">
        <v>8352</v>
      </c>
      <c r="D1538">
        <v>4</v>
      </c>
      <c r="E1538">
        <v>0</v>
      </c>
      <c r="F1538" s="17">
        <v>13023.93</v>
      </c>
      <c r="G1538" t="s">
        <v>8350</v>
      </c>
      <c r="H1538" t="s">
        <v>8349</v>
      </c>
      <c r="I1538" t="s">
        <v>8365</v>
      </c>
      <c r="L1538" s="20">
        <v>1965</v>
      </c>
      <c r="M1538" s="20" t="s">
        <v>8352</v>
      </c>
      <c r="N1538" s="20" t="s">
        <v>8350</v>
      </c>
      <c r="O1538" s="20" t="s">
        <v>8349</v>
      </c>
      <c r="P1538" s="20" t="s">
        <v>8365</v>
      </c>
      <c r="Q1538" s="20" t="str">
        <f>CONCATENATE(Table1[[#This Row],[date]],"-",M1538,"-",L1538)</f>
        <v>4-Nov-1965</v>
      </c>
      <c r="R1538" s="24">
        <f t="shared" si="23"/>
        <v>57.592695716738589</v>
      </c>
    </row>
    <row r="1539" spans="1:18" x14ac:dyDescent="0.25">
      <c r="A1539" t="s">
        <v>1602</v>
      </c>
      <c r="B1539">
        <v>1961</v>
      </c>
      <c r="C1539" t="s">
        <v>8352</v>
      </c>
      <c r="D1539">
        <v>9</v>
      </c>
      <c r="E1539">
        <v>0</v>
      </c>
      <c r="F1539" s="17">
        <v>13041.92</v>
      </c>
      <c r="G1539" t="s">
        <v>8350</v>
      </c>
      <c r="H1539" t="s">
        <v>8353</v>
      </c>
      <c r="I1539" t="s">
        <v>8360</v>
      </c>
      <c r="L1539" s="20">
        <v>1961</v>
      </c>
      <c r="M1539" s="20" t="s">
        <v>8352</v>
      </c>
      <c r="N1539" s="20" t="s">
        <v>8350</v>
      </c>
      <c r="O1539" s="20" t="s">
        <v>8353</v>
      </c>
      <c r="P1539" s="20" t="s">
        <v>8360</v>
      </c>
      <c r="Q1539" s="20" t="str">
        <f>CONCATENATE(Table1[[#This Row],[date]],"-",M1539,"-",L1539)</f>
        <v>9-Nov-1961</v>
      </c>
      <c r="R1539" s="24">
        <f t="shared" ref="R1539:R1602" si="24">YEARFRAC(Q1539,DATE(2023,6,8),1)</f>
        <v>61.579009126466751</v>
      </c>
    </row>
    <row r="1540" spans="1:18" x14ac:dyDescent="0.25">
      <c r="A1540" t="s">
        <v>1600</v>
      </c>
      <c r="B1540">
        <v>1969</v>
      </c>
      <c r="C1540" t="s">
        <v>8355</v>
      </c>
      <c r="D1540">
        <v>23</v>
      </c>
      <c r="E1540">
        <v>0</v>
      </c>
      <c r="F1540" s="17">
        <v>13044.41</v>
      </c>
      <c r="G1540" t="s">
        <v>8350</v>
      </c>
      <c r="H1540" t="s">
        <v>8353</v>
      </c>
      <c r="I1540" t="s">
        <v>8356</v>
      </c>
      <c r="L1540" s="20">
        <v>1969</v>
      </c>
      <c r="M1540" s="20" t="s">
        <v>8355</v>
      </c>
      <c r="N1540" s="20" t="s">
        <v>8350</v>
      </c>
      <c r="O1540" s="20" t="s">
        <v>8353</v>
      </c>
      <c r="P1540" s="20" t="s">
        <v>8356</v>
      </c>
      <c r="Q1540" s="20" t="str">
        <f>CONCATENATE(Table1[[#This Row],[date]],"-",M1540,"-",L1540)</f>
        <v>23-Sep-1969</v>
      </c>
      <c r="R1540" s="24">
        <f t="shared" si="24"/>
        <v>53.707686180804458</v>
      </c>
    </row>
    <row r="1541" spans="1:18" x14ac:dyDescent="0.25">
      <c r="A1541" t="s">
        <v>1598</v>
      </c>
      <c r="B1541">
        <v>1967</v>
      </c>
      <c r="C1541" t="s">
        <v>8358</v>
      </c>
      <c r="D1541">
        <v>6</v>
      </c>
      <c r="E1541">
        <v>3</v>
      </c>
      <c r="F1541" s="17">
        <v>13047.33</v>
      </c>
      <c r="G1541" t="s">
        <v>8350</v>
      </c>
      <c r="H1541" t="s">
        <v>8350</v>
      </c>
      <c r="I1541" t="s">
        <v>8366</v>
      </c>
      <c r="L1541" s="20">
        <v>1967</v>
      </c>
      <c r="M1541" s="20" t="s">
        <v>8358</v>
      </c>
      <c r="N1541" s="20" t="s">
        <v>8350</v>
      </c>
      <c r="O1541" s="20" t="s">
        <v>8350</v>
      </c>
      <c r="P1541" s="20" t="s">
        <v>8366</v>
      </c>
      <c r="Q1541" s="20" t="str">
        <f>CONCATENATE(Table1[[#This Row],[date]],"-",M1541,"-",L1541)</f>
        <v>6-Aug-1967</v>
      </c>
      <c r="R1541" s="24">
        <f t="shared" si="24"/>
        <v>55.839137326480618</v>
      </c>
    </row>
    <row r="1542" spans="1:18" x14ac:dyDescent="0.25">
      <c r="A1542" t="s">
        <v>1596</v>
      </c>
      <c r="B1542">
        <v>1985</v>
      </c>
      <c r="C1542" t="s">
        <v>8359</v>
      </c>
      <c r="D1542">
        <v>26</v>
      </c>
      <c r="E1542">
        <v>3</v>
      </c>
      <c r="F1542" s="17">
        <v>13051.22</v>
      </c>
      <c r="G1542" t="s">
        <v>8350</v>
      </c>
      <c r="H1542" t="s">
        <v>8353</v>
      </c>
      <c r="I1542" t="s">
        <v>8372</v>
      </c>
      <c r="L1542" s="20">
        <v>1985</v>
      </c>
      <c r="M1542" s="20" t="s">
        <v>8359</v>
      </c>
      <c r="N1542" s="20" t="s">
        <v>8350</v>
      </c>
      <c r="O1542" s="20" t="s">
        <v>8353</v>
      </c>
      <c r="P1542" s="20" t="s">
        <v>8372</v>
      </c>
      <c r="Q1542" s="20" t="str">
        <f>CONCATENATE(Table1[[#This Row],[date]],"-",M1542,"-",L1542)</f>
        <v>26-Oct-1985</v>
      </c>
      <c r="R1542" s="24">
        <f t="shared" si="24"/>
        <v>37.61731255265375</v>
      </c>
    </row>
    <row r="1543" spans="1:18" x14ac:dyDescent="0.25">
      <c r="A1543" t="s">
        <v>1594</v>
      </c>
      <c r="B1543">
        <v>1961</v>
      </c>
      <c r="C1543" t="s">
        <v>8352</v>
      </c>
      <c r="D1543">
        <v>6</v>
      </c>
      <c r="E1543">
        <v>0</v>
      </c>
      <c r="F1543" s="17">
        <v>13063.88</v>
      </c>
      <c r="G1543" t="s">
        <v>8350</v>
      </c>
      <c r="H1543" t="s">
        <v>8349</v>
      </c>
      <c r="I1543" t="s">
        <v>8360</v>
      </c>
      <c r="L1543" s="20">
        <v>1961</v>
      </c>
      <c r="M1543" s="20" t="s">
        <v>8352</v>
      </c>
      <c r="N1543" s="20" t="s">
        <v>8350</v>
      </c>
      <c r="O1543" s="20" t="s">
        <v>8349</v>
      </c>
      <c r="P1543" s="20" t="s">
        <v>8360</v>
      </c>
      <c r="Q1543" s="20" t="str">
        <f>CONCATENATE(Table1[[#This Row],[date]],"-",M1543,"-",L1543)</f>
        <v>6-Nov-1961</v>
      </c>
      <c r="R1543" s="24">
        <f t="shared" si="24"/>
        <v>61.587222946544983</v>
      </c>
    </row>
    <row r="1544" spans="1:18" x14ac:dyDescent="0.25">
      <c r="A1544" t="s">
        <v>1592</v>
      </c>
      <c r="B1544">
        <v>1978</v>
      </c>
      <c r="C1544" t="s">
        <v>8348</v>
      </c>
      <c r="D1544">
        <v>17</v>
      </c>
      <c r="E1544">
        <v>2</v>
      </c>
      <c r="F1544" s="17">
        <v>13101.74</v>
      </c>
      <c r="G1544" t="s">
        <v>8350</v>
      </c>
      <c r="H1544" t="s">
        <v>8349</v>
      </c>
      <c r="I1544" t="s">
        <v>8372</v>
      </c>
      <c r="L1544" s="20">
        <v>1978</v>
      </c>
      <c r="M1544" s="20" t="s">
        <v>8348</v>
      </c>
      <c r="N1544" s="20" t="s">
        <v>8350</v>
      </c>
      <c r="O1544" s="20" t="s">
        <v>8349</v>
      </c>
      <c r="P1544" s="20" t="s">
        <v>8372</v>
      </c>
      <c r="Q1544" s="20" t="str">
        <f>CONCATENATE(Table1[[#This Row],[date]],"-",M1544,"-",L1544)</f>
        <v>17-Jul-1978</v>
      </c>
      <c r="R1544" s="24">
        <f t="shared" si="24"/>
        <v>44.89387536456163</v>
      </c>
    </row>
    <row r="1545" spans="1:18" x14ac:dyDescent="0.25">
      <c r="A1545" t="s">
        <v>1590</v>
      </c>
      <c r="B1545">
        <v>1971</v>
      </c>
      <c r="C1545" t="s">
        <v>8359</v>
      </c>
      <c r="D1545">
        <v>30</v>
      </c>
      <c r="E1545">
        <v>0</v>
      </c>
      <c r="F1545" s="17">
        <v>13110.79</v>
      </c>
      <c r="G1545" t="s">
        <v>8350</v>
      </c>
      <c r="H1545" t="s">
        <v>8349</v>
      </c>
      <c r="I1545" t="s">
        <v>8360</v>
      </c>
      <c r="L1545" s="20">
        <v>1971</v>
      </c>
      <c r="M1545" s="20" t="s">
        <v>8359</v>
      </c>
      <c r="N1545" s="20" t="s">
        <v>8350</v>
      </c>
      <c r="O1545" s="20" t="s">
        <v>8349</v>
      </c>
      <c r="P1545" s="20" t="s">
        <v>8360</v>
      </c>
      <c r="Q1545" s="20" t="str">
        <f>CONCATENATE(Table1[[#This Row],[date]],"-",M1545,"-",L1545)</f>
        <v>30-Oct-1971</v>
      </c>
      <c r="R1545" s="24">
        <f t="shared" si="24"/>
        <v>51.606415952061162</v>
      </c>
    </row>
    <row r="1546" spans="1:18" x14ac:dyDescent="0.25">
      <c r="A1546" t="s">
        <v>1588</v>
      </c>
      <c r="B1546">
        <v>1962</v>
      </c>
      <c r="C1546" t="s">
        <v>8358</v>
      </c>
      <c r="D1546">
        <v>2</v>
      </c>
      <c r="E1546">
        <v>1</v>
      </c>
      <c r="F1546" s="17">
        <v>13112.6</v>
      </c>
      <c r="G1546" t="s">
        <v>8350</v>
      </c>
      <c r="H1546" t="s">
        <v>8350</v>
      </c>
      <c r="I1546" t="s">
        <v>8356</v>
      </c>
      <c r="L1546" s="20">
        <v>1962</v>
      </c>
      <c r="M1546" s="20" t="s">
        <v>8358</v>
      </c>
      <c r="N1546" s="20" t="s">
        <v>8350</v>
      </c>
      <c r="O1546" s="20" t="s">
        <v>8350</v>
      </c>
      <c r="P1546" s="20" t="s">
        <v>8356</v>
      </c>
      <c r="Q1546" s="20" t="str">
        <f>CONCATENATE(Table1[[#This Row],[date]],"-",M1546,"-",L1546)</f>
        <v>2-Aug-1962</v>
      </c>
      <c r="R1546" s="24">
        <f t="shared" si="24"/>
        <v>60.850077279752703</v>
      </c>
    </row>
    <row r="1547" spans="1:18" x14ac:dyDescent="0.25">
      <c r="A1547" t="s">
        <v>1586</v>
      </c>
      <c r="B1547">
        <v>1992</v>
      </c>
      <c r="C1547" t="s">
        <v>8358</v>
      </c>
      <c r="D1547">
        <v>12</v>
      </c>
      <c r="E1547">
        <v>0</v>
      </c>
      <c r="F1547" s="17">
        <v>13113.51</v>
      </c>
      <c r="G1547" t="s">
        <v>8350</v>
      </c>
      <c r="H1547" t="s">
        <v>8349</v>
      </c>
      <c r="I1547" t="s">
        <v>8372</v>
      </c>
      <c r="L1547" s="20">
        <v>1992</v>
      </c>
      <c r="M1547" s="20" t="s">
        <v>8358</v>
      </c>
      <c r="N1547" s="20" t="s">
        <v>8350</v>
      </c>
      <c r="O1547" s="20" t="s">
        <v>8349</v>
      </c>
      <c r="P1547" s="20" t="s">
        <v>8372</v>
      </c>
      <c r="Q1547" s="20" t="str">
        <f>CONCATENATE(Table1[[#This Row],[date]],"-",M1547,"-",L1547)</f>
        <v>12-Aug-1992</v>
      </c>
      <c r="R1547" s="24">
        <f t="shared" si="24"/>
        <v>30.819986310746064</v>
      </c>
    </row>
    <row r="1548" spans="1:18" x14ac:dyDescent="0.25">
      <c r="A1548" t="s">
        <v>1584</v>
      </c>
      <c r="B1548">
        <v>1963</v>
      </c>
      <c r="C1548" t="s">
        <v>8355</v>
      </c>
      <c r="D1548">
        <v>14</v>
      </c>
      <c r="E1548">
        <v>0</v>
      </c>
      <c r="F1548" s="17">
        <v>13116.84</v>
      </c>
      <c r="G1548" t="s">
        <v>8350</v>
      </c>
      <c r="H1548" t="s">
        <v>8353</v>
      </c>
      <c r="I1548" t="s">
        <v>8356</v>
      </c>
      <c r="L1548" s="20">
        <v>1963</v>
      </c>
      <c r="M1548" s="20" t="s">
        <v>8355</v>
      </c>
      <c r="N1548" s="20" t="s">
        <v>8350</v>
      </c>
      <c r="O1548" s="20" t="s">
        <v>8353</v>
      </c>
      <c r="P1548" s="20" t="s">
        <v>8356</v>
      </c>
      <c r="Q1548" s="20" t="str">
        <f>CONCATENATE(Table1[[#This Row],[date]],"-",M1548,"-",L1548)</f>
        <v>14-Sep-1963</v>
      </c>
      <c r="R1548" s="24">
        <f t="shared" si="24"/>
        <v>59.732360861759425</v>
      </c>
    </row>
    <row r="1549" spans="1:18" x14ac:dyDescent="0.25">
      <c r="A1549" t="s">
        <v>1582</v>
      </c>
      <c r="B1549">
        <v>1999</v>
      </c>
      <c r="C1549" t="s">
        <v>8358</v>
      </c>
      <c r="D1549">
        <v>16</v>
      </c>
      <c r="E1549">
        <v>0</v>
      </c>
      <c r="F1549" s="17">
        <v>13126.68</v>
      </c>
      <c r="G1549" t="s">
        <v>8350</v>
      </c>
      <c r="H1549" t="s">
        <v>8350</v>
      </c>
      <c r="I1549" t="s">
        <v>8360</v>
      </c>
      <c r="L1549" s="20">
        <v>1999</v>
      </c>
      <c r="M1549" s="20" t="s">
        <v>8358</v>
      </c>
      <c r="N1549" s="20" t="s">
        <v>8350</v>
      </c>
      <c r="O1549" s="20" t="s">
        <v>8350</v>
      </c>
      <c r="P1549" s="20" t="s">
        <v>8360</v>
      </c>
      <c r="Q1549" s="20" t="str">
        <f>CONCATENATE(Table1[[#This Row],[date]],"-",M1549,"-",L1549)</f>
        <v>16-Aug-1999</v>
      </c>
      <c r="R1549" s="24">
        <f t="shared" si="24"/>
        <v>23.811740225605082</v>
      </c>
    </row>
    <row r="1550" spans="1:18" x14ac:dyDescent="0.25">
      <c r="A1550" t="s">
        <v>1580</v>
      </c>
      <c r="B1550">
        <v>1961</v>
      </c>
      <c r="C1550" t="s">
        <v>8355</v>
      </c>
      <c r="D1550">
        <v>7</v>
      </c>
      <c r="E1550">
        <v>0</v>
      </c>
      <c r="F1550" s="17">
        <v>13129.6</v>
      </c>
      <c r="G1550" t="s">
        <v>8350</v>
      </c>
      <c r="H1550" t="s">
        <v>8349</v>
      </c>
      <c r="I1550" t="s">
        <v>8370</v>
      </c>
      <c r="L1550" s="20">
        <v>1961</v>
      </c>
      <c r="M1550" s="20" t="s">
        <v>8355</v>
      </c>
      <c r="N1550" s="20" t="s">
        <v>8350</v>
      </c>
      <c r="O1550" s="20" t="s">
        <v>8349</v>
      </c>
      <c r="P1550" s="20" t="s">
        <v>8370</v>
      </c>
      <c r="Q1550" s="20" t="str">
        <f>CONCATENATE(Table1[[#This Row],[date]],"-",M1550,"-",L1550)</f>
        <v>7-Sep-1961</v>
      </c>
      <c r="R1550" s="24">
        <f t="shared" si="24"/>
        <v>61.751499348109519</v>
      </c>
    </row>
    <row r="1551" spans="1:18" x14ac:dyDescent="0.25">
      <c r="A1551" t="s">
        <v>1578</v>
      </c>
      <c r="B1551">
        <v>1961</v>
      </c>
      <c r="C1551" t="s">
        <v>8357</v>
      </c>
      <c r="D1551">
        <v>6</v>
      </c>
      <c r="E1551">
        <v>0</v>
      </c>
      <c r="F1551" s="17">
        <v>13143.34</v>
      </c>
      <c r="G1551" t="s">
        <v>8350</v>
      </c>
      <c r="H1551" t="s">
        <v>8349</v>
      </c>
      <c r="I1551" t="s">
        <v>8371</v>
      </c>
      <c r="L1551" s="20">
        <v>1961</v>
      </c>
      <c r="M1551" s="20" t="s">
        <v>8357</v>
      </c>
      <c r="N1551" s="20" t="s">
        <v>8350</v>
      </c>
      <c r="O1551" s="20" t="s">
        <v>8349</v>
      </c>
      <c r="P1551" s="20" t="s">
        <v>8371</v>
      </c>
      <c r="Q1551" s="20" t="str">
        <f>CONCATENATE(Table1[[#This Row],[date]],"-",M1551,"-",L1551)</f>
        <v>6-Dec-1961</v>
      </c>
      <c r="R1551" s="24">
        <f t="shared" si="24"/>
        <v>61.505084745762709</v>
      </c>
    </row>
    <row r="1552" spans="1:18" x14ac:dyDescent="0.25">
      <c r="A1552" t="s">
        <v>1576</v>
      </c>
      <c r="B1552">
        <v>1961</v>
      </c>
      <c r="C1552" t="s">
        <v>8357</v>
      </c>
      <c r="D1552">
        <v>6</v>
      </c>
      <c r="E1552">
        <v>0</v>
      </c>
      <c r="F1552" s="17">
        <v>13143.86</v>
      </c>
      <c r="G1552" t="s">
        <v>8350</v>
      </c>
      <c r="H1552" t="s">
        <v>8349</v>
      </c>
      <c r="I1552" t="s">
        <v>8363</v>
      </c>
      <c r="L1552" s="20">
        <v>1961</v>
      </c>
      <c r="M1552" s="20" t="s">
        <v>8357</v>
      </c>
      <c r="N1552" s="20" t="s">
        <v>8350</v>
      </c>
      <c r="O1552" s="20" t="s">
        <v>8349</v>
      </c>
      <c r="P1552" s="20" t="s">
        <v>8363</v>
      </c>
      <c r="Q1552" s="20" t="str">
        <f>CONCATENATE(Table1[[#This Row],[date]],"-",M1552,"-",L1552)</f>
        <v>6-Dec-1961</v>
      </c>
      <c r="R1552" s="24">
        <f t="shared" si="24"/>
        <v>61.505084745762709</v>
      </c>
    </row>
    <row r="1553" spans="1:18" x14ac:dyDescent="0.25">
      <c r="A1553" t="s">
        <v>1574</v>
      </c>
      <c r="B1553">
        <v>1962</v>
      </c>
      <c r="C1553" t="s">
        <v>8358</v>
      </c>
      <c r="D1553">
        <v>5</v>
      </c>
      <c r="E1553">
        <v>0</v>
      </c>
      <c r="F1553" s="17">
        <v>13204.29</v>
      </c>
      <c r="G1553" t="s">
        <v>8350</v>
      </c>
      <c r="H1553" t="s">
        <v>8353</v>
      </c>
      <c r="I1553" t="s">
        <v>8366</v>
      </c>
      <c r="L1553" s="20">
        <v>1962</v>
      </c>
      <c r="M1553" s="20" t="s">
        <v>8358</v>
      </c>
      <c r="N1553" s="20" t="s">
        <v>8350</v>
      </c>
      <c r="O1553" s="20" t="s">
        <v>8353</v>
      </c>
      <c r="P1553" s="20" t="s">
        <v>8366</v>
      </c>
      <c r="Q1553" s="20" t="str">
        <f>CONCATENATE(Table1[[#This Row],[date]],"-",M1553,"-",L1553)</f>
        <v>5-Aug-1962</v>
      </c>
      <c r="R1553" s="24">
        <f t="shared" si="24"/>
        <v>60.841863546036649</v>
      </c>
    </row>
    <row r="1554" spans="1:18" x14ac:dyDescent="0.25">
      <c r="A1554" t="s">
        <v>1572</v>
      </c>
      <c r="B1554">
        <v>1982</v>
      </c>
      <c r="C1554" t="s">
        <v>8359</v>
      </c>
      <c r="D1554">
        <v>15</v>
      </c>
      <c r="E1554">
        <v>3</v>
      </c>
      <c r="F1554" s="17">
        <v>13214.43</v>
      </c>
      <c r="G1554" t="s">
        <v>8350</v>
      </c>
      <c r="H1554" t="s">
        <v>8349</v>
      </c>
      <c r="I1554" t="s">
        <v>8356</v>
      </c>
      <c r="L1554" s="20">
        <v>1982</v>
      </c>
      <c r="M1554" s="20" t="s">
        <v>8359</v>
      </c>
      <c r="N1554" s="20" t="s">
        <v>8350</v>
      </c>
      <c r="O1554" s="20" t="s">
        <v>8349</v>
      </c>
      <c r="P1554" s="20" t="s">
        <v>8356</v>
      </c>
      <c r="Q1554" s="20" t="str">
        <f>CONCATENATE(Table1[[#This Row],[date]],"-",M1554,"-",L1554)</f>
        <v>15-Oct-1982</v>
      </c>
      <c r="R1554" s="24">
        <f t="shared" si="24"/>
        <v>40.647457627118641</v>
      </c>
    </row>
    <row r="1555" spans="1:18" x14ac:dyDescent="0.25">
      <c r="A1555" t="s">
        <v>1570</v>
      </c>
      <c r="B1555">
        <v>1962</v>
      </c>
      <c r="C1555" t="s">
        <v>8357</v>
      </c>
      <c r="D1555">
        <v>7</v>
      </c>
      <c r="E1555">
        <v>0</v>
      </c>
      <c r="F1555" s="17">
        <v>13217.09</v>
      </c>
      <c r="G1555" t="s">
        <v>8350</v>
      </c>
      <c r="H1555" t="s">
        <v>8353</v>
      </c>
      <c r="I1555" t="s">
        <v>8366</v>
      </c>
      <c r="L1555" s="20">
        <v>1962</v>
      </c>
      <c r="M1555" s="20" t="s">
        <v>8357</v>
      </c>
      <c r="N1555" s="20" t="s">
        <v>8350</v>
      </c>
      <c r="O1555" s="20" t="s">
        <v>8353</v>
      </c>
      <c r="P1555" s="20" t="s">
        <v>8366</v>
      </c>
      <c r="Q1555" s="20" t="str">
        <f>CONCATENATE(Table1[[#This Row],[date]],"-",M1555,"-",L1555)</f>
        <v>7-Dec-1962</v>
      </c>
      <c r="R1555" s="24">
        <f t="shared" si="24"/>
        <v>60.502362552439834</v>
      </c>
    </row>
    <row r="1556" spans="1:18" x14ac:dyDescent="0.25">
      <c r="A1556" t="s">
        <v>1568</v>
      </c>
      <c r="B1556">
        <v>1965</v>
      </c>
      <c r="C1556" t="s">
        <v>8352</v>
      </c>
      <c r="D1556">
        <v>13</v>
      </c>
      <c r="E1556">
        <v>2</v>
      </c>
      <c r="F1556" s="17">
        <v>13224.06</v>
      </c>
      <c r="G1556" t="s">
        <v>8350</v>
      </c>
      <c r="H1556" t="s">
        <v>8350</v>
      </c>
      <c r="I1556" t="s">
        <v>8366</v>
      </c>
      <c r="L1556" s="20">
        <v>1965</v>
      </c>
      <c r="M1556" s="20" t="s">
        <v>8352</v>
      </c>
      <c r="N1556" s="20" t="s">
        <v>8350</v>
      </c>
      <c r="O1556" s="20" t="s">
        <v>8350</v>
      </c>
      <c r="P1556" s="20" t="s">
        <v>8366</v>
      </c>
      <c r="Q1556" s="20" t="str">
        <f>CONCATENATE(Table1[[#This Row],[date]],"-",M1556,"-",L1556)</f>
        <v>13-Nov-1965</v>
      </c>
      <c r="R1556" s="24">
        <f t="shared" si="24"/>
        <v>57.568054202051137</v>
      </c>
    </row>
    <row r="1557" spans="1:18" x14ac:dyDescent="0.25">
      <c r="A1557" t="s">
        <v>1566</v>
      </c>
      <c r="B1557">
        <v>1962</v>
      </c>
      <c r="C1557" t="s">
        <v>8352</v>
      </c>
      <c r="D1557">
        <v>24</v>
      </c>
      <c r="E1557">
        <v>1</v>
      </c>
      <c r="F1557" s="17">
        <v>13224.69</v>
      </c>
      <c r="G1557" t="s">
        <v>8350</v>
      </c>
      <c r="H1557" t="s">
        <v>8349</v>
      </c>
      <c r="I1557" t="s">
        <v>8360</v>
      </c>
      <c r="L1557" s="20">
        <v>1962</v>
      </c>
      <c r="M1557" s="20" t="s">
        <v>8352</v>
      </c>
      <c r="N1557" s="20" t="s">
        <v>8350</v>
      </c>
      <c r="O1557" s="20" t="s">
        <v>8349</v>
      </c>
      <c r="P1557" s="20" t="s">
        <v>8360</v>
      </c>
      <c r="Q1557" s="20" t="str">
        <f>CONCATENATE(Table1[[#This Row],[date]],"-",M1557,"-",L1557)</f>
        <v>24-Nov-1962</v>
      </c>
      <c r="R1557" s="24">
        <f t="shared" si="24"/>
        <v>60.537955398542721</v>
      </c>
    </row>
    <row r="1558" spans="1:18" x14ac:dyDescent="0.25">
      <c r="A1558" t="s">
        <v>1564</v>
      </c>
      <c r="B1558">
        <v>1962</v>
      </c>
      <c r="C1558" t="s">
        <v>8359</v>
      </c>
      <c r="D1558">
        <v>11</v>
      </c>
      <c r="E1558">
        <v>0</v>
      </c>
      <c r="F1558" s="17">
        <v>13228.85</v>
      </c>
      <c r="G1558" t="s">
        <v>8350</v>
      </c>
      <c r="H1558" t="s">
        <v>8350</v>
      </c>
      <c r="I1558" t="s">
        <v>8367</v>
      </c>
      <c r="L1558" s="20">
        <v>1962</v>
      </c>
      <c r="M1558" s="20" t="s">
        <v>8359</v>
      </c>
      <c r="N1558" s="20" t="s">
        <v>8350</v>
      </c>
      <c r="O1558" s="20" t="s">
        <v>8350</v>
      </c>
      <c r="P1558" s="20" t="s">
        <v>8367</v>
      </c>
      <c r="Q1558" s="20" t="str">
        <f>CONCATENATE(Table1[[#This Row],[date]],"-",M1558,"-",L1558)</f>
        <v>11-Oct-1962</v>
      </c>
      <c r="R1558" s="24">
        <f t="shared" si="24"/>
        <v>60.658423493044822</v>
      </c>
    </row>
    <row r="1559" spans="1:18" x14ac:dyDescent="0.25">
      <c r="A1559" t="s">
        <v>1562</v>
      </c>
      <c r="B1559">
        <v>1994</v>
      </c>
      <c r="C1559" t="s">
        <v>8348</v>
      </c>
      <c r="D1559">
        <v>1</v>
      </c>
      <c r="E1559">
        <v>0</v>
      </c>
      <c r="F1559" s="17">
        <v>13292.52</v>
      </c>
      <c r="G1559" t="s">
        <v>8350</v>
      </c>
      <c r="H1559" t="s">
        <v>8350</v>
      </c>
      <c r="I1559" t="s">
        <v>8356</v>
      </c>
      <c r="L1559" s="20">
        <v>1994</v>
      </c>
      <c r="M1559" s="20" t="s">
        <v>8348</v>
      </c>
      <c r="N1559" s="20" t="s">
        <v>8350</v>
      </c>
      <c r="O1559" s="20" t="s">
        <v>8350</v>
      </c>
      <c r="P1559" s="20" t="s">
        <v>8356</v>
      </c>
      <c r="Q1559" s="20" t="str">
        <f>CONCATENATE(Table1[[#This Row],[date]],"-",M1559,"-",L1559)</f>
        <v>1-Jul-1994</v>
      </c>
      <c r="R1559" s="24">
        <f t="shared" si="24"/>
        <v>28.937665419366613</v>
      </c>
    </row>
    <row r="1560" spans="1:18" x14ac:dyDescent="0.25">
      <c r="A1560" t="s">
        <v>1560</v>
      </c>
      <c r="B1560">
        <v>1976</v>
      </c>
      <c r="C1560" t="s">
        <v>8358</v>
      </c>
      <c r="D1560">
        <v>23</v>
      </c>
      <c r="E1560">
        <v>2</v>
      </c>
      <c r="F1560" s="17">
        <v>13333.71</v>
      </c>
      <c r="G1560" t="s">
        <v>8350</v>
      </c>
      <c r="H1560" t="s">
        <v>8349</v>
      </c>
      <c r="I1560" t="s">
        <v>8356</v>
      </c>
      <c r="L1560" s="20">
        <v>1976</v>
      </c>
      <c r="M1560" s="20" t="s">
        <v>8358</v>
      </c>
      <c r="N1560" s="20" t="s">
        <v>8350</v>
      </c>
      <c r="O1560" s="20" t="s">
        <v>8349</v>
      </c>
      <c r="P1560" s="20" t="s">
        <v>8356</v>
      </c>
      <c r="Q1560" s="20" t="str">
        <f>CONCATENATE(Table1[[#This Row],[date]],"-",M1560,"-",L1560)</f>
        <v>23-Aug-1976</v>
      </c>
      <c r="R1560" s="24">
        <f t="shared" si="24"/>
        <v>46.789869952087614</v>
      </c>
    </row>
    <row r="1561" spans="1:18" x14ac:dyDescent="0.25">
      <c r="A1561" t="s">
        <v>1558</v>
      </c>
      <c r="B1561">
        <v>1960</v>
      </c>
      <c r="C1561" t="s">
        <v>8352</v>
      </c>
      <c r="D1561">
        <v>11</v>
      </c>
      <c r="E1561">
        <v>0</v>
      </c>
      <c r="F1561" s="17">
        <v>13352.1</v>
      </c>
      <c r="G1561" t="s">
        <v>8350</v>
      </c>
      <c r="H1561" t="s">
        <v>8353</v>
      </c>
      <c r="I1561" t="s">
        <v>8356</v>
      </c>
      <c r="L1561" s="20">
        <v>1960</v>
      </c>
      <c r="M1561" s="20" t="s">
        <v>8352</v>
      </c>
      <c r="N1561" s="20" t="s">
        <v>8350</v>
      </c>
      <c r="O1561" s="20" t="s">
        <v>8353</v>
      </c>
      <c r="P1561" s="20" t="s">
        <v>8356</v>
      </c>
      <c r="Q1561" s="20" t="str">
        <f>CONCATENATE(Table1[[#This Row],[date]],"-",M1561,"-",L1561)</f>
        <v>11-Nov-1960</v>
      </c>
      <c r="R1561" s="24">
        <f t="shared" si="24"/>
        <v>62.570841889117041</v>
      </c>
    </row>
    <row r="1562" spans="1:18" x14ac:dyDescent="0.25">
      <c r="A1562" t="s">
        <v>1556</v>
      </c>
      <c r="B1562">
        <v>1990</v>
      </c>
      <c r="C1562" t="s">
        <v>8359</v>
      </c>
      <c r="D1562">
        <v>2</v>
      </c>
      <c r="E1562">
        <v>3</v>
      </c>
      <c r="F1562" s="17">
        <v>13360.94</v>
      </c>
      <c r="G1562" t="s">
        <v>8350</v>
      </c>
      <c r="H1562" t="s">
        <v>8353</v>
      </c>
      <c r="I1562" t="s">
        <v>8356</v>
      </c>
      <c r="L1562" s="20">
        <v>1990</v>
      </c>
      <c r="M1562" s="20" t="s">
        <v>8359</v>
      </c>
      <c r="N1562" s="20" t="s">
        <v>8350</v>
      </c>
      <c r="O1562" s="20" t="s">
        <v>8353</v>
      </c>
      <c r="P1562" s="20" t="s">
        <v>8356</v>
      </c>
      <c r="Q1562" s="20" t="str">
        <f>CONCATENATE(Table1[[#This Row],[date]],"-",M1562,"-",L1562)</f>
        <v>2-Oct-1990</v>
      </c>
      <c r="R1562" s="24">
        <f t="shared" si="24"/>
        <v>32.6830407473023</v>
      </c>
    </row>
    <row r="1563" spans="1:18" x14ac:dyDescent="0.25">
      <c r="A1563" t="s">
        <v>1554</v>
      </c>
      <c r="B1563">
        <v>1964</v>
      </c>
      <c r="C1563" t="s">
        <v>8355</v>
      </c>
      <c r="D1563">
        <v>24</v>
      </c>
      <c r="E1563">
        <v>0</v>
      </c>
      <c r="F1563" s="17">
        <v>13375.76</v>
      </c>
      <c r="G1563" t="s">
        <v>8350</v>
      </c>
      <c r="H1563" t="s">
        <v>8349</v>
      </c>
      <c r="I1563" t="s">
        <v>8365</v>
      </c>
      <c r="L1563" s="20">
        <v>1964</v>
      </c>
      <c r="M1563" s="20" t="s">
        <v>8355</v>
      </c>
      <c r="N1563" s="20" t="s">
        <v>8350</v>
      </c>
      <c r="O1563" s="20" t="s">
        <v>8349</v>
      </c>
      <c r="P1563" s="20" t="s">
        <v>8365</v>
      </c>
      <c r="Q1563" s="20" t="str">
        <f>CONCATENATE(Table1[[#This Row],[date]],"-",M1563,"-",L1563)</f>
        <v>24-Sep-1964</v>
      </c>
      <c r="R1563" s="24">
        <f t="shared" si="24"/>
        <v>58.702258726899387</v>
      </c>
    </row>
    <row r="1564" spans="1:18" x14ac:dyDescent="0.25">
      <c r="A1564" t="s">
        <v>1552</v>
      </c>
      <c r="B1564">
        <v>1979</v>
      </c>
      <c r="C1564" t="s">
        <v>8355</v>
      </c>
      <c r="D1564">
        <v>30</v>
      </c>
      <c r="E1564">
        <v>2</v>
      </c>
      <c r="F1564" s="17">
        <v>13377.41</v>
      </c>
      <c r="G1564" t="s">
        <v>8350</v>
      </c>
      <c r="H1564" t="s">
        <v>8350</v>
      </c>
      <c r="I1564" t="s">
        <v>8372</v>
      </c>
      <c r="L1564" s="20">
        <v>1979</v>
      </c>
      <c r="M1564" s="20" t="s">
        <v>8355</v>
      </c>
      <c r="N1564" s="20" t="s">
        <v>8350</v>
      </c>
      <c r="O1564" s="20" t="s">
        <v>8350</v>
      </c>
      <c r="P1564" s="20" t="s">
        <v>8372</v>
      </c>
      <c r="Q1564" s="20" t="str">
        <f>CONCATENATE(Table1[[#This Row],[date]],"-",M1564,"-",L1564)</f>
        <v>30-Sep-1979</v>
      </c>
      <c r="R1564" s="24">
        <f t="shared" si="24"/>
        <v>43.688549525431974</v>
      </c>
    </row>
    <row r="1565" spans="1:18" x14ac:dyDescent="0.25">
      <c r="A1565" t="s">
        <v>1550</v>
      </c>
      <c r="B1565">
        <v>1984</v>
      </c>
      <c r="C1565" t="s">
        <v>8354</v>
      </c>
      <c r="D1565">
        <v>6</v>
      </c>
      <c r="E1565">
        <v>3</v>
      </c>
      <c r="F1565" s="17">
        <v>13383.67</v>
      </c>
      <c r="G1565" t="s">
        <v>8350</v>
      </c>
      <c r="H1565" t="s">
        <v>8349</v>
      </c>
      <c r="I1565" t="s">
        <v>8367</v>
      </c>
      <c r="L1565" s="20">
        <v>1984</v>
      </c>
      <c r="M1565" s="20" t="s">
        <v>8354</v>
      </c>
      <c r="N1565" s="20" t="s">
        <v>8350</v>
      </c>
      <c r="O1565" s="20" t="s">
        <v>8349</v>
      </c>
      <c r="P1565" s="20" t="s">
        <v>8367</v>
      </c>
      <c r="Q1565" s="20" t="str">
        <f>CONCATENATE(Table1[[#This Row],[date]],"-",M1565,"-",L1565)</f>
        <v>6-Jun-1984</v>
      </c>
      <c r="R1565" s="24">
        <f t="shared" si="24"/>
        <v>39.003422313483917</v>
      </c>
    </row>
    <row r="1566" spans="1:18" x14ac:dyDescent="0.25">
      <c r="A1566" t="s">
        <v>1548</v>
      </c>
      <c r="B1566">
        <v>1959</v>
      </c>
      <c r="C1566" t="s">
        <v>8357</v>
      </c>
      <c r="D1566">
        <v>9</v>
      </c>
      <c r="E1566">
        <v>0</v>
      </c>
      <c r="F1566" s="17">
        <v>13390.56</v>
      </c>
      <c r="G1566" t="s">
        <v>8350</v>
      </c>
      <c r="H1566" t="s">
        <v>8350</v>
      </c>
      <c r="I1566" t="s">
        <v>8360</v>
      </c>
      <c r="L1566" s="20">
        <v>1959</v>
      </c>
      <c r="M1566" s="20" t="s">
        <v>8357</v>
      </c>
      <c r="N1566" s="20" t="s">
        <v>8350</v>
      </c>
      <c r="O1566" s="20" t="s">
        <v>8350</v>
      </c>
      <c r="P1566" s="20" t="s">
        <v>8360</v>
      </c>
      <c r="Q1566" s="20" t="str">
        <f>CONCATENATE(Table1[[#This Row],[date]],"-",M1566,"-",L1566)</f>
        <v>9-Dec-1959</v>
      </c>
      <c r="R1566" s="24">
        <f t="shared" si="24"/>
        <v>63.49690408997094</v>
      </c>
    </row>
    <row r="1567" spans="1:18" x14ac:dyDescent="0.25">
      <c r="A1567" t="s">
        <v>1546</v>
      </c>
      <c r="B1567">
        <v>1959</v>
      </c>
      <c r="C1567" t="s">
        <v>8352</v>
      </c>
      <c r="D1567">
        <v>25</v>
      </c>
      <c r="E1567">
        <v>0</v>
      </c>
      <c r="F1567" s="17">
        <v>13393.76</v>
      </c>
      <c r="G1567" t="s">
        <v>8350</v>
      </c>
      <c r="H1567" t="s">
        <v>8353</v>
      </c>
      <c r="I1567" t="s">
        <v>8360</v>
      </c>
      <c r="L1567" s="20">
        <v>1959</v>
      </c>
      <c r="M1567" s="20" t="s">
        <v>8352</v>
      </c>
      <c r="N1567" s="20" t="s">
        <v>8350</v>
      </c>
      <c r="O1567" s="20" t="s">
        <v>8353</v>
      </c>
      <c r="P1567" s="20" t="s">
        <v>8360</v>
      </c>
      <c r="Q1567" s="20" t="str">
        <f>CONCATENATE(Table1[[#This Row],[date]],"-",M1567,"-",L1567)</f>
        <v>25-Nov-1959</v>
      </c>
      <c r="R1567" s="24">
        <f t="shared" si="24"/>
        <v>63.535234404616489</v>
      </c>
    </row>
    <row r="1568" spans="1:18" x14ac:dyDescent="0.25">
      <c r="A1568" t="s">
        <v>1544</v>
      </c>
      <c r="B1568">
        <v>1959</v>
      </c>
      <c r="C1568" t="s">
        <v>8357</v>
      </c>
      <c r="D1568">
        <v>20</v>
      </c>
      <c r="E1568">
        <v>0</v>
      </c>
      <c r="F1568" s="17">
        <v>13405.39</v>
      </c>
      <c r="G1568" t="s">
        <v>8350</v>
      </c>
      <c r="H1568" t="s">
        <v>8350</v>
      </c>
      <c r="I1568" t="s">
        <v>8351</v>
      </c>
      <c r="L1568" s="20">
        <v>1959</v>
      </c>
      <c r="M1568" s="20" t="s">
        <v>8357</v>
      </c>
      <c r="N1568" s="20" t="s">
        <v>8350</v>
      </c>
      <c r="O1568" s="20" t="s">
        <v>8350</v>
      </c>
      <c r="P1568" s="20" t="s">
        <v>8351</v>
      </c>
      <c r="Q1568" s="20" t="str">
        <f>CONCATENATE(Table1[[#This Row],[date]],"-",M1568,"-",L1568)</f>
        <v>20-Dec-1959</v>
      </c>
      <c r="R1568" s="24">
        <f t="shared" si="24"/>
        <v>63.466787414178008</v>
      </c>
    </row>
    <row r="1569" spans="1:18" x14ac:dyDescent="0.25">
      <c r="A1569" t="s">
        <v>1542</v>
      </c>
      <c r="B1569">
        <v>1992</v>
      </c>
      <c r="C1569" t="s">
        <v>8357</v>
      </c>
      <c r="D1569">
        <v>19</v>
      </c>
      <c r="E1569">
        <v>0</v>
      </c>
      <c r="F1569" s="17">
        <v>13412.97</v>
      </c>
      <c r="G1569" t="s">
        <v>8350</v>
      </c>
      <c r="H1569" t="s">
        <v>8350</v>
      </c>
      <c r="I1569" t="s">
        <v>8367</v>
      </c>
      <c r="L1569" s="20">
        <v>1992</v>
      </c>
      <c r="M1569" s="20" t="s">
        <v>8357</v>
      </c>
      <c r="N1569" s="20" t="s">
        <v>8350</v>
      </c>
      <c r="O1569" s="20" t="s">
        <v>8350</v>
      </c>
      <c r="P1569" s="20" t="s">
        <v>8367</v>
      </c>
      <c r="Q1569" s="20" t="str">
        <f>CONCATENATE(Table1[[#This Row],[date]],"-",M1569,"-",L1569)</f>
        <v>19-Dec-1992</v>
      </c>
      <c r="R1569" s="24">
        <f t="shared" si="24"/>
        <v>30.466803559206024</v>
      </c>
    </row>
    <row r="1570" spans="1:18" x14ac:dyDescent="0.25">
      <c r="A1570" t="s">
        <v>1540</v>
      </c>
      <c r="B1570">
        <v>1961</v>
      </c>
      <c r="C1570" t="s">
        <v>8348</v>
      </c>
      <c r="D1570">
        <v>22</v>
      </c>
      <c r="E1570">
        <v>0</v>
      </c>
      <c r="F1570" s="17">
        <v>13415.04</v>
      </c>
      <c r="G1570" t="s">
        <v>8350</v>
      </c>
      <c r="H1570" t="s">
        <v>8349</v>
      </c>
      <c r="I1570" t="s">
        <v>8356</v>
      </c>
      <c r="L1570" s="20">
        <v>1961</v>
      </c>
      <c r="M1570" s="20" t="s">
        <v>8348</v>
      </c>
      <c r="N1570" s="20" t="s">
        <v>8350</v>
      </c>
      <c r="O1570" s="20" t="s">
        <v>8349</v>
      </c>
      <c r="P1570" s="20" t="s">
        <v>8356</v>
      </c>
      <c r="Q1570" s="20" t="str">
        <f>CONCATENATE(Table1[[#This Row],[date]],"-",M1570,"-",L1570)</f>
        <v>22-Jul-1961</v>
      </c>
      <c r="R1570" s="24">
        <f t="shared" si="24"/>
        <v>61.880182529335073</v>
      </c>
    </row>
    <row r="1571" spans="1:18" x14ac:dyDescent="0.25">
      <c r="A1571" t="s">
        <v>1538</v>
      </c>
      <c r="B1571">
        <v>1994</v>
      </c>
      <c r="C1571" t="s">
        <v>8354</v>
      </c>
      <c r="D1571">
        <v>17</v>
      </c>
      <c r="E1571">
        <v>0</v>
      </c>
      <c r="F1571" s="17">
        <v>13417.05</v>
      </c>
      <c r="G1571" t="s">
        <v>8350</v>
      </c>
      <c r="H1571" t="s">
        <v>8350</v>
      </c>
      <c r="I1571" t="s">
        <v>8356</v>
      </c>
      <c r="L1571" s="20">
        <v>1994</v>
      </c>
      <c r="M1571" s="20" t="s">
        <v>8354</v>
      </c>
      <c r="N1571" s="20" t="s">
        <v>8350</v>
      </c>
      <c r="O1571" s="20" t="s">
        <v>8350</v>
      </c>
      <c r="P1571" s="20" t="s">
        <v>8356</v>
      </c>
      <c r="Q1571" s="20" t="str">
        <f>CONCATENATE(Table1[[#This Row],[date]],"-",M1571,"-",L1571)</f>
        <v>17-Jun-1994</v>
      </c>
      <c r="R1571" s="24">
        <f t="shared" si="24"/>
        <v>28.975997079492561</v>
      </c>
    </row>
    <row r="1572" spans="1:18" x14ac:dyDescent="0.25">
      <c r="A1572" t="s">
        <v>1536</v>
      </c>
      <c r="B1572">
        <v>1961</v>
      </c>
      <c r="C1572" t="s">
        <v>8352</v>
      </c>
      <c r="D1572">
        <v>3</v>
      </c>
      <c r="E1572">
        <v>0</v>
      </c>
      <c r="F1572" s="17">
        <v>13429.04</v>
      </c>
      <c r="G1572" t="s">
        <v>8350</v>
      </c>
      <c r="H1572" t="s">
        <v>8350</v>
      </c>
      <c r="I1572" t="s">
        <v>8356</v>
      </c>
      <c r="L1572" s="20">
        <v>1961</v>
      </c>
      <c r="M1572" s="20" t="s">
        <v>8352</v>
      </c>
      <c r="N1572" s="20" t="s">
        <v>8350</v>
      </c>
      <c r="O1572" s="20" t="s">
        <v>8350</v>
      </c>
      <c r="P1572" s="20" t="s">
        <v>8356</v>
      </c>
      <c r="Q1572" s="20" t="str">
        <f>CONCATENATE(Table1[[#This Row],[date]],"-",M1572,"-",L1572)</f>
        <v>3-Nov-1961</v>
      </c>
      <c r="R1572" s="24">
        <f t="shared" si="24"/>
        <v>61.595436766623209</v>
      </c>
    </row>
    <row r="1573" spans="1:18" x14ac:dyDescent="0.25">
      <c r="A1573" t="s">
        <v>1534</v>
      </c>
      <c r="B1573">
        <v>1966</v>
      </c>
      <c r="C1573" t="s">
        <v>8352</v>
      </c>
      <c r="D1573">
        <v>14</v>
      </c>
      <c r="E1573">
        <v>3</v>
      </c>
      <c r="F1573" s="17">
        <v>13430.27</v>
      </c>
      <c r="G1573" t="s">
        <v>8350</v>
      </c>
      <c r="H1573" t="s">
        <v>8350</v>
      </c>
      <c r="I1573" t="s">
        <v>8366</v>
      </c>
      <c r="L1573" s="20">
        <v>1966</v>
      </c>
      <c r="M1573" s="20" t="s">
        <v>8352</v>
      </c>
      <c r="N1573" s="20" t="s">
        <v>8350</v>
      </c>
      <c r="O1573" s="20" t="s">
        <v>8350</v>
      </c>
      <c r="P1573" s="20" t="s">
        <v>8366</v>
      </c>
      <c r="Q1573" s="20" t="str">
        <f>CONCATENATE(Table1[[#This Row],[date]],"-",M1573,"-",L1573)</f>
        <v>14-Nov-1966</v>
      </c>
      <c r="R1573" s="24">
        <f t="shared" si="24"/>
        <v>56.565332326283986</v>
      </c>
    </row>
    <row r="1574" spans="1:18" x14ac:dyDescent="0.25">
      <c r="A1574" t="s">
        <v>1532</v>
      </c>
      <c r="B1574">
        <v>1975</v>
      </c>
      <c r="C1574" t="s">
        <v>8354</v>
      </c>
      <c r="D1574">
        <v>29</v>
      </c>
      <c r="E1574">
        <v>1</v>
      </c>
      <c r="F1574" s="17">
        <v>13440.7</v>
      </c>
      <c r="G1574" t="s">
        <v>8350</v>
      </c>
      <c r="H1574" t="s">
        <v>8349</v>
      </c>
      <c r="I1574" t="s">
        <v>8356</v>
      </c>
      <c r="L1574" s="20">
        <v>1975</v>
      </c>
      <c r="M1574" s="20" t="s">
        <v>8354</v>
      </c>
      <c r="N1574" s="20" t="s">
        <v>8350</v>
      </c>
      <c r="O1574" s="20" t="s">
        <v>8349</v>
      </c>
      <c r="P1574" s="20" t="s">
        <v>8356</v>
      </c>
      <c r="Q1574" s="20" t="str">
        <f>CONCATENATE(Table1[[#This Row],[date]],"-",M1574,"-",L1574)</f>
        <v>29-Jun-1975</v>
      </c>
      <c r="R1574" s="24">
        <f t="shared" si="24"/>
        <v>47.943174833771025</v>
      </c>
    </row>
    <row r="1575" spans="1:18" x14ac:dyDescent="0.25">
      <c r="A1575" t="s">
        <v>1530</v>
      </c>
      <c r="B1575">
        <v>1960</v>
      </c>
      <c r="C1575" t="s">
        <v>8358</v>
      </c>
      <c r="D1575">
        <v>13</v>
      </c>
      <c r="E1575">
        <v>0</v>
      </c>
      <c r="F1575" s="17">
        <v>13451.12</v>
      </c>
      <c r="G1575" t="s">
        <v>8350</v>
      </c>
      <c r="H1575" t="s">
        <v>8353</v>
      </c>
      <c r="I1575" t="s">
        <v>8360</v>
      </c>
      <c r="L1575" s="20">
        <v>1960</v>
      </c>
      <c r="M1575" s="20" t="s">
        <v>8358</v>
      </c>
      <c r="N1575" s="20" t="s">
        <v>8350</v>
      </c>
      <c r="O1575" s="20" t="s">
        <v>8353</v>
      </c>
      <c r="P1575" s="20" t="s">
        <v>8360</v>
      </c>
      <c r="Q1575" s="20" t="str">
        <f>CONCATENATE(Table1[[#This Row],[date]],"-",M1575,"-",L1575)</f>
        <v>13-Aug-1960</v>
      </c>
      <c r="R1575" s="24">
        <f t="shared" si="24"/>
        <v>62.817248459958932</v>
      </c>
    </row>
    <row r="1576" spans="1:18" x14ac:dyDescent="0.25">
      <c r="A1576" t="s">
        <v>1528</v>
      </c>
      <c r="B1576">
        <v>1960</v>
      </c>
      <c r="C1576" t="s">
        <v>8348</v>
      </c>
      <c r="D1576">
        <v>11</v>
      </c>
      <c r="E1576">
        <v>0</v>
      </c>
      <c r="F1576" s="17">
        <v>13457.96</v>
      </c>
      <c r="G1576" t="s">
        <v>8350</v>
      </c>
      <c r="H1576" t="s">
        <v>8353</v>
      </c>
      <c r="I1576" t="s">
        <v>8351</v>
      </c>
      <c r="L1576" s="20">
        <v>1960</v>
      </c>
      <c r="M1576" s="20" t="s">
        <v>8348</v>
      </c>
      <c r="N1576" s="20" t="s">
        <v>8350</v>
      </c>
      <c r="O1576" s="20" t="s">
        <v>8353</v>
      </c>
      <c r="P1576" s="20" t="s">
        <v>8351</v>
      </c>
      <c r="Q1576" s="20" t="str">
        <f>CONCATENATE(Table1[[#This Row],[date]],"-",M1576,"-",L1576)</f>
        <v>11-Jul-1960</v>
      </c>
      <c r="R1576" s="24">
        <f t="shared" si="24"/>
        <v>62.907597535934293</v>
      </c>
    </row>
    <row r="1577" spans="1:18" x14ac:dyDescent="0.25">
      <c r="A1577" t="s">
        <v>1526</v>
      </c>
      <c r="B1577">
        <v>1960</v>
      </c>
      <c r="C1577" t="s">
        <v>8357</v>
      </c>
      <c r="D1577">
        <v>16</v>
      </c>
      <c r="E1577">
        <v>0</v>
      </c>
      <c r="F1577" s="17">
        <v>13462.52</v>
      </c>
      <c r="G1577" t="s">
        <v>8350</v>
      </c>
      <c r="H1577" t="s">
        <v>8349</v>
      </c>
      <c r="I1577" t="s">
        <v>8360</v>
      </c>
      <c r="L1577" s="20">
        <v>1960</v>
      </c>
      <c r="M1577" s="20" t="s">
        <v>8357</v>
      </c>
      <c r="N1577" s="20" t="s">
        <v>8350</v>
      </c>
      <c r="O1577" s="20" t="s">
        <v>8349</v>
      </c>
      <c r="P1577" s="20" t="s">
        <v>8360</v>
      </c>
      <c r="Q1577" s="20" t="str">
        <f>CONCATENATE(Table1[[#This Row],[date]],"-",M1577,"-",L1577)</f>
        <v>16-Dec-1960</v>
      </c>
      <c r="R1577" s="24">
        <f t="shared" si="24"/>
        <v>62.475017111567418</v>
      </c>
    </row>
    <row r="1578" spans="1:18" x14ac:dyDescent="0.25">
      <c r="A1578" t="s">
        <v>1524</v>
      </c>
      <c r="B1578">
        <v>1985</v>
      </c>
      <c r="C1578" t="s">
        <v>8358</v>
      </c>
      <c r="D1578">
        <v>19</v>
      </c>
      <c r="E1578">
        <v>3</v>
      </c>
      <c r="F1578" s="17">
        <v>13465.8</v>
      </c>
      <c r="G1578" t="s">
        <v>8350</v>
      </c>
      <c r="H1578" t="s">
        <v>8353</v>
      </c>
      <c r="I1578" t="s">
        <v>8356</v>
      </c>
      <c r="L1578" s="20">
        <v>1985</v>
      </c>
      <c r="M1578" s="20" t="s">
        <v>8358</v>
      </c>
      <c r="N1578" s="20" t="s">
        <v>8350</v>
      </c>
      <c r="O1578" s="20" t="s">
        <v>8353</v>
      </c>
      <c r="P1578" s="20" t="s">
        <v>8356</v>
      </c>
      <c r="Q1578" s="20" t="str">
        <f>CONCATENATE(Table1[[#This Row],[date]],"-",M1578,"-",L1578)</f>
        <v>19-Aug-1985</v>
      </c>
      <c r="R1578" s="24">
        <f t="shared" si="24"/>
        <v>37.803496208930078</v>
      </c>
    </row>
    <row r="1579" spans="1:18" x14ac:dyDescent="0.25">
      <c r="A1579" t="s">
        <v>1522</v>
      </c>
      <c r="B1579">
        <v>1960</v>
      </c>
      <c r="C1579" t="s">
        <v>8348</v>
      </c>
      <c r="D1579">
        <v>28</v>
      </c>
      <c r="E1579">
        <v>0</v>
      </c>
      <c r="F1579" s="17">
        <v>13470.8</v>
      </c>
      <c r="G1579" t="s">
        <v>8350</v>
      </c>
      <c r="H1579" t="s">
        <v>8349</v>
      </c>
      <c r="I1579" t="s">
        <v>8351</v>
      </c>
      <c r="L1579" s="20">
        <v>1960</v>
      </c>
      <c r="M1579" s="20" t="s">
        <v>8348</v>
      </c>
      <c r="N1579" s="20" t="s">
        <v>8350</v>
      </c>
      <c r="O1579" s="20" t="s">
        <v>8349</v>
      </c>
      <c r="P1579" s="20" t="s">
        <v>8351</v>
      </c>
      <c r="Q1579" s="20" t="str">
        <f>CONCATENATE(Table1[[#This Row],[date]],"-",M1579,"-",L1579)</f>
        <v>28-Jul-1960</v>
      </c>
      <c r="R1579" s="24">
        <f t="shared" si="24"/>
        <v>62.861054072553046</v>
      </c>
    </row>
    <row r="1580" spans="1:18" x14ac:dyDescent="0.25">
      <c r="A1580" t="s">
        <v>1520</v>
      </c>
      <c r="B1580">
        <v>1960</v>
      </c>
      <c r="C1580" t="s">
        <v>8348</v>
      </c>
      <c r="D1580">
        <v>24</v>
      </c>
      <c r="E1580">
        <v>0</v>
      </c>
      <c r="F1580" s="17">
        <v>13470.86</v>
      </c>
      <c r="G1580" t="s">
        <v>8350</v>
      </c>
      <c r="H1580" t="s">
        <v>8350</v>
      </c>
      <c r="I1580" t="s">
        <v>8360</v>
      </c>
      <c r="L1580" s="20">
        <v>1960</v>
      </c>
      <c r="M1580" s="20" t="s">
        <v>8348</v>
      </c>
      <c r="N1580" s="20" t="s">
        <v>8350</v>
      </c>
      <c r="O1580" s="20" t="s">
        <v>8350</v>
      </c>
      <c r="P1580" s="20" t="s">
        <v>8360</v>
      </c>
      <c r="Q1580" s="20" t="str">
        <f>CONCATENATE(Table1[[#This Row],[date]],"-",M1580,"-",L1580)</f>
        <v>24-Jul-1960</v>
      </c>
      <c r="R1580" s="24">
        <f t="shared" si="24"/>
        <v>62.872005475701577</v>
      </c>
    </row>
    <row r="1581" spans="1:18" x14ac:dyDescent="0.25">
      <c r="A1581" t="s">
        <v>1518</v>
      </c>
      <c r="B1581">
        <v>1975</v>
      </c>
      <c r="C1581" t="s">
        <v>8358</v>
      </c>
      <c r="D1581">
        <v>7</v>
      </c>
      <c r="E1581">
        <v>1</v>
      </c>
      <c r="F1581" s="17">
        <v>13472.19</v>
      </c>
      <c r="G1581" t="s">
        <v>8350</v>
      </c>
      <c r="H1581" t="s">
        <v>8349</v>
      </c>
      <c r="I1581" t="s">
        <v>8356</v>
      </c>
      <c r="L1581" s="20">
        <v>1975</v>
      </c>
      <c r="M1581" s="20" t="s">
        <v>8358</v>
      </c>
      <c r="N1581" s="20" t="s">
        <v>8350</v>
      </c>
      <c r="O1581" s="20" t="s">
        <v>8349</v>
      </c>
      <c r="P1581" s="20" t="s">
        <v>8356</v>
      </c>
      <c r="Q1581" s="20" t="str">
        <f>CONCATENATE(Table1[[#This Row],[date]],"-",M1581,"-",L1581)</f>
        <v>7-Aug-1975</v>
      </c>
      <c r="R1581" s="24">
        <f t="shared" si="24"/>
        <v>47.836397161535452</v>
      </c>
    </row>
    <row r="1582" spans="1:18" x14ac:dyDescent="0.25">
      <c r="A1582" t="s">
        <v>1516</v>
      </c>
      <c r="B1582">
        <v>1990</v>
      </c>
      <c r="C1582" t="s">
        <v>8358</v>
      </c>
      <c r="D1582">
        <v>30</v>
      </c>
      <c r="E1582">
        <v>3</v>
      </c>
      <c r="F1582" s="17">
        <v>13480.83</v>
      </c>
      <c r="G1582" t="s">
        <v>8350</v>
      </c>
      <c r="H1582" t="s">
        <v>8349</v>
      </c>
      <c r="I1582" t="s">
        <v>8367</v>
      </c>
      <c r="L1582" s="20">
        <v>1990</v>
      </c>
      <c r="M1582" s="20" t="s">
        <v>8358</v>
      </c>
      <c r="N1582" s="20" t="s">
        <v>8350</v>
      </c>
      <c r="O1582" s="20" t="s">
        <v>8349</v>
      </c>
      <c r="P1582" s="20" t="s">
        <v>8367</v>
      </c>
      <c r="Q1582" s="20" t="str">
        <f>CONCATENATE(Table1[[#This Row],[date]],"-",M1582,"-",L1582)</f>
        <v>30-Aug-1990</v>
      </c>
      <c r="R1582" s="24">
        <f t="shared" si="24"/>
        <v>32.773393461104845</v>
      </c>
    </row>
    <row r="1583" spans="1:18" x14ac:dyDescent="0.25">
      <c r="A1583" t="s">
        <v>1514</v>
      </c>
      <c r="B1583">
        <v>1963</v>
      </c>
      <c r="C1583" t="s">
        <v>8359</v>
      </c>
      <c r="D1583">
        <v>14</v>
      </c>
      <c r="E1583">
        <v>0</v>
      </c>
      <c r="F1583" s="17">
        <v>13511.28</v>
      </c>
      <c r="G1583" t="s">
        <v>8350</v>
      </c>
      <c r="H1583" t="s">
        <v>8353</v>
      </c>
      <c r="I1583" t="s">
        <v>8356</v>
      </c>
      <c r="L1583" s="20">
        <v>1963</v>
      </c>
      <c r="M1583" s="20" t="s">
        <v>8359</v>
      </c>
      <c r="N1583" s="20" t="s">
        <v>8350</v>
      </c>
      <c r="O1583" s="20" t="s">
        <v>8353</v>
      </c>
      <c r="P1583" s="20" t="s">
        <v>8356</v>
      </c>
      <c r="Q1583" s="20" t="str">
        <f>CONCATENATE(Table1[[#This Row],[date]],"-",M1583,"-",L1583)</f>
        <v>14-Oct-1963</v>
      </c>
      <c r="R1583" s="24">
        <f t="shared" si="24"/>
        <v>59.650224416517055</v>
      </c>
    </row>
    <row r="1584" spans="1:18" x14ac:dyDescent="0.25">
      <c r="A1584" t="s">
        <v>1512</v>
      </c>
      <c r="B1584">
        <v>1960</v>
      </c>
      <c r="C1584" t="s">
        <v>8348</v>
      </c>
      <c r="D1584">
        <v>11</v>
      </c>
      <c r="E1584">
        <v>0</v>
      </c>
      <c r="F1584" s="17">
        <v>13555</v>
      </c>
      <c r="G1584" t="s">
        <v>8350</v>
      </c>
      <c r="H1584" t="s">
        <v>8350</v>
      </c>
      <c r="I1584" t="s">
        <v>8370</v>
      </c>
      <c r="L1584" s="20">
        <v>1960</v>
      </c>
      <c r="M1584" s="20" t="s">
        <v>8348</v>
      </c>
      <c r="N1584" s="20" t="s">
        <v>8350</v>
      </c>
      <c r="O1584" s="20" t="s">
        <v>8350</v>
      </c>
      <c r="P1584" s="20" t="s">
        <v>8370</v>
      </c>
      <c r="Q1584" s="20" t="str">
        <f>CONCATENATE(Table1[[#This Row],[date]],"-",M1584,"-",L1584)</f>
        <v>11-Jul-1960</v>
      </c>
      <c r="R1584" s="24">
        <f t="shared" si="24"/>
        <v>62.907597535934293</v>
      </c>
    </row>
    <row r="1585" spans="1:18" x14ac:dyDescent="0.25">
      <c r="A1585" t="s">
        <v>1510</v>
      </c>
      <c r="B1585">
        <v>1968</v>
      </c>
      <c r="C1585" t="s">
        <v>8348</v>
      </c>
      <c r="D1585">
        <v>15</v>
      </c>
      <c r="E1585">
        <v>0</v>
      </c>
      <c r="F1585" s="17">
        <v>13566.04</v>
      </c>
      <c r="G1585" t="s">
        <v>8350</v>
      </c>
      <c r="H1585" t="s">
        <v>8350</v>
      </c>
      <c r="I1585" t="s">
        <v>8372</v>
      </c>
      <c r="L1585" s="20">
        <v>1968</v>
      </c>
      <c r="M1585" s="20" t="s">
        <v>8348</v>
      </c>
      <c r="N1585" s="20" t="s">
        <v>8350</v>
      </c>
      <c r="O1585" s="20" t="s">
        <v>8350</v>
      </c>
      <c r="P1585" s="20" t="s">
        <v>8372</v>
      </c>
      <c r="Q1585" s="20" t="str">
        <f>CONCATENATE(Table1[[#This Row],[date]],"-",M1585,"-",L1585)</f>
        <v>15-Jul-1968</v>
      </c>
      <c r="R1585" s="24">
        <f t="shared" si="24"/>
        <v>54.896646132785762</v>
      </c>
    </row>
    <row r="1586" spans="1:18" x14ac:dyDescent="0.25">
      <c r="A1586" t="s">
        <v>1508</v>
      </c>
      <c r="B1586">
        <v>1992</v>
      </c>
      <c r="C1586" t="s">
        <v>8358</v>
      </c>
      <c r="D1586">
        <v>14</v>
      </c>
      <c r="E1586">
        <v>0</v>
      </c>
      <c r="F1586" s="17">
        <v>13588.17</v>
      </c>
      <c r="G1586" t="s">
        <v>8350</v>
      </c>
      <c r="H1586" t="s">
        <v>8353</v>
      </c>
      <c r="I1586" t="s">
        <v>8356</v>
      </c>
      <c r="L1586" s="20">
        <v>1992</v>
      </c>
      <c r="M1586" s="20" t="s">
        <v>8358</v>
      </c>
      <c r="N1586" s="20" t="s">
        <v>8350</v>
      </c>
      <c r="O1586" s="20" t="s">
        <v>8353</v>
      </c>
      <c r="P1586" s="20" t="s">
        <v>8356</v>
      </c>
      <c r="Q1586" s="20" t="str">
        <f>CONCATENATE(Table1[[#This Row],[date]],"-",M1586,"-",L1586)</f>
        <v>14-Aug-1992</v>
      </c>
      <c r="R1586" s="24">
        <f t="shared" si="24"/>
        <v>30.814510609171801</v>
      </c>
    </row>
    <row r="1587" spans="1:18" x14ac:dyDescent="0.25">
      <c r="A1587" t="s">
        <v>1506</v>
      </c>
      <c r="B1587">
        <v>1964</v>
      </c>
      <c r="C1587" t="s">
        <v>8355</v>
      </c>
      <c r="D1587">
        <v>10</v>
      </c>
      <c r="E1587">
        <v>2</v>
      </c>
      <c r="F1587" s="17">
        <v>13607.37</v>
      </c>
      <c r="G1587" t="s">
        <v>8350</v>
      </c>
      <c r="H1587" t="s">
        <v>8353</v>
      </c>
      <c r="I1587" t="s">
        <v>8366</v>
      </c>
      <c r="L1587" s="20">
        <v>1964</v>
      </c>
      <c r="M1587" s="20" t="s">
        <v>8355</v>
      </c>
      <c r="N1587" s="20" t="s">
        <v>8350</v>
      </c>
      <c r="O1587" s="20" t="s">
        <v>8353</v>
      </c>
      <c r="P1587" s="20" t="s">
        <v>8366</v>
      </c>
      <c r="Q1587" s="20" t="str">
        <f>CONCATENATE(Table1[[#This Row],[date]],"-",M1587,"-",L1587)</f>
        <v>10-Sep-1964</v>
      </c>
      <c r="R1587" s="24">
        <f t="shared" si="24"/>
        <v>58.740588637919231</v>
      </c>
    </row>
    <row r="1588" spans="1:18" x14ac:dyDescent="0.25">
      <c r="A1588" t="s">
        <v>1504</v>
      </c>
      <c r="B1588">
        <v>1961</v>
      </c>
      <c r="C1588" t="s">
        <v>8352</v>
      </c>
      <c r="D1588">
        <v>18</v>
      </c>
      <c r="E1588">
        <v>0</v>
      </c>
      <c r="F1588" s="17">
        <v>13616.36</v>
      </c>
      <c r="G1588" t="s">
        <v>8350</v>
      </c>
      <c r="H1588" t="s">
        <v>8350</v>
      </c>
      <c r="I1588" t="s">
        <v>8366</v>
      </c>
      <c r="L1588" s="20">
        <v>1961</v>
      </c>
      <c r="M1588" s="20" t="s">
        <v>8352</v>
      </c>
      <c r="N1588" s="20" t="s">
        <v>8350</v>
      </c>
      <c r="O1588" s="20" t="s">
        <v>8350</v>
      </c>
      <c r="P1588" s="20" t="s">
        <v>8366</v>
      </c>
      <c r="Q1588" s="20" t="str">
        <f>CONCATENATE(Table1[[#This Row],[date]],"-",M1588,"-",L1588)</f>
        <v>18-Nov-1961</v>
      </c>
      <c r="R1588" s="24">
        <f t="shared" si="24"/>
        <v>61.554367666232075</v>
      </c>
    </row>
    <row r="1589" spans="1:18" x14ac:dyDescent="0.25">
      <c r="A1589" t="s">
        <v>1502</v>
      </c>
      <c r="B1589">
        <v>1969</v>
      </c>
      <c r="C1589" t="s">
        <v>8348</v>
      </c>
      <c r="D1589">
        <v>26</v>
      </c>
      <c r="E1589">
        <v>0</v>
      </c>
      <c r="F1589" s="17">
        <v>13622.01</v>
      </c>
      <c r="G1589" t="s">
        <v>8350</v>
      </c>
      <c r="H1589" t="s">
        <v>8350</v>
      </c>
      <c r="I1589" t="s">
        <v>8356</v>
      </c>
      <c r="L1589" s="20">
        <v>1969</v>
      </c>
      <c r="M1589" s="20" t="s">
        <v>8348</v>
      </c>
      <c r="N1589" s="20" t="s">
        <v>8350</v>
      </c>
      <c r="O1589" s="20" t="s">
        <v>8350</v>
      </c>
      <c r="P1589" s="20" t="s">
        <v>8356</v>
      </c>
      <c r="Q1589" s="20" t="str">
        <f>CONCATENATE(Table1[[#This Row],[date]],"-",M1589,"-",L1589)</f>
        <v>26-Jul-1969</v>
      </c>
      <c r="R1589" s="24">
        <f t="shared" si="24"/>
        <v>53.869225408203903</v>
      </c>
    </row>
    <row r="1590" spans="1:18" x14ac:dyDescent="0.25">
      <c r="A1590" t="s">
        <v>1500</v>
      </c>
      <c r="B1590">
        <v>1961</v>
      </c>
      <c r="C1590" t="s">
        <v>8357</v>
      </c>
      <c r="D1590">
        <v>24</v>
      </c>
      <c r="E1590">
        <v>0</v>
      </c>
      <c r="F1590" s="17">
        <v>13635.64</v>
      </c>
      <c r="G1590" t="s">
        <v>8350</v>
      </c>
      <c r="H1590" t="s">
        <v>8350</v>
      </c>
      <c r="I1590" t="s">
        <v>8366</v>
      </c>
      <c r="L1590" s="20">
        <v>1961</v>
      </c>
      <c r="M1590" s="20" t="s">
        <v>8357</v>
      </c>
      <c r="N1590" s="20" t="s">
        <v>8350</v>
      </c>
      <c r="O1590" s="20" t="s">
        <v>8350</v>
      </c>
      <c r="P1590" s="20" t="s">
        <v>8366</v>
      </c>
      <c r="Q1590" s="20" t="str">
        <f>CONCATENATE(Table1[[#This Row],[date]],"-",M1590,"-",L1590)</f>
        <v>24-Dec-1961</v>
      </c>
      <c r="R1590" s="24">
        <f t="shared" si="24"/>
        <v>61.455801825293349</v>
      </c>
    </row>
    <row r="1591" spans="1:18" x14ac:dyDescent="0.25">
      <c r="A1591" t="s">
        <v>1498</v>
      </c>
      <c r="B1591">
        <v>1984</v>
      </c>
      <c r="C1591" t="s">
        <v>8348</v>
      </c>
      <c r="D1591">
        <v>20</v>
      </c>
      <c r="E1591">
        <v>3</v>
      </c>
      <c r="F1591" s="17">
        <v>13638.06</v>
      </c>
      <c r="G1591" t="s">
        <v>8350</v>
      </c>
      <c r="H1591" t="s">
        <v>8350</v>
      </c>
      <c r="I1591" t="s">
        <v>8367</v>
      </c>
      <c r="L1591" s="20">
        <v>1984</v>
      </c>
      <c r="M1591" s="20" t="s">
        <v>8348</v>
      </c>
      <c r="N1591" s="20" t="s">
        <v>8350</v>
      </c>
      <c r="O1591" s="20" t="s">
        <v>8350</v>
      </c>
      <c r="P1591" s="20" t="s">
        <v>8367</v>
      </c>
      <c r="Q1591" s="20" t="str">
        <f>CONCATENATE(Table1[[#This Row],[date]],"-",M1591,"-",L1591)</f>
        <v>20-Jul-1984</v>
      </c>
      <c r="R1591" s="24">
        <f t="shared" si="24"/>
        <v>38.882956878850102</v>
      </c>
    </row>
    <row r="1592" spans="1:18" x14ac:dyDescent="0.25">
      <c r="A1592" t="s">
        <v>1496</v>
      </c>
      <c r="B1592">
        <v>1963</v>
      </c>
      <c r="C1592" t="s">
        <v>8358</v>
      </c>
      <c r="D1592">
        <v>4</v>
      </c>
      <c r="E1592">
        <v>0</v>
      </c>
      <c r="F1592" s="17">
        <v>13677.68</v>
      </c>
      <c r="G1592" t="s">
        <v>8350</v>
      </c>
      <c r="H1592" t="s">
        <v>8349</v>
      </c>
      <c r="I1592" t="s">
        <v>8369</v>
      </c>
      <c r="L1592" s="20">
        <v>1963</v>
      </c>
      <c r="M1592" s="20" t="s">
        <v>8358</v>
      </c>
      <c r="N1592" s="20" t="s">
        <v>8350</v>
      </c>
      <c r="O1592" s="20" t="s">
        <v>8349</v>
      </c>
      <c r="P1592" s="20" t="s">
        <v>8369</v>
      </c>
      <c r="Q1592" s="20" t="str">
        <f>CONCATENATE(Table1[[#This Row],[date]],"-",M1592,"-",L1592)</f>
        <v>4-Aug-1963</v>
      </c>
      <c r="R1592" s="24">
        <f t="shared" si="24"/>
        <v>59.844614003590664</v>
      </c>
    </row>
    <row r="1593" spans="1:18" x14ac:dyDescent="0.25">
      <c r="A1593" t="s">
        <v>1494</v>
      </c>
      <c r="B1593">
        <v>1985</v>
      </c>
      <c r="C1593" t="s">
        <v>8355</v>
      </c>
      <c r="D1593">
        <v>14</v>
      </c>
      <c r="E1593">
        <v>3</v>
      </c>
      <c r="F1593" s="17">
        <v>13685.51</v>
      </c>
      <c r="G1593" t="s">
        <v>8350</v>
      </c>
      <c r="H1593" t="s">
        <v>8353</v>
      </c>
      <c r="I1593" t="s">
        <v>8372</v>
      </c>
      <c r="L1593" s="20">
        <v>1985</v>
      </c>
      <c r="M1593" s="20" t="s">
        <v>8355</v>
      </c>
      <c r="N1593" s="20" t="s">
        <v>8350</v>
      </c>
      <c r="O1593" s="20" t="s">
        <v>8353</v>
      </c>
      <c r="P1593" s="20" t="s">
        <v>8372</v>
      </c>
      <c r="Q1593" s="20" t="str">
        <f>CONCATENATE(Table1[[#This Row],[date]],"-",M1593,"-",L1593)</f>
        <v>14-Sep-1985</v>
      </c>
      <c r="R1593" s="24">
        <f t="shared" si="24"/>
        <v>37.732308340353832</v>
      </c>
    </row>
    <row r="1594" spans="1:18" x14ac:dyDescent="0.25">
      <c r="A1594" t="s">
        <v>1492</v>
      </c>
      <c r="B1594">
        <v>1986</v>
      </c>
      <c r="C1594" t="s">
        <v>8352</v>
      </c>
      <c r="D1594">
        <v>24</v>
      </c>
      <c r="E1594">
        <v>3</v>
      </c>
      <c r="F1594" s="17">
        <v>13714.55</v>
      </c>
      <c r="G1594" t="s">
        <v>8350</v>
      </c>
      <c r="H1594" t="s">
        <v>8349</v>
      </c>
      <c r="I1594" t="s">
        <v>8367</v>
      </c>
      <c r="L1594" s="20">
        <v>1986</v>
      </c>
      <c r="M1594" s="20" t="s">
        <v>8352</v>
      </c>
      <c r="N1594" s="20" t="s">
        <v>8350</v>
      </c>
      <c r="O1594" s="20" t="s">
        <v>8349</v>
      </c>
      <c r="P1594" s="20" t="s">
        <v>8367</v>
      </c>
      <c r="Q1594" s="20" t="str">
        <f>CONCATENATE(Table1[[#This Row],[date]],"-",M1594,"-",L1594)</f>
        <v>24-Nov-1986</v>
      </c>
      <c r="R1594" s="24">
        <f t="shared" si="24"/>
        <v>36.537935009726922</v>
      </c>
    </row>
    <row r="1595" spans="1:18" x14ac:dyDescent="0.25">
      <c r="A1595" t="s">
        <v>1490</v>
      </c>
      <c r="B1595">
        <v>1981</v>
      </c>
      <c r="C1595" t="s">
        <v>8358</v>
      </c>
      <c r="D1595">
        <v>2</v>
      </c>
      <c r="E1595">
        <v>1</v>
      </c>
      <c r="F1595" s="17">
        <v>13725.47</v>
      </c>
      <c r="G1595" t="s">
        <v>8350</v>
      </c>
      <c r="H1595" t="s">
        <v>8349</v>
      </c>
      <c r="I1595" t="s">
        <v>8366</v>
      </c>
      <c r="L1595" s="20">
        <v>1981</v>
      </c>
      <c r="M1595" s="20" t="s">
        <v>8358</v>
      </c>
      <c r="N1595" s="20" t="s">
        <v>8350</v>
      </c>
      <c r="O1595" s="20" t="s">
        <v>8349</v>
      </c>
      <c r="P1595" s="20" t="s">
        <v>8366</v>
      </c>
      <c r="Q1595" s="20" t="str">
        <f>CONCATENATE(Table1[[#This Row],[date]],"-",M1595,"-",L1595)</f>
        <v>2-Aug-1981</v>
      </c>
      <c r="R1595" s="24">
        <f t="shared" si="24"/>
        <v>41.850047755491879</v>
      </c>
    </row>
    <row r="1596" spans="1:18" x14ac:dyDescent="0.25">
      <c r="A1596" t="s">
        <v>1488</v>
      </c>
      <c r="B1596">
        <v>1985</v>
      </c>
      <c r="C1596" t="s">
        <v>8358</v>
      </c>
      <c r="D1596">
        <v>29</v>
      </c>
      <c r="E1596">
        <v>3</v>
      </c>
      <c r="F1596" s="17">
        <v>13726.21</v>
      </c>
      <c r="G1596" t="s">
        <v>8350</v>
      </c>
      <c r="H1596" t="s">
        <v>8350</v>
      </c>
      <c r="I1596" t="s">
        <v>8372</v>
      </c>
      <c r="L1596" s="20">
        <v>1985</v>
      </c>
      <c r="M1596" s="20" t="s">
        <v>8358</v>
      </c>
      <c r="N1596" s="20" t="s">
        <v>8350</v>
      </c>
      <c r="O1596" s="20" t="s">
        <v>8350</v>
      </c>
      <c r="P1596" s="20" t="s">
        <v>8372</v>
      </c>
      <c r="Q1596" s="20" t="str">
        <f>CONCATENATE(Table1[[#This Row],[date]],"-",M1596,"-",L1596)</f>
        <v>29-Aug-1985</v>
      </c>
      <c r="R1596" s="24">
        <f t="shared" si="24"/>
        <v>37.776116259477675</v>
      </c>
    </row>
    <row r="1597" spans="1:18" x14ac:dyDescent="0.25">
      <c r="A1597" t="s">
        <v>1486</v>
      </c>
      <c r="B1597">
        <v>1969</v>
      </c>
      <c r="C1597" t="s">
        <v>8359</v>
      </c>
      <c r="D1597">
        <v>23</v>
      </c>
      <c r="E1597">
        <v>0</v>
      </c>
      <c r="F1597" s="17">
        <v>13746.74</v>
      </c>
      <c r="G1597" t="s">
        <v>8350</v>
      </c>
      <c r="H1597" t="s">
        <v>8349</v>
      </c>
      <c r="I1597" t="s">
        <v>8372</v>
      </c>
      <c r="L1597" s="20">
        <v>1969</v>
      </c>
      <c r="M1597" s="20" t="s">
        <v>8359</v>
      </c>
      <c r="N1597" s="20" t="s">
        <v>8350</v>
      </c>
      <c r="O1597" s="20" t="s">
        <v>8349</v>
      </c>
      <c r="P1597" s="20" t="s">
        <v>8372</v>
      </c>
      <c r="Q1597" s="20" t="str">
        <f>CONCATENATE(Table1[[#This Row],[date]],"-",M1597,"-",L1597)</f>
        <v>23-Oct-1969</v>
      </c>
      <c r="R1597" s="24">
        <f t="shared" si="24"/>
        <v>53.62554759060135</v>
      </c>
    </row>
    <row r="1598" spans="1:18" x14ac:dyDescent="0.25">
      <c r="A1598" t="s">
        <v>1484</v>
      </c>
      <c r="B1598">
        <v>2004</v>
      </c>
      <c r="C1598" t="s">
        <v>8348</v>
      </c>
      <c r="D1598">
        <v>16</v>
      </c>
      <c r="E1598">
        <v>0</v>
      </c>
      <c r="F1598" s="17">
        <v>13747.87</v>
      </c>
      <c r="G1598" t="s">
        <v>8350</v>
      </c>
      <c r="H1598" t="s">
        <v>8349</v>
      </c>
      <c r="I1598" t="s">
        <v>8364</v>
      </c>
      <c r="L1598" s="20">
        <v>2004</v>
      </c>
      <c r="M1598" s="20" t="s">
        <v>8348</v>
      </c>
      <c r="N1598" s="20" t="s">
        <v>8350</v>
      </c>
      <c r="O1598" s="20" t="s">
        <v>8349</v>
      </c>
      <c r="P1598" s="20" t="s">
        <v>8364</v>
      </c>
      <c r="Q1598" s="20" t="str">
        <f>CONCATENATE(Table1[[#This Row],[date]],"-",M1598,"-",L1598)</f>
        <v>16-Jul-2004</v>
      </c>
      <c r="R1598" s="24">
        <f t="shared" si="24"/>
        <v>18.89390828199863</v>
      </c>
    </row>
    <row r="1599" spans="1:18" x14ac:dyDescent="0.25">
      <c r="A1599" t="s">
        <v>1482</v>
      </c>
      <c r="B1599">
        <v>1959</v>
      </c>
      <c r="C1599" t="s">
        <v>8358</v>
      </c>
      <c r="D1599">
        <v>6</v>
      </c>
      <c r="E1599">
        <v>0</v>
      </c>
      <c r="F1599" s="17">
        <v>13770.1</v>
      </c>
      <c r="G1599" t="s">
        <v>8350</v>
      </c>
      <c r="H1599" t="s">
        <v>8353</v>
      </c>
      <c r="I1599" t="s">
        <v>8356</v>
      </c>
      <c r="L1599" s="20">
        <v>1959</v>
      </c>
      <c r="M1599" s="20" t="s">
        <v>8358</v>
      </c>
      <c r="N1599" s="20" t="s">
        <v>8350</v>
      </c>
      <c r="O1599" s="20" t="s">
        <v>8353</v>
      </c>
      <c r="P1599" s="20" t="s">
        <v>8356</v>
      </c>
      <c r="Q1599" s="20" t="str">
        <f>CONCATENATE(Table1[[#This Row],[date]],"-",M1599,"-",L1599)</f>
        <v>6-Aug-1959</v>
      </c>
      <c r="R1599" s="24">
        <f t="shared" si="24"/>
        <v>63.839139042163346</v>
      </c>
    </row>
    <row r="1600" spans="1:18" x14ac:dyDescent="0.25">
      <c r="A1600" t="s">
        <v>1480</v>
      </c>
      <c r="B1600">
        <v>1966</v>
      </c>
      <c r="C1600" t="s">
        <v>8352</v>
      </c>
      <c r="D1600">
        <v>10</v>
      </c>
      <c r="E1600">
        <v>0</v>
      </c>
      <c r="F1600" s="17">
        <v>13801.61</v>
      </c>
      <c r="G1600" t="s">
        <v>8350</v>
      </c>
      <c r="H1600" t="s">
        <v>8350</v>
      </c>
      <c r="I1600" t="s">
        <v>8372</v>
      </c>
      <c r="L1600" s="20">
        <v>1966</v>
      </c>
      <c r="M1600" s="20" t="s">
        <v>8352</v>
      </c>
      <c r="N1600" s="20" t="s">
        <v>8350</v>
      </c>
      <c r="O1600" s="20" t="s">
        <v>8350</v>
      </c>
      <c r="P1600" s="20" t="s">
        <v>8372</v>
      </c>
      <c r="Q1600" s="20" t="str">
        <f>CONCATENATE(Table1[[#This Row],[date]],"-",M1600,"-",L1600)</f>
        <v>10-Nov-1966</v>
      </c>
      <c r="R1600" s="24">
        <f t="shared" si="24"/>
        <v>56.57628398791541</v>
      </c>
    </row>
    <row r="1601" spans="1:18" x14ac:dyDescent="0.25">
      <c r="A1601" t="s">
        <v>1478</v>
      </c>
      <c r="B1601">
        <v>1986</v>
      </c>
      <c r="C1601" t="s">
        <v>8357</v>
      </c>
      <c r="D1601">
        <v>8</v>
      </c>
      <c r="E1601">
        <v>3</v>
      </c>
      <c r="F1601" s="17">
        <v>13819.49</v>
      </c>
      <c r="G1601" t="s">
        <v>8350</v>
      </c>
      <c r="H1601" t="s">
        <v>8349</v>
      </c>
      <c r="I1601" t="s">
        <v>8356</v>
      </c>
      <c r="L1601" s="20">
        <v>1986</v>
      </c>
      <c r="M1601" s="20" t="s">
        <v>8357</v>
      </c>
      <c r="N1601" s="20" t="s">
        <v>8350</v>
      </c>
      <c r="O1601" s="20" t="s">
        <v>8349</v>
      </c>
      <c r="P1601" s="20" t="s">
        <v>8356</v>
      </c>
      <c r="Q1601" s="20" t="str">
        <f>CONCATENATE(Table1[[#This Row],[date]],"-",M1601,"-",L1601)</f>
        <v>8-Dec-1986</v>
      </c>
      <c r="R1601" s="24">
        <f t="shared" si="24"/>
        <v>36.499603717847108</v>
      </c>
    </row>
    <row r="1602" spans="1:18" x14ac:dyDescent="0.25">
      <c r="A1602" t="s">
        <v>1476</v>
      </c>
      <c r="B1602">
        <v>1958</v>
      </c>
      <c r="C1602" t="s">
        <v>8352</v>
      </c>
      <c r="D1602">
        <v>25</v>
      </c>
      <c r="E1602">
        <v>0</v>
      </c>
      <c r="F1602" s="17">
        <v>13822.8</v>
      </c>
      <c r="G1602" t="s">
        <v>8350</v>
      </c>
      <c r="H1602" t="s">
        <v>8350</v>
      </c>
      <c r="I1602" t="s">
        <v>8360</v>
      </c>
      <c r="L1602" s="20">
        <v>1958</v>
      </c>
      <c r="M1602" s="20" t="s">
        <v>8352</v>
      </c>
      <c r="N1602" s="20" t="s">
        <v>8350</v>
      </c>
      <c r="O1602" s="20" t="s">
        <v>8350</v>
      </c>
      <c r="P1602" s="20" t="s">
        <v>8360</v>
      </c>
      <c r="Q1602" s="20" t="str">
        <f>CONCATENATE(Table1[[#This Row],[date]],"-",M1602,"-",L1602)</f>
        <v>25-Nov-1958</v>
      </c>
      <c r="R1602" s="24">
        <f t="shared" si="24"/>
        <v>64.535219447440468</v>
      </c>
    </row>
    <row r="1603" spans="1:18" x14ac:dyDescent="0.25">
      <c r="A1603" t="s">
        <v>1474</v>
      </c>
      <c r="B1603">
        <v>1958</v>
      </c>
      <c r="C1603" t="s">
        <v>8357</v>
      </c>
      <c r="D1603">
        <v>10</v>
      </c>
      <c r="E1603">
        <v>0</v>
      </c>
      <c r="F1603" s="17">
        <v>13831.12</v>
      </c>
      <c r="G1603" t="s">
        <v>8350</v>
      </c>
      <c r="H1603" t="s">
        <v>8353</v>
      </c>
      <c r="I1603" t="s">
        <v>8351</v>
      </c>
      <c r="L1603" s="20">
        <v>1958</v>
      </c>
      <c r="M1603" s="20" t="s">
        <v>8357</v>
      </c>
      <c r="N1603" s="20" t="s">
        <v>8350</v>
      </c>
      <c r="O1603" s="20" t="s">
        <v>8353</v>
      </c>
      <c r="P1603" s="20" t="s">
        <v>8351</v>
      </c>
      <c r="Q1603" s="20" t="str">
        <f>CONCATENATE(Table1[[#This Row],[date]],"-",M1603,"-",L1603)</f>
        <v>10-Dec-1958</v>
      </c>
      <c r="R1603" s="24">
        <f t="shared" ref="R1603:R1666" si="25">YEARFRAC(Q1603,DATE(2023,6,8),1)</f>
        <v>64.494150833817301</v>
      </c>
    </row>
    <row r="1604" spans="1:18" x14ac:dyDescent="0.25">
      <c r="A1604" t="s">
        <v>1472</v>
      </c>
      <c r="B1604">
        <v>2003</v>
      </c>
      <c r="C1604" t="s">
        <v>8354</v>
      </c>
      <c r="D1604">
        <v>7</v>
      </c>
      <c r="E1604">
        <v>0</v>
      </c>
      <c r="F1604" s="17">
        <v>13844.51</v>
      </c>
      <c r="G1604" t="s">
        <v>8349</v>
      </c>
      <c r="H1604" t="s">
        <v>8353</v>
      </c>
      <c r="I1604" t="s">
        <v>8360</v>
      </c>
      <c r="L1604" s="20">
        <v>2003</v>
      </c>
      <c r="M1604" s="20" t="s">
        <v>8354</v>
      </c>
      <c r="N1604" s="20" t="s">
        <v>8349</v>
      </c>
      <c r="O1604" s="20" t="s">
        <v>8353</v>
      </c>
      <c r="P1604" s="20" t="s">
        <v>8360</v>
      </c>
      <c r="Q1604" s="20" t="str">
        <f>CONCATENATE(Table1[[#This Row],[date]],"-",M1604,"-",L1604)</f>
        <v>7-Jun-2003</v>
      </c>
      <c r="R1604" s="24">
        <f t="shared" si="25"/>
        <v>20.003389830508475</v>
      </c>
    </row>
    <row r="1605" spans="1:18" x14ac:dyDescent="0.25">
      <c r="A1605" t="s">
        <v>1470</v>
      </c>
      <c r="B1605">
        <v>1960</v>
      </c>
      <c r="C1605" t="s">
        <v>8348</v>
      </c>
      <c r="D1605">
        <v>21</v>
      </c>
      <c r="E1605">
        <v>0</v>
      </c>
      <c r="F1605" s="17">
        <v>13844.8</v>
      </c>
      <c r="G1605" t="s">
        <v>8349</v>
      </c>
      <c r="H1605" t="s">
        <v>8349</v>
      </c>
      <c r="I1605" t="s">
        <v>8356</v>
      </c>
      <c r="L1605" s="20">
        <v>1960</v>
      </c>
      <c r="M1605" s="20" t="s">
        <v>8348</v>
      </c>
      <c r="N1605" s="20" t="s">
        <v>8349</v>
      </c>
      <c r="O1605" s="20" t="s">
        <v>8349</v>
      </c>
      <c r="P1605" s="20" t="s">
        <v>8356</v>
      </c>
      <c r="Q1605" s="20" t="str">
        <f>CONCATENATE(Table1[[#This Row],[date]],"-",M1605,"-",L1605)</f>
        <v>21-Jul-1960</v>
      </c>
      <c r="R1605" s="24">
        <f t="shared" si="25"/>
        <v>62.880219028062967</v>
      </c>
    </row>
    <row r="1606" spans="1:18" x14ac:dyDescent="0.25">
      <c r="A1606" t="s">
        <v>1468</v>
      </c>
      <c r="B1606">
        <v>1978</v>
      </c>
      <c r="C1606" t="s">
        <v>8357</v>
      </c>
      <c r="D1606">
        <v>19</v>
      </c>
      <c r="E1606">
        <v>2</v>
      </c>
      <c r="F1606" s="17">
        <v>13874.89</v>
      </c>
      <c r="G1606" t="s">
        <v>8349</v>
      </c>
      <c r="H1606" t="s">
        <v>8353</v>
      </c>
      <c r="I1606" t="s">
        <v>8356</v>
      </c>
      <c r="L1606" s="20">
        <v>1978</v>
      </c>
      <c r="M1606" s="20" t="s">
        <v>8357</v>
      </c>
      <c r="N1606" s="20" t="s">
        <v>8349</v>
      </c>
      <c r="O1606" s="20" t="s">
        <v>8353</v>
      </c>
      <c r="P1606" s="20" t="s">
        <v>8356</v>
      </c>
      <c r="Q1606" s="20" t="str">
        <f>CONCATENATE(Table1[[#This Row],[date]],"-",M1606,"-",L1606)</f>
        <v>19-Dec-1978</v>
      </c>
      <c r="R1606" s="24">
        <f t="shared" si="25"/>
        <v>44.469495863341464</v>
      </c>
    </row>
    <row r="1607" spans="1:18" x14ac:dyDescent="0.25">
      <c r="A1607" t="s">
        <v>1466</v>
      </c>
      <c r="B1607">
        <v>1959</v>
      </c>
      <c r="C1607" t="s">
        <v>8359</v>
      </c>
      <c r="D1607">
        <v>5</v>
      </c>
      <c r="E1607">
        <v>0</v>
      </c>
      <c r="F1607" s="17">
        <v>13880.95</v>
      </c>
      <c r="G1607" t="s">
        <v>8349</v>
      </c>
      <c r="H1607" t="s">
        <v>8349</v>
      </c>
      <c r="I1607" t="s">
        <v>8360</v>
      </c>
      <c r="L1607" s="20">
        <v>1959</v>
      </c>
      <c r="M1607" s="20" t="s">
        <v>8359</v>
      </c>
      <c r="N1607" s="20" t="s">
        <v>8349</v>
      </c>
      <c r="O1607" s="20" t="s">
        <v>8349</v>
      </c>
      <c r="P1607" s="20" t="s">
        <v>8360</v>
      </c>
      <c r="Q1607" s="20" t="str">
        <f>CONCATENATE(Table1[[#This Row],[date]],"-",M1607,"-",L1607)</f>
        <v>5-Oct-1959</v>
      </c>
      <c r="R1607" s="24">
        <f t="shared" si="25"/>
        <v>63.674866265110992</v>
      </c>
    </row>
    <row r="1608" spans="1:18" x14ac:dyDescent="0.25">
      <c r="A1608" t="s">
        <v>1464</v>
      </c>
      <c r="B1608">
        <v>1985</v>
      </c>
      <c r="C1608" t="s">
        <v>8355</v>
      </c>
      <c r="D1608">
        <v>25</v>
      </c>
      <c r="E1608">
        <v>3</v>
      </c>
      <c r="F1608" s="17">
        <v>13886.4</v>
      </c>
      <c r="G1608" t="s">
        <v>8349</v>
      </c>
      <c r="H1608" t="s">
        <v>8349</v>
      </c>
      <c r="I1608" t="s">
        <v>8356</v>
      </c>
      <c r="L1608" s="20">
        <v>1985</v>
      </c>
      <c r="M1608" s="20" t="s">
        <v>8355</v>
      </c>
      <c r="N1608" s="20" t="s">
        <v>8349</v>
      </c>
      <c r="O1608" s="20" t="s">
        <v>8349</v>
      </c>
      <c r="P1608" s="20" t="s">
        <v>8356</v>
      </c>
      <c r="Q1608" s="20" t="str">
        <f>CONCATENATE(Table1[[#This Row],[date]],"-",M1608,"-",L1608)</f>
        <v>25-Sep-1985</v>
      </c>
      <c r="R1608" s="24">
        <f t="shared" si="25"/>
        <v>37.702190395956194</v>
      </c>
    </row>
    <row r="1609" spans="1:18" x14ac:dyDescent="0.25">
      <c r="A1609" t="s">
        <v>1462</v>
      </c>
      <c r="B1609">
        <v>1959</v>
      </c>
      <c r="C1609" t="s">
        <v>8357</v>
      </c>
      <c r="D1609">
        <v>29</v>
      </c>
      <c r="E1609">
        <v>0</v>
      </c>
      <c r="F1609" s="17">
        <v>13887.2</v>
      </c>
      <c r="G1609" t="s">
        <v>8349</v>
      </c>
      <c r="H1609" t="s">
        <v>8350</v>
      </c>
      <c r="I1609" t="s">
        <v>8351</v>
      </c>
      <c r="L1609" s="20">
        <v>1959</v>
      </c>
      <c r="M1609" s="20" t="s">
        <v>8357</v>
      </c>
      <c r="N1609" s="20" t="s">
        <v>8349</v>
      </c>
      <c r="O1609" s="20" t="s">
        <v>8350</v>
      </c>
      <c r="P1609" s="20" t="s">
        <v>8351</v>
      </c>
      <c r="Q1609" s="20" t="str">
        <f>CONCATENATE(Table1[[#This Row],[date]],"-",M1609,"-",L1609)</f>
        <v>29-Dec-1959</v>
      </c>
      <c r="R1609" s="24">
        <f t="shared" si="25"/>
        <v>63.442146497620151</v>
      </c>
    </row>
    <row r="1610" spans="1:18" x14ac:dyDescent="0.25">
      <c r="A1610" t="s">
        <v>1460</v>
      </c>
      <c r="B1610">
        <v>1959</v>
      </c>
      <c r="C1610" t="s">
        <v>8348</v>
      </c>
      <c r="D1610">
        <v>7</v>
      </c>
      <c r="E1610">
        <v>0</v>
      </c>
      <c r="F1610" s="17">
        <v>13887.97</v>
      </c>
      <c r="G1610" t="s">
        <v>8349</v>
      </c>
      <c r="H1610" t="s">
        <v>8349</v>
      </c>
      <c r="I1610" t="s">
        <v>8351</v>
      </c>
      <c r="L1610" s="20">
        <v>1959</v>
      </c>
      <c r="M1610" s="20" t="s">
        <v>8348</v>
      </c>
      <c r="N1610" s="20" t="s">
        <v>8349</v>
      </c>
      <c r="O1610" s="20" t="s">
        <v>8349</v>
      </c>
      <c r="P1610" s="20" t="s">
        <v>8351</v>
      </c>
      <c r="Q1610" s="20" t="str">
        <f>CONCATENATE(Table1[[#This Row],[date]],"-",M1610,"-",L1610)</f>
        <v>7-Jul-1959</v>
      </c>
      <c r="R1610" s="24">
        <f t="shared" si="25"/>
        <v>63.921275430689526</v>
      </c>
    </row>
    <row r="1611" spans="1:18" x14ac:dyDescent="0.25">
      <c r="A1611" t="s">
        <v>1458</v>
      </c>
      <c r="B1611">
        <v>1962</v>
      </c>
      <c r="C1611" t="s">
        <v>8348</v>
      </c>
      <c r="D1611">
        <v>27</v>
      </c>
      <c r="E1611">
        <v>3</v>
      </c>
      <c r="F1611" s="17">
        <v>13919.82</v>
      </c>
      <c r="G1611" t="s">
        <v>8349</v>
      </c>
      <c r="H1611" t="s">
        <v>8349</v>
      </c>
      <c r="I1611" t="s">
        <v>8351</v>
      </c>
      <c r="L1611" s="20">
        <v>1962</v>
      </c>
      <c r="M1611" s="20" t="s">
        <v>8348</v>
      </c>
      <c r="N1611" s="20" t="s">
        <v>8349</v>
      </c>
      <c r="O1611" s="20" t="s">
        <v>8349</v>
      </c>
      <c r="P1611" s="20" t="s">
        <v>8351</v>
      </c>
      <c r="Q1611" s="20" t="str">
        <f>CONCATENATE(Table1[[#This Row],[date]],"-",M1611,"-",L1611)</f>
        <v>27-Jul-1962</v>
      </c>
      <c r="R1611" s="24">
        <f t="shared" si="25"/>
        <v>60.866504747184806</v>
      </c>
    </row>
    <row r="1612" spans="1:18" x14ac:dyDescent="0.25">
      <c r="A1612" t="s">
        <v>1456</v>
      </c>
      <c r="B1612">
        <v>1960</v>
      </c>
      <c r="C1612" t="s">
        <v>8354</v>
      </c>
      <c r="D1612">
        <v>18</v>
      </c>
      <c r="E1612">
        <v>1</v>
      </c>
      <c r="F1612" s="17">
        <v>13937.67</v>
      </c>
      <c r="G1612" t="s">
        <v>8349</v>
      </c>
      <c r="H1612" t="s">
        <v>8353</v>
      </c>
      <c r="I1612" t="s">
        <v>8356</v>
      </c>
      <c r="L1612" s="20">
        <v>1960</v>
      </c>
      <c r="M1612" s="20" t="s">
        <v>8354</v>
      </c>
      <c r="N1612" s="20" t="s">
        <v>8349</v>
      </c>
      <c r="O1612" s="20" t="s">
        <v>8353</v>
      </c>
      <c r="P1612" s="20" t="s">
        <v>8356</v>
      </c>
      <c r="Q1612" s="20" t="str">
        <f>CONCATENATE(Table1[[#This Row],[date]],"-",M1612,"-",L1612)</f>
        <v>18-Jun-1960</v>
      </c>
      <c r="R1612" s="24">
        <f t="shared" si="25"/>
        <v>62.970568104038328</v>
      </c>
    </row>
    <row r="1613" spans="1:18" x14ac:dyDescent="0.25">
      <c r="A1613" t="s">
        <v>1454</v>
      </c>
      <c r="B1613">
        <v>1959</v>
      </c>
      <c r="C1613" t="s">
        <v>8358</v>
      </c>
      <c r="D1613">
        <v>29</v>
      </c>
      <c r="E1613">
        <v>0</v>
      </c>
      <c r="F1613" s="17">
        <v>13974.46</v>
      </c>
      <c r="G1613" t="s">
        <v>8349</v>
      </c>
      <c r="H1613" t="s">
        <v>8349</v>
      </c>
      <c r="I1613" t="s">
        <v>8362</v>
      </c>
      <c r="L1613" s="20">
        <v>1959</v>
      </c>
      <c r="M1613" s="20" t="s">
        <v>8358</v>
      </c>
      <c r="N1613" s="20" t="s">
        <v>8349</v>
      </c>
      <c r="O1613" s="20" t="s">
        <v>8349</v>
      </c>
      <c r="P1613" s="20" t="s">
        <v>8362</v>
      </c>
      <c r="Q1613" s="20" t="str">
        <f>CONCATENATE(Table1[[#This Row],[date]],"-",M1613,"-",L1613)</f>
        <v>29-Aug-1959</v>
      </c>
      <c r="R1613" s="24">
        <f t="shared" si="25"/>
        <v>63.77616781095994</v>
      </c>
    </row>
    <row r="1614" spans="1:18" x14ac:dyDescent="0.25">
      <c r="A1614" t="s">
        <v>1452</v>
      </c>
      <c r="B1614">
        <v>1990</v>
      </c>
      <c r="C1614" t="s">
        <v>8348</v>
      </c>
      <c r="D1614">
        <v>13</v>
      </c>
      <c r="E1614">
        <v>3</v>
      </c>
      <c r="F1614" s="17">
        <v>13979.45</v>
      </c>
      <c r="G1614" t="s">
        <v>8349</v>
      </c>
      <c r="H1614" t="s">
        <v>8353</v>
      </c>
      <c r="I1614" t="s">
        <v>8367</v>
      </c>
      <c r="L1614" s="20">
        <v>1990</v>
      </c>
      <c r="M1614" s="20" t="s">
        <v>8348</v>
      </c>
      <c r="N1614" s="20" t="s">
        <v>8349</v>
      </c>
      <c r="O1614" s="20" t="s">
        <v>8353</v>
      </c>
      <c r="P1614" s="20" t="s">
        <v>8367</v>
      </c>
      <c r="Q1614" s="20" t="str">
        <f>CONCATENATE(Table1[[#This Row],[date]],"-",M1614,"-",L1614)</f>
        <v>13-Jul-1990</v>
      </c>
      <c r="R1614" s="24">
        <f t="shared" si="25"/>
        <v>32.904815590272186</v>
      </c>
    </row>
    <row r="1615" spans="1:18" x14ac:dyDescent="0.25">
      <c r="A1615" t="s">
        <v>1450</v>
      </c>
      <c r="B1615">
        <v>1959</v>
      </c>
      <c r="C1615" t="s">
        <v>8355</v>
      </c>
      <c r="D1615">
        <v>6</v>
      </c>
      <c r="E1615">
        <v>0</v>
      </c>
      <c r="F1615" s="17">
        <v>13981.85</v>
      </c>
      <c r="G1615" t="s">
        <v>8349</v>
      </c>
      <c r="H1615" t="s">
        <v>8353</v>
      </c>
      <c r="I1615" t="s">
        <v>8363</v>
      </c>
      <c r="L1615" s="20">
        <v>1959</v>
      </c>
      <c r="M1615" s="20" t="s">
        <v>8355</v>
      </c>
      <c r="N1615" s="20" t="s">
        <v>8349</v>
      </c>
      <c r="O1615" s="20" t="s">
        <v>8353</v>
      </c>
      <c r="P1615" s="20" t="s">
        <v>8363</v>
      </c>
      <c r="Q1615" s="20" t="str">
        <f>CONCATENATE(Table1[[#This Row],[date]],"-",M1615,"-",L1615)</f>
        <v>6-Sep-1959</v>
      </c>
      <c r="R1615" s="24">
        <f t="shared" si="25"/>
        <v>63.754264774019632</v>
      </c>
    </row>
    <row r="1616" spans="1:18" x14ac:dyDescent="0.25">
      <c r="A1616" t="s">
        <v>1448</v>
      </c>
      <c r="B1616">
        <v>1963</v>
      </c>
      <c r="C1616" t="s">
        <v>8357</v>
      </c>
      <c r="D1616">
        <v>23</v>
      </c>
      <c r="E1616">
        <v>3</v>
      </c>
      <c r="F1616" s="17">
        <v>14001.13</v>
      </c>
      <c r="G1616" t="s">
        <v>8349</v>
      </c>
      <c r="H1616" t="s">
        <v>8353</v>
      </c>
      <c r="I1616" t="s">
        <v>8351</v>
      </c>
      <c r="L1616" s="20">
        <v>1963</v>
      </c>
      <c r="M1616" s="20" t="s">
        <v>8357</v>
      </c>
      <c r="N1616" s="20" t="s">
        <v>8349</v>
      </c>
      <c r="O1616" s="20" t="s">
        <v>8353</v>
      </c>
      <c r="P1616" s="20" t="s">
        <v>8351</v>
      </c>
      <c r="Q1616" s="20" t="str">
        <f>CONCATENATE(Table1[[#This Row],[date]],"-",M1616,"-",L1616)</f>
        <v>23-Dec-1963</v>
      </c>
      <c r="R1616" s="24">
        <f t="shared" si="25"/>
        <v>59.458572710951529</v>
      </c>
    </row>
    <row r="1617" spans="1:18" x14ac:dyDescent="0.25">
      <c r="A1617" t="s">
        <v>1446</v>
      </c>
      <c r="B1617">
        <v>1963</v>
      </c>
      <c r="C1617" t="s">
        <v>8348</v>
      </c>
      <c r="D1617">
        <v>6</v>
      </c>
      <c r="E1617">
        <v>3</v>
      </c>
      <c r="F1617" s="17">
        <v>14001.29</v>
      </c>
      <c r="G1617" t="s">
        <v>8349</v>
      </c>
      <c r="H1617" t="s">
        <v>8349</v>
      </c>
      <c r="I1617" t="s">
        <v>8351</v>
      </c>
      <c r="L1617" s="20">
        <v>1963</v>
      </c>
      <c r="M1617" s="20" t="s">
        <v>8348</v>
      </c>
      <c r="N1617" s="20" t="s">
        <v>8349</v>
      </c>
      <c r="O1617" s="20" t="s">
        <v>8349</v>
      </c>
      <c r="P1617" s="20" t="s">
        <v>8351</v>
      </c>
      <c r="Q1617" s="20" t="str">
        <f>CONCATENATE(Table1[[#This Row],[date]],"-",M1617,"-",L1617)</f>
        <v>6-Jul-1963</v>
      </c>
      <c r="R1617" s="24">
        <f t="shared" si="25"/>
        <v>59.924012567324958</v>
      </c>
    </row>
    <row r="1618" spans="1:18" x14ac:dyDescent="0.25">
      <c r="A1618" t="s">
        <v>1444</v>
      </c>
      <c r="B1618">
        <v>1963</v>
      </c>
      <c r="C1618" t="s">
        <v>8348</v>
      </c>
      <c r="D1618">
        <v>8</v>
      </c>
      <c r="E1618">
        <v>3</v>
      </c>
      <c r="F1618" s="17">
        <v>14007.22</v>
      </c>
      <c r="G1618" t="s">
        <v>8349</v>
      </c>
      <c r="H1618" t="s">
        <v>8350</v>
      </c>
      <c r="I1618" t="s">
        <v>8360</v>
      </c>
      <c r="L1618" s="20">
        <v>1963</v>
      </c>
      <c r="M1618" s="20" t="s">
        <v>8348</v>
      </c>
      <c r="N1618" s="20" t="s">
        <v>8349</v>
      </c>
      <c r="O1618" s="20" t="s">
        <v>8350</v>
      </c>
      <c r="P1618" s="20" t="s">
        <v>8360</v>
      </c>
      <c r="Q1618" s="20" t="str">
        <f>CONCATENATE(Table1[[#This Row],[date]],"-",M1618,"-",L1618)</f>
        <v>8-Jul-1963</v>
      </c>
      <c r="R1618" s="24">
        <f t="shared" si="25"/>
        <v>59.9185368043088</v>
      </c>
    </row>
    <row r="1619" spans="1:18" x14ac:dyDescent="0.25">
      <c r="A1619" t="s">
        <v>1442</v>
      </c>
      <c r="B1619">
        <v>1960</v>
      </c>
      <c r="C1619" t="s">
        <v>8352</v>
      </c>
      <c r="D1619">
        <v>8</v>
      </c>
      <c r="E1619">
        <v>0</v>
      </c>
      <c r="F1619" s="17">
        <v>14043.48</v>
      </c>
      <c r="G1619" t="s">
        <v>8349</v>
      </c>
      <c r="H1619" t="s">
        <v>8350</v>
      </c>
      <c r="I1619" t="s">
        <v>8366</v>
      </c>
      <c r="L1619" s="20">
        <v>1960</v>
      </c>
      <c r="M1619" s="20" t="s">
        <v>8352</v>
      </c>
      <c r="N1619" s="20" t="s">
        <v>8349</v>
      </c>
      <c r="O1619" s="20" t="s">
        <v>8350</v>
      </c>
      <c r="P1619" s="20" t="s">
        <v>8366</v>
      </c>
      <c r="Q1619" s="20" t="str">
        <f>CONCATENATE(Table1[[#This Row],[date]],"-",M1619,"-",L1619)</f>
        <v>8-Nov-1960</v>
      </c>
      <c r="R1619" s="24">
        <f t="shared" si="25"/>
        <v>62.579055441478438</v>
      </c>
    </row>
    <row r="1620" spans="1:18" x14ac:dyDescent="0.25">
      <c r="A1620" t="s">
        <v>1440</v>
      </c>
      <c r="B1620">
        <v>1991</v>
      </c>
      <c r="C1620" t="s">
        <v>8355</v>
      </c>
      <c r="D1620">
        <v>12</v>
      </c>
      <c r="E1620">
        <v>3</v>
      </c>
      <c r="F1620" s="17">
        <v>14081.93</v>
      </c>
      <c r="G1620" t="s">
        <v>8349</v>
      </c>
      <c r="H1620" t="s">
        <v>8350</v>
      </c>
      <c r="I1620" t="s">
        <v>8356</v>
      </c>
      <c r="L1620" s="20">
        <v>1991</v>
      </c>
      <c r="M1620" s="20" t="s">
        <v>8355</v>
      </c>
      <c r="N1620" s="20" t="s">
        <v>8349</v>
      </c>
      <c r="O1620" s="20" t="s">
        <v>8350</v>
      </c>
      <c r="P1620" s="20" t="s">
        <v>8356</v>
      </c>
      <c r="Q1620" s="20" t="str">
        <f>CONCATENATE(Table1[[#This Row],[date]],"-",M1620,"-",L1620)</f>
        <v>12-Sep-1991</v>
      </c>
      <c r="R1620" s="24">
        <f t="shared" si="25"/>
        <v>31.737824607981416</v>
      </c>
    </row>
    <row r="1621" spans="1:18" x14ac:dyDescent="0.25">
      <c r="A1621" t="s">
        <v>1438</v>
      </c>
      <c r="B1621">
        <v>1976</v>
      </c>
      <c r="C1621" t="s">
        <v>8355</v>
      </c>
      <c r="D1621">
        <v>26</v>
      </c>
      <c r="E1621">
        <v>2</v>
      </c>
      <c r="F1621" s="17">
        <v>14098.07</v>
      </c>
      <c r="G1621" t="s">
        <v>8349</v>
      </c>
      <c r="H1621" t="s">
        <v>8350</v>
      </c>
      <c r="I1621" t="s">
        <v>8367</v>
      </c>
      <c r="L1621" s="20">
        <v>1976</v>
      </c>
      <c r="M1621" s="20" t="s">
        <v>8355</v>
      </c>
      <c r="N1621" s="20" t="s">
        <v>8349</v>
      </c>
      <c r="O1621" s="20" t="s">
        <v>8350</v>
      </c>
      <c r="P1621" s="20" t="s">
        <v>8367</v>
      </c>
      <c r="Q1621" s="20" t="str">
        <f>CONCATENATE(Table1[[#This Row],[date]],"-",M1621,"-",L1621)</f>
        <v>26-Sep-1976</v>
      </c>
      <c r="R1621" s="24">
        <f t="shared" si="25"/>
        <v>46.696783025325118</v>
      </c>
    </row>
    <row r="1622" spans="1:18" x14ac:dyDescent="0.25">
      <c r="A1622" t="s">
        <v>1436</v>
      </c>
      <c r="B1622">
        <v>1961</v>
      </c>
      <c r="C1622" t="s">
        <v>8354</v>
      </c>
      <c r="D1622">
        <v>14</v>
      </c>
      <c r="E1622">
        <v>2</v>
      </c>
      <c r="F1622" s="17">
        <v>14119.62</v>
      </c>
      <c r="G1622" t="s">
        <v>8349</v>
      </c>
      <c r="H1622" t="s">
        <v>8353</v>
      </c>
      <c r="I1622" t="s">
        <v>8356</v>
      </c>
      <c r="L1622" s="20">
        <v>1961</v>
      </c>
      <c r="M1622" s="20" t="s">
        <v>8354</v>
      </c>
      <c r="N1622" s="20" t="s">
        <v>8349</v>
      </c>
      <c r="O1622" s="20" t="s">
        <v>8353</v>
      </c>
      <c r="P1622" s="20" t="s">
        <v>8356</v>
      </c>
      <c r="Q1622" s="20" t="str">
        <f>CONCATENATE(Table1[[#This Row],[date]],"-",M1622,"-",L1622)</f>
        <v>14-Jun-1961</v>
      </c>
      <c r="R1622" s="24">
        <f t="shared" si="25"/>
        <v>61.984224250325944</v>
      </c>
    </row>
    <row r="1623" spans="1:18" x14ac:dyDescent="0.25">
      <c r="A1623" t="s">
        <v>1434</v>
      </c>
      <c r="B1623">
        <v>2004</v>
      </c>
      <c r="C1623" t="s">
        <v>8348</v>
      </c>
      <c r="D1623">
        <v>6</v>
      </c>
      <c r="E1623">
        <v>0</v>
      </c>
      <c r="F1623" s="17">
        <v>14133.04</v>
      </c>
      <c r="G1623" t="s">
        <v>8349</v>
      </c>
      <c r="H1623" t="s">
        <v>8350</v>
      </c>
      <c r="I1623" t="s">
        <v>8351</v>
      </c>
      <c r="L1623" s="20">
        <v>2004</v>
      </c>
      <c r="M1623" s="20" t="s">
        <v>8348</v>
      </c>
      <c r="N1623" s="20" t="s">
        <v>8349</v>
      </c>
      <c r="O1623" s="20" t="s">
        <v>8350</v>
      </c>
      <c r="P1623" s="20" t="s">
        <v>8351</v>
      </c>
      <c r="Q1623" s="20" t="str">
        <f>CONCATENATE(Table1[[#This Row],[date]],"-",M1623,"-",L1623)</f>
        <v>6-Jul-2004</v>
      </c>
      <c r="R1623" s="24">
        <f t="shared" si="25"/>
        <v>18.921286789869953</v>
      </c>
    </row>
    <row r="1624" spans="1:18" x14ac:dyDescent="0.25">
      <c r="A1624" t="s">
        <v>1432</v>
      </c>
      <c r="B1624">
        <v>1984</v>
      </c>
      <c r="C1624" t="s">
        <v>8348</v>
      </c>
      <c r="D1624">
        <v>7</v>
      </c>
      <c r="E1624">
        <v>3</v>
      </c>
      <c r="F1624" s="17">
        <v>14152.46</v>
      </c>
      <c r="G1624" t="s">
        <v>8349</v>
      </c>
      <c r="H1624" t="s">
        <v>8353</v>
      </c>
      <c r="I1624" t="s">
        <v>8356</v>
      </c>
      <c r="L1624" s="20">
        <v>1984</v>
      </c>
      <c r="M1624" s="20" t="s">
        <v>8348</v>
      </c>
      <c r="N1624" s="20" t="s">
        <v>8349</v>
      </c>
      <c r="O1624" s="20" t="s">
        <v>8353</v>
      </c>
      <c r="P1624" s="20" t="s">
        <v>8356</v>
      </c>
      <c r="Q1624" s="20" t="str">
        <f>CONCATENATE(Table1[[#This Row],[date]],"-",M1624,"-",L1624)</f>
        <v>7-Jul-1984</v>
      </c>
      <c r="R1624" s="24">
        <f t="shared" si="25"/>
        <v>38.918548939082818</v>
      </c>
    </row>
    <row r="1625" spans="1:18" x14ac:dyDescent="0.25">
      <c r="A1625" t="s">
        <v>1430</v>
      </c>
      <c r="B1625">
        <v>1968</v>
      </c>
      <c r="C1625" t="s">
        <v>8357</v>
      </c>
      <c r="D1625">
        <v>25</v>
      </c>
      <c r="E1625">
        <v>0</v>
      </c>
      <c r="F1625" s="17">
        <v>14193.55</v>
      </c>
      <c r="G1625" t="s">
        <v>8349</v>
      </c>
      <c r="H1625" t="s">
        <v>8353</v>
      </c>
      <c r="I1625" t="s">
        <v>8372</v>
      </c>
      <c r="L1625" s="20">
        <v>1968</v>
      </c>
      <c r="M1625" s="20" t="s">
        <v>8357</v>
      </c>
      <c r="N1625" s="20" t="s">
        <v>8349</v>
      </c>
      <c r="O1625" s="20" t="s">
        <v>8353</v>
      </c>
      <c r="P1625" s="20" t="s">
        <v>8372</v>
      </c>
      <c r="Q1625" s="20" t="str">
        <f>CONCATENATE(Table1[[#This Row],[date]],"-",M1625,"-",L1625)</f>
        <v>25-Dec-1968</v>
      </c>
      <c r="R1625" s="24">
        <f t="shared" si="25"/>
        <v>54.450376454483234</v>
      </c>
    </row>
    <row r="1626" spans="1:18" x14ac:dyDescent="0.25">
      <c r="A1626" t="s">
        <v>1428</v>
      </c>
      <c r="B1626">
        <v>1983</v>
      </c>
      <c r="C1626" t="s">
        <v>8352</v>
      </c>
      <c r="D1626">
        <v>17</v>
      </c>
      <c r="E1626">
        <v>3</v>
      </c>
      <c r="F1626" s="17">
        <v>14209.4</v>
      </c>
      <c r="G1626" t="s">
        <v>8349</v>
      </c>
      <c r="H1626" t="s">
        <v>8353</v>
      </c>
      <c r="I1626" t="s">
        <v>8372</v>
      </c>
      <c r="L1626" s="20">
        <v>1983</v>
      </c>
      <c r="M1626" s="20" t="s">
        <v>8352</v>
      </c>
      <c r="N1626" s="20" t="s">
        <v>8349</v>
      </c>
      <c r="O1626" s="20" t="s">
        <v>8353</v>
      </c>
      <c r="P1626" s="20" t="s">
        <v>8372</v>
      </c>
      <c r="Q1626" s="20" t="str">
        <f>CONCATENATE(Table1[[#This Row],[date]],"-",M1626,"-",L1626)</f>
        <v>17-Nov-1983</v>
      </c>
      <c r="R1626" s="24">
        <f t="shared" si="25"/>
        <v>39.557128547579296</v>
      </c>
    </row>
    <row r="1627" spans="1:18" x14ac:dyDescent="0.25">
      <c r="A1627" t="s">
        <v>1426</v>
      </c>
      <c r="B1627">
        <v>1958</v>
      </c>
      <c r="C1627" t="s">
        <v>8355</v>
      </c>
      <c r="D1627">
        <v>21</v>
      </c>
      <c r="E1627">
        <v>0</v>
      </c>
      <c r="F1627" s="17">
        <v>14210.54</v>
      </c>
      <c r="G1627" t="s">
        <v>8349</v>
      </c>
      <c r="H1627" t="s">
        <v>8349</v>
      </c>
      <c r="I1627" t="s">
        <v>8356</v>
      </c>
      <c r="L1627" s="20">
        <v>1958</v>
      </c>
      <c r="M1627" s="20" t="s">
        <v>8355</v>
      </c>
      <c r="N1627" s="20" t="s">
        <v>8349</v>
      </c>
      <c r="O1627" s="20" t="s">
        <v>8349</v>
      </c>
      <c r="P1627" s="20" t="s">
        <v>8356</v>
      </c>
      <c r="Q1627" s="20" t="str">
        <f>CONCATENATE(Table1[[#This Row],[date]],"-",M1627,"-",L1627)</f>
        <v>21-Sep-1958</v>
      </c>
      <c r="R1627" s="24">
        <f t="shared" si="25"/>
        <v>64.713183439807509</v>
      </c>
    </row>
    <row r="1628" spans="1:18" x14ac:dyDescent="0.25">
      <c r="A1628" t="s">
        <v>1424</v>
      </c>
      <c r="B1628">
        <v>1961</v>
      </c>
      <c r="C1628" t="s">
        <v>8355</v>
      </c>
      <c r="D1628">
        <v>25</v>
      </c>
      <c r="E1628">
        <v>2</v>
      </c>
      <c r="F1628" s="17">
        <v>14235.07</v>
      </c>
      <c r="G1628" t="s">
        <v>8349</v>
      </c>
      <c r="H1628" t="s">
        <v>8353</v>
      </c>
      <c r="I1628" t="s">
        <v>8360</v>
      </c>
      <c r="L1628" s="20">
        <v>1961</v>
      </c>
      <c r="M1628" s="20" t="s">
        <v>8355</v>
      </c>
      <c r="N1628" s="20" t="s">
        <v>8349</v>
      </c>
      <c r="O1628" s="20" t="s">
        <v>8353</v>
      </c>
      <c r="P1628" s="20" t="s">
        <v>8360</v>
      </c>
      <c r="Q1628" s="20" t="str">
        <f>CONCATENATE(Table1[[#This Row],[date]],"-",M1628,"-",L1628)</f>
        <v>25-Sep-1961</v>
      </c>
      <c r="R1628" s="24">
        <f t="shared" si="25"/>
        <v>61.702216427640153</v>
      </c>
    </row>
    <row r="1629" spans="1:18" x14ac:dyDescent="0.25">
      <c r="A1629" t="s">
        <v>1422</v>
      </c>
      <c r="B1629">
        <v>1959</v>
      </c>
      <c r="C1629" t="s">
        <v>8359</v>
      </c>
      <c r="D1629">
        <v>10</v>
      </c>
      <c r="E1629">
        <v>0</v>
      </c>
      <c r="F1629" s="17">
        <v>14254.61</v>
      </c>
      <c r="G1629" t="s">
        <v>8349</v>
      </c>
      <c r="H1629" t="s">
        <v>8353</v>
      </c>
      <c r="I1629" t="s">
        <v>8356</v>
      </c>
      <c r="L1629" s="20">
        <v>1959</v>
      </c>
      <c r="M1629" s="20" t="s">
        <v>8359</v>
      </c>
      <c r="N1629" s="20" t="s">
        <v>8349</v>
      </c>
      <c r="O1629" s="20" t="s">
        <v>8353</v>
      </c>
      <c r="P1629" s="20" t="s">
        <v>8356</v>
      </c>
      <c r="Q1629" s="20" t="str">
        <f>CONCATENATE(Table1[[#This Row],[date]],"-",M1629,"-",L1629)</f>
        <v>10-Oct-1959</v>
      </c>
      <c r="R1629" s="24">
        <f t="shared" si="25"/>
        <v>63.661176867023293</v>
      </c>
    </row>
    <row r="1630" spans="1:18" x14ac:dyDescent="0.25">
      <c r="A1630" t="s">
        <v>1420</v>
      </c>
      <c r="B1630">
        <v>1959</v>
      </c>
      <c r="C1630" t="s">
        <v>8352</v>
      </c>
      <c r="D1630">
        <v>8</v>
      </c>
      <c r="E1630">
        <v>0</v>
      </c>
      <c r="F1630" s="17">
        <v>14256.19</v>
      </c>
      <c r="G1630" t="s">
        <v>8349</v>
      </c>
      <c r="H1630" t="s">
        <v>8350</v>
      </c>
      <c r="I1630" t="s">
        <v>8356</v>
      </c>
      <c r="L1630" s="20">
        <v>1959</v>
      </c>
      <c r="M1630" s="20" t="s">
        <v>8352</v>
      </c>
      <c r="N1630" s="20" t="s">
        <v>8349</v>
      </c>
      <c r="O1630" s="20" t="s">
        <v>8350</v>
      </c>
      <c r="P1630" s="20" t="s">
        <v>8356</v>
      </c>
      <c r="Q1630" s="20" t="str">
        <f>CONCATENATE(Table1[[#This Row],[date]],"-",M1630,"-",L1630)</f>
        <v>8-Nov-1959</v>
      </c>
      <c r="R1630" s="24">
        <f t="shared" si="25"/>
        <v>63.581778358114654</v>
      </c>
    </row>
    <row r="1631" spans="1:18" x14ac:dyDescent="0.25">
      <c r="A1631" t="s">
        <v>1418</v>
      </c>
      <c r="B1631">
        <v>1974</v>
      </c>
      <c r="C1631" t="s">
        <v>8357</v>
      </c>
      <c r="D1631">
        <v>26</v>
      </c>
      <c r="E1631">
        <v>0</v>
      </c>
      <c r="F1631" s="17">
        <v>14256.79</v>
      </c>
      <c r="G1631" t="s">
        <v>8349</v>
      </c>
      <c r="H1631" t="s">
        <v>8349</v>
      </c>
      <c r="I1631" t="s">
        <v>8372</v>
      </c>
      <c r="L1631" s="20">
        <v>1974</v>
      </c>
      <c r="M1631" s="20" t="s">
        <v>8357</v>
      </c>
      <c r="N1631" s="20" t="s">
        <v>8349</v>
      </c>
      <c r="O1631" s="20" t="s">
        <v>8349</v>
      </c>
      <c r="P1631" s="20" t="s">
        <v>8372</v>
      </c>
      <c r="Q1631" s="20" t="str">
        <f>CONCATENATE(Table1[[#This Row],[date]],"-",M1631,"-",L1631)</f>
        <v>26-Dec-1974</v>
      </c>
      <c r="R1631" s="24">
        <f t="shared" si="25"/>
        <v>48.450334026941185</v>
      </c>
    </row>
    <row r="1632" spans="1:18" x14ac:dyDescent="0.25">
      <c r="A1632" t="s">
        <v>1416</v>
      </c>
      <c r="B1632">
        <v>1972</v>
      </c>
      <c r="C1632" t="s">
        <v>8348</v>
      </c>
      <c r="D1632">
        <v>13</v>
      </c>
      <c r="E1632">
        <v>0</v>
      </c>
      <c r="F1632" s="17">
        <v>14258.33</v>
      </c>
      <c r="G1632" t="s">
        <v>8349</v>
      </c>
      <c r="H1632" t="s">
        <v>8349</v>
      </c>
      <c r="I1632" t="s">
        <v>8372</v>
      </c>
      <c r="L1632" s="20">
        <v>1972</v>
      </c>
      <c r="M1632" s="20" t="s">
        <v>8348</v>
      </c>
      <c r="N1632" s="20" t="s">
        <v>8349</v>
      </c>
      <c r="O1632" s="20" t="s">
        <v>8349</v>
      </c>
      <c r="P1632" s="20" t="s">
        <v>8372</v>
      </c>
      <c r="Q1632" s="20" t="str">
        <f>CONCATENATE(Table1[[#This Row],[date]],"-",M1632,"-",L1632)</f>
        <v>13-Jul-1972</v>
      </c>
      <c r="R1632" s="24">
        <f t="shared" si="25"/>
        <v>50.902121834360024</v>
      </c>
    </row>
    <row r="1633" spans="1:18" x14ac:dyDescent="0.25">
      <c r="A1633" t="s">
        <v>1414</v>
      </c>
      <c r="B1633">
        <v>2004</v>
      </c>
      <c r="C1633" t="s">
        <v>8355</v>
      </c>
      <c r="D1633">
        <v>6</v>
      </c>
      <c r="E1633">
        <v>0</v>
      </c>
      <c r="F1633" s="17">
        <v>14283.46</v>
      </c>
      <c r="G1633" t="s">
        <v>8349</v>
      </c>
      <c r="H1633" t="s">
        <v>8349</v>
      </c>
      <c r="I1633" t="s">
        <v>8366</v>
      </c>
      <c r="L1633" s="20">
        <v>2004</v>
      </c>
      <c r="M1633" s="20" t="s">
        <v>8355</v>
      </c>
      <c r="N1633" s="20" t="s">
        <v>8349</v>
      </c>
      <c r="O1633" s="20" t="s">
        <v>8349</v>
      </c>
      <c r="P1633" s="20" t="s">
        <v>8366</v>
      </c>
      <c r="Q1633" s="20" t="str">
        <f>CONCATENATE(Table1[[#This Row],[date]],"-",M1633,"-",L1633)</f>
        <v>6-Sep-2004</v>
      </c>
      <c r="R1633" s="24">
        <f t="shared" si="25"/>
        <v>18.751540041067763</v>
      </c>
    </row>
    <row r="1634" spans="1:18" x14ac:dyDescent="0.25">
      <c r="A1634" t="s">
        <v>1412</v>
      </c>
      <c r="B1634">
        <v>1968</v>
      </c>
      <c r="C1634" t="s">
        <v>8357</v>
      </c>
      <c r="D1634">
        <v>15</v>
      </c>
      <c r="E1634">
        <v>0</v>
      </c>
      <c r="F1634" s="17">
        <v>14285.9</v>
      </c>
      <c r="G1634" t="s">
        <v>8349</v>
      </c>
      <c r="H1634" t="s">
        <v>8350</v>
      </c>
      <c r="I1634" t="s">
        <v>8356</v>
      </c>
      <c r="L1634" s="20">
        <v>1968</v>
      </c>
      <c r="M1634" s="20" t="s">
        <v>8357</v>
      </c>
      <c r="N1634" s="20" t="s">
        <v>8349</v>
      </c>
      <c r="O1634" s="20" t="s">
        <v>8350</v>
      </c>
      <c r="P1634" s="20" t="s">
        <v>8356</v>
      </c>
      <c r="Q1634" s="20" t="str">
        <f>CONCATENATE(Table1[[#This Row],[date]],"-",M1634,"-",L1634)</f>
        <v>15-Dec-1968</v>
      </c>
      <c r="R1634" s="24">
        <f t="shared" si="25"/>
        <v>54.477754962354553</v>
      </c>
    </row>
    <row r="1635" spans="1:18" x14ac:dyDescent="0.25">
      <c r="A1635" t="s">
        <v>1410</v>
      </c>
      <c r="B1635">
        <v>1958</v>
      </c>
      <c r="C1635" t="s">
        <v>8359</v>
      </c>
      <c r="D1635">
        <v>15</v>
      </c>
      <c r="E1635">
        <v>0</v>
      </c>
      <c r="F1635" s="17">
        <v>14313.85</v>
      </c>
      <c r="G1635" t="s">
        <v>8349</v>
      </c>
      <c r="H1635" t="s">
        <v>8350</v>
      </c>
      <c r="I1635" t="s">
        <v>8351</v>
      </c>
      <c r="L1635" s="20">
        <v>1958</v>
      </c>
      <c r="M1635" s="20" t="s">
        <v>8359</v>
      </c>
      <c r="N1635" s="20" t="s">
        <v>8349</v>
      </c>
      <c r="O1635" s="20" t="s">
        <v>8350</v>
      </c>
      <c r="P1635" s="20" t="s">
        <v>8351</v>
      </c>
      <c r="Q1635" s="20" t="str">
        <f>CONCATENATE(Table1[[#This Row],[date]],"-",M1635,"-",L1635)</f>
        <v>15-Oct-1958</v>
      </c>
      <c r="R1635" s="24">
        <f t="shared" si="25"/>
        <v>64.647473658010455</v>
      </c>
    </row>
    <row r="1636" spans="1:18" x14ac:dyDescent="0.25">
      <c r="A1636" t="s">
        <v>1408</v>
      </c>
      <c r="B1636">
        <v>1958</v>
      </c>
      <c r="C1636" t="s">
        <v>8348</v>
      </c>
      <c r="D1636">
        <v>10</v>
      </c>
      <c r="E1636">
        <v>0</v>
      </c>
      <c r="F1636" s="17">
        <v>14319.03</v>
      </c>
      <c r="G1636" t="s">
        <v>8349</v>
      </c>
      <c r="H1636" t="s">
        <v>8349</v>
      </c>
      <c r="I1636" t="s">
        <v>8360</v>
      </c>
      <c r="L1636" s="20">
        <v>1958</v>
      </c>
      <c r="M1636" s="20" t="s">
        <v>8348</v>
      </c>
      <c r="N1636" s="20" t="s">
        <v>8349</v>
      </c>
      <c r="O1636" s="20" t="s">
        <v>8349</v>
      </c>
      <c r="P1636" s="20" t="s">
        <v>8360</v>
      </c>
      <c r="Q1636" s="20" t="str">
        <f>CONCATENATE(Table1[[#This Row],[date]],"-",M1636,"-",L1636)</f>
        <v>10-Jul-1958</v>
      </c>
      <c r="R1636" s="24">
        <f t="shared" si="25"/>
        <v>64.913050692773581</v>
      </c>
    </row>
    <row r="1637" spans="1:18" x14ac:dyDescent="0.25">
      <c r="A1637" t="s">
        <v>1406</v>
      </c>
      <c r="B1637">
        <v>1969</v>
      </c>
      <c r="C1637" t="s">
        <v>8355</v>
      </c>
      <c r="D1637">
        <v>26</v>
      </c>
      <c r="E1637">
        <v>0</v>
      </c>
      <c r="F1637" s="17">
        <v>14337.91</v>
      </c>
      <c r="G1637" t="s">
        <v>8349</v>
      </c>
      <c r="H1637" t="s">
        <v>8350</v>
      </c>
      <c r="I1637" t="s">
        <v>8373</v>
      </c>
      <c r="L1637" s="20">
        <v>1969</v>
      </c>
      <c r="M1637" s="20" t="s">
        <v>8355</v>
      </c>
      <c r="N1637" s="20" t="s">
        <v>8349</v>
      </c>
      <c r="O1637" s="20" t="s">
        <v>8350</v>
      </c>
      <c r="P1637" s="20" t="s">
        <v>8373</v>
      </c>
      <c r="Q1637" s="20" t="str">
        <f>CONCATENATE(Table1[[#This Row],[date]],"-",M1637,"-",L1637)</f>
        <v>26-Sep-1969</v>
      </c>
      <c r="R1637" s="24">
        <f t="shared" si="25"/>
        <v>53.69947232178415</v>
      </c>
    </row>
    <row r="1638" spans="1:18" x14ac:dyDescent="0.25">
      <c r="A1638" t="s">
        <v>1404</v>
      </c>
      <c r="B1638">
        <v>1959</v>
      </c>
      <c r="C1638" t="s">
        <v>8357</v>
      </c>
      <c r="D1638">
        <v>24</v>
      </c>
      <c r="E1638">
        <v>1</v>
      </c>
      <c r="F1638" s="17">
        <v>14349.85</v>
      </c>
      <c r="G1638" t="s">
        <v>8349</v>
      </c>
      <c r="H1638" t="s">
        <v>8349</v>
      </c>
      <c r="I1638" t="s">
        <v>8356</v>
      </c>
      <c r="L1638" s="20">
        <v>1959</v>
      </c>
      <c r="M1638" s="20" t="s">
        <v>8357</v>
      </c>
      <c r="N1638" s="20" t="s">
        <v>8349</v>
      </c>
      <c r="O1638" s="20" t="s">
        <v>8349</v>
      </c>
      <c r="P1638" s="20" t="s">
        <v>8356</v>
      </c>
      <c r="Q1638" s="20" t="str">
        <f>CONCATENATE(Table1[[#This Row],[date]],"-",M1638,"-",L1638)</f>
        <v>24-Dec-1959</v>
      </c>
      <c r="R1638" s="24">
        <f t="shared" si="25"/>
        <v>63.45583589570785</v>
      </c>
    </row>
    <row r="1639" spans="1:18" x14ac:dyDescent="0.25">
      <c r="A1639" t="s">
        <v>1402</v>
      </c>
      <c r="B1639">
        <v>1967</v>
      </c>
      <c r="C1639" t="s">
        <v>8359</v>
      </c>
      <c r="D1639">
        <v>10</v>
      </c>
      <c r="E1639">
        <v>0</v>
      </c>
      <c r="F1639" s="17">
        <v>14355.43</v>
      </c>
      <c r="G1639" t="s">
        <v>8349</v>
      </c>
      <c r="H1639" t="s">
        <v>8353</v>
      </c>
      <c r="I1639" t="s">
        <v>8372</v>
      </c>
      <c r="L1639" s="20">
        <v>1967</v>
      </c>
      <c r="M1639" s="20" t="s">
        <v>8359</v>
      </c>
      <c r="N1639" s="20" t="s">
        <v>8349</v>
      </c>
      <c r="O1639" s="20" t="s">
        <v>8353</v>
      </c>
      <c r="P1639" s="20" t="s">
        <v>8372</v>
      </c>
      <c r="Q1639" s="20" t="str">
        <f>CONCATENATE(Table1[[#This Row],[date]],"-",M1639,"-",L1639)</f>
        <v>10-Oct-1967</v>
      </c>
      <c r="R1639" s="24">
        <f t="shared" si="25"/>
        <v>55.661174888323167</v>
      </c>
    </row>
    <row r="1640" spans="1:18" x14ac:dyDescent="0.25">
      <c r="A1640" t="s">
        <v>1400</v>
      </c>
      <c r="B1640">
        <v>1988</v>
      </c>
      <c r="C1640" t="s">
        <v>8352</v>
      </c>
      <c r="D1640">
        <v>16</v>
      </c>
      <c r="E1640">
        <v>1</v>
      </c>
      <c r="F1640" s="17">
        <v>14358.36</v>
      </c>
      <c r="G1640" t="s">
        <v>8349</v>
      </c>
      <c r="H1640" t="s">
        <v>8349</v>
      </c>
      <c r="I1640" t="s">
        <v>8360</v>
      </c>
      <c r="L1640" s="20">
        <v>1988</v>
      </c>
      <c r="M1640" s="20" t="s">
        <v>8352</v>
      </c>
      <c r="N1640" s="20" t="s">
        <v>8349</v>
      </c>
      <c r="O1640" s="20" t="s">
        <v>8349</v>
      </c>
      <c r="P1640" s="20" t="s">
        <v>8360</v>
      </c>
      <c r="Q1640" s="20" t="str">
        <f>CONCATENATE(Table1[[#This Row],[date]],"-",M1640,"-",L1640)</f>
        <v>16-Nov-1988</v>
      </c>
      <c r="R1640" s="24">
        <f t="shared" si="25"/>
        <v>34.557152635181382</v>
      </c>
    </row>
    <row r="1641" spans="1:18" x14ac:dyDescent="0.25">
      <c r="A1641" t="s">
        <v>1398</v>
      </c>
      <c r="B1641">
        <v>1963</v>
      </c>
      <c r="C1641" t="s">
        <v>8348</v>
      </c>
      <c r="D1641">
        <v>16</v>
      </c>
      <c r="E1641">
        <v>3</v>
      </c>
      <c r="F1641" s="17">
        <v>14382.71</v>
      </c>
      <c r="G1641" t="s">
        <v>8349</v>
      </c>
      <c r="H1641" t="s">
        <v>8349</v>
      </c>
      <c r="I1641" t="s">
        <v>8356</v>
      </c>
      <c r="L1641" s="20">
        <v>1963</v>
      </c>
      <c r="M1641" s="20" t="s">
        <v>8348</v>
      </c>
      <c r="N1641" s="20" t="s">
        <v>8349</v>
      </c>
      <c r="O1641" s="20" t="s">
        <v>8349</v>
      </c>
      <c r="P1641" s="20" t="s">
        <v>8356</v>
      </c>
      <c r="Q1641" s="20" t="str">
        <f>CONCATENATE(Table1[[#This Row],[date]],"-",M1641,"-",L1641)</f>
        <v>16-Jul-1963</v>
      </c>
      <c r="R1641" s="24">
        <f t="shared" si="25"/>
        <v>59.896633752244163</v>
      </c>
    </row>
    <row r="1642" spans="1:18" x14ac:dyDescent="0.25">
      <c r="A1642" t="s">
        <v>1396</v>
      </c>
      <c r="B1642">
        <v>1965</v>
      </c>
      <c r="C1642" t="s">
        <v>8354</v>
      </c>
      <c r="D1642">
        <v>22</v>
      </c>
      <c r="E1642">
        <v>4</v>
      </c>
      <c r="F1642" s="17">
        <v>14394.4</v>
      </c>
      <c r="G1642" t="s">
        <v>8349</v>
      </c>
      <c r="H1642" t="s">
        <v>8350</v>
      </c>
      <c r="I1642" t="s">
        <v>8366</v>
      </c>
      <c r="L1642" s="20">
        <v>1965</v>
      </c>
      <c r="M1642" s="20" t="s">
        <v>8354</v>
      </c>
      <c r="N1642" s="20" t="s">
        <v>8349</v>
      </c>
      <c r="O1642" s="20" t="s">
        <v>8350</v>
      </c>
      <c r="P1642" s="20" t="s">
        <v>8366</v>
      </c>
      <c r="Q1642" s="20" t="str">
        <f>CONCATENATE(Table1[[#This Row],[date]],"-",M1642,"-",L1642)</f>
        <v>22-Jun-1965</v>
      </c>
      <c r="R1642" s="24">
        <f t="shared" si="25"/>
        <v>57.962318437050442</v>
      </c>
    </row>
    <row r="1643" spans="1:18" x14ac:dyDescent="0.25">
      <c r="A1643" t="s">
        <v>1394</v>
      </c>
      <c r="B1643">
        <v>1958</v>
      </c>
      <c r="C1643" t="s">
        <v>8355</v>
      </c>
      <c r="D1643">
        <v>14</v>
      </c>
      <c r="E1643">
        <v>0</v>
      </c>
      <c r="F1643" s="17">
        <v>14394.56</v>
      </c>
      <c r="G1643" t="s">
        <v>8349</v>
      </c>
      <c r="H1643" t="s">
        <v>8353</v>
      </c>
      <c r="I1643" t="s">
        <v>8364</v>
      </c>
      <c r="L1643" s="20">
        <v>1958</v>
      </c>
      <c r="M1643" s="20" t="s">
        <v>8355</v>
      </c>
      <c r="N1643" s="20" t="s">
        <v>8349</v>
      </c>
      <c r="O1643" s="20" t="s">
        <v>8353</v>
      </c>
      <c r="P1643" s="20" t="s">
        <v>8364</v>
      </c>
      <c r="Q1643" s="20" t="str">
        <f>CONCATENATE(Table1[[#This Row],[date]],"-",M1643,"-",L1643)</f>
        <v>14-Sep-1958</v>
      </c>
      <c r="R1643" s="24">
        <f t="shared" si="25"/>
        <v>64.732348792831658</v>
      </c>
    </row>
    <row r="1644" spans="1:18" x14ac:dyDescent="0.25">
      <c r="A1644" t="s">
        <v>1392</v>
      </c>
      <c r="B1644">
        <v>1958</v>
      </c>
      <c r="C1644" t="s">
        <v>8348</v>
      </c>
      <c r="D1644">
        <v>29</v>
      </c>
      <c r="E1644">
        <v>0</v>
      </c>
      <c r="F1644" s="17">
        <v>14410.93</v>
      </c>
      <c r="G1644" t="s">
        <v>8349</v>
      </c>
      <c r="H1644" t="s">
        <v>8349</v>
      </c>
      <c r="I1644" t="s">
        <v>8363</v>
      </c>
      <c r="L1644" s="20">
        <v>1958</v>
      </c>
      <c r="M1644" s="20" t="s">
        <v>8348</v>
      </c>
      <c r="N1644" s="20" t="s">
        <v>8349</v>
      </c>
      <c r="O1644" s="20" t="s">
        <v>8349</v>
      </c>
      <c r="P1644" s="20" t="s">
        <v>8363</v>
      </c>
      <c r="Q1644" s="20" t="str">
        <f>CONCATENATE(Table1[[#This Row],[date]],"-",M1644,"-",L1644)</f>
        <v>29-Jul-1958</v>
      </c>
      <c r="R1644" s="24">
        <f t="shared" si="25"/>
        <v>64.861030448850912</v>
      </c>
    </row>
    <row r="1645" spans="1:18" x14ac:dyDescent="0.25">
      <c r="A1645" t="s">
        <v>1390</v>
      </c>
      <c r="B1645">
        <v>1958</v>
      </c>
      <c r="C1645" t="s">
        <v>8355</v>
      </c>
      <c r="D1645">
        <v>20</v>
      </c>
      <c r="E1645">
        <v>1</v>
      </c>
      <c r="F1645" s="17">
        <v>14418.28</v>
      </c>
      <c r="G1645" t="s">
        <v>8349</v>
      </c>
      <c r="H1645" t="s">
        <v>8350</v>
      </c>
      <c r="I1645" t="s">
        <v>8351</v>
      </c>
      <c r="L1645" s="20">
        <v>1958</v>
      </c>
      <c r="M1645" s="20" t="s">
        <v>8355</v>
      </c>
      <c r="N1645" s="20" t="s">
        <v>8349</v>
      </c>
      <c r="O1645" s="20" t="s">
        <v>8350</v>
      </c>
      <c r="P1645" s="20" t="s">
        <v>8351</v>
      </c>
      <c r="Q1645" s="20" t="str">
        <f>CONCATENATE(Table1[[#This Row],[date]],"-",M1645,"-",L1645)</f>
        <v>20-Sep-1958</v>
      </c>
      <c r="R1645" s="24">
        <f t="shared" si="25"/>
        <v>64.715921347382391</v>
      </c>
    </row>
    <row r="1646" spans="1:18" x14ac:dyDescent="0.25">
      <c r="A1646" t="s">
        <v>1388</v>
      </c>
      <c r="B1646">
        <v>1999</v>
      </c>
      <c r="C1646" t="s">
        <v>8358</v>
      </c>
      <c r="D1646">
        <v>10</v>
      </c>
      <c r="E1646">
        <v>2</v>
      </c>
      <c r="F1646" s="17">
        <v>14426.07</v>
      </c>
      <c r="G1646" t="s">
        <v>8349</v>
      </c>
      <c r="H1646" t="s">
        <v>8353</v>
      </c>
      <c r="I1646" t="s">
        <v>8356</v>
      </c>
      <c r="L1646" s="20">
        <v>1999</v>
      </c>
      <c r="M1646" s="20" t="s">
        <v>8358</v>
      </c>
      <c r="N1646" s="20" t="s">
        <v>8349</v>
      </c>
      <c r="O1646" s="20" t="s">
        <v>8353</v>
      </c>
      <c r="P1646" s="20" t="s">
        <v>8356</v>
      </c>
      <c r="Q1646" s="20" t="str">
        <f>CONCATENATE(Table1[[#This Row],[date]],"-",M1646,"-",L1646)</f>
        <v>10-Aug-1999</v>
      </c>
      <c r="R1646" s="24">
        <f t="shared" si="25"/>
        <v>23.828167780089803</v>
      </c>
    </row>
    <row r="1647" spans="1:18" x14ac:dyDescent="0.25">
      <c r="A1647" t="s">
        <v>1386</v>
      </c>
      <c r="B1647">
        <v>1967</v>
      </c>
      <c r="C1647" t="s">
        <v>8358</v>
      </c>
      <c r="D1647">
        <v>15</v>
      </c>
      <c r="E1647">
        <v>0</v>
      </c>
      <c r="F1647" s="17">
        <v>14426.66</v>
      </c>
      <c r="G1647" t="s">
        <v>8349</v>
      </c>
      <c r="H1647" t="s">
        <v>8349</v>
      </c>
      <c r="I1647" t="s">
        <v>8372</v>
      </c>
      <c r="L1647" s="20">
        <v>1967</v>
      </c>
      <c r="M1647" s="20" t="s">
        <v>8358</v>
      </c>
      <c r="N1647" s="20" t="s">
        <v>8349</v>
      </c>
      <c r="O1647" s="20" t="s">
        <v>8349</v>
      </c>
      <c r="P1647" s="20" t="s">
        <v>8372</v>
      </c>
      <c r="Q1647" s="20" t="str">
        <f>CONCATENATE(Table1[[#This Row],[date]],"-",M1647,"-",L1647)</f>
        <v>15-Aug-1967</v>
      </c>
      <c r="R1647" s="24">
        <f t="shared" si="25"/>
        <v>55.814496373504973</v>
      </c>
    </row>
    <row r="1648" spans="1:18" x14ac:dyDescent="0.25">
      <c r="A1648" t="s">
        <v>1384</v>
      </c>
      <c r="B1648">
        <v>1967</v>
      </c>
      <c r="C1648" t="s">
        <v>8352</v>
      </c>
      <c r="D1648">
        <v>4</v>
      </c>
      <c r="E1648">
        <v>0</v>
      </c>
      <c r="F1648" s="17">
        <v>14427.63</v>
      </c>
      <c r="G1648" t="s">
        <v>8349</v>
      </c>
      <c r="H1648" t="s">
        <v>8349</v>
      </c>
      <c r="I1648" t="s">
        <v>8369</v>
      </c>
      <c r="L1648" s="20">
        <v>1967</v>
      </c>
      <c r="M1648" s="20" t="s">
        <v>8352</v>
      </c>
      <c r="N1648" s="20" t="s">
        <v>8349</v>
      </c>
      <c r="O1648" s="20" t="s">
        <v>8349</v>
      </c>
      <c r="P1648" s="20" t="s">
        <v>8369</v>
      </c>
      <c r="Q1648" s="20" t="str">
        <f>CONCATENATE(Table1[[#This Row],[date]],"-",M1648,"-",L1648)</f>
        <v>4-Nov-1967</v>
      </c>
      <c r="R1648" s="24">
        <f t="shared" si="25"/>
        <v>55.592727796724148</v>
      </c>
    </row>
    <row r="1649" spans="1:18" x14ac:dyDescent="0.25">
      <c r="A1649" t="s">
        <v>1382</v>
      </c>
      <c r="B1649">
        <v>1959</v>
      </c>
      <c r="C1649" t="s">
        <v>8354</v>
      </c>
      <c r="D1649">
        <v>29</v>
      </c>
      <c r="E1649">
        <v>0</v>
      </c>
      <c r="F1649" s="17">
        <v>14449.85</v>
      </c>
      <c r="G1649" t="s">
        <v>8349</v>
      </c>
      <c r="H1649" t="s">
        <v>8353</v>
      </c>
      <c r="I1649" t="s">
        <v>8366</v>
      </c>
      <c r="L1649" s="20">
        <v>1959</v>
      </c>
      <c r="M1649" s="20" t="s">
        <v>8354</v>
      </c>
      <c r="N1649" s="20" t="s">
        <v>8349</v>
      </c>
      <c r="O1649" s="20" t="s">
        <v>8353</v>
      </c>
      <c r="P1649" s="20" t="s">
        <v>8366</v>
      </c>
      <c r="Q1649" s="20" t="str">
        <f>CONCATENATE(Table1[[#This Row],[date]],"-",M1649,"-",L1649)</f>
        <v>29-Jun-1959</v>
      </c>
      <c r="R1649" s="24">
        <f t="shared" si="25"/>
        <v>63.943178467629842</v>
      </c>
    </row>
    <row r="1650" spans="1:18" x14ac:dyDescent="0.25">
      <c r="A1650" t="s">
        <v>1380</v>
      </c>
      <c r="B1650">
        <v>1959</v>
      </c>
      <c r="C1650" t="s">
        <v>8358</v>
      </c>
      <c r="D1650">
        <v>3</v>
      </c>
      <c r="E1650">
        <v>0</v>
      </c>
      <c r="F1650" s="17">
        <v>14451.84</v>
      </c>
      <c r="G1650" t="s">
        <v>8349</v>
      </c>
      <c r="H1650" t="s">
        <v>8350</v>
      </c>
      <c r="I1650" t="s">
        <v>8367</v>
      </c>
      <c r="L1650" s="20">
        <v>1959</v>
      </c>
      <c r="M1650" s="20" t="s">
        <v>8358</v>
      </c>
      <c r="N1650" s="20" t="s">
        <v>8349</v>
      </c>
      <c r="O1650" s="20" t="s">
        <v>8350</v>
      </c>
      <c r="P1650" s="20" t="s">
        <v>8367</v>
      </c>
      <c r="Q1650" s="20" t="str">
        <f>CONCATENATE(Table1[[#This Row],[date]],"-",M1650,"-",L1650)</f>
        <v>3-Aug-1959</v>
      </c>
      <c r="R1650" s="24">
        <f t="shared" si="25"/>
        <v>63.847352681015963</v>
      </c>
    </row>
    <row r="1651" spans="1:18" x14ac:dyDescent="0.25">
      <c r="A1651" t="s">
        <v>1378</v>
      </c>
      <c r="B1651">
        <v>1996</v>
      </c>
      <c r="C1651" t="s">
        <v>8352</v>
      </c>
      <c r="D1651">
        <v>10</v>
      </c>
      <c r="E1651">
        <v>2</v>
      </c>
      <c r="F1651" s="17">
        <v>14455.64</v>
      </c>
      <c r="G1651" t="s">
        <v>8349</v>
      </c>
      <c r="H1651" t="s">
        <v>8350</v>
      </c>
      <c r="I1651" t="s">
        <v>8366</v>
      </c>
      <c r="L1651" s="20">
        <v>1996</v>
      </c>
      <c r="M1651" s="20" t="s">
        <v>8352</v>
      </c>
      <c r="N1651" s="20" t="s">
        <v>8349</v>
      </c>
      <c r="O1651" s="20" t="s">
        <v>8350</v>
      </c>
      <c r="P1651" s="20" t="s">
        <v>8366</v>
      </c>
      <c r="Q1651" s="20" t="str">
        <f>CONCATENATE(Table1[[#This Row],[date]],"-",M1651,"-",L1651)</f>
        <v>10-Nov-1996</v>
      </c>
      <c r="R1651" s="24">
        <f t="shared" si="25"/>
        <v>26.573579739904176</v>
      </c>
    </row>
    <row r="1652" spans="1:18" x14ac:dyDescent="0.25">
      <c r="A1652" t="s">
        <v>1376</v>
      </c>
      <c r="B1652">
        <v>1976</v>
      </c>
      <c r="C1652" t="s">
        <v>8352</v>
      </c>
      <c r="D1652">
        <v>27</v>
      </c>
      <c r="E1652">
        <v>2</v>
      </c>
      <c r="F1652" s="17">
        <v>14470.01</v>
      </c>
      <c r="G1652" t="s">
        <v>8349</v>
      </c>
      <c r="H1652" t="s">
        <v>8350</v>
      </c>
      <c r="I1652" t="s">
        <v>8356</v>
      </c>
      <c r="L1652" s="20">
        <v>1976</v>
      </c>
      <c r="M1652" s="20" t="s">
        <v>8352</v>
      </c>
      <c r="N1652" s="20" t="s">
        <v>8349</v>
      </c>
      <c r="O1652" s="20" t="s">
        <v>8350</v>
      </c>
      <c r="P1652" s="20" t="s">
        <v>8356</v>
      </c>
      <c r="Q1652" s="20" t="str">
        <f>CONCATENATE(Table1[[#This Row],[date]],"-",M1652,"-",L1652)</f>
        <v>27-Nov-1976</v>
      </c>
      <c r="R1652" s="24">
        <f t="shared" si="25"/>
        <v>46.527036276522928</v>
      </c>
    </row>
    <row r="1653" spans="1:18" x14ac:dyDescent="0.25">
      <c r="A1653" t="s">
        <v>1374</v>
      </c>
      <c r="B1653">
        <v>1959</v>
      </c>
      <c r="C1653" t="s">
        <v>8352</v>
      </c>
      <c r="D1653">
        <v>20</v>
      </c>
      <c r="E1653">
        <v>1</v>
      </c>
      <c r="F1653" s="17">
        <v>14474.68</v>
      </c>
      <c r="G1653" t="s">
        <v>8349</v>
      </c>
      <c r="H1653" t="s">
        <v>8349</v>
      </c>
      <c r="I1653" t="s">
        <v>8351</v>
      </c>
      <c r="L1653" s="20">
        <v>1959</v>
      </c>
      <c r="M1653" s="20" t="s">
        <v>8352</v>
      </c>
      <c r="N1653" s="20" t="s">
        <v>8349</v>
      </c>
      <c r="O1653" s="20" t="s">
        <v>8349</v>
      </c>
      <c r="P1653" s="20" t="s">
        <v>8351</v>
      </c>
      <c r="Q1653" s="20" t="str">
        <f>CONCATENATE(Table1[[#This Row],[date]],"-",M1653,"-",L1653)</f>
        <v>20-Nov-1959</v>
      </c>
      <c r="R1653" s="24">
        <f t="shared" si="25"/>
        <v>63.548923802704181</v>
      </c>
    </row>
    <row r="1654" spans="1:18" x14ac:dyDescent="0.25">
      <c r="A1654" t="s">
        <v>1372</v>
      </c>
      <c r="B1654">
        <v>1979</v>
      </c>
      <c r="C1654" t="s">
        <v>8359</v>
      </c>
      <c r="D1654">
        <v>20</v>
      </c>
      <c r="E1654">
        <v>5</v>
      </c>
      <c r="F1654" s="17">
        <v>14478.33</v>
      </c>
      <c r="G1654" t="s">
        <v>8349</v>
      </c>
      <c r="H1654" t="s">
        <v>8349</v>
      </c>
      <c r="I1654" t="s">
        <v>8351</v>
      </c>
      <c r="L1654" s="20">
        <v>1979</v>
      </c>
      <c r="M1654" s="20" t="s">
        <v>8359</v>
      </c>
      <c r="N1654" s="20" t="s">
        <v>8349</v>
      </c>
      <c r="O1654" s="20" t="s">
        <v>8349</v>
      </c>
      <c r="P1654" s="20" t="s">
        <v>8351</v>
      </c>
      <c r="Q1654" s="20" t="str">
        <f>CONCATENATE(Table1[[#This Row],[date]],"-",M1654,"-",L1654)</f>
        <v>20-Oct-1979</v>
      </c>
      <c r="R1654" s="24">
        <f t="shared" si="25"/>
        <v>43.633791676807007</v>
      </c>
    </row>
    <row r="1655" spans="1:18" x14ac:dyDescent="0.25">
      <c r="A1655" t="s">
        <v>1370</v>
      </c>
      <c r="B1655">
        <v>1989</v>
      </c>
      <c r="C1655" t="s">
        <v>8348</v>
      </c>
      <c r="D1655">
        <v>22</v>
      </c>
      <c r="E1655">
        <v>3</v>
      </c>
      <c r="F1655" s="17">
        <v>14507.46</v>
      </c>
      <c r="G1655" t="s">
        <v>8349</v>
      </c>
      <c r="H1655" t="s">
        <v>8350</v>
      </c>
      <c r="I1655" t="s">
        <v>8356</v>
      </c>
      <c r="L1655" s="20">
        <v>1989</v>
      </c>
      <c r="M1655" s="20" t="s">
        <v>8348</v>
      </c>
      <c r="N1655" s="20" t="s">
        <v>8349</v>
      </c>
      <c r="O1655" s="20" t="s">
        <v>8350</v>
      </c>
      <c r="P1655" s="20" t="s">
        <v>8356</v>
      </c>
      <c r="Q1655" s="20" t="str">
        <f>CONCATENATE(Table1[[#This Row],[date]],"-",M1655,"-",L1655)</f>
        <v>22-Jul-1989</v>
      </c>
      <c r="R1655" s="24">
        <f t="shared" si="25"/>
        <v>33.880153328639594</v>
      </c>
    </row>
    <row r="1656" spans="1:18" x14ac:dyDescent="0.25">
      <c r="A1656" t="s">
        <v>1368</v>
      </c>
      <c r="B1656">
        <v>1989</v>
      </c>
      <c r="C1656" t="s">
        <v>8348</v>
      </c>
      <c r="D1656">
        <v>14</v>
      </c>
      <c r="E1656">
        <v>3</v>
      </c>
      <c r="F1656" s="17">
        <v>14547.26</v>
      </c>
      <c r="G1656" t="s">
        <v>8349</v>
      </c>
      <c r="H1656" t="s">
        <v>8350</v>
      </c>
      <c r="I1656" t="s">
        <v>8360</v>
      </c>
      <c r="L1656" s="20">
        <v>1989</v>
      </c>
      <c r="M1656" s="20" t="s">
        <v>8348</v>
      </c>
      <c r="N1656" s="20" t="s">
        <v>8349</v>
      </c>
      <c r="O1656" s="20" t="s">
        <v>8350</v>
      </c>
      <c r="P1656" s="20" t="s">
        <v>8360</v>
      </c>
      <c r="Q1656" s="20" t="str">
        <f>CONCATENATE(Table1[[#This Row],[date]],"-",M1656,"-",L1656)</f>
        <v>14-Jul-1989</v>
      </c>
      <c r="R1656" s="24">
        <f t="shared" si="25"/>
        <v>33.902057420010948</v>
      </c>
    </row>
    <row r="1657" spans="1:18" x14ac:dyDescent="0.25">
      <c r="A1657" t="s">
        <v>1366</v>
      </c>
      <c r="B1657">
        <v>1998</v>
      </c>
      <c r="C1657" t="s">
        <v>8355</v>
      </c>
      <c r="D1657">
        <v>12</v>
      </c>
      <c r="E1657">
        <v>0</v>
      </c>
      <c r="F1657" s="17">
        <v>14571.89</v>
      </c>
      <c r="G1657" t="s">
        <v>8349</v>
      </c>
      <c r="H1657" t="s">
        <v>8353</v>
      </c>
      <c r="I1657" t="s">
        <v>8366</v>
      </c>
      <c r="L1657" s="20">
        <v>1998</v>
      </c>
      <c r="M1657" s="20" t="s">
        <v>8355</v>
      </c>
      <c r="N1657" s="20" t="s">
        <v>8349</v>
      </c>
      <c r="O1657" s="20" t="s">
        <v>8353</v>
      </c>
      <c r="P1657" s="20" t="s">
        <v>8366</v>
      </c>
      <c r="Q1657" s="20" t="str">
        <f>CONCATENATE(Table1[[#This Row],[date]],"-",M1657,"-",L1657)</f>
        <v>12-Sep-1998</v>
      </c>
      <c r="R1657" s="24">
        <f t="shared" si="25"/>
        <v>24.737784330244313</v>
      </c>
    </row>
    <row r="1658" spans="1:18" x14ac:dyDescent="0.25">
      <c r="A1658" t="s">
        <v>1364</v>
      </c>
      <c r="B1658">
        <v>1962</v>
      </c>
      <c r="C1658" t="s">
        <v>8357</v>
      </c>
      <c r="D1658">
        <v>3</v>
      </c>
      <c r="E1658">
        <v>0</v>
      </c>
      <c r="F1658" s="17">
        <v>14574.64</v>
      </c>
      <c r="G1658" t="s">
        <v>8349</v>
      </c>
      <c r="H1658" t="s">
        <v>8353</v>
      </c>
      <c r="I1658" t="s">
        <v>8365</v>
      </c>
      <c r="L1658" s="20">
        <v>1962</v>
      </c>
      <c r="M1658" s="20" t="s">
        <v>8357</v>
      </c>
      <c r="N1658" s="20" t="s">
        <v>8349</v>
      </c>
      <c r="O1658" s="20" t="s">
        <v>8353</v>
      </c>
      <c r="P1658" s="20" t="s">
        <v>8365</v>
      </c>
      <c r="Q1658" s="20" t="str">
        <f>CONCATENATE(Table1[[#This Row],[date]],"-",M1658,"-",L1658)</f>
        <v>3-Dec-1962</v>
      </c>
      <c r="R1658" s="24">
        <f t="shared" si="25"/>
        <v>60.513314197394564</v>
      </c>
    </row>
    <row r="1659" spans="1:18" x14ac:dyDescent="0.25">
      <c r="A1659" t="s">
        <v>1362</v>
      </c>
      <c r="B1659">
        <v>1963</v>
      </c>
      <c r="C1659" t="s">
        <v>8359</v>
      </c>
      <c r="D1659">
        <v>14</v>
      </c>
      <c r="E1659">
        <v>3</v>
      </c>
      <c r="F1659" s="17">
        <v>14590.63</v>
      </c>
      <c r="G1659" t="s">
        <v>8349</v>
      </c>
      <c r="H1659" t="s">
        <v>8353</v>
      </c>
      <c r="I1659" t="s">
        <v>8366</v>
      </c>
      <c r="L1659" s="20">
        <v>1963</v>
      </c>
      <c r="M1659" s="20" t="s">
        <v>8359</v>
      </c>
      <c r="N1659" s="20" t="s">
        <v>8349</v>
      </c>
      <c r="O1659" s="20" t="s">
        <v>8353</v>
      </c>
      <c r="P1659" s="20" t="s">
        <v>8366</v>
      </c>
      <c r="Q1659" s="20" t="str">
        <f>CONCATENATE(Table1[[#This Row],[date]],"-",M1659,"-",L1659)</f>
        <v>14-Oct-1963</v>
      </c>
      <c r="R1659" s="24">
        <f t="shared" si="25"/>
        <v>59.650224416517055</v>
      </c>
    </row>
    <row r="1660" spans="1:18" x14ac:dyDescent="0.25">
      <c r="A1660" t="s">
        <v>1360</v>
      </c>
      <c r="B1660">
        <v>1967</v>
      </c>
      <c r="C1660" t="s">
        <v>8348</v>
      </c>
      <c r="D1660">
        <v>18</v>
      </c>
      <c r="E1660">
        <v>0</v>
      </c>
      <c r="F1660" s="17">
        <v>14600.62</v>
      </c>
      <c r="G1660" t="s">
        <v>8349</v>
      </c>
      <c r="H1660" t="s">
        <v>8350</v>
      </c>
      <c r="I1660" t="s">
        <v>8373</v>
      </c>
      <c r="L1660" s="20">
        <v>1967</v>
      </c>
      <c r="M1660" s="20" t="s">
        <v>8348</v>
      </c>
      <c r="N1660" s="20" t="s">
        <v>8349</v>
      </c>
      <c r="O1660" s="20" t="s">
        <v>8350</v>
      </c>
      <c r="P1660" s="20" t="s">
        <v>8373</v>
      </c>
      <c r="Q1660" s="20" t="str">
        <f>CONCATENATE(Table1[[#This Row],[date]],"-",M1660,"-",L1660)</f>
        <v>18-Jul-1967</v>
      </c>
      <c r="R1660" s="24">
        <f t="shared" si="25"/>
        <v>55.891157116095876</v>
      </c>
    </row>
    <row r="1661" spans="1:18" x14ac:dyDescent="0.25">
      <c r="A1661" t="s">
        <v>1358</v>
      </c>
      <c r="B1661">
        <v>1965</v>
      </c>
      <c r="C1661" t="s">
        <v>8352</v>
      </c>
      <c r="D1661">
        <v>8</v>
      </c>
      <c r="E1661">
        <v>0</v>
      </c>
      <c r="F1661" s="17">
        <v>14612.33</v>
      </c>
      <c r="G1661" t="s">
        <v>8349</v>
      </c>
      <c r="H1661" t="s">
        <v>8350</v>
      </c>
      <c r="I1661" t="s">
        <v>8369</v>
      </c>
      <c r="L1661" s="20">
        <v>1965</v>
      </c>
      <c r="M1661" s="20" t="s">
        <v>8352</v>
      </c>
      <c r="N1661" s="20" t="s">
        <v>8349</v>
      </c>
      <c r="O1661" s="20" t="s">
        <v>8350</v>
      </c>
      <c r="P1661" s="20" t="s">
        <v>8369</v>
      </c>
      <c r="Q1661" s="20" t="str">
        <f>CONCATENATE(Table1[[#This Row],[date]],"-",M1661,"-",L1661)</f>
        <v>8-Nov-1965</v>
      </c>
      <c r="R1661" s="24">
        <f t="shared" si="25"/>
        <v>57.581743932433056</v>
      </c>
    </row>
    <row r="1662" spans="1:18" x14ac:dyDescent="0.25">
      <c r="A1662" t="s">
        <v>1356</v>
      </c>
      <c r="B1662">
        <v>1991</v>
      </c>
      <c r="C1662" t="s">
        <v>8358</v>
      </c>
      <c r="D1662">
        <v>21</v>
      </c>
      <c r="E1662">
        <v>3</v>
      </c>
      <c r="F1662" s="17">
        <v>14630.52</v>
      </c>
      <c r="G1662" t="s">
        <v>8349</v>
      </c>
      <c r="H1662" t="s">
        <v>8350</v>
      </c>
      <c r="I1662" t="s">
        <v>8360</v>
      </c>
      <c r="L1662" s="20">
        <v>1991</v>
      </c>
      <c r="M1662" s="20" t="s">
        <v>8358</v>
      </c>
      <c r="N1662" s="20" t="s">
        <v>8349</v>
      </c>
      <c r="O1662" s="20" t="s">
        <v>8350</v>
      </c>
      <c r="P1662" s="20" t="s">
        <v>8360</v>
      </c>
      <c r="Q1662" s="20" t="str">
        <f>CONCATENATE(Table1[[#This Row],[date]],"-",M1662,"-",L1662)</f>
        <v>21-Aug-1991</v>
      </c>
      <c r="R1662" s="24">
        <f t="shared" si="25"/>
        <v>31.798058574628723</v>
      </c>
    </row>
    <row r="1663" spans="1:18" x14ac:dyDescent="0.25">
      <c r="A1663" t="s">
        <v>1354</v>
      </c>
      <c r="B1663">
        <v>1967</v>
      </c>
      <c r="C1663" t="s">
        <v>8355</v>
      </c>
      <c r="D1663">
        <v>1</v>
      </c>
      <c r="E1663">
        <v>0</v>
      </c>
      <c r="F1663" s="17">
        <v>14640.35</v>
      </c>
      <c r="G1663" t="s">
        <v>8349</v>
      </c>
      <c r="H1663" t="s">
        <v>8350</v>
      </c>
      <c r="I1663" t="s">
        <v>8372</v>
      </c>
      <c r="L1663" s="20">
        <v>1967</v>
      </c>
      <c r="M1663" s="20" t="s">
        <v>8355</v>
      </c>
      <c r="N1663" s="20" t="s">
        <v>8349</v>
      </c>
      <c r="O1663" s="20" t="s">
        <v>8350</v>
      </c>
      <c r="P1663" s="20" t="s">
        <v>8372</v>
      </c>
      <c r="Q1663" s="20" t="str">
        <f>CONCATENATE(Table1[[#This Row],[date]],"-",M1663,"-",L1663)</f>
        <v>1-Sep-1967</v>
      </c>
      <c r="R1663" s="24">
        <f t="shared" si="25"/>
        <v>55.767952351217637</v>
      </c>
    </row>
    <row r="1664" spans="1:18" x14ac:dyDescent="0.25">
      <c r="A1664" t="s">
        <v>1352</v>
      </c>
      <c r="B1664">
        <v>1981</v>
      </c>
      <c r="C1664" t="s">
        <v>8352</v>
      </c>
      <c r="D1664">
        <v>13</v>
      </c>
      <c r="E1664">
        <v>1</v>
      </c>
      <c r="F1664" s="17">
        <v>14657.2</v>
      </c>
      <c r="G1664" t="s">
        <v>8349</v>
      </c>
      <c r="H1664" t="s">
        <v>8353</v>
      </c>
      <c r="I1664" t="s">
        <v>8356</v>
      </c>
      <c r="L1664" s="20">
        <v>1981</v>
      </c>
      <c r="M1664" s="20" t="s">
        <v>8352</v>
      </c>
      <c r="N1664" s="20" t="s">
        <v>8349</v>
      </c>
      <c r="O1664" s="20" t="s">
        <v>8353</v>
      </c>
      <c r="P1664" s="20" t="s">
        <v>8356</v>
      </c>
      <c r="Q1664" s="20" t="str">
        <f>CONCATENATE(Table1[[#This Row],[date]],"-",M1664,"-",L1664)</f>
        <v>13-Nov-1981</v>
      </c>
      <c r="R1664" s="24">
        <f t="shared" si="25"/>
        <v>41.568035657433938</v>
      </c>
    </row>
    <row r="1665" spans="1:18" x14ac:dyDescent="0.25">
      <c r="A1665" t="s">
        <v>1350</v>
      </c>
      <c r="B1665">
        <v>1969</v>
      </c>
      <c r="C1665" t="s">
        <v>8359</v>
      </c>
      <c r="D1665">
        <v>20</v>
      </c>
      <c r="E1665">
        <v>0</v>
      </c>
      <c r="F1665" s="17">
        <v>14665.75</v>
      </c>
      <c r="G1665" t="s">
        <v>8349</v>
      </c>
      <c r="H1665" t="s">
        <v>8353</v>
      </c>
      <c r="I1665" t="s">
        <v>8356</v>
      </c>
      <c r="L1665" s="20">
        <v>1969</v>
      </c>
      <c r="M1665" s="20" t="s">
        <v>8359</v>
      </c>
      <c r="N1665" s="20" t="s">
        <v>8349</v>
      </c>
      <c r="O1665" s="20" t="s">
        <v>8353</v>
      </c>
      <c r="P1665" s="20" t="s">
        <v>8356</v>
      </c>
      <c r="Q1665" s="20" t="str">
        <f>CONCATENATE(Table1[[#This Row],[date]],"-",M1665,"-",L1665)</f>
        <v>20-Oct-1969</v>
      </c>
      <c r="R1665" s="24">
        <f t="shared" si="25"/>
        <v>53.633761449621666</v>
      </c>
    </row>
    <row r="1666" spans="1:18" x14ac:dyDescent="0.25">
      <c r="A1666" t="s">
        <v>1348</v>
      </c>
      <c r="B1666">
        <v>1958</v>
      </c>
      <c r="C1666" t="s">
        <v>8348</v>
      </c>
      <c r="D1666">
        <v>23</v>
      </c>
      <c r="E1666">
        <v>0</v>
      </c>
      <c r="F1666" s="17">
        <v>14692.67</v>
      </c>
      <c r="G1666" t="s">
        <v>8349</v>
      </c>
      <c r="H1666" t="s">
        <v>8353</v>
      </c>
      <c r="I1666" t="s">
        <v>8356</v>
      </c>
      <c r="L1666" s="20">
        <v>1958</v>
      </c>
      <c r="M1666" s="20" t="s">
        <v>8348</v>
      </c>
      <c r="N1666" s="20" t="s">
        <v>8349</v>
      </c>
      <c r="O1666" s="20" t="s">
        <v>8353</v>
      </c>
      <c r="P1666" s="20" t="s">
        <v>8356</v>
      </c>
      <c r="Q1666" s="20" t="str">
        <f>CONCATENATE(Table1[[#This Row],[date]],"-",M1666,"-",L1666)</f>
        <v>23-Jul-1958</v>
      </c>
      <c r="R1666" s="24">
        <f t="shared" si="25"/>
        <v>64.877457894300179</v>
      </c>
    </row>
    <row r="1667" spans="1:18" x14ac:dyDescent="0.25">
      <c r="A1667" t="s">
        <v>1346</v>
      </c>
      <c r="B1667">
        <v>1982</v>
      </c>
      <c r="C1667" t="s">
        <v>8355</v>
      </c>
      <c r="D1667">
        <v>4</v>
      </c>
      <c r="E1667">
        <v>3</v>
      </c>
      <c r="F1667" s="17">
        <v>14696.77</v>
      </c>
      <c r="G1667" t="s">
        <v>8349</v>
      </c>
      <c r="H1667" t="s">
        <v>8349</v>
      </c>
      <c r="I1667" t="s">
        <v>8360</v>
      </c>
      <c r="L1667" s="20">
        <v>1982</v>
      </c>
      <c r="M1667" s="20" t="s">
        <v>8355</v>
      </c>
      <c r="N1667" s="20" t="s">
        <v>8349</v>
      </c>
      <c r="O1667" s="20" t="s">
        <v>8349</v>
      </c>
      <c r="P1667" s="20" t="s">
        <v>8360</v>
      </c>
      <c r="Q1667" s="20" t="str">
        <f>CONCATENATE(Table1[[#This Row],[date]],"-",M1667,"-",L1667)</f>
        <v>4-Sep-1982</v>
      </c>
      <c r="R1667" s="24">
        <f t="shared" ref="R1667:R1730" si="26">YEARFRAC(Q1667,DATE(2023,6,8),1)</f>
        <v>40.759713168187744</v>
      </c>
    </row>
    <row r="1668" spans="1:18" x14ac:dyDescent="0.25">
      <c r="A1668" t="s">
        <v>1344</v>
      </c>
      <c r="B1668">
        <v>2002</v>
      </c>
      <c r="C1668" t="s">
        <v>8355</v>
      </c>
      <c r="D1668">
        <v>24</v>
      </c>
      <c r="E1668">
        <v>0</v>
      </c>
      <c r="F1668" s="17">
        <v>14711.74</v>
      </c>
      <c r="G1668" t="s">
        <v>8349</v>
      </c>
      <c r="H1668" t="s">
        <v>8349</v>
      </c>
      <c r="I1668" t="s">
        <v>8356</v>
      </c>
      <c r="L1668" s="20">
        <v>2002</v>
      </c>
      <c r="M1668" s="20" t="s">
        <v>8355</v>
      </c>
      <c r="N1668" s="20" t="s">
        <v>8349</v>
      </c>
      <c r="O1668" s="20" t="s">
        <v>8349</v>
      </c>
      <c r="P1668" s="20" t="s">
        <v>8356</v>
      </c>
      <c r="Q1668" s="20" t="str">
        <f>CONCATENATE(Table1[[#This Row],[date]],"-",M1668,"-",L1668)</f>
        <v>24-Sep-2002</v>
      </c>
      <c r="R1668" s="24">
        <f t="shared" si="26"/>
        <v>20.704915992532669</v>
      </c>
    </row>
    <row r="1669" spans="1:18" x14ac:dyDescent="0.25">
      <c r="A1669" t="s">
        <v>1342</v>
      </c>
      <c r="B1669">
        <v>1962</v>
      </c>
      <c r="C1669" t="s">
        <v>8348</v>
      </c>
      <c r="D1669">
        <v>29</v>
      </c>
      <c r="E1669">
        <v>0</v>
      </c>
      <c r="F1669" s="17">
        <v>14738.43</v>
      </c>
      <c r="G1669" t="s">
        <v>8349</v>
      </c>
      <c r="H1669" t="s">
        <v>8350</v>
      </c>
      <c r="I1669" t="s">
        <v>8369</v>
      </c>
      <c r="L1669" s="20">
        <v>1962</v>
      </c>
      <c r="M1669" s="20" t="s">
        <v>8348</v>
      </c>
      <c r="N1669" s="20" t="s">
        <v>8349</v>
      </c>
      <c r="O1669" s="20" t="s">
        <v>8350</v>
      </c>
      <c r="P1669" s="20" t="s">
        <v>8369</v>
      </c>
      <c r="Q1669" s="20" t="str">
        <f>CONCATENATE(Table1[[#This Row],[date]],"-",M1669,"-",L1669)</f>
        <v>29-Jul-1962</v>
      </c>
      <c r="R1669" s="24">
        <f t="shared" si="26"/>
        <v>60.861028924707441</v>
      </c>
    </row>
    <row r="1670" spans="1:18" x14ac:dyDescent="0.25">
      <c r="A1670" t="s">
        <v>1340</v>
      </c>
      <c r="B1670">
        <v>1965</v>
      </c>
      <c r="C1670" t="s">
        <v>8348</v>
      </c>
      <c r="D1670">
        <v>27</v>
      </c>
      <c r="E1670">
        <v>0</v>
      </c>
      <c r="F1670" s="17">
        <v>14750.42</v>
      </c>
      <c r="G1670" t="s">
        <v>8349</v>
      </c>
      <c r="H1670" t="s">
        <v>8349</v>
      </c>
      <c r="I1670" t="s">
        <v>8372</v>
      </c>
      <c r="L1670" s="20">
        <v>1965</v>
      </c>
      <c r="M1670" s="20" t="s">
        <v>8348</v>
      </c>
      <c r="N1670" s="20" t="s">
        <v>8349</v>
      </c>
      <c r="O1670" s="20" t="s">
        <v>8349</v>
      </c>
      <c r="P1670" s="20" t="s">
        <v>8372</v>
      </c>
      <c r="Q1670" s="20" t="str">
        <f>CONCATENATE(Table1[[#This Row],[date]],"-",M1670,"-",L1670)</f>
        <v>27-Jul-1965</v>
      </c>
      <c r="R1670" s="24">
        <f t="shared" si="26"/>
        <v>57.866490324376997</v>
      </c>
    </row>
    <row r="1671" spans="1:18" x14ac:dyDescent="0.25">
      <c r="A1671" t="s">
        <v>1338</v>
      </c>
      <c r="B1671">
        <v>1975</v>
      </c>
      <c r="C1671" t="s">
        <v>8357</v>
      </c>
      <c r="D1671">
        <v>10</v>
      </c>
      <c r="E1671">
        <v>1</v>
      </c>
      <c r="F1671" s="17">
        <v>14819</v>
      </c>
      <c r="G1671" t="s">
        <v>8349</v>
      </c>
      <c r="H1671" t="s">
        <v>8350</v>
      </c>
      <c r="I1671" t="s">
        <v>8367</v>
      </c>
      <c r="L1671" s="20">
        <v>1975</v>
      </c>
      <c r="M1671" s="20" t="s">
        <v>8357</v>
      </c>
      <c r="N1671" s="20" t="s">
        <v>8349</v>
      </c>
      <c r="O1671" s="20" t="s">
        <v>8350</v>
      </c>
      <c r="P1671" s="20" t="s">
        <v>8367</v>
      </c>
      <c r="Q1671" s="20" t="str">
        <f>CONCATENATE(Table1[[#This Row],[date]],"-",M1671,"-",L1671)</f>
        <v>10-Dec-1975</v>
      </c>
      <c r="R1671" s="24">
        <f t="shared" si="26"/>
        <v>47.494161032575292</v>
      </c>
    </row>
    <row r="1672" spans="1:18" x14ac:dyDescent="0.25">
      <c r="A1672" t="s">
        <v>1336</v>
      </c>
      <c r="B1672">
        <v>1979</v>
      </c>
      <c r="C1672" t="s">
        <v>8359</v>
      </c>
      <c r="D1672">
        <v>18</v>
      </c>
      <c r="E1672">
        <v>2</v>
      </c>
      <c r="F1672" s="17">
        <v>14839.34</v>
      </c>
      <c r="G1672" t="s">
        <v>8349</v>
      </c>
      <c r="H1672" t="s">
        <v>8350</v>
      </c>
      <c r="I1672" t="s">
        <v>8372</v>
      </c>
      <c r="L1672" s="20">
        <v>1979</v>
      </c>
      <c r="M1672" s="20" t="s">
        <v>8359</v>
      </c>
      <c r="N1672" s="20" t="s">
        <v>8349</v>
      </c>
      <c r="O1672" s="20" t="s">
        <v>8350</v>
      </c>
      <c r="P1672" s="20" t="s">
        <v>8372</v>
      </c>
      <c r="Q1672" s="20" t="str">
        <f>CONCATENATE(Table1[[#This Row],[date]],"-",M1672,"-",L1672)</f>
        <v>18-Oct-1979</v>
      </c>
      <c r="R1672" s="24">
        <f t="shared" si="26"/>
        <v>43.639267461669505</v>
      </c>
    </row>
    <row r="1673" spans="1:18" x14ac:dyDescent="0.25">
      <c r="A1673" t="s">
        <v>1334</v>
      </c>
      <c r="B1673">
        <v>1981</v>
      </c>
      <c r="C1673" t="s">
        <v>8354</v>
      </c>
      <c r="D1673">
        <v>5</v>
      </c>
      <c r="E1673">
        <v>1</v>
      </c>
      <c r="F1673" s="17">
        <v>14843.96</v>
      </c>
      <c r="G1673" t="s">
        <v>8349</v>
      </c>
      <c r="H1673" t="s">
        <v>8350</v>
      </c>
      <c r="I1673" t="s">
        <v>8372</v>
      </c>
      <c r="L1673" s="20">
        <v>1981</v>
      </c>
      <c r="M1673" s="20" t="s">
        <v>8354</v>
      </c>
      <c r="N1673" s="20" t="s">
        <v>8349</v>
      </c>
      <c r="O1673" s="20" t="s">
        <v>8350</v>
      </c>
      <c r="P1673" s="20" t="s">
        <v>8372</v>
      </c>
      <c r="Q1673" s="20" t="str">
        <f>CONCATENATE(Table1[[#This Row],[date]],"-",M1673,"-",L1673)</f>
        <v>5-Jun-1981</v>
      </c>
      <c r="R1673" s="24">
        <f t="shared" si="26"/>
        <v>42.008850684495386</v>
      </c>
    </row>
    <row r="1674" spans="1:18" x14ac:dyDescent="0.25">
      <c r="A1674" t="s">
        <v>1332</v>
      </c>
      <c r="B1674">
        <v>1970</v>
      </c>
      <c r="C1674" t="s">
        <v>8352</v>
      </c>
      <c r="D1674">
        <v>11</v>
      </c>
      <c r="E1674">
        <v>0</v>
      </c>
      <c r="F1674" s="17">
        <v>14847.63</v>
      </c>
      <c r="G1674" t="s">
        <v>8349</v>
      </c>
      <c r="H1674" t="s">
        <v>8349</v>
      </c>
      <c r="I1674" t="s">
        <v>8367</v>
      </c>
      <c r="L1674" s="20">
        <v>1970</v>
      </c>
      <c r="M1674" s="20" t="s">
        <v>8352</v>
      </c>
      <c r="N1674" s="20" t="s">
        <v>8349</v>
      </c>
      <c r="O1674" s="20" t="s">
        <v>8349</v>
      </c>
      <c r="P1674" s="20" t="s">
        <v>8367</v>
      </c>
      <c r="Q1674" s="20" t="str">
        <f>CONCATENATE(Table1[[#This Row],[date]],"-",M1674,"-",L1674)</f>
        <v>11-Nov-1970</v>
      </c>
      <c r="R1674" s="24">
        <f t="shared" si="26"/>
        <v>52.573543578563097</v>
      </c>
    </row>
    <row r="1675" spans="1:18" x14ac:dyDescent="0.25">
      <c r="A1675" t="s">
        <v>1330</v>
      </c>
      <c r="B1675">
        <v>1958</v>
      </c>
      <c r="C1675" t="s">
        <v>8359</v>
      </c>
      <c r="D1675">
        <v>17</v>
      </c>
      <c r="E1675">
        <v>0</v>
      </c>
      <c r="F1675" s="17">
        <v>14901.52</v>
      </c>
      <c r="G1675" t="s">
        <v>8349</v>
      </c>
      <c r="H1675" t="s">
        <v>8349</v>
      </c>
      <c r="I1675" t="s">
        <v>8366</v>
      </c>
      <c r="L1675" s="20">
        <v>1958</v>
      </c>
      <c r="M1675" s="20" t="s">
        <v>8359</v>
      </c>
      <c r="N1675" s="20" t="s">
        <v>8349</v>
      </c>
      <c r="O1675" s="20" t="s">
        <v>8349</v>
      </c>
      <c r="P1675" s="20" t="s">
        <v>8366</v>
      </c>
      <c r="Q1675" s="20" t="str">
        <f>CONCATENATE(Table1[[#This Row],[date]],"-",M1675,"-",L1675)</f>
        <v>17-Oct-1958</v>
      </c>
      <c r="R1675" s="24">
        <f t="shared" si="26"/>
        <v>64.641997842860704</v>
      </c>
    </row>
    <row r="1676" spans="1:18" x14ac:dyDescent="0.25">
      <c r="A1676" t="s">
        <v>1328</v>
      </c>
      <c r="B1676">
        <v>1981</v>
      </c>
      <c r="C1676" t="s">
        <v>8348</v>
      </c>
      <c r="D1676">
        <v>4</v>
      </c>
      <c r="E1676">
        <v>1</v>
      </c>
      <c r="F1676" s="17">
        <v>14908.27</v>
      </c>
      <c r="G1676" t="s">
        <v>8349</v>
      </c>
      <c r="H1676" t="s">
        <v>8353</v>
      </c>
      <c r="I1676" t="s">
        <v>8360</v>
      </c>
      <c r="L1676" s="20">
        <v>1981</v>
      </c>
      <c r="M1676" s="20" t="s">
        <v>8348</v>
      </c>
      <c r="N1676" s="20" t="s">
        <v>8349</v>
      </c>
      <c r="O1676" s="20" t="s">
        <v>8353</v>
      </c>
      <c r="P1676" s="20" t="s">
        <v>8360</v>
      </c>
      <c r="Q1676" s="20" t="str">
        <f>CONCATENATE(Table1[[#This Row],[date]],"-",M1676,"-",L1676)</f>
        <v>4-Jul-1981</v>
      </c>
      <c r="R1676" s="24">
        <f t="shared" si="26"/>
        <v>41.929449219993629</v>
      </c>
    </row>
    <row r="1677" spans="1:18" x14ac:dyDescent="0.25">
      <c r="A1677" t="s">
        <v>1326</v>
      </c>
      <c r="B1677">
        <v>1968</v>
      </c>
      <c r="C1677" t="s">
        <v>8352</v>
      </c>
      <c r="D1677">
        <v>8</v>
      </c>
      <c r="E1677">
        <v>0</v>
      </c>
      <c r="F1677" s="17">
        <v>14926.97</v>
      </c>
      <c r="G1677" t="s">
        <v>8349</v>
      </c>
      <c r="H1677" t="s">
        <v>8349</v>
      </c>
      <c r="I1677" t="s">
        <v>8356</v>
      </c>
      <c r="L1677" s="20">
        <v>1968</v>
      </c>
      <c r="M1677" s="20" t="s">
        <v>8352</v>
      </c>
      <c r="N1677" s="20" t="s">
        <v>8349</v>
      </c>
      <c r="O1677" s="20" t="s">
        <v>8349</v>
      </c>
      <c r="P1677" s="20" t="s">
        <v>8356</v>
      </c>
      <c r="Q1677" s="20" t="str">
        <f>CONCATENATE(Table1[[#This Row],[date]],"-",M1677,"-",L1677)</f>
        <v>8-Nov-1968</v>
      </c>
      <c r="R1677" s="24">
        <f t="shared" si="26"/>
        <v>54.579055441478438</v>
      </c>
    </row>
    <row r="1678" spans="1:18" x14ac:dyDescent="0.25">
      <c r="A1678" t="s">
        <v>1324</v>
      </c>
      <c r="B1678">
        <v>1962</v>
      </c>
      <c r="C1678" t="s">
        <v>8352</v>
      </c>
      <c r="D1678">
        <v>29</v>
      </c>
      <c r="E1678">
        <v>0</v>
      </c>
      <c r="F1678" s="17">
        <v>14945.34</v>
      </c>
      <c r="G1678" t="s">
        <v>8349</v>
      </c>
      <c r="H1678" t="s">
        <v>8353</v>
      </c>
      <c r="I1678" t="s">
        <v>8369</v>
      </c>
      <c r="L1678" s="20">
        <v>1962</v>
      </c>
      <c r="M1678" s="20" t="s">
        <v>8352</v>
      </c>
      <c r="N1678" s="20" t="s">
        <v>8349</v>
      </c>
      <c r="O1678" s="20" t="s">
        <v>8353</v>
      </c>
      <c r="P1678" s="20" t="s">
        <v>8369</v>
      </c>
      <c r="Q1678" s="20" t="str">
        <f>CONCATENATE(Table1[[#This Row],[date]],"-",M1678,"-",L1678)</f>
        <v>29-Nov-1962</v>
      </c>
      <c r="R1678" s="24">
        <f t="shared" si="26"/>
        <v>60.524265842349301</v>
      </c>
    </row>
    <row r="1679" spans="1:18" x14ac:dyDescent="0.25">
      <c r="A1679" t="s">
        <v>1322</v>
      </c>
      <c r="B1679">
        <v>1958</v>
      </c>
      <c r="C1679" t="s">
        <v>8348</v>
      </c>
      <c r="D1679">
        <v>29</v>
      </c>
      <c r="E1679">
        <v>2</v>
      </c>
      <c r="F1679" s="17">
        <v>14988.43</v>
      </c>
      <c r="G1679" t="s">
        <v>8349</v>
      </c>
      <c r="H1679" t="s">
        <v>8350</v>
      </c>
      <c r="I1679" t="s">
        <v>8360</v>
      </c>
      <c r="L1679" s="20">
        <v>1958</v>
      </c>
      <c r="M1679" s="20" t="s">
        <v>8348</v>
      </c>
      <c r="N1679" s="20" t="s">
        <v>8349</v>
      </c>
      <c r="O1679" s="20" t="s">
        <v>8350</v>
      </c>
      <c r="P1679" s="20" t="s">
        <v>8360</v>
      </c>
      <c r="Q1679" s="20" t="str">
        <f>CONCATENATE(Table1[[#This Row],[date]],"-",M1679,"-",L1679)</f>
        <v>29-Jul-1958</v>
      </c>
      <c r="R1679" s="24">
        <f t="shared" si="26"/>
        <v>64.861030448850912</v>
      </c>
    </row>
    <row r="1680" spans="1:18" x14ac:dyDescent="0.25">
      <c r="A1680" t="s">
        <v>1320</v>
      </c>
      <c r="B1680">
        <v>1995</v>
      </c>
      <c r="C1680" t="s">
        <v>8358</v>
      </c>
      <c r="D1680">
        <v>2</v>
      </c>
      <c r="E1680">
        <v>2</v>
      </c>
      <c r="F1680" s="17">
        <v>15006.58</v>
      </c>
      <c r="G1680" t="s">
        <v>8349</v>
      </c>
      <c r="H1680" t="s">
        <v>8349</v>
      </c>
      <c r="I1680" t="s">
        <v>8366</v>
      </c>
      <c r="L1680" s="20">
        <v>1995</v>
      </c>
      <c r="M1680" s="20" t="s">
        <v>8358</v>
      </c>
      <c r="N1680" s="20" t="s">
        <v>8349</v>
      </c>
      <c r="O1680" s="20" t="s">
        <v>8349</v>
      </c>
      <c r="P1680" s="20" t="s">
        <v>8366</v>
      </c>
      <c r="Q1680" s="20" t="str">
        <f>CONCATENATE(Table1[[#This Row],[date]],"-",M1680,"-",L1680)</f>
        <v>2-Aug-1995</v>
      </c>
      <c r="R1680" s="24">
        <f t="shared" si="26"/>
        <v>27.850075528700906</v>
      </c>
    </row>
    <row r="1681" spans="1:18" x14ac:dyDescent="0.25">
      <c r="A1681" t="s">
        <v>1318</v>
      </c>
      <c r="B1681">
        <v>1960</v>
      </c>
      <c r="C1681" t="s">
        <v>8358</v>
      </c>
      <c r="D1681">
        <v>8</v>
      </c>
      <c r="E1681">
        <v>2</v>
      </c>
      <c r="F1681" s="17">
        <v>15019.76</v>
      </c>
      <c r="G1681" t="s">
        <v>8349</v>
      </c>
      <c r="H1681" t="s">
        <v>8349</v>
      </c>
      <c r="I1681" t="s">
        <v>8356</v>
      </c>
      <c r="L1681" s="20">
        <v>1960</v>
      </c>
      <c r="M1681" s="20" t="s">
        <v>8358</v>
      </c>
      <c r="N1681" s="20" t="s">
        <v>8349</v>
      </c>
      <c r="O1681" s="20" t="s">
        <v>8349</v>
      </c>
      <c r="P1681" s="20" t="s">
        <v>8356</v>
      </c>
      <c r="Q1681" s="20" t="str">
        <f>CONCATENATE(Table1[[#This Row],[date]],"-",M1681,"-",L1681)</f>
        <v>8-Aug-1960</v>
      </c>
      <c r="R1681" s="24">
        <f t="shared" si="26"/>
        <v>62.830937713894592</v>
      </c>
    </row>
    <row r="1682" spans="1:18" x14ac:dyDescent="0.25">
      <c r="A1682" t="s">
        <v>1316</v>
      </c>
      <c r="B1682">
        <v>1979</v>
      </c>
      <c r="C1682" t="s">
        <v>8352</v>
      </c>
      <c r="D1682">
        <v>25</v>
      </c>
      <c r="E1682">
        <v>2</v>
      </c>
      <c r="F1682" s="17">
        <v>15025.76</v>
      </c>
      <c r="G1682" t="s">
        <v>8349</v>
      </c>
      <c r="H1682" t="s">
        <v>8353</v>
      </c>
      <c r="I1682" t="s">
        <v>8360</v>
      </c>
      <c r="L1682" s="20">
        <v>1979</v>
      </c>
      <c r="M1682" s="20" t="s">
        <v>8352</v>
      </c>
      <c r="N1682" s="20" t="s">
        <v>8349</v>
      </c>
      <c r="O1682" s="20" t="s">
        <v>8353</v>
      </c>
      <c r="P1682" s="20" t="s">
        <v>8360</v>
      </c>
      <c r="Q1682" s="20" t="str">
        <f>CONCATENATE(Table1[[#This Row],[date]],"-",M1682,"-",L1682)</f>
        <v>25-Nov-1979</v>
      </c>
      <c r="R1682" s="24">
        <f t="shared" si="26"/>
        <v>43.535227549282062</v>
      </c>
    </row>
    <row r="1683" spans="1:18" x14ac:dyDescent="0.25">
      <c r="A1683" t="s">
        <v>1314</v>
      </c>
      <c r="B1683">
        <v>1970</v>
      </c>
      <c r="C1683" t="s">
        <v>8355</v>
      </c>
      <c r="D1683">
        <v>11</v>
      </c>
      <c r="E1683">
        <v>0</v>
      </c>
      <c r="F1683" s="17">
        <v>15026.3</v>
      </c>
      <c r="G1683" t="s">
        <v>8349</v>
      </c>
      <c r="H1683" t="s">
        <v>8350</v>
      </c>
      <c r="I1683" t="s">
        <v>8360</v>
      </c>
      <c r="L1683" s="20">
        <v>1970</v>
      </c>
      <c r="M1683" s="20" t="s">
        <v>8355</v>
      </c>
      <c r="N1683" s="20" t="s">
        <v>8349</v>
      </c>
      <c r="O1683" s="20" t="s">
        <v>8350</v>
      </c>
      <c r="P1683" s="20" t="s">
        <v>8360</v>
      </c>
      <c r="Q1683" s="20" t="str">
        <f>CONCATENATE(Table1[[#This Row],[date]],"-",M1683,"-",L1683)</f>
        <v>11-Sep-1970</v>
      </c>
      <c r="R1683" s="24">
        <f t="shared" si="26"/>
        <v>52.740556710439584</v>
      </c>
    </row>
    <row r="1684" spans="1:18" x14ac:dyDescent="0.25">
      <c r="A1684" t="s">
        <v>1312</v>
      </c>
      <c r="B1684">
        <v>1971</v>
      </c>
      <c r="C1684" t="s">
        <v>8358</v>
      </c>
      <c r="D1684">
        <v>15</v>
      </c>
      <c r="E1684">
        <v>0</v>
      </c>
      <c r="F1684" s="17">
        <v>15038.51</v>
      </c>
      <c r="G1684" t="s">
        <v>8349</v>
      </c>
      <c r="H1684" t="s">
        <v>8350</v>
      </c>
      <c r="I1684" t="s">
        <v>8367</v>
      </c>
      <c r="L1684" s="20">
        <v>1971</v>
      </c>
      <c r="M1684" s="20" t="s">
        <v>8358</v>
      </c>
      <c r="N1684" s="20" t="s">
        <v>8349</v>
      </c>
      <c r="O1684" s="20" t="s">
        <v>8350</v>
      </c>
      <c r="P1684" s="20" t="s">
        <v>8367</v>
      </c>
      <c r="Q1684" s="20" t="str">
        <f>CONCATENATE(Table1[[#This Row],[date]],"-",M1684,"-",L1684)</f>
        <v>15-Aug-1971</v>
      </c>
      <c r="R1684" s="24">
        <f t="shared" si="26"/>
        <v>51.814495299101146</v>
      </c>
    </row>
    <row r="1685" spans="1:18" x14ac:dyDescent="0.25">
      <c r="A1685" t="s">
        <v>1310</v>
      </c>
      <c r="B1685">
        <v>1968</v>
      </c>
      <c r="C1685" t="s">
        <v>8354</v>
      </c>
      <c r="D1685">
        <v>12</v>
      </c>
      <c r="E1685">
        <v>0</v>
      </c>
      <c r="F1685" s="17">
        <v>15052.68</v>
      </c>
      <c r="G1685" t="s">
        <v>8349</v>
      </c>
      <c r="H1685" t="s">
        <v>8349</v>
      </c>
      <c r="I1685" t="s">
        <v>8373</v>
      </c>
      <c r="L1685" s="20">
        <v>1968</v>
      </c>
      <c r="M1685" s="20" t="s">
        <v>8354</v>
      </c>
      <c r="N1685" s="20" t="s">
        <v>8349</v>
      </c>
      <c r="O1685" s="20" t="s">
        <v>8349</v>
      </c>
      <c r="P1685" s="20" t="s">
        <v>8373</v>
      </c>
      <c r="Q1685" s="20" t="str">
        <f>CONCATENATE(Table1[[#This Row],[date]],"-",M1685,"-",L1685)</f>
        <v>12-Jun-1968</v>
      </c>
      <c r="R1685" s="24">
        <f t="shared" si="26"/>
        <v>54.986995208761122</v>
      </c>
    </row>
    <row r="1686" spans="1:18" x14ac:dyDescent="0.25">
      <c r="A1686" t="s">
        <v>1308</v>
      </c>
      <c r="B1686">
        <v>1975</v>
      </c>
      <c r="C1686" t="s">
        <v>8359</v>
      </c>
      <c r="D1686">
        <v>26</v>
      </c>
      <c r="E1686">
        <v>1</v>
      </c>
      <c r="F1686" s="17">
        <v>15090.35</v>
      </c>
      <c r="G1686" t="s">
        <v>8349</v>
      </c>
      <c r="H1686" t="s">
        <v>8353</v>
      </c>
      <c r="I1686" t="s">
        <v>8367</v>
      </c>
      <c r="L1686" s="20">
        <v>1975</v>
      </c>
      <c r="M1686" s="20" t="s">
        <v>8359</v>
      </c>
      <c r="N1686" s="20" t="s">
        <v>8349</v>
      </c>
      <c r="O1686" s="20" t="s">
        <v>8353</v>
      </c>
      <c r="P1686" s="20" t="s">
        <v>8367</v>
      </c>
      <c r="Q1686" s="20" t="str">
        <f>CONCATENATE(Table1[[#This Row],[date]],"-",M1686,"-",L1686)</f>
        <v>26-Oct-1975</v>
      </c>
      <c r="R1686" s="24">
        <f t="shared" si="26"/>
        <v>47.617366039000949</v>
      </c>
    </row>
    <row r="1687" spans="1:18" x14ac:dyDescent="0.25">
      <c r="A1687" t="s">
        <v>1306</v>
      </c>
      <c r="B1687">
        <v>1972</v>
      </c>
      <c r="C1687" t="s">
        <v>8352</v>
      </c>
      <c r="D1687">
        <v>7</v>
      </c>
      <c r="E1687">
        <v>0</v>
      </c>
      <c r="F1687" s="17">
        <v>15103.69</v>
      </c>
      <c r="G1687" t="s">
        <v>8349</v>
      </c>
      <c r="H1687" t="s">
        <v>8353</v>
      </c>
      <c r="I1687" t="s">
        <v>8356</v>
      </c>
      <c r="L1687" s="20">
        <v>1972</v>
      </c>
      <c r="M1687" s="20" t="s">
        <v>8352</v>
      </c>
      <c r="N1687" s="20" t="s">
        <v>8349</v>
      </c>
      <c r="O1687" s="20" t="s">
        <v>8353</v>
      </c>
      <c r="P1687" s="20" t="s">
        <v>8356</v>
      </c>
      <c r="Q1687" s="20" t="str">
        <f>CONCATENATE(Table1[[#This Row],[date]],"-",M1687,"-",L1687)</f>
        <v>7-Nov-1972</v>
      </c>
      <c r="R1687" s="24">
        <f t="shared" si="26"/>
        <v>50.581793292265573</v>
      </c>
    </row>
    <row r="1688" spans="1:18" x14ac:dyDescent="0.25">
      <c r="A1688" t="s">
        <v>1304</v>
      </c>
      <c r="B1688">
        <v>1978</v>
      </c>
      <c r="C1688" t="s">
        <v>8355</v>
      </c>
      <c r="D1688">
        <v>5</v>
      </c>
      <c r="E1688">
        <v>2</v>
      </c>
      <c r="F1688" s="17">
        <v>15123.19</v>
      </c>
      <c r="G1688" t="s">
        <v>8349</v>
      </c>
      <c r="H1688" t="s">
        <v>8353</v>
      </c>
      <c r="I1688" t="s">
        <v>8360</v>
      </c>
      <c r="L1688" s="20">
        <v>1978</v>
      </c>
      <c r="M1688" s="20" t="s">
        <v>8355</v>
      </c>
      <c r="N1688" s="20" t="s">
        <v>8349</v>
      </c>
      <c r="O1688" s="20" t="s">
        <v>8353</v>
      </c>
      <c r="P1688" s="20" t="s">
        <v>8360</v>
      </c>
      <c r="Q1688" s="20" t="str">
        <f>CONCATENATE(Table1[[#This Row],[date]],"-",M1688,"-",L1688)</f>
        <v>5-Sep-1978</v>
      </c>
      <c r="R1688" s="24">
        <f t="shared" si="26"/>
        <v>44.756978751264803</v>
      </c>
    </row>
    <row r="1689" spans="1:18" x14ac:dyDescent="0.25">
      <c r="A1689" t="s">
        <v>1302</v>
      </c>
      <c r="B1689">
        <v>1971</v>
      </c>
      <c r="C1689" t="s">
        <v>8352</v>
      </c>
      <c r="D1689">
        <v>25</v>
      </c>
      <c r="E1689">
        <v>0</v>
      </c>
      <c r="F1689" s="17">
        <v>15150.44</v>
      </c>
      <c r="G1689" t="s">
        <v>8349</v>
      </c>
      <c r="H1689" t="s">
        <v>8353</v>
      </c>
      <c r="I1689" t="s">
        <v>8367</v>
      </c>
      <c r="L1689" s="20">
        <v>1971</v>
      </c>
      <c r="M1689" s="20" t="s">
        <v>8352</v>
      </c>
      <c r="N1689" s="20" t="s">
        <v>8349</v>
      </c>
      <c r="O1689" s="20" t="s">
        <v>8353</v>
      </c>
      <c r="P1689" s="20" t="s">
        <v>8367</v>
      </c>
      <c r="Q1689" s="20" t="str">
        <f>CONCATENATE(Table1[[#This Row],[date]],"-",M1689,"-",L1689)</f>
        <v>25-Nov-1971</v>
      </c>
      <c r="R1689" s="24">
        <f t="shared" si="26"/>
        <v>51.535230912284327</v>
      </c>
    </row>
    <row r="1690" spans="1:18" x14ac:dyDescent="0.25">
      <c r="A1690" t="s">
        <v>1300</v>
      </c>
      <c r="B1690">
        <v>1962</v>
      </c>
      <c r="C1690" t="s">
        <v>8359</v>
      </c>
      <c r="D1690">
        <v>25</v>
      </c>
      <c r="E1690">
        <v>0</v>
      </c>
      <c r="F1690" s="17">
        <v>15161.25</v>
      </c>
      <c r="G1690" t="s">
        <v>8349</v>
      </c>
      <c r="H1690" t="s">
        <v>8349</v>
      </c>
      <c r="I1690" t="s">
        <v>8356</v>
      </c>
      <c r="L1690" s="20">
        <v>1962</v>
      </c>
      <c r="M1690" s="20" t="s">
        <v>8359</v>
      </c>
      <c r="N1690" s="20" t="s">
        <v>8349</v>
      </c>
      <c r="O1690" s="20" t="s">
        <v>8349</v>
      </c>
      <c r="P1690" s="20" t="s">
        <v>8356</v>
      </c>
      <c r="Q1690" s="20" t="str">
        <f>CONCATENATE(Table1[[#This Row],[date]],"-",M1690,"-",L1690)</f>
        <v>25-Oct-1962</v>
      </c>
      <c r="R1690" s="24">
        <f t="shared" si="26"/>
        <v>60.620092735703246</v>
      </c>
    </row>
    <row r="1691" spans="1:18" x14ac:dyDescent="0.25">
      <c r="A1691" t="s">
        <v>1298</v>
      </c>
      <c r="B1691">
        <v>1959</v>
      </c>
      <c r="C1691" t="s">
        <v>8354</v>
      </c>
      <c r="D1691">
        <v>4</v>
      </c>
      <c r="E1691">
        <v>3</v>
      </c>
      <c r="F1691" s="17">
        <v>15161.53</v>
      </c>
      <c r="G1691" t="s">
        <v>8349</v>
      </c>
      <c r="H1691" t="s">
        <v>8353</v>
      </c>
      <c r="I1691" t="s">
        <v>8351</v>
      </c>
      <c r="L1691" s="20">
        <v>1959</v>
      </c>
      <c r="M1691" s="20" t="s">
        <v>8354</v>
      </c>
      <c r="N1691" s="20" t="s">
        <v>8349</v>
      </c>
      <c r="O1691" s="20" t="s">
        <v>8353</v>
      </c>
      <c r="P1691" s="20" t="s">
        <v>8351</v>
      </c>
      <c r="Q1691" s="20" t="str">
        <f>CONCATENATE(Table1[[#This Row],[date]],"-",M1691,"-",L1691)</f>
        <v>4-Jun-1959</v>
      </c>
      <c r="R1691" s="24">
        <f t="shared" si="26"/>
        <v>64.011625458068323</v>
      </c>
    </row>
    <row r="1692" spans="1:18" x14ac:dyDescent="0.25">
      <c r="A1692" t="s">
        <v>1296</v>
      </c>
      <c r="B1692">
        <v>1959</v>
      </c>
      <c r="C1692" t="s">
        <v>8357</v>
      </c>
      <c r="D1692">
        <v>3</v>
      </c>
      <c r="E1692">
        <v>3</v>
      </c>
      <c r="F1692" s="17">
        <v>15170.07</v>
      </c>
      <c r="G1692" t="s">
        <v>8349</v>
      </c>
      <c r="H1692" t="s">
        <v>8350</v>
      </c>
      <c r="I1692" t="s">
        <v>8360</v>
      </c>
      <c r="L1692" s="20">
        <v>1959</v>
      </c>
      <c r="M1692" s="20" t="s">
        <v>8357</v>
      </c>
      <c r="N1692" s="20" t="s">
        <v>8349</v>
      </c>
      <c r="O1692" s="20" t="s">
        <v>8350</v>
      </c>
      <c r="P1692" s="20" t="s">
        <v>8360</v>
      </c>
      <c r="Q1692" s="20" t="str">
        <f>CONCATENATE(Table1[[#This Row],[date]],"-",M1692,"-",L1692)</f>
        <v>3-Dec-1959</v>
      </c>
      <c r="R1692" s="24">
        <f t="shared" si="26"/>
        <v>63.513331367676173</v>
      </c>
    </row>
    <row r="1693" spans="1:18" x14ac:dyDescent="0.25">
      <c r="A1693" t="s">
        <v>1294</v>
      </c>
      <c r="B1693">
        <v>1962</v>
      </c>
      <c r="C1693" t="s">
        <v>8354</v>
      </c>
      <c r="D1693">
        <v>17</v>
      </c>
      <c r="E1693">
        <v>0</v>
      </c>
      <c r="F1693" s="17">
        <v>15174.81</v>
      </c>
      <c r="G1693" t="s">
        <v>8349</v>
      </c>
      <c r="H1693" t="s">
        <v>8353</v>
      </c>
      <c r="I1693" t="s">
        <v>8356</v>
      </c>
      <c r="L1693" s="20">
        <v>1962</v>
      </c>
      <c r="M1693" s="20" t="s">
        <v>8354</v>
      </c>
      <c r="N1693" s="20" t="s">
        <v>8349</v>
      </c>
      <c r="O1693" s="20" t="s">
        <v>8353</v>
      </c>
      <c r="P1693" s="20" t="s">
        <v>8356</v>
      </c>
      <c r="Q1693" s="20" t="str">
        <f>CONCATENATE(Table1[[#This Row],[date]],"-",M1693,"-",L1693)</f>
        <v>17-Jun-1962</v>
      </c>
      <c r="R1693" s="24">
        <f t="shared" si="26"/>
        <v>60.976021196732169</v>
      </c>
    </row>
    <row r="1694" spans="1:18" x14ac:dyDescent="0.25">
      <c r="A1694" t="s">
        <v>1292</v>
      </c>
      <c r="B1694">
        <v>1978</v>
      </c>
      <c r="C1694" t="s">
        <v>8352</v>
      </c>
      <c r="D1694">
        <v>23</v>
      </c>
      <c r="E1694">
        <v>2</v>
      </c>
      <c r="F1694" s="17">
        <v>15207.92</v>
      </c>
      <c r="G1694" t="s">
        <v>8349</v>
      </c>
      <c r="H1694" t="s">
        <v>8353</v>
      </c>
      <c r="I1694" t="s">
        <v>8356</v>
      </c>
      <c r="L1694" s="20">
        <v>1978</v>
      </c>
      <c r="M1694" s="20" t="s">
        <v>8352</v>
      </c>
      <c r="N1694" s="20" t="s">
        <v>8349</v>
      </c>
      <c r="O1694" s="20" t="s">
        <v>8353</v>
      </c>
      <c r="P1694" s="20" t="s">
        <v>8356</v>
      </c>
      <c r="Q1694" s="20" t="str">
        <f>CONCATENATE(Table1[[#This Row],[date]],"-",M1694,"-",L1694)</f>
        <v>23-Nov-1978</v>
      </c>
      <c r="R1694" s="24">
        <f t="shared" si="26"/>
        <v>44.540682102255815</v>
      </c>
    </row>
    <row r="1695" spans="1:18" x14ac:dyDescent="0.25">
      <c r="A1695" t="s">
        <v>1290</v>
      </c>
      <c r="B1695">
        <v>1960</v>
      </c>
      <c r="C1695" t="s">
        <v>8348</v>
      </c>
      <c r="D1695">
        <v>25</v>
      </c>
      <c r="E1695">
        <v>2</v>
      </c>
      <c r="F1695" s="17">
        <v>15230.32</v>
      </c>
      <c r="G1695" t="s">
        <v>8349</v>
      </c>
      <c r="H1695" t="s">
        <v>8349</v>
      </c>
      <c r="I1695" t="s">
        <v>8366</v>
      </c>
      <c r="L1695" s="20">
        <v>1960</v>
      </c>
      <c r="M1695" s="20" t="s">
        <v>8348</v>
      </c>
      <c r="N1695" s="20" t="s">
        <v>8349</v>
      </c>
      <c r="O1695" s="20" t="s">
        <v>8349</v>
      </c>
      <c r="P1695" s="20" t="s">
        <v>8366</v>
      </c>
      <c r="Q1695" s="20" t="str">
        <f>CONCATENATE(Table1[[#This Row],[date]],"-",M1695,"-",L1695)</f>
        <v>25-Jul-1960</v>
      </c>
      <c r="R1695" s="24">
        <f t="shared" si="26"/>
        <v>62.869267624914443</v>
      </c>
    </row>
    <row r="1696" spans="1:18" x14ac:dyDescent="0.25">
      <c r="A1696" t="s">
        <v>1288</v>
      </c>
      <c r="B1696">
        <v>1969</v>
      </c>
      <c r="C1696" t="s">
        <v>8355</v>
      </c>
      <c r="D1696">
        <v>16</v>
      </c>
      <c r="E1696">
        <v>0</v>
      </c>
      <c r="F1696" s="17">
        <v>15260.52</v>
      </c>
      <c r="G1696" t="s">
        <v>8349</v>
      </c>
      <c r="H1696" t="s">
        <v>8349</v>
      </c>
      <c r="I1696" t="s">
        <v>8367</v>
      </c>
      <c r="L1696" s="20">
        <v>1969</v>
      </c>
      <c r="M1696" s="20" t="s">
        <v>8355</v>
      </c>
      <c r="N1696" s="20" t="s">
        <v>8349</v>
      </c>
      <c r="O1696" s="20" t="s">
        <v>8349</v>
      </c>
      <c r="P1696" s="20" t="s">
        <v>8367</v>
      </c>
      <c r="Q1696" s="20" t="str">
        <f>CONCATENATE(Table1[[#This Row],[date]],"-",M1696,"-",L1696)</f>
        <v>16-Sep-1969</v>
      </c>
      <c r="R1696" s="24">
        <f t="shared" si="26"/>
        <v>53.726851851851848</v>
      </c>
    </row>
    <row r="1697" spans="1:18" x14ac:dyDescent="0.25">
      <c r="A1697" t="s">
        <v>1286</v>
      </c>
      <c r="B1697">
        <v>1963</v>
      </c>
      <c r="C1697" t="s">
        <v>8357</v>
      </c>
      <c r="D1697">
        <v>13</v>
      </c>
      <c r="E1697">
        <v>0</v>
      </c>
      <c r="F1697" s="17">
        <v>15322.77</v>
      </c>
      <c r="G1697" t="s">
        <v>8349</v>
      </c>
      <c r="H1697" t="s">
        <v>8350</v>
      </c>
      <c r="I1697" t="s">
        <v>8369</v>
      </c>
      <c r="L1697" s="20">
        <v>1963</v>
      </c>
      <c r="M1697" s="20" t="s">
        <v>8357</v>
      </c>
      <c r="N1697" s="20" t="s">
        <v>8349</v>
      </c>
      <c r="O1697" s="20" t="s">
        <v>8350</v>
      </c>
      <c r="P1697" s="20" t="s">
        <v>8369</v>
      </c>
      <c r="Q1697" s="20" t="str">
        <f>CONCATENATE(Table1[[#This Row],[date]],"-",M1697,"-",L1697)</f>
        <v>13-Dec-1963</v>
      </c>
      <c r="R1697" s="24">
        <f t="shared" si="26"/>
        <v>59.485951526032316</v>
      </c>
    </row>
    <row r="1698" spans="1:18" x14ac:dyDescent="0.25">
      <c r="A1698" t="s">
        <v>1284</v>
      </c>
      <c r="B1698">
        <v>2001</v>
      </c>
      <c r="C1698" t="s">
        <v>8348</v>
      </c>
      <c r="D1698">
        <v>14</v>
      </c>
      <c r="E1698">
        <v>1</v>
      </c>
      <c r="F1698" s="17">
        <v>15359.1</v>
      </c>
      <c r="G1698" t="s">
        <v>8349</v>
      </c>
      <c r="H1698" t="s">
        <v>8350</v>
      </c>
      <c r="I1698" t="s">
        <v>8366</v>
      </c>
      <c r="L1698" s="20">
        <v>2001</v>
      </c>
      <c r="M1698" s="20" t="s">
        <v>8348</v>
      </c>
      <c r="N1698" s="20" t="s">
        <v>8349</v>
      </c>
      <c r="O1698" s="20" t="s">
        <v>8350</v>
      </c>
      <c r="P1698" s="20" t="s">
        <v>8366</v>
      </c>
      <c r="Q1698" s="20" t="str">
        <f>CONCATENATE(Table1[[#This Row],[date]],"-",M1698,"-",L1698)</f>
        <v>14-Jul-2001</v>
      </c>
      <c r="R1698" s="24">
        <f t="shared" si="26"/>
        <v>21.902023809523811</v>
      </c>
    </row>
    <row r="1699" spans="1:18" x14ac:dyDescent="0.25">
      <c r="A1699" t="s">
        <v>1282</v>
      </c>
      <c r="B1699">
        <v>1988</v>
      </c>
      <c r="C1699" t="s">
        <v>8357</v>
      </c>
      <c r="D1699">
        <v>17</v>
      </c>
      <c r="E1699">
        <v>3</v>
      </c>
      <c r="F1699" s="17">
        <v>15361.5</v>
      </c>
      <c r="G1699" t="s">
        <v>8349</v>
      </c>
      <c r="H1699" t="s">
        <v>8350</v>
      </c>
      <c r="I1699" t="s">
        <v>8367</v>
      </c>
      <c r="L1699" s="20">
        <v>1988</v>
      </c>
      <c r="M1699" s="20" t="s">
        <v>8357</v>
      </c>
      <c r="N1699" s="20" t="s">
        <v>8349</v>
      </c>
      <c r="O1699" s="20" t="s">
        <v>8350</v>
      </c>
      <c r="P1699" s="20" t="s">
        <v>8367</v>
      </c>
      <c r="Q1699" s="20" t="str">
        <f>CONCATENATE(Table1[[#This Row],[date]],"-",M1699,"-",L1699)</f>
        <v>17-Dec-1988</v>
      </c>
      <c r="R1699" s="24">
        <f t="shared" si="26"/>
        <v>34.47227926078029</v>
      </c>
    </row>
    <row r="1700" spans="1:18" x14ac:dyDescent="0.25">
      <c r="A1700" t="s">
        <v>1280</v>
      </c>
      <c r="B1700">
        <v>1968</v>
      </c>
      <c r="C1700" t="s">
        <v>8348</v>
      </c>
      <c r="D1700">
        <v>18</v>
      </c>
      <c r="E1700">
        <v>0</v>
      </c>
      <c r="F1700" s="17">
        <v>15363.77</v>
      </c>
      <c r="G1700" t="s">
        <v>8349</v>
      </c>
      <c r="H1700" t="s">
        <v>8353</v>
      </c>
      <c r="I1700" t="s">
        <v>8372</v>
      </c>
      <c r="L1700" s="20">
        <v>1968</v>
      </c>
      <c r="M1700" s="20" t="s">
        <v>8348</v>
      </c>
      <c r="N1700" s="20" t="s">
        <v>8349</v>
      </c>
      <c r="O1700" s="20" t="s">
        <v>8353</v>
      </c>
      <c r="P1700" s="20" t="s">
        <v>8372</v>
      </c>
      <c r="Q1700" s="20" t="str">
        <f>CONCATENATE(Table1[[#This Row],[date]],"-",M1700,"-",L1700)</f>
        <v>18-Jul-1968</v>
      </c>
      <c r="R1700" s="24">
        <f t="shared" si="26"/>
        <v>54.888432580424364</v>
      </c>
    </row>
    <row r="1701" spans="1:18" x14ac:dyDescent="0.25">
      <c r="A1701" t="s">
        <v>1278</v>
      </c>
      <c r="B1701">
        <v>1962</v>
      </c>
      <c r="C1701" t="s">
        <v>8355</v>
      </c>
      <c r="D1701">
        <v>6</v>
      </c>
      <c r="E1701">
        <v>0</v>
      </c>
      <c r="F1701" s="17">
        <v>15368.22</v>
      </c>
      <c r="G1701" t="s">
        <v>8349</v>
      </c>
      <c r="H1701" t="s">
        <v>8349</v>
      </c>
      <c r="I1701" t="s">
        <v>8360</v>
      </c>
      <c r="L1701" s="20">
        <v>1962</v>
      </c>
      <c r="M1701" s="20" t="s">
        <v>8355</v>
      </c>
      <c r="N1701" s="20" t="s">
        <v>8349</v>
      </c>
      <c r="O1701" s="20" t="s">
        <v>8349</v>
      </c>
      <c r="P1701" s="20" t="s">
        <v>8360</v>
      </c>
      <c r="Q1701" s="20" t="str">
        <f>CONCATENATE(Table1[[#This Row],[date]],"-",M1701,"-",L1701)</f>
        <v>6-Sep-1962</v>
      </c>
      <c r="R1701" s="24">
        <f t="shared" si="26"/>
        <v>60.754250386398759</v>
      </c>
    </row>
    <row r="1702" spans="1:18" x14ac:dyDescent="0.25">
      <c r="A1702" t="s">
        <v>1276</v>
      </c>
      <c r="B1702">
        <v>1964</v>
      </c>
      <c r="C1702" t="s">
        <v>8355</v>
      </c>
      <c r="D1702">
        <v>4</v>
      </c>
      <c r="E1702">
        <v>0</v>
      </c>
      <c r="F1702" s="17">
        <v>15377.77</v>
      </c>
      <c r="G1702" t="s">
        <v>8349</v>
      </c>
      <c r="H1702" t="s">
        <v>8349</v>
      </c>
      <c r="I1702" t="s">
        <v>8356</v>
      </c>
      <c r="L1702" s="20">
        <v>1964</v>
      </c>
      <c r="M1702" s="20" t="s">
        <v>8355</v>
      </c>
      <c r="N1702" s="20" t="s">
        <v>8349</v>
      </c>
      <c r="O1702" s="20" t="s">
        <v>8349</v>
      </c>
      <c r="P1702" s="20" t="s">
        <v>8356</v>
      </c>
      <c r="Q1702" s="20" t="str">
        <f>CONCATENATE(Table1[[#This Row],[date]],"-",M1702,"-",L1702)</f>
        <v>4-Sep-1964</v>
      </c>
      <c r="R1702" s="24">
        <f t="shared" si="26"/>
        <v>58.757015742642025</v>
      </c>
    </row>
    <row r="1703" spans="1:18" x14ac:dyDescent="0.25">
      <c r="A1703" t="s">
        <v>1274</v>
      </c>
      <c r="B1703">
        <v>1990</v>
      </c>
      <c r="C1703" t="s">
        <v>8359</v>
      </c>
      <c r="D1703">
        <v>25</v>
      </c>
      <c r="E1703">
        <v>3</v>
      </c>
      <c r="F1703" s="17">
        <v>15440.2</v>
      </c>
      <c r="G1703" t="s">
        <v>8349</v>
      </c>
      <c r="H1703" t="s">
        <v>8353</v>
      </c>
      <c r="I1703" t="s">
        <v>8356</v>
      </c>
      <c r="L1703" s="20">
        <v>1990</v>
      </c>
      <c r="M1703" s="20" t="s">
        <v>8359</v>
      </c>
      <c r="N1703" s="20" t="s">
        <v>8349</v>
      </c>
      <c r="O1703" s="20" t="s">
        <v>8353</v>
      </c>
      <c r="P1703" s="20" t="s">
        <v>8356</v>
      </c>
      <c r="Q1703" s="20" t="str">
        <f>CONCATENATE(Table1[[#This Row],[date]],"-",M1703,"-",L1703)</f>
        <v>25-Oct-1990</v>
      </c>
      <c r="R1703" s="24">
        <f t="shared" si="26"/>
        <v>32.620067643742949</v>
      </c>
    </row>
    <row r="1704" spans="1:18" x14ac:dyDescent="0.25">
      <c r="A1704" t="s">
        <v>1272</v>
      </c>
      <c r="B1704">
        <v>1976</v>
      </c>
      <c r="C1704" t="s">
        <v>8348</v>
      </c>
      <c r="D1704">
        <v>20</v>
      </c>
      <c r="E1704">
        <v>2</v>
      </c>
      <c r="F1704" s="17">
        <v>15450.48</v>
      </c>
      <c r="G1704" t="s">
        <v>8349</v>
      </c>
      <c r="H1704" t="s">
        <v>8353</v>
      </c>
      <c r="I1704" t="s">
        <v>8372</v>
      </c>
      <c r="L1704" s="20">
        <v>1976</v>
      </c>
      <c r="M1704" s="20" t="s">
        <v>8348</v>
      </c>
      <c r="N1704" s="20" t="s">
        <v>8349</v>
      </c>
      <c r="O1704" s="20" t="s">
        <v>8353</v>
      </c>
      <c r="P1704" s="20" t="s">
        <v>8372</v>
      </c>
      <c r="Q1704" s="20" t="str">
        <f>CONCATENATE(Table1[[#This Row],[date]],"-",M1704,"-",L1704)</f>
        <v>20-Jul-1976</v>
      </c>
      <c r="R1704" s="24">
        <f t="shared" si="26"/>
        <v>46.882956878850102</v>
      </c>
    </row>
    <row r="1705" spans="1:18" x14ac:dyDescent="0.25">
      <c r="A1705" t="s">
        <v>1270</v>
      </c>
      <c r="B1705">
        <v>2004</v>
      </c>
      <c r="C1705" t="s">
        <v>8348</v>
      </c>
      <c r="D1705">
        <v>17</v>
      </c>
      <c r="E1705">
        <v>0</v>
      </c>
      <c r="F1705" s="17">
        <v>15518.18</v>
      </c>
      <c r="G1705" t="s">
        <v>8349</v>
      </c>
      <c r="H1705" t="s">
        <v>8350</v>
      </c>
      <c r="I1705" t="s">
        <v>8361</v>
      </c>
      <c r="L1705" s="20">
        <v>2004</v>
      </c>
      <c r="M1705" s="20" t="s">
        <v>8348</v>
      </c>
      <c r="N1705" s="20" t="s">
        <v>8349</v>
      </c>
      <c r="O1705" s="20" t="s">
        <v>8350</v>
      </c>
      <c r="P1705" s="20" t="s">
        <v>8361</v>
      </c>
      <c r="Q1705" s="20" t="str">
        <f>CONCATENATE(Table1[[#This Row],[date]],"-",M1705,"-",L1705)</f>
        <v>17-Jul-2004</v>
      </c>
      <c r="R1705" s="24">
        <f t="shared" si="26"/>
        <v>18.891170431211499</v>
      </c>
    </row>
    <row r="1706" spans="1:18" x14ac:dyDescent="0.25">
      <c r="A1706" t="s">
        <v>1268</v>
      </c>
      <c r="B1706">
        <v>1974</v>
      </c>
      <c r="C1706" t="s">
        <v>8354</v>
      </c>
      <c r="D1706">
        <v>28</v>
      </c>
      <c r="E1706">
        <v>0</v>
      </c>
      <c r="F1706" s="17">
        <v>15532.16</v>
      </c>
      <c r="G1706" t="s">
        <v>8349</v>
      </c>
      <c r="H1706" t="s">
        <v>8349</v>
      </c>
      <c r="I1706" t="s">
        <v>8372</v>
      </c>
      <c r="L1706" s="20">
        <v>1974</v>
      </c>
      <c r="M1706" s="20" t="s">
        <v>8354</v>
      </c>
      <c r="N1706" s="20" t="s">
        <v>8349</v>
      </c>
      <c r="O1706" s="20" t="s">
        <v>8349</v>
      </c>
      <c r="P1706" s="20" t="s">
        <v>8372</v>
      </c>
      <c r="Q1706" s="20" t="str">
        <f>CONCATENATE(Table1[[#This Row],[date]],"-",M1706,"-",L1706)</f>
        <v>28-Jun-1974</v>
      </c>
      <c r="R1706" s="24">
        <f t="shared" si="26"/>
        <v>48.94589858723031</v>
      </c>
    </row>
    <row r="1707" spans="1:18" x14ac:dyDescent="0.25">
      <c r="A1707" t="s">
        <v>1266</v>
      </c>
      <c r="B1707">
        <v>1959</v>
      </c>
      <c r="C1707" t="s">
        <v>8359</v>
      </c>
      <c r="D1707">
        <v>2</v>
      </c>
      <c r="E1707">
        <v>3</v>
      </c>
      <c r="F1707" s="17">
        <v>15555.19</v>
      </c>
      <c r="G1707" t="s">
        <v>8349</v>
      </c>
      <c r="H1707" t="s">
        <v>8350</v>
      </c>
      <c r="I1707" t="s">
        <v>8356</v>
      </c>
      <c r="L1707" s="20">
        <v>1959</v>
      </c>
      <c r="M1707" s="20" t="s">
        <v>8359</v>
      </c>
      <c r="N1707" s="20" t="s">
        <v>8349</v>
      </c>
      <c r="O1707" s="20" t="s">
        <v>8350</v>
      </c>
      <c r="P1707" s="20" t="s">
        <v>8356</v>
      </c>
      <c r="Q1707" s="20" t="str">
        <f>CONCATENATE(Table1[[#This Row],[date]],"-",M1707,"-",L1707)</f>
        <v>2-Oct-1959</v>
      </c>
      <c r="R1707" s="24">
        <f t="shared" si="26"/>
        <v>63.683079903963609</v>
      </c>
    </row>
    <row r="1708" spans="1:18" x14ac:dyDescent="0.25">
      <c r="A1708" t="s">
        <v>1264</v>
      </c>
      <c r="B1708">
        <v>1974</v>
      </c>
      <c r="C1708" t="s">
        <v>8348</v>
      </c>
      <c r="D1708">
        <v>30</v>
      </c>
      <c r="E1708">
        <v>0</v>
      </c>
      <c r="F1708" s="17">
        <v>15556.67</v>
      </c>
      <c r="G1708" t="s">
        <v>8349</v>
      </c>
      <c r="H1708" t="s">
        <v>8349</v>
      </c>
      <c r="I1708" t="s">
        <v>8356</v>
      </c>
      <c r="L1708" s="20">
        <v>1974</v>
      </c>
      <c r="M1708" s="20" t="s">
        <v>8348</v>
      </c>
      <c r="N1708" s="20" t="s">
        <v>8349</v>
      </c>
      <c r="O1708" s="20" t="s">
        <v>8349</v>
      </c>
      <c r="P1708" s="20" t="s">
        <v>8356</v>
      </c>
      <c r="Q1708" s="20" t="str">
        <f>CONCATENATE(Table1[[#This Row],[date]],"-",M1708,"-",L1708)</f>
        <v>30-Jul-1974</v>
      </c>
      <c r="R1708" s="24">
        <f t="shared" si="26"/>
        <v>48.858284963311796</v>
      </c>
    </row>
    <row r="1709" spans="1:18" x14ac:dyDescent="0.25">
      <c r="A1709" t="s">
        <v>1262</v>
      </c>
      <c r="B1709">
        <v>1965</v>
      </c>
      <c r="C1709" t="s">
        <v>8359</v>
      </c>
      <c r="D1709">
        <v>28</v>
      </c>
      <c r="E1709">
        <v>0</v>
      </c>
      <c r="F1709" s="17">
        <v>15608.58</v>
      </c>
      <c r="G1709" t="s">
        <v>8349</v>
      </c>
      <c r="H1709" t="s">
        <v>8349</v>
      </c>
      <c r="I1709" t="s">
        <v>8372</v>
      </c>
      <c r="L1709" s="20">
        <v>1965</v>
      </c>
      <c r="M1709" s="20" t="s">
        <v>8359</v>
      </c>
      <c r="N1709" s="20" t="s">
        <v>8349</v>
      </c>
      <c r="O1709" s="20" t="s">
        <v>8349</v>
      </c>
      <c r="P1709" s="20" t="s">
        <v>8372</v>
      </c>
      <c r="Q1709" s="20" t="str">
        <f>CONCATENATE(Table1[[#This Row],[date]],"-",M1709,"-",L1709)</f>
        <v>28-Oct-1965</v>
      </c>
      <c r="R1709" s="24">
        <f t="shared" si="26"/>
        <v>57.611861339273283</v>
      </c>
    </row>
    <row r="1710" spans="1:18" x14ac:dyDescent="0.25">
      <c r="A1710" t="s">
        <v>1260</v>
      </c>
      <c r="B1710">
        <v>1960</v>
      </c>
      <c r="C1710" t="s">
        <v>8354</v>
      </c>
      <c r="D1710">
        <v>6</v>
      </c>
      <c r="E1710">
        <v>3</v>
      </c>
      <c r="F1710" s="17">
        <v>15612.19</v>
      </c>
      <c r="G1710" t="s">
        <v>8349</v>
      </c>
      <c r="H1710" t="s">
        <v>8349</v>
      </c>
      <c r="I1710" t="s">
        <v>8356</v>
      </c>
      <c r="L1710" s="20">
        <v>1960</v>
      </c>
      <c r="M1710" s="20" t="s">
        <v>8354</v>
      </c>
      <c r="N1710" s="20" t="s">
        <v>8349</v>
      </c>
      <c r="O1710" s="20" t="s">
        <v>8349</v>
      </c>
      <c r="P1710" s="20" t="s">
        <v>8356</v>
      </c>
      <c r="Q1710" s="20" t="str">
        <f>CONCATENATE(Table1[[#This Row],[date]],"-",M1710,"-",L1710)</f>
        <v>6-Jun-1960</v>
      </c>
      <c r="R1710" s="24">
        <f t="shared" si="26"/>
        <v>63.003422313483917</v>
      </c>
    </row>
    <row r="1711" spans="1:18" x14ac:dyDescent="0.25">
      <c r="A1711" t="s">
        <v>1258</v>
      </c>
      <c r="B1711">
        <v>1988</v>
      </c>
      <c r="C1711" t="s">
        <v>8357</v>
      </c>
      <c r="D1711">
        <v>22</v>
      </c>
      <c r="E1711">
        <v>3</v>
      </c>
      <c r="F1711" s="17">
        <v>15646.28</v>
      </c>
      <c r="G1711" t="s">
        <v>8349</v>
      </c>
      <c r="H1711" t="s">
        <v>8349</v>
      </c>
      <c r="I1711" t="s">
        <v>8360</v>
      </c>
      <c r="L1711" s="20">
        <v>1988</v>
      </c>
      <c r="M1711" s="20" t="s">
        <v>8357</v>
      </c>
      <c r="N1711" s="20" t="s">
        <v>8349</v>
      </c>
      <c r="O1711" s="20" t="s">
        <v>8349</v>
      </c>
      <c r="P1711" s="20" t="s">
        <v>8360</v>
      </c>
      <c r="Q1711" s="20" t="str">
        <f>CONCATENATE(Table1[[#This Row],[date]],"-",M1711,"-",L1711)</f>
        <v>22-Dec-1988</v>
      </c>
      <c r="R1711" s="24">
        <f t="shared" si="26"/>
        <v>34.458590006844624</v>
      </c>
    </row>
    <row r="1712" spans="1:18" x14ac:dyDescent="0.25">
      <c r="A1712" t="s">
        <v>1256</v>
      </c>
      <c r="B1712">
        <v>1973</v>
      </c>
      <c r="C1712" t="s">
        <v>8354</v>
      </c>
      <c r="D1712">
        <v>26</v>
      </c>
      <c r="E1712">
        <v>0</v>
      </c>
      <c r="F1712" s="17">
        <v>15670.3</v>
      </c>
      <c r="G1712" t="s">
        <v>8349</v>
      </c>
      <c r="H1712" t="s">
        <v>8349</v>
      </c>
      <c r="I1712" t="s">
        <v>8372</v>
      </c>
      <c r="L1712" s="20">
        <v>1973</v>
      </c>
      <c r="M1712" s="20" t="s">
        <v>8354</v>
      </c>
      <c r="N1712" s="20" t="s">
        <v>8349</v>
      </c>
      <c r="O1712" s="20" t="s">
        <v>8349</v>
      </c>
      <c r="P1712" s="20" t="s">
        <v>8372</v>
      </c>
      <c r="Q1712" s="20" t="str">
        <f>CONCATENATE(Table1[[#This Row],[date]],"-",M1712,"-",L1712)</f>
        <v>26-Jun-1973</v>
      </c>
      <c r="R1712" s="24">
        <f t="shared" si="26"/>
        <v>49.951360927685613</v>
      </c>
    </row>
    <row r="1713" spans="1:18" x14ac:dyDescent="0.25">
      <c r="A1713" t="s">
        <v>1254</v>
      </c>
      <c r="B1713">
        <v>1976</v>
      </c>
      <c r="C1713" t="s">
        <v>8355</v>
      </c>
      <c r="D1713">
        <v>20</v>
      </c>
      <c r="E1713">
        <v>2</v>
      </c>
      <c r="F1713" s="17">
        <v>15698.86</v>
      </c>
      <c r="G1713" t="s">
        <v>8349</v>
      </c>
      <c r="H1713" t="s">
        <v>8349</v>
      </c>
      <c r="I1713" t="s">
        <v>8356</v>
      </c>
      <c r="L1713" s="20">
        <v>1976</v>
      </c>
      <c r="M1713" s="20" t="s">
        <v>8355</v>
      </c>
      <c r="N1713" s="20" t="s">
        <v>8349</v>
      </c>
      <c r="O1713" s="20" t="s">
        <v>8349</v>
      </c>
      <c r="P1713" s="20" t="s">
        <v>8356</v>
      </c>
      <c r="Q1713" s="20" t="str">
        <f>CONCATENATE(Table1[[#This Row],[date]],"-",M1713,"-",L1713)</f>
        <v>20-Sep-1976</v>
      </c>
      <c r="R1713" s="24">
        <f t="shared" si="26"/>
        <v>46.713210130047912</v>
      </c>
    </row>
    <row r="1714" spans="1:18" x14ac:dyDescent="0.25">
      <c r="A1714" t="s">
        <v>1252</v>
      </c>
      <c r="B1714">
        <v>1974</v>
      </c>
      <c r="C1714" t="s">
        <v>8358</v>
      </c>
      <c r="D1714">
        <v>29</v>
      </c>
      <c r="E1714">
        <v>0</v>
      </c>
      <c r="F1714" s="17">
        <v>15746.62</v>
      </c>
      <c r="G1714" t="s">
        <v>8349</v>
      </c>
      <c r="H1714" t="s">
        <v>8353</v>
      </c>
      <c r="I1714" t="s">
        <v>8356</v>
      </c>
      <c r="L1714" s="20">
        <v>1974</v>
      </c>
      <c r="M1714" s="20" t="s">
        <v>8358</v>
      </c>
      <c r="N1714" s="20" t="s">
        <v>8349</v>
      </c>
      <c r="O1714" s="20" t="s">
        <v>8353</v>
      </c>
      <c r="P1714" s="20" t="s">
        <v>8356</v>
      </c>
      <c r="Q1714" s="20" t="str">
        <f>CONCATENATE(Table1[[#This Row],[date]],"-",M1714,"-",L1714)</f>
        <v>29-Aug-1974</v>
      </c>
      <c r="R1714" s="24">
        <f t="shared" si="26"/>
        <v>48.776147190888182</v>
      </c>
    </row>
    <row r="1715" spans="1:18" x14ac:dyDescent="0.25">
      <c r="A1715" t="s">
        <v>1250</v>
      </c>
      <c r="B1715">
        <v>1997</v>
      </c>
      <c r="C1715" t="s">
        <v>8359</v>
      </c>
      <c r="D1715">
        <v>9</v>
      </c>
      <c r="E1715">
        <v>0</v>
      </c>
      <c r="F1715" s="17">
        <v>15817.99</v>
      </c>
      <c r="G1715" t="s">
        <v>8349</v>
      </c>
      <c r="H1715" t="s">
        <v>8349</v>
      </c>
      <c r="I1715" t="s">
        <v>8356</v>
      </c>
      <c r="L1715" s="20">
        <v>1997</v>
      </c>
      <c r="M1715" s="20" t="s">
        <v>8359</v>
      </c>
      <c r="N1715" s="20" t="s">
        <v>8349</v>
      </c>
      <c r="O1715" s="20" t="s">
        <v>8349</v>
      </c>
      <c r="P1715" s="20" t="s">
        <v>8356</v>
      </c>
      <c r="Q1715" s="20" t="str">
        <f>CONCATENATE(Table1[[#This Row],[date]],"-",M1715,"-",L1715)</f>
        <v>9-Oct-1997</v>
      </c>
      <c r="R1715" s="24">
        <f t="shared" si="26"/>
        <v>25.663827198052935</v>
      </c>
    </row>
    <row r="1716" spans="1:18" x14ac:dyDescent="0.25">
      <c r="A1716" t="s">
        <v>1248</v>
      </c>
      <c r="B1716">
        <v>1984</v>
      </c>
      <c r="C1716" t="s">
        <v>8354</v>
      </c>
      <c r="D1716">
        <v>26</v>
      </c>
      <c r="E1716">
        <v>0</v>
      </c>
      <c r="F1716" s="17">
        <v>15820.7</v>
      </c>
      <c r="G1716" t="s">
        <v>8349</v>
      </c>
      <c r="H1716" t="s">
        <v>8350</v>
      </c>
      <c r="I1716" t="s">
        <v>8360</v>
      </c>
      <c r="L1716" s="20">
        <v>1984</v>
      </c>
      <c r="M1716" s="20" t="s">
        <v>8354</v>
      </c>
      <c r="N1716" s="20" t="s">
        <v>8349</v>
      </c>
      <c r="O1716" s="20" t="s">
        <v>8350</v>
      </c>
      <c r="P1716" s="20" t="s">
        <v>8360</v>
      </c>
      <c r="Q1716" s="20" t="str">
        <f>CONCATENATE(Table1[[#This Row],[date]],"-",M1716,"-",L1716)</f>
        <v>26-Jun-1984</v>
      </c>
      <c r="R1716" s="24">
        <f t="shared" si="26"/>
        <v>38.948665297741272</v>
      </c>
    </row>
    <row r="1717" spans="1:18" x14ac:dyDescent="0.25">
      <c r="A1717" t="s">
        <v>1246</v>
      </c>
      <c r="B1717">
        <v>1982</v>
      </c>
      <c r="C1717" t="s">
        <v>8352</v>
      </c>
      <c r="D1717">
        <v>11</v>
      </c>
      <c r="E1717">
        <v>4</v>
      </c>
      <c r="F1717" s="17">
        <v>15828.82</v>
      </c>
      <c r="G1717" t="s">
        <v>8349</v>
      </c>
      <c r="H1717" t="s">
        <v>8350</v>
      </c>
      <c r="I1717" t="s">
        <v>8360</v>
      </c>
      <c r="L1717" s="20">
        <v>1982</v>
      </c>
      <c r="M1717" s="20" t="s">
        <v>8352</v>
      </c>
      <c r="N1717" s="20" t="s">
        <v>8349</v>
      </c>
      <c r="O1717" s="20" t="s">
        <v>8350</v>
      </c>
      <c r="P1717" s="20" t="s">
        <v>8360</v>
      </c>
      <c r="Q1717" s="20" t="str">
        <f>CONCATENATE(Table1[[#This Row],[date]],"-",M1717,"-",L1717)</f>
        <v>11-Nov-1982</v>
      </c>
      <c r="R1717" s="24">
        <f t="shared" si="26"/>
        <v>40.573533246414605</v>
      </c>
    </row>
    <row r="1718" spans="1:18" x14ac:dyDescent="0.25">
      <c r="A1718" t="s">
        <v>1244</v>
      </c>
      <c r="B1718">
        <v>1962</v>
      </c>
      <c r="C1718" t="s">
        <v>8357</v>
      </c>
      <c r="D1718">
        <v>25</v>
      </c>
      <c r="E1718">
        <v>0</v>
      </c>
      <c r="F1718" s="17">
        <v>15840.81</v>
      </c>
      <c r="G1718" t="s">
        <v>8349</v>
      </c>
      <c r="H1718" t="s">
        <v>8353</v>
      </c>
      <c r="I1718" t="s">
        <v>8373</v>
      </c>
      <c r="L1718" s="20">
        <v>1962</v>
      </c>
      <c r="M1718" s="20" t="s">
        <v>8357</v>
      </c>
      <c r="N1718" s="20" t="s">
        <v>8349</v>
      </c>
      <c r="O1718" s="20" t="s">
        <v>8353</v>
      </c>
      <c r="P1718" s="20" t="s">
        <v>8373</v>
      </c>
      <c r="Q1718" s="20" t="str">
        <f>CONCATENATE(Table1[[#This Row],[date]],"-",M1718,"-",L1718)</f>
        <v>25-Dec-1962</v>
      </c>
      <c r="R1718" s="24">
        <f t="shared" si="26"/>
        <v>60.453080150143521</v>
      </c>
    </row>
    <row r="1719" spans="1:18" x14ac:dyDescent="0.25">
      <c r="A1719" t="s">
        <v>1242</v>
      </c>
      <c r="B1719">
        <v>1980</v>
      </c>
      <c r="C1719" t="s">
        <v>8359</v>
      </c>
      <c r="D1719">
        <v>12</v>
      </c>
      <c r="E1719">
        <v>2</v>
      </c>
      <c r="F1719" s="17">
        <v>15922.29</v>
      </c>
      <c r="G1719" t="s">
        <v>8349</v>
      </c>
      <c r="H1719" t="s">
        <v>8350</v>
      </c>
      <c r="I1719" t="s">
        <v>8372</v>
      </c>
      <c r="L1719" s="20">
        <v>1980</v>
      </c>
      <c r="M1719" s="20" t="s">
        <v>8359</v>
      </c>
      <c r="N1719" s="20" t="s">
        <v>8349</v>
      </c>
      <c r="O1719" s="20" t="s">
        <v>8350</v>
      </c>
      <c r="P1719" s="20" t="s">
        <v>8372</v>
      </c>
      <c r="Q1719" s="20" t="str">
        <f>CONCATENATE(Table1[[#This Row],[date]],"-",M1719,"-",L1719)</f>
        <v>12-Oct-1980</v>
      </c>
      <c r="R1719" s="24">
        <f t="shared" si="26"/>
        <v>42.652977412731005</v>
      </c>
    </row>
    <row r="1720" spans="1:18" x14ac:dyDescent="0.25">
      <c r="A1720" t="s">
        <v>1240</v>
      </c>
      <c r="B1720">
        <v>1982</v>
      </c>
      <c r="C1720" t="s">
        <v>8348</v>
      </c>
      <c r="D1720">
        <v>24</v>
      </c>
      <c r="E1720">
        <v>3</v>
      </c>
      <c r="F1720" s="17">
        <v>15965.29</v>
      </c>
      <c r="G1720" t="s">
        <v>8349</v>
      </c>
      <c r="H1720" t="s">
        <v>8353</v>
      </c>
      <c r="I1720" t="s">
        <v>8356</v>
      </c>
      <c r="L1720" s="20">
        <v>1982</v>
      </c>
      <c r="M1720" s="20" t="s">
        <v>8348</v>
      </c>
      <c r="N1720" s="20" t="s">
        <v>8349</v>
      </c>
      <c r="O1720" s="20" t="s">
        <v>8353</v>
      </c>
      <c r="P1720" s="20" t="s">
        <v>8356</v>
      </c>
      <c r="Q1720" s="20" t="str">
        <f>CONCATENATE(Table1[[#This Row],[date]],"-",M1720,"-",L1720)</f>
        <v>24-Jul-1982</v>
      </c>
      <c r="R1720" s="24">
        <f t="shared" si="26"/>
        <v>40.874706649282921</v>
      </c>
    </row>
    <row r="1721" spans="1:18" x14ac:dyDescent="0.25">
      <c r="A1721" t="s">
        <v>1238</v>
      </c>
      <c r="B1721">
        <v>1980</v>
      </c>
      <c r="C1721" t="s">
        <v>8355</v>
      </c>
      <c r="D1721">
        <v>19</v>
      </c>
      <c r="E1721">
        <v>2</v>
      </c>
      <c r="F1721" s="17">
        <v>15966.19</v>
      </c>
      <c r="G1721" t="s">
        <v>8349</v>
      </c>
      <c r="H1721" t="s">
        <v>8349</v>
      </c>
      <c r="I1721" t="s">
        <v>8356</v>
      </c>
      <c r="L1721" s="20">
        <v>1980</v>
      </c>
      <c r="M1721" s="20" t="s">
        <v>8355</v>
      </c>
      <c r="N1721" s="20" t="s">
        <v>8349</v>
      </c>
      <c r="O1721" s="20" t="s">
        <v>8349</v>
      </c>
      <c r="P1721" s="20" t="s">
        <v>8356</v>
      </c>
      <c r="Q1721" s="20" t="str">
        <f>CONCATENATE(Table1[[#This Row],[date]],"-",M1721,"-",L1721)</f>
        <v>19-Sep-1980</v>
      </c>
      <c r="R1721" s="24">
        <f t="shared" si="26"/>
        <v>42.715947980835047</v>
      </c>
    </row>
    <row r="1722" spans="1:18" x14ac:dyDescent="0.25">
      <c r="A1722" t="s">
        <v>1236</v>
      </c>
      <c r="B1722">
        <v>1988</v>
      </c>
      <c r="C1722" t="s">
        <v>8357</v>
      </c>
      <c r="D1722">
        <v>5</v>
      </c>
      <c r="E1722">
        <v>3</v>
      </c>
      <c r="F1722" s="17">
        <v>16059.06</v>
      </c>
      <c r="G1722" t="s">
        <v>8349</v>
      </c>
      <c r="H1722" t="s">
        <v>8350</v>
      </c>
      <c r="I1722" t="s">
        <v>8356</v>
      </c>
      <c r="L1722" s="20">
        <v>1988</v>
      </c>
      <c r="M1722" s="20" t="s">
        <v>8357</v>
      </c>
      <c r="N1722" s="20" t="s">
        <v>8349</v>
      </c>
      <c r="O1722" s="20" t="s">
        <v>8350</v>
      </c>
      <c r="P1722" s="20" t="s">
        <v>8356</v>
      </c>
      <c r="Q1722" s="20" t="str">
        <f>CONCATENATE(Table1[[#This Row],[date]],"-",M1722,"-",L1722)</f>
        <v>5-Dec-1988</v>
      </c>
      <c r="R1722" s="24">
        <f t="shared" si="26"/>
        <v>34.505133470225871</v>
      </c>
    </row>
    <row r="1723" spans="1:18" x14ac:dyDescent="0.25">
      <c r="A1723" t="s">
        <v>1234</v>
      </c>
      <c r="B1723">
        <v>1978</v>
      </c>
      <c r="C1723" t="s">
        <v>8355</v>
      </c>
      <c r="D1723">
        <v>16</v>
      </c>
      <c r="E1723">
        <v>2</v>
      </c>
      <c r="F1723" s="17">
        <v>16062.89</v>
      </c>
      <c r="G1723" t="s">
        <v>8349</v>
      </c>
      <c r="H1723" t="s">
        <v>8349</v>
      </c>
      <c r="I1723" t="s">
        <v>8372</v>
      </c>
      <c r="L1723" s="20">
        <v>1978</v>
      </c>
      <c r="M1723" s="20" t="s">
        <v>8355</v>
      </c>
      <c r="N1723" s="20" t="s">
        <v>8349</v>
      </c>
      <c r="O1723" s="20" t="s">
        <v>8349</v>
      </c>
      <c r="P1723" s="20" t="s">
        <v>8372</v>
      </c>
      <c r="Q1723" s="20" t="str">
        <f>CONCATENATE(Table1[[#This Row],[date]],"-",M1723,"-",L1723)</f>
        <v>16-Sep-1978</v>
      </c>
      <c r="R1723" s="24">
        <f t="shared" si="26"/>
        <v>44.726861496339502</v>
      </c>
    </row>
    <row r="1724" spans="1:18" x14ac:dyDescent="0.25">
      <c r="A1724" t="s">
        <v>1232</v>
      </c>
      <c r="B1724">
        <v>1958</v>
      </c>
      <c r="C1724" t="s">
        <v>8359</v>
      </c>
      <c r="D1724">
        <v>22</v>
      </c>
      <c r="E1724">
        <v>2</v>
      </c>
      <c r="F1724" s="17">
        <v>16069.08</v>
      </c>
      <c r="G1724" t="s">
        <v>8349</v>
      </c>
      <c r="H1724" t="s">
        <v>8349</v>
      </c>
      <c r="I1724" t="s">
        <v>8366</v>
      </c>
      <c r="L1724" s="20">
        <v>1958</v>
      </c>
      <c r="M1724" s="20" t="s">
        <v>8359</v>
      </c>
      <c r="N1724" s="20" t="s">
        <v>8349</v>
      </c>
      <c r="O1724" s="20" t="s">
        <v>8349</v>
      </c>
      <c r="P1724" s="20" t="s">
        <v>8366</v>
      </c>
      <c r="Q1724" s="20" t="str">
        <f>CONCATENATE(Table1[[#This Row],[date]],"-",M1724,"-",L1724)</f>
        <v>22-Oct-1958</v>
      </c>
      <c r="R1724" s="24">
        <f t="shared" si="26"/>
        <v>64.628308304986305</v>
      </c>
    </row>
    <row r="1725" spans="1:18" x14ac:dyDescent="0.25">
      <c r="A1725" t="s">
        <v>1230</v>
      </c>
      <c r="B1725">
        <v>1958</v>
      </c>
      <c r="C1725" t="s">
        <v>8354</v>
      </c>
      <c r="D1725">
        <v>21</v>
      </c>
      <c r="E1725">
        <v>3</v>
      </c>
      <c r="F1725" s="17">
        <v>16085.13</v>
      </c>
      <c r="G1725" t="s">
        <v>8349</v>
      </c>
      <c r="H1725" t="s">
        <v>8349</v>
      </c>
      <c r="I1725" t="s">
        <v>8351</v>
      </c>
      <c r="L1725" s="20">
        <v>1958</v>
      </c>
      <c r="M1725" s="20" t="s">
        <v>8354</v>
      </c>
      <c r="N1725" s="20" t="s">
        <v>8349</v>
      </c>
      <c r="O1725" s="20" t="s">
        <v>8349</v>
      </c>
      <c r="P1725" s="20" t="s">
        <v>8351</v>
      </c>
      <c r="Q1725" s="20" t="str">
        <f>CONCATENATE(Table1[[#This Row],[date]],"-",M1725,"-",L1725)</f>
        <v>21-Jun-1958</v>
      </c>
      <c r="R1725" s="24">
        <f t="shared" si="26"/>
        <v>64.96507093669625</v>
      </c>
    </row>
    <row r="1726" spans="1:18" x14ac:dyDescent="0.25">
      <c r="A1726" t="s">
        <v>1228</v>
      </c>
      <c r="B1726">
        <v>1985</v>
      </c>
      <c r="C1726" t="s">
        <v>8358</v>
      </c>
      <c r="D1726">
        <v>27</v>
      </c>
      <c r="E1726">
        <v>3</v>
      </c>
      <c r="F1726" s="17">
        <v>16097.94</v>
      </c>
      <c r="G1726" t="s">
        <v>8349</v>
      </c>
      <c r="H1726" t="s">
        <v>8350</v>
      </c>
      <c r="I1726" t="s">
        <v>8356</v>
      </c>
      <c r="L1726" s="20">
        <v>1985</v>
      </c>
      <c r="M1726" s="20" t="s">
        <v>8358</v>
      </c>
      <c r="N1726" s="20" t="s">
        <v>8349</v>
      </c>
      <c r="O1726" s="20" t="s">
        <v>8350</v>
      </c>
      <c r="P1726" s="20" t="s">
        <v>8356</v>
      </c>
      <c r="Q1726" s="20" t="str">
        <f>CONCATENATE(Table1[[#This Row],[date]],"-",M1726,"-",L1726)</f>
        <v>27-Aug-1985</v>
      </c>
      <c r="R1726" s="24">
        <f t="shared" si="26"/>
        <v>37.781592249368153</v>
      </c>
    </row>
    <row r="1727" spans="1:18" x14ac:dyDescent="0.25">
      <c r="A1727" t="s">
        <v>1226</v>
      </c>
      <c r="B1727">
        <v>1993</v>
      </c>
      <c r="C1727" t="s">
        <v>8358</v>
      </c>
      <c r="D1727">
        <v>8</v>
      </c>
      <c r="E1727">
        <v>0</v>
      </c>
      <c r="F1727" s="17">
        <v>16115.3</v>
      </c>
      <c r="G1727" t="s">
        <v>8349</v>
      </c>
      <c r="H1727" t="s">
        <v>8353</v>
      </c>
      <c r="I1727" t="s">
        <v>8366</v>
      </c>
      <c r="L1727" s="20">
        <v>1993</v>
      </c>
      <c r="M1727" s="20" t="s">
        <v>8358</v>
      </c>
      <c r="N1727" s="20" t="s">
        <v>8349</v>
      </c>
      <c r="O1727" s="20" t="s">
        <v>8353</v>
      </c>
      <c r="P1727" s="20" t="s">
        <v>8366</v>
      </c>
      <c r="Q1727" s="20" t="str">
        <f>CONCATENATE(Table1[[#This Row],[date]],"-",M1727,"-",L1727)</f>
        <v>8-Aug-1993</v>
      </c>
      <c r="R1727" s="24">
        <f t="shared" si="26"/>
        <v>29.833598304186538</v>
      </c>
    </row>
    <row r="1728" spans="1:18" x14ac:dyDescent="0.25">
      <c r="A1728" t="s">
        <v>1224</v>
      </c>
      <c r="B1728">
        <v>1987</v>
      </c>
      <c r="C1728" t="s">
        <v>8359</v>
      </c>
      <c r="D1728">
        <v>6</v>
      </c>
      <c r="E1728">
        <v>3</v>
      </c>
      <c r="F1728" s="17">
        <v>16122.65</v>
      </c>
      <c r="G1728" t="s">
        <v>8349</v>
      </c>
      <c r="H1728" t="s">
        <v>8353</v>
      </c>
      <c r="I1728" t="s">
        <v>8360</v>
      </c>
      <c r="L1728" s="20">
        <v>1987</v>
      </c>
      <c r="M1728" s="20" t="s">
        <v>8359</v>
      </c>
      <c r="N1728" s="20" t="s">
        <v>8349</v>
      </c>
      <c r="O1728" s="20" t="s">
        <v>8353</v>
      </c>
      <c r="P1728" s="20" t="s">
        <v>8360</v>
      </c>
      <c r="Q1728" s="20" t="str">
        <f>CONCATENATE(Table1[[#This Row],[date]],"-",M1728,"-",L1728)</f>
        <v>6-Oct-1987</v>
      </c>
      <c r="R1728" s="24">
        <f t="shared" si="26"/>
        <v>35.672117803759065</v>
      </c>
    </row>
    <row r="1729" spans="1:18" x14ac:dyDescent="0.25">
      <c r="A1729" t="s">
        <v>1222</v>
      </c>
      <c r="B1729">
        <v>1993</v>
      </c>
      <c r="C1729" t="s">
        <v>8357</v>
      </c>
      <c r="D1729">
        <v>12</v>
      </c>
      <c r="E1729">
        <v>0</v>
      </c>
      <c r="F1729" s="17">
        <v>16138.76</v>
      </c>
      <c r="G1729" t="s">
        <v>8349</v>
      </c>
      <c r="H1729" t="s">
        <v>8350</v>
      </c>
      <c r="I1729" t="s">
        <v>8370</v>
      </c>
      <c r="L1729" s="20">
        <v>1993</v>
      </c>
      <c r="M1729" s="20" t="s">
        <v>8357</v>
      </c>
      <c r="N1729" s="20" t="s">
        <v>8349</v>
      </c>
      <c r="O1729" s="20" t="s">
        <v>8350</v>
      </c>
      <c r="P1729" s="20" t="s">
        <v>8370</v>
      </c>
      <c r="Q1729" s="20" t="str">
        <f>CONCATENATE(Table1[[#This Row],[date]],"-",M1729,"-",L1729)</f>
        <v>12-Dec-1993</v>
      </c>
      <c r="R1729" s="24">
        <f t="shared" si="26"/>
        <v>29.488606253312135</v>
      </c>
    </row>
    <row r="1730" spans="1:18" x14ac:dyDescent="0.25">
      <c r="A1730" t="s">
        <v>1220</v>
      </c>
      <c r="B1730">
        <v>1982</v>
      </c>
      <c r="C1730" t="s">
        <v>8348</v>
      </c>
      <c r="D1730">
        <v>6</v>
      </c>
      <c r="E1730">
        <v>3</v>
      </c>
      <c r="F1730" s="17">
        <v>16152.04</v>
      </c>
      <c r="G1730" t="s">
        <v>8349</v>
      </c>
      <c r="H1730" t="s">
        <v>8353</v>
      </c>
      <c r="I1730" t="s">
        <v>8372</v>
      </c>
      <c r="L1730" s="20">
        <v>1982</v>
      </c>
      <c r="M1730" s="20" t="s">
        <v>8348</v>
      </c>
      <c r="N1730" s="20" t="s">
        <v>8349</v>
      </c>
      <c r="O1730" s="20" t="s">
        <v>8353</v>
      </c>
      <c r="P1730" s="20" t="s">
        <v>8372</v>
      </c>
      <c r="Q1730" s="20" t="str">
        <f>CONCATENATE(Table1[[#This Row],[date]],"-",M1730,"-",L1730)</f>
        <v>6-Jul-1982</v>
      </c>
      <c r="R1730" s="24">
        <f t="shared" si="26"/>
        <v>40.92398956975228</v>
      </c>
    </row>
    <row r="1731" spans="1:18" x14ac:dyDescent="0.25">
      <c r="A1731" t="s">
        <v>1218</v>
      </c>
      <c r="B1731">
        <v>1974</v>
      </c>
      <c r="C1731" t="s">
        <v>8355</v>
      </c>
      <c r="D1731">
        <v>11</v>
      </c>
      <c r="E1731">
        <v>0</v>
      </c>
      <c r="F1731" s="17">
        <v>16190.97</v>
      </c>
      <c r="G1731" t="s">
        <v>8349</v>
      </c>
      <c r="H1731" t="s">
        <v>8350</v>
      </c>
      <c r="I1731" t="s">
        <v>8356</v>
      </c>
      <c r="L1731" s="20">
        <v>1974</v>
      </c>
      <c r="M1731" s="20" t="s">
        <v>8355</v>
      </c>
      <c r="N1731" s="20" t="s">
        <v>8349</v>
      </c>
      <c r="O1731" s="20" t="s">
        <v>8350</v>
      </c>
      <c r="P1731" s="20" t="s">
        <v>8356</v>
      </c>
      <c r="Q1731" s="20" t="str">
        <f>CONCATENATE(Table1[[#This Row],[date]],"-",M1731,"-",L1731)</f>
        <v>11-Sep-1974</v>
      </c>
      <c r="R1731" s="24">
        <f t="shared" ref="R1731:R1794" si="27">YEARFRAC(Q1731,DATE(2023,6,8),1)</f>
        <v>48.740554156171285</v>
      </c>
    </row>
    <row r="1732" spans="1:18" x14ac:dyDescent="0.25">
      <c r="A1732" t="s">
        <v>1216</v>
      </c>
      <c r="B1732">
        <v>1988</v>
      </c>
      <c r="C1732" t="s">
        <v>8358</v>
      </c>
      <c r="D1732">
        <v>6</v>
      </c>
      <c r="E1732">
        <v>3</v>
      </c>
      <c r="F1732" s="17">
        <v>16199.1</v>
      </c>
      <c r="G1732" t="s">
        <v>8349</v>
      </c>
      <c r="H1732" t="s">
        <v>8349</v>
      </c>
      <c r="I1732" t="s">
        <v>8356</v>
      </c>
      <c r="L1732" s="20">
        <v>1988</v>
      </c>
      <c r="M1732" s="20" t="s">
        <v>8358</v>
      </c>
      <c r="N1732" s="20" t="s">
        <v>8349</v>
      </c>
      <c r="O1732" s="20" t="s">
        <v>8349</v>
      </c>
      <c r="P1732" s="20" t="s">
        <v>8356</v>
      </c>
      <c r="Q1732" s="20" t="str">
        <f>CONCATENATE(Table1[[#This Row],[date]],"-",M1732,"-",L1732)</f>
        <v>6-Aug-1988</v>
      </c>
      <c r="R1732" s="24">
        <f t="shared" si="27"/>
        <v>34.836413415468854</v>
      </c>
    </row>
    <row r="1733" spans="1:18" x14ac:dyDescent="0.25">
      <c r="A1733" t="s">
        <v>1214</v>
      </c>
      <c r="B1733">
        <v>1988</v>
      </c>
      <c r="C1733" t="s">
        <v>8358</v>
      </c>
      <c r="D1733">
        <v>21</v>
      </c>
      <c r="E1733">
        <v>3</v>
      </c>
      <c r="F1733" s="17">
        <v>16205.88</v>
      </c>
      <c r="G1733" t="s">
        <v>8349</v>
      </c>
      <c r="H1733" t="s">
        <v>8353</v>
      </c>
      <c r="I1733" t="s">
        <v>8356</v>
      </c>
      <c r="L1733" s="20">
        <v>1988</v>
      </c>
      <c r="M1733" s="20" t="s">
        <v>8358</v>
      </c>
      <c r="N1733" s="20" t="s">
        <v>8349</v>
      </c>
      <c r="O1733" s="20" t="s">
        <v>8353</v>
      </c>
      <c r="P1733" s="20" t="s">
        <v>8356</v>
      </c>
      <c r="Q1733" s="20" t="str">
        <f>CONCATENATE(Table1[[#This Row],[date]],"-",M1733,"-",L1733)</f>
        <v>21-Aug-1988</v>
      </c>
      <c r="R1733" s="24">
        <f t="shared" si="27"/>
        <v>34.795345653661876</v>
      </c>
    </row>
    <row r="1734" spans="1:18" x14ac:dyDescent="0.25">
      <c r="A1734" t="s">
        <v>1212</v>
      </c>
      <c r="B1734">
        <v>2002</v>
      </c>
      <c r="C1734" t="s">
        <v>8355</v>
      </c>
      <c r="D1734">
        <v>8</v>
      </c>
      <c r="E1734">
        <v>0</v>
      </c>
      <c r="F1734" s="17">
        <v>16232.85</v>
      </c>
      <c r="G1734" t="s">
        <v>8349</v>
      </c>
      <c r="H1734" t="s">
        <v>8353</v>
      </c>
      <c r="I1734" t="s">
        <v>8360</v>
      </c>
      <c r="L1734" s="20">
        <v>2002</v>
      </c>
      <c r="M1734" s="20" t="s">
        <v>8355</v>
      </c>
      <c r="N1734" s="20" t="s">
        <v>8349</v>
      </c>
      <c r="O1734" s="20" t="s">
        <v>8353</v>
      </c>
      <c r="P1734" s="20" t="s">
        <v>8360</v>
      </c>
      <c r="Q1734" s="20" t="str">
        <f>CONCATENATE(Table1[[#This Row],[date]],"-",M1734,"-",L1734)</f>
        <v>8-Sep-2002</v>
      </c>
      <c r="R1734" s="24">
        <f t="shared" si="27"/>
        <v>20.748724331051648</v>
      </c>
    </row>
    <row r="1735" spans="1:18" x14ac:dyDescent="0.25">
      <c r="A1735" t="s">
        <v>1210</v>
      </c>
      <c r="B1735">
        <v>1972</v>
      </c>
      <c r="C1735" t="s">
        <v>8348</v>
      </c>
      <c r="D1735">
        <v>30</v>
      </c>
      <c r="E1735">
        <v>0</v>
      </c>
      <c r="F1735" s="17">
        <v>16267.32</v>
      </c>
      <c r="G1735" t="s">
        <v>8349</v>
      </c>
      <c r="H1735" t="s">
        <v>8349</v>
      </c>
      <c r="I1735" t="s">
        <v>8367</v>
      </c>
      <c r="L1735" s="20">
        <v>1972</v>
      </c>
      <c r="M1735" s="20" t="s">
        <v>8348</v>
      </c>
      <c r="N1735" s="20" t="s">
        <v>8349</v>
      </c>
      <c r="O1735" s="20" t="s">
        <v>8349</v>
      </c>
      <c r="P1735" s="20" t="s">
        <v>8367</v>
      </c>
      <c r="Q1735" s="20" t="str">
        <f>CONCATENATE(Table1[[#This Row],[date]],"-",M1735,"-",L1735)</f>
        <v>30-Jul-1972</v>
      </c>
      <c r="R1735" s="24">
        <f t="shared" si="27"/>
        <v>50.855578370978783</v>
      </c>
    </row>
    <row r="1736" spans="1:18" x14ac:dyDescent="0.25">
      <c r="A1736" t="s">
        <v>1208</v>
      </c>
      <c r="B1736">
        <v>2003</v>
      </c>
      <c r="C1736" t="s">
        <v>8358</v>
      </c>
      <c r="D1736">
        <v>24</v>
      </c>
      <c r="E1736">
        <v>0</v>
      </c>
      <c r="F1736" s="17">
        <v>16297.85</v>
      </c>
      <c r="G1736" t="s">
        <v>8349</v>
      </c>
      <c r="H1736" t="s">
        <v>8350</v>
      </c>
      <c r="I1736" t="s">
        <v>8360</v>
      </c>
      <c r="L1736" s="20">
        <v>2003</v>
      </c>
      <c r="M1736" s="20" t="s">
        <v>8358</v>
      </c>
      <c r="N1736" s="20" t="s">
        <v>8349</v>
      </c>
      <c r="O1736" s="20" t="s">
        <v>8350</v>
      </c>
      <c r="P1736" s="20" t="s">
        <v>8360</v>
      </c>
      <c r="Q1736" s="20" t="str">
        <f>CONCATENATE(Table1[[#This Row],[date]],"-",M1736,"-",L1736)</f>
        <v>24-Aug-2003</v>
      </c>
      <c r="R1736" s="24">
        <f t="shared" si="27"/>
        <v>19.789830508474576</v>
      </c>
    </row>
    <row r="1737" spans="1:18" x14ac:dyDescent="0.25">
      <c r="A1737" t="s">
        <v>1206</v>
      </c>
      <c r="B1737">
        <v>1969</v>
      </c>
      <c r="C1737" t="s">
        <v>8358</v>
      </c>
      <c r="D1737">
        <v>8</v>
      </c>
      <c r="E1737">
        <v>0</v>
      </c>
      <c r="F1737" s="17">
        <v>16311.05</v>
      </c>
      <c r="G1737" t="s">
        <v>8349</v>
      </c>
      <c r="H1737" t="s">
        <v>8350</v>
      </c>
      <c r="I1737" t="s">
        <v>8372</v>
      </c>
      <c r="L1737" s="20">
        <v>1969</v>
      </c>
      <c r="M1737" s="20" t="s">
        <v>8358</v>
      </c>
      <c r="N1737" s="20" t="s">
        <v>8349</v>
      </c>
      <c r="O1737" s="20" t="s">
        <v>8350</v>
      </c>
      <c r="P1737" s="20" t="s">
        <v>8372</v>
      </c>
      <c r="Q1737" s="20" t="str">
        <f>CONCATENATE(Table1[[#This Row],[date]],"-",M1737,"-",L1737)</f>
        <v>8-Aug-1969</v>
      </c>
      <c r="R1737" s="24">
        <f t="shared" si="27"/>
        <v>53.833632019115889</v>
      </c>
    </row>
    <row r="1738" spans="1:18" x14ac:dyDescent="0.25">
      <c r="A1738" t="s">
        <v>1204</v>
      </c>
      <c r="B1738">
        <v>1965</v>
      </c>
      <c r="C1738" t="s">
        <v>8357</v>
      </c>
      <c r="D1738">
        <v>5</v>
      </c>
      <c r="E1738">
        <v>0</v>
      </c>
      <c r="F1738" s="17">
        <v>16351.42</v>
      </c>
      <c r="G1738" t="s">
        <v>8349</v>
      </c>
      <c r="H1738" t="s">
        <v>8350</v>
      </c>
      <c r="I1738" t="s">
        <v>8372</v>
      </c>
      <c r="L1738" s="20">
        <v>1965</v>
      </c>
      <c r="M1738" s="20" t="s">
        <v>8357</v>
      </c>
      <c r="N1738" s="20" t="s">
        <v>8349</v>
      </c>
      <c r="O1738" s="20" t="s">
        <v>8350</v>
      </c>
      <c r="P1738" s="20" t="s">
        <v>8372</v>
      </c>
      <c r="Q1738" s="20" t="str">
        <f>CONCATENATE(Table1[[#This Row],[date]],"-",M1738,"-",L1738)</f>
        <v>5-Dec-1965</v>
      </c>
      <c r="R1738" s="24">
        <f t="shared" si="27"/>
        <v>57.507819388370685</v>
      </c>
    </row>
    <row r="1739" spans="1:18" x14ac:dyDescent="0.25">
      <c r="A1739" t="s">
        <v>1202</v>
      </c>
      <c r="B1739">
        <v>1995</v>
      </c>
      <c r="C1739" t="s">
        <v>8355</v>
      </c>
      <c r="D1739">
        <v>28</v>
      </c>
      <c r="E1739">
        <v>3</v>
      </c>
      <c r="F1739" s="17">
        <v>16420.490000000002</v>
      </c>
      <c r="G1739" t="s">
        <v>8349</v>
      </c>
      <c r="H1739" t="s">
        <v>8350</v>
      </c>
      <c r="I1739" t="s">
        <v>8356</v>
      </c>
      <c r="L1739" s="20">
        <v>1995</v>
      </c>
      <c r="M1739" s="20" t="s">
        <v>8355</v>
      </c>
      <c r="N1739" s="20" t="s">
        <v>8349</v>
      </c>
      <c r="O1739" s="20" t="s">
        <v>8350</v>
      </c>
      <c r="P1739" s="20" t="s">
        <v>8356</v>
      </c>
      <c r="Q1739" s="20" t="str">
        <f>CONCATENATE(Table1[[#This Row],[date]],"-",M1739,"-",L1739)</f>
        <v>28-Sep-1995</v>
      </c>
      <c r="R1739" s="24">
        <f t="shared" si="27"/>
        <v>27.694014350453173</v>
      </c>
    </row>
    <row r="1740" spans="1:18" x14ac:dyDescent="0.25">
      <c r="A1740" t="s">
        <v>1200</v>
      </c>
      <c r="B1740">
        <v>2003</v>
      </c>
      <c r="C1740" t="s">
        <v>8357</v>
      </c>
      <c r="D1740">
        <v>20</v>
      </c>
      <c r="E1740">
        <v>1</v>
      </c>
      <c r="F1740" s="17">
        <v>16450.89</v>
      </c>
      <c r="G1740" t="s">
        <v>8349</v>
      </c>
      <c r="H1740" t="s">
        <v>8353</v>
      </c>
      <c r="I1740" t="s">
        <v>8356</v>
      </c>
      <c r="L1740" s="20">
        <v>2003</v>
      </c>
      <c r="M1740" s="20" t="s">
        <v>8357</v>
      </c>
      <c r="N1740" s="20" t="s">
        <v>8349</v>
      </c>
      <c r="O1740" s="20" t="s">
        <v>8353</v>
      </c>
      <c r="P1740" s="20" t="s">
        <v>8356</v>
      </c>
      <c r="Q1740" s="20" t="str">
        <f>CONCATENATE(Table1[[#This Row],[date]],"-",M1740,"-",L1740)</f>
        <v>20-Dec-2003</v>
      </c>
      <c r="R1740" s="24">
        <f t="shared" si="27"/>
        <v>19.466753585397655</v>
      </c>
    </row>
    <row r="1741" spans="1:18" x14ac:dyDescent="0.25">
      <c r="A1741" t="s">
        <v>1198</v>
      </c>
      <c r="B1741">
        <v>1958</v>
      </c>
      <c r="C1741" t="s">
        <v>8359</v>
      </c>
      <c r="D1741">
        <v>10</v>
      </c>
      <c r="E1741">
        <v>3</v>
      </c>
      <c r="F1741" s="17">
        <v>16455.71</v>
      </c>
      <c r="G1741" t="s">
        <v>8349</v>
      </c>
      <c r="H1741" t="s">
        <v>8349</v>
      </c>
      <c r="I1741" t="s">
        <v>8356</v>
      </c>
      <c r="L1741" s="20">
        <v>1958</v>
      </c>
      <c r="M1741" s="20" t="s">
        <v>8359</v>
      </c>
      <c r="N1741" s="20" t="s">
        <v>8349</v>
      </c>
      <c r="O1741" s="20" t="s">
        <v>8349</v>
      </c>
      <c r="P1741" s="20" t="s">
        <v>8356</v>
      </c>
      <c r="Q1741" s="20" t="str">
        <f>CONCATENATE(Table1[[#This Row],[date]],"-",M1741,"-",L1741)</f>
        <v>10-Oct-1958</v>
      </c>
      <c r="R1741" s="24">
        <f t="shared" si="27"/>
        <v>64.661163195884839</v>
      </c>
    </row>
    <row r="1742" spans="1:18" x14ac:dyDescent="0.25">
      <c r="A1742" t="s">
        <v>1196</v>
      </c>
      <c r="B1742">
        <v>1995</v>
      </c>
      <c r="C1742" t="s">
        <v>8357</v>
      </c>
      <c r="D1742">
        <v>23</v>
      </c>
      <c r="E1742">
        <v>0</v>
      </c>
      <c r="F1742" s="17">
        <v>16577.78</v>
      </c>
      <c r="G1742" t="s">
        <v>8349</v>
      </c>
      <c r="H1742" t="s">
        <v>8353</v>
      </c>
      <c r="I1742" t="s">
        <v>8351</v>
      </c>
      <c r="L1742" s="20">
        <v>1995</v>
      </c>
      <c r="M1742" s="20" t="s">
        <v>8357</v>
      </c>
      <c r="N1742" s="20" t="s">
        <v>8349</v>
      </c>
      <c r="O1742" s="20" t="s">
        <v>8353</v>
      </c>
      <c r="P1742" s="20" t="s">
        <v>8351</v>
      </c>
      <c r="Q1742" s="20" t="str">
        <f>CONCATENATE(Table1[[#This Row],[date]],"-",M1742,"-",L1742)</f>
        <v>23-Dec-1995</v>
      </c>
      <c r="R1742" s="24">
        <f t="shared" si="27"/>
        <v>27.458553625377643</v>
      </c>
    </row>
    <row r="1743" spans="1:18" x14ac:dyDescent="0.25">
      <c r="A1743" t="s">
        <v>1194</v>
      </c>
      <c r="B1743">
        <v>2001</v>
      </c>
      <c r="C1743" t="s">
        <v>8354</v>
      </c>
      <c r="D1743">
        <v>25</v>
      </c>
      <c r="E1743">
        <v>0</v>
      </c>
      <c r="F1743" s="17">
        <v>16586.5</v>
      </c>
      <c r="G1743" t="s">
        <v>8349</v>
      </c>
      <c r="H1743" t="s">
        <v>8353</v>
      </c>
      <c r="I1743" t="s">
        <v>8351</v>
      </c>
      <c r="L1743" s="20">
        <v>2001</v>
      </c>
      <c r="M1743" s="20" t="s">
        <v>8354</v>
      </c>
      <c r="N1743" s="20" t="s">
        <v>8349</v>
      </c>
      <c r="O1743" s="20" t="s">
        <v>8353</v>
      </c>
      <c r="P1743" s="20" t="s">
        <v>8351</v>
      </c>
      <c r="Q1743" s="20" t="str">
        <f>CONCATENATE(Table1[[#This Row],[date]],"-",M1743,"-",L1743)</f>
        <v>25-Jun-2001</v>
      </c>
      <c r="R1743" s="24">
        <f t="shared" si="27"/>
        <v>21.954047619047621</v>
      </c>
    </row>
    <row r="1744" spans="1:18" x14ac:dyDescent="0.25">
      <c r="A1744" t="s">
        <v>1192</v>
      </c>
      <c r="B1744">
        <v>1963</v>
      </c>
      <c r="C1744" t="s">
        <v>8354</v>
      </c>
      <c r="D1744">
        <v>25</v>
      </c>
      <c r="E1744">
        <v>0</v>
      </c>
      <c r="F1744" s="17">
        <v>16587.96</v>
      </c>
      <c r="G1744" t="s">
        <v>8349</v>
      </c>
      <c r="H1744" t="s">
        <v>8349</v>
      </c>
      <c r="I1744" t="s">
        <v>8367</v>
      </c>
      <c r="L1744" s="20">
        <v>1963</v>
      </c>
      <c r="M1744" s="20" t="s">
        <v>8354</v>
      </c>
      <c r="N1744" s="20" t="s">
        <v>8349</v>
      </c>
      <c r="O1744" s="20" t="s">
        <v>8349</v>
      </c>
      <c r="P1744" s="20" t="s">
        <v>8367</v>
      </c>
      <c r="Q1744" s="20" t="str">
        <f>CONCATENATE(Table1[[#This Row],[date]],"-",M1744,"-",L1744)</f>
        <v>25-Jun-1963</v>
      </c>
      <c r="R1744" s="24">
        <f t="shared" si="27"/>
        <v>59.954129263913828</v>
      </c>
    </row>
    <row r="1745" spans="1:18" x14ac:dyDescent="0.25">
      <c r="A1745" t="s">
        <v>1190</v>
      </c>
      <c r="B1745">
        <v>1970</v>
      </c>
      <c r="C1745" t="s">
        <v>8348</v>
      </c>
      <c r="D1745">
        <v>10</v>
      </c>
      <c r="E1745">
        <v>0</v>
      </c>
      <c r="F1745" s="17">
        <v>16600.16</v>
      </c>
      <c r="G1745" t="s">
        <v>8349</v>
      </c>
      <c r="H1745" t="s">
        <v>8349</v>
      </c>
      <c r="I1745" t="s">
        <v>8360</v>
      </c>
      <c r="L1745" s="20">
        <v>1970</v>
      </c>
      <c r="M1745" s="20" t="s">
        <v>8348</v>
      </c>
      <c r="N1745" s="20" t="s">
        <v>8349</v>
      </c>
      <c r="O1745" s="20" t="s">
        <v>8349</v>
      </c>
      <c r="P1745" s="20" t="s">
        <v>8360</v>
      </c>
      <c r="Q1745" s="20" t="str">
        <f>CONCATENATE(Table1[[#This Row],[date]],"-",M1745,"-",L1745)</f>
        <v>10-Jul-1970</v>
      </c>
      <c r="R1745" s="24">
        <f t="shared" si="27"/>
        <v>52.913045682705466</v>
      </c>
    </row>
    <row r="1746" spans="1:18" x14ac:dyDescent="0.25">
      <c r="A1746" t="s">
        <v>1188</v>
      </c>
      <c r="B1746">
        <v>1975</v>
      </c>
      <c r="C1746" t="s">
        <v>8348</v>
      </c>
      <c r="D1746">
        <v>24</v>
      </c>
      <c r="E1746">
        <v>1</v>
      </c>
      <c r="F1746" s="17">
        <v>16602.18</v>
      </c>
      <c r="G1746" t="s">
        <v>8349</v>
      </c>
      <c r="H1746" t="s">
        <v>8353</v>
      </c>
      <c r="I1746" t="s">
        <v>8372</v>
      </c>
      <c r="L1746" s="20">
        <v>1975</v>
      </c>
      <c r="M1746" s="20" t="s">
        <v>8348</v>
      </c>
      <c r="N1746" s="20" t="s">
        <v>8349</v>
      </c>
      <c r="O1746" s="20" t="s">
        <v>8353</v>
      </c>
      <c r="P1746" s="20" t="s">
        <v>8372</v>
      </c>
      <c r="Q1746" s="20" t="str">
        <f>CONCATENATE(Table1[[#This Row],[date]],"-",M1746,"-",L1746)</f>
        <v>24-Jul-1975</v>
      </c>
      <c r="R1746" s="24">
        <f t="shared" si="27"/>
        <v>47.87472760797899</v>
      </c>
    </row>
    <row r="1747" spans="1:18" x14ac:dyDescent="0.25">
      <c r="A1747" t="s">
        <v>1186</v>
      </c>
      <c r="B1747">
        <v>1977</v>
      </c>
      <c r="C1747" t="s">
        <v>8355</v>
      </c>
      <c r="D1747">
        <v>25</v>
      </c>
      <c r="E1747">
        <v>2</v>
      </c>
      <c r="F1747" s="17">
        <v>16631.61</v>
      </c>
      <c r="G1747" t="s">
        <v>8349</v>
      </c>
      <c r="H1747" t="s">
        <v>8353</v>
      </c>
      <c r="I1747" t="s">
        <v>8356</v>
      </c>
      <c r="L1747" s="20">
        <v>1977</v>
      </c>
      <c r="M1747" s="20" t="s">
        <v>8355</v>
      </c>
      <c r="N1747" s="20" t="s">
        <v>8349</v>
      </c>
      <c r="O1747" s="20" t="s">
        <v>8353</v>
      </c>
      <c r="P1747" s="20" t="s">
        <v>8356</v>
      </c>
      <c r="Q1747" s="20" t="str">
        <f>CONCATENATE(Table1[[#This Row],[date]],"-",M1747,"-",L1747)</f>
        <v>25-Sep-1977</v>
      </c>
      <c r="R1747" s="24">
        <f t="shared" si="27"/>
        <v>45.702202027263191</v>
      </c>
    </row>
    <row r="1748" spans="1:18" x14ac:dyDescent="0.25">
      <c r="A1748" t="s">
        <v>1184</v>
      </c>
      <c r="B1748">
        <v>1993</v>
      </c>
      <c r="C1748" t="s">
        <v>8352</v>
      </c>
      <c r="D1748">
        <v>5</v>
      </c>
      <c r="E1748">
        <v>1</v>
      </c>
      <c r="F1748" s="17">
        <v>16657.72</v>
      </c>
      <c r="G1748" t="s">
        <v>8349</v>
      </c>
      <c r="H1748" t="s">
        <v>8353</v>
      </c>
      <c r="I1748" t="s">
        <v>8366</v>
      </c>
      <c r="L1748" s="20">
        <v>1993</v>
      </c>
      <c r="M1748" s="20" t="s">
        <v>8352</v>
      </c>
      <c r="N1748" s="20" t="s">
        <v>8349</v>
      </c>
      <c r="O1748" s="20" t="s">
        <v>8353</v>
      </c>
      <c r="P1748" s="20" t="s">
        <v>8366</v>
      </c>
      <c r="Q1748" s="20" t="str">
        <f>CONCATENATE(Table1[[#This Row],[date]],"-",M1748,"-",L1748)</f>
        <v>5-Nov-1993</v>
      </c>
      <c r="R1748" s="24">
        <f t="shared" si="27"/>
        <v>29.589913442854616</v>
      </c>
    </row>
    <row r="1749" spans="1:18" x14ac:dyDescent="0.25">
      <c r="A1749" t="s">
        <v>1182</v>
      </c>
      <c r="B1749">
        <v>1974</v>
      </c>
      <c r="C1749" t="s">
        <v>8358</v>
      </c>
      <c r="D1749">
        <v>28</v>
      </c>
      <c r="E1749">
        <v>0</v>
      </c>
      <c r="F1749" s="17">
        <v>16770.990000000002</v>
      </c>
      <c r="G1749" t="s">
        <v>8349</v>
      </c>
      <c r="H1749" t="s">
        <v>8353</v>
      </c>
      <c r="I1749" t="s">
        <v>8356</v>
      </c>
      <c r="L1749" s="20">
        <v>1974</v>
      </c>
      <c r="M1749" s="20" t="s">
        <v>8358</v>
      </c>
      <c r="N1749" s="20" t="s">
        <v>8349</v>
      </c>
      <c r="O1749" s="20" t="s">
        <v>8353</v>
      </c>
      <c r="P1749" s="20" t="s">
        <v>8356</v>
      </c>
      <c r="Q1749" s="20" t="str">
        <f>CONCATENATE(Table1[[#This Row],[date]],"-",M1749,"-",L1749)</f>
        <v>28-Aug-1974</v>
      </c>
      <c r="R1749" s="24">
        <f t="shared" si="27"/>
        <v>48.778885116635635</v>
      </c>
    </row>
    <row r="1750" spans="1:18" x14ac:dyDescent="0.25">
      <c r="A1750" t="s">
        <v>1180</v>
      </c>
      <c r="B1750">
        <v>1989</v>
      </c>
      <c r="C1750" t="s">
        <v>8355</v>
      </c>
      <c r="D1750">
        <v>23</v>
      </c>
      <c r="E1750">
        <v>2</v>
      </c>
      <c r="F1750" s="17">
        <v>16776.3</v>
      </c>
      <c r="G1750" t="s">
        <v>8349</v>
      </c>
      <c r="H1750" t="s">
        <v>8349</v>
      </c>
      <c r="I1750" t="s">
        <v>8366</v>
      </c>
      <c r="L1750" s="20">
        <v>1989</v>
      </c>
      <c r="M1750" s="20" t="s">
        <v>8355</v>
      </c>
      <c r="N1750" s="20" t="s">
        <v>8349</v>
      </c>
      <c r="O1750" s="20" t="s">
        <v>8349</v>
      </c>
      <c r="P1750" s="20" t="s">
        <v>8366</v>
      </c>
      <c r="Q1750" s="20" t="str">
        <f>CONCATENATE(Table1[[#This Row],[date]],"-",M1750,"-",L1750)</f>
        <v>23-Sep-1989</v>
      </c>
      <c r="R1750" s="24">
        <f t="shared" si="27"/>
        <v>33.707658609090196</v>
      </c>
    </row>
    <row r="1751" spans="1:18" x14ac:dyDescent="0.25">
      <c r="A1751" t="s">
        <v>1178</v>
      </c>
      <c r="B1751">
        <v>1962</v>
      </c>
      <c r="C1751" t="s">
        <v>8348</v>
      </c>
      <c r="D1751">
        <v>29</v>
      </c>
      <c r="E1751">
        <v>0</v>
      </c>
      <c r="F1751" s="17">
        <v>16779.400000000001</v>
      </c>
      <c r="G1751" t="s">
        <v>8349</v>
      </c>
      <c r="H1751" t="s">
        <v>8349</v>
      </c>
      <c r="I1751" t="s">
        <v>8372</v>
      </c>
      <c r="L1751" s="20">
        <v>1962</v>
      </c>
      <c r="M1751" s="20" t="s">
        <v>8348</v>
      </c>
      <c r="N1751" s="20" t="s">
        <v>8349</v>
      </c>
      <c r="O1751" s="20" t="s">
        <v>8349</v>
      </c>
      <c r="P1751" s="20" t="s">
        <v>8372</v>
      </c>
      <c r="Q1751" s="20" t="str">
        <f>CONCATENATE(Table1[[#This Row],[date]],"-",M1751,"-",L1751)</f>
        <v>29-Jul-1962</v>
      </c>
      <c r="R1751" s="24">
        <f t="shared" si="27"/>
        <v>60.861028924707441</v>
      </c>
    </row>
    <row r="1752" spans="1:18" x14ac:dyDescent="0.25">
      <c r="A1752" t="s">
        <v>1176</v>
      </c>
      <c r="B1752">
        <v>1995</v>
      </c>
      <c r="C1752" t="s">
        <v>8359</v>
      </c>
      <c r="D1752">
        <v>19</v>
      </c>
      <c r="E1752">
        <v>1</v>
      </c>
      <c r="F1752" s="17">
        <v>16796.41</v>
      </c>
      <c r="G1752" t="s">
        <v>8349</v>
      </c>
      <c r="H1752" t="s">
        <v>8350</v>
      </c>
      <c r="I1752" t="s">
        <v>8366</v>
      </c>
      <c r="L1752" s="20">
        <v>1995</v>
      </c>
      <c r="M1752" s="20" t="s">
        <v>8359</v>
      </c>
      <c r="N1752" s="20" t="s">
        <v>8349</v>
      </c>
      <c r="O1752" s="20" t="s">
        <v>8350</v>
      </c>
      <c r="P1752" s="20" t="s">
        <v>8366</v>
      </c>
      <c r="Q1752" s="20" t="str">
        <f>CONCATENATE(Table1[[#This Row],[date]],"-",M1752,"-",L1752)</f>
        <v>19-Oct-1995</v>
      </c>
      <c r="R1752" s="24">
        <f t="shared" si="27"/>
        <v>27.636518126888216</v>
      </c>
    </row>
    <row r="1753" spans="1:18" x14ac:dyDescent="0.25">
      <c r="A1753" t="s">
        <v>1174</v>
      </c>
      <c r="B1753">
        <v>1974</v>
      </c>
      <c r="C1753" t="s">
        <v>8358</v>
      </c>
      <c r="D1753">
        <v>8</v>
      </c>
      <c r="E1753">
        <v>0</v>
      </c>
      <c r="F1753" s="17">
        <v>16841.32</v>
      </c>
      <c r="G1753" t="s">
        <v>8349</v>
      </c>
      <c r="H1753" t="s">
        <v>8350</v>
      </c>
      <c r="I1753" t="s">
        <v>8360</v>
      </c>
      <c r="L1753" s="20">
        <v>1974</v>
      </c>
      <c r="M1753" s="20" t="s">
        <v>8358</v>
      </c>
      <c r="N1753" s="20" t="s">
        <v>8349</v>
      </c>
      <c r="O1753" s="20" t="s">
        <v>8350</v>
      </c>
      <c r="P1753" s="20" t="s">
        <v>8360</v>
      </c>
      <c r="Q1753" s="20" t="str">
        <f>CONCATENATE(Table1[[#This Row],[date]],"-",M1753,"-",L1753)</f>
        <v>8-Aug-1974</v>
      </c>
      <c r="R1753" s="24">
        <f t="shared" si="27"/>
        <v>48.833643631584707</v>
      </c>
    </row>
    <row r="1754" spans="1:18" x14ac:dyDescent="0.25">
      <c r="A1754" t="s">
        <v>1172</v>
      </c>
      <c r="B1754">
        <v>2003</v>
      </c>
      <c r="C1754" t="s">
        <v>8355</v>
      </c>
      <c r="D1754">
        <v>10</v>
      </c>
      <c r="E1754">
        <v>0</v>
      </c>
      <c r="F1754" s="17">
        <v>16884.919999999998</v>
      </c>
      <c r="G1754" t="s">
        <v>8349</v>
      </c>
      <c r="H1754" t="s">
        <v>8349</v>
      </c>
      <c r="I1754" t="s">
        <v>8360</v>
      </c>
      <c r="L1754" s="20">
        <v>2003</v>
      </c>
      <c r="M1754" s="20" t="s">
        <v>8355</v>
      </c>
      <c r="N1754" s="20" t="s">
        <v>8349</v>
      </c>
      <c r="O1754" s="20" t="s">
        <v>8349</v>
      </c>
      <c r="P1754" s="20" t="s">
        <v>8360</v>
      </c>
      <c r="Q1754" s="20" t="str">
        <f>CONCATENATE(Table1[[#This Row],[date]],"-",M1754,"-",L1754)</f>
        <v>10-Sep-2003</v>
      </c>
      <c r="R1754" s="24">
        <f t="shared" si="27"/>
        <v>19.74328552803129</v>
      </c>
    </row>
    <row r="1755" spans="1:18" x14ac:dyDescent="0.25">
      <c r="A1755" t="s">
        <v>1170</v>
      </c>
      <c r="B1755">
        <v>1968</v>
      </c>
      <c r="C1755" t="s">
        <v>8359</v>
      </c>
      <c r="D1755">
        <v>21</v>
      </c>
      <c r="E1755">
        <v>0</v>
      </c>
      <c r="F1755" s="17">
        <v>16903.5</v>
      </c>
      <c r="G1755" t="s">
        <v>8349</v>
      </c>
      <c r="H1755" t="s">
        <v>8350</v>
      </c>
      <c r="I1755" t="s">
        <v>8356</v>
      </c>
      <c r="L1755" s="20">
        <v>1968</v>
      </c>
      <c r="M1755" s="20" t="s">
        <v>8359</v>
      </c>
      <c r="N1755" s="20" t="s">
        <v>8349</v>
      </c>
      <c r="O1755" s="20" t="s">
        <v>8350</v>
      </c>
      <c r="P1755" s="20" t="s">
        <v>8356</v>
      </c>
      <c r="Q1755" s="20" t="str">
        <f>CONCATENATE(Table1[[#This Row],[date]],"-",M1755,"-",L1755)</f>
        <v>21-Oct-1968</v>
      </c>
      <c r="R1755" s="24">
        <f t="shared" si="27"/>
        <v>54.628336755646821</v>
      </c>
    </row>
    <row r="1756" spans="1:18" x14ac:dyDescent="0.25">
      <c r="A1756" t="s">
        <v>1168</v>
      </c>
      <c r="B1756">
        <v>1977</v>
      </c>
      <c r="C1756" t="s">
        <v>8358</v>
      </c>
      <c r="D1756">
        <v>25</v>
      </c>
      <c r="E1756">
        <v>2</v>
      </c>
      <c r="F1756" s="17">
        <v>16921.09</v>
      </c>
      <c r="G1756" t="s">
        <v>8349</v>
      </c>
      <c r="H1756" t="s">
        <v>8350</v>
      </c>
      <c r="I1756" t="s">
        <v>8367</v>
      </c>
      <c r="L1756" s="20">
        <v>1977</v>
      </c>
      <c r="M1756" s="20" t="s">
        <v>8358</v>
      </c>
      <c r="N1756" s="20" t="s">
        <v>8349</v>
      </c>
      <c r="O1756" s="20" t="s">
        <v>8350</v>
      </c>
      <c r="P1756" s="20" t="s">
        <v>8367</v>
      </c>
      <c r="Q1756" s="20" t="str">
        <f>CONCATENATE(Table1[[#This Row],[date]],"-",M1756,"-",L1756)</f>
        <v>25-Aug-1977</v>
      </c>
      <c r="R1756" s="24">
        <f t="shared" si="27"/>
        <v>45.787079109868344</v>
      </c>
    </row>
    <row r="1757" spans="1:18" x14ac:dyDescent="0.25">
      <c r="A1757" t="s">
        <v>1166</v>
      </c>
      <c r="B1757">
        <v>1980</v>
      </c>
      <c r="C1757" t="s">
        <v>8348</v>
      </c>
      <c r="D1757">
        <v>16</v>
      </c>
      <c r="E1757">
        <v>2</v>
      </c>
      <c r="F1757" s="17">
        <v>16990.55</v>
      </c>
      <c r="G1757" t="s">
        <v>8349</v>
      </c>
      <c r="H1757" t="s">
        <v>8350</v>
      </c>
      <c r="I1757" t="s">
        <v>8356</v>
      </c>
      <c r="L1757" s="20">
        <v>1980</v>
      </c>
      <c r="M1757" s="20" t="s">
        <v>8348</v>
      </c>
      <c r="N1757" s="20" t="s">
        <v>8349</v>
      </c>
      <c r="O1757" s="20" t="s">
        <v>8350</v>
      </c>
      <c r="P1757" s="20" t="s">
        <v>8356</v>
      </c>
      <c r="Q1757" s="20" t="str">
        <f>CONCATENATE(Table1[[#This Row],[date]],"-",M1757,"-",L1757)</f>
        <v>16-Jul-1980</v>
      </c>
      <c r="R1757" s="24">
        <f t="shared" si="27"/>
        <v>42.893908281998634</v>
      </c>
    </row>
    <row r="1758" spans="1:18" x14ac:dyDescent="0.25">
      <c r="A1758" t="s">
        <v>1164</v>
      </c>
      <c r="B1758">
        <v>1971</v>
      </c>
      <c r="C1758" t="s">
        <v>8358</v>
      </c>
      <c r="D1758">
        <v>22</v>
      </c>
      <c r="E1758">
        <v>0</v>
      </c>
      <c r="F1758" s="17">
        <v>17016.009999999998</v>
      </c>
      <c r="G1758" t="s">
        <v>8349</v>
      </c>
      <c r="H1758" t="s">
        <v>8349</v>
      </c>
      <c r="I1758" t="s">
        <v>8367</v>
      </c>
      <c r="L1758" s="20">
        <v>1971</v>
      </c>
      <c r="M1758" s="20" t="s">
        <v>8358</v>
      </c>
      <c r="N1758" s="20" t="s">
        <v>8349</v>
      </c>
      <c r="O1758" s="20" t="s">
        <v>8349</v>
      </c>
      <c r="P1758" s="20" t="s">
        <v>8367</v>
      </c>
      <c r="Q1758" s="20" t="str">
        <f>CONCATENATE(Table1[[#This Row],[date]],"-",M1758,"-",L1758)</f>
        <v>22-Aug-1971</v>
      </c>
      <c r="R1758" s="24">
        <f t="shared" si="27"/>
        <v>51.795330096084299</v>
      </c>
    </row>
    <row r="1759" spans="1:18" x14ac:dyDescent="0.25">
      <c r="A1759" t="s">
        <v>1162</v>
      </c>
      <c r="B1759">
        <v>1996</v>
      </c>
      <c r="C1759" t="s">
        <v>8354</v>
      </c>
      <c r="D1759">
        <v>10</v>
      </c>
      <c r="E1759">
        <v>0</v>
      </c>
      <c r="F1759" s="17">
        <v>17043.34</v>
      </c>
      <c r="G1759" t="s">
        <v>8349</v>
      </c>
      <c r="H1759" t="s">
        <v>8350</v>
      </c>
      <c r="I1759" t="s">
        <v>8351</v>
      </c>
      <c r="L1759" s="20">
        <v>1996</v>
      </c>
      <c r="M1759" s="20" t="s">
        <v>8354</v>
      </c>
      <c r="N1759" s="20" t="s">
        <v>8349</v>
      </c>
      <c r="O1759" s="20" t="s">
        <v>8350</v>
      </c>
      <c r="P1759" s="20" t="s">
        <v>8351</v>
      </c>
      <c r="Q1759" s="20" t="str">
        <f>CONCATENATE(Table1[[#This Row],[date]],"-",M1759,"-",L1759)</f>
        <v>10-Jun-1996</v>
      </c>
      <c r="R1759" s="24">
        <f t="shared" si="27"/>
        <v>26.992470910335388</v>
      </c>
    </row>
    <row r="1760" spans="1:18" x14ac:dyDescent="0.25">
      <c r="A1760" t="s">
        <v>1160</v>
      </c>
      <c r="B1760">
        <v>2003</v>
      </c>
      <c r="C1760" t="s">
        <v>8357</v>
      </c>
      <c r="D1760">
        <v>26</v>
      </c>
      <c r="E1760">
        <v>0</v>
      </c>
      <c r="F1760" s="17">
        <v>17081.080000000002</v>
      </c>
      <c r="G1760" t="s">
        <v>8349</v>
      </c>
      <c r="H1760" t="s">
        <v>8349</v>
      </c>
      <c r="I1760" t="s">
        <v>8360</v>
      </c>
      <c r="L1760" s="20">
        <v>2003</v>
      </c>
      <c r="M1760" s="20" t="s">
        <v>8357</v>
      </c>
      <c r="N1760" s="20" t="s">
        <v>8349</v>
      </c>
      <c r="O1760" s="20" t="s">
        <v>8349</v>
      </c>
      <c r="P1760" s="20" t="s">
        <v>8360</v>
      </c>
      <c r="Q1760" s="20" t="str">
        <f>CONCATENATE(Table1[[#This Row],[date]],"-",M1760,"-",L1760)</f>
        <v>26-Dec-2003</v>
      </c>
      <c r="R1760" s="24">
        <f t="shared" si="27"/>
        <v>19.4503259452412</v>
      </c>
    </row>
    <row r="1761" spans="1:18" x14ac:dyDescent="0.25">
      <c r="A1761" t="s">
        <v>1158</v>
      </c>
      <c r="B1761">
        <v>2002</v>
      </c>
      <c r="C1761" t="s">
        <v>8354</v>
      </c>
      <c r="D1761">
        <v>28</v>
      </c>
      <c r="E1761">
        <v>1</v>
      </c>
      <c r="F1761" s="17">
        <v>17085.27</v>
      </c>
      <c r="G1761" t="s">
        <v>8349</v>
      </c>
      <c r="H1761" t="s">
        <v>8350</v>
      </c>
      <c r="I1761" t="s">
        <v>8351</v>
      </c>
      <c r="L1761" s="20">
        <v>2002</v>
      </c>
      <c r="M1761" s="20" t="s">
        <v>8354</v>
      </c>
      <c r="N1761" s="20" t="s">
        <v>8349</v>
      </c>
      <c r="O1761" s="20" t="s">
        <v>8350</v>
      </c>
      <c r="P1761" s="20" t="s">
        <v>8351</v>
      </c>
      <c r="Q1761" s="20" t="str">
        <f>CONCATENATE(Table1[[#This Row],[date]],"-",M1761,"-",L1761)</f>
        <v>28-Jun-2002</v>
      </c>
      <c r="R1761" s="24">
        <f t="shared" si="27"/>
        <v>20.945861854387054</v>
      </c>
    </row>
    <row r="1762" spans="1:18" x14ac:dyDescent="0.25">
      <c r="A1762" t="s">
        <v>1156</v>
      </c>
      <c r="B1762">
        <v>1998</v>
      </c>
      <c r="C1762" t="s">
        <v>8354</v>
      </c>
      <c r="D1762">
        <v>3</v>
      </c>
      <c r="E1762">
        <v>4</v>
      </c>
      <c r="F1762" s="17">
        <v>17128.43</v>
      </c>
      <c r="G1762" t="s">
        <v>8349</v>
      </c>
      <c r="H1762" t="s">
        <v>8350</v>
      </c>
      <c r="I1762" t="s">
        <v>8363</v>
      </c>
      <c r="L1762" s="20">
        <v>1998</v>
      </c>
      <c r="M1762" s="20" t="s">
        <v>8354</v>
      </c>
      <c r="N1762" s="20" t="s">
        <v>8349</v>
      </c>
      <c r="O1762" s="20" t="s">
        <v>8350</v>
      </c>
      <c r="P1762" s="20" t="s">
        <v>8363</v>
      </c>
      <c r="Q1762" s="20" t="str">
        <f>CONCATENATE(Table1[[#This Row],[date]],"-",M1762,"-",L1762)</f>
        <v>3-Jun-1998</v>
      </c>
      <c r="R1762" s="24">
        <f t="shared" si="27"/>
        <v>25.014321819713565</v>
      </c>
    </row>
    <row r="1763" spans="1:18" x14ac:dyDescent="0.25">
      <c r="A1763" t="s">
        <v>1154</v>
      </c>
      <c r="B1763">
        <v>1965</v>
      </c>
      <c r="C1763" t="s">
        <v>8355</v>
      </c>
      <c r="D1763">
        <v>16</v>
      </c>
      <c r="E1763">
        <v>0</v>
      </c>
      <c r="F1763" s="17">
        <v>17172.27</v>
      </c>
      <c r="G1763" t="s">
        <v>8349</v>
      </c>
      <c r="H1763" t="s">
        <v>8349</v>
      </c>
      <c r="I1763" t="s">
        <v>8372</v>
      </c>
      <c r="L1763" s="20">
        <v>1965</v>
      </c>
      <c r="M1763" s="20" t="s">
        <v>8355</v>
      </c>
      <c r="N1763" s="20" t="s">
        <v>8349</v>
      </c>
      <c r="O1763" s="20" t="s">
        <v>8349</v>
      </c>
      <c r="P1763" s="20" t="s">
        <v>8372</v>
      </c>
      <c r="Q1763" s="20" t="str">
        <f>CONCATENATE(Table1[[#This Row],[date]],"-",M1763,"-",L1763)</f>
        <v>16-Sep-1965</v>
      </c>
      <c r="R1763" s="24">
        <f t="shared" si="27"/>
        <v>57.726855074481414</v>
      </c>
    </row>
    <row r="1764" spans="1:18" x14ac:dyDescent="0.25">
      <c r="A1764" t="s">
        <v>1152</v>
      </c>
      <c r="B1764">
        <v>1964</v>
      </c>
      <c r="C1764" t="s">
        <v>8354</v>
      </c>
      <c r="D1764">
        <v>7</v>
      </c>
      <c r="E1764">
        <v>0</v>
      </c>
      <c r="F1764" s="17">
        <v>17174.52</v>
      </c>
      <c r="G1764" t="s">
        <v>8349</v>
      </c>
      <c r="H1764" t="s">
        <v>8349</v>
      </c>
      <c r="I1764" t="s">
        <v>8356</v>
      </c>
      <c r="L1764" s="20">
        <v>1964</v>
      </c>
      <c r="M1764" s="20" t="s">
        <v>8354</v>
      </c>
      <c r="N1764" s="20" t="s">
        <v>8349</v>
      </c>
      <c r="O1764" s="20" t="s">
        <v>8349</v>
      </c>
      <c r="P1764" s="20" t="s">
        <v>8356</v>
      </c>
      <c r="Q1764" s="20" t="str">
        <f>CONCATENATE(Table1[[#This Row],[date]],"-",M1764,"-",L1764)</f>
        <v>7-Jun-1964</v>
      </c>
      <c r="R1764" s="24">
        <f t="shared" si="27"/>
        <v>59.000684462696782</v>
      </c>
    </row>
    <row r="1765" spans="1:18" x14ac:dyDescent="0.25">
      <c r="A1765" t="s">
        <v>1150</v>
      </c>
      <c r="B1765">
        <v>2004</v>
      </c>
      <c r="C1765" t="s">
        <v>8358</v>
      </c>
      <c r="D1765">
        <v>18</v>
      </c>
      <c r="E1765">
        <v>1</v>
      </c>
      <c r="F1765" s="17">
        <v>17178.68</v>
      </c>
      <c r="G1765" t="s">
        <v>8349</v>
      </c>
      <c r="H1765" t="s">
        <v>8349</v>
      </c>
      <c r="I1765" t="s">
        <v>8362</v>
      </c>
      <c r="L1765" s="20">
        <v>2004</v>
      </c>
      <c r="M1765" s="20" t="s">
        <v>8358</v>
      </c>
      <c r="N1765" s="20" t="s">
        <v>8349</v>
      </c>
      <c r="O1765" s="20" t="s">
        <v>8349</v>
      </c>
      <c r="P1765" s="20" t="s">
        <v>8362</v>
      </c>
      <c r="Q1765" s="20" t="str">
        <f>CONCATENATE(Table1[[#This Row],[date]],"-",M1765,"-",L1765)</f>
        <v>18-Aug-2004</v>
      </c>
      <c r="R1765" s="24">
        <f t="shared" si="27"/>
        <v>18.803559206023273</v>
      </c>
    </row>
    <row r="1766" spans="1:18" x14ac:dyDescent="0.25">
      <c r="A1766" t="s">
        <v>1148</v>
      </c>
      <c r="B1766">
        <v>1982</v>
      </c>
      <c r="C1766" t="s">
        <v>8359</v>
      </c>
      <c r="D1766">
        <v>22</v>
      </c>
      <c r="E1766">
        <v>1</v>
      </c>
      <c r="F1766" s="17">
        <v>17179.52</v>
      </c>
      <c r="G1766" t="s">
        <v>8349</v>
      </c>
      <c r="H1766" t="s">
        <v>8353</v>
      </c>
      <c r="I1766" t="s">
        <v>8351</v>
      </c>
      <c r="L1766" s="20">
        <v>1982</v>
      </c>
      <c r="M1766" s="20" t="s">
        <v>8359</v>
      </c>
      <c r="N1766" s="20" t="s">
        <v>8349</v>
      </c>
      <c r="O1766" s="20" t="s">
        <v>8353</v>
      </c>
      <c r="P1766" s="20" t="s">
        <v>8351</v>
      </c>
      <c r="Q1766" s="20" t="str">
        <f>CONCATENATE(Table1[[#This Row],[date]],"-",M1766,"-",L1766)</f>
        <v>22-Oct-1982</v>
      </c>
      <c r="R1766" s="24">
        <f t="shared" si="27"/>
        <v>40.628292046936117</v>
      </c>
    </row>
    <row r="1767" spans="1:18" x14ac:dyDescent="0.25">
      <c r="A1767" t="s">
        <v>1146</v>
      </c>
      <c r="B1767">
        <v>1975</v>
      </c>
      <c r="C1767" t="s">
        <v>8358</v>
      </c>
      <c r="D1767">
        <v>25</v>
      </c>
      <c r="E1767">
        <v>1</v>
      </c>
      <c r="F1767" s="17">
        <v>17253.43</v>
      </c>
      <c r="G1767" t="s">
        <v>8349</v>
      </c>
      <c r="H1767" t="s">
        <v>8350</v>
      </c>
      <c r="I1767" t="s">
        <v>8372</v>
      </c>
      <c r="L1767" s="20">
        <v>1975</v>
      </c>
      <c r="M1767" s="20" t="s">
        <v>8358</v>
      </c>
      <c r="N1767" s="20" t="s">
        <v>8349</v>
      </c>
      <c r="O1767" s="20" t="s">
        <v>8350</v>
      </c>
      <c r="P1767" s="20" t="s">
        <v>8372</v>
      </c>
      <c r="Q1767" s="20" t="str">
        <f>CONCATENATE(Table1[[#This Row],[date]],"-",M1767,"-",L1767)</f>
        <v>25-Aug-1975</v>
      </c>
      <c r="R1767" s="24">
        <f t="shared" si="27"/>
        <v>47.787115158965193</v>
      </c>
    </row>
    <row r="1768" spans="1:18" x14ac:dyDescent="0.25">
      <c r="A1768" t="s">
        <v>1144</v>
      </c>
      <c r="B1768">
        <v>1963</v>
      </c>
      <c r="C1768" t="s">
        <v>8348</v>
      </c>
      <c r="D1768">
        <v>12</v>
      </c>
      <c r="E1768">
        <v>0</v>
      </c>
      <c r="F1768" s="17">
        <v>17337.580000000002</v>
      </c>
      <c r="G1768" t="s">
        <v>8349</v>
      </c>
      <c r="H1768" t="s">
        <v>8350</v>
      </c>
      <c r="I1768" t="s">
        <v>8367</v>
      </c>
      <c r="L1768" s="20">
        <v>1963</v>
      </c>
      <c r="M1768" s="20" t="s">
        <v>8348</v>
      </c>
      <c r="N1768" s="20" t="s">
        <v>8349</v>
      </c>
      <c r="O1768" s="20" t="s">
        <v>8350</v>
      </c>
      <c r="P1768" s="20" t="s">
        <v>8367</v>
      </c>
      <c r="Q1768" s="20" t="str">
        <f>CONCATENATE(Table1[[#This Row],[date]],"-",M1768,"-",L1768)</f>
        <v>12-Jul-1963</v>
      </c>
      <c r="R1768" s="24">
        <f t="shared" si="27"/>
        <v>59.907585278276485</v>
      </c>
    </row>
    <row r="1769" spans="1:18" x14ac:dyDescent="0.25">
      <c r="A1769" t="s">
        <v>1142</v>
      </c>
      <c r="B1769">
        <v>2003</v>
      </c>
      <c r="C1769" t="s">
        <v>8352</v>
      </c>
      <c r="D1769">
        <v>1</v>
      </c>
      <c r="E1769">
        <v>0</v>
      </c>
      <c r="F1769" s="17">
        <v>17352.68</v>
      </c>
      <c r="G1769" t="s">
        <v>8349</v>
      </c>
      <c r="H1769" t="s">
        <v>8350</v>
      </c>
      <c r="I1769" t="s">
        <v>8356</v>
      </c>
      <c r="L1769" s="20">
        <v>2003</v>
      </c>
      <c r="M1769" s="20" t="s">
        <v>8352</v>
      </c>
      <c r="N1769" s="20" t="s">
        <v>8349</v>
      </c>
      <c r="O1769" s="20" t="s">
        <v>8350</v>
      </c>
      <c r="P1769" s="20" t="s">
        <v>8356</v>
      </c>
      <c r="Q1769" s="20" t="str">
        <f>CONCATENATE(Table1[[#This Row],[date]],"-",M1769,"-",L1769)</f>
        <v>1-Nov-2003</v>
      </c>
      <c r="R1769" s="24">
        <f t="shared" si="27"/>
        <v>19.600912646675358</v>
      </c>
    </row>
    <row r="1770" spans="1:18" x14ac:dyDescent="0.25">
      <c r="A1770" t="s">
        <v>1140</v>
      </c>
      <c r="B1770">
        <v>1992</v>
      </c>
      <c r="C1770" t="s">
        <v>8359</v>
      </c>
      <c r="D1770">
        <v>18</v>
      </c>
      <c r="E1770">
        <v>2</v>
      </c>
      <c r="F1770" s="17">
        <v>17361.77</v>
      </c>
      <c r="G1770" t="s">
        <v>8349</v>
      </c>
      <c r="H1770" t="s">
        <v>8353</v>
      </c>
      <c r="I1770" t="s">
        <v>8356</v>
      </c>
      <c r="L1770" s="20">
        <v>1992</v>
      </c>
      <c r="M1770" s="20" t="s">
        <v>8359</v>
      </c>
      <c r="N1770" s="20" t="s">
        <v>8349</v>
      </c>
      <c r="O1770" s="20" t="s">
        <v>8353</v>
      </c>
      <c r="P1770" s="20" t="s">
        <v>8356</v>
      </c>
      <c r="Q1770" s="20" t="str">
        <f>CONCATENATE(Table1[[#This Row],[date]],"-",M1770,"-",L1770)</f>
        <v>18-Oct-1992</v>
      </c>
      <c r="R1770" s="24">
        <f t="shared" si="27"/>
        <v>30.636550308008214</v>
      </c>
    </row>
    <row r="1771" spans="1:18" x14ac:dyDescent="0.25">
      <c r="A1771" t="s">
        <v>1138</v>
      </c>
      <c r="B1771">
        <v>2003</v>
      </c>
      <c r="C1771" t="s">
        <v>8352</v>
      </c>
      <c r="D1771">
        <v>2</v>
      </c>
      <c r="E1771">
        <v>0</v>
      </c>
      <c r="F1771" s="17">
        <v>17468.98</v>
      </c>
      <c r="G1771" t="s">
        <v>8349</v>
      </c>
      <c r="H1771" t="s">
        <v>8353</v>
      </c>
      <c r="I1771" t="s">
        <v>8356</v>
      </c>
      <c r="L1771" s="20">
        <v>2003</v>
      </c>
      <c r="M1771" s="20" t="s">
        <v>8352</v>
      </c>
      <c r="N1771" s="20" t="s">
        <v>8349</v>
      </c>
      <c r="O1771" s="20" t="s">
        <v>8353</v>
      </c>
      <c r="P1771" s="20" t="s">
        <v>8356</v>
      </c>
      <c r="Q1771" s="20" t="str">
        <f>CONCATENATE(Table1[[#This Row],[date]],"-",M1771,"-",L1771)</f>
        <v>2-Nov-2003</v>
      </c>
      <c r="R1771" s="24">
        <f t="shared" si="27"/>
        <v>19.598174706649282</v>
      </c>
    </row>
    <row r="1772" spans="1:18" x14ac:dyDescent="0.25">
      <c r="A1772" t="s">
        <v>1136</v>
      </c>
      <c r="B1772">
        <v>1971</v>
      </c>
      <c r="C1772" t="s">
        <v>8354</v>
      </c>
      <c r="D1772">
        <v>8</v>
      </c>
      <c r="E1772">
        <v>0</v>
      </c>
      <c r="F1772" s="17">
        <v>17479.53</v>
      </c>
      <c r="G1772" t="s">
        <v>8353</v>
      </c>
      <c r="H1772" t="s">
        <v>8353</v>
      </c>
      <c r="I1772" t="s">
        <v>8356</v>
      </c>
      <c r="L1772" s="20">
        <v>1971</v>
      </c>
      <c r="M1772" s="20" t="s">
        <v>8354</v>
      </c>
      <c r="N1772" s="20" t="s">
        <v>8353</v>
      </c>
      <c r="O1772" s="20" t="s">
        <v>8353</v>
      </c>
      <c r="P1772" s="20" t="s">
        <v>8356</v>
      </c>
      <c r="Q1772" s="20" t="str">
        <f>CONCATENATE(Table1[[#This Row],[date]],"-",M1772,"-",L1772)</f>
        <v>8-Jun-1971</v>
      </c>
      <c r="R1772" s="24">
        <f t="shared" si="27"/>
        <v>52.000671556979022</v>
      </c>
    </row>
    <row r="1773" spans="1:18" x14ac:dyDescent="0.25">
      <c r="A1773" t="s">
        <v>1134</v>
      </c>
      <c r="B1773">
        <v>1990</v>
      </c>
      <c r="C1773" t="s">
        <v>8357</v>
      </c>
      <c r="D1773">
        <v>29</v>
      </c>
      <c r="E1773">
        <v>0</v>
      </c>
      <c r="F1773" s="17">
        <v>17496.310000000001</v>
      </c>
      <c r="G1773" t="s">
        <v>8353</v>
      </c>
      <c r="H1773" t="s">
        <v>8349</v>
      </c>
      <c r="I1773" t="s">
        <v>8360</v>
      </c>
      <c r="L1773" s="20">
        <v>1990</v>
      </c>
      <c r="M1773" s="20" t="s">
        <v>8357</v>
      </c>
      <c r="N1773" s="20" t="s">
        <v>8353</v>
      </c>
      <c r="O1773" s="20" t="s">
        <v>8349</v>
      </c>
      <c r="P1773" s="20" t="s">
        <v>8360</v>
      </c>
      <c r="Q1773" s="20" t="str">
        <f>CONCATENATE(Table1[[#This Row],[date]],"-",M1773,"-",L1773)</f>
        <v>29-Dec-1990</v>
      </c>
      <c r="R1773" s="24">
        <f t="shared" si="27"/>
        <v>32.442100177162182</v>
      </c>
    </row>
    <row r="1774" spans="1:18" x14ac:dyDescent="0.25">
      <c r="A1774" t="s">
        <v>1132</v>
      </c>
      <c r="B1774">
        <v>1965</v>
      </c>
      <c r="C1774" t="s">
        <v>8354</v>
      </c>
      <c r="D1774">
        <v>16</v>
      </c>
      <c r="E1774">
        <v>0</v>
      </c>
      <c r="F1774" s="17">
        <v>17505.650000000001</v>
      </c>
      <c r="G1774" t="s">
        <v>8353</v>
      </c>
      <c r="H1774" t="s">
        <v>8349</v>
      </c>
      <c r="I1774" t="s">
        <v>8367</v>
      </c>
      <c r="L1774" s="20">
        <v>1965</v>
      </c>
      <c r="M1774" s="20" t="s">
        <v>8354</v>
      </c>
      <c r="N1774" s="20" t="s">
        <v>8353</v>
      </c>
      <c r="O1774" s="20" t="s">
        <v>8349</v>
      </c>
      <c r="P1774" s="20" t="s">
        <v>8367</v>
      </c>
      <c r="Q1774" s="20" t="str">
        <f>CONCATENATE(Table1[[#This Row],[date]],"-",M1774,"-",L1774)</f>
        <v>16-Jun-1965</v>
      </c>
      <c r="R1774" s="24">
        <f t="shared" si="27"/>
        <v>57.978746113508741</v>
      </c>
    </row>
    <row r="1775" spans="1:18" x14ac:dyDescent="0.25">
      <c r="A1775" t="s">
        <v>1130</v>
      </c>
      <c r="B1775">
        <v>1968</v>
      </c>
      <c r="C1775" t="s">
        <v>8348</v>
      </c>
      <c r="D1775">
        <v>12</v>
      </c>
      <c r="E1775">
        <v>0</v>
      </c>
      <c r="F1775" s="17">
        <v>17507.47</v>
      </c>
      <c r="G1775" t="s">
        <v>8353</v>
      </c>
      <c r="H1775" t="s">
        <v>8353</v>
      </c>
      <c r="I1775" t="s">
        <v>8372</v>
      </c>
      <c r="L1775" s="20">
        <v>1968</v>
      </c>
      <c r="M1775" s="20" t="s">
        <v>8348</v>
      </c>
      <c r="N1775" s="20" t="s">
        <v>8353</v>
      </c>
      <c r="O1775" s="20" t="s">
        <v>8353</v>
      </c>
      <c r="P1775" s="20" t="s">
        <v>8372</v>
      </c>
      <c r="Q1775" s="20" t="str">
        <f>CONCATENATE(Table1[[#This Row],[date]],"-",M1775,"-",L1775)</f>
        <v>12-Jul-1968</v>
      </c>
      <c r="R1775" s="24">
        <f t="shared" si="27"/>
        <v>54.904859685147159</v>
      </c>
    </row>
    <row r="1776" spans="1:18" x14ac:dyDescent="0.25">
      <c r="A1776" t="s">
        <v>1128</v>
      </c>
      <c r="B1776">
        <v>1963</v>
      </c>
      <c r="C1776" t="s">
        <v>8352</v>
      </c>
      <c r="D1776">
        <v>16</v>
      </c>
      <c r="E1776">
        <v>0</v>
      </c>
      <c r="F1776" s="17">
        <v>17556.88</v>
      </c>
      <c r="G1776" t="s">
        <v>8353</v>
      </c>
      <c r="H1776" t="s">
        <v>8349</v>
      </c>
      <c r="I1776" t="s">
        <v>8356</v>
      </c>
      <c r="L1776" s="20">
        <v>1963</v>
      </c>
      <c r="M1776" s="20" t="s">
        <v>8352</v>
      </c>
      <c r="N1776" s="20" t="s">
        <v>8353</v>
      </c>
      <c r="O1776" s="20" t="s">
        <v>8349</v>
      </c>
      <c r="P1776" s="20" t="s">
        <v>8356</v>
      </c>
      <c r="Q1776" s="20" t="str">
        <f>CONCATENATE(Table1[[#This Row],[date]],"-",M1776,"-",L1776)</f>
        <v>16-Nov-1963</v>
      </c>
      <c r="R1776" s="24">
        <f t="shared" si="27"/>
        <v>59.559874326750453</v>
      </c>
    </row>
    <row r="1777" spans="1:18" x14ac:dyDescent="0.25">
      <c r="A1777" t="s">
        <v>1126</v>
      </c>
      <c r="B1777">
        <v>2002</v>
      </c>
      <c r="C1777" t="s">
        <v>8358</v>
      </c>
      <c r="D1777">
        <v>25</v>
      </c>
      <c r="E1777">
        <v>1</v>
      </c>
      <c r="F1777" s="17">
        <v>17560.38</v>
      </c>
      <c r="G1777" t="s">
        <v>8353</v>
      </c>
      <c r="H1777" t="s">
        <v>8353</v>
      </c>
      <c r="I1777" t="s">
        <v>8356</v>
      </c>
      <c r="L1777" s="20">
        <v>2002</v>
      </c>
      <c r="M1777" s="20" t="s">
        <v>8358</v>
      </c>
      <c r="N1777" s="20" t="s">
        <v>8353</v>
      </c>
      <c r="O1777" s="20" t="s">
        <v>8353</v>
      </c>
      <c r="P1777" s="20" t="s">
        <v>8356</v>
      </c>
      <c r="Q1777" s="20" t="str">
        <f>CONCATENATE(Table1[[#This Row],[date]],"-",M1777,"-",L1777)</f>
        <v>25-Aug-2002</v>
      </c>
      <c r="R1777" s="24">
        <f t="shared" si="27"/>
        <v>20.787056627255755</v>
      </c>
    </row>
    <row r="1778" spans="1:18" x14ac:dyDescent="0.25">
      <c r="A1778" t="s">
        <v>1124</v>
      </c>
      <c r="B1778">
        <v>1970</v>
      </c>
      <c r="C1778" t="s">
        <v>8348</v>
      </c>
      <c r="D1778">
        <v>26</v>
      </c>
      <c r="E1778">
        <v>0</v>
      </c>
      <c r="F1778" s="17">
        <v>17584.72</v>
      </c>
      <c r="G1778" t="s">
        <v>8353</v>
      </c>
      <c r="H1778" t="s">
        <v>8350</v>
      </c>
      <c r="I1778" t="s">
        <v>8356</v>
      </c>
      <c r="L1778" s="20">
        <v>1970</v>
      </c>
      <c r="M1778" s="20" t="s">
        <v>8348</v>
      </c>
      <c r="N1778" s="20" t="s">
        <v>8353</v>
      </c>
      <c r="O1778" s="20" t="s">
        <v>8350</v>
      </c>
      <c r="P1778" s="20" t="s">
        <v>8356</v>
      </c>
      <c r="Q1778" s="20" t="str">
        <f>CONCATENATE(Table1[[#This Row],[date]],"-",M1778,"-",L1778)</f>
        <v>26-Jul-1970</v>
      </c>
      <c r="R1778" s="24">
        <f t="shared" si="27"/>
        <v>52.869238959590326</v>
      </c>
    </row>
    <row r="1779" spans="1:18" x14ac:dyDescent="0.25">
      <c r="A1779" t="s">
        <v>1122</v>
      </c>
      <c r="B1779">
        <v>1990</v>
      </c>
      <c r="C1779" t="s">
        <v>8359</v>
      </c>
      <c r="D1779">
        <v>25</v>
      </c>
      <c r="E1779">
        <v>1</v>
      </c>
      <c r="F1779" s="17">
        <v>17626.240000000002</v>
      </c>
      <c r="G1779" t="s">
        <v>8353</v>
      </c>
      <c r="H1779" t="s">
        <v>8350</v>
      </c>
      <c r="I1779" t="s">
        <v>8351</v>
      </c>
      <c r="L1779" s="20">
        <v>1990</v>
      </c>
      <c r="M1779" s="20" t="s">
        <v>8359</v>
      </c>
      <c r="N1779" s="20" t="s">
        <v>8353</v>
      </c>
      <c r="O1779" s="20" t="s">
        <v>8350</v>
      </c>
      <c r="P1779" s="20" t="s">
        <v>8351</v>
      </c>
      <c r="Q1779" s="20" t="str">
        <f>CONCATENATE(Table1[[#This Row],[date]],"-",M1779,"-",L1779)</f>
        <v>25-Oct-1990</v>
      </c>
      <c r="R1779" s="24">
        <f t="shared" si="27"/>
        <v>32.620067643742949</v>
      </c>
    </row>
    <row r="1780" spans="1:18" x14ac:dyDescent="0.25">
      <c r="A1780" t="s">
        <v>1120</v>
      </c>
      <c r="B1780">
        <v>1994</v>
      </c>
      <c r="C1780" t="s">
        <v>8348</v>
      </c>
      <c r="D1780">
        <v>1</v>
      </c>
      <c r="E1780">
        <v>3</v>
      </c>
      <c r="F1780" s="17">
        <v>17663.14</v>
      </c>
      <c r="G1780" t="s">
        <v>8353</v>
      </c>
      <c r="H1780" t="s">
        <v>8350</v>
      </c>
      <c r="I1780" t="s">
        <v>8351</v>
      </c>
      <c r="L1780" s="20">
        <v>1994</v>
      </c>
      <c r="M1780" s="20" t="s">
        <v>8348</v>
      </c>
      <c r="N1780" s="20" t="s">
        <v>8353</v>
      </c>
      <c r="O1780" s="20" t="s">
        <v>8350</v>
      </c>
      <c r="P1780" s="20" t="s">
        <v>8351</v>
      </c>
      <c r="Q1780" s="20" t="str">
        <f>CONCATENATE(Table1[[#This Row],[date]],"-",M1780,"-",L1780)</f>
        <v>1-Jul-1994</v>
      </c>
      <c r="R1780" s="24">
        <f t="shared" si="27"/>
        <v>28.937665419366613</v>
      </c>
    </row>
    <row r="1781" spans="1:18" x14ac:dyDescent="0.25">
      <c r="A1781" t="s">
        <v>1118</v>
      </c>
      <c r="B1781">
        <v>2003</v>
      </c>
      <c r="C1781" t="s">
        <v>8348</v>
      </c>
      <c r="D1781">
        <v>14</v>
      </c>
      <c r="E1781">
        <v>0</v>
      </c>
      <c r="F1781" s="17">
        <v>17748.509999999998</v>
      </c>
      <c r="G1781" t="s">
        <v>8353</v>
      </c>
      <c r="H1781" t="s">
        <v>8353</v>
      </c>
      <c r="I1781" t="s">
        <v>8356</v>
      </c>
      <c r="L1781" s="20">
        <v>2003</v>
      </c>
      <c r="M1781" s="20" t="s">
        <v>8348</v>
      </c>
      <c r="N1781" s="20" t="s">
        <v>8353</v>
      </c>
      <c r="O1781" s="20" t="s">
        <v>8353</v>
      </c>
      <c r="P1781" s="20" t="s">
        <v>8356</v>
      </c>
      <c r="Q1781" s="20" t="str">
        <f>CONCATENATE(Table1[[#This Row],[date]],"-",M1781,"-",L1781)</f>
        <v>14-Jul-2003</v>
      </c>
      <c r="R1781" s="24">
        <f t="shared" si="27"/>
        <v>19.902086049543676</v>
      </c>
    </row>
    <row r="1782" spans="1:18" x14ac:dyDescent="0.25">
      <c r="A1782" t="s">
        <v>1116</v>
      </c>
      <c r="B1782">
        <v>1966</v>
      </c>
      <c r="C1782" t="s">
        <v>8354</v>
      </c>
      <c r="D1782">
        <v>21</v>
      </c>
      <c r="E1782">
        <v>0</v>
      </c>
      <c r="F1782" s="17">
        <v>17777.73</v>
      </c>
      <c r="G1782" t="s">
        <v>8353</v>
      </c>
      <c r="H1782" t="s">
        <v>8350</v>
      </c>
      <c r="I1782" t="s">
        <v>8356</v>
      </c>
      <c r="L1782" s="20">
        <v>1966</v>
      </c>
      <c r="M1782" s="20" t="s">
        <v>8354</v>
      </c>
      <c r="N1782" s="20" t="s">
        <v>8353</v>
      </c>
      <c r="O1782" s="20" t="s">
        <v>8350</v>
      </c>
      <c r="P1782" s="20" t="s">
        <v>8356</v>
      </c>
      <c r="Q1782" s="20" t="str">
        <f>CONCATENATE(Table1[[#This Row],[date]],"-",M1782,"-",L1782)</f>
        <v>21-Jun-1966</v>
      </c>
      <c r="R1782" s="24">
        <f t="shared" si="27"/>
        <v>56.965067975830813</v>
      </c>
    </row>
    <row r="1783" spans="1:18" x14ac:dyDescent="0.25">
      <c r="A1783" t="s">
        <v>1114</v>
      </c>
      <c r="B1783">
        <v>1979</v>
      </c>
      <c r="C1783" t="s">
        <v>8359</v>
      </c>
      <c r="D1783">
        <v>10</v>
      </c>
      <c r="E1783">
        <v>2</v>
      </c>
      <c r="F1783" s="17">
        <v>17779.939999999999</v>
      </c>
      <c r="G1783" t="s">
        <v>8353</v>
      </c>
      <c r="H1783" t="s">
        <v>8349</v>
      </c>
      <c r="I1783" t="s">
        <v>8356</v>
      </c>
      <c r="L1783" s="20">
        <v>1979</v>
      </c>
      <c r="M1783" s="20" t="s">
        <v>8359</v>
      </c>
      <c r="N1783" s="20" t="s">
        <v>8353</v>
      </c>
      <c r="O1783" s="20" t="s">
        <v>8349</v>
      </c>
      <c r="P1783" s="20" t="s">
        <v>8356</v>
      </c>
      <c r="Q1783" s="20" t="str">
        <f>CONCATENATE(Table1[[#This Row],[date]],"-",M1783,"-",L1783)</f>
        <v>10-Oct-1979</v>
      </c>
      <c r="R1783" s="24">
        <f t="shared" si="27"/>
        <v>43.661170601119494</v>
      </c>
    </row>
    <row r="1784" spans="1:18" x14ac:dyDescent="0.25">
      <c r="A1784" t="s">
        <v>1112</v>
      </c>
      <c r="B1784">
        <v>1963</v>
      </c>
      <c r="C1784" t="s">
        <v>8357</v>
      </c>
      <c r="D1784">
        <v>8</v>
      </c>
      <c r="E1784">
        <v>0</v>
      </c>
      <c r="F1784" s="17">
        <v>17832.599999999999</v>
      </c>
      <c r="G1784" t="s">
        <v>8353</v>
      </c>
      <c r="H1784" t="s">
        <v>8349</v>
      </c>
      <c r="I1784" t="s">
        <v>8356</v>
      </c>
      <c r="L1784" s="20">
        <v>1963</v>
      </c>
      <c r="M1784" s="20" t="s">
        <v>8357</v>
      </c>
      <c r="N1784" s="20" t="s">
        <v>8353</v>
      </c>
      <c r="O1784" s="20" t="s">
        <v>8349</v>
      </c>
      <c r="P1784" s="20" t="s">
        <v>8356</v>
      </c>
      <c r="Q1784" s="20" t="str">
        <f>CONCATENATE(Table1[[#This Row],[date]],"-",M1784,"-",L1784)</f>
        <v>8-Dec-1963</v>
      </c>
      <c r="R1784" s="24">
        <f t="shared" si="27"/>
        <v>59.499640933572714</v>
      </c>
    </row>
    <row r="1785" spans="1:18" x14ac:dyDescent="0.25">
      <c r="A1785" t="s">
        <v>1110</v>
      </c>
      <c r="B1785">
        <v>1976</v>
      </c>
      <c r="C1785" t="s">
        <v>8357</v>
      </c>
      <c r="D1785">
        <v>12</v>
      </c>
      <c r="E1785">
        <v>2</v>
      </c>
      <c r="F1785" s="17">
        <v>17862.919999999998</v>
      </c>
      <c r="G1785" t="s">
        <v>8353</v>
      </c>
      <c r="H1785" t="s">
        <v>8349</v>
      </c>
      <c r="I1785" t="s">
        <v>8356</v>
      </c>
      <c r="L1785" s="20">
        <v>1976</v>
      </c>
      <c r="M1785" s="20" t="s">
        <v>8357</v>
      </c>
      <c r="N1785" s="20" t="s">
        <v>8353</v>
      </c>
      <c r="O1785" s="20" t="s">
        <v>8349</v>
      </c>
      <c r="P1785" s="20" t="s">
        <v>8356</v>
      </c>
      <c r="Q1785" s="20" t="str">
        <f>CONCATENATE(Table1[[#This Row],[date]],"-",M1785,"-",L1785)</f>
        <v>12-Dec-1976</v>
      </c>
      <c r="R1785" s="24">
        <f t="shared" si="27"/>
        <v>46.48596851471595</v>
      </c>
    </row>
    <row r="1786" spans="1:18" x14ac:dyDescent="0.25">
      <c r="A1786" t="s">
        <v>1108</v>
      </c>
      <c r="B1786">
        <v>1997</v>
      </c>
      <c r="C1786" t="s">
        <v>8358</v>
      </c>
      <c r="D1786">
        <v>26</v>
      </c>
      <c r="E1786">
        <v>0</v>
      </c>
      <c r="F1786" s="17">
        <v>17878.900000000001</v>
      </c>
      <c r="G1786" t="s">
        <v>8353</v>
      </c>
      <c r="H1786" t="s">
        <v>8349</v>
      </c>
      <c r="I1786" t="s">
        <v>8366</v>
      </c>
      <c r="L1786" s="20">
        <v>1997</v>
      </c>
      <c r="M1786" s="20" t="s">
        <v>8358</v>
      </c>
      <c r="N1786" s="20" t="s">
        <v>8353</v>
      </c>
      <c r="O1786" s="20" t="s">
        <v>8349</v>
      </c>
      <c r="P1786" s="20" t="s">
        <v>8366</v>
      </c>
      <c r="Q1786" s="20" t="str">
        <f>CONCATENATE(Table1[[#This Row],[date]],"-",M1786,"-",L1786)</f>
        <v>26-Aug-1997</v>
      </c>
      <c r="R1786" s="24">
        <f t="shared" si="27"/>
        <v>25.784301794949801</v>
      </c>
    </row>
    <row r="1787" spans="1:18" x14ac:dyDescent="0.25">
      <c r="A1787" t="s">
        <v>1106</v>
      </c>
      <c r="B1787">
        <v>1979</v>
      </c>
      <c r="C1787" t="s">
        <v>8352</v>
      </c>
      <c r="D1787">
        <v>12</v>
      </c>
      <c r="E1787">
        <v>2</v>
      </c>
      <c r="F1787" s="17">
        <v>17882.669999999998</v>
      </c>
      <c r="G1787" t="s">
        <v>8353</v>
      </c>
      <c r="H1787" t="s">
        <v>8350</v>
      </c>
      <c r="I1787" t="s">
        <v>8356</v>
      </c>
      <c r="L1787" s="20">
        <v>1979</v>
      </c>
      <c r="M1787" s="20" t="s">
        <v>8352</v>
      </c>
      <c r="N1787" s="20" t="s">
        <v>8353</v>
      </c>
      <c r="O1787" s="20" t="s">
        <v>8350</v>
      </c>
      <c r="P1787" s="20" t="s">
        <v>8356</v>
      </c>
      <c r="Q1787" s="20" t="str">
        <f>CONCATENATE(Table1[[#This Row],[date]],"-",M1787,"-",L1787)</f>
        <v>12-Nov-1979</v>
      </c>
      <c r="R1787" s="24">
        <f t="shared" si="27"/>
        <v>43.570820150888288</v>
      </c>
    </row>
    <row r="1788" spans="1:18" x14ac:dyDescent="0.25">
      <c r="A1788" t="s">
        <v>1104</v>
      </c>
      <c r="B1788">
        <v>1989</v>
      </c>
      <c r="C1788" t="s">
        <v>8357</v>
      </c>
      <c r="D1788">
        <v>4</v>
      </c>
      <c r="E1788">
        <v>0</v>
      </c>
      <c r="F1788" s="17">
        <v>17904.53</v>
      </c>
      <c r="G1788" t="s">
        <v>8353</v>
      </c>
      <c r="H1788" t="s">
        <v>8349</v>
      </c>
      <c r="I1788" t="s">
        <v>8370</v>
      </c>
      <c r="L1788" s="20">
        <v>1989</v>
      </c>
      <c r="M1788" s="20" t="s">
        <v>8357</v>
      </c>
      <c r="N1788" s="20" t="s">
        <v>8353</v>
      </c>
      <c r="O1788" s="20" t="s">
        <v>8349</v>
      </c>
      <c r="P1788" s="20" t="s">
        <v>8370</v>
      </c>
      <c r="Q1788" s="20" t="str">
        <f>CONCATENATE(Table1[[#This Row],[date]],"-",M1788,"-",L1788)</f>
        <v>4-Dec-1989</v>
      </c>
      <c r="R1788" s="24">
        <f t="shared" si="27"/>
        <v>33.510521786748022</v>
      </c>
    </row>
    <row r="1789" spans="1:18" x14ac:dyDescent="0.25">
      <c r="A1789" t="s">
        <v>1102</v>
      </c>
      <c r="B1789">
        <v>1977</v>
      </c>
      <c r="C1789" t="s">
        <v>8359</v>
      </c>
      <c r="D1789">
        <v>17</v>
      </c>
      <c r="E1789">
        <v>0</v>
      </c>
      <c r="F1789" s="17">
        <v>17929.3</v>
      </c>
      <c r="G1789" t="s">
        <v>8353</v>
      </c>
      <c r="H1789" t="s">
        <v>8349</v>
      </c>
      <c r="I1789" t="s">
        <v>8351</v>
      </c>
      <c r="L1789" s="20">
        <v>1977</v>
      </c>
      <c r="M1789" s="20" t="s">
        <v>8359</v>
      </c>
      <c r="N1789" s="20" t="s">
        <v>8353</v>
      </c>
      <c r="O1789" s="20" t="s">
        <v>8349</v>
      </c>
      <c r="P1789" s="20" t="s">
        <v>8351</v>
      </c>
      <c r="Q1789" s="20" t="str">
        <f>CONCATENATE(Table1[[#This Row],[date]],"-",M1789,"-",L1789)</f>
        <v>17-Oct-1977</v>
      </c>
      <c r="R1789" s="24">
        <f t="shared" si="27"/>
        <v>45.641966678317601</v>
      </c>
    </row>
    <row r="1790" spans="1:18" x14ac:dyDescent="0.25">
      <c r="A1790" t="s">
        <v>1100</v>
      </c>
      <c r="B1790">
        <v>2001</v>
      </c>
      <c r="C1790" t="s">
        <v>8355</v>
      </c>
      <c r="D1790">
        <v>28</v>
      </c>
      <c r="E1790">
        <v>4</v>
      </c>
      <c r="F1790" s="17">
        <v>17942.11</v>
      </c>
      <c r="G1790" t="s">
        <v>8353</v>
      </c>
      <c r="H1790" t="s">
        <v>8349</v>
      </c>
      <c r="I1790" t="s">
        <v>8360</v>
      </c>
      <c r="L1790" s="20">
        <v>2001</v>
      </c>
      <c r="M1790" s="20" t="s">
        <v>8355</v>
      </c>
      <c r="N1790" s="20" t="s">
        <v>8353</v>
      </c>
      <c r="O1790" s="20" t="s">
        <v>8349</v>
      </c>
      <c r="P1790" s="20" t="s">
        <v>8360</v>
      </c>
      <c r="Q1790" s="20" t="str">
        <f>CONCATENATE(Table1[[#This Row],[date]],"-",M1790,"-",L1790)</f>
        <v>28-Sep-2001</v>
      </c>
      <c r="R1790" s="24">
        <f t="shared" si="27"/>
        <v>21.693928571428572</v>
      </c>
    </row>
    <row r="1791" spans="1:18" x14ac:dyDescent="0.25">
      <c r="A1791" t="s">
        <v>1098</v>
      </c>
      <c r="B1791">
        <v>1975</v>
      </c>
      <c r="C1791" t="s">
        <v>8354</v>
      </c>
      <c r="D1791">
        <v>27</v>
      </c>
      <c r="E1791">
        <v>1</v>
      </c>
      <c r="F1791" s="17">
        <v>18031.16</v>
      </c>
      <c r="G1791" t="s">
        <v>8353</v>
      </c>
      <c r="H1791" t="s">
        <v>8350</v>
      </c>
      <c r="I1791" t="s">
        <v>8367</v>
      </c>
      <c r="L1791" s="20">
        <v>1975</v>
      </c>
      <c r="M1791" s="20" t="s">
        <v>8354</v>
      </c>
      <c r="N1791" s="20" t="s">
        <v>8353</v>
      </c>
      <c r="O1791" s="20" t="s">
        <v>8350</v>
      </c>
      <c r="P1791" s="20" t="s">
        <v>8367</v>
      </c>
      <c r="Q1791" s="20" t="str">
        <f>CONCATENATE(Table1[[#This Row],[date]],"-",M1791,"-",L1791)</f>
        <v>27-Jun-1975</v>
      </c>
      <c r="R1791" s="24">
        <f t="shared" si="27"/>
        <v>47.948650611834388</v>
      </c>
    </row>
    <row r="1792" spans="1:18" x14ac:dyDescent="0.25">
      <c r="A1792" t="s">
        <v>1096</v>
      </c>
      <c r="B1792">
        <v>1965</v>
      </c>
      <c r="C1792" t="s">
        <v>8359</v>
      </c>
      <c r="D1792">
        <v>17</v>
      </c>
      <c r="E1792">
        <v>0</v>
      </c>
      <c r="F1792" s="17">
        <v>18031.189999999999</v>
      </c>
      <c r="G1792" t="s">
        <v>8353</v>
      </c>
      <c r="H1792" t="s">
        <v>8349</v>
      </c>
      <c r="I1792" t="s">
        <v>8356</v>
      </c>
      <c r="L1792" s="20">
        <v>1965</v>
      </c>
      <c r="M1792" s="20" t="s">
        <v>8359</v>
      </c>
      <c r="N1792" s="20" t="s">
        <v>8353</v>
      </c>
      <c r="O1792" s="20" t="s">
        <v>8349</v>
      </c>
      <c r="P1792" s="20" t="s">
        <v>8356</v>
      </c>
      <c r="Q1792" s="20" t="str">
        <f>CONCATENATE(Table1[[#This Row],[date]],"-",M1792,"-",L1792)</f>
        <v>17-Oct-1965</v>
      </c>
      <c r="R1792" s="24">
        <f t="shared" si="27"/>
        <v>57.641978746113502</v>
      </c>
    </row>
    <row r="1793" spans="1:18" x14ac:dyDescent="0.25">
      <c r="A1793" t="s">
        <v>1094</v>
      </c>
      <c r="B1793">
        <v>1999</v>
      </c>
      <c r="C1793" t="s">
        <v>8359</v>
      </c>
      <c r="D1793">
        <v>24</v>
      </c>
      <c r="E1793">
        <v>0</v>
      </c>
      <c r="F1793" s="17">
        <v>18033.97</v>
      </c>
      <c r="G1793" t="s">
        <v>8353</v>
      </c>
      <c r="H1793" t="s">
        <v>8353</v>
      </c>
      <c r="I1793" t="s">
        <v>8356</v>
      </c>
      <c r="L1793" s="20">
        <v>1999</v>
      </c>
      <c r="M1793" s="20" t="s">
        <v>8359</v>
      </c>
      <c r="N1793" s="20" t="s">
        <v>8353</v>
      </c>
      <c r="O1793" s="20" t="s">
        <v>8353</v>
      </c>
      <c r="P1793" s="20" t="s">
        <v>8356</v>
      </c>
      <c r="Q1793" s="20" t="str">
        <f>CONCATENATE(Table1[[#This Row],[date]],"-",M1793,"-",L1793)</f>
        <v>24-Oct-1999</v>
      </c>
      <c r="R1793" s="24">
        <f t="shared" si="27"/>
        <v>23.622823349030774</v>
      </c>
    </row>
    <row r="1794" spans="1:18" x14ac:dyDescent="0.25">
      <c r="A1794" t="s">
        <v>1092</v>
      </c>
      <c r="B1794">
        <v>1993</v>
      </c>
      <c r="C1794" t="s">
        <v>8348</v>
      </c>
      <c r="D1794">
        <v>12</v>
      </c>
      <c r="E1794">
        <v>2</v>
      </c>
      <c r="F1794" s="17">
        <v>18157.88</v>
      </c>
      <c r="G1794" t="s">
        <v>8353</v>
      </c>
      <c r="H1794" t="s">
        <v>8353</v>
      </c>
      <c r="I1794" t="s">
        <v>8356</v>
      </c>
      <c r="L1794" s="20">
        <v>1993</v>
      </c>
      <c r="M1794" s="20" t="s">
        <v>8348</v>
      </c>
      <c r="N1794" s="20" t="s">
        <v>8353</v>
      </c>
      <c r="O1794" s="20" t="s">
        <v>8353</v>
      </c>
      <c r="P1794" s="20" t="s">
        <v>8356</v>
      </c>
      <c r="Q1794" s="20" t="str">
        <f>CONCATENATE(Table1[[#This Row],[date]],"-",M1794,"-",L1794)</f>
        <v>12-Jul-1993</v>
      </c>
      <c r="R1794" s="24">
        <f t="shared" si="27"/>
        <v>29.907525172231054</v>
      </c>
    </row>
    <row r="1795" spans="1:18" x14ac:dyDescent="0.25">
      <c r="A1795" t="s">
        <v>1090</v>
      </c>
      <c r="B1795">
        <v>1963</v>
      </c>
      <c r="C1795" t="s">
        <v>8348</v>
      </c>
      <c r="D1795">
        <v>4</v>
      </c>
      <c r="E1795">
        <v>0</v>
      </c>
      <c r="F1795" s="17">
        <v>18208.34</v>
      </c>
      <c r="G1795" t="s">
        <v>8353</v>
      </c>
      <c r="H1795" t="s">
        <v>8349</v>
      </c>
      <c r="I1795" t="s">
        <v>8372</v>
      </c>
      <c r="L1795" s="20">
        <v>1963</v>
      </c>
      <c r="M1795" s="20" t="s">
        <v>8348</v>
      </c>
      <c r="N1795" s="20" t="s">
        <v>8353</v>
      </c>
      <c r="O1795" s="20" t="s">
        <v>8349</v>
      </c>
      <c r="P1795" s="20" t="s">
        <v>8372</v>
      </c>
      <c r="Q1795" s="20" t="str">
        <f>CONCATENATE(Table1[[#This Row],[date]],"-",M1795,"-",L1795)</f>
        <v>4-Jul-1963</v>
      </c>
      <c r="R1795" s="24">
        <f t="shared" ref="R1795:R1858" si="28">YEARFRAC(Q1795,DATE(2023,6,8),1)</f>
        <v>59.929488330341115</v>
      </c>
    </row>
    <row r="1796" spans="1:18" x14ac:dyDescent="0.25">
      <c r="A1796" t="s">
        <v>1088</v>
      </c>
      <c r="B1796">
        <v>1997</v>
      </c>
      <c r="C1796" t="s">
        <v>8354</v>
      </c>
      <c r="D1796">
        <v>15</v>
      </c>
      <c r="E1796">
        <v>1</v>
      </c>
      <c r="F1796" s="17">
        <v>18218.16</v>
      </c>
      <c r="G1796" t="s">
        <v>8353</v>
      </c>
      <c r="H1796" t="s">
        <v>8353</v>
      </c>
      <c r="I1796" t="s">
        <v>8351</v>
      </c>
      <c r="L1796" s="20">
        <v>1997</v>
      </c>
      <c r="M1796" s="20" t="s">
        <v>8354</v>
      </c>
      <c r="N1796" s="20" t="s">
        <v>8353</v>
      </c>
      <c r="O1796" s="20" t="s">
        <v>8353</v>
      </c>
      <c r="P1796" s="20" t="s">
        <v>8351</v>
      </c>
      <c r="Q1796" s="20" t="str">
        <f>CONCATENATE(Table1[[#This Row],[date]],"-",M1796,"-",L1796)</f>
        <v>15-Jun-1997</v>
      </c>
      <c r="R1796" s="24">
        <f t="shared" si="28"/>
        <v>25.981442044417403</v>
      </c>
    </row>
    <row r="1797" spans="1:18" x14ac:dyDescent="0.25">
      <c r="A1797" t="s">
        <v>1086</v>
      </c>
      <c r="B1797">
        <v>2004</v>
      </c>
      <c r="C1797" t="s">
        <v>8355</v>
      </c>
      <c r="D1797">
        <v>10</v>
      </c>
      <c r="E1797">
        <v>3</v>
      </c>
      <c r="F1797" s="17">
        <v>18223.45</v>
      </c>
      <c r="G1797" t="s">
        <v>8353</v>
      </c>
      <c r="H1797" t="s">
        <v>8350</v>
      </c>
      <c r="I1797" t="s">
        <v>8351</v>
      </c>
      <c r="L1797" s="20">
        <v>2004</v>
      </c>
      <c r="M1797" s="20" t="s">
        <v>8355</v>
      </c>
      <c r="N1797" s="20" t="s">
        <v>8353</v>
      </c>
      <c r="O1797" s="20" t="s">
        <v>8350</v>
      </c>
      <c r="P1797" s="20" t="s">
        <v>8351</v>
      </c>
      <c r="Q1797" s="20" t="str">
        <f>CONCATENATE(Table1[[#This Row],[date]],"-",M1797,"-",L1797)</f>
        <v>10-Sep-2004</v>
      </c>
      <c r="R1797" s="24">
        <f t="shared" si="28"/>
        <v>18.740588637919235</v>
      </c>
    </row>
    <row r="1798" spans="1:18" x14ac:dyDescent="0.25">
      <c r="A1798" t="s">
        <v>1084</v>
      </c>
      <c r="B1798">
        <v>1995</v>
      </c>
      <c r="C1798" t="s">
        <v>8358</v>
      </c>
      <c r="D1798">
        <v>3</v>
      </c>
      <c r="E1798">
        <v>0</v>
      </c>
      <c r="F1798" s="17">
        <v>18246.5</v>
      </c>
      <c r="G1798" t="s">
        <v>8353</v>
      </c>
      <c r="H1798" t="s">
        <v>8353</v>
      </c>
      <c r="I1798" t="s">
        <v>8351</v>
      </c>
      <c r="L1798" s="20">
        <v>1995</v>
      </c>
      <c r="M1798" s="20" t="s">
        <v>8358</v>
      </c>
      <c r="N1798" s="20" t="s">
        <v>8353</v>
      </c>
      <c r="O1798" s="20" t="s">
        <v>8353</v>
      </c>
      <c r="P1798" s="20" t="s">
        <v>8351</v>
      </c>
      <c r="Q1798" s="20" t="str">
        <f>CONCATENATE(Table1[[#This Row],[date]],"-",M1798,"-",L1798)</f>
        <v>3-Aug-1995</v>
      </c>
      <c r="R1798" s="24">
        <f t="shared" si="28"/>
        <v>27.847337613293053</v>
      </c>
    </row>
    <row r="1799" spans="1:18" x14ac:dyDescent="0.25">
      <c r="A1799" t="s">
        <v>1082</v>
      </c>
      <c r="B1799">
        <v>1992</v>
      </c>
      <c r="C1799" t="s">
        <v>8357</v>
      </c>
      <c r="D1799">
        <v>25</v>
      </c>
      <c r="E1799">
        <v>3</v>
      </c>
      <c r="F1799" s="17">
        <v>18259.22</v>
      </c>
      <c r="G1799" t="s">
        <v>8353</v>
      </c>
      <c r="H1799" t="s">
        <v>8350</v>
      </c>
      <c r="I1799" t="s">
        <v>8360</v>
      </c>
      <c r="L1799" s="20">
        <v>1992</v>
      </c>
      <c r="M1799" s="20" t="s">
        <v>8357</v>
      </c>
      <c r="N1799" s="20" t="s">
        <v>8353</v>
      </c>
      <c r="O1799" s="20" t="s">
        <v>8350</v>
      </c>
      <c r="P1799" s="20" t="s">
        <v>8360</v>
      </c>
      <c r="Q1799" s="20" t="str">
        <f>CONCATENATE(Table1[[#This Row],[date]],"-",M1799,"-",L1799)</f>
        <v>25-Dec-1992</v>
      </c>
      <c r="R1799" s="24">
        <f t="shared" si="28"/>
        <v>30.45037645448323</v>
      </c>
    </row>
    <row r="1800" spans="1:18" x14ac:dyDescent="0.25">
      <c r="A1800" t="s">
        <v>1080</v>
      </c>
      <c r="B1800">
        <v>1995</v>
      </c>
      <c r="C1800" t="s">
        <v>8348</v>
      </c>
      <c r="D1800">
        <v>4</v>
      </c>
      <c r="E1800">
        <v>0</v>
      </c>
      <c r="F1800" s="17">
        <v>18310.740000000002</v>
      </c>
      <c r="G1800" t="s">
        <v>8353</v>
      </c>
      <c r="H1800" t="s">
        <v>8350</v>
      </c>
      <c r="I1800" t="s">
        <v>8356</v>
      </c>
      <c r="L1800" s="20">
        <v>1995</v>
      </c>
      <c r="M1800" s="20" t="s">
        <v>8348</v>
      </c>
      <c r="N1800" s="20" t="s">
        <v>8353</v>
      </c>
      <c r="O1800" s="20" t="s">
        <v>8350</v>
      </c>
      <c r="P1800" s="20" t="s">
        <v>8356</v>
      </c>
      <c r="Q1800" s="20" t="str">
        <f>CONCATENATE(Table1[[#This Row],[date]],"-",M1800,"-",L1800)</f>
        <v>4-Jul-1995</v>
      </c>
      <c r="R1800" s="24">
        <f t="shared" si="28"/>
        <v>27.9294750755287</v>
      </c>
    </row>
    <row r="1801" spans="1:18" x14ac:dyDescent="0.25">
      <c r="A1801" t="s">
        <v>1078</v>
      </c>
      <c r="B1801">
        <v>1999</v>
      </c>
      <c r="C1801" t="s">
        <v>8357</v>
      </c>
      <c r="D1801">
        <v>15</v>
      </c>
      <c r="E1801">
        <v>1</v>
      </c>
      <c r="F1801" s="17">
        <v>18328.240000000002</v>
      </c>
      <c r="G1801" t="s">
        <v>8353</v>
      </c>
      <c r="H1801" t="s">
        <v>8349</v>
      </c>
      <c r="I1801" t="s">
        <v>8351</v>
      </c>
      <c r="L1801" s="20">
        <v>1999</v>
      </c>
      <c r="M1801" s="20" t="s">
        <v>8357</v>
      </c>
      <c r="N1801" s="20" t="s">
        <v>8353</v>
      </c>
      <c r="O1801" s="20" t="s">
        <v>8349</v>
      </c>
      <c r="P1801" s="20" t="s">
        <v>8351</v>
      </c>
      <c r="Q1801" s="20" t="str">
        <f>CONCATENATE(Table1[[#This Row],[date]],"-",M1801,"-",L1801)</f>
        <v>15-Dec-1999</v>
      </c>
      <c r="R1801" s="24">
        <f t="shared" si="28"/>
        <v>23.480451210163181</v>
      </c>
    </row>
    <row r="1802" spans="1:18" x14ac:dyDescent="0.25">
      <c r="A1802" t="s">
        <v>1076</v>
      </c>
      <c r="B1802">
        <v>1964</v>
      </c>
      <c r="C1802" t="s">
        <v>8355</v>
      </c>
      <c r="D1802">
        <v>26</v>
      </c>
      <c r="E1802">
        <v>0</v>
      </c>
      <c r="F1802" s="17">
        <v>18443.11</v>
      </c>
      <c r="G1802" t="s">
        <v>8353</v>
      </c>
      <c r="H1802" t="s">
        <v>8349</v>
      </c>
      <c r="I1802" t="s">
        <v>8356</v>
      </c>
      <c r="L1802" s="20">
        <v>1964</v>
      </c>
      <c r="M1802" s="20" t="s">
        <v>8355</v>
      </c>
      <c r="N1802" s="20" t="s">
        <v>8353</v>
      </c>
      <c r="O1802" s="20" t="s">
        <v>8349</v>
      </c>
      <c r="P1802" s="20" t="s">
        <v>8356</v>
      </c>
      <c r="Q1802" s="20" t="str">
        <f>CONCATENATE(Table1[[#This Row],[date]],"-",M1802,"-",L1802)</f>
        <v>26-Sep-1964</v>
      </c>
      <c r="R1802" s="24">
        <f t="shared" si="28"/>
        <v>58.696783025325118</v>
      </c>
    </row>
    <row r="1803" spans="1:18" x14ac:dyDescent="0.25">
      <c r="A1803" t="s">
        <v>1074</v>
      </c>
      <c r="B1803">
        <v>1986</v>
      </c>
      <c r="C1803" t="s">
        <v>8358</v>
      </c>
      <c r="D1803">
        <v>12</v>
      </c>
      <c r="E1803">
        <v>2</v>
      </c>
      <c r="F1803" s="17">
        <v>18608.259999999998</v>
      </c>
      <c r="G1803" t="s">
        <v>8353</v>
      </c>
      <c r="H1803" t="s">
        <v>8350</v>
      </c>
      <c r="I1803" t="s">
        <v>8360</v>
      </c>
      <c r="L1803" s="20">
        <v>1986</v>
      </c>
      <c r="M1803" s="20" t="s">
        <v>8358</v>
      </c>
      <c r="N1803" s="20" t="s">
        <v>8353</v>
      </c>
      <c r="O1803" s="20" t="s">
        <v>8350</v>
      </c>
      <c r="P1803" s="20" t="s">
        <v>8360</v>
      </c>
      <c r="Q1803" s="20" t="str">
        <f>CONCATENATE(Table1[[#This Row],[date]],"-",M1803,"-",L1803)</f>
        <v>12-Aug-1986</v>
      </c>
      <c r="R1803" s="24">
        <f t="shared" si="28"/>
        <v>36.822681749405575</v>
      </c>
    </row>
    <row r="1804" spans="1:18" x14ac:dyDescent="0.25">
      <c r="A1804" t="s">
        <v>1072</v>
      </c>
      <c r="B1804">
        <v>1998</v>
      </c>
      <c r="C1804" t="s">
        <v>8355</v>
      </c>
      <c r="D1804">
        <v>23</v>
      </c>
      <c r="E1804">
        <v>0</v>
      </c>
      <c r="F1804" s="17">
        <v>18648.419999999998</v>
      </c>
      <c r="G1804" t="s">
        <v>8353</v>
      </c>
      <c r="H1804" t="s">
        <v>8353</v>
      </c>
      <c r="I1804" t="s">
        <v>8362</v>
      </c>
      <c r="L1804" s="20">
        <v>1998</v>
      </c>
      <c r="M1804" s="20" t="s">
        <v>8355</v>
      </c>
      <c r="N1804" s="20" t="s">
        <v>8353</v>
      </c>
      <c r="O1804" s="20" t="s">
        <v>8353</v>
      </c>
      <c r="P1804" s="20" t="s">
        <v>8362</v>
      </c>
      <c r="Q1804" s="20" t="str">
        <f>CONCATENATE(Table1[[#This Row],[date]],"-",M1804,"-",L1804)</f>
        <v>23-Sep-1998</v>
      </c>
      <c r="R1804" s="24">
        <f t="shared" si="28"/>
        <v>24.707666385846672</v>
      </c>
    </row>
    <row r="1805" spans="1:18" x14ac:dyDescent="0.25">
      <c r="A1805" t="s">
        <v>1070</v>
      </c>
      <c r="B1805">
        <v>1970</v>
      </c>
      <c r="C1805" t="s">
        <v>8359</v>
      </c>
      <c r="D1805">
        <v>17</v>
      </c>
      <c r="E1805">
        <v>0</v>
      </c>
      <c r="F1805" s="17">
        <v>18682.740000000002</v>
      </c>
      <c r="G1805" t="s">
        <v>8353</v>
      </c>
      <c r="H1805" t="s">
        <v>8350</v>
      </c>
      <c r="I1805" t="s">
        <v>8356</v>
      </c>
      <c r="L1805" s="20">
        <v>1970</v>
      </c>
      <c r="M1805" s="20" t="s">
        <v>8359</v>
      </c>
      <c r="N1805" s="20" t="s">
        <v>8353</v>
      </c>
      <c r="O1805" s="20" t="s">
        <v>8350</v>
      </c>
      <c r="P1805" s="20" t="s">
        <v>8356</v>
      </c>
      <c r="Q1805" s="20" t="str">
        <f>CONCATENATE(Table1[[#This Row],[date]],"-",M1805,"-",L1805)</f>
        <v>17-Oct-1970</v>
      </c>
      <c r="R1805" s="24">
        <f t="shared" si="28"/>
        <v>52.64199158343051</v>
      </c>
    </row>
    <row r="1806" spans="1:18" x14ac:dyDescent="0.25">
      <c r="A1806" t="s">
        <v>1068</v>
      </c>
      <c r="B1806">
        <v>1967</v>
      </c>
      <c r="C1806" t="s">
        <v>8358</v>
      </c>
      <c r="D1806">
        <v>30</v>
      </c>
      <c r="E1806">
        <v>0</v>
      </c>
      <c r="F1806" s="17">
        <v>18694.689999999999</v>
      </c>
      <c r="G1806" t="s">
        <v>8353</v>
      </c>
      <c r="H1806" t="s">
        <v>8353</v>
      </c>
      <c r="I1806" t="s">
        <v>8367</v>
      </c>
      <c r="L1806" s="20">
        <v>1967</v>
      </c>
      <c r="M1806" s="20" t="s">
        <v>8358</v>
      </c>
      <c r="N1806" s="20" t="s">
        <v>8353</v>
      </c>
      <c r="O1806" s="20" t="s">
        <v>8353</v>
      </c>
      <c r="P1806" s="20" t="s">
        <v>8367</v>
      </c>
      <c r="Q1806" s="20" t="str">
        <f>CONCATENATE(Table1[[#This Row],[date]],"-",M1806,"-",L1806)</f>
        <v>30-Aug-1967</v>
      </c>
      <c r="R1806" s="24">
        <f t="shared" si="28"/>
        <v>55.77342811854556</v>
      </c>
    </row>
    <row r="1807" spans="1:18" x14ac:dyDescent="0.25">
      <c r="A1807" t="s">
        <v>1066</v>
      </c>
      <c r="B1807">
        <v>1992</v>
      </c>
      <c r="C1807" t="s">
        <v>8357</v>
      </c>
      <c r="D1807">
        <v>27</v>
      </c>
      <c r="E1807">
        <v>3</v>
      </c>
      <c r="F1807" s="17">
        <v>18765.88</v>
      </c>
      <c r="G1807" t="s">
        <v>8353</v>
      </c>
      <c r="H1807" t="s">
        <v>8349</v>
      </c>
      <c r="I1807" t="s">
        <v>8356</v>
      </c>
      <c r="L1807" s="20">
        <v>1992</v>
      </c>
      <c r="M1807" s="20" t="s">
        <v>8357</v>
      </c>
      <c r="N1807" s="20" t="s">
        <v>8353</v>
      </c>
      <c r="O1807" s="20" t="s">
        <v>8349</v>
      </c>
      <c r="P1807" s="20" t="s">
        <v>8356</v>
      </c>
      <c r="Q1807" s="20" t="str">
        <f>CONCATENATE(Table1[[#This Row],[date]],"-",M1807,"-",L1807)</f>
        <v>27-Dec-1992</v>
      </c>
      <c r="R1807" s="24">
        <f t="shared" si="28"/>
        <v>30.444900752908968</v>
      </c>
    </row>
    <row r="1808" spans="1:18" x14ac:dyDescent="0.25">
      <c r="A1808" t="s">
        <v>1064</v>
      </c>
      <c r="B1808">
        <v>1979</v>
      </c>
      <c r="C1808" t="s">
        <v>8352</v>
      </c>
      <c r="D1808">
        <v>19</v>
      </c>
      <c r="E1808">
        <v>2</v>
      </c>
      <c r="F1808" s="17">
        <v>18767.740000000002</v>
      </c>
      <c r="G1808" t="s">
        <v>8353</v>
      </c>
      <c r="H1808" t="s">
        <v>8353</v>
      </c>
      <c r="I1808" t="s">
        <v>8351</v>
      </c>
      <c r="L1808" s="20">
        <v>1979</v>
      </c>
      <c r="M1808" s="20" t="s">
        <v>8352</v>
      </c>
      <c r="N1808" s="20" t="s">
        <v>8353</v>
      </c>
      <c r="O1808" s="20" t="s">
        <v>8353</v>
      </c>
      <c r="P1808" s="20" t="s">
        <v>8351</v>
      </c>
      <c r="Q1808" s="20" t="str">
        <f>CONCATENATE(Table1[[#This Row],[date]],"-",M1808,"-",L1808)</f>
        <v>19-Nov-1979</v>
      </c>
      <c r="R1808" s="24">
        <f t="shared" si="28"/>
        <v>43.551654903869554</v>
      </c>
    </row>
    <row r="1809" spans="1:18" x14ac:dyDescent="0.25">
      <c r="A1809" t="s">
        <v>1062</v>
      </c>
      <c r="B1809">
        <v>1995</v>
      </c>
      <c r="C1809" t="s">
        <v>8352</v>
      </c>
      <c r="D1809">
        <v>28</v>
      </c>
      <c r="E1809">
        <v>3</v>
      </c>
      <c r="F1809" s="17">
        <v>18804.75</v>
      </c>
      <c r="G1809" t="s">
        <v>8353</v>
      </c>
      <c r="H1809" t="s">
        <v>8353</v>
      </c>
      <c r="I1809" t="s">
        <v>8356</v>
      </c>
      <c r="L1809" s="20">
        <v>1995</v>
      </c>
      <c r="M1809" s="20" t="s">
        <v>8352</v>
      </c>
      <c r="N1809" s="20" t="s">
        <v>8353</v>
      </c>
      <c r="O1809" s="20" t="s">
        <v>8353</v>
      </c>
      <c r="P1809" s="20" t="s">
        <v>8356</v>
      </c>
      <c r="Q1809" s="20" t="str">
        <f>CONCATENATE(Table1[[#This Row],[date]],"-",M1809,"-",L1809)</f>
        <v>28-Nov-1995</v>
      </c>
      <c r="R1809" s="24">
        <f t="shared" si="28"/>
        <v>27.527001510574017</v>
      </c>
    </row>
    <row r="1810" spans="1:18" x14ac:dyDescent="0.25">
      <c r="A1810" t="s">
        <v>1060</v>
      </c>
      <c r="B1810">
        <v>1979</v>
      </c>
      <c r="C1810" t="s">
        <v>8359</v>
      </c>
      <c r="D1810">
        <v>15</v>
      </c>
      <c r="E1810">
        <v>2</v>
      </c>
      <c r="F1810" s="17">
        <v>18806.150000000001</v>
      </c>
      <c r="G1810" t="s">
        <v>8353</v>
      </c>
      <c r="H1810" t="s">
        <v>8349</v>
      </c>
      <c r="I1810" t="s">
        <v>8351</v>
      </c>
      <c r="L1810" s="20">
        <v>1979</v>
      </c>
      <c r="M1810" s="20" t="s">
        <v>8359</v>
      </c>
      <c r="N1810" s="20" t="s">
        <v>8353</v>
      </c>
      <c r="O1810" s="20" t="s">
        <v>8349</v>
      </c>
      <c r="P1810" s="20" t="s">
        <v>8351</v>
      </c>
      <c r="Q1810" s="20" t="str">
        <f>CONCATENATE(Table1[[#This Row],[date]],"-",M1810,"-",L1810)</f>
        <v>15-Oct-1979</v>
      </c>
      <c r="R1810" s="24">
        <f t="shared" si="28"/>
        <v>43.647481138963251</v>
      </c>
    </row>
    <row r="1811" spans="1:18" x14ac:dyDescent="0.25">
      <c r="A1811" t="s">
        <v>1058</v>
      </c>
      <c r="B1811">
        <v>1962</v>
      </c>
      <c r="C1811" t="s">
        <v>8357</v>
      </c>
      <c r="D1811">
        <v>18</v>
      </c>
      <c r="E1811">
        <v>0</v>
      </c>
      <c r="F1811" s="17">
        <v>18815.53</v>
      </c>
      <c r="G1811" t="s">
        <v>8353</v>
      </c>
      <c r="H1811" t="s">
        <v>8353</v>
      </c>
      <c r="I1811" t="s">
        <v>8367</v>
      </c>
      <c r="L1811" s="20">
        <v>1962</v>
      </c>
      <c r="M1811" s="20" t="s">
        <v>8357</v>
      </c>
      <c r="N1811" s="20" t="s">
        <v>8353</v>
      </c>
      <c r="O1811" s="20" t="s">
        <v>8353</v>
      </c>
      <c r="P1811" s="20" t="s">
        <v>8367</v>
      </c>
      <c r="Q1811" s="20" t="str">
        <f>CONCATENATE(Table1[[#This Row],[date]],"-",M1811,"-",L1811)</f>
        <v>18-Dec-1962</v>
      </c>
      <c r="R1811" s="24">
        <f t="shared" si="28"/>
        <v>60.472245528814305</v>
      </c>
    </row>
    <row r="1812" spans="1:18" x14ac:dyDescent="0.25">
      <c r="A1812" t="s">
        <v>1056</v>
      </c>
      <c r="B1812">
        <v>2003</v>
      </c>
      <c r="C1812" t="s">
        <v>8348</v>
      </c>
      <c r="D1812">
        <v>24</v>
      </c>
      <c r="E1812">
        <v>3</v>
      </c>
      <c r="F1812" s="17">
        <v>18838.7</v>
      </c>
      <c r="G1812" t="s">
        <v>8353</v>
      </c>
      <c r="H1812" t="s">
        <v>8350</v>
      </c>
      <c r="I1812" t="s">
        <v>8356</v>
      </c>
      <c r="L1812" s="20">
        <v>2003</v>
      </c>
      <c r="M1812" s="20" t="s">
        <v>8348</v>
      </c>
      <c r="N1812" s="20" t="s">
        <v>8353</v>
      </c>
      <c r="O1812" s="20" t="s">
        <v>8350</v>
      </c>
      <c r="P1812" s="20" t="s">
        <v>8356</v>
      </c>
      <c r="Q1812" s="20" t="str">
        <f>CONCATENATE(Table1[[#This Row],[date]],"-",M1812,"-",L1812)</f>
        <v>24-Jul-2003</v>
      </c>
      <c r="R1812" s="24">
        <f t="shared" si="28"/>
        <v>19.874706649282921</v>
      </c>
    </row>
    <row r="1813" spans="1:18" x14ac:dyDescent="0.25">
      <c r="A1813" t="s">
        <v>1054</v>
      </c>
      <c r="B1813">
        <v>1963</v>
      </c>
      <c r="C1813" t="s">
        <v>8357</v>
      </c>
      <c r="D1813">
        <v>6</v>
      </c>
      <c r="E1813">
        <v>0</v>
      </c>
      <c r="F1813" s="17">
        <v>18883.330000000002</v>
      </c>
      <c r="G1813" t="s">
        <v>8353</v>
      </c>
      <c r="H1813" t="s">
        <v>8353</v>
      </c>
      <c r="I1813" t="s">
        <v>8372</v>
      </c>
      <c r="L1813" s="20">
        <v>1963</v>
      </c>
      <c r="M1813" s="20" t="s">
        <v>8357</v>
      </c>
      <c r="N1813" s="20" t="s">
        <v>8353</v>
      </c>
      <c r="O1813" s="20" t="s">
        <v>8353</v>
      </c>
      <c r="P1813" s="20" t="s">
        <v>8372</v>
      </c>
      <c r="Q1813" s="20" t="str">
        <f>CONCATENATE(Table1[[#This Row],[date]],"-",M1813,"-",L1813)</f>
        <v>6-Dec-1963</v>
      </c>
      <c r="R1813" s="24">
        <f t="shared" si="28"/>
        <v>59.505116696588871</v>
      </c>
    </row>
    <row r="1814" spans="1:18" x14ac:dyDescent="0.25">
      <c r="A1814" t="s">
        <v>1052</v>
      </c>
      <c r="B1814">
        <v>1995</v>
      </c>
      <c r="C1814" t="s">
        <v>8355</v>
      </c>
      <c r="D1814">
        <v>27</v>
      </c>
      <c r="E1814">
        <v>1</v>
      </c>
      <c r="F1814" s="17">
        <v>18903.490000000002</v>
      </c>
      <c r="G1814" t="s">
        <v>8353</v>
      </c>
      <c r="H1814" t="s">
        <v>8349</v>
      </c>
      <c r="I1814" t="s">
        <v>8366</v>
      </c>
      <c r="L1814" s="20">
        <v>1995</v>
      </c>
      <c r="M1814" s="20" t="s">
        <v>8355</v>
      </c>
      <c r="N1814" s="20" t="s">
        <v>8353</v>
      </c>
      <c r="O1814" s="20" t="s">
        <v>8349</v>
      </c>
      <c r="P1814" s="20" t="s">
        <v>8366</v>
      </c>
      <c r="Q1814" s="20" t="str">
        <f>CONCATENATE(Table1[[#This Row],[date]],"-",M1814,"-",L1814)</f>
        <v>27-Sep-1995</v>
      </c>
      <c r="R1814" s="24">
        <f t="shared" si="28"/>
        <v>27.696752265861026</v>
      </c>
    </row>
    <row r="1815" spans="1:18" x14ac:dyDescent="0.25">
      <c r="A1815" t="s">
        <v>1050</v>
      </c>
      <c r="B1815">
        <v>1969</v>
      </c>
      <c r="C1815" t="s">
        <v>8358</v>
      </c>
      <c r="D1815">
        <v>3</v>
      </c>
      <c r="E1815">
        <v>0</v>
      </c>
      <c r="F1815" s="17">
        <v>18932.810000000001</v>
      </c>
      <c r="G1815" t="s">
        <v>8353</v>
      </c>
      <c r="H1815" t="s">
        <v>8350</v>
      </c>
      <c r="I1815" t="s">
        <v>8356</v>
      </c>
      <c r="L1815" s="20">
        <v>1969</v>
      </c>
      <c r="M1815" s="20" t="s">
        <v>8358</v>
      </c>
      <c r="N1815" s="20" t="s">
        <v>8353</v>
      </c>
      <c r="O1815" s="20" t="s">
        <v>8350</v>
      </c>
      <c r="P1815" s="20" t="s">
        <v>8356</v>
      </c>
      <c r="Q1815" s="20" t="str">
        <f>CONCATENATE(Table1[[#This Row],[date]],"-",M1815,"-",L1815)</f>
        <v>3-Aug-1969</v>
      </c>
      <c r="R1815" s="24">
        <f t="shared" si="28"/>
        <v>53.847321784149742</v>
      </c>
    </row>
    <row r="1816" spans="1:18" x14ac:dyDescent="0.25">
      <c r="A1816" t="s">
        <v>1048</v>
      </c>
      <c r="B1816">
        <v>1963</v>
      </c>
      <c r="C1816" t="s">
        <v>8359</v>
      </c>
      <c r="D1816">
        <v>20</v>
      </c>
      <c r="E1816">
        <v>0</v>
      </c>
      <c r="F1816" s="17">
        <v>18954.560000000001</v>
      </c>
      <c r="G1816" t="s">
        <v>8353</v>
      </c>
      <c r="H1816" t="s">
        <v>8353</v>
      </c>
      <c r="I1816" t="s">
        <v>8372</v>
      </c>
      <c r="L1816" s="20">
        <v>1963</v>
      </c>
      <c r="M1816" s="20" t="s">
        <v>8359</v>
      </c>
      <c r="N1816" s="20" t="s">
        <v>8353</v>
      </c>
      <c r="O1816" s="20" t="s">
        <v>8353</v>
      </c>
      <c r="P1816" s="20" t="s">
        <v>8372</v>
      </c>
      <c r="Q1816" s="20" t="str">
        <f>CONCATENATE(Table1[[#This Row],[date]],"-",M1816,"-",L1816)</f>
        <v>20-Oct-1963</v>
      </c>
      <c r="R1816" s="24">
        <f t="shared" si="28"/>
        <v>59.633797127468583</v>
      </c>
    </row>
    <row r="1817" spans="1:18" x14ac:dyDescent="0.25">
      <c r="A1817" t="s">
        <v>1046</v>
      </c>
      <c r="B1817">
        <v>1998</v>
      </c>
      <c r="C1817" t="s">
        <v>8358</v>
      </c>
      <c r="D1817">
        <v>6</v>
      </c>
      <c r="E1817">
        <v>0</v>
      </c>
      <c r="F1817" s="17">
        <v>18955.22</v>
      </c>
      <c r="G1817" t="s">
        <v>8353</v>
      </c>
      <c r="H1817" t="s">
        <v>8350</v>
      </c>
      <c r="I1817" t="s">
        <v>8360</v>
      </c>
      <c r="L1817" s="20">
        <v>1998</v>
      </c>
      <c r="M1817" s="20" t="s">
        <v>8358</v>
      </c>
      <c r="N1817" s="20" t="s">
        <v>8353</v>
      </c>
      <c r="O1817" s="20" t="s">
        <v>8350</v>
      </c>
      <c r="P1817" s="20" t="s">
        <v>8360</v>
      </c>
      <c r="Q1817" s="20" t="str">
        <f>CONCATENATE(Table1[[#This Row],[date]],"-",M1817,"-",L1817)</f>
        <v>6-Aug-1998</v>
      </c>
      <c r="R1817" s="24">
        <f t="shared" si="28"/>
        <v>24.839090143218197</v>
      </c>
    </row>
    <row r="1818" spans="1:18" x14ac:dyDescent="0.25">
      <c r="A1818" t="s">
        <v>1044</v>
      </c>
      <c r="B1818">
        <v>1992</v>
      </c>
      <c r="C1818" t="s">
        <v>8352</v>
      </c>
      <c r="D1818">
        <v>30</v>
      </c>
      <c r="E1818">
        <v>1</v>
      </c>
      <c r="F1818" s="17">
        <v>18963.169999999998</v>
      </c>
      <c r="G1818" t="s">
        <v>8353</v>
      </c>
      <c r="H1818" t="s">
        <v>8353</v>
      </c>
      <c r="I1818" t="s">
        <v>8351</v>
      </c>
      <c r="L1818" s="20">
        <v>1992</v>
      </c>
      <c r="M1818" s="20" t="s">
        <v>8352</v>
      </c>
      <c r="N1818" s="20" t="s">
        <v>8353</v>
      </c>
      <c r="O1818" s="20" t="s">
        <v>8353</v>
      </c>
      <c r="P1818" s="20" t="s">
        <v>8351</v>
      </c>
      <c r="Q1818" s="20" t="str">
        <f>CONCATENATE(Table1[[#This Row],[date]],"-",M1818,"-",L1818)</f>
        <v>30-Nov-1992</v>
      </c>
      <c r="R1818" s="24">
        <f t="shared" si="28"/>
        <v>30.518822724161534</v>
      </c>
    </row>
    <row r="1819" spans="1:18" x14ac:dyDescent="0.25">
      <c r="A1819" t="s">
        <v>1042</v>
      </c>
      <c r="B1819">
        <v>1988</v>
      </c>
      <c r="C1819" t="s">
        <v>8359</v>
      </c>
      <c r="D1819">
        <v>24</v>
      </c>
      <c r="E1819">
        <v>2</v>
      </c>
      <c r="F1819" s="17">
        <v>18972.5</v>
      </c>
      <c r="G1819" t="s">
        <v>8353</v>
      </c>
      <c r="H1819" t="s">
        <v>8350</v>
      </c>
      <c r="I1819" t="s">
        <v>8351</v>
      </c>
      <c r="L1819" s="20">
        <v>1988</v>
      </c>
      <c r="M1819" s="20" t="s">
        <v>8359</v>
      </c>
      <c r="N1819" s="20" t="s">
        <v>8353</v>
      </c>
      <c r="O1819" s="20" t="s">
        <v>8350</v>
      </c>
      <c r="P1819" s="20" t="s">
        <v>8351</v>
      </c>
      <c r="Q1819" s="20" t="str">
        <f>CONCATENATE(Table1[[#This Row],[date]],"-",M1819,"-",L1819)</f>
        <v>24-Oct-1988</v>
      </c>
      <c r="R1819" s="24">
        <f t="shared" si="28"/>
        <v>34.620123203285424</v>
      </c>
    </row>
    <row r="1820" spans="1:18" x14ac:dyDescent="0.25">
      <c r="A1820" t="s">
        <v>1040</v>
      </c>
      <c r="B1820">
        <v>1983</v>
      </c>
      <c r="C1820" t="s">
        <v>8357</v>
      </c>
      <c r="D1820">
        <v>19</v>
      </c>
      <c r="E1820">
        <v>5</v>
      </c>
      <c r="F1820" s="17">
        <v>19023.259999999998</v>
      </c>
      <c r="G1820" t="s">
        <v>8353</v>
      </c>
      <c r="H1820" t="s">
        <v>8350</v>
      </c>
      <c r="I1820" t="s">
        <v>8360</v>
      </c>
      <c r="L1820" s="20">
        <v>1983</v>
      </c>
      <c r="M1820" s="20" t="s">
        <v>8357</v>
      </c>
      <c r="N1820" s="20" t="s">
        <v>8353</v>
      </c>
      <c r="O1820" s="20" t="s">
        <v>8350</v>
      </c>
      <c r="P1820" s="20" t="s">
        <v>8360</v>
      </c>
      <c r="Q1820" s="20" t="str">
        <f>CONCATENATE(Table1[[#This Row],[date]],"-",M1820,"-",L1820)</f>
        <v>19-Dec-1983</v>
      </c>
      <c r="R1820" s="24">
        <f t="shared" si="28"/>
        <v>39.469515859766275</v>
      </c>
    </row>
    <row r="1821" spans="1:18" x14ac:dyDescent="0.25">
      <c r="A1821" t="s">
        <v>1038</v>
      </c>
      <c r="B1821">
        <v>1989</v>
      </c>
      <c r="C1821" t="s">
        <v>8354</v>
      </c>
      <c r="D1821">
        <v>5</v>
      </c>
      <c r="E1821">
        <v>1</v>
      </c>
      <c r="F1821" s="17">
        <v>19040.88</v>
      </c>
      <c r="G1821" t="s">
        <v>8353</v>
      </c>
      <c r="H1821" t="s">
        <v>8350</v>
      </c>
      <c r="I1821" t="s">
        <v>8360</v>
      </c>
      <c r="L1821" s="20">
        <v>1989</v>
      </c>
      <c r="M1821" s="20" t="s">
        <v>8354</v>
      </c>
      <c r="N1821" s="20" t="s">
        <v>8353</v>
      </c>
      <c r="O1821" s="20" t="s">
        <v>8350</v>
      </c>
      <c r="P1821" s="20" t="s">
        <v>8360</v>
      </c>
      <c r="Q1821" s="20" t="str">
        <f>CONCATENATE(Table1[[#This Row],[date]],"-",M1821,"-",L1821)</f>
        <v>5-Jun-1989</v>
      </c>
      <c r="R1821" s="24">
        <f t="shared" si="28"/>
        <v>34.008839865446291</v>
      </c>
    </row>
    <row r="1822" spans="1:18" x14ac:dyDescent="0.25">
      <c r="A1822" t="s">
        <v>1036</v>
      </c>
      <c r="B1822">
        <v>1993</v>
      </c>
      <c r="C1822" t="s">
        <v>8355</v>
      </c>
      <c r="D1822">
        <v>28</v>
      </c>
      <c r="E1822">
        <v>1</v>
      </c>
      <c r="F1822" s="17">
        <v>19107.78</v>
      </c>
      <c r="G1822" t="s">
        <v>8353</v>
      </c>
      <c r="H1822" t="s">
        <v>8349</v>
      </c>
      <c r="I1822" t="s">
        <v>8351</v>
      </c>
      <c r="L1822" s="20">
        <v>1993</v>
      </c>
      <c r="M1822" s="20" t="s">
        <v>8355</v>
      </c>
      <c r="N1822" s="20" t="s">
        <v>8353</v>
      </c>
      <c r="O1822" s="20" t="s">
        <v>8349</v>
      </c>
      <c r="P1822" s="20" t="s">
        <v>8351</v>
      </c>
      <c r="Q1822" s="20" t="str">
        <f>CONCATENATE(Table1[[#This Row],[date]],"-",M1822,"-",L1822)</f>
        <v>28-Sep-1993</v>
      </c>
      <c r="R1822" s="24">
        <f t="shared" si="28"/>
        <v>29.693958664546898</v>
      </c>
    </row>
    <row r="1823" spans="1:18" x14ac:dyDescent="0.25">
      <c r="A1823" t="s">
        <v>1034</v>
      </c>
      <c r="B1823">
        <v>1979</v>
      </c>
      <c r="C1823" t="s">
        <v>8348</v>
      </c>
      <c r="D1823">
        <v>2</v>
      </c>
      <c r="E1823">
        <v>2</v>
      </c>
      <c r="F1823" s="17">
        <v>19144.580000000002</v>
      </c>
      <c r="G1823" t="s">
        <v>8353</v>
      </c>
      <c r="H1823" t="s">
        <v>8353</v>
      </c>
      <c r="I1823" t="s">
        <v>8366</v>
      </c>
      <c r="L1823" s="20">
        <v>1979</v>
      </c>
      <c r="M1823" s="20" t="s">
        <v>8348</v>
      </c>
      <c r="N1823" s="20" t="s">
        <v>8353</v>
      </c>
      <c r="O1823" s="20" t="s">
        <v>8353</v>
      </c>
      <c r="P1823" s="20" t="s">
        <v>8366</v>
      </c>
      <c r="Q1823" s="20" t="str">
        <f>CONCATENATE(Table1[[#This Row],[date]],"-",M1823,"-",L1823)</f>
        <v>2-Jul-1979</v>
      </c>
      <c r="R1823" s="24">
        <f t="shared" si="28"/>
        <v>43.934959844244339</v>
      </c>
    </row>
    <row r="1824" spans="1:18" x14ac:dyDescent="0.25">
      <c r="A1824" t="s">
        <v>1032</v>
      </c>
      <c r="B1824">
        <v>1991</v>
      </c>
      <c r="C1824" t="s">
        <v>8355</v>
      </c>
      <c r="D1824">
        <v>16</v>
      </c>
      <c r="E1824">
        <v>3</v>
      </c>
      <c r="F1824" s="17">
        <v>19199.939999999999</v>
      </c>
      <c r="G1824" t="s">
        <v>8353</v>
      </c>
      <c r="H1824" t="s">
        <v>8350</v>
      </c>
      <c r="I1824" t="s">
        <v>8360</v>
      </c>
      <c r="L1824" s="20">
        <v>1991</v>
      </c>
      <c r="M1824" s="20" t="s">
        <v>8355</v>
      </c>
      <c r="N1824" s="20" t="s">
        <v>8353</v>
      </c>
      <c r="O1824" s="20" t="s">
        <v>8350</v>
      </c>
      <c r="P1824" s="20" t="s">
        <v>8360</v>
      </c>
      <c r="Q1824" s="20" t="str">
        <f>CONCATENATE(Table1[[#This Row],[date]],"-",M1824,"-",L1824)</f>
        <v>16-Sep-1991</v>
      </c>
      <c r="R1824" s="24">
        <f t="shared" si="28"/>
        <v>31.726872977681904</v>
      </c>
    </row>
    <row r="1825" spans="1:18" x14ac:dyDescent="0.25">
      <c r="A1825" t="s">
        <v>1030</v>
      </c>
      <c r="B1825">
        <v>1985</v>
      </c>
      <c r="C1825" t="s">
        <v>8357</v>
      </c>
      <c r="D1825">
        <v>28</v>
      </c>
      <c r="E1825">
        <v>0</v>
      </c>
      <c r="F1825" s="17">
        <v>19214.71</v>
      </c>
      <c r="G1825" t="s">
        <v>8353</v>
      </c>
      <c r="H1825" t="s">
        <v>8350</v>
      </c>
      <c r="I1825" t="s">
        <v>8351</v>
      </c>
      <c r="L1825" s="20">
        <v>1985</v>
      </c>
      <c r="M1825" s="20" t="s">
        <v>8357</v>
      </c>
      <c r="N1825" s="20" t="s">
        <v>8353</v>
      </c>
      <c r="O1825" s="20" t="s">
        <v>8350</v>
      </c>
      <c r="P1825" s="20" t="s">
        <v>8351</v>
      </c>
      <c r="Q1825" s="20" t="str">
        <f>CONCATENATE(Table1[[#This Row],[date]],"-",M1825,"-",L1825)</f>
        <v>28-Dec-1985</v>
      </c>
      <c r="R1825" s="24">
        <f t="shared" si="28"/>
        <v>37.444818871103621</v>
      </c>
    </row>
    <row r="1826" spans="1:18" x14ac:dyDescent="0.25">
      <c r="A1826" t="s">
        <v>1028</v>
      </c>
      <c r="B1826">
        <v>1967</v>
      </c>
      <c r="C1826" t="s">
        <v>8348</v>
      </c>
      <c r="D1826">
        <v>29</v>
      </c>
      <c r="E1826">
        <v>0</v>
      </c>
      <c r="F1826" s="17">
        <v>19259.96</v>
      </c>
      <c r="G1826" t="s">
        <v>8353</v>
      </c>
      <c r="H1826" t="s">
        <v>8353</v>
      </c>
      <c r="I1826" t="s">
        <v>8356</v>
      </c>
      <c r="L1826" s="20">
        <v>1967</v>
      </c>
      <c r="M1826" s="20" t="s">
        <v>8348</v>
      </c>
      <c r="N1826" s="20" t="s">
        <v>8353</v>
      </c>
      <c r="O1826" s="20" t="s">
        <v>8353</v>
      </c>
      <c r="P1826" s="20" t="s">
        <v>8356</v>
      </c>
      <c r="Q1826" s="20" t="str">
        <f>CONCATENATE(Table1[[#This Row],[date]],"-",M1826,"-",L1826)</f>
        <v>29-Jul-1967</v>
      </c>
      <c r="R1826" s="24">
        <f t="shared" si="28"/>
        <v>55.861040395792301</v>
      </c>
    </row>
    <row r="1827" spans="1:18" x14ac:dyDescent="0.25">
      <c r="A1827" t="s">
        <v>1026</v>
      </c>
      <c r="B1827">
        <v>1966</v>
      </c>
      <c r="C1827" t="s">
        <v>8352</v>
      </c>
      <c r="D1827">
        <v>15</v>
      </c>
      <c r="E1827">
        <v>0</v>
      </c>
      <c r="F1827" s="17">
        <v>19321.060000000001</v>
      </c>
      <c r="G1827" t="s">
        <v>8353</v>
      </c>
      <c r="H1827" t="s">
        <v>8353</v>
      </c>
      <c r="I1827" t="s">
        <v>8356</v>
      </c>
      <c r="L1827" s="20">
        <v>1966</v>
      </c>
      <c r="M1827" s="20" t="s">
        <v>8352</v>
      </c>
      <c r="N1827" s="20" t="s">
        <v>8353</v>
      </c>
      <c r="O1827" s="20" t="s">
        <v>8353</v>
      </c>
      <c r="P1827" s="20" t="s">
        <v>8356</v>
      </c>
      <c r="Q1827" s="20" t="str">
        <f>CONCATENATE(Table1[[#This Row],[date]],"-",M1827,"-",L1827)</f>
        <v>15-Nov-1966</v>
      </c>
      <c r="R1827" s="24">
        <f t="shared" si="28"/>
        <v>56.56259441087613</v>
      </c>
    </row>
    <row r="1828" spans="1:18" x14ac:dyDescent="0.25">
      <c r="A1828" t="s">
        <v>1024</v>
      </c>
      <c r="B1828">
        <v>1991</v>
      </c>
      <c r="C1828" t="s">
        <v>8358</v>
      </c>
      <c r="D1828">
        <v>24</v>
      </c>
      <c r="E1828">
        <v>0</v>
      </c>
      <c r="F1828" s="17">
        <v>19350.37</v>
      </c>
      <c r="G1828" t="s">
        <v>8353</v>
      </c>
      <c r="H1828" t="s">
        <v>8350</v>
      </c>
      <c r="I1828" t="s">
        <v>8351</v>
      </c>
      <c r="L1828" s="20">
        <v>1991</v>
      </c>
      <c r="M1828" s="20" t="s">
        <v>8358</v>
      </c>
      <c r="N1828" s="20" t="s">
        <v>8353</v>
      </c>
      <c r="O1828" s="20" t="s">
        <v>8350</v>
      </c>
      <c r="P1828" s="20" t="s">
        <v>8351</v>
      </c>
      <c r="Q1828" s="20" t="str">
        <f>CONCATENATE(Table1[[#This Row],[date]],"-",M1828,"-",L1828)</f>
        <v>24-Aug-1991</v>
      </c>
      <c r="R1828" s="24">
        <f t="shared" si="28"/>
        <v>31.789844851904089</v>
      </c>
    </row>
    <row r="1829" spans="1:18" x14ac:dyDescent="0.25">
      <c r="A1829" t="s">
        <v>1022</v>
      </c>
      <c r="B1829">
        <v>1987</v>
      </c>
      <c r="C1829" t="s">
        <v>8354</v>
      </c>
      <c r="D1829">
        <v>30</v>
      </c>
      <c r="E1829">
        <v>3</v>
      </c>
      <c r="F1829" s="17">
        <v>19362</v>
      </c>
      <c r="G1829" t="s">
        <v>8353</v>
      </c>
      <c r="H1829" t="s">
        <v>8350</v>
      </c>
      <c r="I1829" t="s">
        <v>8351</v>
      </c>
      <c r="L1829" s="20">
        <v>1987</v>
      </c>
      <c r="M1829" s="20" t="s">
        <v>8354</v>
      </c>
      <c r="N1829" s="20" t="s">
        <v>8353</v>
      </c>
      <c r="O1829" s="20" t="s">
        <v>8350</v>
      </c>
      <c r="P1829" s="20" t="s">
        <v>8351</v>
      </c>
      <c r="Q1829" s="20" t="str">
        <f>CONCATENATE(Table1[[#This Row],[date]],"-",M1829,"-",L1829)</f>
        <v>30-Jun-1987</v>
      </c>
      <c r="R1829" s="24">
        <f t="shared" si="28"/>
        <v>35.940432144442802</v>
      </c>
    </row>
    <row r="1830" spans="1:18" x14ac:dyDescent="0.25">
      <c r="A1830" t="s">
        <v>1020</v>
      </c>
      <c r="B1830">
        <v>1993</v>
      </c>
      <c r="C1830" t="s">
        <v>8355</v>
      </c>
      <c r="D1830">
        <v>6</v>
      </c>
      <c r="E1830">
        <v>2</v>
      </c>
      <c r="F1830" s="17">
        <v>19442.349999999999</v>
      </c>
      <c r="G1830" t="s">
        <v>8353</v>
      </c>
      <c r="H1830" t="s">
        <v>8350</v>
      </c>
      <c r="I1830" t="s">
        <v>8356</v>
      </c>
      <c r="L1830" s="20">
        <v>1993</v>
      </c>
      <c r="M1830" s="20" t="s">
        <v>8355</v>
      </c>
      <c r="N1830" s="20" t="s">
        <v>8353</v>
      </c>
      <c r="O1830" s="20" t="s">
        <v>8350</v>
      </c>
      <c r="P1830" s="20" t="s">
        <v>8356</v>
      </c>
      <c r="Q1830" s="20" t="str">
        <f>CONCATENATE(Table1[[#This Row],[date]],"-",M1830,"-",L1830)</f>
        <v>6-Sep-1993</v>
      </c>
      <c r="R1830" s="24">
        <f t="shared" si="28"/>
        <v>29.754195371842428</v>
      </c>
    </row>
    <row r="1831" spans="1:18" x14ac:dyDescent="0.25">
      <c r="A1831" t="s">
        <v>1018</v>
      </c>
      <c r="B1831">
        <v>1982</v>
      </c>
      <c r="C1831" t="s">
        <v>8357</v>
      </c>
      <c r="D1831">
        <v>15</v>
      </c>
      <c r="E1831">
        <v>2</v>
      </c>
      <c r="F1831" s="17">
        <v>19444.27</v>
      </c>
      <c r="G1831" t="s">
        <v>8353</v>
      </c>
      <c r="H1831" t="s">
        <v>8353</v>
      </c>
      <c r="I1831" t="s">
        <v>8351</v>
      </c>
      <c r="L1831" s="20">
        <v>1982</v>
      </c>
      <c r="M1831" s="20" t="s">
        <v>8357</v>
      </c>
      <c r="N1831" s="20" t="s">
        <v>8353</v>
      </c>
      <c r="O1831" s="20" t="s">
        <v>8353</v>
      </c>
      <c r="P1831" s="20" t="s">
        <v>8351</v>
      </c>
      <c r="Q1831" s="20" t="str">
        <f>CONCATENATE(Table1[[#This Row],[date]],"-",M1831,"-",L1831)</f>
        <v>15-Dec-1982</v>
      </c>
      <c r="R1831" s="24">
        <f t="shared" si="28"/>
        <v>40.480443285528033</v>
      </c>
    </row>
    <row r="1832" spans="1:18" x14ac:dyDescent="0.25">
      <c r="A1832" t="s">
        <v>1016</v>
      </c>
      <c r="B1832">
        <v>1987</v>
      </c>
      <c r="C1832" t="s">
        <v>8352</v>
      </c>
      <c r="D1832">
        <v>30</v>
      </c>
      <c r="E1832">
        <v>4</v>
      </c>
      <c r="F1832" s="17">
        <v>19496.72</v>
      </c>
      <c r="G1832" t="s">
        <v>8353</v>
      </c>
      <c r="H1832" t="s">
        <v>8350</v>
      </c>
      <c r="I1832" t="s">
        <v>8362</v>
      </c>
      <c r="L1832" s="20">
        <v>1987</v>
      </c>
      <c r="M1832" s="20" t="s">
        <v>8352</v>
      </c>
      <c r="N1832" s="20" t="s">
        <v>8353</v>
      </c>
      <c r="O1832" s="20" t="s">
        <v>8350</v>
      </c>
      <c r="P1832" s="20" t="s">
        <v>8362</v>
      </c>
      <c r="Q1832" s="20" t="str">
        <f>CONCATENATE(Table1[[#This Row],[date]],"-",M1832,"-",L1832)</f>
        <v>30-Nov-1987</v>
      </c>
      <c r="R1832" s="24">
        <f t="shared" si="28"/>
        <v>35.52153322480391</v>
      </c>
    </row>
    <row r="1833" spans="1:18" x14ac:dyDescent="0.25">
      <c r="A1833" t="s">
        <v>1014</v>
      </c>
      <c r="B1833">
        <v>1980</v>
      </c>
      <c r="C1833" t="s">
        <v>8352</v>
      </c>
      <c r="D1833">
        <v>8</v>
      </c>
      <c r="E1833">
        <v>0</v>
      </c>
      <c r="F1833" s="17">
        <v>19515.54</v>
      </c>
      <c r="G1833" t="s">
        <v>8353</v>
      </c>
      <c r="H1833" t="s">
        <v>8353</v>
      </c>
      <c r="I1833" t="s">
        <v>8351</v>
      </c>
      <c r="L1833" s="20">
        <v>1980</v>
      </c>
      <c r="M1833" s="20" t="s">
        <v>8352</v>
      </c>
      <c r="N1833" s="20" t="s">
        <v>8353</v>
      </c>
      <c r="O1833" s="20" t="s">
        <v>8353</v>
      </c>
      <c r="P1833" s="20" t="s">
        <v>8351</v>
      </c>
      <c r="Q1833" s="20" t="str">
        <f>CONCATENATE(Table1[[#This Row],[date]],"-",M1833,"-",L1833)</f>
        <v>8-Nov-1980</v>
      </c>
      <c r="R1833" s="24">
        <f t="shared" si="28"/>
        <v>42.579055441478438</v>
      </c>
    </row>
    <row r="1834" spans="1:18" x14ac:dyDescent="0.25">
      <c r="A1834" t="s">
        <v>1012</v>
      </c>
      <c r="B1834">
        <v>1992</v>
      </c>
      <c r="C1834" t="s">
        <v>8358</v>
      </c>
      <c r="D1834">
        <v>19</v>
      </c>
      <c r="E1834">
        <v>1</v>
      </c>
      <c r="F1834" s="17">
        <v>19521.97</v>
      </c>
      <c r="G1834" t="s">
        <v>8353</v>
      </c>
      <c r="H1834" t="s">
        <v>8349</v>
      </c>
      <c r="I1834" t="s">
        <v>8351</v>
      </c>
      <c r="L1834" s="20">
        <v>1992</v>
      </c>
      <c r="M1834" s="20" t="s">
        <v>8358</v>
      </c>
      <c r="N1834" s="20" t="s">
        <v>8353</v>
      </c>
      <c r="O1834" s="20" t="s">
        <v>8349</v>
      </c>
      <c r="P1834" s="20" t="s">
        <v>8351</v>
      </c>
      <c r="Q1834" s="20" t="str">
        <f>CONCATENATE(Table1[[#This Row],[date]],"-",M1834,"-",L1834)</f>
        <v>19-Aug-1992</v>
      </c>
      <c r="R1834" s="24">
        <f t="shared" si="28"/>
        <v>30.800821355236138</v>
      </c>
    </row>
    <row r="1835" spans="1:18" x14ac:dyDescent="0.25">
      <c r="A1835" t="s">
        <v>1010</v>
      </c>
      <c r="B1835">
        <v>1985</v>
      </c>
      <c r="C1835" t="s">
        <v>8355</v>
      </c>
      <c r="D1835">
        <v>17</v>
      </c>
      <c r="E1835">
        <v>0</v>
      </c>
      <c r="F1835" s="17">
        <v>19539.240000000002</v>
      </c>
      <c r="G1835" t="s">
        <v>8353</v>
      </c>
      <c r="H1835" t="s">
        <v>8353</v>
      </c>
      <c r="I1835" t="s">
        <v>8351</v>
      </c>
      <c r="L1835" s="20">
        <v>1985</v>
      </c>
      <c r="M1835" s="20" t="s">
        <v>8355</v>
      </c>
      <c r="N1835" s="20" t="s">
        <v>8353</v>
      </c>
      <c r="O1835" s="20" t="s">
        <v>8353</v>
      </c>
      <c r="P1835" s="20" t="s">
        <v>8351</v>
      </c>
      <c r="Q1835" s="20" t="str">
        <f>CONCATENATE(Table1[[#This Row],[date]],"-",M1835,"-",L1835)</f>
        <v>17-Sep-1985</v>
      </c>
      <c r="R1835" s="24">
        <f t="shared" si="28"/>
        <v>37.724094355518112</v>
      </c>
    </row>
    <row r="1836" spans="1:18" x14ac:dyDescent="0.25">
      <c r="A1836" t="s">
        <v>1008</v>
      </c>
      <c r="B1836">
        <v>1963</v>
      </c>
      <c r="C1836" t="s">
        <v>8348</v>
      </c>
      <c r="D1836">
        <v>14</v>
      </c>
      <c r="E1836">
        <v>0</v>
      </c>
      <c r="F1836" s="17">
        <v>19551.34</v>
      </c>
      <c r="G1836" t="s">
        <v>8353</v>
      </c>
      <c r="H1836" t="s">
        <v>8350</v>
      </c>
      <c r="I1836" t="s">
        <v>8356</v>
      </c>
      <c r="L1836" s="20">
        <v>1963</v>
      </c>
      <c r="M1836" s="20" t="s">
        <v>8348</v>
      </c>
      <c r="N1836" s="20" t="s">
        <v>8353</v>
      </c>
      <c r="O1836" s="20" t="s">
        <v>8350</v>
      </c>
      <c r="P1836" s="20" t="s">
        <v>8356</v>
      </c>
      <c r="Q1836" s="20" t="str">
        <f>CONCATENATE(Table1[[#This Row],[date]],"-",M1836,"-",L1836)</f>
        <v>14-Jul-1963</v>
      </c>
      <c r="R1836" s="24">
        <f t="shared" si="28"/>
        <v>59.902109515260328</v>
      </c>
    </row>
    <row r="1837" spans="1:18" x14ac:dyDescent="0.25">
      <c r="A1837" t="s">
        <v>1006</v>
      </c>
      <c r="B1837">
        <v>1978</v>
      </c>
      <c r="C1837" t="s">
        <v>8355</v>
      </c>
      <c r="D1837">
        <v>24</v>
      </c>
      <c r="E1837">
        <v>1</v>
      </c>
      <c r="F1837" s="17">
        <v>19594.810000000001</v>
      </c>
      <c r="G1837" t="s">
        <v>8353</v>
      </c>
      <c r="H1837" t="s">
        <v>8353</v>
      </c>
      <c r="I1837" t="s">
        <v>8366</v>
      </c>
      <c r="L1837" s="20">
        <v>1978</v>
      </c>
      <c r="M1837" s="20" t="s">
        <v>8355</v>
      </c>
      <c r="N1837" s="20" t="s">
        <v>8353</v>
      </c>
      <c r="O1837" s="20" t="s">
        <v>8353</v>
      </c>
      <c r="P1837" s="20" t="s">
        <v>8366</v>
      </c>
      <c r="Q1837" s="20" t="str">
        <f>CONCATENATE(Table1[[#This Row],[date]],"-",M1837,"-",L1837)</f>
        <v>24-Sep-1978</v>
      </c>
      <c r="R1837" s="24">
        <f t="shared" si="28"/>
        <v>44.704958038212013</v>
      </c>
    </row>
    <row r="1838" spans="1:18" x14ac:dyDescent="0.25">
      <c r="A1838" t="s">
        <v>1004</v>
      </c>
      <c r="B1838">
        <v>1994</v>
      </c>
      <c r="C1838" t="s">
        <v>8358</v>
      </c>
      <c r="D1838">
        <v>27</v>
      </c>
      <c r="E1838">
        <v>0</v>
      </c>
      <c r="F1838" s="17">
        <v>19673.34</v>
      </c>
      <c r="G1838" t="s">
        <v>8353</v>
      </c>
      <c r="H1838" t="s">
        <v>8349</v>
      </c>
      <c r="I1838" t="s">
        <v>8356</v>
      </c>
      <c r="L1838" s="20">
        <v>1994</v>
      </c>
      <c r="M1838" s="20" t="s">
        <v>8358</v>
      </c>
      <c r="N1838" s="20" t="s">
        <v>8353</v>
      </c>
      <c r="O1838" s="20" t="s">
        <v>8349</v>
      </c>
      <c r="P1838" s="20" t="s">
        <v>8356</v>
      </c>
      <c r="Q1838" s="20" t="str">
        <f>CONCATENATE(Table1[[#This Row],[date]],"-",M1838,"-",L1838)</f>
        <v>27-Aug-1994</v>
      </c>
      <c r="R1838" s="24">
        <f t="shared" si="28"/>
        <v>28.781600803139543</v>
      </c>
    </row>
    <row r="1839" spans="1:18" x14ac:dyDescent="0.25">
      <c r="A1839" t="s">
        <v>1002</v>
      </c>
      <c r="B1839">
        <v>1990</v>
      </c>
      <c r="C1839" t="s">
        <v>8358</v>
      </c>
      <c r="D1839">
        <v>8</v>
      </c>
      <c r="E1839">
        <v>1</v>
      </c>
      <c r="F1839" s="17">
        <v>19719.689999999999</v>
      </c>
      <c r="G1839" t="s">
        <v>8353</v>
      </c>
      <c r="H1839" t="s">
        <v>8349</v>
      </c>
      <c r="I1839" t="s">
        <v>8351</v>
      </c>
      <c r="L1839" s="20">
        <v>1990</v>
      </c>
      <c r="M1839" s="20" t="s">
        <v>8358</v>
      </c>
      <c r="N1839" s="20" t="s">
        <v>8353</v>
      </c>
      <c r="O1839" s="20" t="s">
        <v>8349</v>
      </c>
      <c r="P1839" s="20" t="s">
        <v>8351</v>
      </c>
      <c r="Q1839" s="20" t="str">
        <f>CONCATENATE(Table1[[#This Row],[date]],"-",M1839,"-",L1839)</f>
        <v>8-Aug-1990</v>
      </c>
      <c r="R1839" s="24">
        <f t="shared" si="28"/>
        <v>32.833628603639873</v>
      </c>
    </row>
    <row r="1840" spans="1:18" x14ac:dyDescent="0.25">
      <c r="A1840" t="s">
        <v>1000</v>
      </c>
      <c r="B1840">
        <v>1972</v>
      </c>
      <c r="C1840" t="s">
        <v>8354</v>
      </c>
      <c r="D1840">
        <v>14</v>
      </c>
      <c r="E1840">
        <v>3</v>
      </c>
      <c r="F1840" s="17">
        <v>19749.38</v>
      </c>
      <c r="G1840" t="s">
        <v>8353</v>
      </c>
      <c r="H1840" t="s">
        <v>8350</v>
      </c>
      <c r="I1840" t="s">
        <v>8351</v>
      </c>
      <c r="L1840" s="20">
        <v>1972</v>
      </c>
      <c r="M1840" s="20" t="s">
        <v>8354</v>
      </c>
      <c r="N1840" s="20" t="s">
        <v>8353</v>
      </c>
      <c r="O1840" s="20" t="s">
        <v>8350</v>
      </c>
      <c r="P1840" s="20" t="s">
        <v>8351</v>
      </c>
      <c r="Q1840" s="20" t="str">
        <f>CONCATENATE(Table1[[#This Row],[date]],"-",M1840,"-",L1840)</f>
        <v>14-Jun-1972</v>
      </c>
      <c r="R1840" s="24">
        <f t="shared" si="28"/>
        <v>50.98151950718686</v>
      </c>
    </row>
    <row r="1841" spans="1:18" x14ac:dyDescent="0.25">
      <c r="A1841" t="s">
        <v>998</v>
      </c>
      <c r="B1841">
        <v>1979</v>
      </c>
      <c r="C1841" t="s">
        <v>8359</v>
      </c>
      <c r="D1841">
        <v>30</v>
      </c>
      <c r="E1841">
        <v>2</v>
      </c>
      <c r="F1841" s="17">
        <v>19798.05</v>
      </c>
      <c r="G1841" t="s">
        <v>8353</v>
      </c>
      <c r="H1841" t="s">
        <v>8353</v>
      </c>
      <c r="I1841" t="s">
        <v>8366</v>
      </c>
      <c r="L1841" s="20">
        <v>1979</v>
      </c>
      <c r="M1841" s="20" t="s">
        <v>8359</v>
      </c>
      <c r="N1841" s="20" t="s">
        <v>8353</v>
      </c>
      <c r="O1841" s="20" t="s">
        <v>8353</v>
      </c>
      <c r="P1841" s="20" t="s">
        <v>8366</v>
      </c>
      <c r="Q1841" s="20" t="str">
        <f>CONCATENATE(Table1[[#This Row],[date]],"-",M1841,"-",L1841)</f>
        <v>30-Oct-1979</v>
      </c>
      <c r="R1841" s="24">
        <f t="shared" si="28"/>
        <v>43.606412752494521</v>
      </c>
    </row>
    <row r="1842" spans="1:18" x14ac:dyDescent="0.25">
      <c r="A1842" t="s">
        <v>996</v>
      </c>
      <c r="B1842">
        <v>1997</v>
      </c>
      <c r="C1842" t="s">
        <v>8359</v>
      </c>
      <c r="D1842">
        <v>18</v>
      </c>
      <c r="E1842">
        <v>3</v>
      </c>
      <c r="F1842" s="17">
        <v>19933.46</v>
      </c>
      <c r="G1842" t="s">
        <v>8353</v>
      </c>
      <c r="H1842" t="s">
        <v>8350</v>
      </c>
      <c r="I1842" t="s">
        <v>8360</v>
      </c>
      <c r="L1842" s="20">
        <v>1997</v>
      </c>
      <c r="M1842" s="20" t="s">
        <v>8359</v>
      </c>
      <c r="N1842" s="20" t="s">
        <v>8353</v>
      </c>
      <c r="O1842" s="20" t="s">
        <v>8350</v>
      </c>
      <c r="P1842" s="20" t="s">
        <v>8360</v>
      </c>
      <c r="Q1842" s="20" t="str">
        <f>CONCATENATE(Table1[[#This Row],[date]],"-",M1842,"-",L1842)</f>
        <v>18-Oct-1997</v>
      </c>
      <c r="R1842" s="24">
        <f t="shared" si="28"/>
        <v>25.639184666869486</v>
      </c>
    </row>
    <row r="1843" spans="1:18" x14ac:dyDescent="0.25">
      <c r="A1843" t="s">
        <v>994</v>
      </c>
      <c r="B1843">
        <v>1980</v>
      </c>
      <c r="C1843" t="s">
        <v>8359</v>
      </c>
      <c r="D1843">
        <v>9</v>
      </c>
      <c r="E1843">
        <v>0</v>
      </c>
      <c r="F1843" s="17">
        <v>19964.75</v>
      </c>
      <c r="G1843" t="s">
        <v>8353</v>
      </c>
      <c r="H1843" t="s">
        <v>8349</v>
      </c>
      <c r="I1843" t="s">
        <v>8366</v>
      </c>
      <c r="L1843" s="20">
        <v>1980</v>
      </c>
      <c r="M1843" s="20" t="s">
        <v>8359</v>
      </c>
      <c r="N1843" s="20" t="s">
        <v>8353</v>
      </c>
      <c r="O1843" s="20" t="s">
        <v>8349</v>
      </c>
      <c r="P1843" s="20" t="s">
        <v>8366</v>
      </c>
      <c r="Q1843" s="20" t="str">
        <f>CONCATENATE(Table1[[#This Row],[date]],"-",M1843,"-",L1843)</f>
        <v>9-Oct-1980</v>
      </c>
      <c r="R1843" s="24">
        <f t="shared" si="28"/>
        <v>42.661190965092402</v>
      </c>
    </row>
    <row r="1844" spans="1:18" x14ac:dyDescent="0.25">
      <c r="A1844" t="s">
        <v>992</v>
      </c>
      <c r="B1844">
        <v>1966</v>
      </c>
      <c r="C1844" t="s">
        <v>8358</v>
      </c>
      <c r="D1844">
        <v>10</v>
      </c>
      <c r="E1844">
        <v>0</v>
      </c>
      <c r="F1844" s="17">
        <v>19995.29</v>
      </c>
      <c r="G1844" t="s">
        <v>8353</v>
      </c>
      <c r="H1844" t="s">
        <v>8350</v>
      </c>
      <c r="I1844" t="s">
        <v>8372</v>
      </c>
      <c r="L1844" s="20">
        <v>1966</v>
      </c>
      <c r="M1844" s="20" t="s">
        <v>8358</v>
      </c>
      <c r="N1844" s="20" t="s">
        <v>8353</v>
      </c>
      <c r="O1844" s="20" t="s">
        <v>8350</v>
      </c>
      <c r="P1844" s="20" t="s">
        <v>8372</v>
      </c>
      <c r="Q1844" s="20" t="str">
        <f>CONCATENATE(Table1[[#This Row],[date]],"-",M1844,"-",L1844)</f>
        <v>10-Aug-1966</v>
      </c>
      <c r="R1844" s="24">
        <f t="shared" si="28"/>
        <v>56.828172205438065</v>
      </c>
    </row>
    <row r="1845" spans="1:18" x14ac:dyDescent="0.25">
      <c r="A1845" t="s">
        <v>990</v>
      </c>
      <c r="B1845">
        <v>1988</v>
      </c>
      <c r="C1845" t="s">
        <v>8348</v>
      </c>
      <c r="D1845">
        <v>25</v>
      </c>
      <c r="E1845">
        <v>1</v>
      </c>
      <c r="F1845" s="17">
        <v>20009.63</v>
      </c>
      <c r="G1845" t="s">
        <v>8349</v>
      </c>
      <c r="H1845" t="s">
        <v>8353</v>
      </c>
      <c r="I1845" t="s">
        <v>8356</v>
      </c>
      <c r="L1845" s="20">
        <v>1988</v>
      </c>
      <c r="M1845" s="20" t="s">
        <v>8348</v>
      </c>
      <c r="N1845" s="20" t="s">
        <v>8349</v>
      </c>
      <c r="O1845" s="20" t="s">
        <v>8353</v>
      </c>
      <c r="P1845" s="20" t="s">
        <v>8356</v>
      </c>
      <c r="Q1845" s="20" t="str">
        <f>CONCATENATE(Table1[[#This Row],[date]],"-",M1845,"-",L1845)</f>
        <v>25-Jul-1988</v>
      </c>
      <c r="R1845" s="24">
        <f t="shared" si="28"/>
        <v>34.869267624914443</v>
      </c>
    </row>
    <row r="1846" spans="1:18" x14ac:dyDescent="0.25">
      <c r="A1846" t="s">
        <v>988</v>
      </c>
      <c r="B1846">
        <v>1983</v>
      </c>
      <c r="C1846" t="s">
        <v>8359</v>
      </c>
      <c r="D1846">
        <v>6</v>
      </c>
      <c r="E1846">
        <v>0</v>
      </c>
      <c r="F1846" s="17">
        <v>20149.32</v>
      </c>
      <c r="G1846" t="s">
        <v>8349</v>
      </c>
      <c r="H1846" t="s">
        <v>8353</v>
      </c>
      <c r="I1846" t="s">
        <v>8363</v>
      </c>
      <c r="L1846" s="20">
        <v>1983</v>
      </c>
      <c r="M1846" s="20" t="s">
        <v>8359</v>
      </c>
      <c r="N1846" s="20" t="s">
        <v>8349</v>
      </c>
      <c r="O1846" s="20" t="s">
        <v>8353</v>
      </c>
      <c r="P1846" s="20" t="s">
        <v>8363</v>
      </c>
      <c r="Q1846" s="20" t="str">
        <f>CONCATENATE(Table1[[#This Row],[date]],"-",M1846,"-",L1846)</f>
        <v>6-Oct-1983</v>
      </c>
      <c r="R1846" s="24">
        <f t="shared" si="28"/>
        <v>39.672120200333886</v>
      </c>
    </row>
    <row r="1847" spans="1:18" x14ac:dyDescent="0.25">
      <c r="A1847" t="s">
        <v>986</v>
      </c>
      <c r="B1847">
        <v>2002</v>
      </c>
      <c r="C1847" t="s">
        <v>8348</v>
      </c>
      <c r="D1847">
        <v>9</v>
      </c>
      <c r="E1847">
        <v>0</v>
      </c>
      <c r="F1847" s="17">
        <v>20167.34</v>
      </c>
      <c r="G1847" t="s">
        <v>8350</v>
      </c>
      <c r="H1847" t="s">
        <v>8350</v>
      </c>
      <c r="I1847" t="s">
        <v>8360</v>
      </c>
      <c r="L1847" s="20">
        <v>2002</v>
      </c>
      <c r="M1847" s="20" t="s">
        <v>8348</v>
      </c>
      <c r="N1847" s="20" t="s">
        <v>8350</v>
      </c>
      <c r="O1847" s="20" t="s">
        <v>8350</v>
      </c>
      <c r="P1847" s="20" t="s">
        <v>8360</v>
      </c>
      <c r="Q1847" s="20" t="str">
        <f>CONCATENATE(Table1[[#This Row],[date]],"-",M1847,"-",L1847)</f>
        <v>9-Jul-2002</v>
      </c>
      <c r="R1847" s="24">
        <f t="shared" si="28"/>
        <v>20.915743621655256</v>
      </c>
    </row>
    <row r="1848" spans="1:18" x14ac:dyDescent="0.25">
      <c r="A1848" t="s">
        <v>984</v>
      </c>
      <c r="B1848">
        <v>1994</v>
      </c>
      <c r="C1848" t="s">
        <v>8354</v>
      </c>
      <c r="D1848">
        <v>8</v>
      </c>
      <c r="E1848">
        <v>2</v>
      </c>
      <c r="F1848" s="17">
        <v>20177.669999999998</v>
      </c>
      <c r="G1848" t="s">
        <v>8349</v>
      </c>
      <c r="H1848" t="s">
        <v>8353</v>
      </c>
      <c r="I1848" t="s">
        <v>8360</v>
      </c>
      <c r="L1848" s="20">
        <v>1994</v>
      </c>
      <c r="M1848" s="20" t="s">
        <v>8354</v>
      </c>
      <c r="N1848" s="20" t="s">
        <v>8349</v>
      </c>
      <c r="O1848" s="20" t="s">
        <v>8353</v>
      </c>
      <c r="P1848" s="20" t="s">
        <v>8360</v>
      </c>
      <c r="Q1848" s="20" t="str">
        <f>CONCATENATE(Table1[[#This Row],[date]],"-",M1848,"-",L1848)</f>
        <v>8-Jun-1994</v>
      </c>
      <c r="R1848" s="24">
        <f t="shared" si="28"/>
        <v>29.000638861002098</v>
      </c>
    </row>
    <row r="1849" spans="1:18" x14ac:dyDescent="0.25">
      <c r="A1849" t="s">
        <v>982</v>
      </c>
      <c r="B1849">
        <v>1987</v>
      </c>
      <c r="C1849" t="s">
        <v>8359</v>
      </c>
      <c r="D1849">
        <v>17</v>
      </c>
      <c r="E1849">
        <v>0</v>
      </c>
      <c r="F1849" s="17">
        <v>20234.849999999999</v>
      </c>
      <c r="G1849" t="s">
        <v>8349</v>
      </c>
      <c r="H1849" t="s">
        <v>8350</v>
      </c>
      <c r="I1849" t="s">
        <v>8356</v>
      </c>
      <c r="L1849" s="20">
        <v>1987</v>
      </c>
      <c r="M1849" s="20" t="s">
        <v>8359</v>
      </c>
      <c r="N1849" s="20" t="s">
        <v>8349</v>
      </c>
      <c r="O1849" s="20" t="s">
        <v>8350</v>
      </c>
      <c r="P1849" s="20" t="s">
        <v>8356</v>
      </c>
      <c r="Q1849" s="20" t="str">
        <f>CONCATENATE(Table1[[#This Row],[date]],"-",M1849,"-",L1849)</f>
        <v>17-Oct-1987</v>
      </c>
      <c r="R1849" s="24">
        <f t="shared" si="28"/>
        <v>35.642000887968038</v>
      </c>
    </row>
    <row r="1850" spans="1:18" x14ac:dyDescent="0.25">
      <c r="A1850" t="s">
        <v>980</v>
      </c>
      <c r="B1850">
        <v>1966</v>
      </c>
      <c r="C1850" t="s">
        <v>8358</v>
      </c>
      <c r="D1850">
        <v>22</v>
      </c>
      <c r="E1850">
        <v>0</v>
      </c>
      <c r="F1850" s="17">
        <v>20253.84</v>
      </c>
      <c r="G1850" t="s">
        <v>8349</v>
      </c>
      <c r="H1850" t="s">
        <v>8350</v>
      </c>
      <c r="I1850" t="s">
        <v>8356</v>
      </c>
      <c r="L1850" s="20">
        <v>1966</v>
      </c>
      <c r="M1850" s="20" t="s">
        <v>8358</v>
      </c>
      <c r="N1850" s="20" t="s">
        <v>8349</v>
      </c>
      <c r="O1850" s="20" t="s">
        <v>8350</v>
      </c>
      <c r="P1850" s="20" t="s">
        <v>8356</v>
      </c>
      <c r="Q1850" s="20" t="str">
        <f>CONCATENATE(Table1[[#This Row],[date]],"-",M1850,"-",L1850)</f>
        <v>22-Aug-1966</v>
      </c>
      <c r="R1850" s="24">
        <f t="shared" si="28"/>
        <v>56.795317220543808</v>
      </c>
    </row>
    <row r="1851" spans="1:18" x14ac:dyDescent="0.25">
      <c r="A1851" t="s">
        <v>978</v>
      </c>
      <c r="B1851">
        <v>1993</v>
      </c>
      <c r="C1851" t="s">
        <v>8355</v>
      </c>
      <c r="D1851">
        <v>7</v>
      </c>
      <c r="E1851">
        <v>1</v>
      </c>
      <c r="F1851" s="17">
        <v>20277.810000000001</v>
      </c>
      <c r="G1851" t="s">
        <v>8350</v>
      </c>
      <c r="H1851" t="s">
        <v>8350</v>
      </c>
      <c r="I1851" t="s">
        <v>8363</v>
      </c>
      <c r="L1851" s="20">
        <v>1993</v>
      </c>
      <c r="M1851" s="20" t="s">
        <v>8355</v>
      </c>
      <c r="N1851" s="20" t="s">
        <v>8350</v>
      </c>
      <c r="O1851" s="20" t="s">
        <v>8350</v>
      </c>
      <c r="P1851" s="20" t="s">
        <v>8363</v>
      </c>
      <c r="Q1851" s="20" t="str">
        <f>CONCATENATE(Table1[[#This Row],[date]],"-",M1851,"-",L1851)</f>
        <v>7-Sep-1993</v>
      </c>
      <c r="R1851" s="24">
        <f t="shared" si="28"/>
        <v>29.751457339692632</v>
      </c>
    </row>
    <row r="1852" spans="1:18" x14ac:dyDescent="0.25">
      <c r="A1852" t="s">
        <v>976</v>
      </c>
      <c r="B1852">
        <v>1985</v>
      </c>
      <c r="C1852" t="s">
        <v>8355</v>
      </c>
      <c r="D1852">
        <v>17</v>
      </c>
      <c r="E1852">
        <v>1</v>
      </c>
      <c r="F1852" s="17">
        <v>20296.86</v>
      </c>
      <c r="G1852" t="s">
        <v>8350</v>
      </c>
      <c r="H1852" t="s">
        <v>8353</v>
      </c>
      <c r="I1852" t="s">
        <v>8366</v>
      </c>
      <c r="L1852" s="20">
        <v>1985</v>
      </c>
      <c r="M1852" s="20" t="s">
        <v>8355</v>
      </c>
      <c r="N1852" s="20" t="s">
        <v>8350</v>
      </c>
      <c r="O1852" s="20" t="s">
        <v>8353</v>
      </c>
      <c r="P1852" s="20" t="s">
        <v>8366</v>
      </c>
      <c r="Q1852" s="20" t="str">
        <f>CONCATENATE(Table1[[#This Row],[date]],"-",M1852,"-",L1852)</f>
        <v>17-Sep-1985</v>
      </c>
      <c r="R1852" s="24">
        <f t="shared" si="28"/>
        <v>37.724094355518112</v>
      </c>
    </row>
    <row r="1853" spans="1:18" x14ac:dyDescent="0.25">
      <c r="A1853" t="s">
        <v>974</v>
      </c>
      <c r="B1853">
        <v>1962</v>
      </c>
      <c r="C1853" t="s">
        <v>8348</v>
      </c>
      <c r="D1853">
        <v>2</v>
      </c>
      <c r="E1853">
        <v>0</v>
      </c>
      <c r="F1853" s="17">
        <v>20354.5</v>
      </c>
      <c r="G1853" t="s">
        <v>8350</v>
      </c>
      <c r="H1853" t="s">
        <v>8349</v>
      </c>
      <c r="I1853" t="s">
        <v>8372</v>
      </c>
      <c r="L1853" s="20">
        <v>1962</v>
      </c>
      <c r="M1853" s="20" t="s">
        <v>8348</v>
      </c>
      <c r="N1853" s="20" t="s">
        <v>8350</v>
      </c>
      <c r="O1853" s="20" t="s">
        <v>8349</v>
      </c>
      <c r="P1853" s="20" t="s">
        <v>8372</v>
      </c>
      <c r="Q1853" s="20" t="str">
        <f>CONCATENATE(Table1[[#This Row],[date]],"-",M1853,"-",L1853)</f>
        <v>2-Jul-1962</v>
      </c>
      <c r="R1853" s="24">
        <f t="shared" si="28"/>
        <v>60.934952528151911</v>
      </c>
    </row>
    <row r="1854" spans="1:18" x14ac:dyDescent="0.25">
      <c r="A1854" t="s">
        <v>972</v>
      </c>
      <c r="B1854">
        <v>1985</v>
      </c>
      <c r="C1854" t="s">
        <v>8348</v>
      </c>
      <c r="D1854">
        <v>12</v>
      </c>
      <c r="E1854">
        <v>0</v>
      </c>
      <c r="F1854" s="17">
        <v>20420.599999999999</v>
      </c>
      <c r="G1854" t="s">
        <v>8350</v>
      </c>
      <c r="H1854" t="s">
        <v>8349</v>
      </c>
      <c r="I1854" t="s">
        <v>8360</v>
      </c>
      <c r="L1854" s="20">
        <v>1985</v>
      </c>
      <c r="M1854" s="20" t="s">
        <v>8348</v>
      </c>
      <c r="N1854" s="20" t="s">
        <v>8350</v>
      </c>
      <c r="O1854" s="20" t="s">
        <v>8349</v>
      </c>
      <c r="P1854" s="20" t="s">
        <v>8360</v>
      </c>
      <c r="Q1854" s="20" t="str">
        <f>CONCATENATE(Table1[[#This Row],[date]],"-",M1854,"-",L1854)</f>
        <v>12-Jul-1985</v>
      </c>
      <c r="R1854" s="24">
        <f t="shared" si="28"/>
        <v>37.907540016849197</v>
      </c>
    </row>
    <row r="1855" spans="1:18" x14ac:dyDescent="0.25">
      <c r="A1855" t="s">
        <v>970</v>
      </c>
      <c r="B1855">
        <v>1962</v>
      </c>
      <c r="C1855" t="s">
        <v>8359</v>
      </c>
      <c r="D1855">
        <v>18</v>
      </c>
      <c r="E1855">
        <v>0</v>
      </c>
      <c r="F1855" s="17">
        <v>20446.849999999999</v>
      </c>
      <c r="G1855" t="s">
        <v>8349</v>
      </c>
      <c r="H1855" t="s">
        <v>8353</v>
      </c>
      <c r="I1855" t="s">
        <v>8356</v>
      </c>
      <c r="L1855" s="20">
        <v>1962</v>
      </c>
      <c r="M1855" s="20" t="s">
        <v>8359</v>
      </c>
      <c r="N1855" s="20" t="s">
        <v>8349</v>
      </c>
      <c r="O1855" s="20" t="s">
        <v>8353</v>
      </c>
      <c r="P1855" s="20" t="s">
        <v>8356</v>
      </c>
      <c r="Q1855" s="20" t="str">
        <f>CONCATENATE(Table1[[#This Row],[date]],"-",M1855,"-",L1855)</f>
        <v>18-Oct-1962</v>
      </c>
      <c r="R1855" s="24">
        <f t="shared" si="28"/>
        <v>60.63925811437403</v>
      </c>
    </row>
    <row r="1856" spans="1:18" x14ac:dyDescent="0.25">
      <c r="A1856" t="s">
        <v>968</v>
      </c>
      <c r="B1856">
        <v>1969</v>
      </c>
      <c r="C1856" t="s">
        <v>8359</v>
      </c>
      <c r="D1856">
        <v>13</v>
      </c>
      <c r="E1856">
        <v>3</v>
      </c>
      <c r="F1856" s="17">
        <v>20463</v>
      </c>
      <c r="G1856" t="s">
        <v>8349</v>
      </c>
      <c r="H1856" t="s">
        <v>8349</v>
      </c>
      <c r="I1856" t="s">
        <v>8351</v>
      </c>
      <c r="L1856" s="20">
        <v>1969</v>
      </c>
      <c r="M1856" s="20" t="s">
        <v>8359</v>
      </c>
      <c r="N1856" s="20" t="s">
        <v>8349</v>
      </c>
      <c r="O1856" s="20" t="s">
        <v>8349</v>
      </c>
      <c r="P1856" s="20" t="s">
        <v>8351</v>
      </c>
      <c r="Q1856" s="20" t="str">
        <f>CONCATENATE(Table1[[#This Row],[date]],"-",M1856,"-",L1856)</f>
        <v>13-Oct-1969</v>
      </c>
      <c r="R1856" s="24">
        <f t="shared" si="28"/>
        <v>53.652927120669055</v>
      </c>
    </row>
    <row r="1857" spans="1:18" x14ac:dyDescent="0.25">
      <c r="A1857" t="s">
        <v>966</v>
      </c>
      <c r="B1857">
        <v>1966</v>
      </c>
      <c r="C1857" t="s">
        <v>8348</v>
      </c>
      <c r="D1857">
        <v>9</v>
      </c>
      <c r="E1857">
        <v>0</v>
      </c>
      <c r="F1857" s="17">
        <v>20568.32</v>
      </c>
      <c r="G1857" t="s">
        <v>8350</v>
      </c>
      <c r="H1857" t="s">
        <v>8349</v>
      </c>
      <c r="I1857" t="s">
        <v>8356</v>
      </c>
      <c r="L1857" s="20">
        <v>1966</v>
      </c>
      <c r="M1857" s="20" t="s">
        <v>8348</v>
      </c>
      <c r="N1857" s="20" t="s">
        <v>8350</v>
      </c>
      <c r="O1857" s="20" t="s">
        <v>8349</v>
      </c>
      <c r="P1857" s="20" t="s">
        <v>8356</v>
      </c>
      <c r="Q1857" s="20" t="str">
        <f>CONCATENATE(Table1[[#This Row],[date]],"-",M1857,"-",L1857)</f>
        <v>9-Jul-1966</v>
      </c>
      <c r="R1857" s="24">
        <f t="shared" si="28"/>
        <v>56.915785498489427</v>
      </c>
    </row>
    <row r="1858" spans="1:18" x14ac:dyDescent="0.25">
      <c r="A1858" t="s">
        <v>964</v>
      </c>
      <c r="B1858">
        <v>1967</v>
      </c>
      <c r="C1858" t="s">
        <v>8357</v>
      </c>
      <c r="D1858">
        <v>17</v>
      </c>
      <c r="E1858">
        <v>0</v>
      </c>
      <c r="F1858" s="17">
        <v>20630.28</v>
      </c>
      <c r="G1858" t="s">
        <v>8349</v>
      </c>
      <c r="H1858" t="s">
        <v>8350</v>
      </c>
      <c r="I1858" t="s">
        <v>8360</v>
      </c>
      <c r="L1858" s="20">
        <v>1967</v>
      </c>
      <c r="M1858" s="20" t="s">
        <v>8357</v>
      </c>
      <c r="N1858" s="20" t="s">
        <v>8349</v>
      </c>
      <c r="O1858" s="20" t="s">
        <v>8350</v>
      </c>
      <c r="P1858" s="20" t="s">
        <v>8360</v>
      </c>
      <c r="Q1858" s="20" t="str">
        <f>CONCATENATE(Table1[[#This Row],[date]],"-",M1858,"-",L1858)</f>
        <v>17-Dec-1967</v>
      </c>
      <c r="R1858" s="24">
        <f t="shared" si="28"/>
        <v>55.474998799173832</v>
      </c>
    </row>
    <row r="1859" spans="1:18" x14ac:dyDescent="0.25">
      <c r="A1859" t="s">
        <v>962</v>
      </c>
      <c r="B1859">
        <v>1965</v>
      </c>
      <c r="C1859" t="s">
        <v>8358</v>
      </c>
      <c r="D1859">
        <v>1</v>
      </c>
      <c r="E1859">
        <v>0</v>
      </c>
      <c r="F1859" s="17">
        <v>20709.02</v>
      </c>
      <c r="G1859" t="s">
        <v>8350</v>
      </c>
      <c r="H1859" t="s">
        <v>8349</v>
      </c>
      <c r="I1859" t="s">
        <v>8362</v>
      </c>
      <c r="L1859" s="20">
        <v>1965</v>
      </c>
      <c r="M1859" s="20" t="s">
        <v>8358</v>
      </c>
      <c r="N1859" s="20" t="s">
        <v>8350</v>
      </c>
      <c r="O1859" s="20" t="s">
        <v>8349</v>
      </c>
      <c r="P1859" s="20" t="s">
        <v>8362</v>
      </c>
      <c r="Q1859" s="20" t="str">
        <f>CONCATENATE(Table1[[#This Row],[date]],"-",M1859,"-",L1859)</f>
        <v>1-Aug-1965</v>
      </c>
      <c r="R1859" s="24">
        <f t="shared" ref="R1859:R1922" si="29">YEARFRAC(Q1859,DATE(2023,6,8),1)</f>
        <v>57.852800593995077</v>
      </c>
    </row>
    <row r="1860" spans="1:18" x14ac:dyDescent="0.25">
      <c r="A1860" t="s">
        <v>960</v>
      </c>
      <c r="B1860">
        <v>1992</v>
      </c>
      <c r="C1860" t="s">
        <v>8355</v>
      </c>
      <c r="D1860">
        <v>14</v>
      </c>
      <c r="E1860">
        <v>3</v>
      </c>
      <c r="F1860" s="17">
        <v>20745.990000000002</v>
      </c>
      <c r="G1860" t="s">
        <v>8350</v>
      </c>
      <c r="H1860" t="s">
        <v>8353</v>
      </c>
      <c r="I1860" t="s">
        <v>8356</v>
      </c>
      <c r="L1860" s="20">
        <v>1992</v>
      </c>
      <c r="M1860" s="20" t="s">
        <v>8355</v>
      </c>
      <c r="N1860" s="20" t="s">
        <v>8350</v>
      </c>
      <c r="O1860" s="20" t="s">
        <v>8353</v>
      </c>
      <c r="P1860" s="20" t="s">
        <v>8356</v>
      </c>
      <c r="Q1860" s="20" t="str">
        <f>CONCATENATE(Table1[[#This Row],[date]],"-",M1860,"-",L1860)</f>
        <v>14-Sep-1992</v>
      </c>
      <c r="R1860" s="24">
        <f t="shared" si="29"/>
        <v>30.729637234770706</v>
      </c>
    </row>
    <row r="1861" spans="1:18" x14ac:dyDescent="0.25">
      <c r="A1861" t="s">
        <v>958</v>
      </c>
      <c r="B1861">
        <v>1986</v>
      </c>
      <c r="C1861" t="s">
        <v>8358</v>
      </c>
      <c r="D1861">
        <v>4</v>
      </c>
      <c r="E1861">
        <v>1</v>
      </c>
      <c r="F1861" s="17">
        <v>20773.63</v>
      </c>
      <c r="G1861" t="s">
        <v>8349</v>
      </c>
      <c r="H1861" t="s">
        <v>8350</v>
      </c>
      <c r="I1861" t="s">
        <v>8370</v>
      </c>
      <c r="L1861" s="20">
        <v>1986</v>
      </c>
      <c r="M1861" s="20" t="s">
        <v>8358</v>
      </c>
      <c r="N1861" s="20" t="s">
        <v>8349</v>
      </c>
      <c r="O1861" s="20" t="s">
        <v>8350</v>
      </c>
      <c r="P1861" s="20" t="s">
        <v>8370</v>
      </c>
      <c r="Q1861" s="20" t="str">
        <f>CONCATENATE(Table1[[#This Row],[date]],"-",M1861,"-",L1861)</f>
        <v>4-Aug-1986</v>
      </c>
      <c r="R1861" s="24">
        <f t="shared" si="29"/>
        <v>36.84458534476547</v>
      </c>
    </row>
    <row r="1862" spans="1:18" x14ac:dyDescent="0.25">
      <c r="A1862" t="s">
        <v>956</v>
      </c>
      <c r="B1862">
        <v>1967</v>
      </c>
      <c r="C1862" t="s">
        <v>8355</v>
      </c>
      <c r="D1862">
        <v>8</v>
      </c>
      <c r="E1862">
        <v>0</v>
      </c>
      <c r="F1862" s="17">
        <v>20781.490000000002</v>
      </c>
      <c r="G1862" t="s">
        <v>8349</v>
      </c>
      <c r="H1862" t="s">
        <v>8350</v>
      </c>
      <c r="I1862" t="s">
        <v>8351</v>
      </c>
      <c r="L1862" s="20">
        <v>1967</v>
      </c>
      <c r="M1862" s="20" t="s">
        <v>8355</v>
      </c>
      <c r="N1862" s="20" t="s">
        <v>8349</v>
      </c>
      <c r="O1862" s="20" t="s">
        <v>8350</v>
      </c>
      <c r="P1862" s="20" t="s">
        <v>8351</v>
      </c>
      <c r="Q1862" s="20" t="str">
        <f>CONCATENATE(Table1[[#This Row],[date]],"-",M1862,"-",L1862)</f>
        <v>8-Sep-1967</v>
      </c>
      <c r="R1862" s="24">
        <f t="shared" si="29"/>
        <v>55.748787165569908</v>
      </c>
    </row>
    <row r="1863" spans="1:18" x14ac:dyDescent="0.25">
      <c r="A1863" t="s">
        <v>954</v>
      </c>
      <c r="B1863">
        <v>1975</v>
      </c>
      <c r="C1863" t="s">
        <v>8357</v>
      </c>
      <c r="D1863">
        <v>8</v>
      </c>
      <c r="E1863">
        <v>0</v>
      </c>
      <c r="F1863" s="17">
        <v>20878.78</v>
      </c>
      <c r="G1863" t="s">
        <v>8349</v>
      </c>
      <c r="H1863" t="s">
        <v>8353</v>
      </c>
      <c r="I1863" t="s">
        <v>8366</v>
      </c>
      <c r="L1863" s="20">
        <v>1975</v>
      </c>
      <c r="M1863" s="20" t="s">
        <v>8357</v>
      </c>
      <c r="N1863" s="20" t="s">
        <v>8349</v>
      </c>
      <c r="O1863" s="20" t="s">
        <v>8353</v>
      </c>
      <c r="P1863" s="20" t="s">
        <v>8366</v>
      </c>
      <c r="Q1863" s="20" t="str">
        <f>CONCATENATE(Table1[[#This Row],[date]],"-",M1863,"-",L1863)</f>
        <v>8-Dec-1975</v>
      </c>
      <c r="R1863" s="24">
        <f t="shared" si="29"/>
        <v>47.499636810638656</v>
      </c>
    </row>
    <row r="1864" spans="1:18" x14ac:dyDescent="0.25">
      <c r="A1864" t="s">
        <v>952</v>
      </c>
      <c r="B1864">
        <v>1964</v>
      </c>
      <c r="C1864" t="s">
        <v>8352</v>
      </c>
      <c r="D1864">
        <v>19</v>
      </c>
      <c r="E1864">
        <v>0</v>
      </c>
      <c r="F1864" s="17">
        <v>20893.060000000001</v>
      </c>
      <c r="G1864" t="s">
        <v>8349</v>
      </c>
      <c r="H1864" t="s">
        <v>8350</v>
      </c>
      <c r="I1864" t="s">
        <v>8356</v>
      </c>
      <c r="L1864" s="20">
        <v>1964</v>
      </c>
      <c r="M1864" s="20" t="s">
        <v>8352</v>
      </c>
      <c r="N1864" s="20" t="s">
        <v>8349</v>
      </c>
      <c r="O1864" s="20" t="s">
        <v>8350</v>
      </c>
      <c r="P1864" s="20" t="s">
        <v>8356</v>
      </c>
      <c r="Q1864" s="20" t="str">
        <f>CONCATENATE(Table1[[#This Row],[date]],"-",M1864,"-",L1864)</f>
        <v>19-Nov-1964</v>
      </c>
      <c r="R1864" s="24">
        <f t="shared" si="29"/>
        <v>58.548939082819984</v>
      </c>
    </row>
    <row r="1865" spans="1:18" x14ac:dyDescent="0.25">
      <c r="A1865" t="s">
        <v>8374</v>
      </c>
      <c r="B1865">
        <v>1987</v>
      </c>
      <c r="C1865" t="s">
        <v>8352</v>
      </c>
      <c r="D1865">
        <v>27</v>
      </c>
      <c r="E1865">
        <v>2</v>
      </c>
      <c r="F1865" s="17">
        <v>20984.09</v>
      </c>
      <c r="G1865" t="s">
        <v>8349</v>
      </c>
      <c r="H1865" t="s">
        <v>8349</v>
      </c>
      <c r="I1865" t="s">
        <v>8361</v>
      </c>
      <c r="L1865" s="20">
        <v>1987</v>
      </c>
      <c r="M1865" s="20" t="s">
        <v>8352</v>
      </c>
      <c r="N1865" s="20" t="s">
        <v>8349</v>
      </c>
      <c r="O1865" s="20" t="s">
        <v>8349</v>
      </c>
      <c r="P1865" s="20" t="s">
        <v>8361</v>
      </c>
      <c r="Q1865" s="20" t="str">
        <f>CONCATENATE(Table1[[#This Row],[date]],"-",M1865,"-",L1865)</f>
        <v>27-Nov-1987</v>
      </c>
      <c r="R1865" s="24">
        <f t="shared" si="29"/>
        <v>35.529746929110551</v>
      </c>
    </row>
    <row r="1866" spans="1:18" x14ac:dyDescent="0.25">
      <c r="A1866" t="s">
        <v>950</v>
      </c>
      <c r="B1866">
        <v>1983</v>
      </c>
      <c r="C1866" t="s">
        <v>8348</v>
      </c>
      <c r="D1866">
        <v>2</v>
      </c>
      <c r="E1866">
        <v>1</v>
      </c>
      <c r="F1866" s="17">
        <v>21082.16</v>
      </c>
      <c r="G1866" t="s">
        <v>8350</v>
      </c>
      <c r="H1866" t="s">
        <v>8349</v>
      </c>
      <c r="I1866" t="s">
        <v>8360</v>
      </c>
      <c r="L1866" s="20">
        <v>1983</v>
      </c>
      <c r="M1866" s="20" t="s">
        <v>8348</v>
      </c>
      <c r="N1866" s="20" t="s">
        <v>8350</v>
      </c>
      <c r="O1866" s="20" t="s">
        <v>8349</v>
      </c>
      <c r="P1866" s="20" t="s">
        <v>8360</v>
      </c>
      <c r="Q1866" s="20" t="str">
        <f>CONCATENATE(Table1[[#This Row],[date]],"-",M1866,"-",L1866)</f>
        <v>2-Jul-1983</v>
      </c>
      <c r="R1866" s="24">
        <f t="shared" si="29"/>
        <v>39.934958263772955</v>
      </c>
    </row>
    <row r="1867" spans="1:18" x14ac:dyDescent="0.25">
      <c r="A1867" t="s">
        <v>948</v>
      </c>
      <c r="B1867">
        <v>1977</v>
      </c>
      <c r="C1867" t="s">
        <v>8352</v>
      </c>
      <c r="D1867">
        <v>23</v>
      </c>
      <c r="E1867">
        <v>2</v>
      </c>
      <c r="F1867" s="17">
        <v>21098.55</v>
      </c>
      <c r="G1867" t="s">
        <v>8350</v>
      </c>
      <c r="H1867" t="s">
        <v>8350</v>
      </c>
      <c r="I1867" t="s">
        <v>8356</v>
      </c>
      <c r="L1867" s="20">
        <v>1977</v>
      </c>
      <c r="M1867" s="20" t="s">
        <v>8352</v>
      </c>
      <c r="N1867" s="20" t="s">
        <v>8350</v>
      </c>
      <c r="O1867" s="20" t="s">
        <v>8350</v>
      </c>
      <c r="P1867" s="20" t="s">
        <v>8356</v>
      </c>
      <c r="Q1867" s="20" t="str">
        <f>CONCATENATE(Table1[[#This Row],[date]],"-",M1867,"-",L1867)</f>
        <v>23-Nov-1977</v>
      </c>
      <c r="R1867" s="24">
        <f t="shared" si="29"/>
        <v>45.540661773272745</v>
      </c>
    </row>
    <row r="1868" spans="1:18" x14ac:dyDescent="0.25">
      <c r="A1868" t="s">
        <v>946</v>
      </c>
      <c r="B1868">
        <v>1969</v>
      </c>
      <c r="C1868" t="s">
        <v>8358</v>
      </c>
      <c r="D1868">
        <v>26</v>
      </c>
      <c r="E1868">
        <v>0</v>
      </c>
      <c r="F1868" s="17">
        <v>21195.82</v>
      </c>
      <c r="G1868" t="s">
        <v>8350</v>
      </c>
      <c r="H1868" t="s">
        <v>8353</v>
      </c>
      <c r="I1868" t="s">
        <v>8351</v>
      </c>
      <c r="L1868" s="20">
        <v>1969</v>
      </c>
      <c r="M1868" s="20" t="s">
        <v>8358</v>
      </c>
      <c r="N1868" s="20" t="s">
        <v>8350</v>
      </c>
      <c r="O1868" s="20" t="s">
        <v>8353</v>
      </c>
      <c r="P1868" s="20" t="s">
        <v>8351</v>
      </c>
      <c r="Q1868" s="20" t="str">
        <f>CONCATENATE(Table1[[#This Row],[date]],"-",M1868,"-",L1868)</f>
        <v>26-Aug-1969</v>
      </c>
      <c r="R1868" s="24">
        <f t="shared" si="29"/>
        <v>53.784348864994023</v>
      </c>
    </row>
    <row r="1869" spans="1:18" x14ac:dyDescent="0.25">
      <c r="A1869" t="s">
        <v>944</v>
      </c>
      <c r="B1869">
        <v>1974</v>
      </c>
      <c r="C1869" t="s">
        <v>8359</v>
      </c>
      <c r="D1869">
        <v>14</v>
      </c>
      <c r="E1869">
        <v>0</v>
      </c>
      <c r="F1869" s="17">
        <v>21223.68</v>
      </c>
      <c r="G1869" t="s">
        <v>8350</v>
      </c>
      <c r="H1869" t="s">
        <v>8349</v>
      </c>
      <c r="I1869" t="s">
        <v>8351</v>
      </c>
      <c r="L1869" s="20">
        <v>1974</v>
      </c>
      <c r="M1869" s="20" t="s">
        <v>8359</v>
      </c>
      <c r="N1869" s="20" t="s">
        <v>8350</v>
      </c>
      <c r="O1869" s="20" t="s">
        <v>8349</v>
      </c>
      <c r="P1869" s="20" t="s">
        <v>8351</v>
      </c>
      <c r="Q1869" s="20" t="str">
        <f>CONCATENATE(Table1[[#This Row],[date]],"-",M1869,"-",L1869)</f>
        <v>14-Oct-1974</v>
      </c>
      <c r="R1869" s="24">
        <f t="shared" si="29"/>
        <v>48.65020260650531</v>
      </c>
    </row>
    <row r="1870" spans="1:18" x14ac:dyDescent="0.25">
      <c r="A1870" t="s">
        <v>942</v>
      </c>
      <c r="B1870">
        <v>1974</v>
      </c>
      <c r="C1870" t="s">
        <v>8355</v>
      </c>
      <c r="D1870">
        <v>3</v>
      </c>
      <c r="E1870">
        <v>0</v>
      </c>
      <c r="F1870" s="17">
        <v>21232.18</v>
      </c>
      <c r="G1870" t="s">
        <v>8350</v>
      </c>
      <c r="H1870" t="s">
        <v>8349</v>
      </c>
      <c r="I1870" t="s">
        <v>8360</v>
      </c>
      <c r="L1870" s="20">
        <v>1974</v>
      </c>
      <c r="M1870" s="20" t="s">
        <v>8355</v>
      </c>
      <c r="N1870" s="20" t="s">
        <v>8350</v>
      </c>
      <c r="O1870" s="20" t="s">
        <v>8349</v>
      </c>
      <c r="P1870" s="20" t="s">
        <v>8360</v>
      </c>
      <c r="Q1870" s="20" t="str">
        <f>CONCATENATE(Table1[[#This Row],[date]],"-",M1870,"-",L1870)</f>
        <v>3-Sep-1974</v>
      </c>
      <c r="R1870" s="24">
        <f t="shared" si="29"/>
        <v>48.762457562150914</v>
      </c>
    </row>
    <row r="1871" spans="1:18" x14ac:dyDescent="0.25">
      <c r="A1871" t="s">
        <v>940</v>
      </c>
      <c r="B1871">
        <v>1980</v>
      </c>
      <c r="C1871" t="s">
        <v>8357</v>
      </c>
      <c r="D1871">
        <v>10</v>
      </c>
      <c r="E1871">
        <v>2</v>
      </c>
      <c r="F1871" s="17">
        <v>21259.38</v>
      </c>
      <c r="G1871" t="s">
        <v>8350</v>
      </c>
      <c r="H1871" t="s">
        <v>8350</v>
      </c>
      <c r="I1871" t="s">
        <v>8362</v>
      </c>
      <c r="L1871" s="20">
        <v>1980</v>
      </c>
      <c r="M1871" s="20" t="s">
        <v>8357</v>
      </c>
      <c r="N1871" s="20" t="s">
        <v>8350</v>
      </c>
      <c r="O1871" s="20" t="s">
        <v>8350</v>
      </c>
      <c r="P1871" s="20" t="s">
        <v>8362</v>
      </c>
      <c r="Q1871" s="20" t="str">
        <f>CONCATENATE(Table1[[#This Row],[date]],"-",M1871,"-",L1871)</f>
        <v>10-Dec-1980</v>
      </c>
      <c r="R1871" s="24">
        <f t="shared" si="29"/>
        <v>42.491444216290212</v>
      </c>
    </row>
    <row r="1872" spans="1:18" x14ac:dyDescent="0.25">
      <c r="A1872" t="s">
        <v>938</v>
      </c>
      <c r="B1872">
        <v>2004</v>
      </c>
      <c r="C1872" t="s">
        <v>8358</v>
      </c>
      <c r="D1872">
        <v>4</v>
      </c>
      <c r="E1872">
        <v>0</v>
      </c>
      <c r="F1872" s="17">
        <v>21344.85</v>
      </c>
      <c r="G1872" t="s">
        <v>8350</v>
      </c>
      <c r="H1872" t="s">
        <v>8353</v>
      </c>
      <c r="I1872" t="s">
        <v>8366</v>
      </c>
      <c r="L1872" s="20">
        <v>2004</v>
      </c>
      <c r="M1872" s="20" t="s">
        <v>8358</v>
      </c>
      <c r="N1872" s="20" t="s">
        <v>8350</v>
      </c>
      <c r="O1872" s="20" t="s">
        <v>8353</v>
      </c>
      <c r="P1872" s="20" t="s">
        <v>8366</v>
      </c>
      <c r="Q1872" s="20" t="str">
        <f>CONCATENATE(Table1[[#This Row],[date]],"-",M1872,"-",L1872)</f>
        <v>4-Aug-2004</v>
      </c>
      <c r="R1872" s="24">
        <f t="shared" si="29"/>
        <v>18.84188911704312</v>
      </c>
    </row>
    <row r="1873" spans="1:18" x14ac:dyDescent="0.25">
      <c r="A1873" t="s">
        <v>936</v>
      </c>
      <c r="B1873">
        <v>1980</v>
      </c>
      <c r="C1873" t="s">
        <v>8355</v>
      </c>
      <c r="D1873">
        <v>4</v>
      </c>
      <c r="E1873">
        <v>0</v>
      </c>
      <c r="F1873" s="17">
        <v>21348.71</v>
      </c>
      <c r="G1873" t="s">
        <v>8349</v>
      </c>
      <c r="H1873" t="s">
        <v>8353</v>
      </c>
      <c r="I1873" t="s">
        <v>8356</v>
      </c>
      <c r="L1873" s="20">
        <v>1980</v>
      </c>
      <c r="M1873" s="20" t="s">
        <v>8355</v>
      </c>
      <c r="N1873" s="20" t="s">
        <v>8349</v>
      </c>
      <c r="O1873" s="20" t="s">
        <v>8353</v>
      </c>
      <c r="P1873" s="20" t="s">
        <v>8356</v>
      </c>
      <c r="Q1873" s="20" t="str">
        <f>CONCATENATE(Table1[[#This Row],[date]],"-",M1873,"-",L1873)</f>
        <v>4-Sep-1980</v>
      </c>
      <c r="R1873" s="24">
        <f t="shared" si="29"/>
        <v>42.757015742642025</v>
      </c>
    </row>
    <row r="1874" spans="1:18" x14ac:dyDescent="0.25">
      <c r="A1874" t="s">
        <v>934</v>
      </c>
      <c r="B1874">
        <v>1990</v>
      </c>
      <c r="C1874" t="s">
        <v>8352</v>
      </c>
      <c r="D1874">
        <v>21</v>
      </c>
      <c r="E1874">
        <v>4</v>
      </c>
      <c r="F1874" s="17">
        <v>21472.48</v>
      </c>
      <c r="G1874" t="s">
        <v>8349</v>
      </c>
      <c r="H1874" t="s">
        <v>8349</v>
      </c>
      <c r="I1874" t="s">
        <v>8356</v>
      </c>
      <c r="L1874" s="20">
        <v>1990</v>
      </c>
      <c r="M1874" s="20" t="s">
        <v>8352</v>
      </c>
      <c r="N1874" s="20" t="s">
        <v>8349</v>
      </c>
      <c r="O1874" s="20" t="s">
        <v>8349</v>
      </c>
      <c r="P1874" s="20" t="s">
        <v>8356</v>
      </c>
      <c r="Q1874" s="20" t="str">
        <f>CONCATENATE(Table1[[#This Row],[date]],"-",M1874,"-",L1874)</f>
        <v>21-Nov-1990</v>
      </c>
      <c r="R1874" s="24">
        <f t="shared" si="29"/>
        <v>32.546142696086328</v>
      </c>
    </row>
    <row r="1875" spans="1:18" x14ac:dyDescent="0.25">
      <c r="A1875" t="s">
        <v>932</v>
      </c>
      <c r="B1875">
        <v>1999</v>
      </c>
      <c r="C1875" t="s">
        <v>8354</v>
      </c>
      <c r="D1875">
        <v>12</v>
      </c>
      <c r="E1875">
        <v>0</v>
      </c>
      <c r="F1875" s="17">
        <v>21595.38</v>
      </c>
      <c r="G1875" t="s">
        <v>8349</v>
      </c>
      <c r="H1875" t="s">
        <v>8350</v>
      </c>
      <c r="I1875" t="s">
        <v>8356</v>
      </c>
      <c r="L1875" s="20">
        <v>1999</v>
      </c>
      <c r="M1875" s="20" t="s">
        <v>8354</v>
      </c>
      <c r="N1875" s="20" t="s">
        <v>8349</v>
      </c>
      <c r="O1875" s="20" t="s">
        <v>8350</v>
      </c>
      <c r="P1875" s="20" t="s">
        <v>8356</v>
      </c>
      <c r="Q1875" s="20" t="str">
        <f>CONCATENATE(Table1[[#This Row],[date]],"-",M1875,"-",L1875)</f>
        <v>12-Jun-1999</v>
      </c>
      <c r="R1875" s="24">
        <f t="shared" si="29"/>
        <v>23.989705399189575</v>
      </c>
    </row>
    <row r="1876" spans="1:18" x14ac:dyDescent="0.25">
      <c r="A1876" t="s">
        <v>930</v>
      </c>
      <c r="B1876">
        <v>1983</v>
      </c>
      <c r="C1876" t="s">
        <v>8357</v>
      </c>
      <c r="D1876">
        <v>25</v>
      </c>
      <c r="E1876">
        <v>3</v>
      </c>
      <c r="F1876" s="17">
        <v>21659.93</v>
      </c>
      <c r="G1876" t="s">
        <v>8350</v>
      </c>
      <c r="H1876" t="s">
        <v>8350</v>
      </c>
      <c r="I1876" t="s">
        <v>8366</v>
      </c>
      <c r="L1876" s="20">
        <v>1983</v>
      </c>
      <c r="M1876" s="20" t="s">
        <v>8357</v>
      </c>
      <c r="N1876" s="20" t="s">
        <v>8350</v>
      </c>
      <c r="O1876" s="20" t="s">
        <v>8350</v>
      </c>
      <c r="P1876" s="20" t="s">
        <v>8366</v>
      </c>
      <c r="Q1876" s="20" t="str">
        <f>CONCATENATE(Table1[[#This Row],[date]],"-",M1876,"-",L1876)</f>
        <v>25-Dec-1983</v>
      </c>
      <c r="R1876" s="24">
        <f t="shared" si="29"/>
        <v>39.453088480801334</v>
      </c>
    </row>
    <row r="1877" spans="1:18" x14ac:dyDescent="0.25">
      <c r="A1877" t="s">
        <v>928</v>
      </c>
      <c r="B1877">
        <v>1962</v>
      </c>
      <c r="C1877" t="s">
        <v>8352</v>
      </c>
      <c r="D1877">
        <v>16</v>
      </c>
      <c r="E1877">
        <v>0</v>
      </c>
      <c r="F1877" s="17">
        <v>21661.16</v>
      </c>
      <c r="G1877" t="s">
        <v>8349</v>
      </c>
      <c r="H1877" t="s">
        <v>8349</v>
      </c>
      <c r="I1877" t="s">
        <v>8356</v>
      </c>
      <c r="L1877" s="20">
        <v>1962</v>
      </c>
      <c r="M1877" s="20" t="s">
        <v>8352</v>
      </c>
      <c r="N1877" s="20" t="s">
        <v>8349</v>
      </c>
      <c r="O1877" s="20" t="s">
        <v>8349</v>
      </c>
      <c r="P1877" s="20" t="s">
        <v>8356</v>
      </c>
      <c r="Q1877" s="20" t="str">
        <f>CONCATENATE(Table1[[#This Row],[date]],"-",M1877,"-",L1877)</f>
        <v>16-Nov-1962</v>
      </c>
      <c r="R1877" s="24">
        <f t="shared" si="29"/>
        <v>60.559858688452195</v>
      </c>
    </row>
    <row r="1878" spans="1:18" x14ac:dyDescent="0.25">
      <c r="A1878" t="s">
        <v>926</v>
      </c>
      <c r="B1878">
        <v>1976</v>
      </c>
      <c r="C1878" t="s">
        <v>8348</v>
      </c>
      <c r="D1878">
        <v>18</v>
      </c>
      <c r="E1878">
        <v>1</v>
      </c>
      <c r="F1878" s="17">
        <v>21677.279999999999</v>
      </c>
      <c r="G1878" t="s">
        <v>8350</v>
      </c>
      <c r="H1878" t="s">
        <v>8353</v>
      </c>
      <c r="I1878" t="s">
        <v>8356</v>
      </c>
      <c r="L1878" s="20">
        <v>1976</v>
      </c>
      <c r="M1878" s="20" t="s">
        <v>8348</v>
      </c>
      <c r="N1878" s="20" t="s">
        <v>8350</v>
      </c>
      <c r="O1878" s="20" t="s">
        <v>8353</v>
      </c>
      <c r="P1878" s="20" t="s">
        <v>8356</v>
      </c>
      <c r="Q1878" s="20" t="str">
        <f>CONCATENATE(Table1[[#This Row],[date]],"-",M1878,"-",L1878)</f>
        <v>18-Jul-1976</v>
      </c>
      <c r="R1878" s="24">
        <f t="shared" si="29"/>
        <v>46.888432580424364</v>
      </c>
    </row>
    <row r="1879" spans="1:18" x14ac:dyDescent="0.25">
      <c r="A1879" t="s">
        <v>924</v>
      </c>
      <c r="B1879">
        <v>1979</v>
      </c>
      <c r="C1879" t="s">
        <v>8355</v>
      </c>
      <c r="D1879">
        <v>20</v>
      </c>
      <c r="E1879">
        <v>1</v>
      </c>
      <c r="F1879" s="17">
        <v>21771.34</v>
      </c>
      <c r="G1879" t="s">
        <v>8350</v>
      </c>
      <c r="H1879" t="s">
        <v>8353</v>
      </c>
      <c r="I1879" t="s">
        <v>8366</v>
      </c>
      <c r="L1879" s="20">
        <v>1979</v>
      </c>
      <c r="M1879" s="20" t="s">
        <v>8355</v>
      </c>
      <c r="N1879" s="20" t="s">
        <v>8350</v>
      </c>
      <c r="O1879" s="20" t="s">
        <v>8353</v>
      </c>
      <c r="P1879" s="20" t="s">
        <v>8366</v>
      </c>
      <c r="Q1879" s="20" t="str">
        <f>CONCATENATE(Table1[[#This Row],[date]],"-",M1879,"-",L1879)</f>
        <v>20-Sep-1979</v>
      </c>
      <c r="R1879" s="24">
        <f t="shared" si="29"/>
        <v>43.71592844974446</v>
      </c>
    </row>
    <row r="1880" spans="1:18" x14ac:dyDescent="0.25">
      <c r="A1880" t="s">
        <v>922</v>
      </c>
      <c r="B1880">
        <v>1979</v>
      </c>
      <c r="C1880" t="s">
        <v>8355</v>
      </c>
      <c r="D1880">
        <v>28</v>
      </c>
      <c r="E1880">
        <v>0</v>
      </c>
      <c r="F1880" s="17">
        <v>21774.32</v>
      </c>
      <c r="G1880" t="s">
        <v>8350</v>
      </c>
      <c r="H1880" t="s">
        <v>8349</v>
      </c>
      <c r="I1880" t="s">
        <v>8356</v>
      </c>
      <c r="L1880" s="20">
        <v>1979</v>
      </c>
      <c r="M1880" s="20" t="s">
        <v>8355</v>
      </c>
      <c r="N1880" s="20" t="s">
        <v>8350</v>
      </c>
      <c r="O1880" s="20" t="s">
        <v>8349</v>
      </c>
      <c r="P1880" s="20" t="s">
        <v>8356</v>
      </c>
      <c r="Q1880" s="20" t="str">
        <f>CONCATENATE(Table1[[#This Row],[date]],"-",M1880,"-",L1880)</f>
        <v>28-Sep-1979</v>
      </c>
      <c r="R1880" s="24">
        <f t="shared" si="29"/>
        <v>43.694025310294471</v>
      </c>
    </row>
    <row r="1881" spans="1:18" x14ac:dyDescent="0.25">
      <c r="A1881" t="s">
        <v>920</v>
      </c>
      <c r="B1881">
        <v>1963</v>
      </c>
      <c r="C1881" t="s">
        <v>8358</v>
      </c>
      <c r="D1881">
        <v>27</v>
      </c>
      <c r="E1881">
        <v>0</v>
      </c>
      <c r="F1881" s="17">
        <v>21797</v>
      </c>
      <c r="G1881" t="s">
        <v>8350</v>
      </c>
      <c r="H1881" t="s">
        <v>8353</v>
      </c>
      <c r="I1881" t="s">
        <v>8360</v>
      </c>
      <c r="L1881" s="20">
        <v>1963</v>
      </c>
      <c r="M1881" s="20" t="s">
        <v>8358</v>
      </c>
      <c r="N1881" s="20" t="s">
        <v>8350</v>
      </c>
      <c r="O1881" s="20" t="s">
        <v>8353</v>
      </c>
      <c r="P1881" s="20" t="s">
        <v>8360</v>
      </c>
      <c r="Q1881" s="20" t="str">
        <f>CONCATENATE(Table1[[#This Row],[date]],"-",M1881,"-",L1881)</f>
        <v>27-Aug-1963</v>
      </c>
      <c r="R1881" s="24">
        <f t="shared" si="29"/>
        <v>59.781642728904849</v>
      </c>
    </row>
    <row r="1882" spans="1:18" x14ac:dyDescent="0.25">
      <c r="A1882" t="s">
        <v>918</v>
      </c>
      <c r="B1882">
        <v>1979</v>
      </c>
      <c r="C1882" t="s">
        <v>8358</v>
      </c>
      <c r="D1882">
        <v>17</v>
      </c>
      <c r="E1882">
        <v>2</v>
      </c>
      <c r="F1882" s="17">
        <v>21880.82</v>
      </c>
      <c r="G1882" t="s">
        <v>8350</v>
      </c>
      <c r="H1882" t="s">
        <v>8353</v>
      </c>
      <c r="I1882" t="s">
        <v>8356</v>
      </c>
      <c r="L1882" s="20">
        <v>1979</v>
      </c>
      <c r="M1882" s="20" t="s">
        <v>8358</v>
      </c>
      <c r="N1882" s="20" t="s">
        <v>8350</v>
      </c>
      <c r="O1882" s="20" t="s">
        <v>8353</v>
      </c>
      <c r="P1882" s="20" t="s">
        <v>8356</v>
      </c>
      <c r="Q1882" s="20" t="str">
        <f>CONCATENATE(Table1[[#This Row],[date]],"-",M1882,"-",L1882)</f>
        <v>17-Aug-1979</v>
      </c>
      <c r="R1882" s="24">
        <f t="shared" si="29"/>
        <v>43.809016792406908</v>
      </c>
    </row>
    <row r="1883" spans="1:18" x14ac:dyDescent="0.25">
      <c r="A1883" t="s">
        <v>916</v>
      </c>
      <c r="B1883">
        <v>2003</v>
      </c>
      <c r="C1883" t="s">
        <v>8355</v>
      </c>
      <c r="D1883">
        <v>28</v>
      </c>
      <c r="E1883">
        <v>0</v>
      </c>
      <c r="F1883" s="17">
        <v>21882.400000000001</v>
      </c>
      <c r="G1883" t="s">
        <v>8349</v>
      </c>
      <c r="H1883" t="s">
        <v>8353</v>
      </c>
      <c r="I1883" t="s">
        <v>8360</v>
      </c>
      <c r="L1883" s="20">
        <v>2003</v>
      </c>
      <c r="M1883" s="20" t="s">
        <v>8355</v>
      </c>
      <c r="N1883" s="20" t="s">
        <v>8349</v>
      </c>
      <c r="O1883" s="20" t="s">
        <v>8353</v>
      </c>
      <c r="P1883" s="20" t="s">
        <v>8360</v>
      </c>
      <c r="Q1883" s="20" t="str">
        <f>CONCATENATE(Table1[[#This Row],[date]],"-",M1883,"-",L1883)</f>
        <v>28-Sep-2003</v>
      </c>
      <c r="R1883" s="24">
        <f t="shared" si="29"/>
        <v>19.694002607561931</v>
      </c>
    </row>
    <row r="1884" spans="1:18" x14ac:dyDescent="0.25">
      <c r="A1884" t="s">
        <v>914</v>
      </c>
      <c r="B1884">
        <v>1975</v>
      </c>
      <c r="C1884" t="s">
        <v>8357</v>
      </c>
      <c r="D1884">
        <v>19</v>
      </c>
      <c r="E1884">
        <v>1</v>
      </c>
      <c r="F1884" s="17">
        <v>21978.68</v>
      </c>
      <c r="G1884" t="s">
        <v>8350</v>
      </c>
      <c r="H1884" t="s">
        <v>8350</v>
      </c>
      <c r="I1884" t="s">
        <v>8351</v>
      </c>
      <c r="L1884" s="20">
        <v>1975</v>
      </c>
      <c r="M1884" s="20" t="s">
        <v>8357</v>
      </c>
      <c r="N1884" s="20" t="s">
        <v>8350</v>
      </c>
      <c r="O1884" s="20" t="s">
        <v>8350</v>
      </c>
      <c r="P1884" s="20" t="s">
        <v>8351</v>
      </c>
      <c r="Q1884" s="20" t="str">
        <f>CONCATENATE(Table1[[#This Row],[date]],"-",M1884,"-",L1884)</f>
        <v>19-Dec-1975</v>
      </c>
      <c r="R1884" s="24">
        <f t="shared" si="29"/>
        <v>47.469520031290159</v>
      </c>
    </row>
    <row r="1885" spans="1:18" x14ac:dyDescent="0.25">
      <c r="A1885" t="s">
        <v>912</v>
      </c>
      <c r="B1885">
        <v>1989</v>
      </c>
      <c r="C1885" t="s">
        <v>8359</v>
      </c>
      <c r="D1885">
        <v>14</v>
      </c>
      <c r="E1885">
        <v>0</v>
      </c>
      <c r="F1885" s="17">
        <v>21984.47</v>
      </c>
      <c r="G1885" t="s">
        <v>8350</v>
      </c>
      <c r="H1885" t="s">
        <v>8353</v>
      </c>
      <c r="I1885" t="s">
        <v>8356</v>
      </c>
      <c r="L1885" s="20">
        <v>1989</v>
      </c>
      <c r="M1885" s="20" t="s">
        <v>8359</v>
      </c>
      <c r="N1885" s="20" t="s">
        <v>8350</v>
      </c>
      <c r="O1885" s="20" t="s">
        <v>8353</v>
      </c>
      <c r="P1885" s="20" t="s">
        <v>8356</v>
      </c>
      <c r="Q1885" s="20" t="str">
        <f>CONCATENATE(Table1[[#This Row],[date]],"-",M1885,"-",L1885)</f>
        <v>14-Oct-1989</v>
      </c>
      <c r="R1885" s="24">
        <f t="shared" si="29"/>
        <v>33.650160369240396</v>
      </c>
    </row>
    <row r="1886" spans="1:18" x14ac:dyDescent="0.25">
      <c r="A1886" t="s">
        <v>910</v>
      </c>
      <c r="B1886">
        <v>2001</v>
      </c>
      <c r="C1886" t="s">
        <v>8358</v>
      </c>
      <c r="D1886">
        <v>28</v>
      </c>
      <c r="E1886">
        <v>0</v>
      </c>
      <c r="F1886" s="17">
        <v>22097.62</v>
      </c>
      <c r="G1886" t="s">
        <v>8350</v>
      </c>
      <c r="H1886" t="s">
        <v>8353</v>
      </c>
      <c r="I1886" t="s">
        <v>8360</v>
      </c>
      <c r="L1886" s="20">
        <v>2001</v>
      </c>
      <c r="M1886" s="20" t="s">
        <v>8358</v>
      </c>
      <c r="N1886" s="20" t="s">
        <v>8350</v>
      </c>
      <c r="O1886" s="20" t="s">
        <v>8353</v>
      </c>
      <c r="P1886" s="20" t="s">
        <v>8360</v>
      </c>
      <c r="Q1886" s="20" t="str">
        <f>CONCATENATE(Table1[[#This Row],[date]],"-",M1886,"-",L1886)</f>
        <v>28-Aug-2001</v>
      </c>
      <c r="R1886" s="24">
        <f t="shared" si="29"/>
        <v>21.778809523809525</v>
      </c>
    </row>
    <row r="1887" spans="1:18" x14ac:dyDescent="0.25">
      <c r="A1887" t="s">
        <v>908</v>
      </c>
      <c r="B1887">
        <v>1980</v>
      </c>
      <c r="C1887" t="s">
        <v>8355</v>
      </c>
      <c r="D1887">
        <v>12</v>
      </c>
      <c r="E1887">
        <v>0</v>
      </c>
      <c r="F1887" s="17">
        <v>22144.03</v>
      </c>
      <c r="G1887" t="s">
        <v>8349</v>
      </c>
      <c r="H1887" t="s">
        <v>8349</v>
      </c>
      <c r="I1887" t="s">
        <v>8360</v>
      </c>
      <c r="L1887" s="20">
        <v>1980</v>
      </c>
      <c r="M1887" s="20" t="s">
        <v>8355</v>
      </c>
      <c r="N1887" s="20" t="s">
        <v>8349</v>
      </c>
      <c r="O1887" s="20" t="s">
        <v>8349</v>
      </c>
      <c r="P1887" s="20" t="s">
        <v>8360</v>
      </c>
      <c r="Q1887" s="20" t="str">
        <f>CONCATENATE(Table1[[#This Row],[date]],"-",M1887,"-",L1887)</f>
        <v>12-Sep-1980</v>
      </c>
      <c r="R1887" s="24">
        <f t="shared" si="29"/>
        <v>42.735112936344969</v>
      </c>
    </row>
    <row r="1888" spans="1:18" x14ac:dyDescent="0.25">
      <c r="A1888" t="s">
        <v>906</v>
      </c>
      <c r="B1888">
        <v>1965</v>
      </c>
      <c r="C1888" t="s">
        <v>8358</v>
      </c>
      <c r="D1888">
        <v>24</v>
      </c>
      <c r="E1888">
        <v>1</v>
      </c>
      <c r="F1888" s="17">
        <v>22192.44</v>
      </c>
      <c r="G1888" t="s">
        <v>8350</v>
      </c>
      <c r="H1888" t="s">
        <v>8353</v>
      </c>
      <c r="I1888" t="s">
        <v>8351</v>
      </c>
      <c r="L1888" s="20">
        <v>1965</v>
      </c>
      <c r="M1888" s="20" t="s">
        <v>8358</v>
      </c>
      <c r="N1888" s="20" t="s">
        <v>8350</v>
      </c>
      <c r="O1888" s="20" t="s">
        <v>8353</v>
      </c>
      <c r="P1888" s="20" t="s">
        <v>8351</v>
      </c>
      <c r="Q1888" s="20" t="str">
        <f>CONCATENATE(Table1[[#This Row],[date]],"-",M1888,"-",L1888)</f>
        <v>24-Aug-1965</v>
      </c>
      <c r="R1888" s="24">
        <f t="shared" si="29"/>
        <v>57.789827834238245</v>
      </c>
    </row>
    <row r="1889" spans="1:18" x14ac:dyDescent="0.25">
      <c r="A1889" t="s">
        <v>904</v>
      </c>
      <c r="B1889">
        <v>1971</v>
      </c>
      <c r="C1889" t="s">
        <v>8354</v>
      </c>
      <c r="D1889">
        <v>16</v>
      </c>
      <c r="E1889">
        <v>1</v>
      </c>
      <c r="F1889" s="17">
        <v>22218.11</v>
      </c>
      <c r="G1889" t="s">
        <v>8349</v>
      </c>
      <c r="H1889" t="s">
        <v>8350</v>
      </c>
      <c r="I1889" t="s">
        <v>8351</v>
      </c>
      <c r="L1889" s="20">
        <v>1971</v>
      </c>
      <c r="M1889" s="20" t="s">
        <v>8354</v>
      </c>
      <c r="N1889" s="20" t="s">
        <v>8349</v>
      </c>
      <c r="O1889" s="20" t="s">
        <v>8350</v>
      </c>
      <c r="P1889" s="20" t="s">
        <v>8351</v>
      </c>
      <c r="Q1889" s="20" t="str">
        <f>CONCATENATE(Table1[[#This Row],[date]],"-",M1889,"-",L1889)</f>
        <v>16-Jun-1971</v>
      </c>
      <c r="R1889" s="24">
        <f t="shared" si="29"/>
        <v>51.97876846781692</v>
      </c>
    </row>
    <row r="1890" spans="1:18" x14ac:dyDescent="0.25">
      <c r="A1890" t="s">
        <v>902</v>
      </c>
      <c r="B1890">
        <v>1982</v>
      </c>
      <c r="C1890" t="s">
        <v>8357</v>
      </c>
      <c r="D1890">
        <v>27</v>
      </c>
      <c r="E1890">
        <v>1</v>
      </c>
      <c r="F1890" s="17">
        <v>22331.57</v>
      </c>
      <c r="G1890" t="s">
        <v>8349</v>
      </c>
      <c r="H1890" t="s">
        <v>8350</v>
      </c>
      <c r="I1890" t="s">
        <v>8366</v>
      </c>
      <c r="L1890" s="20">
        <v>1982</v>
      </c>
      <c r="M1890" s="20" t="s">
        <v>8357</v>
      </c>
      <c r="N1890" s="20" t="s">
        <v>8349</v>
      </c>
      <c r="O1890" s="20" t="s">
        <v>8350</v>
      </c>
      <c r="P1890" s="20" t="s">
        <v>8366</v>
      </c>
      <c r="Q1890" s="20" t="str">
        <f>CONCATENATE(Table1[[#This Row],[date]],"-",M1890,"-",L1890)</f>
        <v>27-Dec-1982</v>
      </c>
      <c r="R1890" s="24">
        <f t="shared" si="29"/>
        <v>40.447588005215124</v>
      </c>
    </row>
    <row r="1891" spans="1:18" x14ac:dyDescent="0.25">
      <c r="A1891" t="s">
        <v>900</v>
      </c>
      <c r="B1891">
        <v>1999</v>
      </c>
      <c r="C1891" t="s">
        <v>8358</v>
      </c>
      <c r="D1891">
        <v>26</v>
      </c>
      <c r="E1891">
        <v>2</v>
      </c>
      <c r="F1891" s="17">
        <v>22395.74</v>
      </c>
      <c r="G1891" t="s">
        <v>8350</v>
      </c>
      <c r="H1891" t="s">
        <v>8349</v>
      </c>
      <c r="I1891" t="s">
        <v>8366</v>
      </c>
      <c r="L1891" s="20">
        <v>1999</v>
      </c>
      <c r="M1891" s="20" t="s">
        <v>8358</v>
      </c>
      <c r="N1891" s="20" t="s">
        <v>8350</v>
      </c>
      <c r="O1891" s="20" t="s">
        <v>8349</v>
      </c>
      <c r="P1891" s="20" t="s">
        <v>8366</v>
      </c>
      <c r="Q1891" s="20" t="str">
        <f>CONCATENATE(Table1[[#This Row],[date]],"-",M1891,"-",L1891)</f>
        <v>26-Aug-1999</v>
      </c>
      <c r="R1891" s="24">
        <f t="shared" si="29"/>
        <v>23.784360968130542</v>
      </c>
    </row>
    <row r="1892" spans="1:18" x14ac:dyDescent="0.25">
      <c r="A1892" t="s">
        <v>898</v>
      </c>
      <c r="B1892">
        <v>1966</v>
      </c>
      <c r="C1892" t="s">
        <v>8358</v>
      </c>
      <c r="D1892">
        <v>18</v>
      </c>
      <c r="E1892">
        <v>0</v>
      </c>
      <c r="F1892" s="17">
        <v>22412.65</v>
      </c>
      <c r="G1892" t="s">
        <v>8350</v>
      </c>
      <c r="H1892" t="s">
        <v>8350</v>
      </c>
      <c r="I1892" t="s">
        <v>8368</v>
      </c>
      <c r="L1892" s="20">
        <v>1966</v>
      </c>
      <c r="M1892" s="20" t="s">
        <v>8358</v>
      </c>
      <c r="N1892" s="20" t="s">
        <v>8350</v>
      </c>
      <c r="O1892" s="20" t="s">
        <v>8350</v>
      </c>
      <c r="P1892" s="20" t="s">
        <v>8368</v>
      </c>
      <c r="Q1892" s="20" t="str">
        <f>CONCATENATE(Table1[[#This Row],[date]],"-",M1892,"-",L1892)</f>
        <v>18-Aug-1966</v>
      </c>
      <c r="R1892" s="24">
        <f t="shared" si="29"/>
        <v>56.806268882175225</v>
      </c>
    </row>
    <row r="1893" spans="1:18" x14ac:dyDescent="0.25">
      <c r="A1893" t="s">
        <v>896</v>
      </c>
      <c r="B1893">
        <v>1983</v>
      </c>
      <c r="C1893" t="s">
        <v>8357</v>
      </c>
      <c r="D1893">
        <v>21</v>
      </c>
      <c r="E1893">
        <v>1</v>
      </c>
      <c r="F1893" s="17">
        <v>22462.04</v>
      </c>
      <c r="G1893" t="s">
        <v>8350</v>
      </c>
      <c r="H1893" t="s">
        <v>8353</v>
      </c>
      <c r="I1893" t="s">
        <v>8362</v>
      </c>
      <c r="L1893" s="20">
        <v>1983</v>
      </c>
      <c r="M1893" s="20" t="s">
        <v>8357</v>
      </c>
      <c r="N1893" s="20" t="s">
        <v>8350</v>
      </c>
      <c r="O1893" s="20" t="s">
        <v>8353</v>
      </c>
      <c r="P1893" s="20" t="s">
        <v>8362</v>
      </c>
      <c r="Q1893" s="20" t="str">
        <f>CONCATENATE(Table1[[#This Row],[date]],"-",M1893,"-",L1893)</f>
        <v>21-Dec-1983</v>
      </c>
      <c r="R1893" s="24">
        <f t="shared" si="29"/>
        <v>39.464040066777962</v>
      </c>
    </row>
    <row r="1894" spans="1:18" x14ac:dyDescent="0.25">
      <c r="A1894" t="s">
        <v>894</v>
      </c>
      <c r="B1894">
        <v>1979</v>
      </c>
      <c r="C1894" t="s">
        <v>8352</v>
      </c>
      <c r="D1894">
        <v>14</v>
      </c>
      <c r="E1894">
        <v>2</v>
      </c>
      <c r="F1894" s="17">
        <v>22478.6</v>
      </c>
      <c r="G1894" t="s">
        <v>8350</v>
      </c>
      <c r="H1894" t="s">
        <v>8349</v>
      </c>
      <c r="I1894" t="s">
        <v>8360</v>
      </c>
      <c r="L1894" s="20">
        <v>1979</v>
      </c>
      <c r="M1894" s="20" t="s">
        <v>8352</v>
      </c>
      <c r="N1894" s="20" t="s">
        <v>8350</v>
      </c>
      <c r="O1894" s="20" t="s">
        <v>8349</v>
      </c>
      <c r="P1894" s="20" t="s">
        <v>8360</v>
      </c>
      <c r="Q1894" s="20" t="str">
        <f>CONCATENATE(Table1[[#This Row],[date]],"-",M1894,"-",L1894)</f>
        <v>14-Nov-1979</v>
      </c>
      <c r="R1894" s="24">
        <f t="shared" si="29"/>
        <v>43.565344366025791</v>
      </c>
    </row>
    <row r="1895" spans="1:18" x14ac:dyDescent="0.25">
      <c r="A1895" t="s">
        <v>892</v>
      </c>
      <c r="B1895">
        <v>2003</v>
      </c>
      <c r="C1895" t="s">
        <v>8348</v>
      </c>
      <c r="D1895">
        <v>25</v>
      </c>
      <c r="E1895">
        <v>2</v>
      </c>
      <c r="F1895" s="17">
        <v>22493.66</v>
      </c>
      <c r="G1895" t="s">
        <v>8349</v>
      </c>
      <c r="H1895" t="s">
        <v>8353</v>
      </c>
      <c r="I1895" t="s">
        <v>8356</v>
      </c>
      <c r="L1895" s="20">
        <v>2003</v>
      </c>
      <c r="M1895" s="20" t="s">
        <v>8348</v>
      </c>
      <c r="N1895" s="20" t="s">
        <v>8349</v>
      </c>
      <c r="O1895" s="20" t="s">
        <v>8353</v>
      </c>
      <c r="P1895" s="20" t="s">
        <v>8356</v>
      </c>
      <c r="Q1895" s="20" t="str">
        <f>CONCATENATE(Table1[[#This Row],[date]],"-",M1895,"-",L1895)</f>
        <v>25-Jul-2003</v>
      </c>
      <c r="R1895" s="24">
        <f t="shared" si="29"/>
        <v>19.871968709256844</v>
      </c>
    </row>
    <row r="1896" spans="1:18" x14ac:dyDescent="0.25">
      <c r="A1896" t="s">
        <v>890</v>
      </c>
      <c r="B1896">
        <v>1970</v>
      </c>
      <c r="C1896" t="s">
        <v>8352</v>
      </c>
      <c r="D1896">
        <v>9</v>
      </c>
      <c r="E1896">
        <v>0</v>
      </c>
      <c r="F1896" s="17">
        <v>23045.57</v>
      </c>
      <c r="G1896" t="s">
        <v>8349</v>
      </c>
      <c r="H1896" t="s">
        <v>8349</v>
      </c>
      <c r="I1896" t="s">
        <v>8366</v>
      </c>
      <c r="L1896" s="20">
        <v>1970</v>
      </c>
      <c r="M1896" s="20" t="s">
        <v>8352</v>
      </c>
      <c r="N1896" s="20" t="s">
        <v>8349</v>
      </c>
      <c r="O1896" s="20" t="s">
        <v>8349</v>
      </c>
      <c r="P1896" s="20" t="s">
        <v>8366</v>
      </c>
      <c r="Q1896" s="20" t="str">
        <f>CONCATENATE(Table1[[#This Row],[date]],"-",M1896,"-",L1896)</f>
        <v>9-Nov-1970</v>
      </c>
      <c r="R1896" s="24">
        <f t="shared" si="29"/>
        <v>52.579019418952491</v>
      </c>
    </row>
    <row r="1897" spans="1:18" x14ac:dyDescent="0.25">
      <c r="A1897" t="s">
        <v>888</v>
      </c>
      <c r="B1897">
        <v>1975</v>
      </c>
      <c r="C1897" t="s">
        <v>8355</v>
      </c>
      <c r="D1897">
        <v>9</v>
      </c>
      <c r="E1897">
        <v>0</v>
      </c>
      <c r="F1897" s="17">
        <v>23065.42</v>
      </c>
      <c r="G1897" t="s">
        <v>8349</v>
      </c>
      <c r="H1897" t="s">
        <v>8349</v>
      </c>
      <c r="I1897" t="s">
        <v>8351</v>
      </c>
      <c r="L1897" s="20">
        <v>1975</v>
      </c>
      <c r="M1897" s="20" t="s">
        <v>8355</v>
      </c>
      <c r="N1897" s="20" t="s">
        <v>8349</v>
      </c>
      <c r="O1897" s="20" t="s">
        <v>8349</v>
      </c>
      <c r="P1897" s="20" t="s">
        <v>8351</v>
      </c>
      <c r="Q1897" s="20" t="str">
        <f>CONCATENATE(Table1[[#This Row],[date]],"-",M1897,"-",L1897)</f>
        <v>9-Sep-1975</v>
      </c>
      <c r="R1897" s="24">
        <f t="shared" si="29"/>
        <v>47.746046823489969</v>
      </c>
    </row>
    <row r="1898" spans="1:18" x14ac:dyDescent="0.25">
      <c r="A1898" t="s">
        <v>886</v>
      </c>
      <c r="B1898">
        <v>2003</v>
      </c>
      <c r="C1898" t="s">
        <v>8357</v>
      </c>
      <c r="D1898">
        <v>14</v>
      </c>
      <c r="E1898">
        <v>0</v>
      </c>
      <c r="F1898" s="17">
        <v>23082.959999999999</v>
      </c>
      <c r="G1898" t="s">
        <v>8349</v>
      </c>
      <c r="H1898" t="s">
        <v>8349</v>
      </c>
      <c r="I1898" t="s">
        <v>8360</v>
      </c>
      <c r="L1898" s="20">
        <v>2003</v>
      </c>
      <c r="M1898" s="20" t="s">
        <v>8357</v>
      </c>
      <c r="N1898" s="20" t="s">
        <v>8349</v>
      </c>
      <c r="O1898" s="20" t="s">
        <v>8349</v>
      </c>
      <c r="P1898" s="20" t="s">
        <v>8360</v>
      </c>
      <c r="Q1898" s="20" t="str">
        <f>CONCATENATE(Table1[[#This Row],[date]],"-",M1898,"-",L1898)</f>
        <v>14-Dec-2003</v>
      </c>
      <c r="R1898" s="24">
        <f t="shared" si="29"/>
        <v>19.483181225554105</v>
      </c>
    </row>
    <row r="1899" spans="1:18" x14ac:dyDescent="0.25">
      <c r="A1899" t="s">
        <v>884</v>
      </c>
      <c r="B1899">
        <v>1997</v>
      </c>
      <c r="C1899" t="s">
        <v>8358</v>
      </c>
      <c r="D1899">
        <v>7</v>
      </c>
      <c r="E1899">
        <v>2</v>
      </c>
      <c r="F1899" s="17">
        <v>23241.47</v>
      </c>
      <c r="G1899" t="s">
        <v>8349</v>
      </c>
      <c r="H1899" t="s">
        <v>8350</v>
      </c>
      <c r="I1899" t="s">
        <v>8364</v>
      </c>
      <c r="L1899" s="20">
        <v>1997</v>
      </c>
      <c r="M1899" s="20" t="s">
        <v>8358</v>
      </c>
      <c r="N1899" s="20" t="s">
        <v>8349</v>
      </c>
      <c r="O1899" s="20" t="s">
        <v>8350</v>
      </c>
      <c r="P1899" s="20" t="s">
        <v>8364</v>
      </c>
      <c r="Q1899" s="20" t="str">
        <f>CONCATENATE(Table1[[#This Row],[date]],"-",M1899,"-",L1899)</f>
        <v>7-Aug-1997</v>
      </c>
      <c r="R1899" s="24">
        <f t="shared" si="29"/>
        <v>25.836324916337084</v>
      </c>
    </row>
    <row r="1900" spans="1:18" x14ac:dyDescent="0.25">
      <c r="A1900" t="s">
        <v>882</v>
      </c>
      <c r="B1900">
        <v>1969</v>
      </c>
      <c r="C1900" t="s">
        <v>8352</v>
      </c>
      <c r="D1900">
        <v>14</v>
      </c>
      <c r="E1900">
        <v>1</v>
      </c>
      <c r="F1900" s="17">
        <v>23244.79</v>
      </c>
      <c r="G1900" t="s">
        <v>8349</v>
      </c>
      <c r="H1900" t="s">
        <v>8350</v>
      </c>
      <c r="I1900" t="s">
        <v>8351</v>
      </c>
      <c r="L1900" s="20">
        <v>1969</v>
      </c>
      <c r="M1900" s="20" t="s">
        <v>8352</v>
      </c>
      <c r="N1900" s="20" t="s">
        <v>8349</v>
      </c>
      <c r="O1900" s="20" t="s">
        <v>8350</v>
      </c>
      <c r="P1900" s="20" t="s">
        <v>8351</v>
      </c>
      <c r="Q1900" s="20" t="str">
        <f>CONCATENATE(Table1[[#This Row],[date]],"-",M1900,"-",L1900)</f>
        <v>14-Nov-1969</v>
      </c>
      <c r="R1900" s="24">
        <f t="shared" si="29"/>
        <v>53.56531262445241</v>
      </c>
    </row>
    <row r="1901" spans="1:18" x14ac:dyDescent="0.25">
      <c r="A1901" t="s">
        <v>880</v>
      </c>
      <c r="B1901">
        <v>1994</v>
      </c>
      <c r="C1901" t="s">
        <v>8359</v>
      </c>
      <c r="D1901">
        <v>3</v>
      </c>
      <c r="E1901">
        <v>1</v>
      </c>
      <c r="F1901" s="17">
        <v>23288.93</v>
      </c>
      <c r="G1901" t="s">
        <v>8349</v>
      </c>
      <c r="H1901" t="s">
        <v>8350</v>
      </c>
      <c r="I1901" t="s">
        <v>8366</v>
      </c>
      <c r="L1901" s="20">
        <v>1994</v>
      </c>
      <c r="M1901" s="20" t="s">
        <v>8359</v>
      </c>
      <c r="N1901" s="20" t="s">
        <v>8349</v>
      </c>
      <c r="O1901" s="20" t="s">
        <v>8350</v>
      </c>
      <c r="P1901" s="20" t="s">
        <v>8366</v>
      </c>
      <c r="Q1901" s="20" t="str">
        <f>CONCATENATE(Table1[[#This Row],[date]],"-",M1901,"-",L1901)</f>
        <v>3-Oct-1994</v>
      </c>
      <c r="R1901" s="24">
        <f t="shared" si="29"/>
        <v>28.680295701378114</v>
      </c>
    </row>
    <row r="1902" spans="1:18" x14ac:dyDescent="0.25">
      <c r="A1902" t="s">
        <v>878</v>
      </c>
      <c r="B1902">
        <v>1973</v>
      </c>
      <c r="C1902" t="s">
        <v>8359</v>
      </c>
      <c r="D1902">
        <v>22</v>
      </c>
      <c r="E1902">
        <v>2</v>
      </c>
      <c r="F1902" s="17">
        <v>23306.55</v>
      </c>
      <c r="G1902" t="s">
        <v>8349</v>
      </c>
      <c r="H1902" t="s">
        <v>8349</v>
      </c>
      <c r="I1902" t="s">
        <v>8360</v>
      </c>
      <c r="L1902" s="20">
        <v>1973</v>
      </c>
      <c r="M1902" s="20" t="s">
        <v>8359</v>
      </c>
      <c r="N1902" s="20" t="s">
        <v>8349</v>
      </c>
      <c r="O1902" s="20" t="s">
        <v>8349</v>
      </c>
      <c r="P1902" s="20" t="s">
        <v>8360</v>
      </c>
      <c r="Q1902" s="20" t="str">
        <f>CONCATENATE(Table1[[#This Row],[date]],"-",M1902,"-",L1902)</f>
        <v>22-Oct-1973</v>
      </c>
      <c r="R1902" s="24">
        <f t="shared" si="29"/>
        <v>49.628281526815911</v>
      </c>
    </row>
    <row r="1903" spans="1:18" x14ac:dyDescent="0.25">
      <c r="A1903" t="s">
        <v>876</v>
      </c>
      <c r="B1903">
        <v>1975</v>
      </c>
      <c r="C1903" t="s">
        <v>8352</v>
      </c>
      <c r="D1903">
        <v>13</v>
      </c>
      <c r="E1903">
        <v>1</v>
      </c>
      <c r="F1903" s="17">
        <v>23401.31</v>
      </c>
      <c r="G1903" t="s">
        <v>8349</v>
      </c>
      <c r="H1903" t="s">
        <v>8350</v>
      </c>
      <c r="I1903" t="s">
        <v>8366</v>
      </c>
      <c r="L1903" s="20">
        <v>1975</v>
      </c>
      <c r="M1903" s="20" t="s">
        <v>8352</v>
      </c>
      <c r="N1903" s="20" t="s">
        <v>8349</v>
      </c>
      <c r="O1903" s="20" t="s">
        <v>8350</v>
      </c>
      <c r="P1903" s="20" t="s">
        <v>8366</v>
      </c>
      <c r="Q1903" s="20" t="str">
        <f>CONCATENATE(Table1[[#This Row],[date]],"-",M1903,"-",L1903)</f>
        <v>13-Nov-1975</v>
      </c>
      <c r="R1903" s="24">
        <f t="shared" si="29"/>
        <v>47.568084036430683</v>
      </c>
    </row>
    <row r="1904" spans="1:18" x14ac:dyDescent="0.25">
      <c r="A1904" t="s">
        <v>874</v>
      </c>
      <c r="B1904">
        <v>1983</v>
      </c>
      <c r="C1904" t="s">
        <v>8358</v>
      </c>
      <c r="D1904">
        <v>26</v>
      </c>
      <c r="E1904">
        <v>2</v>
      </c>
      <c r="F1904" s="17">
        <v>23563.02</v>
      </c>
      <c r="G1904" t="s">
        <v>8349</v>
      </c>
      <c r="H1904" t="s">
        <v>8349</v>
      </c>
      <c r="I1904" t="s">
        <v>8351</v>
      </c>
      <c r="L1904" s="20">
        <v>1983</v>
      </c>
      <c r="M1904" s="20" t="s">
        <v>8358</v>
      </c>
      <c r="N1904" s="20" t="s">
        <v>8349</v>
      </c>
      <c r="O1904" s="20" t="s">
        <v>8349</v>
      </c>
      <c r="P1904" s="20" t="s">
        <v>8351</v>
      </c>
      <c r="Q1904" s="20" t="str">
        <f>CONCATENATE(Table1[[#This Row],[date]],"-",M1904,"-",L1904)</f>
        <v>26-Aug-1983</v>
      </c>
      <c r="R1904" s="24">
        <f t="shared" si="29"/>
        <v>39.784373956594322</v>
      </c>
    </row>
    <row r="1905" spans="1:18" x14ac:dyDescent="0.25">
      <c r="A1905" t="s">
        <v>872</v>
      </c>
      <c r="B1905">
        <v>1974</v>
      </c>
      <c r="C1905" t="s">
        <v>8354</v>
      </c>
      <c r="D1905">
        <v>2</v>
      </c>
      <c r="E1905">
        <v>1</v>
      </c>
      <c r="F1905" s="17">
        <v>23568.27</v>
      </c>
      <c r="G1905" t="s">
        <v>8349</v>
      </c>
      <c r="H1905" t="s">
        <v>8349</v>
      </c>
      <c r="I1905" t="s">
        <v>8360</v>
      </c>
      <c r="L1905" s="20">
        <v>1974</v>
      </c>
      <c r="M1905" s="20" t="s">
        <v>8354</v>
      </c>
      <c r="N1905" s="20" t="s">
        <v>8349</v>
      </c>
      <c r="O1905" s="20" t="s">
        <v>8349</v>
      </c>
      <c r="P1905" s="20" t="s">
        <v>8360</v>
      </c>
      <c r="Q1905" s="20" t="str">
        <f>CONCATENATE(Table1[[#This Row],[date]],"-",M1905,"-",L1905)</f>
        <v>2-Jun-1974</v>
      </c>
      <c r="R1905" s="24">
        <f t="shared" si="29"/>
        <v>49.01708465666411</v>
      </c>
    </row>
    <row r="1906" spans="1:18" x14ac:dyDescent="0.25">
      <c r="A1906" t="s">
        <v>870</v>
      </c>
      <c r="B1906">
        <v>1973</v>
      </c>
      <c r="C1906" t="s">
        <v>8354</v>
      </c>
      <c r="D1906">
        <v>27</v>
      </c>
      <c r="E1906">
        <v>2</v>
      </c>
      <c r="F1906" s="17">
        <v>23807.24</v>
      </c>
      <c r="G1906" t="s">
        <v>8349</v>
      </c>
      <c r="H1906" t="s">
        <v>8350</v>
      </c>
      <c r="I1906" t="s">
        <v>8356</v>
      </c>
      <c r="L1906" s="20">
        <v>1973</v>
      </c>
      <c r="M1906" s="20" t="s">
        <v>8354</v>
      </c>
      <c r="N1906" s="20" t="s">
        <v>8349</v>
      </c>
      <c r="O1906" s="20" t="s">
        <v>8350</v>
      </c>
      <c r="P1906" s="20" t="s">
        <v>8356</v>
      </c>
      <c r="Q1906" s="20" t="str">
        <f>CONCATENATE(Table1[[#This Row],[date]],"-",M1906,"-",L1906)</f>
        <v>27-Jun-1973</v>
      </c>
      <c r="R1906" s="24">
        <f t="shared" si="29"/>
        <v>49.948622966661297</v>
      </c>
    </row>
    <row r="1907" spans="1:18" x14ac:dyDescent="0.25">
      <c r="A1907" t="s">
        <v>868</v>
      </c>
      <c r="B1907">
        <v>1970</v>
      </c>
      <c r="C1907" t="s">
        <v>8358</v>
      </c>
      <c r="D1907">
        <v>8</v>
      </c>
      <c r="E1907">
        <v>1</v>
      </c>
      <c r="F1907" s="17">
        <v>23887.66</v>
      </c>
      <c r="G1907" t="s">
        <v>8349</v>
      </c>
      <c r="H1907" t="s">
        <v>8350</v>
      </c>
      <c r="I1907" t="s">
        <v>8356</v>
      </c>
      <c r="L1907" s="20">
        <v>1970</v>
      </c>
      <c r="M1907" s="20" t="s">
        <v>8358</v>
      </c>
      <c r="N1907" s="20" t="s">
        <v>8349</v>
      </c>
      <c r="O1907" s="20" t="s">
        <v>8350</v>
      </c>
      <c r="P1907" s="20" t="s">
        <v>8356</v>
      </c>
      <c r="Q1907" s="20" t="str">
        <f>CONCATENATE(Table1[[#This Row],[date]],"-",M1907,"-",L1907)</f>
        <v>8-Aug-1970</v>
      </c>
      <c r="R1907" s="24">
        <f t="shared" si="29"/>
        <v>52.833645997059271</v>
      </c>
    </row>
    <row r="1908" spans="1:18" x14ac:dyDescent="0.25">
      <c r="A1908" t="s">
        <v>866</v>
      </c>
      <c r="B1908">
        <v>1971</v>
      </c>
      <c r="C1908" t="s">
        <v>8348</v>
      </c>
      <c r="D1908">
        <v>10</v>
      </c>
      <c r="E1908">
        <v>2</v>
      </c>
      <c r="F1908" s="17">
        <v>23967.38</v>
      </c>
      <c r="G1908" t="s">
        <v>8349</v>
      </c>
      <c r="H1908" t="s">
        <v>8349</v>
      </c>
      <c r="I1908" t="s">
        <v>8356</v>
      </c>
      <c r="L1908" s="20">
        <v>1971</v>
      </c>
      <c r="M1908" s="20" t="s">
        <v>8348</v>
      </c>
      <c r="N1908" s="20" t="s">
        <v>8349</v>
      </c>
      <c r="O1908" s="20" t="s">
        <v>8349</v>
      </c>
      <c r="P1908" s="20" t="s">
        <v>8356</v>
      </c>
      <c r="Q1908" s="20" t="str">
        <f>CONCATENATE(Table1[[#This Row],[date]],"-",M1908,"-",L1908)</f>
        <v>10-Jul-1971</v>
      </c>
      <c r="R1908" s="24">
        <f t="shared" si="29"/>
        <v>51.913059200330608</v>
      </c>
    </row>
    <row r="1909" spans="1:18" x14ac:dyDescent="0.25">
      <c r="A1909" t="s">
        <v>864</v>
      </c>
      <c r="B1909">
        <v>2003</v>
      </c>
      <c r="C1909" t="s">
        <v>8357</v>
      </c>
      <c r="D1909">
        <v>30</v>
      </c>
      <c r="E1909">
        <v>2</v>
      </c>
      <c r="F1909" s="17">
        <v>24059.68</v>
      </c>
      <c r="G1909" t="s">
        <v>8349</v>
      </c>
      <c r="H1909" t="s">
        <v>8349</v>
      </c>
      <c r="I1909" t="s">
        <v>8356</v>
      </c>
      <c r="L1909" s="20">
        <v>2003</v>
      </c>
      <c r="M1909" s="20" t="s">
        <v>8357</v>
      </c>
      <c r="N1909" s="20" t="s">
        <v>8349</v>
      </c>
      <c r="O1909" s="20" t="s">
        <v>8349</v>
      </c>
      <c r="P1909" s="20" t="s">
        <v>8356</v>
      </c>
      <c r="Q1909" s="20" t="str">
        <f>CONCATENATE(Table1[[#This Row],[date]],"-",M1909,"-",L1909)</f>
        <v>30-Dec-2003</v>
      </c>
      <c r="R1909" s="24">
        <f t="shared" si="29"/>
        <v>19.439374185136899</v>
      </c>
    </row>
    <row r="1910" spans="1:18" x14ac:dyDescent="0.25">
      <c r="A1910" t="s">
        <v>862</v>
      </c>
      <c r="B1910">
        <v>1973</v>
      </c>
      <c r="C1910" t="s">
        <v>8354</v>
      </c>
      <c r="D1910">
        <v>13</v>
      </c>
      <c r="E1910">
        <v>3</v>
      </c>
      <c r="F1910" s="17">
        <v>24106.91</v>
      </c>
      <c r="G1910" t="s">
        <v>8349</v>
      </c>
      <c r="H1910" t="s">
        <v>8349</v>
      </c>
      <c r="I1910" t="s">
        <v>8366</v>
      </c>
      <c r="L1910" s="20">
        <v>1973</v>
      </c>
      <c r="M1910" s="20" t="s">
        <v>8354</v>
      </c>
      <c r="N1910" s="20" t="s">
        <v>8349</v>
      </c>
      <c r="O1910" s="20" t="s">
        <v>8349</v>
      </c>
      <c r="P1910" s="20" t="s">
        <v>8366</v>
      </c>
      <c r="Q1910" s="20" t="str">
        <f>CONCATENATE(Table1[[#This Row],[date]],"-",M1910,"-",L1910)</f>
        <v>13-Jun-1973</v>
      </c>
      <c r="R1910" s="24">
        <f t="shared" si="29"/>
        <v>49.986954421001769</v>
      </c>
    </row>
    <row r="1911" spans="1:18" x14ac:dyDescent="0.25">
      <c r="A1911" t="s">
        <v>860</v>
      </c>
      <c r="B1911">
        <v>1974</v>
      </c>
      <c r="C1911" t="s">
        <v>8355</v>
      </c>
      <c r="D1911">
        <v>10</v>
      </c>
      <c r="E1911">
        <v>3</v>
      </c>
      <c r="F1911" s="17">
        <v>24180.93</v>
      </c>
      <c r="G1911" t="s">
        <v>8349</v>
      </c>
      <c r="H1911" t="s">
        <v>8353</v>
      </c>
      <c r="I1911" t="s">
        <v>8351</v>
      </c>
      <c r="L1911" s="20">
        <v>1974</v>
      </c>
      <c r="M1911" s="20" t="s">
        <v>8355</v>
      </c>
      <c r="N1911" s="20" t="s">
        <v>8349</v>
      </c>
      <c r="O1911" s="20" t="s">
        <v>8353</v>
      </c>
      <c r="P1911" s="20" t="s">
        <v>8351</v>
      </c>
      <c r="Q1911" s="20" t="str">
        <f>CONCATENATE(Table1[[#This Row],[date]],"-",M1911,"-",L1911)</f>
        <v>10-Sep-1974</v>
      </c>
      <c r="R1911" s="24">
        <f t="shared" si="29"/>
        <v>48.743292081918739</v>
      </c>
    </row>
    <row r="1912" spans="1:18" x14ac:dyDescent="0.25">
      <c r="A1912" t="s">
        <v>858</v>
      </c>
      <c r="B1912">
        <v>1964</v>
      </c>
      <c r="C1912" t="s">
        <v>8357</v>
      </c>
      <c r="D1912">
        <v>16</v>
      </c>
      <c r="E1912">
        <v>0</v>
      </c>
      <c r="F1912" s="17">
        <v>24227.34</v>
      </c>
      <c r="G1912" t="s">
        <v>8349</v>
      </c>
      <c r="H1912" t="s">
        <v>8353</v>
      </c>
      <c r="I1912" t="s">
        <v>8351</v>
      </c>
      <c r="L1912" s="20">
        <v>1964</v>
      </c>
      <c r="M1912" s="20" t="s">
        <v>8357</v>
      </c>
      <c r="N1912" s="20" t="s">
        <v>8349</v>
      </c>
      <c r="O1912" s="20" t="s">
        <v>8353</v>
      </c>
      <c r="P1912" s="20" t="s">
        <v>8351</v>
      </c>
      <c r="Q1912" s="20" t="str">
        <f>CONCATENATE(Table1[[#This Row],[date]],"-",M1912,"-",L1912)</f>
        <v>16-Dec-1964</v>
      </c>
      <c r="R1912" s="24">
        <f t="shared" si="29"/>
        <v>58.475017111567418</v>
      </c>
    </row>
    <row r="1913" spans="1:18" x14ac:dyDescent="0.25">
      <c r="A1913" t="s">
        <v>856</v>
      </c>
      <c r="B1913">
        <v>2004</v>
      </c>
      <c r="C1913" t="s">
        <v>8358</v>
      </c>
      <c r="D1913">
        <v>3</v>
      </c>
      <c r="E1913">
        <v>0</v>
      </c>
      <c r="F1913" s="17">
        <v>24294.02</v>
      </c>
      <c r="G1913" t="s">
        <v>8349</v>
      </c>
      <c r="H1913" t="s">
        <v>8353</v>
      </c>
      <c r="I1913" t="s">
        <v>8360</v>
      </c>
      <c r="L1913" s="20">
        <v>2004</v>
      </c>
      <c r="M1913" s="20" t="s">
        <v>8358</v>
      </c>
      <c r="N1913" s="20" t="s">
        <v>8349</v>
      </c>
      <c r="O1913" s="20" t="s">
        <v>8353</v>
      </c>
      <c r="P1913" s="20" t="s">
        <v>8360</v>
      </c>
      <c r="Q1913" s="20" t="str">
        <f>CONCATENATE(Table1[[#This Row],[date]],"-",M1913,"-",L1913)</f>
        <v>3-Aug-2004</v>
      </c>
      <c r="R1913" s="24">
        <f t="shared" si="29"/>
        <v>18.844626967830255</v>
      </c>
    </row>
    <row r="1914" spans="1:18" x14ac:dyDescent="0.25">
      <c r="A1914" t="s">
        <v>854</v>
      </c>
      <c r="B1914">
        <v>1999</v>
      </c>
      <c r="C1914" t="s">
        <v>8359</v>
      </c>
      <c r="D1914">
        <v>7</v>
      </c>
      <c r="E1914">
        <v>0</v>
      </c>
      <c r="F1914" s="17">
        <v>24387.74</v>
      </c>
      <c r="G1914" t="s">
        <v>8349</v>
      </c>
      <c r="H1914" t="s">
        <v>8353</v>
      </c>
      <c r="I1914" t="s">
        <v>8360</v>
      </c>
      <c r="L1914" s="20">
        <v>1999</v>
      </c>
      <c r="M1914" s="20" t="s">
        <v>8359</v>
      </c>
      <c r="N1914" s="20" t="s">
        <v>8349</v>
      </c>
      <c r="O1914" s="20" t="s">
        <v>8353</v>
      </c>
      <c r="P1914" s="20" t="s">
        <v>8360</v>
      </c>
      <c r="Q1914" s="20" t="str">
        <f>CONCATENATE(Table1[[#This Row],[date]],"-",M1914,"-",L1914)</f>
        <v>7-Oct-1999</v>
      </c>
      <c r="R1914" s="24">
        <f t="shared" si="29"/>
        <v>23.669368086737489</v>
      </c>
    </row>
    <row r="1915" spans="1:18" x14ac:dyDescent="0.25">
      <c r="A1915" t="s">
        <v>852</v>
      </c>
      <c r="B1915">
        <v>1970</v>
      </c>
      <c r="C1915" t="s">
        <v>8352</v>
      </c>
      <c r="D1915">
        <v>30</v>
      </c>
      <c r="E1915">
        <v>0</v>
      </c>
      <c r="F1915" s="17">
        <v>24393.62</v>
      </c>
      <c r="G1915" t="s">
        <v>8349</v>
      </c>
      <c r="H1915" t="s">
        <v>8350</v>
      </c>
      <c r="I1915" t="s">
        <v>8356</v>
      </c>
      <c r="L1915" s="20">
        <v>1970</v>
      </c>
      <c r="M1915" s="20" t="s">
        <v>8352</v>
      </c>
      <c r="N1915" s="20" t="s">
        <v>8349</v>
      </c>
      <c r="O1915" s="20" t="s">
        <v>8350</v>
      </c>
      <c r="P1915" s="20" t="s">
        <v>8356</v>
      </c>
      <c r="Q1915" s="20" t="str">
        <f>CONCATENATE(Table1[[#This Row],[date]],"-",M1915,"-",L1915)</f>
        <v>30-Nov-1970</v>
      </c>
      <c r="R1915" s="24">
        <f t="shared" si="29"/>
        <v>52.521523094863859</v>
      </c>
    </row>
    <row r="1916" spans="1:18" x14ac:dyDescent="0.25">
      <c r="A1916" t="s">
        <v>850</v>
      </c>
      <c r="B1916">
        <v>1968</v>
      </c>
      <c r="C1916" t="s">
        <v>8348</v>
      </c>
      <c r="D1916">
        <v>6</v>
      </c>
      <c r="E1916">
        <v>0</v>
      </c>
      <c r="F1916" s="17">
        <v>24476.48</v>
      </c>
      <c r="G1916" t="s">
        <v>8349</v>
      </c>
      <c r="H1916" t="s">
        <v>8349</v>
      </c>
      <c r="I1916" t="s">
        <v>8356</v>
      </c>
      <c r="L1916" s="20">
        <v>1968</v>
      </c>
      <c r="M1916" s="20" t="s">
        <v>8348</v>
      </c>
      <c r="N1916" s="20" t="s">
        <v>8349</v>
      </c>
      <c r="O1916" s="20" t="s">
        <v>8349</v>
      </c>
      <c r="P1916" s="20" t="s">
        <v>8356</v>
      </c>
      <c r="Q1916" s="20" t="str">
        <f>CONCATENATE(Table1[[#This Row],[date]],"-",M1916,"-",L1916)</f>
        <v>6-Jul-1968</v>
      </c>
      <c r="R1916" s="24">
        <f t="shared" si="29"/>
        <v>54.921286789869953</v>
      </c>
    </row>
    <row r="1917" spans="1:18" x14ac:dyDescent="0.25">
      <c r="A1917" t="s">
        <v>848</v>
      </c>
      <c r="B1917">
        <v>1961</v>
      </c>
      <c r="C1917" t="s">
        <v>8359</v>
      </c>
      <c r="D1917">
        <v>21</v>
      </c>
      <c r="E1917">
        <v>0</v>
      </c>
      <c r="F1917" s="17">
        <v>24513.09</v>
      </c>
      <c r="G1917" t="s">
        <v>8349</v>
      </c>
      <c r="H1917" t="s">
        <v>8349</v>
      </c>
      <c r="I1917" t="s">
        <v>8351</v>
      </c>
      <c r="L1917" s="20">
        <v>1961</v>
      </c>
      <c r="M1917" s="20" t="s">
        <v>8359</v>
      </c>
      <c r="N1917" s="20" t="s">
        <v>8349</v>
      </c>
      <c r="O1917" s="20" t="s">
        <v>8349</v>
      </c>
      <c r="P1917" s="20" t="s">
        <v>8351</v>
      </c>
      <c r="Q1917" s="20" t="str">
        <f>CONCATENATE(Table1[[#This Row],[date]],"-",M1917,"-",L1917)</f>
        <v>21-Oct-1961</v>
      </c>
      <c r="R1917" s="24">
        <f t="shared" si="29"/>
        <v>61.63102998696219</v>
      </c>
    </row>
    <row r="1918" spans="1:18" x14ac:dyDescent="0.25">
      <c r="A1918" t="s">
        <v>846</v>
      </c>
      <c r="B1918">
        <v>1972</v>
      </c>
      <c r="C1918" t="s">
        <v>8355</v>
      </c>
      <c r="D1918">
        <v>14</v>
      </c>
      <c r="E1918">
        <v>1</v>
      </c>
      <c r="F1918" s="17">
        <v>24520.26</v>
      </c>
      <c r="G1918" t="s">
        <v>8349</v>
      </c>
      <c r="H1918" t="s">
        <v>8350</v>
      </c>
      <c r="I1918" t="s">
        <v>8360</v>
      </c>
      <c r="L1918" s="20">
        <v>1972</v>
      </c>
      <c r="M1918" s="20" t="s">
        <v>8355</v>
      </c>
      <c r="N1918" s="20" t="s">
        <v>8349</v>
      </c>
      <c r="O1918" s="20" t="s">
        <v>8350</v>
      </c>
      <c r="P1918" s="20" t="s">
        <v>8360</v>
      </c>
      <c r="Q1918" s="20" t="str">
        <f>CONCATENATE(Table1[[#This Row],[date]],"-",M1918,"-",L1918)</f>
        <v>14-Sep-1972</v>
      </c>
      <c r="R1918" s="24">
        <f t="shared" si="29"/>
        <v>50.729637234770706</v>
      </c>
    </row>
    <row r="1919" spans="1:18" x14ac:dyDescent="0.25">
      <c r="A1919" t="s">
        <v>844</v>
      </c>
      <c r="B1919">
        <v>1975</v>
      </c>
      <c r="C1919" t="s">
        <v>8354</v>
      </c>
      <c r="D1919">
        <v>13</v>
      </c>
      <c r="E1919">
        <v>2</v>
      </c>
      <c r="F1919" s="17">
        <v>24535.7</v>
      </c>
      <c r="G1919" t="s">
        <v>8349</v>
      </c>
      <c r="H1919" t="s">
        <v>8349</v>
      </c>
      <c r="I1919" t="s">
        <v>8356</v>
      </c>
      <c r="L1919" s="20">
        <v>1975</v>
      </c>
      <c r="M1919" s="20" t="s">
        <v>8354</v>
      </c>
      <c r="N1919" s="20" t="s">
        <v>8349</v>
      </c>
      <c r="O1919" s="20" t="s">
        <v>8349</v>
      </c>
      <c r="P1919" s="20" t="s">
        <v>8356</v>
      </c>
      <c r="Q1919" s="20" t="str">
        <f>CONCATENATE(Table1[[#This Row],[date]],"-",M1919,"-",L1919)</f>
        <v>13-Jun-1975</v>
      </c>
      <c r="R1919" s="24">
        <f t="shared" si="29"/>
        <v>47.986981058277927</v>
      </c>
    </row>
    <row r="1920" spans="1:18" x14ac:dyDescent="0.25">
      <c r="A1920" t="s">
        <v>842</v>
      </c>
      <c r="B1920">
        <v>1976</v>
      </c>
      <c r="C1920" t="s">
        <v>8359</v>
      </c>
      <c r="D1920">
        <v>12</v>
      </c>
      <c r="E1920">
        <v>0</v>
      </c>
      <c r="F1920" s="17">
        <v>24603.05</v>
      </c>
      <c r="G1920" t="s">
        <v>8349</v>
      </c>
      <c r="H1920" t="s">
        <v>8349</v>
      </c>
      <c r="I1920" t="s">
        <v>8360</v>
      </c>
      <c r="L1920" s="20">
        <v>1976</v>
      </c>
      <c r="M1920" s="20" t="s">
        <v>8359</v>
      </c>
      <c r="N1920" s="20" t="s">
        <v>8349</v>
      </c>
      <c r="O1920" s="20" t="s">
        <v>8349</v>
      </c>
      <c r="P1920" s="20" t="s">
        <v>8360</v>
      </c>
      <c r="Q1920" s="20" t="str">
        <f>CONCATENATE(Table1[[#This Row],[date]],"-",M1920,"-",L1920)</f>
        <v>12-Oct-1976</v>
      </c>
      <c r="R1920" s="24">
        <f t="shared" si="29"/>
        <v>46.652977412731005</v>
      </c>
    </row>
    <row r="1921" spans="1:18" x14ac:dyDescent="0.25">
      <c r="A1921" t="s">
        <v>840</v>
      </c>
      <c r="B1921">
        <v>1970</v>
      </c>
      <c r="C1921" t="s">
        <v>8354</v>
      </c>
      <c r="D1921">
        <v>12</v>
      </c>
      <c r="E1921">
        <v>2</v>
      </c>
      <c r="F1921" s="17">
        <v>24667.42</v>
      </c>
      <c r="G1921" t="s">
        <v>8349</v>
      </c>
      <c r="H1921" t="s">
        <v>8350</v>
      </c>
      <c r="I1921" t="s">
        <v>8351</v>
      </c>
      <c r="L1921" s="20">
        <v>1970</v>
      </c>
      <c r="M1921" s="20" t="s">
        <v>8354</v>
      </c>
      <c r="N1921" s="20" t="s">
        <v>8349</v>
      </c>
      <c r="O1921" s="20" t="s">
        <v>8350</v>
      </c>
      <c r="P1921" s="20" t="s">
        <v>8351</v>
      </c>
      <c r="Q1921" s="20" t="str">
        <f>CONCATENATE(Table1[[#This Row],[date]],"-",M1921,"-",L1921)</f>
        <v>12-Jun-1970</v>
      </c>
      <c r="R1921" s="24">
        <f t="shared" si="29"/>
        <v>52.98970744815697</v>
      </c>
    </row>
    <row r="1922" spans="1:18" x14ac:dyDescent="0.25">
      <c r="A1922" t="s">
        <v>838</v>
      </c>
      <c r="B1922">
        <v>1996</v>
      </c>
      <c r="C1922" t="s">
        <v>8358</v>
      </c>
      <c r="D1922">
        <v>28</v>
      </c>
      <c r="E1922">
        <v>4</v>
      </c>
      <c r="F1922" s="17">
        <v>24671.66</v>
      </c>
      <c r="G1922" t="s">
        <v>8349</v>
      </c>
      <c r="H1922" t="s">
        <v>8353</v>
      </c>
      <c r="I1922" t="s">
        <v>8366</v>
      </c>
      <c r="L1922" s="20">
        <v>1996</v>
      </c>
      <c r="M1922" s="20" t="s">
        <v>8358</v>
      </c>
      <c r="N1922" s="20" t="s">
        <v>8349</v>
      </c>
      <c r="O1922" s="20" t="s">
        <v>8353</v>
      </c>
      <c r="P1922" s="20" t="s">
        <v>8366</v>
      </c>
      <c r="Q1922" s="20" t="str">
        <f>CONCATENATE(Table1[[#This Row],[date]],"-",M1922,"-",L1922)</f>
        <v>28-Aug-1996</v>
      </c>
      <c r="R1922" s="24">
        <f t="shared" si="29"/>
        <v>26.776180698151951</v>
      </c>
    </row>
    <row r="1923" spans="1:18" x14ac:dyDescent="0.25">
      <c r="A1923" t="s">
        <v>836</v>
      </c>
      <c r="B1923">
        <v>1992</v>
      </c>
      <c r="C1923" t="s">
        <v>8359</v>
      </c>
      <c r="D1923">
        <v>11</v>
      </c>
      <c r="E1923">
        <v>0</v>
      </c>
      <c r="F1923" s="17">
        <v>24795.040000000001</v>
      </c>
      <c r="G1923" t="s">
        <v>8349</v>
      </c>
      <c r="H1923" t="s">
        <v>8350</v>
      </c>
      <c r="I1923" t="s">
        <v>8360</v>
      </c>
      <c r="L1923" s="20">
        <v>1992</v>
      </c>
      <c r="M1923" s="20" t="s">
        <v>8359</v>
      </c>
      <c r="N1923" s="20" t="s">
        <v>8349</v>
      </c>
      <c r="O1923" s="20" t="s">
        <v>8350</v>
      </c>
      <c r="P1923" s="20" t="s">
        <v>8360</v>
      </c>
      <c r="Q1923" s="20" t="str">
        <f>CONCATENATE(Table1[[#This Row],[date]],"-",M1923,"-",L1923)</f>
        <v>11-Oct-1992</v>
      </c>
      <c r="R1923" s="24">
        <f t="shared" ref="R1923:R1986" si="30">YEARFRAC(Q1923,DATE(2023,6,8),1)</f>
        <v>30.65571526351814</v>
      </c>
    </row>
    <row r="1924" spans="1:18" x14ac:dyDescent="0.25">
      <c r="A1924" t="s">
        <v>834</v>
      </c>
      <c r="B1924">
        <v>1994</v>
      </c>
      <c r="C1924" t="s">
        <v>8355</v>
      </c>
      <c r="D1924">
        <v>9</v>
      </c>
      <c r="E1924">
        <v>0</v>
      </c>
      <c r="F1924" s="17">
        <v>24817.25</v>
      </c>
      <c r="G1924" t="s">
        <v>8349</v>
      </c>
      <c r="H1924" t="s">
        <v>8349</v>
      </c>
      <c r="I1924" t="s">
        <v>8360</v>
      </c>
      <c r="L1924" s="20">
        <v>1994</v>
      </c>
      <c r="M1924" s="20" t="s">
        <v>8355</v>
      </c>
      <c r="N1924" s="20" t="s">
        <v>8349</v>
      </c>
      <c r="O1924" s="20" t="s">
        <v>8349</v>
      </c>
      <c r="P1924" s="20" t="s">
        <v>8360</v>
      </c>
      <c r="Q1924" s="20" t="str">
        <f>CONCATENATE(Table1[[#This Row],[date]],"-",M1924,"-",L1924)</f>
        <v>9-Sep-1994</v>
      </c>
      <c r="R1924" s="24">
        <f t="shared" si="30"/>
        <v>28.74600711873688</v>
      </c>
    </row>
    <row r="1925" spans="1:18" x14ac:dyDescent="0.25">
      <c r="A1925" t="s">
        <v>832</v>
      </c>
      <c r="B1925">
        <v>1995</v>
      </c>
      <c r="C1925" t="s">
        <v>8354</v>
      </c>
      <c r="D1925">
        <v>10</v>
      </c>
      <c r="E1925">
        <v>0</v>
      </c>
      <c r="F1925" s="17">
        <v>24863.25</v>
      </c>
      <c r="G1925" t="s">
        <v>8349</v>
      </c>
      <c r="H1925" t="s">
        <v>8350</v>
      </c>
      <c r="I1925" t="s">
        <v>8360</v>
      </c>
      <c r="L1925" s="20">
        <v>1995</v>
      </c>
      <c r="M1925" s="20" t="s">
        <v>8354</v>
      </c>
      <c r="N1925" s="20" t="s">
        <v>8349</v>
      </c>
      <c r="O1925" s="20" t="s">
        <v>8350</v>
      </c>
      <c r="P1925" s="20" t="s">
        <v>8360</v>
      </c>
      <c r="Q1925" s="20" t="str">
        <f>CONCATENATE(Table1[[#This Row],[date]],"-",M1925,"-",L1925)</f>
        <v>10-Jun-1995</v>
      </c>
      <c r="R1925" s="24">
        <f t="shared" si="30"/>
        <v>27.995185045317221</v>
      </c>
    </row>
    <row r="1926" spans="1:18" x14ac:dyDescent="0.25">
      <c r="A1926" t="s">
        <v>830</v>
      </c>
      <c r="B1926">
        <v>1970</v>
      </c>
      <c r="C1926" t="s">
        <v>8352</v>
      </c>
      <c r="D1926">
        <v>26</v>
      </c>
      <c r="E1926">
        <v>3</v>
      </c>
      <c r="F1926" s="17">
        <v>24869.84</v>
      </c>
      <c r="G1926" t="s">
        <v>8349</v>
      </c>
      <c r="H1926" t="s">
        <v>8349</v>
      </c>
      <c r="I1926" t="s">
        <v>8363</v>
      </c>
      <c r="L1926" s="20">
        <v>1970</v>
      </c>
      <c r="M1926" s="20" t="s">
        <v>8352</v>
      </c>
      <c r="N1926" s="20" t="s">
        <v>8349</v>
      </c>
      <c r="O1926" s="20" t="s">
        <v>8349</v>
      </c>
      <c r="P1926" s="20" t="s">
        <v>8363</v>
      </c>
      <c r="Q1926" s="20" t="str">
        <f>CONCATENATE(Table1[[#This Row],[date]],"-",M1926,"-",L1926)</f>
        <v>26-Nov-1970</v>
      </c>
      <c r="R1926" s="24">
        <f t="shared" si="30"/>
        <v>52.532474775642648</v>
      </c>
    </row>
    <row r="1927" spans="1:18" x14ac:dyDescent="0.25">
      <c r="A1927" t="s">
        <v>828</v>
      </c>
      <c r="B1927">
        <v>1969</v>
      </c>
      <c r="C1927" t="s">
        <v>8348</v>
      </c>
      <c r="D1927">
        <v>23</v>
      </c>
      <c r="E1927">
        <v>3</v>
      </c>
      <c r="F1927" s="17">
        <v>24873.38</v>
      </c>
      <c r="G1927" t="s">
        <v>8349</v>
      </c>
      <c r="H1927" t="s">
        <v>8353</v>
      </c>
      <c r="I1927" t="s">
        <v>8366</v>
      </c>
      <c r="L1927" s="20">
        <v>1969</v>
      </c>
      <c r="M1927" s="20" t="s">
        <v>8348</v>
      </c>
      <c r="N1927" s="20" t="s">
        <v>8349</v>
      </c>
      <c r="O1927" s="20" t="s">
        <v>8353</v>
      </c>
      <c r="P1927" s="20" t="s">
        <v>8366</v>
      </c>
      <c r="Q1927" s="20" t="str">
        <f>CONCATENATE(Table1[[#This Row],[date]],"-",M1927,"-",L1927)</f>
        <v>23-Jul-1969</v>
      </c>
      <c r="R1927" s="24">
        <f t="shared" si="30"/>
        <v>53.877439267224212</v>
      </c>
    </row>
    <row r="1928" spans="1:18" x14ac:dyDescent="0.25">
      <c r="A1928" t="s">
        <v>826</v>
      </c>
      <c r="B1928">
        <v>1987</v>
      </c>
      <c r="C1928" t="s">
        <v>8354</v>
      </c>
      <c r="D1928">
        <v>14</v>
      </c>
      <c r="E1928">
        <v>2</v>
      </c>
      <c r="F1928" s="17">
        <v>24915.05</v>
      </c>
      <c r="G1928" t="s">
        <v>8349</v>
      </c>
      <c r="H1928" t="s">
        <v>8353</v>
      </c>
      <c r="I1928" t="s">
        <v>8366</v>
      </c>
      <c r="L1928" s="20">
        <v>1987</v>
      </c>
      <c r="M1928" s="20" t="s">
        <v>8354</v>
      </c>
      <c r="N1928" s="20" t="s">
        <v>8349</v>
      </c>
      <c r="O1928" s="20" t="s">
        <v>8353</v>
      </c>
      <c r="P1928" s="20" t="s">
        <v>8366</v>
      </c>
      <c r="Q1928" s="20" t="str">
        <f>CONCATENATE(Table1[[#This Row],[date]],"-",M1928,"-",L1928)</f>
        <v>14-Jun-1987</v>
      </c>
      <c r="R1928" s="24">
        <f t="shared" si="30"/>
        <v>35.984238567411573</v>
      </c>
    </row>
    <row r="1929" spans="1:18" x14ac:dyDescent="0.25">
      <c r="A1929" t="s">
        <v>824</v>
      </c>
      <c r="B1929">
        <v>1975</v>
      </c>
      <c r="C1929" t="s">
        <v>8352</v>
      </c>
      <c r="D1929">
        <v>14</v>
      </c>
      <c r="E1929">
        <v>3</v>
      </c>
      <c r="F1929" s="17">
        <v>24915.22</v>
      </c>
      <c r="G1929" t="s">
        <v>8349</v>
      </c>
      <c r="H1929" t="s">
        <v>8350</v>
      </c>
      <c r="I1929" t="s">
        <v>8356</v>
      </c>
      <c r="L1929" s="20">
        <v>1975</v>
      </c>
      <c r="M1929" s="20" t="s">
        <v>8352</v>
      </c>
      <c r="N1929" s="20" t="s">
        <v>8349</v>
      </c>
      <c r="O1929" s="20" t="s">
        <v>8350</v>
      </c>
      <c r="P1929" s="20" t="s">
        <v>8356</v>
      </c>
      <c r="Q1929" s="20" t="str">
        <f>CONCATENATE(Table1[[#This Row],[date]],"-",M1929,"-",L1929)</f>
        <v>14-Nov-1975</v>
      </c>
      <c r="R1929" s="24">
        <f t="shared" si="30"/>
        <v>47.565346147399005</v>
      </c>
    </row>
    <row r="1930" spans="1:18" x14ac:dyDescent="0.25">
      <c r="A1930" t="s">
        <v>822</v>
      </c>
      <c r="B1930">
        <v>1995</v>
      </c>
      <c r="C1930" t="s">
        <v>8357</v>
      </c>
      <c r="D1930">
        <v>4</v>
      </c>
      <c r="E1930">
        <v>0</v>
      </c>
      <c r="F1930" s="17">
        <v>25075.97</v>
      </c>
      <c r="G1930" t="s">
        <v>8349</v>
      </c>
      <c r="H1930" t="s">
        <v>8349</v>
      </c>
      <c r="I1930" t="s">
        <v>8360</v>
      </c>
      <c r="L1930" s="20">
        <v>1995</v>
      </c>
      <c r="M1930" s="20" t="s">
        <v>8357</v>
      </c>
      <c r="N1930" s="20" t="s">
        <v>8349</v>
      </c>
      <c r="O1930" s="20" t="s">
        <v>8349</v>
      </c>
      <c r="P1930" s="20" t="s">
        <v>8360</v>
      </c>
      <c r="Q1930" s="20" t="str">
        <f>CONCATENATE(Table1[[#This Row],[date]],"-",M1930,"-",L1930)</f>
        <v>4-Dec-1995</v>
      </c>
      <c r="R1930" s="24">
        <f t="shared" si="30"/>
        <v>27.510574018126889</v>
      </c>
    </row>
    <row r="1931" spans="1:18" x14ac:dyDescent="0.25">
      <c r="A1931" t="s">
        <v>820</v>
      </c>
      <c r="B1931">
        <v>1998</v>
      </c>
      <c r="C1931" t="s">
        <v>8354</v>
      </c>
      <c r="D1931">
        <v>14</v>
      </c>
      <c r="E1931">
        <v>0</v>
      </c>
      <c r="F1931" s="17">
        <v>25081.77</v>
      </c>
      <c r="G1931" t="s">
        <v>8349</v>
      </c>
      <c r="H1931" t="s">
        <v>8349</v>
      </c>
      <c r="I1931" t="s">
        <v>8351</v>
      </c>
      <c r="L1931" s="20">
        <v>1998</v>
      </c>
      <c r="M1931" s="20" t="s">
        <v>8354</v>
      </c>
      <c r="N1931" s="20" t="s">
        <v>8349</v>
      </c>
      <c r="O1931" s="20" t="s">
        <v>8349</v>
      </c>
      <c r="P1931" s="20" t="s">
        <v>8351</v>
      </c>
      <c r="Q1931" s="20" t="str">
        <f>CONCATENATE(Table1[[#This Row],[date]],"-",M1931,"-",L1931)</f>
        <v>14-Jun-1998</v>
      </c>
      <c r="R1931" s="24">
        <f t="shared" si="30"/>
        <v>24.984203875315924</v>
      </c>
    </row>
    <row r="1932" spans="1:18" x14ac:dyDescent="0.25">
      <c r="A1932" t="s">
        <v>818</v>
      </c>
      <c r="B1932">
        <v>1998</v>
      </c>
      <c r="C1932" t="s">
        <v>8352</v>
      </c>
      <c r="D1932">
        <v>24</v>
      </c>
      <c r="E1932">
        <v>0</v>
      </c>
      <c r="F1932" s="17">
        <v>25127.22</v>
      </c>
      <c r="G1932" t="s">
        <v>8349</v>
      </c>
      <c r="H1932" t="s">
        <v>8350</v>
      </c>
      <c r="I1932" t="s">
        <v>8360</v>
      </c>
      <c r="L1932" s="20">
        <v>1998</v>
      </c>
      <c r="M1932" s="20" t="s">
        <v>8352</v>
      </c>
      <c r="N1932" s="20" t="s">
        <v>8349</v>
      </c>
      <c r="O1932" s="20" t="s">
        <v>8350</v>
      </c>
      <c r="P1932" s="20" t="s">
        <v>8360</v>
      </c>
      <c r="Q1932" s="20" t="str">
        <f>CONCATENATE(Table1[[#This Row],[date]],"-",M1932,"-",L1932)</f>
        <v>24-Nov-1998</v>
      </c>
      <c r="R1932" s="24">
        <f t="shared" si="30"/>
        <v>24.537910699241785</v>
      </c>
    </row>
    <row r="1933" spans="1:18" x14ac:dyDescent="0.25">
      <c r="A1933" t="s">
        <v>816</v>
      </c>
      <c r="B1933">
        <v>1975</v>
      </c>
      <c r="C1933" t="s">
        <v>8357</v>
      </c>
      <c r="D1933">
        <v>14</v>
      </c>
      <c r="E1933">
        <v>3</v>
      </c>
      <c r="F1933" s="17">
        <v>25309.49</v>
      </c>
      <c r="G1933" t="s">
        <v>8349</v>
      </c>
      <c r="H1933" t="s">
        <v>8353</v>
      </c>
      <c r="I1933" t="s">
        <v>8360</v>
      </c>
      <c r="L1933" s="20">
        <v>1975</v>
      </c>
      <c r="M1933" s="20" t="s">
        <v>8357</v>
      </c>
      <c r="N1933" s="20" t="s">
        <v>8349</v>
      </c>
      <c r="O1933" s="20" t="s">
        <v>8353</v>
      </c>
      <c r="P1933" s="20" t="s">
        <v>8360</v>
      </c>
      <c r="Q1933" s="20" t="str">
        <f>CONCATENATE(Table1[[#This Row],[date]],"-",M1933,"-",L1933)</f>
        <v>14-Dec-1975</v>
      </c>
      <c r="R1933" s="24">
        <f t="shared" si="30"/>
        <v>47.483209476448565</v>
      </c>
    </row>
    <row r="1934" spans="1:18" x14ac:dyDescent="0.25">
      <c r="A1934" t="s">
        <v>814</v>
      </c>
      <c r="B1934">
        <v>1972</v>
      </c>
      <c r="C1934" t="s">
        <v>8355</v>
      </c>
      <c r="D1934">
        <v>26</v>
      </c>
      <c r="E1934">
        <v>2</v>
      </c>
      <c r="F1934" s="17">
        <v>25333.33</v>
      </c>
      <c r="G1934" t="s">
        <v>8349</v>
      </c>
      <c r="H1934" t="s">
        <v>8349</v>
      </c>
      <c r="I1934" t="s">
        <v>8370</v>
      </c>
      <c r="L1934" s="20">
        <v>1972</v>
      </c>
      <c r="M1934" s="20" t="s">
        <v>8355</v>
      </c>
      <c r="N1934" s="20" t="s">
        <v>8349</v>
      </c>
      <c r="O1934" s="20" t="s">
        <v>8349</v>
      </c>
      <c r="P1934" s="20" t="s">
        <v>8370</v>
      </c>
      <c r="Q1934" s="20" t="str">
        <f>CONCATENATE(Table1[[#This Row],[date]],"-",M1934,"-",L1934)</f>
        <v>26-Sep-1972</v>
      </c>
      <c r="R1934" s="24">
        <f t="shared" si="30"/>
        <v>50.696783025325118</v>
      </c>
    </row>
    <row r="1935" spans="1:18" x14ac:dyDescent="0.25">
      <c r="A1935" t="s">
        <v>812</v>
      </c>
      <c r="B1935">
        <v>1968</v>
      </c>
      <c r="C1935" t="s">
        <v>8358</v>
      </c>
      <c r="D1935">
        <v>22</v>
      </c>
      <c r="E1935">
        <v>3</v>
      </c>
      <c r="F1935" s="17">
        <v>25382.3</v>
      </c>
      <c r="G1935" t="s">
        <v>8349</v>
      </c>
      <c r="H1935" t="s">
        <v>8349</v>
      </c>
      <c r="I1935" t="s">
        <v>8360</v>
      </c>
      <c r="L1935" s="20">
        <v>1968</v>
      </c>
      <c r="M1935" s="20" t="s">
        <v>8358</v>
      </c>
      <c r="N1935" s="20" t="s">
        <v>8349</v>
      </c>
      <c r="O1935" s="20" t="s">
        <v>8349</v>
      </c>
      <c r="P1935" s="20" t="s">
        <v>8360</v>
      </c>
      <c r="Q1935" s="20" t="str">
        <f>CONCATENATE(Table1[[#This Row],[date]],"-",M1935,"-",L1935)</f>
        <v>22-Aug-1968</v>
      </c>
      <c r="R1935" s="24">
        <f t="shared" si="30"/>
        <v>54.792607802874741</v>
      </c>
    </row>
    <row r="1936" spans="1:18" x14ac:dyDescent="0.25">
      <c r="A1936" t="s">
        <v>810</v>
      </c>
      <c r="B1936">
        <v>1968</v>
      </c>
      <c r="C1936" t="s">
        <v>8357</v>
      </c>
      <c r="D1936">
        <v>11</v>
      </c>
      <c r="E1936">
        <v>1</v>
      </c>
      <c r="F1936" s="17">
        <v>25517.11</v>
      </c>
      <c r="G1936" t="s">
        <v>8349</v>
      </c>
      <c r="H1936" t="s">
        <v>8350</v>
      </c>
      <c r="I1936" t="s">
        <v>8370</v>
      </c>
      <c r="L1936" s="20">
        <v>1968</v>
      </c>
      <c r="M1936" s="20" t="s">
        <v>8357</v>
      </c>
      <c r="N1936" s="20" t="s">
        <v>8349</v>
      </c>
      <c r="O1936" s="20" t="s">
        <v>8350</v>
      </c>
      <c r="P1936" s="20" t="s">
        <v>8370</v>
      </c>
      <c r="Q1936" s="20" t="str">
        <f>CONCATENATE(Table1[[#This Row],[date]],"-",M1936,"-",L1936)</f>
        <v>11-Dec-1968</v>
      </c>
      <c r="R1936" s="24">
        <f t="shared" si="30"/>
        <v>54.488706365503077</v>
      </c>
    </row>
    <row r="1937" spans="1:18" x14ac:dyDescent="0.25">
      <c r="A1937" t="s">
        <v>808</v>
      </c>
      <c r="B1937">
        <v>2001</v>
      </c>
      <c r="C1937" t="s">
        <v>8358</v>
      </c>
      <c r="D1937">
        <v>2</v>
      </c>
      <c r="E1937">
        <v>0</v>
      </c>
      <c r="F1937" s="17">
        <v>25648.98</v>
      </c>
      <c r="G1937" t="s">
        <v>8349</v>
      </c>
      <c r="H1937" t="s">
        <v>8353</v>
      </c>
      <c r="I1937" t="s">
        <v>8360</v>
      </c>
      <c r="L1937" s="20">
        <v>2001</v>
      </c>
      <c r="M1937" s="20" t="s">
        <v>8358</v>
      </c>
      <c r="N1937" s="20" t="s">
        <v>8349</v>
      </c>
      <c r="O1937" s="20" t="s">
        <v>8353</v>
      </c>
      <c r="P1937" s="20" t="s">
        <v>8360</v>
      </c>
      <c r="Q1937" s="20" t="str">
        <f>CONCATENATE(Table1[[#This Row],[date]],"-",M1937,"-",L1937)</f>
        <v>2-Aug-2001</v>
      </c>
      <c r="R1937" s="24">
        <f t="shared" si="30"/>
        <v>21.85</v>
      </c>
    </row>
    <row r="1938" spans="1:18" x14ac:dyDescent="0.25">
      <c r="A1938" t="s">
        <v>806</v>
      </c>
      <c r="B1938">
        <v>1972</v>
      </c>
      <c r="C1938" t="s">
        <v>8348</v>
      </c>
      <c r="D1938">
        <v>17</v>
      </c>
      <c r="E1938">
        <v>0</v>
      </c>
      <c r="F1938" s="17">
        <v>25656.58</v>
      </c>
      <c r="G1938" t="s">
        <v>8349</v>
      </c>
      <c r="H1938" t="s">
        <v>8350</v>
      </c>
      <c r="I1938" t="s">
        <v>8366</v>
      </c>
      <c r="L1938" s="20">
        <v>1972</v>
      </c>
      <c r="M1938" s="20" t="s">
        <v>8348</v>
      </c>
      <c r="N1938" s="20" t="s">
        <v>8349</v>
      </c>
      <c r="O1938" s="20" t="s">
        <v>8350</v>
      </c>
      <c r="P1938" s="20" t="s">
        <v>8366</v>
      </c>
      <c r="Q1938" s="20" t="str">
        <f>CONCATENATE(Table1[[#This Row],[date]],"-",M1938,"-",L1938)</f>
        <v>17-Jul-1972</v>
      </c>
      <c r="R1938" s="24">
        <f t="shared" si="30"/>
        <v>50.891170431211499</v>
      </c>
    </row>
    <row r="1939" spans="1:18" x14ac:dyDescent="0.25">
      <c r="A1939" t="s">
        <v>804</v>
      </c>
      <c r="B1939">
        <v>1963</v>
      </c>
      <c r="C1939" t="s">
        <v>8358</v>
      </c>
      <c r="D1939">
        <v>21</v>
      </c>
      <c r="E1939">
        <v>0</v>
      </c>
      <c r="F1939" s="17">
        <v>25678.78</v>
      </c>
      <c r="G1939" t="s">
        <v>8349</v>
      </c>
      <c r="H1939" t="s">
        <v>8350</v>
      </c>
      <c r="I1939" t="s">
        <v>8356</v>
      </c>
      <c r="L1939" s="20">
        <v>1963</v>
      </c>
      <c r="M1939" s="20" t="s">
        <v>8358</v>
      </c>
      <c r="N1939" s="20" t="s">
        <v>8349</v>
      </c>
      <c r="O1939" s="20" t="s">
        <v>8350</v>
      </c>
      <c r="P1939" s="20" t="s">
        <v>8356</v>
      </c>
      <c r="Q1939" s="20" t="str">
        <f>CONCATENATE(Table1[[#This Row],[date]],"-",M1939,"-",L1939)</f>
        <v>21-Aug-1963</v>
      </c>
      <c r="R1939" s="24">
        <f t="shared" si="30"/>
        <v>59.798070017953322</v>
      </c>
    </row>
    <row r="1940" spans="1:18" x14ac:dyDescent="0.25">
      <c r="A1940" t="s">
        <v>802</v>
      </c>
      <c r="B1940">
        <v>1970</v>
      </c>
      <c r="C1940" t="s">
        <v>8357</v>
      </c>
      <c r="D1940">
        <v>3</v>
      </c>
      <c r="E1940">
        <v>3</v>
      </c>
      <c r="F1940" s="17">
        <v>25992.82</v>
      </c>
      <c r="G1940" t="s">
        <v>8349</v>
      </c>
      <c r="H1940" t="s">
        <v>8349</v>
      </c>
      <c r="I1940" t="s">
        <v>8351</v>
      </c>
      <c r="L1940" s="20">
        <v>1970</v>
      </c>
      <c r="M1940" s="20" t="s">
        <v>8357</v>
      </c>
      <c r="N1940" s="20" t="s">
        <v>8349</v>
      </c>
      <c r="O1940" s="20" t="s">
        <v>8349</v>
      </c>
      <c r="P1940" s="20" t="s">
        <v>8351</v>
      </c>
      <c r="Q1940" s="20" t="str">
        <f>CONCATENATE(Table1[[#This Row],[date]],"-",M1940,"-",L1940)</f>
        <v>3-Dec-1970</v>
      </c>
      <c r="R1940" s="24">
        <f t="shared" si="30"/>
        <v>52.513309334279775</v>
      </c>
    </row>
    <row r="1941" spans="1:18" x14ac:dyDescent="0.25">
      <c r="A1941" t="s">
        <v>800</v>
      </c>
      <c r="B1941">
        <v>2001</v>
      </c>
      <c r="C1941" t="s">
        <v>8354</v>
      </c>
      <c r="D1941">
        <v>5</v>
      </c>
      <c r="E1941">
        <v>2</v>
      </c>
      <c r="F1941" s="17">
        <v>26018.95</v>
      </c>
      <c r="G1941" t="s">
        <v>8349</v>
      </c>
      <c r="H1941" t="s">
        <v>8349</v>
      </c>
      <c r="I1941" t="s">
        <v>8356</v>
      </c>
      <c r="L1941" s="20">
        <v>2001</v>
      </c>
      <c r="M1941" s="20" t="s">
        <v>8354</v>
      </c>
      <c r="N1941" s="20" t="s">
        <v>8349</v>
      </c>
      <c r="O1941" s="20" t="s">
        <v>8349</v>
      </c>
      <c r="P1941" s="20" t="s">
        <v>8356</v>
      </c>
      <c r="Q1941" s="20" t="str">
        <f>CONCATENATE(Table1[[#This Row],[date]],"-",M1941,"-",L1941)</f>
        <v>5-Jun-2001</v>
      </c>
      <c r="R1941" s="24">
        <f t="shared" si="30"/>
        <v>22.008809523809525</v>
      </c>
    </row>
    <row r="1942" spans="1:18" x14ac:dyDescent="0.25">
      <c r="A1942" t="s">
        <v>798</v>
      </c>
      <c r="B1942">
        <v>2000</v>
      </c>
      <c r="C1942" t="s">
        <v>8357</v>
      </c>
      <c r="D1942">
        <v>26</v>
      </c>
      <c r="E1942">
        <v>0</v>
      </c>
      <c r="F1942" s="17">
        <v>26026.97</v>
      </c>
      <c r="G1942" t="s">
        <v>8349</v>
      </c>
      <c r="H1942" t="s">
        <v>8350</v>
      </c>
      <c r="I1942" t="s">
        <v>8360</v>
      </c>
      <c r="L1942" s="20">
        <v>2000</v>
      </c>
      <c r="M1942" s="20" t="s">
        <v>8357</v>
      </c>
      <c r="N1942" s="20" t="s">
        <v>8349</v>
      </c>
      <c r="O1942" s="20" t="s">
        <v>8350</v>
      </c>
      <c r="P1942" s="20" t="s">
        <v>8360</v>
      </c>
      <c r="Q1942" s="20" t="str">
        <f>CONCATENATE(Table1[[#This Row],[date]],"-",M1942,"-",L1942)</f>
        <v>26-Dec-2000</v>
      </c>
      <c r="R1942" s="24">
        <f t="shared" si="30"/>
        <v>22.447638603696099</v>
      </c>
    </row>
    <row r="1943" spans="1:18" x14ac:dyDescent="0.25">
      <c r="A1943" t="s">
        <v>796</v>
      </c>
      <c r="B1943">
        <v>1966</v>
      </c>
      <c r="C1943" t="s">
        <v>8348</v>
      </c>
      <c r="D1943">
        <v>9</v>
      </c>
      <c r="E1943">
        <v>1</v>
      </c>
      <c r="F1943" s="17">
        <v>26109.33</v>
      </c>
      <c r="G1943" t="s">
        <v>8349</v>
      </c>
      <c r="H1943" t="s">
        <v>8350</v>
      </c>
      <c r="I1943" t="s">
        <v>8356</v>
      </c>
      <c r="L1943" s="20">
        <v>1966</v>
      </c>
      <c r="M1943" s="20" t="s">
        <v>8348</v>
      </c>
      <c r="N1943" s="20" t="s">
        <v>8349</v>
      </c>
      <c r="O1943" s="20" t="s">
        <v>8350</v>
      </c>
      <c r="P1943" s="20" t="s">
        <v>8356</v>
      </c>
      <c r="Q1943" s="20" t="str">
        <f>CONCATENATE(Table1[[#This Row],[date]],"-",M1943,"-",L1943)</f>
        <v>9-Jul-1966</v>
      </c>
      <c r="R1943" s="24">
        <f t="shared" si="30"/>
        <v>56.915785498489427</v>
      </c>
    </row>
    <row r="1944" spans="1:18" x14ac:dyDescent="0.25">
      <c r="A1944" t="s">
        <v>794</v>
      </c>
      <c r="B1944">
        <v>2002</v>
      </c>
      <c r="C1944" t="s">
        <v>8359</v>
      </c>
      <c r="D1944">
        <v>11</v>
      </c>
      <c r="E1944">
        <v>0</v>
      </c>
      <c r="F1944" s="17">
        <v>26125.67</v>
      </c>
      <c r="G1944" t="s">
        <v>8349</v>
      </c>
      <c r="H1944" t="s">
        <v>8353</v>
      </c>
      <c r="I1944" t="s">
        <v>8351</v>
      </c>
      <c r="L1944" s="20">
        <v>2002</v>
      </c>
      <c r="M1944" s="20" t="s">
        <v>8359</v>
      </c>
      <c r="N1944" s="20" t="s">
        <v>8349</v>
      </c>
      <c r="O1944" s="20" t="s">
        <v>8353</v>
      </c>
      <c r="P1944" s="20" t="s">
        <v>8351</v>
      </c>
      <c r="Q1944" s="20" t="str">
        <f>CONCATENATE(Table1[[#This Row],[date]],"-",M1944,"-",L1944)</f>
        <v>11-Oct-2002</v>
      </c>
      <c r="R1944" s="24">
        <f t="shared" si="30"/>
        <v>20.658369632856253</v>
      </c>
    </row>
    <row r="1945" spans="1:18" x14ac:dyDescent="0.25">
      <c r="A1945" t="s">
        <v>792</v>
      </c>
      <c r="B1945">
        <v>1973</v>
      </c>
      <c r="C1945" t="s">
        <v>8348</v>
      </c>
      <c r="D1945">
        <v>7</v>
      </c>
      <c r="E1945">
        <v>1</v>
      </c>
      <c r="F1945" s="17">
        <v>26140.36</v>
      </c>
      <c r="G1945" t="s">
        <v>8349</v>
      </c>
      <c r="H1945" t="s">
        <v>8350</v>
      </c>
      <c r="I1945" t="s">
        <v>8360</v>
      </c>
      <c r="L1945" s="20">
        <v>1973</v>
      </c>
      <c r="M1945" s="20" t="s">
        <v>8348</v>
      </c>
      <c r="N1945" s="20" t="s">
        <v>8349</v>
      </c>
      <c r="O1945" s="20" t="s">
        <v>8350</v>
      </c>
      <c r="P1945" s="20" t="s">
        <v>8360</v>
      </c>
      <c r="Q1945" s="20" t="str">
        <f>CONCATENATE(Table1[[#This Row],[date]],"-",M1945,"-",L1945)</f>
        <v>7-Jul-1973</v>
      </c>
      <c r="R1945" s="24">
        <f t="shared" si="30"/>
        <v>49.921243356418103</v>
      </c>
    </row>
    <row r="1946" spans="1:18" x14ac:dyDescent="0.25">
      <c r="A1946" t="s">
        <v>790</v>
      </c>
      <c r="B1946">
        <v>1975</v>
      </c>
      <c r="C1946" t="s">
        <v>8354</v>
      </c>
      <c r="D1946">
        <v>4</v>
      </c>
      <c r="E1946">
        <v>1</v>
      </c>
      <c r="F1946" s="17">
        <v>26236.58</v>
      </c>
      <c r="G1946" t="s">
        <v>8349</v>
      </c>
      <c r="H1946" t="s">
        <v>8353</v>
      </c>
      <c r="I1946" t="s">
        <v>8360</v>
      </c>
      <c r="L1946" s="20">
        <v>1975</v>
      </c>
      <c r="M1946" s="20" t="s">
        <v>8354</v>
      </c>
      <c r="N1946" s="20" t="s">
        <v>8349</v>
      </c>
      <c r="O1946" s="20" t="s">
        <v>8353</v>
      </c>
      <c r="P1946" s="20" t="s">
        <v>8360</v>
      </c>
      <c r="Q1946" s="20" t="str">
        <f>CONCATENATE(Table1[[#This Row],[date]],"-",M1946,"-",L1946)</f>
        <v>4-Jun-1975</v>
      </c>
      <c r="R1946" s="24">
        <f t="shared" si="30"/>
        <v>48.011622059563052</v>
      </c>
    </row>
    <row r="1947" spans="1:18" x14ac:dyDescent="0.25">
      <c r="A1947" t="s">
        <v>788</v>
      </c>
      <c r="B1947">
        <v>2004</v>
      </c>
      <c r="C1947" t="s">
        <v>8357</v>
      </c>
      <c r="D1947">
        <v>5</v>
      </c>
      <c r="E1947">
        <v>0</v>
      </c>
      <c r="F1947" s="17">
        <v>26316.59</v>
      </c>
      <c r="G1947" t="s">
        <v>8349</v>
      </c>
      <c r="H1947" t="s">
        <v>8350</v>
      </c>
      <c r="I1947" t="s">
        <v>8360</v>
      </c>
      <c r="L1947" s="20">
        <v>2004</v>
      </c>
      <c r="M1947" s="20" t="s">
        <v>8357</v>
      </c>
      <c r="N1947" s="20" t="s">
        <v>8349</v>
      </c>
      <c r="O1947" s="20" t="s">
        <v>8350</v>
      </c>
      <c r="P1947" s="20" t="s">
        <v>8360</v>
      </c>
      <c r="Q1947" s="20" t="str">
        <f>CONCATENATE(Table1[[#This Row],[date]],"-",M1947,"-",L1947)</f>
        <v>5-Dec-2004</v>
      </c>
      <c r="R1947" s="24">
        <f t="shared" si="30"/>
        <v>18.505133470225871</v>
      </c>
    </row>
    <row r="1948" spans="1:18" x14ac:dyDescent="0.25">
      <c r="A1948" t="s">
        <v>786</v>
      </c>
      <c r="B1948">
        <v>1974</v>
      </c>
      <c r="C1948" t="s">
        <v>8355</v>
      </c>
      <c r="D1948">
        <v>21</v>
      </c>
      <c r="E1948">
        <v>1</v>
      </c>
      <c r="F1948" s="17">
        <v>26392.26</v>
      </c>
      <c r="G1948" t="s">
        <v>8349</v>
      </c>
      <c r="H1948" t="s">
        <v>8349</v>
      </c>
      <c r="I1948" t="s">
        <v>8366</v>
      </c>
      <c r="L1948" s="20">
        <v>1974</v>
      </c>
      <c r="M1948" s="20" t="s">
        <v>8355</v>
      </c>
      <c r="N1948" s="20" t="s">
        <v>8349</v>
      </c>
      <c r="O1948" s="20" t="s">
        <v>8349</v>
      </c>
      <c r="P1948" s="20" t="s">
        <v>8366</v>
      </c>
      <c r="Q1948" s="20" t="str">
        <f>CONCATENATE(Table1[[#This Row],[date]],"-",M1948,"-",L1948)</f>
        <v>21-Sep-1974</v>
      </c>
      <c r="R1948" s="24">
        <f t="shared" si="30"/>
        <v>48.713174898696749</v>
      </c>
    </row>
    <row r="1949" spans="1:18" x14ac:dyDescent="0.25">
      <c r="A1949" t="s">
        <v>784</v>
      </c>
      <c r="B1949">
        <v>1970</v>
      </c>
      <c r="C1949" t="s">
        <v>8358</v>
      </c>
      <c r="D1949">
        <v>27</v>
      </c>
      <c r="E1949">
        <v>2</v>
      </c>
      <c r="F1949" s="17">
        <v>26467.1</v>
      </c>
      <c r="G1949" t="s">
        <v>8349</v>
      </c>
      <c r="H1949" t="s">
        <v>8350</v>
      </c>
      <c r="I1949" t="s">
        <v>8356</v>
      </c>
      <c r="L1949" s="20">
        <v>1970</v>
      </c>
      <c r="M1949" s="20" t="s">
        <v>8358</v>
      </c>
      <c r="N1949" s="20" t="s">
        <v>8349</v>
      </c>
      <c r="O1949" s="20" t="s">
        <v>8350</v>
      </c>
      <c r="P1949" s="20" t="s">
        <v>8356</v>
      </c>
      <c r="Q1949" s="20" t="str">
        <f>CONCATENATE(Table1[[#This Row],[date]],"-",M1949,"-",L1949)</f>
        <v>27-Aug-1970</v>
      </c>
      <c r="R1949" s="24">
        <f t="shared" si="30"/>
        <v>52.781625513360034</v>
      </c>
    </row>
    <row r="1950" spans="1:18" x14ac:dyDescent="0.25">
      <c r="A1950" t="s">
        <v>782</v>
      </c>
      <c r="B1950">
        <v>2004</v>
      </c>
      <c r="C1950" t="s">
        <v>8355</v>
      </c>
      <c r="D1950">
        <v>5</v>
      </c>
      <c r="E1950">
        <v>0</v>
      </c>
      <c r="F1950" s="17">
        <v>26479.4</v>
      </c>
      <c r="G1950" t="s">
        <v>8349</v>
      </c>
      <c r="H1950" t="s">
        <v>8349</v>
      </c>
      <c r="I1950" t="s">
        <v>8360</v>
      </c>
      <c r="L1950" s="20">
        <v>2004</v>
      </c>
      <c r="M1950" s="20" t="s">
        <v>8355</v>
      </c>
      <c r="N1950" s="20" t="s">
        <v>8349</v>
      </c>
      <c r="O1950" s="20" t="s">
        <v>8349</v>
      </c>
      <c r="P1950" s="20" t="s">
        <v>8360</v>
      </c>
      <c r="Q1950" s="20" t="str">
        <f>CONCATENATE(Table1[[#This Row],[date]],"-",M1950,"-",L1950)</f>
        <v>5-Sep-2004</v>
      </c>
      <c r="R1950" s="24">
        <f t="shared" si="30"/>
        <v>18.754277891854894</v>
      </c>
    </row>
    <row r="1951" spans="1:18" x14ac:dyDescent="0.25">
      <c r="A1951" t="s">
        <v>780</v>
      </c>
      <c r="B1951">
        <v>1988</v>
      </c>
      <c r="C1951" t="s">
        <v>8348</v>
      </c>
      <c r="D1951">
        <v>22</v>
      </c>
      <c r="E1951">
        <v>3</v>
      </c>
      <c r="F1951" s="17">
        <v>26607.89</v>
      </c>
      <c r="G1951" t="s">
        <v>8349</v>
      </c>
      <c r="H1951" t="s">
        <v>8353</v>
      </c>
      <c r="I1951" t="s">
        <v>8360</v>
      </c>
      <c r="L1951" s="20">
        <v>1988</v>
      </c>
      <c r="M1951" s="20" t="s">
        <v>8348</v>
      </c>
      <c r="N1951" s="20" t="s">
        <v>8349</v>
      </c>
      <c r="O1951" s="20" t="s">
        <v>8353</v>
      </c>
      <c r="P1951" s="20" t="s">
        <v>8360</v>
      </c>
      <c r="Q1951" s="20" t="str">
        <f>CONCATENATE(Table1[[#This Row],[date]],"-",M1951,"-",L1951)</f>
        <v>22-Jul-1988</v>
      </c>
      <c r="R1951" s="24">
        <f t="shared" si="30"/>
        <v>34.87748117727584</v>
      </c>
    </row>
    <row r="1952" spans="1:18" x14ac:dyDescent="0.25">
      <c r="A1952" t="s">
        <v>778</v>
      </c>
      <c r="B1952">
        <v>1991</v>
      </c>
      <c r="C1952" t="s">
        <v>8358</v>
      </c>
      <c r="D1952">
        <v>22</v>
      </c>
      <c r="E1952">
        <v>3</v>
      </c>
      <c r="F1952" s="17">
        <v>26912.560000000001</v>
      </c>
      <c r="G1952" t="s">
        <v>8349</v>
      </c>
      <c r="H1952" t="s">
        <v>8349</v>
      </c>
      <c r="I1952" t="s">
        <v>8360</v>
      </c>
      <c r="L1952" s="20">
        <v>1991</v>
      </c>
      <c r="M1952" s="20" t="s">
        <v>8358</v>
      </c>
      <c r="N1952" s="20" t="s">
        <v>8349</v>
      </c>
      <c r="O1952" s="20" t="s">
        <v>8349</v>
      </c>
      <c r="P1952" s="20" t="s">
        <v>8360</v>
      </c>
      <c r="Q1952" s="20" t="str">
        <f>CONCATENATE(Table1[[#This Row],[date]],"-",M1952,"-",L1952)</f>
        <v>22-Aug-1991</v>
      </c>
      <c r="R1952" s="24">
        <f t="shared" si="30"/>
        <v>31.795320667053844</v>
      </c>
    </row>
    <row r="1953" spans="1:18" x14ac:dyDescent="0.25">
      <c r="A1953" t="s">
        <v>776</v>
      </c>
      <c r="B1953">
        <v>1958</v>
      </c>
      <c r="C1953" t="s">
        <v>8357</v>
      </c>
      <c r="D1953">
        <v>25</v>
      </c>
      <c r="E1953">
        <v>0</v>
      </c>
      <c r="F1953" s="17">
        <v>26926.51</v>
      </c>
      <c r="G1953" t="s">
        <v>8349</v>
      </c>
      <c r="H1953" t="s">
        <v>8353</v>
      </c>
      <c r="I1953" t="s">
        <v>8351</v>
      </c>
      <c r="L1953" s="20">
        <v>1958</v>
      </c>
      <c r="M1953" s="20" t="s">
        <v>8357</v>
      </c>
      <c r="N1953" s="20" t="s">
        <v>8349</v>
      </c>
      <c r="O1953" s="20" t="s">
        <v>8353</v>
      </c>
      <c r="P1953" s="20" t="s">
        <v>8351</v>
      </c>
      <c r="Q1953" s="20" t="str">
        <f>CONCATENATE(Table1[[#This Row],[date]],"-",M1953,"-",L1953)</f>
        <v>25-Dec-1958</v>
      </c>
      <c r="R1953" s="24">
        <f t="shared" si="30"/>
        <v>64.453082220194148</v>
      </c>
    </row>
    <row r="1954" spans="1:18" x14ac:dyDescent="0.25">
      <c r="A1954" t="s">
        <v>774</v>
      </c>
      <c r="B1954">
        <v>2002</v>
      </c>
      <c r="C1954" t="s">
        <v>8354</v>
      </c>
      <c r="D1954">
        <v>17</v>
      </c>
      <c r="E1954">
        <v>0</v>
      </c>
      <c r="F1954" s="17">
        <v>26927.69</v>
      </c>
      <c r="G1954" t="s">
        <v>8349</v>
      </c>
      <c r="H1954" t="s">
        <v>8349</v>
      </c>
      <c r="I1954" t="s">
        <v>8360</v>
      </c>
      <c r="L1954" s="20">
        <v>2002</v>
      </c>
      <c r="M1954" s="20" t="s">
        <v>8354</v>
      </c>
      <c r="N1954" s="20" t="s">
        <v>8349</v>
      </c>
      <c r="O1954" s="20" t="s">
        <v>8349</v>
      </c>
      <c r="P1954" s="20" t="s">
        <v>8360</v>
      </c>
      <c r="Q1954" s="20" t="str">
        <f>CONCATENATE(Table1[[#This Row],[date]],"-",M1954,"-",L1954)</f>
        <v>17-Jun-2002</v>
      </c>
      <c r="R1954" s="24">
        <f t="shared" si="30"/>
        <v>20.975980087118852</v>
      </c>
    </row>
    <row r="1955" spans="1:18" x14ac:dyDescent="0.25">
      <c r="A1955" t="s">
        <v>772</v>
      </c>
      <c r="B1955">
        <v>2000</v>
      </c>
      <c r="C1955" t="s">
        <v>8352</v>
      </c>
      <c r="D1955">
        <v>9</v>
      </c>
      <c r="E1955">
        <v>0</v>
      </c>
      <c r="F1955" s="17">
        <v>26936.98</v>
      </c>
      <c r="G1955" t="s">
        <v>8349</v>
      </c>
      <c r="H1955" t="s">
        <v>8350</v>
      </c>
      <c r="I1955" t="s">
        <v>8360</v>
      </c>
      <c r="L1955" s="20">
        <v>2000</v>
      </c>
      <c r="M1955" s="20" t="s">
        <v>8352</v>
      </c>
      <c r="N1955" s="20" t="s">
        <v>8349</v>
      </c>
      <c r="O1955" s="20" t="s">
        <v>8350</v>
      </c>
      <c r="P1955" s="20" t="s">
        <v>8360</v>
      </c>
      <c r="Q1955" s="20" t="str">
        <f>CONCATENATE(Table1[[#This Row],[date]],"-",M1955,"-",L1955)</f>
        <v>9-Nov-2000</v>
      </c>
      <c r="R1955" s="24">
        <f t="shared" si="30"/>
        <v>22.576317590691307</v>
      </c>
    </row>
    <row r="1956" spans="1:18" x14ac:dyDescent="0.25">
      <c r="A1956" t="s">
        <v>770</v>
      </c>
      <c r="B1956">
        <v>1960</v>
      </c>
      <c r="C1956" t="s">
        <v>8348</v>
      </c>
      <c r="D1956">
        <v>9</v>
      </c>
      <c r="E1956">
        <v>1</v>
      </c>
      <c r="F1956" s="17">
        <v>27000.98</v>
      </c>
      <c r="G1956" t="s">
        <v>8349</v>
      </c>
      <c r="H1956" t="s">
        <v>8349</v>
      </c>
      <c r="I1956" t="s">
        <v>8351</v>
      </c>
      <c r="L1956" s="20">
        <v>1960</v>
      </c>
      <c r="M1956" s="20" t="s">
        <v>8348</v>
      </c>
      <c r="N1956" s="20" t="s">
        <v>8349</v>
      </c>
      <c r="O1956" s="20" t="s">
        <v>8349</v>
      </c>
      <c r="P1956" s="20" t="s">
        <v>8351</v>
      </c>
      <c r="Q1956" s="20" t="str">
        <f>CONCATENATE(Table1[[#This Row],[date]],"-",M1956,"-",L1956)</f>
        <v>9-Jul-1960</v>
      </c>
      <c r="R1956" s="24">
        <f t="shared" si="30"/>
        <v>62.913073237508556</v>
      </c>
    </row>
    <row r="1957" spans="1:18" x14ac:dyDescent="0.25">
      <c r="A1957" t="s">
        <v>768</v>
      </c>
      <c r="B1957">
        <v>1958</v>
      </c>
      <c r="C1957" t="s">
        <v>8354</v>
      </c>
      <c r="D1957">
        <v>30</v>
      </c>
      <c r="E1957">
        <v>0</v>
      </c>
      <c r="F1957" s="17">
        <v>27037.91</v>
      </c>
      <c r="G1957" t="s">
        <v>8349</v>
      </c>
      <c r="H1957" t="s">
        <v>8349</v>
      </c>
      <c r="I1957" t="s">
        <v>8351</v>
      </c>
      <c r="L1957" s="20">
        <v>1958</v>
      </c>
      <c r="M1957" s="20" t="s">
        <v>8354</v>
      </c>
      <c r="N1957" s="20" t="s">
        <v>8349</v>
      </c>
      <c r="O1957" s="20" t="s">
        <v>8349</v>
      </c>
      <c r="P1957" s="20" t="s">
        <v>8351</v>
      </c>
      <c r="Q1957" s="20" t="str">
        <f>CONCATENATE(Table1[[#This Row],[date]],"-",M1957,"-",L1957)</f>
        <v>30-Jun-1958</v>
      </c>
      <c r="R1957" s="24">
        <f t="shared" si="30"/>
        <v>64.940429768522364</v>
      </c>
    </row>
    <row r="1958" spans="1:18" x14ac:dyDescent="0.25">
      <c r="A1958" t="s">
        <v>766</v>
      </c>
      <c r="B1958">
        <v>1994</v>
      </c>
      <c r="C1958" t="s">
        <v>8348</v>
      </c>
      <c r="D1958">
        <v>2</v>
      </c>
      <c r="E1958">
        <v>0</v>
      </c>
      <c r="F1958" s="17">
        <v>27080.639999999999</v>
      </c>
      <c r="G1958" t="s">
        <v>8349</v>
      </c>
      <c r="H1958" t="s">
        <v>8349</v>
      </c>
      <c r="I1958" t="s">
        <v>8360</v>
      </c>
      <c r="L1958" s="20">
        <v>1994</v>
      </c>
      <c r="M1958" s="20" t="s">
        <v>8348</v>
      </c>
      <c r="N1958" s="20" t="s">
        <v>8349</v>
      </c>
      <c r="O1958" s="20" t="s">
        <v>8349</v>
      </c>
      <c r="P1958" s="20" t="s">
        <v>8360</v>
      </c>
      <c r="Q1958" s="20" t="str">
        <f>CONCATENATE(Table1[[#This Row],[date]],"-",M1958,"-",L1958)</f>
        <v>2-Jul-1994</v>
      </c>
      <c r="R1958" s="24">
        <f t="shared" si="30"/>
        <v>28.934927443643332</v>
      </c>
    </row>
    <row r="1959" spans="1:18" x14ac:dyDescent="0.25">
      <c r="A1959" t="s">
        <v>764</v>
      </c>
      <c r="B1959">
        <v>1990</v>
      </c>
      <c r="C1959" t="s">
        <v>8357</v>
      </c>
      <c r="D1959">
        <v>13</v>
      </c>
      <c r="E1959">
        <v>3</v>
      </c>
      <c r="F1959" s="17">
        <v>27092.38</v>
      </c>
      <c r="G1959" t="s">
        <v>8349</v>
      </c>
      <c r="H1959" t="s">
        <v>8350</v>
      </c>
      <c r="I1959" t="s">
        <v>8360</v>
      </c>
      <c r="L1959" s="20">
        <v>1990</v>
      </c>
      <c r="M1959" s="20" t="s">
        <v>8357</v>
      </c>
      <c r="N1959" s="20" t="s">
        <v>8349</v>
      </c>
      <c r="O1959" s="20" t="s">
        <v>8350</v>
      </c>
      <c r="P1959" s="20" t="s">
        <v>8360</v>
      </c>
      <c r="Q1959" s="20" t="str">
        <f>CONCATENATE(Table1[[#This Row],[date]],"-",M1959,"-",L1959)</f>
        <v>13-Dec-1990</v>
      </c>
      <c r="R1959" s="24">
        <f t="shared" si="30"/>
        <v>32.485907553551293</v>
      </c>
    </row>
    <row r="1960" spans="1:18" x14ac:dyDescent="0.25">
      <c r="A1960" t="s">
        <v>762</v>
      </c>
      <c r="B1960">
        <v>1970</v>
      </c>
      <c r="C1960" t="s">
        <v>8359</v>
      </c>
      <c r="D1960">
        <v>2</v>
      </c>
      <c r="E1960">
        <v>0</v>
      </c>
      <c r="F1960" s="17">
        <v>27117.99</v>
      </c>
      <c r="G1960" t="s">
        <v>8349</v>
      </c>
      <c r="H1960" t="s">
        <v>8349</v>
      </c>
      <c r="I1960" t="s">
        <v>8351</v>
      </c>
      <c r="L1960" s="20">
        <v>1970</v>
      </c>
      <c r="M1960" s="20" t="s">
        <v>8359</v>
      </c>
      <c r="N1960" s="20" t="s">
        <v>8349</v>
      </c>
      <c r="O1960" s="20" t="s">
        <v>8349</v>
      </c>
      <c r="P1960" s="20" t="s">
        <v>8351</v>
      </c>
      <c r="Q1960" s="20" t="str">
        <f>CONCATENATE(Table1[[#This Row],[date]],"-",M1960,"-",L1960)</f>
        <v>2-Oct-1970</v>
      </c>
      <c r="R1960" s="24">
        <f t="shared" si="30"/>
        <v>52.683060386350959</v>
      </c>
    </row>
    <row r="1961" spans="1:18" x14ac:dyDescent="0.25">
      <c r="A1961" t="s">
        <v>760</v>
      </c>
      <c r="B1961">
        <v>1965</v>
      </c>
      <c r="C1961" t="s">
        <v>8357</v>
      </c>
      <c r="D1961">
        <v>21</v>
      </c>
      <c r="E1961">
        <v>0</v>
      </c>
      <c r="F1961" s="17">
        <v>27218.44</v>
      </c>
      <c r="G1961" t="s">
        <v>8349</v>
      </c>
      <c r="H1961" t="s">
        <v>8353</v>
      </c>
      <c r="I1961" t="s">
        <v>8370</v>
      </c>
      <c r="L1961" s="20">
        <v>1965</v>
      </c>
      <c r="M1961" s="20" t="s">
        <v>8357</v>
      </c>
      <c r="N1961" s="20" t="s">
        <v>8349</v>
      </c>
      <c r="O1961" s="20" t="s">
        <v>8353</v>
      </c>
      <c r="P1961" s="20" t="s">
        <v>8370</v>
      </c>
      <c r="Q1961" s="20" t="str">
        <f>CONCATENATE(Table1[[#This Row],[date]],"-",M1961,"-",L1961)</f>
        <v>21-Dec-1965</v>
      </c>
      <c r="R1961" s="24">
        <f t="shared" si="30"/>
        <v>57.464012251148539</v>
      </c>
    </row>
    <row r="1962" spans="1:18" x14ac:dyDescent="0.25">
      <c r="A1962" t="s">
        <v>758</v>
      </c>
      <c r="B1962">
        <v>1999</v>
      </c>
      <c r="C1962" t="s">
        <v>8357</v>
      </c>
      <c r="D1962">
        <v>2</v>
      </c>
      <c r="E1962">
        <v>0</v>
      </c>
      <c r="F1962" s="17">
        <v>27236.959999999999</v>
      </c>
      <c r="G1962" t="s">
        <v>8349</v>
      </c>
      <c r="H1962" t="s">
        <v>8353</v>
      </c>
      <c r="I1962" t="s">
        <v>8360</v>
      </c>
      <c r="L1962" s="20">
        <v>1999</v>
      </c>
      <c r="M1962" s="20" t="s">
        <v>8357</v>
      </c>
      <c r="N1962" s="20" t="s">
        <v>8349</v>
      </c>
      <c r="O1962" s="20" t="s">
        <v>8353</v>
      </c>
      <c r="P1962" s="20" t="s">
        <v>8360</v>
      </c>
      <c r="Q1962" s="20" t="str">
        <f>CONCATENATE(Table1[[#This Row],[date]],"-",M1962,"-",L1962)</f>
        <v>2-Dec-1999</v>
      </c>
      <c r="R1962" s="24">
        <f t="shared" si="30"/>
        <v>23.516044244880078</v>
      </c>
    </row>
    <row r="1963" spans="1:18" x14ac:dyDescent="0.25">
      <c r="A1963" t="s">
        <v>756</v>
      </c>
      <c r="B1963">
        <v>1968</v>
      </c>
      <c r="C1963" t="s">
        <v>8354</v>
      </c>
      <c r="D1963">
        <v>6</v>
      </c>
      <c r="E1963">
        <v>3</v>
      </c>
      <c r="F1963" s="17">
        <v>27322.73</v>
      </c>
      <c r="G1963" t="s">
        <v>8349</v>
      </c>
      <c r="H1963" t="s">
        <v>8349</v>
      </c>
      <c r="I1963" t="s">
        <v>8351</v>
      </c>
      <c r="L1963" s="20">
        <v>1968</v>
      </c>
      <c r="M1963" s="20" t="s">
        <v>8354</v>
      </c>
      <c r="N1963" s="20" t="s">
        <v>8349</v>
      </c>
      <c r="O1963" s="20" t="s">
        <v>8349</v>
      </c>
      <c r="P1963" s="20" t="s">
        <v>8351</v>
      </c>
      <c r="Q1963" s="20" t="str">
        <f>CONCATENATE(Table1[[#This Row],[date]],"-",M1963,"-",L1963)</f>
        <v>6-Jun-1968</v>
      </c>
      <c r="R1963" s="24">
        <f t="shared" si="30"/>
        <v>55.003422313483917</v>
      </c>
    </row>
    <row r="1964" spans="1:18" x14ac:dyDescent="0.25">
      <c r="A1964" t="s">
        <v>754</v>
      </c>
      <c r="B1964">
        <v>1969</v>
      </c>
      <c r="C1964" t="s">
        <v>8359</v>
      </c>
      <c r="D1964">
        <v>16</v>
      </c>
      <c r="E1964">
        <v>0</v>
      </c>
      <c r="F1964" s="17">
        <v>27346.04</v>
      </c>
      <c r="G1964" t="s">
        <v>8349</v>
      </c>
      <c r="H1964" t="s">
        <v>8349</v>
      </c>
      <c r="I1964" t="s">
        <v>8351</v>
      </c>
      <c r="L1964" s="20">
        <v>1969</v>
      </c>
      <c r="M1964" s="20" t="s">
        <v>8359</v>
      </c>
      <c r="N1964" s="20" t="s">
        <v>8349</v>
      </c>
      <c r="O1964" s="20" t="s">
        <v>8349</v>
      </c>
      <c r="P1964" s="20" t="s">
        <v>8351</v>
      </c>
      <c r="Q1964" s="20" t="str">
        <f>CONCATENATE(Table1[[#This Row],[date]],"-",M1964,"-",L1964)</f>
        <v>16-Oct-1969</v>
      </c>
      <c r="R1964" s="24">
        <f t="shared" si="30"/>
        <v>53.644713261648747</v>
      </c>
    </row>
    <row r="1965" spans="1:18" x14ac:dyDescent="0.25">
      <c r="A1965" t="s">
        <v>752</v>
      </c>
      <c r="B1965">
        <v>1988</v>
      </c>
      <c r="C1965" t="s">
        <v>8355</v>
      </c>
      <c r="D1965">
        <v>15</v>
      </c>
      <c r="E1965">
        <v>2</v>
      </c>
      <c r="F1965" s="17">
        <v>27375.9</v>
      </c>
      <c r="G1965" t="s">
        <v>8349</v>
      </c>
      <c r="H1965" t="s">
        <v>8350</v>
      </c>
      <c r="I1965" t="s">
        <v>8361</v>
      </c>
      <c r="L1965" s="20">
        <v>1988</v>
      </c>
      <c r="M1965" s="20" t="s">
        <v>8355</v>
      </c>
      <c r="N1965" s="20" t="s">
        <v>8349</v>
      </c>
      <c r="O1965" s="20" t="s">
        <v>8350</v>
      </c>
      <c r="P1965" s="20" t="s">
        <v>8361</v>
      </c>
      <c r="Q1965" s="20" t="str">
        <f>CONCATENATE(Table1[[#This Row],[date]],"-",M1965,"-",L1965)</f>
        <v>15-Sep-1988</v>
      </c>
      <c r="R1965" s="24">
        <f t="shared" si="30"/>
        <v>34.726899383983572</v>
      </c>
    </row>
    <row r="1966" spans="1:18" x14ac:dyDescent="0.25">
      <c r="A1966" t="s">
        <v>750</v>
      </c>
      <c r="B1966">
        <v>1985</v>
      </c>
      <c r="C1966" t="s">
        <v>8357</v>
      </c>
      <c r="D1966">
        <v>5</v>
      </c>
      <c r="E1966">
        <v>3</v>
      </c>
      <c r="F1966" s="17">
        <v>27432.73</v>
      </c>
      <c r="G1966" t="s">
        <v>8349</v>
      </c>
      <c r="H1966" t="s">
        <v>8353</v>
      </c>
      <c r="I1966" t="s">
        <v>8360</v>
      </c>
      <c r="L1966" s="20">
        <v>1985</v>
      </c>
      <c r="M1966" s="20" t="s">
        <v>8357</v>
      </c>
      <c r="N1966" s="20" t="s">
        <v>8349</v>
      </c>
      <c r="O1966" s="20" t="s">
        <v>8353</v>
      </c>
      <c r="P1966" s="20" t="s">
        <v>8360</v>
      </c>
      <c r="Q1966" s="20" t="str">
        <f>CONCATENATE(Table1[[#This Row],[date]],"-",M1966,"-",L1966)</f>
        <v>5-Dec-1985</v>
      </c>
      <c r="R1966" s="24">
        <f t="shared" si="30"/>
        <v>37.507792754844147</v>
      </c>
    </row>
    <row r="1967" spans="1:18" x14ac:dyDescent="0.25">
      <c r="A1967" t="s">
        <v>748</v>
      </c>
      <c r="B1967">
        <v>1981</v>
      </c>
      <c r="C1967" t="s">
        <v>8359</v>
      </c>
      <c r="D1967">
        <v>3</v>
      </c>
      <c r="E1967">
        <v>1</v>
      </c>
      <c r="F1967" s="17">
        <v>27495.59</v>
      </c>
      <c r="G1967" t="s">
        <v>8349</v>
      </c>
      <c r="H1967" t="s">
        <v>8353</v>
      </c>
      <c r="I1967" t="s">
        <v>8360</v>
      </c>
      <c r="L1967" s="20">
        <v>1981</v>
      </c>
      <c r="M1967" s="20" t="s">
        <v>8359</v>
      </c>
      <c r="N1967" s="20" t="s">
        <v>8349</v>
      </c>
      <c r="O1967" s="20" t="s">
        <v>8353</v>
      </c>
      <c r="P1967" s="20" t="s">
        <v>8360</v>
      </c>
      <c r="Q1967" s="20" t="str">
        <f>CONCATENATE(Table1[[#This Row],[date]],"-",M1967,"-",L1967)</f>
        <v>3-Oct-1981</v>
      </c>
      <c r="R1967" s="24">
        <f t="shared" si="30"/>
        <v>41.680292900350203</v>
      </c>
    </row>
    <row r="1968" spans="1:18" x14ac:dyDescent="0.25">
      <c r="A1968" t="s">
        <v>746</v>
      </c>
      <c r="B1968">
        <v>1965</v>
      </c>
      <c r="C1968" t="s">
        <v>8359</v>
      </c>
      <c r="D1968">
        <v>19</v>
      </c>
      <c r="E1968">
        <v>0</v>
      </c>
      <c r="F1968" s="17">
        <v>27533.91</v>
      </c>
      <c r="G1968" t="s">
        <v>8349</v>
      </c>
      <c r="H1968" t="s">
        <v>8350</v>
      </c>
      <c r="I1968" t="s">
        <v>8351</v>
      </c>
      <c r="L1968" s="20">
        <v>1965</v>
      </c>
      <c r="M1968" s="20" t="s">
        <v>8359</v>
      </c>
      <c r="N1968" s="20" t="s">
        <v>8349</v>
      </c>
      <c r="O1968" s="20" t="s">
        <v>8350</v>
      </c>
      <c r="P1968" s="20" t="s">
        <v>8351</v>
      </c>
      <c r="Q1968" s="20" t="str">
        <f>CONCATENATE(Table1[[#This Row],[date]],"-",M1968,"-",L1968)</f>
        <v>19-Oct-1965</v>
      </c>
      <c r="R1968" s="24">
        <f t="shared" si="30"/>
        <v>57.636502853960735</v>
      </c>
    </row>
    <row r="1969" spans="1:18" x14ac:dyDescent="0.25">
      <c r="A1969" t="s">
        <v>744</v>
      </c>
      <c r="B1969">
        <v>1984</v>
      </c>
      <c r="C1969" t="s">
        <v>8348</v>
      </c>
      <c r="D1969">
        <v>22</v>
      </c>
      <c r="E1969">
        <v>3</v>
      </c>
      <c r="F1969" s="17">
        <v>27534.53</v>
      </c>
      <c r="G1969" t="s">
        <v>8349</v>
      </c>
      <c r="H1969" t="s">
        <v>8349</v>
      </c>
      <c r="I1969" t="s">
        <v>8360</v>
      </c>
      <c r="L1969" s="20">
        <v>1984</v>
      </c>
      <c r="M1969" s="20" t="s">
        <v>8348</v>
      </c>
      <c r="N1969" s="20" t="s">
        <v>8349</v>
      </c>
      <c r="O1969" s="20" t="s">
        <v>8349</v>
      </c>
      <c r="P1969" s="20" t="s">
        <v>8360</v>
      </c>
      <c r="Q1969" s="20" t="str">
        <f>CONCATENATE(Table1[[#This Row],[date]],"-",M1969,"-",L1969)</f>
        <v>22-Jul-1984</v>
      </c>
      <c r="R1969" s="24">
        <f t="shared" si="30"/>
        <v>38.87748117727584</v>
      </c>
    </row>
    <row r="1970" spans="1:18" x14ac:dyDescent="0.25">
      <c r="A1970" t="s">
        <v>742</v>
      </c>
      <c r="B1970">
        <v>1985</v>
      </c>
      <c r="C1970" t="s">
        <v>8352</v>
      </c>
      <c r="D1970">
        <v>6</v>
      </c>
      <c r="E1970">
        <v>3</v>
      </c>
      <c r="F1970" s="17">
        <v>27598.93</v>
      </c>
      <c r="G1970" t="s">
        <v>8349</v>
      </c>
      <c r="H1970" t="s">
        <v>8353</v>
      </c>
      <c r="I1970" t="s">
        <v>8360</v>
      </c>
      <c r="L1970" s="20">
        <v>1985</v>
      </c>
      <c r="M1970" s="20" t="s">
        <v>8352</v>
      </c>
      <c r="N1970" s="20" t="s">
        <v>8349</v>
      </c>
      <c r="O1970" s="20" t="s">
        <v>8353</v>
      </c>
      <c r="P1970" s="20" t="s">
        <v>8360</v>
      </c>
      <c r="Q1970" s="20" t="str">
        <f>CONCATENATE(Table1[[#This Row],[date]],"-",M1970,"-",L1970)</f>
        <v>6-Nov-1985</v>
      </c>
      <c r="R1970" s="24">
        <f t="shared" si="30"/>
        <v>37.587194608256105</v>
      </c>
    </row>
    <row r="1971" spans="1:18" x14ac:dyDescent="0.25">
      <c r="A1971" t="s">
        <v>740</v>
      </c>
      <c r="B1971">
        <v>1992</v>
      </c>
      <c r="C1971" t="s">
        <v>8354</v>
      </c>
      <c r="D1971">
        <v>11</v>
      </c>
      <c r="E1971">
        <v>0</v>
      </c>
      <c r="F1971" s="17">
        <v>27614.71</v>
      </c>
      <c r="G1971" t="s">
        <v>8349</v>
      </c>
      <c r="H1971" t="s">
        <v>8350</v>
      </c>
      <c r="I1971" t="s">
        <v>8360</v>
      </c>
      <c r="L1971" s="20">
        <v>1992</v>
      </c>
      <c r="M1971" s="20" t="s">
        <v>8354</v>
      </c>
      <c r="N1971" s="20" t="s">
        <v>8349</v>
      </c>
      <c r="O1971" s="20" t="s">
        <v>8350</v>
      </c>
      <c r="P1971" s="20" t="s">
        <v>8360</v>
      </c>
      <c r="Q1971" s="20" t="str">
        <f>CONCATENATE(Table1[[#This Row],[date]],"-",M1971,"-",L1971)</f>
        <v>11-Jun-1992</v>
      </c>
      <c r="R1971" s="24">
        <f t="shared" si="30"/>
        <v>30.989733059548254</v>
      </c>
    </row>
    <row r="1972" spans="1:18" x14ac:dyDescent="0.25">
      <c r="A1972" t="s">
        <v>738</v>
      </c>
      <c r="B1972">
        <v>1997</v>
      </c>
      <c r="C1972" t="s">
        <v>8355</v>
      </c>
      <c r="D1972">
        <v>9</v>
      </c>
      <c r="E1972">
        <v>0</v>
      </c>
      <c r="F1972" s="17">
        <v>27619.360000000001</v>
      </c>
      <c r="G1972" t="s">
        <v>8349</v>
      </c>
      <c r="H1972" t="s">
        <v>8350</v>
      </c>
      <c r="I1972" t="s">
        <v>8360</v>
      </c>
      <c r="L1972" s="20">
        <v>1997</v>
      </c>
      <c r="M1972" s="20" t="s">
        <v>8355</v>
      </c>
      <c r="N1972" s="20" t="s">
        <v>8349</v>
      </c>
      <c r="O1972" s="20" t="s">
        <v>8350</v>
      </c>
      <c r="P1972" s="20" t="s">
        <v>8360</v>
      </c>
      <c r="Q1972" s="20" t="str">
        <f>CONCATENATE(Table1[[#This Row],[date]],"-",M1972,"-",L1972)</f>
        <v>9-Sep-1997</v>
      </c>
      <c r="R1972" s="24">
        <f t="shared" si="30"/>
        <v>25.745968968664435</v>
      </c>
    </row>
    <row r="1973" spans="1:18" x14ac:dyDescent="0.25">
      <c r="A1973" t="s">
        <v>736</v>
      </c>
      <c r="B1973">
        <v>1997</v>
      </c>
      <c r="C1973" t="s">
        <v>8359</v>
      </c>
      <c r="D1973">
        <v>7</v>
      </c>
      <c r="E1973">
        <v>0</v>
      </c>
      <c r="F1973" s="17">
        <v>27625.17</v>
      </c>
      <c r="G1973" t="s">
        <v>8353</v>
      </c>
      <c r="H1973" t="s">
        <v>8353</v>
      </c>
      <c r="I1973" t="s">
        <v>8360</v>
      </c>
      <c r="L1973" s="20">
        <v>1997</v>
      </c>
      <c r="M1973" s="20" t="s">
        <v>8359</v>
      </c>
      <c r="N1973" s="20" t="s">
        <v>8353</v>
      </c>
      <c r="O1973" s="20" t="s">
        <v>8353</v>
      </c>
      <c r="P1973" s="20" t="s">
        <v>8360</v>
      </c>
      <c r="Q1973" s="20" t="str">
        <f>CONCATENATE(Table1[[#This Row],[date]],"-",M1973,"-",L1973)</f>
        <v>7-Oct-1997</v>
      </c>
      <c r="R1973" s="24">
        <f t="shared" si="30"/>
        <v>25.669303316093703</v>
      </c>
    </row>
    <row r="1974" spans="1:18" x14ac:dyDescent="0.25">
      <c r="A1974" t="s">
        <v>734</v>
      </c>
      <c r="B1974">
        <v>1992</v>
      </c>
      <c r="C1974" t="s">
        <v>8348</v>
      </c>
      <c r="D1974">
        <v>3</v>
      </c>
      <c r="E1974">
        <v>0</v>
      </c>
      <c r="F1974" s="17">
        <v>27696.11</v>
      </c>
      <c r="G1974" t="s">
        <v>8353</v>
      </c>
      <c r="H1974" t="s">
        <v>8349</v>
      </c>
      <c r="I1974" t="s">
        <v>8360</v>
      </c>
      <c r="L1974" s="20">
        <v>1992</v>
      </c>
      <c r="M1974" s="20" t="s">
        <v>8348</v>
      </c>
      <c r="N1974" s="20" t="s">
        <v>8353</v>
      </c>
      <c r="O1974" s="20" t="s">
        <v>8349</v>
      </c>
      <c r="P1974" s="20" t="s">
        <v>8360</v>
      </c>
      <c r="Q1974" s="20" t="str">
        <f>CONCATENATE(Table1[[#This Row],[date]],"-",M1974,"-",L1974)</f>
        <v>3-Jul-1992</v>
      </c>
      <c r="R1974" s="24">
        <f t="shared" si="30"/>
        <v>30.92950034223135</v>
      </c>
    </row>
    <row r="1975" spans="1:18" x14ac:dyDescent="0.25">
      <c r="A1975" t="s">
        <v>732</v>
      </c>
      <c r="B1975">
        <v>2002</v>
      </c>
      <c r="C1975" t="s">
        <v>8357</v>
      </c>
      <c r="D1975">
        <v>6</v>
      </c>
      <c r="E1975">
        <v>1</v>
      </c>
      <c r="F1975" s="17">
        <v>27724.29</v>
      </c>
      <c r="G1975" t="s">
        <v>8353</v>
      </c>
      <c r="H1975" t="s">
        <v>8350</v>
      </c>
      <c r="I1975" t="s">
        <v>8351</v>
      </c>
      <c r="L1975" s="20">
        <v>2002</v>
      </c>
      <c r="M1975" s="20" t="s">
        <v>8357</v>
      </c>
      <c r="N1975" s="20" t="s">
        <v>8353</v>
      </c>
      <c r="O1975" s="20" t="s">
        <v>8350</v>
      </c>
      <c r="P1975" s="20" t="s">
        <v>8351</v>
      </c>
      <c r="Q1975" s="20" t="str">
        <f>CONCATENATE(Table1[[#This Row],[date]],"-",M1975,"-",L1975)</f>
        <v>6-Dec-2002</v>
      </c>
      <c r="R1975" s="24">
        <f t="shared" si="30"/>
        <v>20.505040448039825</v>
      </c>
    </row>
    <row r="1976" spans="1:18" x14ac:dyDescent="0.25">
      <c r="A1976" t="s">
        <v>730</v>
      </c>
      <c r="B1976">
        <v>1960</v>
      </c>
      <c r="C1976" t="s">
        <v>8348</v>
      </c>
      <c r="D1976">
        <v>6</v>
      </c>
      <c r="E1976">
        <v>0</v>
      </c>
      <c r="F1976" s="17">
        <v>27808.73</v>
      </c>
      <c r="G1976" t="s">
        <v>8353</v>
      </c>
      <c r="H1976" t="s">
        <v>8353</v>
      </c>
      <c r="I1976" t="s">
        <v>8351</v>
      </c>
      <c r="L1976" s="20">
        <v>1960</v>
      </c>
      <c r="M1976" s="20" t="s">
        <v>8348</v>
      </c>
      <c r="N1976" s="20" t="s">
        <v>8353</v>
      </c>
      <c r="O1976" s="20" t="s">
        <v>8353</v>
      </c>
      <c r="P1976" s="20" t="s">
        <v>8351</v>
      </c>
      <c r="Q1976" s="20" t="str">
        <f>CONCATENATE(Table1[[#This Row],[date]],"-",M1976,"-",L1976)</f>
        <v>6-Jul-1960</v>
      </c>
      <c r="R1976" s="24">
        <f t="shared" si="30"/>
        <v>62.921286789869953</v>
      </c>
    </row>
    <row r="1977" spans="1:18" x14ac:dyDescent="0.25">
      <c r="A1977" t="s">
        <v>728</v>
      </c>
      <c r="B1977">
        <v>1985</v>
      </c>
      <c r="C1977" t="s">
        <v>8357</v>
      </c>
      <c r="D1977">
        <v>4</v>
      </c>
      <c r="E1977">
        <v>3</v>
      </c>
      <c r="F1977" s="17">
        <v>27849.94</v>
      </c>
      <c r="G1977" t="s">
        <v>8353</v>
      </c>
      <c r="H1977" t="s">
        <v>8353</v>
      </c>
      <c r="I1977" t="s">
        <v>8360</v>
      </c>
      <c r="L1977" s="20">
        <v>1985</v>
      </c>
      <c r="M1977" s="20" t="s">
        <v>8357</v>
      </c>
      <c r="N1977" s="20" t="s">
        <v>8353</v>
      </c>
      <c r="O1977" s="20" t="s">
        <v>8353</v>
      </c>
      <c r="P1977" s="20" t="s">
        <v>8360</v>
      </c>
      <c r="Q1977" s="20" t="str">
        <f>CONCATENATE(Table1[[#This Row],[date]],"-",M1977,"-",L1977)</f>
        <v>4-Dec-1985</v>
      </c>
      <c r="R1977" s="24">
        <f t="shared" si="30"/>
        <v>37.510530749789389</v>
      </c>
    </row>
    <row r="1978" spans="1:18" x14ac:dyDescent="0.25">
      <c r="A1978" t="s">
        <v>726</v>
      </c>
      <c r="B1978">
        <v>1989</v>
      </c>
      <c r="C1978" t="s">
        <v>8352</v>
      </c>
      <c r="D1978">
        <v>21</v>
      </c>
      <c r="E1978">
        <v>3</v>
      </c>
      <c r="F1978" s="17">
        <v>27925.86</v>
      </c>
      <c r="G1978" t="s">
        <v>8353</v>
      </c>
      <c r="H1978" t="s">
        <v>8349</v>
      </c>
      <c r="I1978" t="s">
        <v>8360</v>
      </c>
      <c r="L1978" s="20">
        <v>1989</v>
      </c>
      <c r="M1978" s="20" t="s">
        <v>8352</v>
      </c>
      <c r="N1978" s="20" t="s">
        <v>8353</v>
      </c>
      <c r="O1978" s="20" t="s">
        <v>8349</v>
      </c>
      <c r="P1978" s="20" t="s">
        <v>8360</v>
      </c>
      <c r="Q1978" s="20" t="str">
        <f>CONCATENATE(Table1[[#This Row],[date]],"-",M1978,"-",L1978)</f>
        <v>21-Nov-1989</v>
      </c>
      <c r="R1978" s="24">
        <f t="shared" si="30"/>
        <v>33.546115935226467</v>
      </c>
    </row>
    <row r="1979" spans="1:18" x14ac:dyDescent="0.25">
      <c r="A1979" t="s">
        <v>724</v>
      </c>
      <c r="B1979">
        <v>1991</v>
      </c>
      <c r="C1979" t="s">
        <v>8354</v>
      </c>
      <c r="D1979">
        <v>4</v>
      </c>
      <c r="E1979">
        <v>3</v>
      </c>
      <c r="F1979" s="17">
        <v>27931.11</v>
      </c>
      <c r="G1979" t="s">
        <v>8353</v>
      </c>
      <c r="H1979" t="s">
        <v>8350</v>
      </c>
      <c r="I1979" t="s">
        <v>8360</v>
      </c>
      <c r="L1979" s="20">
        <v>1991</v>
      </c>
      <c r="M1979" s="20" t="s">
        <v>8354</v>
      </c>
      <c r="N1979" s="20" t="s">
        <v>8353</v>
      </c>
      <c r="O1979" s="20" t="s">
        <v>8350</v>
      </c>
      <c r="P1979" s="20" t="s">
        <v>8360</v>
      </c>
      <c r="Q1979" s="20" t="str">
        <f>CONCATENATE(Table1[[#This Row],[date]],"-",M1979,"-",L1979)</f>
        <v>4-Jun-1991</v>
      </c>
      <c r="R1979" s="24">
        <f t="shared" si="30"/>
        <v>32.011615365469176</v>
      </c>
    </row>
    <row r="1980" spans="1:18" x14ac:dyDescent="0.25">
      <c r="A1980" t="s">
        <v>722</v>
      </c>
      <c r="B1980">
        <v>1961</v>
      </c>
      <c r="C1980" t="s">
        <v>8348</v>
      </c>
      <c r="D1980">
        <v>28</v>
      </c>
      <c r="E1980">
        <v>3</v>
      </c>
      <c r="F1980" s="17">
        <v>27941.29</v>
      </c>
      <c r="G1980" t="s">
        <v>8353</v>
      </c>
      <c r="H1980" t="s">
        <v>8350</v>
      </c>
      <c r="I1980" t="s">
        <v>8360</v>
      </c>
      <c r="L1980" s="20">
        <v>1961</v>
      </c>
      <c r="M1980" s="20" t="s">
        <v>8348</v>
      </c>
      <c r="N1980" s="20" t="s">
        <v>8353</v>
      </c>
      <c r="O1980" s="20" t="s">
        <v>8350</v>
      </c>
      <c r="P1980" s="20" t="s">
        <v>8360</v>
      </c>
      <c r="Q1980" s="20" t="str">
        <f>CONCATENATE(Table1[[#This Row],[date]],"-",M1980,"-",L1980)</f>
        <v>28-Jul-1961</v>
      </c>
      <c r="R1980" s="24">
        <f t="shared" si="30"/>
        <v>61.863754889178615</v>
      </c>
    </row>
    <row r="1981" spans="1:18" x14ac:dyDescent="0.25">
      <c r="A1981" t="s">
        <v>720</v>
      </c>
      <c r="B1981">
        <v>1999</v>
      </c>
      <c r="C1981" t="s">
        <v>8357</v>
      </c>
      <c r="D1981">
        <v>21</v>
      </c>
      <c r="E1981">
        <v>0</v>
      </c>
      <c r="F1981" s="17">
        <v>27980.77</v>
      </c>
      <c r="G1981" t="s">
        <v>8353</v>
      </c>
      <c r="H1981" t="s">
        <v>8353</v>
      </c>
      <c r="I1981" t="s">
        <v>8360</v>
      </c>
      <c r="L1981" s="20">
        <v>1999</v>
      </c>
      <c r="M1981" s="20" t="s">
        <v>8357</v>
      </c>
      <c r="N1981" s="20" t="s">
        <v>8353</v>
      </c>
      <c r="O1981" s="20" t="s">
        <v>8353</v>
      </c>
      <c r="P1981" s="20" t="s">
        <v>8360</v>
      </c>
      <c r="Q1981" s="20" t="str">
        <f>CONCATENATE(Table1[[#This Row],[date]],"-",M1981,"-",L1981)</f>
        <v>21-Dec-1999</v>
      </c>
      <c r="R1981" s="24">
        <f t="shared" si="30"/>
        <v>23.464023655678456</v>
      </c>
    </row>
    <row r="1982" spans="1:18" x14ac:dyDescent="0.25">
      <c r="A1982" t="s">
        <v>718</v>
      </c>
      <c r="B1982">
        <v>1985</v>
      </c>
      <c r="C1982" t="s">
        <v>8352</v>
      </c>
      <c r="D1982">
        <v>29</v>
      </c>
      <c r="E1982">
        <v>3</v>
      </c>
      <c r="F1982" s="17">
        <v>28006.94</v>
      </c>
      <c r="G1982" t="s">
        <v>8353</v>
      </c>
      <c r="H1982" t="s">
        <v>8349</v>
      </c>
      <c r="I1982" t="s">
        <v>8360</v>
      </c>
      <c r="L1982" s="20">
        <v>1985</v>
      </c>
      <c r="M1982" s="20" t="s">
        <v>8352</v>
      </c>
      <c r="N1982" s="20" t="s">
        <v>8353</v>
      </c>
      <c r="O1982" s="20" t="s">
        <v>8349</v>
      </c>
      <c r="P1982" s="20" t="s">
        <v>8360</v>
      </c>
      <c r="Q1982" s="20" t="str">
        <f>CONCATENATE(Table1[[#This Row],[date]],"-",M1982,"-",L1982)</f>
        <v>29-Nov-1985</v>
      </c>
      <c r="R1982" s="24">
        <f t="shared" si="30"/>
        <v>37.524220724515587</v>
      </c>
    </row>
    <row r="1983" spans="1:18" x14ac:dyDescent="0.25">
      <c r="A1983" t="s">
        <v>716</v>
      </c>
      <c r="B1983">
        <v>1960</v>
      </c>
      <c r="C1983" t="s">
        <v>8352</v>
      </c>
      <c r="D1983">
        <v>22</v>
      </c>
      <c r="E1983">
        <v>0</v>
      </c>
      <c r="F1983" s="17">
        <v>28101.33</v>
      </c>
      <c r="G1983" t="s">
        <v>8353</v>
      </c>
      <c r="H1983" t="s">
        <v>8349</v>
      </c>
      <c r="I1983" t="s">
        <v>8362</v>
      </c>
      <c r="L1983" s="20">
        <v>1960</v>
      </c>
      <c r="M1983" s="20" t="s">
        <v>8352</v>
      </c>
      <c r="N1983" s="20" t="s">
        <v>8353</v>
      </c>
      <c r="O1983" s="20" t="s">
        <v>8349</v>
      </c>
      <c r="P1983" s="20" t="s">
        <v>8362</v>
      </c>
      <c r="Q1983" s="20" t="str">
        <f>CONCATENATE(Table1[[#This Row],[date]],"-",M1983,"-",L1983)</f>
        <v>22-Nov-1960</v>
      </c>
      <c r="R1983" s="24">
        <f t="shared" si="30"/>
        <v>62.540725530458587</v>
      </c>
    </row>
    <row r="1984" spans="1:18" x14ac:dyDescent="0.25">
      <c r="A1984" t="s">
        <v>714</v>
      </c>
      <c r="B1984">
        <v>1999</v>
      </c>
      <c r="C1984" t="s">
        <v>8355</v>
      </c>
      <c r="D1984">
        <v>6</v>
      </c>
      <c r="E1984">
        <v>0</v>
      </c>
      <c r="F1984" s="17">
        <v>28245.34</v>
      </c>
      <c r="G1984" t="s">
        <v>8353</v>
      </c>
      <c r="H1984" t="s">
        <v>8350</v>
      </c>
      <c r="I1984" t="s">
        <v>8360</v>
      </c>
      <c r="L1984" s="20">
        <v>1999</v>
      </c>
      <c r="M1984" s="20" t="s">
        <v>8355</v>
      </c>
      <c r="N1984" s="20" t="s">
        <v>8353</v>
      </c>
      <c r="O1984" s="20" t="s">
        <v>8350</v>
      </c>
      <c r="P1984" s="20" t="s">
        <v>8360</v>
      </c>
      <c r="Q1984" s="20" t="str">
        <f>CONCATENATE(Table1[[#This Row],[date]],"-",M1984,"-",L1984)</f>
        <v>6-Sep-1999</v>
      </c>
      <c r="R1984" s="24">
        <f t="shared" si="30"/>
        <v>23.754243784908553</v>
      </c>
    </row>
    <row r="1985" spans="1:18" x14ac:dyDescent="0.25">
      <c r="A1985" t="s">
        <v>712</v>
      </c>
      <c r="B1985">
        <v>1963</v>
      </c>
      <c r="C1985" t="s">
        <v>8352</v>
      </c>
      <c r="D1985">
        <v>25</v>
      </c>
      <c r="E1985">
        <v>1</v>
      </c>
      <c r="F1985" s="17">
        <v>28287.9</v>
      </c>
      <c r="G1985" t="s">
        <v>8353</v>
      </c>
      <c r="H1985" t="s">
        <v>8353</v>
      </c>
      <c r="I1985" t="s">
        <v>8351</v>
      </c>
      <c r="L1985" s="20">
        <v>1963</v>
      </c>
      <c r="M1985" s="20" t="s">
        <v>8352</v>
      </c>
      <c r="N1985" s="20" t="s">
        <v>8353</v>
      </c>
      <c r="O1985" s="20" t="s">
        <v>8353</v>
      </c>
      <c r="P1985" s="20" t="s">
        <v>8351</v>
      </c>
      <c r="Q1985" s="20" t="str">
        <f>CONCATENATE(Table1[[#This Row],[date]],"-",M1985,"-",L1985)</f>
        <v>25-Nov-1963</v>
      </c>
      <c r="R1985" s="24">
        <f t="shared" si="30"/>
        <v>59.535233393177741</v>
      </c>
    </row>
    <row r="1986" spans="1:18" x14ac:dyDescent="0.25">
      <c r="A1986" t="s">
        <v>710</v>
      </c>
      <c r="B1986">
        <v>1990</v>
      </c>
      <c r="C1986" t="s">
        <v>8357</v>
      </c>
      <c r="D1986">
        <v>24</v>
      </c>
      <c r="E1986">
        <v>3</v>
      </c>
      <c r="F1986" s="17">
        <v>28302.33</v>
      </c>
      <c r="G1986" t="s">
        <v>8353</v>
      </c>
      <c r="H1986" t="s">
        <v>8349</v>
      </c>
      <c r="I1986" t="s">
        <v>8360</v>
      </c>
      <c r="L1986" s="20">
        <v>1990</v>
      </c>
      <c r="M1986" s="20" t="s">
        <v>8357</v>
      </c>
      <c r="N1986" s="20" t="s">
        <v>8353</v>
      </c>
      <c r="O1986" s="20" t="s">
        <v>8349</v>
      </c>
      <c r="P1986" s="20" t="s">
        <v>8360</v>
      </c>
      <c r="Q1986" s="20" t="str">
        <f>CONCATENATE(Table1[[#This Row],[date]],"-",M1986,"-",L1986)</f>
        <v>24-Dec-1990</v>
      </c>
      <c r="R1986" s="24">
        <f t="shared" si="30"/>
        <v>32.455789982283783</v>
      </c>
    </row>
    <row r="1987" spans="1:18" x14ac:dyDescent="0.25">
      <c r="A1987" t="s">
        <v>708</v>
      </c>
      <c r="B1987">
        <v>1977</v>
      </c>
      <c r="C1987" t="s">
        <v>8357</v>
      </c>
      <c r="D1987">
        <v>2</v>
      </c>
      <c r="E1987">
        <v>1</v>
      </c>
      <c r="F1987" s="17">
        <v>28340.19</v>
      </c>
      <c r="G1987" t="s">
        <v>8353</v>
      </c>
      <c r="H1987" t="s">
        <v>8349</v>
      </c>
      <c r="I1987" t="s">
        <v>8356</v>
      </c>
      <c r="L1987" s="20">
        <v>1977</v>
      </c>
      <c r="M1987" s="20" t="s">
        <v>8357</v>
      </c>
      <c r="N1987" s="20" t="s">
        <v>8353</v>
      </c>
      <c r="O1987" s="20" t="s">
        <v>8349</v>
      </c>
      <c r="P1987" s="20" t="s">
        <v>8356</v>
      </c>
      <c r="Q1987" s="20" t="str">
        <f>CONCATENATE(Table1[[#This Row],[date]],"-",M1987,"-",L1987)</f>
        <v>2-Dec-1977</v>
      </c>
      <c r="R1987" s="24">
        <f t="shared" ref="R1987:R2050" si="31">YEARFRAC(Q1987,DATE(2023,6,8),1)</f>
        <v>45.516020039613188</v>
      </c>
    </row>
    <row r="1988" spans="1:18" x14ac:dyDescent="0.25">
      <c r="A1988" t="s">
        <v>706</v>
      </c>
      <c r="B1988">
        <v>1974</v>
      </c>
      <c r="C1988" t="s">
        <v>8355</v>
      </c>
      <c r="D1988">
        <v>16</v>
      </c>
      <c r="E1988">
        <v>1</v>
      </c>
      <c r="F1988" s="17">
        <v>28468.92</v>
      </c>
      <c r="G1988" t="s">
        <v>8353</v>
      </c>
      <c r="H1988" t="s">
        <v>8353</v>
      </c>
      <c r="I1988" t="s">
        <v>8356</v>
      </c>
      <c r="L1988" s="20">
        <v>1974</v>
      </c>
      <c r="M1988" s="20" t="s">
        <v>8355</v>
      </c>
      <c r="N1988" s="20" t="s">
        <v>8353</v>
      </c>
      <c r="O1988" s="20" t="s">
        <v>8353</v>
      </c>
      <c r="P1988" s="20" t="s">
        <v>8356</v>
      </c>
      <c r="Q1988" s="20" t="str">
        <f>CONCATENATE(Table1[[#This Row],[date]],"-",M1988,"-",L1988)</f>
        <v>16-Sep-1974</v>
      </c>
      <c r="R1988" s="24">
        <f t="shared" si="31"/>
        <v>48.726864527434017</v>
      </c>
    </row>
    <row r="1989" spans="1:18" x14ac:dyDescent="0.25">
      <c r="A1989" t="s">
        <v>704</v>
      </c>
      <c r="B1989">
        <v>1982</v>
      </c>
      <c r="C1989" t="s">
        <v>8357</v>
      </c>
      <c r="D1989">
        <v>11</v>
      </c>
      <c r="E1989">
        <v>1</v>
      </c>
      <c r="F1989" s="17">
        <v>28476.73</v>
      </c>
      <c r="G1989" t="s">
        <v>8353</v>
      </c>
      <c r="H1989" t="s">
        <v>8349</v>
      </c>
      <c r="I1989" t="s">
        <v>8356</v>
      </c>
      <c r="L1989" s="20">
        <v>1982</v>
      </c>
      <c r="M1989" s="20" t="s">
        <v>8357</v>
      </c>
      <c r="N1989" s="20" t="s">
        <v>8353</v>
      </c>
      <c r="O1989" s="20" t="s">
        <v>8349</v>
      </c>
      <c r="P1989" s="20" t="s">
        <v>8356</v>
      </c>
      <c r="Q1989" s="20" t="str">
        <f>CONCATENATE(Table1[[#This Row],[date]],"-",M1989,"-",L1989)</f>
        <v>11-Dec-1982</v>
      </c>
      <c r="R1989" s="24">
        <f t="shared" si="31"/>
        <v>40.491395045632331</v>
      </c>
    </row>
    <row r="1990" spans="1:18" x14ac:dyDescent="0.25">
      <c r="A1990" t="s">
        <v>702</v>
      </c>
      <c r="B1990">
        <v>1985</v>
      </c>
      <c r="C1990" t="s">
        <v>8355</v>
      </c>
      <c r="D1990">
        <v>27</v>
      </c>
      <c r="E1990">
        <v>3</v>
      </c>
      <c r="F1990" s="17">
        <v>28542.86</v>
      </c>
      <c r="G1990" t="s">
        <v>8353</v>
      </c>
      <c r="H1990" t="s">
        <v>8350</v>
      </c>
      <c r="I1990" t="s">
        <v>8360</v>
      </c>
      <c r="L1990" s="20">
        <v>1985</v>
      </c>
      <c r="M1990" s="20" t="s">
        <v>8355</v>
      </c>
      <c r="N1990" s="20" t="s">
        <v>8353</v>
      </c>
      <c r="O1990" s="20" t="s">
        <v>8350</v>
      </c>
      <c r="P1990" s="20" t="s">
        <v>8360</v>
      </c>
      <c r="Q1990" s="20" t="str">
        <f>CONCATENATE(Table1[[#This Row],[date]],"-",M1990,"-",L1990)</f>
        <v>27-Sep-1985</v>
      </c>
      <c r="R1990" s="24">
        <f t="shared" si="31"/>
        <v>37.696714406065709</v>
      </c>
    </row>
    <row r="1991" spans="1:18" x14ac:dyDescent="0.25">
      <c r="A1991" t="s">
        <v>700</v>
      </c>
      <c r="B1991">
        <v>1990</v>
      </c>
      <c r="C1991" t="s">
        <v>8357</v>
      </c>
      <c r="D1991">
        <v>5</v>
      </c>
      <c r="E1991">
        <v>3</v>
      </c>
      <c r="F1991" s="17">
        <v>28716.14</v>
      </c>
      <c r="G1991" t="s">
        <v>8353</v>
      </c>
      <c r="H1991" t="s">
        <v>8350</v>
      </c>
      <c r="I1991" t="s">
        <v>8360</v>
      </c>
      <c r="L1991" s="20">
        <v>1990</v>
      </c>
      <c r="M1991" s="20" t="s">
        <v>8357</v>
      </c>
      <c r="N1991" s="20" t="s">
        <v>8353</v>
      </c>
      <c r="O1991" s="20" t="s">
        <v>8350</v>
      </c>
      <c r="P1991" s="20" t="s">
        <v>8360</v>
      </c>
      <c r="Q1991" s="20" t="str">
        <f>CONCATENATE(Table1[[#This Row],[date]],"-",M1991,"-",L1991)</f>
        <v>5-Dec-1990</v>
      </c>
      <c r="R1991" s="24">
        <f t="shared" si="31"/>
        <v>32.507811241745848</v>
      </c>
    </row>
    <row r="1992" spans="1:18" x14ac:dyDescent="0.25">
      <c r="A1992" t="s">
        <v>698</v>
      </c>
      <c r="B1992">
        <v>1961</v>
      </c>
      <c r="C1992" t="s">
        <v>8358</v>
      </c>
      <c r="D1992">
        <v>3</v>
      </c>
      <c r="E1992">
        <v>1</v>
      </c>
      <c r="F1992" s="17">
        <v>28868.66</v>
      </c>
      <c r="G1992" t="s">
        <v>8353</v>
      </c>
      <c r="H1992" t="s">
        <v>8349</v>
      </c>
      <c r="I1992" t="s">
        <v>8356</v>
      </c>
      <c r="L1992" s="20">
        <v>1961</v>
      </c>
      <c r="M1992" s="20" t="s">
        <v>8358</v>
      </c>
      <c r="N1992" s="20" t="s">
        <v>8353</v>
      </c>
      <c r="O1992" s="20" t="s">
        <v>8349</v>
      </c>
      <c r="P1992" s="20" t="s">
        <v>8356</v>
      </c>
      <c r="Q1992" s="20" t="str">
        <f>CONCATENATE(Table1[[#This Row],[date]],"-",M1992,"-",L1992)</f>
        <v>3-Aug-1961</v>
      </c>
      <c r="R1992" s="24">
        <f t="shared" si="31"/>
        <v>61.847327249022165</v>
      </c>
    </row>
    <row r="1993" spans="1:18" x14ac:dyDescent="0.25">
      <c r="A1993" t="s">
        <v>696</v>
      </c>
      <c r="B1993">
        <v>1962</v>
      </c>
      <c r="C1993" t="s">
        <v>8348</v>
      </c>
      <c r="D1993">
        <v>25</v>
      </c>
      <c r="E1993">
        <v>0</v>
      </c>
      <c r="F1993" s="17">
        <v>28923.14</v>
      </c>
      <c r="G1993" t="s">
        <v>8353</v>
      </c>
      <c r="H1993" t="s">
        <v>8353</v>
      </c>
      <c r="I1993" t="s">
        <v>8356</v>
      </c>
      <c r="L1993" s="20">
        <v>1962</v>
      </c>
      <c r="M1993" s="20" t="s">
        <v>8348</v>
      </c>
      <c r="N1993" s="20" t="s">
        <v>8353</v>
      </c>
      <c r="O1993" s="20" t="s">
        <v>8353</v>
      </c>
      <c r="P1993" s="20" t="s">
        <v>8356</v>
      </c>
      <c r="Q1993" s="20" t="str">
        <f>CONCATENATE(Table1[[#This Row],[date]],"-",M1993,"-",L1993)</f>
        <v>25-Jul-1962</v>
      </c>
      <c r="R1993" s="24">
        <f t="shared" si="31"/>
        <v>60.871980569662178</v>
      </c>
    </row>
    <row r="1994" spans="1:18" x14ac:dyDescent="0.25">
      <c r="A1994" t="s">
        <v>694</v>
      </c>
      <c r="B1994">
        <v>1959</v>
      </c>
      <c r="C1994" t="s">
        <v>8357</v>
      </c>
      <c r="D1994">
        <v>5</v>
      </c>
      <c r="E1994">
        <v>0</v>
      </c>
      <c r="F1994" s="17">
        <v>28950.47</v>
      </c>
      <c r="G1994" t="s">
        <v>8353</v>
      </c>
      <c r="H1994" t="s">
        <v>8353</v>
      </c>
      <c r="I1994" t="s">
        <v>8356</v>
      </c>
      <c r="L1994" s="20">
        <v>1959</v>
      </c>
      <c r="M1994" s="20" t="s">
        <v>8357</v>
      </c>
      <c r="N1994" s="20" t="s">
        <v>8353</v>
      </c>
      <c r="O1994" s="20" t="s">
        <v>8353</v>
      </c>
      <c r="P1994" s="20" t="s">
        <v>8356</v>
      </c>
      <c r="Q1994" s="20" t="str">
        <f>CONCATENATE(Table1[[#This Row],[date]],"-",M1994,"-",L1994)</f>
        <v>5-Dec-1959</v>
      </c>
      <c r="R1994" s="24">
        <f t="shared" si="31"/>
        <v>63.507855608441091</v>
      </c>
    </row>
    <row r="1995" spans="1:18" x14ac:dyDescent="0.25">
      <c r="A1995" t="s">
        <v>692</v>
      </c>
      <c r="B1995">
        <v>2003</v>
      </c>
      <c r="C1995" t="s">
        <v>8355</v>
      </c>
      <c r="D1995">
        <v>1</v>
      </c>
      <c r="E1995">
        <v>0</v>
      </c>
      <c r="F1995" s="17">
        <v>28998.68</v>
      </c>
      <c r="G1995" t="s">
        <v>8353</v>
      </c>
      <c r="H1995" t="s">
        <v>8350</v>
      </c>
      <c r="I1995" t="s">
        <v>8360</v>
      </c>
      <c r="L1995" s="20">
        <v>2003</v>
      </c>
      <c r="M1995" s="20" t="s">
        <v>8355</v>
      </c>
      <c r="N1995" s="20" t="s">
        <v>8353</v>
      </c>
      <c r="O1995" s="20" t="s">
        <v>8350</v>
      </c>
      <c r="P1995" s="20" t="s">
        <v>8360</v>
      </c>
      <c r="Q1995" s="20" t="str">
        <f>CONCATENATE(Table1[[#This Row],[date]],"-",M1995,"-",L1995)</f>
        <v>1-Sep-2003</v>
      </c>
      <c r="R1995" s="24">
        <f t="shared" si="31"/>
        <v>19.76792698826597</v>
      </c>
    </row>
    <row r="1996" spans="1:18" x14ac:dyDescent="0.25">
      <c r="A1996" t="s">
        <v>690</v>
      </c>
      <c r="B1996">
        <v>1992</v>
      </c>
      <c r="C1996" t="s">
        <v>8348</v>
      </c>
      <c r="D1996">
        <v>7</v>
      </c>
      <c r="E1996">
        <v>0</v>
      </c>
      <c r="F1996" s="17">
        <v>29007.82</v>
      </c>
      <c r="G1996" t="s">
        <v>8353</v>
      </c>
      <c r="H1996" t="s">
        <v>8350</v>
      </c>
      <c r="I1996" t="s">
        <v>8360</v>
      </c>
      <c r="L1996" s="20">
        <v>1992</v>
      </c>
      <c r="M1996" s="20" t="s">
        <v>8348</v>
      </c>
      <c r="N1996" s="20" t="s">
        <v>8353</v>
      </c>
      <c r="O1996" s="20" t="s">
        <v>8350</v>
      </c>
      <c r="P1996" s="20" t="s">
        <v>8360</v>
      </c>
      <c r="Q1996" s="20" t="str">
        <f>CONCATENATE(Table1[[#This Row],[date]],"-",M1996,"-",L1996)</f>
        <v>7-Jul-1992</v>
      </c>
      <c r="R1996" s="24">
        <f t="shared" si="31"/>
        <v>30.918548939082822</v>
      </c>
    </row>
    <row r="1997" spans="1:18" x14ac:dyDescent="0.25">
      <c r="A1997" t="s">
        <v>688</v>
      </c>
      <c r="B1997">
        <v>1980</v>
      </c>
      <c r="C1997" t="s">
        <v>8348</v>
      </c>
      <c r="D1997">
        <v>14</v>
      </c>
      <c r="E1997">
        <v>2</v>
      </c>
      <c r="F1997" s="17">
        <v>29114.21</v>
      </c>
      <c r="G1997" t="s">
        <v>8353</v>
      </c>
      <c r="H1997" t="s">
        <v>8350</v>
      </c>
      <c r="I1997" t="s">
        <v>8360</v>
      </c>
      <c r="L1997" s="20">
        <v>1980</v>
      </c>
      <c r="M1997" s="20" t="s">
        <v>8348</v>
      </c>
      <c r="N1997" s="20" t="s">
        <v>8353</v>
      </c>
      <c r="O1997" s="20" t="s">
        <v>8350</v>
      </c>
      <c r="P1997" s="20" t="s">
        <v>8360</v>
      </c>
      <c r="Q1997" s="20" t="str">
        <f>CONCATENATE(Table1[[#This Row],[date]],"-",M1997,"-",L1997)</f>
        <v>14-Jul-1980</v>
      </c>
      <c r="R1997" s="24">
        <f t="shared" si="31"/>
        <v>42.899383983572896</v>
      </c>
    </row>
    <row r="1998" spans="1:18" x14ac:dyDescent="0.25">
      <c r="A1998" t="s">
        <v>686</v>
      </c>
      <c r="B1998">
        <v>1978</v>
      </c>
      <c r="C1998" t="s">
        <v>8352</v>
      </c>
      <c r="D1998">
        <v>29</v>
      </c>
      <c r="E1998">
        <v>2</v>
      </c>
      <c r="F1998" s="17">
        <v>29114.77</v>
      </c>
      <c r="G1998" t="s">
        <v>8353</v>
      </c>
      <c r="H1998" t="s">
        <v>8353</v>
      </c>
      <c r="I1998" t="s">
        <v>8360</v>
      </c>
      <c r="L1998" s="20">
        <v>1978</v>
      </c>
      <c r="M1998" s="20" t="s">
        <v>8352</v>
      </c>
      <c r="N1998" s="20" t="s">
        <v>8353</v>
      </c>
      <c r="O1998" s="20" t="s">
        <v>8353</v>
      </c>
      <c r="P1998" s="20" t="s">
        <v>8360</v>
      </c>
      <c r="Q1998" s="20" t="str">
        <f>CONCATENATE(Table1[[#This Row],[date]],"-",M1998,"-",L1998)</f>
        <v>29-Nov-1978</v>
      </c>
      <c r="R1998" s="24">
        <f t="shared" si="31"/>
        <v>44.524254508660199</v>
      </c>
    </row>
    <row r="1999" spans="1:18" x14ac:dyDescent="0.25">
      <c r="A1999" t="s">
        <v>684</v>
      </c>
      <c r="B1999">
        <v>1961</v>
      </c>
      <c r="C1999" t="s">
        <v>8357</v>
      </c>
      <c r="D1999">
        <v>24</v>
      </c>
      <c r="E1999">
        <v>0</v>
      </c>
      <c r="F1999" s="17">
        <v>29141.360000000001</v>
      </c>
      <c r="G1999" t="s">
        <v>8353</v>
      </c>
      <c r="H1999" t="s">
        <v>8350</v>
      </c>
      <c r="I1999" t="s">
        <v>8356</v>
      </c>
      <c r="L1999" s="20">
        <v>1961</v>
      </c>
      <c r="M1999" s="20" t="s">
        <v>8357</v>
      </c>
      <c r="N1999" s="20" t="s">
        <v>8353</v>
      </c>
      <c r="O1999" s="20" t="s">
        <v>8350</v>
      </c>
      <c r="P1999" s="20" t="s">
        <v>8356</v>
      </c>
      <c r="Q1999" s="20" t="str">
        <f>CONCATENATE(Table1[[#This Row],[date]],"-",M1999,"-",L1999)</f>
        <v>24-Dec-1961</v>
      </c>
      <c r="R1999" s="24">
        <f t="shared" si="31"/>
        <v>61.455801825293349</v>
      </c>
    </row>
    <row r="2000" spans="1:18" x14ac:dyDescent="0.25">
      <c r="A2000" t="s">
        <v>682</v>
      </c>
      <c r="B2000">
        <v>1976</v>
      </c>
      <c r="C2000" t="s">
        <v>8352</v>
      </c>
      <c r="D2000">
        <v>8</v>
      </c>
      <c r="E2000">
        <v>2</v>
      </c>
      <c r="F2000" s="17">
        <v>29160.39</v>
      </c>
      <c r="G2000" t="s">
        <v>8353</v>
      </c>
      <c r="H2000" t="s">
        <v>8349</v>
      </c>
      <c r="I2000" t="s">
        <v>8360</v>
      </c>
      <c r="L2000" s="20">
        <v>1976</v>
      </c>
      <c r="M2000" s="20" t="s">
        <v>8352</v>
      </c>
      <c r="N2000" s="20" t="s">
        <v>8353</v>
      </c>
      <c r="O2000" s="20" t="s">
        <v>8349</v>
      </c>
      <c r="P2000" s="20" t="s">
        <v>8360</v>
      </c>
      <c r="Q2000" s="20" t="str">
        <f>CONCATENATE(Table1[[#This Row],[date]],"-",M2000,"-",L2000)</f>
        <v>8-Nov-1976</v>
      </c>
      <c r="R2000" s="24">
        <f t="shared" si="31"/>
        <v>46.579055441478438</v>
      </c>
    </row>
    <row r="2001" spans="1:18" x14ac:dyDescent="0.25">
      <c r="A2001" t="s">
        <v>680</v>
      </c>
      <c r="B2001">
        <v>1969</v>
      </c>
      <c r="C2001" t="s">
        <v>8348</v>
      </c>
      <c r="D2001">
        <v>9</v>
      </c>
      <c r="E2001">
        <v>2</v>
      </c>
      <c r="F2001" s="17">
        <v>29186.48</v>
      </c>
      <c r="G2001" t="s">
        <v>8353</v>
      </c>
      <c r="H2001" t="s">
        <v>8350</v>
      </c>
      <c r="I2001" t="s">
        <v>8366</v>
      </c>
      <c r="L2001" s="20">
        <v>1969</v>
      </c>
      <c r="M2001" s="20" t="s">
        <v>8348</v>
      </c>
      <c r="N2001" s="20" t="s">
        <v>8353</v>
      </c>
      <c r="O2001" s="20" t="s">
        <v>8350</v>
      </c>
      <c r="P2001" s="20" t="s">
        <v>8366</v>
      </c>
      <c r="Q2001" s="20" t="str">
        <f>CONCATENATE(Table1[[#This Row],[date]],"-",M2001,"-",L2001)</f>
        <v>9-Jul-1969</v>
      </c>
      <c r="R2001" s="24">
        <f t="shared" si="31"/>
        <v>53.915770609318997</v>
      </c>
    </row>
    <row r="2002" spans="1:18" x14ac:dyDescent="0.25">
      <c r="A2002" t="s">
        <v>678</v>
      </c>
      <c r="B2002">
        <v>1978</v>
      </c>
      <c r="C2002" t="s">
        <v>8348</v>
      </c>
      <c r="D2002">
        <v>21</v>
      </c>
      <c r="E2002">
        <v>2</v>
      </c>
      <c r="F2002" s="17">
        <v>29227.599999999999</v>
      </c>
      <c r="G2002" t="s">
        <v>8353</v>
      </c>
      <c r="H2002" t="s">
        <v>8350</v>
      </c>
      <c r="I2002" t="s">
        <v>8356</v>
      </c>
      <c r="L2002" s="20">
        <v>1978</v>
      </c>
      <c r="M2002" s="20" t="s">
        <v>8348</v>
      </c>
      <c r="N2002" s="20" t="s">
        <v>8353</v>
      </c>
      <c r="O2002" s="20" t="s">
        <v>8350</v>
      </c>
      <c r="P2002" s="20" t="s">
        <v>8356</v>
      </c>
      <c r="Q2002" s="20" t="str">
        <f>CONCATENATE(Table1[[#This Row],[date]],"-",M2002,"-",L2002)</f>
        <v>21-Jul-1978</v>
      </c>
      <c r="R2002" s="24">
        <f t="shared" si="31"/>
        <v>44.882923635497882</v>
      </c>
    </row>
    <row r="2003" spans="1:18" x14ac:dyDescent="0.25">
      <c r="A2003" t="s">
        <v>676</v>
      </c>
      <c r="B2003">
        <v>1958</v>
      </c>
      <c r="C2003" t="s">
        <v>8354</v>
      </c>
      <c r="D2003">
        <v>5</v>
      </c>
      <c r="E2003">
        <v>0</v>
      </c>
      <c r="F2003" s="17">
        <v>29330.98</v>
      </c>
      <c r="G2003" t="s">
        <v>8353</v>
      </c>
      <c r="H2003" t="s">
        <v>8349</v>
      </c>
      <c r="I2003" t="s">
        <v>8356</v>
      </c>
      <c r="L2003" s="20">
        <v>1958</v>
      </c>
      <c r="M2003" s="20" t="s">
        <v>8354</v>
      </c>
      <c r="N2003" s="20" t="s">
        <v>8353</v>
      </c>
      <c r="O2003" s="20" t="s">
        <v>8349</v>
      </c>
      <c r="P2003" s="20" t="s">
        <v>8356</v>
      </c>
      <c r="Q2003" s="20" t="str">
        <f>CONCATENATE(Table1[[#This Row],[date]],"-",M2003,"-",L2003)</f>
        <v>5-Jun-1958</v>
      </c>
      <c r="R2003" s="24">
        <f t="shared" si="31"/>
        <v>65.0088774578943</v>
      </c>
    </row>
    <row r="2004" spans="1:18" x14ac:dyDescent="0.25">
      <c r="A2004" t="s">
        <v>674</v>
      </c>
      <c r="B2004">
        <v>1985</v>
      </c>
      <c r="C2004" t="s">
        <v>8352</v>
      </c>
      <c r="D2004">
        <v>7</v>
      </c>
      <c r="E2004">
        <v>3</v>
      </c>
      <c r="F2004" s="17">
        <v>29352.560000000001</v>
      </c>
      <c r="G2004" t="s">
        <v>8353</v>
      </c>
      <c r="H2004" t="s">
        <v>8353</v>
      </c>
      <c r="I2004" t="s">
        <v>8360</v>
      </c>
      <c r="L2004" s="20">
        <v>1985</v>
      </c>
      <c r="M2004" s="20" t="s">
        <v>8352</v>
      </c>
      <c r="N2004" s="20" t="s">
        <v>8353</v>
      </c>
      <c r="O2004" s="20" t="s">
        <v>8353</v>
      </c>
      <c r="P2004" s="20" t="s">
        <v>8360</v>
      </c>
      <c r="Q2004" s="20" t="str">
        <f>CONCATENATE(Table1[[#This Row],[date]],"-",M2004,"-",L2004)</f>
        <v>7-Nov-1985</v>
      </c>
      <c r="R2004" s="24">
        <f t="shared" si="31"/>
        <v>37.58445661331087</v>
      </c>
    </row>
    <row r="2005" spans="1:18" x14ac:dyDescent="0.25">
      <c r="A2005" t="s">
        <v>672</v>
      </c>
      <c r="B2005">
        <v>1987</v>
      </c>
      <c r="C2005" t="s">
        <v>8348</v>
      </c>
      <c r="D2005">
        <v>16</v>
      </c>
      <c r="E2005">
        <v>3</v>
      </c>
      <c r="F2005" s="17">
        <v>29443.59</v>
      </c>
      <c r="G2005" t="s">
        <v>8353</v>
      </c>
      <c r="H2005" t="s">
        <v>8353</v>
      </c>
      <c r="I2005" t="s">
        <v>8360</v>
      </c>
      <c r="L2005" s="20">
        <v>1987</v>
      </c>
      <c r="M2005" s="20" t="s">
        <v>8348</v>
      </c>
      <c r="N2005" s="20" t="s">
        <v>8353</v>
      </c>
      <c r="O2005" s="20" t="s">
        <v>8353</v>
      </c>
      <c r="P2005" s="20" t="s">
        <v>8360</v>
      </c>
      <c r="Q2005" s="20" t="str">
        <f>CONCATENATE(Table1[[#This Row],[date]],"-",M2005,"-",L2005)</f>
        <v>16-Jul-1987</v>
      </c>
      <c r="R2005" s="24">
        <f t="shared" si="31"/>
        <v>35.896625721474031</v>
      </c>
    </row>
    <row r="2006" spans="1:18" x14ac:dyDescent="0.25">
      <c r="A2006" t="s">
        <v>670</v>
      </c>
      <c r="B2006">
        <v>1959</v>
      </c>
      <c r="C2006" t="s">
        <v>8359</v>
      </c>
      <c r="D2006">
        <v>20</v>
      </c>
      <c r="E2006">
        <v>0</v>
      </c>
      <c r="F2006" s="17">
        <v>29523.17</v>
      </c>
      <c r="G2006" t="s">
        <v>8353</v>
      </c>
      <c r="H2006" t="s">
        <v>8349</v>
      </c>
      <c r="I2006" t="s">
        <v>8366</v>
      </c>
      <c r="L2006" s="20">
        <v>1959</v>
      </c>
      <c r="M2006" s="20" t="s">
        <v>8359</v>
      </c>
      <c r="N2006" s="20" t="s">
        <v>8353</v>
      </c>
      <c r="O2006" s="20" t="s">
        <v>8349</v>
      </c>
      <c r="P2006" s="20" t="s">
        <v>8366</v>
      </c>
      <c r="Q2006" s="20" t="str">
        <f>CONCATENATE(Table1[[#This Row],[date]],"-",M2006,"-",L2006)</f>
        <v>20-Oct-1959</v>
      </c>
      <c r="R2006" s="24">
        <f t="shared" si="31"/>
        <v>63.633798070847902</v>
      </c>
    </row>
    <row r="2007" spans="1:18" x14ac:dyDescent="0.25">
      <c r="A2007" t="s">
        <v>668</v>
      </c>
      <c r="B2007">
        <v>1975</v>
      </c>
      <c r="C2007" t="s">
        <v>8352</v>
      </c>
      <c r="D2007">
        <v>3</v>
      </c>
      <c r="E2007">
        <v>1</v>
      </c>
      <c r="F2007" s="17">
        <v>29583.8</v>
      </c>
      <c r="G2007" t="s">
        <v>8353</v>
      </c>
      <c r="H2007" t="s">
        <v>8353</v>
      </c>
      <c r="I2007" t="s">
        <v>8360</v>
      </c>
      <c r="L2007" s="20">
        <v>1975</v>
      </c>
      <c r="M2007" s="20" t="s">
        <v>8352</v>
      </c>
      <c r="N2007" s="20" t="s">
        <v>8353</v>
      </c>
      <c r="O2007" s="20" t="s">
        <v>8353</v>
      </c>
      <c r="P2007" s="20" t="s">
        <v>8360</v>
      </c>
      <c r="Q2007" s="20" t="str">
        <f>CONCATENATE(Table1[[#This Row],[date]],"-",M2007,"-",L2007)</f>
        <v>3-Nov-1975</v>
      </c>
      <c r="R2007" s="24">
        <f t="shared" si="31"/>
        <v>47.595462926747501</v>
      </c>
    </row>
    <row r="2008" spans="1:18" x14ac:dyDescent="0.25">
      <c r="A2008" t="s">
        <v>666</v>
      </c>
      <c r="B2008">
        <v>1993</v>
      </c>
      <c r="C2008" t="s">
        <v>8348</v>
      </c>
      <c r="D2008">
        <v>27</v>
      </c>
      <c r="E2008">
        <v>0</v>
      </c>
      <c r="F2008" s="17">
        <v>29622.69</v>
      </c>
      <c r="G2008" t="s">
        <v>8353</v>
      </c>
      <c r="H2008" t="s">
        <v>8353</v>
      </c>
      <c r="I2008" t="s">
        <v>8360</v>
      </c>
      <c r="L2008" s="20">
        <v>1993</v>
      </c>
      <c r="M2008" s="20" t="s">
        <v>8348</v>
      </c>
      <c r="N2008" s="20" t="s">
        <v>8353</v>
      </c>
      <c r="O2008" s="20" t="s">
        <v>8353</v>
      </c>
      <c r="P2008" s="20" t="s">
        <v>8360</v>
      </c>
      <c r="Q2008" s="20" t="str">
        <f>CONCATENATE(Table1[[#This Row],[date]],"-",M2008,"-",L2008)</f>
        <v>27-Jul-1993</v>
      </c>
      <c r="R2008" s="24">
        <f t="shared" si="31"/>
        <v>29.866454689984099</v>
      </c>
    </row>
    <row r="2009" spans="1:18" x14ac:dyDescent="0.25">
      <c r="A2009" t="s">
        <v>664</v>
      </c>
      <c r="B2009">
        <v>1973</v>
      </c>
      <c r="C2009" t="s">
        <v>8358</v>
      </c>
      <c r="D2009">
        <v>23</v>
      </c>
      <c r="E2009">
        <v>0</v>
      </c>
      <c r="F2009" s="17">
        <v>29757.69</v>
      </c>
      <c r="G2009" t="s">
        <v>8353</v>
      </c>
      <c r="H2009" t="s">
        <v>8350</v>
      </c>
      <c r="I2009" t="s">
        <v>8360</v>
      </c>
      <c r="L2009" s="20">
        <v>1973</v>
      </c>
      <c r="M2009" s="20" t="s">
        <v>8358</v>
      </c>
      <c r="N2009" s="20" t="s">
        <v>8353</v>
      </c>
      <c r="O2009" s="20" t="s">
        <v>8350</v>
      </c>
      <c r="P2009" s="20" t="s">
        <v>8360</v>
      </c>
      <c r="Q2009" s="20" t="str">
        <f>CONCATENATE(Table1[[#This Row],[date]],"-",M2009,"-",L2009)</f>
        <v>23-Aug-1973</v>
      </c>
      <c r="R2009" s="24">
        <f t="shared" si="31"/>
        <v>49.792559188275085</v>
      </c>
    </row>
    <row r="2010" spans="1:18" x14ac:dyDescent="0.25">
      <c r="A2010" t="s">
        <v>662</v>
      </c>
      <c r="B2010">
        <v>1998</v>
      </c>
      <c r="C2010" t="s">
        <v>8354</v>
      </c>
      <c r="D2010">
        <v>20</v>
      </c>
      <c r="E2010">
        <v>0</v>
      </c>
      <c r="F2010" s="17">
        <v>29760.6</v>
      </c>
      <c r="G2010" t="s">
        <v>8353</v>
      </c>
      <c r="H2010" t="s">
        <v>8349</v>
      </c>
      <c r="I2010" t="s">
        <v>8360</v>
      </c>
      <c r="L2010" s="20">
        <v>1998</v>
      </c>
      <c r="M2010" s="20" t="s">
        <v>8354</v>
      </c>
      <c r="N2010" s="20" t="s">
        <v>8353</v>
      </c>
      <c r="O2010" s="20" t="s">
        <v>8349</v>
      </c>
      <c r="P2010" s="20" t="s">
        <v>8360</v>
      </c>
      <c r="Q2010" s="20" t="str">
        <f>CONCATENATE(Table1[[#This Row],[date]],"-",M2010,"-",L2010)</f>
        <v>20-Jun-1998</v>
      </c>
      <c r="R2010" s="24">
        <f t="shared" si="31"/>
        <v>24.967775905644483</v>
      </c>
    </row>
    <row r="2011" spans="1:18" x14ac:dyDescent="0.25">
      <c r="A2011" t="s">
        <v>660</v>
      </c>
      <c r="B2011">
        <v>1981</v>
      </c>
      <c r="C2011" t="s">
        <v>8358</v>
      </c>
      <c r="D2011">
        <v>13</v>
      </c>
      <c r="E2011">
        <v>1</v>
      </c>
      <c r="F2011" s="17">
        <v>29816.639999999999</v>
      </c>
      <c r="G2011" t="s">
        <v>8353</v>
      </c>
      <c r="H2011" t="s">
        <v>8349</v>
      </c>
      <c r="I2011" t="s">
        <v>8360</v>
      </c>
      <c r="L2011" s="20">
        <v>1981</v>
      </c>
      <c r="M2011" s="20" t="s">
        <v>8358</v>
      </c>
      <c r="N2011" s="20" t="s">
        <v>8353</v>
      </c>
      <c r="O2011" s="20" t="s">
        <v>8349</v>
      </c>
      <c r="P2011" s="20" t="s">
        <v>8360</v>
      </c>
      <c r="Q2011" s="20" t="str">
        <f>CONCATENATE(Table1[[#This Row],[date]],"-",M2011,"-",L2011)</f>
        <v>13-Aug-1981</v>
      </c>
      <c r="R2011" s="24">
        <f t="shared" si="31"/>
        <v>41.819929958611908</v>
      </c>
    </row>
    <row r="2012" spans="1:18" x14ac:dyDescent="0.25">
      <c r="A2012" t="s">
        <v>658</v>
      </c>
      <c r="B2012">
        <v>1982</v>
      </c>
      <c r="C2012" t="s">
        <v>8359</v>
      </c>
      <c r="D2012">
        <v>29</v>
      </c>
      <c r="E2012">
        <v>3</v>
      </c>
      <c r="F2012" s="17">
        <v>29818.76</v>
      </c>
      <c r="G2012" t="s">
        <v>8353</v>
      </c>
      <c r="H2012" t="s">
        <v>8353</v>
      </c>
      <c r="I2012" t="s">
        <v>8356</v>
      </c>
      <c r="L2012" s="20">
        <v>1982</v>
      </c>
      <c r="M2012" s="20" t="s">
        <v>8359</v>
      </c>
      <c r="N2012" s="20" t="s">
        <v>8353</v>
      </c>
      <c r="O2012" s="20" t="s">
        <v>8353</v>
      </c>
      <c r="P2012" s="20" t="s">
        <v>8356</v>
      </c>
      <c r="Q2012" s="20" t="str">
        <f>CONCATENATE(Table1[[#This Row],[date]],"-",M2012,"-",L2012)</f>
        <v>29-Oct-1982</v>
      </c>
      <c r="R2012" s="24">
        <f t="shared" si="31"/>
        <v>40.609126466753587</v>
      </c>
    </row>
    <row r="2013" spans="1:18" x14ac:dyDescent="0.25">
      <c r="A2013" t="s">
        <v>656</v>
      </c>
      <c r="B2013">
        <v>1989</v>
      </c>
      <c r="C2013" t="s">
        <v>8357</v>
      </c>
      <c r="D2013">
        <v>30</v>
      </c>
      <c r="E2013">
        <v>3</v>
      </c>
      <c r="F2013" s="17">
        <v>29852.48</v>
      </c>
      <c r="G2013" t="s">
        <v>8353</v>
      </c>
      <c r="H2013" t="s">
        <v>8350</v>
      </c>
      <c r="I2013" t="s">
        <v>8360</v>
      </c>
      <c r="L2013" s="20">
        <v>1989</v>
      </c>
      <c r="M2013" s="20" t="s">
        <v>8357</v>
      </c>
      <c r="N2013" s="20" t="s">
        <v>8353</v>
      </c>
      <c r="O2013" s="20" t="s">
        <v>8350</v>
      </c>
      <c r="P2013" s="20" t="s">
        <v>8360</v>
      </c>
      <c r="Q2013" s="20" t="str">
        <f>CONCATENATE(Table1[[#This Row],[date]],"-",M2013,"-",L2013)</f>
        <v>30-Dec-1989</v>
      </c>
      <c r="R2013" s="24">
        <f t="shared" si="31"/>
        <v>33.439333489791125</v>
      </c>
    </row>
    <row r="2014" spans="1:18" x14ac:dyDescent="0.25">
      <c r="A2014" t="s">
        <v>654</v>
      </c>
      <c r="B2014">
        <v>1975</v>
      </c>
      <c r="C2014" t="s">
        <v>8358</v>
      </c>
      <c r="D2014">
        <v>19</v>
      </c>
      <c r="E2014">
        <v>1</v>
      </c>
      <c r="F2014" s="17">
        <v>29899.25</v>
      </c>
      <c r="G2014" t="s">
        <v>8353</v>
      </c>
      <c r="H2014" t="s">
        <v>8350</v>
      </c>
      <c r="I2014" t="s">
        <v>8360</v>
      </c>
      <c r="L2014" s="20">
        <v>1975</v>
      </c>
      <c r="M2014" s="20" t="s">
        <v>8358</v>
      </c>
      <c r="N2014" s="20" t="s">
        <v>8353</v>
      </c>
      <c r="O2014" s="20" t="s">
        <v>8350</v>
      </c>
      <c r="P2014" s="20" t="s">
        <v>8360</v>
      </c>
      <c r="Q2014" s="20" t="str">
        <f>CONCATENATE(Table1[[#This Row],[date]],"-",M2014,"-",L2014)</f>
        <v>19-Aug-1975</v>
      </c>
      <c r="R2014" s="24">
        <f t="shared" si="31"/>
        <v>47.803542493155277</v>
      </c>
    </row>
    <row r="2015" spans="1:18" x14ac:dyDescent="0.25">
      <c r="A2015" t="s">
        <v>652</v>
      </c>
      <c r="B2015">
        <v>1988</v>
      </c>
      <c r="C2015" t="s">
        <v>8357</v>
      </c>
      <c r="D2015">
        <v>30</v>
      </c>
      <c r="E2015">
        <v>3</v>
      </c>
      <c r="F2015" s="17">
        <v>29929.56</v>
      </c>
      <c r="G2015" t="s">
        <v>8353</v>
      </c>
      <c r="H2015" t="s">
        <v>8353</v>
      </c>
      <c r="I2015" t="s">
        <v>8360</v>
      </c>
      <c r="L2015" s="20">
        <v>1988</v>
      </c>
      <c r="M2015" s="20" t="s">
        <v>8357</v>
      </c>
      <c r="N2015" s="20" t="s">
        <v>8353</v>
      </c>
      <c r="O2015" s="20" t="s">
        <v>8353</v>
      </c>
      <c r="P2015" s="20" t="s">
        <v>8360</v>
      </c>
      <c r="Q2015" s="20" t="str">
        <f>CONCATENATE(Table1[[#This Row],[date]],"-",M2015,"-",L2015)</f>
        <v>30-Dec-1988</v>
      </c>
      <c r="R2015" s="24">
        <f t="shared" si="31"/>
        <v>34.436687200547567</v>
      </c>
    </row>
    <row r="2016" spans="1:18" x14ac:dyDescent="0.25">
      <c r="A2016" t="s">
        <v>650</v>
      </c>
      <c r="B2016">
        <v>1976</v>
      </c>
      <c r="C2016" t="s">
        <v>8354</v>
      </c>
      <c r="D2016">
        <v>12</v>
      </c>
      <c r="E2016">
        <v>2</v>
      </c>
      <c r="F2016" s="17">
        <v>29933.75</v>
      </c>
      <c r="G2016" t="s">
        <v>8353</v>
      </c>
      <c r="H2016" t="s">
        <v>8353</v>
      </c>
      <c r="I2016" t="s">
        <v>8360</v>
      </c>
      <c r="L2016" s="20">
        <v>1976</v>
      </c>
      <c r="M2016" s="20" t="s">
        <v>8354</v>
      </c>
      <c r="N2016" s="20" t="s">
        <v>8353</v>
      </c>
      <c r="O2016" s="20" t="s">
        <v>8353</v>
      </c>
      <c r="P2016" s="20" t="s">
        <v>8360</v>
      </c>
      <c r="Q2016" s="20" t="str">
        <f>CONCATENATE(Table1[[#This Row],[date]],"-",M2016,"-",L2016)</f>
        <v>12-Jun-1976</v>
      </c>
      <c r="R2016" s="24">
        <f t="shared" si="31"/>
        <v>46.986995208761122</v>
      </c>
    </row>
    <row r="2017" spans="1:18" x14ac:dyDescent="0.25">
      <c r="A2017" t="s">
        <v>648</v>
      </c>
      <c r="B2017">
        <v>1991</v>
      </c>
      <c r="C2017" t="s">
        <v>8359</v>
      </c>
      <c r="D2017">
        <v>5</v>
      </c>
      <c r="E2017">
        <v>3</v>
      </c>
      <c r="F2017" s="17">
        <v>29969.67</v>
      </c>
      <c r="G2017" t="s">
        <v>8353</v>
      </c>
      <c r="H2017" t="s">
        <v>8353</v>
      </c>
      <c r="I2017" t="s">
        <v>8360</v>
      </c>
      <c r="L2017" s="20">
        <v>1991</v>
      </c>
      <c r="M2017" s="20" t="s">
        <v>8359</v>
      </c>
      <c r="N2017" s="20" t="s">
        <v>8353</v>
      </c>
      <c r="O2017" s="20" t="s">
        <v>8353</v>
      </c>
      <c r="P2017" s="20" t="s">
        <v>8360</v>
      </c>
      <c r="Q2017" s="20" t="str">
        <f>CONCATENATE(Table1[[#This Row],[date]],"-",M2017,"-",L2017)</f>
        <v>5-Oct-1991</v>
      </c>
      <c r="R2017" s="24">
        <f t="shared" si="31"/>
        <v>31.674852733759231</v>
      </c>
    </row>
    <row r="2018" spans="1:18" x14ac:dyDescent="0.25">
      <c r="A2018" t="s">
        <v>646</v>
      </c>
      <c r="B2018">
        <v>1981</v>
      </c>
      <c r="C2018" t="s">
        <v>8358</v>
      </c>
      <c r="D2018">
        <v>4</v>
      </c>
      <c r="E2018">
        <v>1</v>
      </c>
      <c r="F2018" s="17">
        <v>30026.87</v>
      </c>
      <c r="G2018" t="s">
        <v>8349</v>
      </c>
      <c r="H2018" t="s">
        <v>8350</v>
      </c>
      <c r="I2018" t="s">
        <v>8356</v>
      </c>
      <c r="L2018" s="20">
        <v>1981</v>
      </c>
      <c r="M2018" s="20" t="s">
        <v>8358</v>
      </c>
      <c r="N2018" s="20" t="s">
        <v>8349</v>
      </c>
      <c r="O2018" s="20" t="s">
        <v>8350</v>
      </c>
      <c r="P2018" s="20" t="s">
        <v>8356</v>
      </c>
      <c r="Q2018" s="20" t="str">
        <f>CONCATENATE(Table1[[#This Row],[date]],"-",M2018,"-",L2018)</f>
        <v>4-Aug-1981</v>
      </c>
      <c r="R2018" s="24">
        <f t="shared" si="31"/>
        <v>41.844571792422798</v>
      </c>
    </row>
    <row r="2019" spans="1:18" x14ac:dyDescent="0.25">
      <c r="A2019" t="s">
        <v>644</v>
      </c>
      <c r="B2019">
        <v>1967</v>
      </c>
      <c r="C2019" t="s">
        <v>8354</v>
      </c>
      <c r="D2019">
        <v>16</v>
      </c>
      <c r="E2019">
        <v>3</v>
      </c>
      <c r="F2019" s="17">
        <v>30063.58</v>
      </c>
      <c r="G2019" t="s">
        <v>8353</v>
      </c>
      <c r="H2019" t="s">
        <v>8353</v>
      </c>
      <c r="I2019" t="s">
        <v>8356</v>
      </c>
      <c r="L2019" s="20">
        <v>1967</v>
      </c>
      <c r="M2019" s="20" t="s">
        <v>8354</v>
      </c>
      <c r="N2019" s="20" t="s">
        <v>8353</v>
      </c>
      <c r="O2019" s="20" t="s">
        <v>8353</v>
      </c>
      <c r="P2019" s="20" t="s">
        <v>8356</v>
      </c>
      <c r="Q2019" s="20" t="str">
        <f>CONCATENATE(Table1[[#This Row],[date]],"-",M2019,"-",L2019)</f>
        <v>16-Jun-1967</v>
      </c>
      <c r="R2019" s="24">
        <f t="shared" si="31"/>
        <v>55.978769393342617</v>
      </c>
    </row>
    <row r="2020" spans="1:18" x14ac:dyDescent="0.25">
      <c r="A2020" t="s">
        <v>642</v>
      </c>
      <c r="B2020">
        <v>1979</v>
      </c>
      <c r="C2020" t="s">
        <v>8355</v>
      </c>
      <c r="D2020">
        <v>2</v>
      </c>
      <c r="E2020">
        <v>2</v>
      </c>
      <c r="F2020" s="17">
        <v>30095.97</v>
      </c>
      <c r="G2020" t="s">
        <v>8349</v>
      </c>
      <c r="H2020" t="s">
        <v>8350</v>
      </c>
      <c r="I2020" t="s">
        <v>8360</v>
      </c>
      <c r="L2020" s="20">
        <v>1979</v>
      </c>
      <c r="M2020" s="20" t="s">
        <v>8355</v>
      </c>
      <c r="N2020" s="20" t="s">
        <v>8349</v>
      </c>
      <c r="O2020" s="20" t="s">
        <v>8350</v>
      </c>
      <c r="P2020" s="20" t="s">
        <v>8360</v>
      </c>
      <c r="Q2020" s="20" t="str">
        <f>CONCATENATE(Table1[[#This Row],[date]],"-",M2020,"-",L2020)</f>
        <v>2-Sep-1979</v>
      </c>
      <c r="R2020" s="24">
        <f t="shared" si="31"/>
        <v>43.765210513506936</v>
      </c>
    </row>
    <row r="2021" spans="1:18" x14ac:dyDescent="0.25">
      <c r="A2021" t="s">
        <v>640</v>
      </c>
      <c r="B2021">
        <v>1971</v>
      </c>
      <c r="C2021" t="s">
        <v>8357</v>
      </c>
      <c r="D2021">
        <v>25</v>
      </c>
      <c r="E2021">
        <v>0</v>
      </c>
      <c r="F2021" s="17">
        <v>30134.75</v>
      </c>
      <c r="G2021" t="s">
        <v>8349</v>
      </c>
      <c r="H2021" t="s">
        <v>8350</v>
      </c>
      <c r="I2021" t="s">
        <v>8360</v>
      </c>
      <c r="L2021" s="20">
        <v>1971</v>
      </c>
      <c r="M2021" s="20" t="s">
        <v>8357</v>
      </c>
      <c r="N2021" s="20" t="s">
        <v>8349</v>
      </c>
      <c r="O2021" s="20" t="s">
        <v>8350</v>
      </c>
      <c r="P2021" s="20" t="s">
        <v>8360</v>
      </c>
      <c r="Q2021" s="20" t="str">
        <f>CONCATENATE(Table1[[#This Row],[date]],"-",M2021,"-",L2021)</f>
        <v>25-Dec-1971</v>
      </c>
      <c r="R2021" s="24">
        <f t="shared" si="31"/>
        <v>51.453094327926436</v>
      </c>
    </row>
    <row r="2022" spans="1:18" x14ac:dyDescent="0.25">
      <c r="A2022" t="s">
        <v>638</v>
      </c>
      <c r="B2022">
        <v>1958</v>
      </c>
      <c r="C2022" t="s">
        <v>8358</v>
      </c>
      <c r="D2022">
        <v>11</v>
      </c>
      <c r="E2022">
        <v>1</v>
      </c>
      <c r="F2022" s="17">
        <v>30166.62</v>
      </c>
      <c r="G2022" t="s">
        <v>8353</v>
      </c>
      <c r="H2022" t="s">
        <v>8350</v>
      </c>
      <c r="I2022" t="s">
        <v>8356</v>
      </c>
      <c r="L2022" s="20">
        <v>1958</v>
      </c>
      <c r="M2022" s="20" t="s">
        <v>8358</v>
      </c>
      <c r="N2022" s="20" t="s">
        <v>8353</v>
      </c>
      <c r="O2022" s="20" t="s">
        <v>8350</v>
      </c>
      <c r="P2022" s="20" t="s">
        <v>8356</v>
      </c>
      <c r="Q2022" s="20" t="str">
        <f>CONCATENATE(Table1[[#This Row],[date]],"-",M2022,"-",L2022)</f>
        <v>11-Aug-1958</v>
      </c>
      <c r="R2022" s="24">
        <f t="shared" si="31"/>
        <v>64.825437650377495</v>
      </c>
    </row>
    <row r="2023" spans="1:18" x14ac:dyDescent="0.25">
      <c r="A2023" t="s">
        <v>636</v>
      </c>
      <c r="B2023">
        <v>1963</v>
      </c>
      <c r="C2023" t="s">
        <v>8355</v>
      </c>
      <c r="D2023">
        <v>13</v>
      </c>
      <c r="E2023">
        <v>3</v>
      </c>
      <c r="F2023" s="17">
        <v>30184.94</v>
      </c>
      <c r="G2023" t="s">
        <v>8353</v>
      </c>
      <c r="H2023" t="s">
        <v>8353</v>
      </c>
      <c r="I2023" t="s">
        <v>8368</v>
      </c>
      <c r="L2023" s="20">
        <v>1963</v>
      </c>
      <c r="M2023" s="20" t="s">
        <v>8355</v>
      </c>
      <c r="N2023" s="20" t="s">
        <v>8353</v>
      </c>
      <c r="O2023" s="20" t="s">
        <v>8353</v>
      </c>
      <c r="P2023" s="20" t="s">
        <v>8368</v>
      </c>
      <c r="Q2023" s="20" t="str">
        <f>CONCATENATE(Table1[[#This Row],[date]],"-",M2023,"-",L2023)</f>
        <v>13-Sep-1963</v>
      </c>
      <c r="R2023" s="24">
        <f t="shared" si="31"/>
        <v>59.735098743267507</v>
      </c>
    </row>
    <row r="2024" spans="1:18" x14ac:dyDescent="0.25">
      <c r="A2024" t="s">
        <v>634</v>
      </c>
      <c r="B2024">
        <v>1962</v>
      </c>
      <c r="C2024" t="s">
        <v>8355</v>
      </c>
      <c r="D2024">
        <v>15</v>
      </c>
      <c r="E2024">
        <v>0</v>
      </c>
      <c r="F2024" s="17">
        <v>30260</v>
      </c>
      <c r="G2024" t="s">
        <v>8353</v>
      </c>
      <c r="H2024" t="s">
        <v>8353</v>
      </c>
      <c r="I2024" t="s">
        <v>8368</v>
      </c>
      <c r="L2024" s="20">
        <v>1962</v>
      </c>
      <c r="M2024" s="20" t="s">
        <v>8355</v>
      </c>
      <c r="N2024" s="20" t="s">
        <v>8353</v>
      </c>
      <c r="O2024" s="20" t="s">
        <v>8353</v>
      </c>
      <c r="P2024" s="20" t="s">
        <v>8368</v>
      </c>
      <c r="Q2024" s="20" t="str">
        <f>CONCATENATE(Table1[[#This Row],[date]],"-",M2024,"-",L2024)</f>
        <v>15-Sep-1962</v>
      </c>
      <c r="R2024" s="24">
        <f t="shared" si="31"/>
        <v>60.729609185250609</v>
      </c>
    </row>
    <row r="2025" spans="1:18" x14ac:dyDescent="0.25">
      <c r="A2025" t="s">
        <v>632</v>
      </c>
      <c r="B2025">
        <v>1972</v>
      </c>
      <c r="C2025" t="s">
        <v>8348</v>
      </c>
      <c r="D2025">
        <v>24</v>
      </c>
      <c r="E2025">
        <v>2</v>
      </c>
      <c r="F2025" s="17">
        <v>30284.639999999999</v>
      </c>
      <c r="G2025" t="s">
        <v>8353</v>
      </c>
      <c r="H2025" t="s">
        <v>8353</v>
      </c>
      <c r="I2025" t="s">
        <v>8356</v>
      </c>
      <c r="L2025" s="20">
        <v>1972</v>
      </c>
      <c r="M2025" s="20" t="s">
        <v>8348</v>
      </c>
      <c r="N2025" s="20" t="s">
        <v>8353</v>
      </c>
      <c r="O2025" s="20" t="s">
        <v>8353</v>
      </c>
      <c r="P2025" s="20" t="s">
        <v>8356</v>
      </c>
      <c r="Q2025" s="20" t="str">
        <f>CONCATENATE(Table1[[#This Row],[date]],"-",M2025,"-",L2025)</f>
        <v>24-Jul-1972</v>
      </c>
      <c r="R2025" s="24">
        <f t="shared" si="31"/>
        <v>50.872005475701577</v>
      </c>
    </row>
    <row r="2026" spans="1:18" x14ac:dyDescent="0.25">
      <c r="A2026" t="s">
        <v>630</v>
      </c>
      <c r="B2026">
        <v>2004</v>
      </c>
      <c r="C2026" t="s">
        <v>8354</v>
      </c>
      <c r="D2026">
        <v>1</v>
      </c>
      <c r="E2026">
        <v>0</v>
      </c>
      <c r="F2026" s="17">
        <v>30328.27</v>
      </c>
      <c r="G2026" t="s">
        <v>8349</v>
      </c>
      <c r="H2026" t="s">
        <v>8349</v>
      </c>
      <c r="I2026" t="s">
        <v>8360</v>
      </c>
      <c r="L2026" s="20">
        <v>2004</v>
      </c>
      <c r="M2026" s="20" t="s">
        <v>8354</v>
      </c>
      <c r="N2026" s="20" t="s">
        <v>8349</v>
      </c>
      <c r="O2026" s="20" t="s">
        <v>8349</v>
      </c>
      <c r="P2026" s="20" t="s">
        <v>8360</v>
      </c>
      <c r="Q2026" s="20" t="str">
        <f>CONCATENATE(Table1[[#This Row],[date]],"-",M2026,"-",L2026)</f>
        <v>1-Jun-2004</v>
      </c>
      <c r="R2026" s="24">
        <f t="shared" si="31"/>
        <v>19.017111567419576</v>
      </c>
    </row>
    <row r="2027" spans="1:18" x14ac:dyDescent="0.25">
      <c r="A2027" t="s">
        <v>628</v>
      </c>
      <c r="B2027">
        <v>1969</v>
      </c>
      <c r="C2027" t="s">
        <v>8348</v>
      </c>
      <c r="D2027">
        <v>30</v>
      </c>
      <c r="E2027">
        <v>0</v>
      </c>
      <c r="F2027" s="17">
        <v>30366.93</v>
      </c>
      <c r="G2027" t="s">
        <v>8349</v>
      </c>
      <c r="H2027" t="s">
        <v>8349</v>
      </c>
      <c r="I2027" t="s">
        <v>8360</v>
      </c>
      <c r="L2027" s="20">
        <v>1969</v>
      </c>
      <c r="M2027" s="20" t="s">
        <v>8348</v>
      </c>
      <c r="N2027" s="20" t="s">
        <v>8349</v>
      </c>
      <c r="O2027" s="20" t="s">
        <v>8349</v>
      </c>
      <c r="P2027" s="20" t="s">
        <v>8360</v>
      </c>
      <c r="Q2027" s="20" t="str">
        <f>CONCATENATE(Table1[[#This Row],[date]],"-",M2027,"-",L2027)</f>
        <v>30-Jul-1969</v>
      </c>
      <c r="R2027" s="24">
        <f t="shared" si="31"/>
        <v>53.858273596176822</v>
      </c>
    </row>
    <row r="2028" spans="1:18" x14ac:dyDescent="0.25">
      <c r="A2028" t="s">
        <v>626</v>
      </c>
      <c r="B2028">
        <v>1976</v>
      </c>
      <c r="C2028" t="s">
        <v>8355</v>
      </c>
      <c r="D2028">
        <v>3</v>
      </c>
      <c r="E2028">
        <v>2</v>
      </c>
      <c r="F2028" s="17">
        <v>30409.53</v>
      </c>
      <c r="G2028" t="s">
        <v>8349</v>
      </c>
      <c r="H2028" t="s">
        <v>8350</v>
      </c>
      <c r="I2028" t="s">
        <v>8356</v>
      </c>
      <c r="L2028" s="20">
        <v>1976</v>
      </c>
      <c r="M2028" s="20" t="s">
        <v>8355</v>
      </c>
      <c r="N2028" s="20" t="s">
        <v>8349</v>
      </c>
      <c r="O2028" s="20" t="s">
        <v>8350</v>
      </c>
      <c r="P2028" s="20" t="s">
        <v>8356</v>
      </c>
      <c r="Q2028" s="20" t="str">
        <f>CONCATENATE(Table1[[#This Row],[date]],"-",M2028,"-",L2028)</f>
        <v>3-Sep-1976</v>
      </c>
      <c r="R2028" s="24">
        <f t="shared" si="31"/>
        <v>46.75975359342916</v>
      </c>
    </row>
    <row r="2029" spans="1:18" x14ac:dyDescent="0.25">
      <c r="A2029" t="s">
        <v>624</v>
      </c>
      <c r="B2029">
        <v>1998</v>
      </c>
      <c r="C2029" t="s">
        <v>8359</v>
      </c>
      <c r="D2029">
        <v>28</v>
      </c>
      <c r="E2029">
        <v>0</v>
      </c>
      <c r="F2029" s="17">
        <v>30422.03</v>
      </c>
      <c r="G2029" t="s">
        <v>8349</v>
      </c>
      <c r="H2029" t="s">
        <v>8350</v>
      </c>
      <c r="I2029" t="s">
        <v>8360</v>
      </c>
      <c r="L2029" s="20">
        <v>1998</v>
      </c>
      <c r="M2029" s="20" t="s">
        <v>8359</v>
      </c>
      <c r="N2029" s="20" t="s">
        <v>8349</v>
      </c>
      <c r="O2029" s="20" t="s">
        <v>8350</v>
      </c>
      <c r="P2029" s="20" t="s">
        <v>8360</v>
      </c>
      <c r="Q2029" s="20" t="str">
        <f>CONCATENATE(Table1[[#This Row],[date]],"-",M2029,"-",L2029)</f>
        <v>28-Oct-1998</v>
      </c>
      <c r="R2029" s="24">
        <f t="shared" si="31"/>
        <v>24.611836562763269</v>
      </c>
    </row>
    <row r="2030" spans="1:18" x14ac:dyDescent="0.25">
      <c r="A2030" t="s">
        <v>622</v>
      </c>
      <c r="B2030">
        <v>1983</v>
      </c>
      <c r="C2030" t="s">
        <v>8355</v>
      </c>
      <c r="D2030">
        <v>3</v>
      </c>
      <c r="E2030">
        <v>3</v>
      </c>
      <c r="F2030" s="17">
        <v>30457.37</v>
      </c>
      <c r="G2030" t="s">
        <v>8349</v>
      </c>
      <c r="H2030" t="s">
        <v>8353</v>
      </c>
      <c r="I2030" t="s">
        <v>8356</v>
      </c>
      <c r="L2030" s="20">
        <v>1983</v>
      </c>
      <c r="M2030" s="20" t="s">
        <v>8355</v>
      </c>
      <c r="N2030" s="20" t="s">
        <v>8349</v>
      </c>
      <c r="O2030" s="20" t="s">
        <v>8353</v>
      </c>
      <c r="P2030" s="20" t="s">
        <v>8356</v>
      </c>
      <c r="Q2030" s="20" t="str">
        <f>CONCATENATE(Table1[[#This Row],[date]],"-",M2030,"-",L2030)</f>
        <v>3-Sep-1983</v>
      </c>
      <c r="R2030" s="24">
        <f t="shared" si="31"/>
        <v>39.762470784641067</v>
      </c>
    </row>
    <row r="2031" spans="1:18" x14ac:dyDescent="0.25">
      <c r="A2031" t="s">
        <v>620</v>
      </c>
      <c r="B2031">
        <v>1986</v>
      </c>
      <c r="C2031" t="s">
        <v>8358</v>
      </c>
      <c r="D2031">
        <v>10</v>
      </c>
      <c r="E2031">
        <v>3</v>
      </c>
      <c r="F2031" s="17">
        <v>30530.5</v>
      </c>
      <c r="G2031" t="s">
        <v>8349</v>
      </c>
      <c r="H2031" t="s">
        <v>8353</v>
      </c>
      <c r="I2031" t="s">
        <v>8360</v>
      </c>
      <c r="L2031" s="20">
        <v>1986</v>
      </c>
      <c r="M2031" s="20" t="s">
        <v>8358</v>
      </c>
      <c r="N2031" s="20" t="s">
        <v>8349</v>
      </c>
      <c r="O2031" s="20" t="s">
        <v>8353</v>
      </c>
      <c r="P2031" s="20" t="s">
        <v>8360</v>
      </c>
      <c r="Q2031" s="20" t="str">
        <f>CONCATENATE(Table1[[#This Row],[date]],"-",M2031,"-",L2031)</f>
        <v>10-Aug-1986</v>
      </c>
      <c r="R2031" s="24">
        <f t="shared" si="31"/>
        <v>36.828157648245551</v>
      </c>
    </row>
    <row r="2032" spans="1:18" x14ac:dyDescent="0.25">
      <c r="A2032" t="s">
        <v>618</v>
      </c>
      <c r="B2032">
        <v>1970</v>
      </c>
      <c r="C2032" t="s">
        <v>8352</v>
      </c>
      <c r="D2032">
        <v>11</v>
      </c>
      <c r="E2032">
        <v>0</v>
      </c>
      <c r="F2032" s="17">
        <v>30625.65</v>
      </c>
      <c r="G2032" t="s">
        <v>8349</v>
      </c>
      <c r="H2032" t="s">
        <v>8350</v>
      </c>
      <c r="I2032" t="s">
        <v>8360</v>
      </c>
      <c r="L2032" s="20">
        <v>1970</v>
      </c>
      <c r="M2032" s="20" t="s">
        <v>8352</v>
      </c>
      <c r="N2032" s="20" t="s">
        <v>8349</v>
      </c>
      <c r="O2032" s="20" t="s">
        <v>8350</v>
      </c>
      <c r="P2032" s="20" t="s">
        <v>8360</v>
      </c>
      <c r="Q2032" s="20" t="str">
        <f>CONCATENATE(Table1[[#This Row],[date]],"-",M2032,"-",L2032)</f>
        <v>11-Nov-1970</v>
      </c>
      <c r="R2032" s="24">
        <f t="shared" si="31"/>
        <v>52.573543578563097</v>
      </c>
    </row>
    <row r="2033" spans="1:18" x14ac:dyDescent="0.25">
      <c r="A2033" t="s">
        <v>616</v>
      </c>
      <c r="B2033">
        <v>1999</v>
      </c>
      <c r="C2033" t="s">
        <v>8355</v>
      </c>
      <c r="D2033">
        <v>21</v>
      </c>
      <c r="E2033">
        <v>0</v>
      </c>
      <c r="F2033" s="17">
        <v>30697.71</v>
      </c>
      <c r="G2033" t="s">
        <v>8353</v>
      </c>
      <c r="H2033" t="s">
        <v>8349</v>
      </c>
      <c r="I2033" t="s">
        <v>8360</v>
      </c>
      <c r="L2033" s="20">
        <v>1999</v>
      </c>
      <c r="M2033" s="20" t="s">
        <v>8355</v>
      </c>
      <c r="N2033" s="20" t="s">
        <v>8353</v>
      </c>
      <c r="O2033" s="20" t="s">
        <v>8349</v>
      </c>
      <c r="P2033" s="20" t="s">
        <v>8360</v>
      </c>
      <c r="Q2033" s="20" t="str">
        <f>CONCATENATE(Table1[[#This Row],[date]],"-",M2033,"-",L2033)</f>
        <v>21-Sep-1999</v>
      </c>
      <c r="R2033" s="24">
        <f t="shared" si="31"/>
        <v>23.713174898696746</v>
      </c>
    </row>
    <row r="2034" spans="1:18" x14ac:dyDescent="0.25">
      <c r="A2034" t="s">
        <v>614</v>
      </c>
      <c r="B2034">
        <v>1983</v>
      </c>
      <c r="C2034" t="s">
        <v>8357</v>
      </c>
      <c r="D2034">
        <v>21</v>
      </c>
      <c r="E2034">
        <v>3</v>
      </c>
      <c r="F2034" s="17">
        <v>30724.44</v>
      </c>
      <c r="G2034" t="s">
        <v>8349</v>
      </c>
      <c r="H2034" t="s">
        <v>8350</v>
      </c>
      <c r="I2034" t="s">
        <v>8360</v>
      </c>
      <c r="L2034" s="20">
        <v>1983</v>
      </c>
      <c r="M2034" s="20" t="s">
        <v>8357</v>
      </c>
      <c r="N2034" s="20" t="s">
        <v>8349</v>
      </c>
      <c r="O2034" s="20" t="s">
        <v>8350</v>
      </c>
      <c r="P2034" s="20" t="s">
        <v>8360</v>
      </c>
      <c r="Q2034" s="20" t="str">
        <f>CONCATENATE(Table1[[#This Row],[date]],"-",M2034,"-",L2034)</f>
        <v>21-Dec-1983</v>
      </c>
      <c r="R2034" s="24">
        <f t="shared" si="31"/>
        <v>39.464040066777962</v>
      </c>
    </row>
    <row r="2035" spans="1:18" x14ac:dyDescent="0.25">
      <c r="A2035" t="s">
        <v>612</v>
      </c>
      <c r="B2035">
        <v>1988</v>
      </c>
      <c r="C2035" t="s">
        <v>8355</v>
      </c>
      <c r="D2035">
        <v>5</v>
      </c>
      <c r="E2035">
        <v>3</v>
      </c>
      <c r="F2035" s="17">
        <v>30763.01</v>
      </c>
      <c r="G2035" t="s">
        <v>8349</v>
      </c>
      <c r="H2035" t="s">
        <v>8353</v>
      </c>
      <c r="I2035" t="s">
        <v>8360</v>
      </c>
      <c r="L2035" s="20">
        <v>1988</v>
      </c>
      <c r="M2035" s="20" t="s">
        <v>8355</v>
      </c>
      <c r="N2035" s="20" t="s">
        <v>8349</v>
      </c>
      <c r="O2035" s="20" t="s">
        <v>8353</v>
      </c>
      <c r="P2035" s="20" t="s">
        <v>8360</v>
      </c>
      <c r="Q2035" s="20" t="str">
        <f>CONCATENATE(Table1[[#This Row],[date]],"-",M2035,"-",L2035)</f>
        <v>5-Sep-1988</v>
      </c>
      <c r="R2035" s="24">
        <f t="shared" si="31"/>
        <v>34.75427789185489</v>
      </c>
    </row>
    <row r="2036" spans="1:18" x14ac:dyDescent="0.25">
      <c r="A2036" t="s">
        <v>610</v>
      </c>
      <c r="B2036">
        <v>1961</v>
      </c>
      <c r="C2036" t="s">
        <v>8355</v>
      </c>
      <c r="D2036">
        <v>9</v>
      </c>
      <c r="E2036">
        <v>3</v>
      </c>
      <c r="F2036" s="17">
        <v>30942.19</v>
      </c>
      <c r="G2036" t="s">
        <v>8349</v>
      </c>
      <c r="H2036" t="s">
        <v>8349</v>
      </c>
      <c r="I2036" t="s">
        <v>8351</v>
      </c>
      <c r="L2036" s="20">
        <v>1961</v>
      </c>
      <c r="M2036" s="20" t="s">
        <v>8355</v>
      </c>
      <c r="N2036" s="20" t="s">
        <v>8349</v>
      </c>
      <c r="O2036" s="20" t="s">
        <v>8349</v>
      </c>
      <c r="P2036" s="20" t="s">
        <v>8351</v>
      </c>
      <c r="Q2036" s="20" t="str">
        <f>CONCATENATE(Table1[[#This Row],[date]],"-",M2036,"-",L2036)</f>
        <v>9-Sep-1961</v>
      </c>
      <c r="R2036" s="24">
        <f t="shared" si="31"/>
        <v>61.746023468057366</v>
      </c>
    </row>
    <row r="2037" spans="1:18" x14ac:dyDescent="0.25">
      <c r="A2037" t="s">
        <v>608</v>
      </c>
      <c r="B2037">
        <v>2004</v>
      </c>
      <c r="C2037" t="s">
        <v>8352</v>
      </c>
      <c r="D2037">
        <v>9</v>
      </c>
      <c r="E2037">
        <v>0</v>
      </c>
      <c r="F2037" s="17">
        <v>31196.61</v>
      </c>
      <c r="G2037" t="s">
        <v>8349</v>
      </c>
      <c r="H2037" t="s">
        <v>8353</v>
      </c>
      <c r="I2037" t="s">
        <v>8360</v>
      </c>
      <c r="L2037" s="20">
        <v>2004</v>
      </c>
      <c r="M2037" s="20" t="s">
        <v>8352</v>
      </c>
      <c r="N2037" s="20" t="s">
        <v>8349</v>
      </c>
      <c r="O2037" s="20" t="s">
        <v>8353</v>
      </c>
      <c r="P2037" s="20" t="s">
        <v>8360</v>
      </c>
      <c r="Q2037" s="20" t="str">
        <f>CONCATENATE(Table1[[#This Row],[date]],"-",M2037,"-",L2037)</f>
        <v>9-Nov-2004</v>
      </c>
      <c r="R2037" s="24">
        <f t="shared" si="31"/>
        <v>18.576317590691307</v>
      </c>
    </row>
    <row r="2038" spans="1:18" x14ac:dyDescent="0.25">
      <c r="A2038" t="s">
        <v>606</v>
      </c>
      <c r="B2038">
        <v>2000</v>
      </c>
      <c r="C2038" t="s">
        <v>8348</v>
      </c>
      <c r="D2038">
        <v>22</v>
      </c>
      <c r="E2038">
        <v>0</v>
      </c>
      <c r="F2038" s="17">
        <v>31234.560000000001</v>
      </c>
      <c r="G2038" t="s">
        <v>8353</v>
      </c>
      <c r="H2038" t="s">
        <v>8353</v>
      </c>
      <c r="I2038" t="s">
        <v>8360</v>
      </c>
      <c r="L2038" s="20">
        <v>2000</v>
      </c>
      <c r="M2038" s="20" t="s">
        <v>8348</v>
      </c>
      <c r="N2038" s="20" t="s">
        <v>8353</v>
      </c>
      <c r="O2038" s="20" t="s">
        <v>8353</v>
      </c>
      <c r="P2038" s="20" t="s">
        <v>8360</v>
      </c>
      <c r="Q2038" s="20" t="str">
        <f>CONCATENATE(Table1[[#This Row],[date]],"-",M2038,"-",L2038)</f>
        <v>22-Jul-2000</v>
      </c>
      <c r="R2038" s="24">
        <f t="shared" si="31"/>
        <v>22.87748117727584</v>
      </c>
    </row>
    <row r="2039" spans="1:18" x14ac:dyDescent="0.25">
      <c r="A2039" t="s">
        <v>604</v>
      </c>
      <c r="B2039">
        <v>1968</v>
      </c>
      <c r="C2039" t="s">
        <v>8348</v>
      </c>
      <c r="D2039">
        <v>9</v>
      </c>
      <c r="E2039">
        <v>0</v>
      </c>
      <c r="F2039" s="17">
        <v>31322.53</v>
      </c>
      <c r="G2039" t="s">
        <v>8349</v>
      </c>
      <c r="H2039" t="s">
        <v>8353</v>
      </c>
      <c r="I2039" t="s">
        <v>8360</v>
      </c>
      <c r="L2039" s="20">
        <v>1968</v>
      </c>
      <c r="M2039" s="20" t="s">
        <v>8348</v>
      </c>
      <c r="N2039" s="20" t="s">
        <v>8349</v>
      </c>
      <c r="O2039" s="20" t="s">
        <v>8353</v>
      </c>
      <c r="P2039" s="20" t="s">
        <v>8360</v>
      </c>
      <c r="Q2039" s="20" t="str">
        <f>CONCATENATE(Table1[[#This Row],[date]],"-",M2039,"-",L2039)</f>
        <v>9-Jul-1968</v>
      </c>
      <c r="R2039" s="24">
        <f t="shared" si="31"/>
        <v>54.913073237508556</v>
      </c>
    </row>
    <row r="2040" spans="1:18" x14ac:dyDescent="0.25">
      <c r="A2040" t="s">
        <v>602</v>
      </c>
      <c r="B2040">
        <v>1995</v>
      </c>
      <c r="C2040" t="s">
        <v>8355</v>
      </c>
      <c r="D2040">
        <v>27</v>
      </c>
      <c r="E2040">
        <v>0</v>
      </c>
      <c r="F2040" s="17">
        <v>31328.27</v>
      </c>
      <c r="G2040" t="s">
        <v>8349</v>
      </c>
      <c r="H2040" t="s">
        <v>8349</v>
      </c>
      <c r="I2040" t="s">
        <v>8360</v>
      </c>
      <c r="L2040" s="20">
        <v>1995</v>
      </c>
      <c r="M2040" s="20" t="s">
        <v>8355</v>
      </c>
      <c r="N2040" s="20" t="s">
        <v>8349</v>
      </c>
      <c r="O2040" s="20" t="s">
        <v>8349</v>
      </c>
      <c r="P2040" s="20" t="s">
        <v>8360</v>
      </c>
      <c r="Q2040" s="20" t="str">
        <f>CONCATENATE(Table1[[#This Row],[date]],"-",M2040,"-",L2040)</f>
        <v>27-Sep-1995</v>
      </c>
      <c r="R2040" s="24">
        <f t="shared" si="31"/>
        <v>27.696752265861026</v>
      </c>
    </row>
    <row r="2041" spans="1:18" x14ac:dyDescent="0.25">
      <c r="A2041" t="s">
        <v>600</v>
      </c>
      <c r="B2041">
        <v>1974</v>
      </c>
      <c r="C2041" t="s">
        <v>8359</v>
      </c>
      <c r="D2041">
        <v>8</v>
      </c>
      <c r="E2041">
        <v>0</v>
      </c>
      <c r="F2041" s="17">
        <v>31368.81</v>
      </c>
      <c r="G2041" t="s">
        <v>8349</v>
      </c>
      <c r="H2041" t="s">
        <v>8350</v>
      </c>
      <c r="I2041" t="s">
        <v>8360</v>
      </c>
      <c r="L2041" s="20">
        <v>1974</v>
      </c>
      <c r="M2041" s="20" t="s">
        <v>8359</v>
      </c>
      <c r="N2041" s="20" t="s">
        <v>8349</v>
      </c>
      <c r="O2041" s="20" t="s">
        <v>8350</v>
      </c>
      <c r="P2041" s="20" t="s">
        <v>8360</v>
      </c>
      <c r="Q2041" s="20" t="str">
        <f>CONCATENATE(Table1[[#This Row],[date]],"-",M2041,"-",L2041)</f>
        <v>8-Oct-1974</v>
      </c>
      <c r="R2041" s="24">
        <f t="shared" si="31"/>
        <v>48.666630160990032</v>
      </c>
    </row>
    <row r="2042" spans="1:18" x14ac:dyDescent="0.25">
      <c r="A2042" t="s">
        <v>598</v>
      </c>
      <c r="B2042">
        <v>1975</v>
      </c>
      <c r="C2042" t="s">
        <v>8359</v>
      </c>
      <c r="D2042">
        <v>29</v>
      </c>
      <c r="E2042">
        <v>1</v>
      </c>
      <c r="F2042" s="17">
        <v>31591.82</v>
      </c>
      <c r="G2042" t="s">
        <v>8349</v>
      </c>
      <c r="H2042" t="s">
        <v>8353</v>
      </c>
      <c r="I2042" t="s">
        <v>8360</v>
      </c>
      <c r="L2042" s="20">
        <v>1975</v>
      </c>
      <c r="M2042" s="20" t="s">
        <v>8359</v>
      </c>
      <c r="N2042" s="20" t="s">
        <v>8349</v>
      </c>
      <c r="O2042" s="20" t="s">
        <v>8353</v>
      </c>
      <c r="P2042" s="20" t="s">
        <v>8360</v>
      </c>
      <c r="Q2042" s="20" t="str">
        <f>CONCATENATE(Table1[[#This Row],[date]],"-",M2042,"-",L2042)</f>
        <v>29-Oct-1975</v>
      </c>
      <c r="R2042" s="24">
        <f t="shared" si="31"/>
        <v>47.609152371905907</v>
      </c>
    </row>
    <row r="2043" spans="1:18" x14ac:dyDescent="0.25">
      <c r="A2043" t="s">
        <v>596</v>
      </c>
      <c r="B2043">
        <v>1960</v>
      </c>
      <c r="C2043" t="s">
        <v>8357</v>
      </c>
      <c r="D2043">
        <v>13</v>
      </c>
      <c r="E2043">
        <v>1</v>
      </c>
      <c r="F2043" s="17">
        <v>31620</v>
      </c>
      <c r="G2043" t="s">
        <v>8349</v>
      </c>
      <c r="H2043" t="s">
        <v>8353</v>
      </c>
      <c r="I2043" t="s">
        <v>8366</v>
      </c>
      <c r="L2043" s="20">
        <v>1960</v>
      </c>
      <c r="M2043" s="20" t="s">
        <v>8357</v>
      </c>
      <c r="N2043" s="20" t="s">
        <v>8349</v>
      </c>
      <c r="O2043" s="20" t="s">
        <v>8353</v>
      </c>
      <c r="P2043" s="20" t="s">
        <v>8366</v>
      </c>
      <c r="Q2043" s="20" t="str">
        <f>CONCATENATE(Table1[[#This Row],[date]],"-",M2043,"-",L2043)</f>
        <v>13-Dec-1960</v>
      </c>
      <c r="R2043" s="24">
        <f t="shared" si="31"/>
        <v>62.483230663928815</v>
      </c>
    </row>
    <row r="2044" spans="1:18" x14ac:dyDescent="0.25">
      <c r="A2044" t="s">
        <v>594</v>
      </c>
      <c r="B2044">
        <v>1977</v>
      </c>
      <c r="C2044" t="s">
        <v>8359</v>
      </c>
      <c r="D2044">
        <v>14</v>
      </c>
      <c r="E2044">
        <v>2</v>
      </c>
      <c r="F2044" s="17">
        <v>31736.7</v>
      </c>
      <c r="G2044" t="s">
        <v>8349</v>
      </c>
      <c r="H2044" t="s">
        <v>8349</v>
      </c>
      <c r="I2044" t="s">
        <v>8356</v>
      </c>
      <c r="L2044" s="20">
        <v>1977</v>
      </c>
      <c r="M2044" s="20" t="s">
        <v>8359</v>
      </c>
      <c r="N2044" s="20" t="s">
        <v>8349</v>
      </c>
      <c r="O2044" s="20" t="s">
        <v>8349</v>
      </c>
      <c r="P2044" s="20" t="s">
        <v>8356</v>
      </c>
      <c r="Q2044" s="20" t="str">
        <f>CONCATENATE(Table1[[#This Row],[date]],"-",M2044,"-",L2044)</f>
        <v>14-Oct-1977</v>
      </c>
      <c r="R2044" s="24">
        <f t="shared" si="31"/>
        <v>45.650180589537456</v>
      </c>
    </row>
    <row r="2045" spans="1:18" x14ac:dyDescent="0.25">
      <c r="A2045" t="s">
        <v>592</v>
      </c>
      <c r="B2045">
        <v>1984</v>
      </c>
      <c r="C2045" t="s">
        <v>8355</v>
      </c>
      <c r="D2045">
        <v>10</v>
      </c>
      <c r="E2045">
        <v>3</v>
      </c>
      <c r="F2045" s="17">
        <v>31743.919999999998</v>
      </c>
      <c r="G2045" t="s">
        <v>8349</v>
      </c>
      <c r="H2045" t="s">
        <v>8353</v>
      </c>
      <c r="I2045" t="s">
        <v>8360</v>
      </c>
      <c r="L2045" s="20">
        <v>1984</v>
      </c>
      <c r="M2045" s="20" t="s">
        <v>8355</v>
      </c>
      <c r="N2045" s="20" t="s">
        <v>8349</v>
      </c>
      <c r="O2045" s="20" t="s">
        <v>8353</v>
      </c>
      <c r="P2045" s="20" t="s">
        <v>8360</v>
      </c>
      <c r="Q2045" s="20" t="str">
        <f>CONCATENATE(Table1[[#This Row],[date]],"-",M2045,"-",L2045)</f>
        <v>10-Sep-1984</v>
      </c>
      <c r="R2045" s="24">
        <f t="shared" si="31"/>
        <v>38.740588637919231</v>
      </c>
    </row>
    <row r="2046" spans="1:18" x14ac:dyDescent="0.25">
      <c r="A2046" t="s">
        <v>590</v>
      </c>
      <c r="B2046">
        <v>1975</v>
      </c>
      <c r="C2046" t="s">
        <v>8355</v>
      </c>
      <c r="D2046">
        <v>25</v>
      </c>
      <c r="E2046">
        <v>1</v>
      </c>
      <c r="F2046" s="17">
        <v>31897.1</v>
      </c>
      <c r="G2046" t="s">
        <v>8349</v>
      </c>
      <c r="H2046" t="s">
        <v>8350</v>
      </c>
      <c r="I2046" t="s">
        <v>8360</v>
      </c>
      <c r="L2046" s="20">
        <v>1975</v>
      </c>
      <c r="M2046" s="20" t="s">
        <v>8355</v>
      </c>
      <c r="N2046" s="20" t="s">
        <v>8349</v>
      </c>
      <c r="O2046" s="20" t="s">
        <v>8350</v>
      </c>
      <c r="P2046" s="20" t="s">
        <v>8360</v>
      </c>
      <c r="Q2046" s="20" t="str">
        <f>CONCATENATE(Table1[[#This Row],[date]],"-",M2046,"-",L2046)</f>
        <v>25-Sep-1975</v>
      </c>
      <c r="R2046" s="24">
        <f t="shared" si="31"/>
        <v>47.702240598983067</v>
      </c>
    </row>
    <row r="2047" spans="1:18" x14ac:dyDescent="0.25">
      <c r="A2047" t="s">
        <v>588</v>
      </c>
      <c r="B2047">
        <v>1972</v>
      </c>
      <c r="C2047" t="s">
        <v>8355</v>
      </c>
      <c r="D2047">
        <v>21</v>
      </c>
      <c r="E2047">
        <v>0</v>
      </c>
      <c r="F2047" s="17">
        <v>31980.89</v>
      </c>
      <c r="G2047" t="s">
        <v>8349</v>
      </c>
      <c r="H2047" t="s">
        <v>8353</v>
      </c>
      <c r="I2047" t="s">
        <v>8360</v>
      </c>
      <c r="L2047" s="20">
        <v>1972</v>
      </c>
      <c r="M2047" s="20" t="s">
        <v>8355</v>
      </c>
      <c r="N2047" s="20" t="s">
        <v>8349</v>
      </c>
      <c r="O2047" s="20" t="s">
        <v>8353</v>
      </c>
      <c r="P2047" s="20" t="s">
        <v>8360</v>
      </c>
      <c r="Q2047" s="20" t="str">
        <f>CONCATENATE(Table1[[#This Row],[date]],"-",M2047,"-",L2047)</f>
        <v>21-Sep-1972</v>
      </c>
      <c r="R2047" s="24">
        <f t="shared" si="31"/>
        <v>50.710472279260777</v>
      </c>
    </row>
    <row r="2048" spans="1:18" x14ac:dyDescent="0.25">
      <c r="A2048" t="s">
        <v>586</v>
      </c>
      <c r="B2048">
        <v>1993</v>
      </c>
      <c r="C2048" t="s">
        <v>8355</v>
      </c>
      <c r="D2048">
        <v>13</v>
      </c>
      <c r="E2048">
        <v>0</v>
      </c>
      <c r="F2048" s="17">
        <v>32086.21</v>
      </c>
      <c r="G2048" t="s">
        <v>8353</v>
      </c>
      <c r="H2048" t="s">
        <v>8350</v>
      </c>
      <c r="I2048" t="s">
        <v>8360</v>
      </c>
      <c r="L2048" s="20">
        <v>1993</v>
      </c>
      <c r="M2048" s="20" t="s">
        <v>8355</v>
      </c>
      <c r="N2048" s="20" t="s">
        <v>8353</v>
      </c>
      <c r="O2048" s="20" t="s">
        <v>8350</v>
      </c>
      <c r="P2048" s="20" t="s">
        <v>8360</v>
      </c>
      <c r="Q2048" s="20" t="str">
        <f>CONCATENATE(Table1[[#This Row],[date]],"-",M2048,"-",L2048)</f>
        <v>13-Sep-1993</v>
      </c>
      <c r="R2048" s="24">
        <f t="shared" si="31"/>
        <v>29.735029146793853</v>
      </c>
    </row>
    <row r="2049" spans="1:18" x14ac:dyDescent="0.25">
      <c r="A2049" t="s">
        <v>584</v>
      </c>
      <c r="B2049">
        <v>1978</v>
      </c>
      <c r="C2049" t="s">
        <v>8352</v>
      </c>
      <c r="D2049">
        <v>10</v>
      </c>
      <c r="E2049">
        <v>2</v>
      </c>
      <c r="F2049" s="17">
        <v>32108.66</v>
      </c>
      <c r="G2049" t="s">
        <v>8353</v>
      </c>
      <c r="H2049" t="s">
        <v>8350</v>
      </c>
      <c r="I2049" t="s">
        <v>8370</v>
      </c>
      <c r="L2049" s="20">
        <v>1978</v>
      </c>
      <c r="M2049" s="20" t="s">
        <v>8352</v>
      </c>
      <c r="N2049" s="20" t="s">
        <v>8353</v>
      </c>
      <c r="O2049" s="20" t="s">
        <v>8350</v>
      </c>
      <c r="P2049" s="20" t="s">
        <v>8370</v>
      </c>
      <c r="Q2049" s="20" t="str">
        <f>CONCATENATE(Table1[[#This Row],[date]],"-",M2049,"-",L2049)</f>
        <v>10-Nov-1978</v>
      </c>
      <c r="R2049" s="24">
        <f t="shared" si="31"/>
        <v>44.57627522171299</v>
      </c>
    </row>
    <row r="2050" spans="1:18" x14ac:dyDescent="0.25">
      <c r="A2050" t="s">
        <v>582</v>
      </c>
      <c r="B2050">
        <v>1969</v>
      </c>
      <c r="C2050" t="s">
        <v>8355</v>
      </c>
      <c r="D2050">
        <v>11</v>
      </c>
      <c r="E2050">
        <v>0</v>
      </c>
      <c r="F2050" s="17">
        <v>32192.76</v>
      </c>
      <c r="G2050" t="s">
        <v>8353</v>
      </c>
      <c r="H2050" t="s">
        <v>8349</v>
      </c>
      <c r="I2050" t="s">
        <v>8360</v>
      </c>
      <c r="L2050" s="20">
        <v>1969</v>
      </c>
      <c r="M2050" s="20" t="s">
        <v>8355</v>
      </c>
      <c r="N2050" s="20" t="s">
        <v>8353</v>
      </c>
      <c r="O2050" s="20" t="s">
        <v>8349</v>
      </c>
      <c r="P2050" s="20" t="s">
        <v>8360</v>
      </c>
      <c r="Q2050" s="20" t="str">
        <f>CONCATENATE(Table1[[#This Row],[date]],"-",M2050,"-",L2050)</f>
        <v>11-Sep-1969</v>
      </c>
      <c r="R2050" s="24">
        <f t="shared" si="31"/>
        <v>53.7405416168857</v>
      </c>
    </row>
    <row r="2051" spans="1:18" x14ac:dyDescent="0.25">
      <c r="A2051" t="s">
        <v>580</v>
      </c>
      <c r="B2051">
        <v>1994</v>
      </c>
      <c r="C2051" t="s">
        <v>8355</v>
      </c>
      <c r="D2051">
        <v>8</v>
      </c>
      <c r="E2051">
        <v>0</v>
      </c>
      <c r="F2051" s="17">
        <v>32222.81</v>
      </c>
      <c r="G2051" t="s">
        <v>8349</v>
      </c>
      <c r="H2051" t="s">
        <v>8353</v>
      </c>
      <c r="I2051" t="s">
        <v>8360</v>
      </c>
      <c r="L2051" s="20">
        <v>1994</v>
      </c>
      <c r="M2051" s="20" t="s">
        <v>8355</v>
      </c>
      <c r="N2051" s="20" t="s">
        <v>8349</v>
      </c>
      <c r="O2051" s="20" t="s">
        <v>8353</v>
      </c>
      <c r="P2051" s="20" t="s">
        <v>8360</v>
      </c>
      <c r="Q2051" s="20" t="str">
        <f>CONCATENATE(Table1[[#This Row],[date]],"-",M2051,"-",L2051)</f>
        <v>8-Sep-1994</v>
      </c>
      <c r="R2051" s="24">
        <f t="shared" ref="R2051:R2114" si="32">YEARFRAC(Q2051,DATE(2023,6,8),1)</f>
        <v>28.748745094460162</v>
      </c>
    </row>
    <row r="2052" spans="1:18" x14ac:dyDescent="0.25">
      <c r="A2052" t="s">
        <v>578</v>
      </c>
      <c r="B2052">
        <v>1975</v>
      </c>
      <c r="C2052" t="s">
        <v>8357</v>
      </c>
      <c r="D2052">
        <v>17</v>
      </c>
      <c r="E2052">
        <v>1</v>
      </c>
      <c r="F2052" s="17">
        <v>32259.96</v>
      </c>
      <c r="G2052" t="s">
        <v>8349</v>
      </c>
      <c r="H2052" t="s">
        <v>8350</v>
      </c>
      <c r="I2052" t="s">
        <v>8356</v>
      </c>
      <c r="L2052" s="20">
        <v>1975</v>
      </c>
      <c r="M2052" s="20" t="s">
        <v>8357</v>
      </c>
      <c r="N2052" s="20" t="s">
        <v>8349</v>
      </c>
      <c r="O2052" s="20" t="s">
        <v>8350</v>
      </c>
      <c r="P2052" s="20" t="s">
        <v>8356</v>
      </c>
      <c r="Q2052" s="20" t="str">
        <f>CONCATENATE(Table1[[#This Row],[date]],"-",M2052,"-",L2052)</f>
        <v>17-Dec-1975</v>
      </c>
      <c r="R2052" s="24">
        <f t="shared" si="32"/>
        <v>47.474995809353523</v>
      </c>
    </row>
    <row r="2053" spans="1:18" x14ac:dyDescent="0.25">
      <c r="A2053" t="s">
        <v>576</v>
      </c>
      <c r="B2053">
        <v>1986</v>
      </c>
      <c r="C2053" t="s">
        <v>8357</v>
      </c>
      <c r="D2053">
        <v>2</v>
      </c>
      <c r="E2053">
        <v>3</v>
      </c>
      <c r="F2053" s="17">
        <v>32288.49</v>
      </c>
      <c r="G2053" t="s">
        <v>8349</v>
      </c>
      <c r="H2053" t="s">
        <v>8349</v>
      </c>
      <c r="I2053" t="s">
        <v>8360</v>
      </c>
      <c r="L2053" s="20">
        <v>1986</v>
      </c>
      <c r="M2053" s="20" t="s">
        <v>8357</v>
      </c>
      <c r="N2053" s="20" t="s">
        <v>8349</v>
      </c>
      <c r="O2053" s="20" t="s">
        <v>8349</v>
      </c>
      <c r="P2053" s="20" t="s">
        <v>8360</v>
      </c>
      <c r="Q2053" s="20" t="str">
        <f>CONCATENATE(Table1[[#This Row],[date]],"-",M2053,"-",L2053)</f>
        <v>2-Dec-1986</v>
      </c>
      <c r="R2053" s="24">
        <f t="shared" si="32"/>
        <v>36.516031414367028</v>
      </c>
    </row>
    <row r="2054" spans="1:18" x14ac:dyDescent="0.25">
      <c r="A2054" t="s">
        <v>574</v>
      </c>
      <c r="B2054">
        <v>1972</v>
      </c>
      <c r="C2054" t="s">
        <v>8359</v>
      </c>
      <c r="D2054">
        <v>19</v>
      </c>
      <c r="E2054">
        <v>0</v>
      </c>
      <c r="F2054" s="17">
        <v>32428.63</v>
      </c>
      <c r="G2054" t="s">
        <v>8349</v>
      </c>
      <c r="H2054" t="s">
        <v>8349</v>
      </c>
      <c r="I2054" t="s">
        <v>8360</v>
      </c>
      <c r="L2054" s="20">
        <v>1972</v>
      </c>
      <c r="M2054" s="20" t="s">
        <v>8359</v>
      </c>
      <c r="N2054" s="20" t="s">
        <v>8349</v>
      </c>
      <c r="O2054" s="20" t="s">
        <v>8349</v>
      </c>
      <c r="P2054" s="20" t="s">
        <v>8360</v>
      </c>
      <c r="Q2054" s="20" t="str">
        <f>CONCATENATE(Table1[[#This Row],[date]],"-",M2054,"-",L2054)</f>
        <v>19-Oct-1972</v>
      </c>
      <c r="R2054" s="24">
        <f t="shared" si="32"/>
        <v>50.633812457221083</v>
      </c>
    </row>
    <row r="2055" spans="1:18" x14ac:dyDescent="0.25">
      <c r="A2055" t="s">
        <v>572</v>
      </c>
      <c r="B2055">
        <v>1976</v>
      </c>
      <c r="C2055" t="s">
        <v>8358</v>
      </c>
      <c r="D2055">
        <v>9</v>
      </c>
      <c r="E2055">
        <v>2</v>
      </c>
      <c r="F2055" s="17">
        <v>32430.22</v>
      </c>
      <c r="G2055" t="s">
        <v>8349</v>
      </c>
      <c r="H2055" t="s">
        <v>8350</v>
      </c>
      <c r="I2055" t="s">
        <v>8360</v>
      </c>
      <c r="L2055" s="20">
        <v>1976</v>
      </c>
      <c r="M2055" s="20" t="s">
        <v>8358</v>
      </c>
      <c r="N2055" s="20" t="s">
        <v>8349</v>
      </c>
      <c r="O2055" s="20" t="s">
        <v>8350</v>
      </c>
      <c r="P2055" s="20" t="s">
        <v>8360</v>
      </c>
      <c r="Q2055" s="20" t="str">
        <f>CONCATENATE(Table1[[#This Row],[date]],"-",M2055,"-",L2055)</f>
        <v>9-Aug-1976</v>
      </c>
      <c r="R2055" s="24">
        <f t="shared" si="32"/>
        <v>46.828199863107457</v>
      </c>
    </row>
    <row r="2056" spans="1:18" x14ac:dyDescent="0.25">
      <c r="A2056" t="s">
        <v>570</v>
      </c>
      <c r="B2056">
        <v>1981</v>
      </c>
      <c r="C2056" t="s">
        <v>8355</v>
      </c>
      <c r="D2056">
        <v>27</v>
      </c>
      <c r="E2056">
        <v>1</v>
      </c>
      <c r="F2056" s="17">
        <v>32462.35</v>
      </c>
      <c r="G2056" t="s">
        <v>8349</v>
      </c>
      <c r="H2056" t="s">
        <v>8349</v>
      </c>
      <c r="I2056" t="s">
        <v>8360</v>
      </c>
      <c r="L2056" s="20">
        <v>1981</v>
      </c>
      <c r="M2056" s="20" t="s">
        <v>8355</v>
      </c>
      <c r="N2056" s="20" t="s">
        <v>8349</v>
      </c>
      <c r="O2056" s="20" t="s">
        <v>8349</v>
      </c>
      <c r="P2056" s="20" t="s">
        <v>8360</v>
      </c>
      <c r="Q2056" s="20" t="str">
        <f>CONCATENATE(Table1[[#This Row],[date]],"-",M2056,"-",L2056)</f>
        <v>27-Sep-1981</v>
      </c>
      <c r="R2056" s="24">
        <f t="shared" si="32"/>
        <v>41.696720789557467</v>
      </c>
    </row>
    <row r="2057" spans="1:18" x14ac:dyDescent="0.25">
      <c r="A2057" t="s">
        <v>568</v>
      </c>
      <c r="B2057">
        <v>1976</v>
      </c>
      <c r="C2057" t="s">
        <v>8355</v>
      </c>
      <c r="D2057">
        <v>19</v>
      </c>
      <c r="E2057">
        <v>2</v>
      </c>
      <c r="F2057" s="17">
        <v>32485.46</v>
      </c>
      <c r="G2057" t="s">
        <v>8349</v>
      </c>
      <c r="H2057" t="s">
        <v>8353</v>
      </c>
      <c r="I2057" t="s">
        <v>8360</v>
      </c>
      <c r="L2057" s="20">
        <v>1976</v>
      </c>
      <c r="M2057" s="20" t="s">
        <v>8355</v>
      </c>
      <c r="N2057" s="20" t="s">
        <v>8349</v>
      </c>
      <c r="O2057" s="20" t="s">
        <v>8353</v>
      </c>
      <c r="P2057" s="20" t="s">
        <v>8360</v>
      </c>
      <c r="Q2057" s="20" t="str">
        <f>CONCATENATE(Table1[[#This Row],[date]],"-",M2057,"-",L2057)</f>
        <v>19-Sep-1976</v>
      </c>
      <c r="R2057" s="24">
        <f t="shared" si="32"/>
        <v>46.715947980835047</v>
      </c>
    </row>
    <row r="2058" spans="1:18" x14ac:dyDescent="0.25">
      <c r="A2058" t="s">
        <v>566</v>
      </c>
      <c r="B2058">
        <v>2003</v>
      </c>
      <c r="C2058" t="s">
        <v>8359</v>
      </c>
      <c r="D2058">
        <v>8</v>
      </c>
      <c r="E2058">
        <v>0</v>
      </c>
      <c r="F2058" s="17">
        <v>32548.34</v>
      </c>
      <c r="G2058" t="s">
        <v>8353</v>
      </c>
      <c r="H2058" t="s">
        <v>8349</v>
      </c>
      <c r="I2058" t="s">
        <v>8351</v>
      </c>
      <c r="L2058" s="20">
        <v>2003</v>
      </c>
      <c r="M2058" s="20" t="s">
        <v>8359</v>
      </c>
      <c r="N2058" s="20" t="s">
        <v>8353</v>
      </c>
      <c r="O2058" s="20" t="s">
        <v>8349</v>
      </c>
      <c r="P2058" s="20" t="s">
        <v>8351</v>
      </c>
      <c r="Q2058" s="20" t="str">
        <f>CONCATENATE(Table1[[#This Row],[date]],"-",M2058,"-",L2058)</f>
        <v>8-Oct-2003</v>
      </c>
      <c r="R2058" s="24">
        <f t="shared" si="32"/>
        <v>19.666623207301175</v>
      </c>
    </row>
    <row r="2059" spans="1:18" x14ac:dyDescent="0.25">
      <c r="A2059" t="s">
        <v>564</v>
      </c>
      <c r="B2059">
        <v>1990</v>
      </c>
      <c r="C2059" t="s">
        <v>8348</v>
      </c>
      <c r="D2059">
        <v>13</v>
      </c>
      <c r="E2059">
        <v>3</v>
      </c>
      <c r="F2059" s="17">
        <v>32672.11</v>
      </c>
      <c r="G2059" t="s">
        <v>8353</v>
      </c>
      <c r="H2059" t="s">
        <v>8353</v>
      </c>
      <c r="I2059" t="s">
        <v>8360</v>
      </c>
      <c r="L2059" s="20">
        <v>1990</v>
      </c>
      <c r="M2059" s="20" t="s">
        <v>8348</v>
      </c>
      <c r="N2059" s="20" t="s">
        <v>8353</v>
      </c>
      <c r="O2059" s="20" t="s">
        <v>8353</v>
      </c>
      <c r="P2059" s="20" t="s">
        <v>8360</v>
      </c>
      <c r="Q2059" s="20" t="str">
        <f>CONCATENATE(Table1[[#This Row],[date]],"-",M2059,"-",L2059)</f>
        <v>13-Jul-1990</v>
      </c>
      <c r="R2059" s="24">
        <f t="shared" si="32"/>
        <v>32.904815590272186</v>
      </c>
    </row>
    <row r="2060" spans="1:18" x14ac:dyDescent="0.25">
      <c r="A2060" t="s">
        <v>562</v>
      </c>
      <c r="B2060">
        <v>1968</v>
      </c>
      <c r="C2060" t="s">
        <v>8352</v>
      </c>
      <c r="D2060">
        <v>1</v>
      </c>
      <c r="E2060">
        <v>0</v>
      </c>
      <c r="F2060" s="17">
        <v>32686.080000000002</v>
      </c>
      <c r="G2060" t="s">
        <v>8349</v>
      </c>
      <c r="H2060" t="s">
        <v>8350</v>
      </c>
      <c r="I2060" t="s">
        <v>8360</v>
      </c>
      <c r="L2060" s="20">
        <v>1968</v>
      </c>
      <c r="M2060" s="20" t="s">
        <v>8352</v>
      </c>
      <c r="N2060" s="20" t="s">
        <v>8349</v>
      </c>
      <c r="O2060" s="20" t="s">
        <v>8350</v>
      </c>
      <c r="P2060" s="20" t="s">
        <v>8360</v>
      </c>
      <c r="Q2060" s="20" t="str">
        <f>CONCATENATE(Table1[[#This Row],[date]],"-",M2060,"-",L2060)</f>
        <v>1-Nov-1968</v>
      </c>
      <c r="R2060" s="24">
        <f t="shared" si="32"/>
        <v>54.598220396988367</v>
      </c>
    </row>
    <row r="2061" spans="1:18" x14ac:dyDescent="0.25">
      <c r="A2061" t="s">
        <v>560</v>
      </c>
      <c r="B2061">
        <v>1990</v>
      </c>
      <c r="C2061" t="s">
        <v>8355</v>
      </c>
      <c r="D2061">
        <v>30</v>
      </c>
      <c r="E2061">
        <v>3</v>
      </c>
      <c r="F2061" s="17">
        <v>32716.2</v>
      </c>
      <c r="G2061" t="s">
        <v>8353</v>
      </c>
      <c r="H2061" t="s">
        <v>8349</v>
      </c>
      <c r="I2061" t="s">
        <v>8360</v>
      </c>
      <c r="L2061" s="20">
        <v>1990</v>
      </c>
      <c r="M2061" s="20" t="s">
        <v>8355</v>
      </c>
      <c r="N2061" s="20" t="s">
        <v>8353</v>
      </c>
      <c r="O2061" s="20" t="s">
        <v>8349</v>
      </c>
      <c r="P2061" s="20" t="s">
        <v>8360</v>
      </c>
      <c r="Q2061" s="20" t="str">
        <f>CONCATENATE(Table1[[#This Row],[date]],"-",M2061,"-",L2061)</f>
        <v>30-Sep-1990</v>
      </c>
      <c r="R2061" s="24">
        <f t="shared" si="32"/>
        <v>32.688516669350939</v>
      </c>
    </row>
    <row r="2062" spans="1:18" x14ac:dyDescent="0.25">
      <c r="A2062" t="s">
        <v>558</v>
      </c>
      <c r="B2062">
        <v>1990</v>
      </c>
      <c r="C2062" t="s">
        <v>8348</v>
      </c>
      <c r="D2062">
        <v>9</v>
      </c>
      <c r="E2062">
        <v>2</v>
      </c>
      <c r="F2062" s="17">
        <v>32734.19</v>
      </c>
      <c r="G2062" t="s">
        <v>8349</v>
      </c>
      <c r="H2062" t="s">
        <v>8353</v>
      </c>
      <c r="I2062" t="s">
        <v>8356</v>
      </c>
      <c r="L2062" s="20">
        <v>1990</v>
      </c>
      <c r="M2062" s="20" t="s">
        <v>8348</v>
      </c>
      <c r="N2062" s="20" t="s">
        <v>8349</v>
      </c>
      <c r="O2062" s="20" t="s">
        <v>8353</v>
      </c>
      <c r="P2062" s="20" t="s">
        <v>8356</v>
      </c>
      <c r="Q2062" s="20" t="str">
        <f>CONCATENATE(Table1[[#This Row],[date]],"-",M2062,"-",L2062)</f>
        <v>9-Jul-1990</v>
      </c>
      <c r="R2062" s="24">
        <f t="shared" si="32"/>
        <v>32.915767434369464</v>
      </c>
    </row>
    <row r="2063" spans="1:18" x14ac:dyDescent="0.25">
      <c r="A2063" t="s">
        <v>556</v>
      </c>
      <c r="B2063">
        <v>1974</v>
      </c>
      <c r="C2063" t="s">
        <v>8357</v>
      </c>
      <c r="D2063">
        <v>6</v>
      </c>
      <c r="E2063">
        <v>0</v>
      </c>
      <c r="F2063" s="17">
        <v>32760.48</v>
      </c>
      <c r="G2063" t="s">
        <v>8353</v>
      </c>
      <c r="H2063" t="s">
        <v>8353</v>
      </c>
      <c r="I2063" t="s">
        <v>8360</v>
      </c>
      <c r="L2063" s="20">
        <v>1974</v>
      </c>
      <c r="M2063" s="20" t="s">
        <v>8357</v>
      </c>
      <c r="N2063" s="20" t="s">
        <v>8353</v>
      </c>
      <c r="O2063" s="20" t="s">
        <v>8353</v>
      </c>
      <c r="P2063" s="20" t="s">
        <v>8360</v>
      </c>
      <c r="Q2063" s="20" t="str">
        <f>CONCATENATE(Table1[[#This Row],[date]],"-",M2063,"-",L2063)</f>
        <v>6-Dec-1974</v>
      </c>
      <c r="R2063" s="24">
        <f t="shared" si="32"/>
        <v>48.505092541890264</v>
      </c>
    </row>
    <row r="2064" spans="1:18" x14ac:dyDescent="0.25">
      <c r="A2064" t="s">
        <v>554</v>
      </c>
      <c r="B2064">
        <v>1972</v>
      </c>
      <c r="C2064" t="s">
        <v>8352</v>
      </c>
      <c r="D2064">
        <v>7</v>
      </c>
      <c r="E2064">
        <v>0</v>
      </c>
      <c r="F2064" s="17">
        <v>32765.33</v>
      </c>
      <c r="G2064" t="s">
        <v>8349</v>
      </c>
      <c r="H2064" t="s">
        <v>8349</v>
      </c>
      <c r="I2064" t="s">
        <v>8356</v>
      </c>
      <c r="L2064" s="20">
        <v>1972</v>
      </c>
      <c r="M2064" s="20" t="s">
        <v>8352</v>
      </c>
      <c r="N2064" s="20" t="s">
        <v>8349</v>
      </c>
      <c r="O2064" s="20" t="s">
        <v>8349</v>
      </c>
      <c r="P2064" s="20" t="s">
        <v>8356</v>
      </c>
      <c r="Q2064" s="20" t="str">
        <f>CONCATENATE(Table1[[#This Row],[date]],"-",M2064,"-",L2064)</f>
        <v>7-Nov-1972</v>
      </c>
      <c r="R2064" s="24">
        <f t="shared" si="32"/>
        <v>50.581793292265573</v>
      </c>
    </row>
    <row r="2065" spans="1:18" x14ac:dyDescent="0.25">
      <c r="A2065" t="s">
        <v>552</v>
      </c>
      <c r="B2065">
        <v>1980</v>
      </c>
      <c r="C2065" t="s">
        <v>8357</v>
      </c>
      <c r="D2065">
        <v>12</v>
      </c>
      <c r="E2065">
        <v>3</v>
      </c>
      <c r="F2065" s="17">
        <v>32787.46</v>
      </c>
      <c r="G2065" t="s">
        <v>8353</v>
      </c>
      <c r="H2065" t="s">
        <v>8350</v>
      </c>
      <c r="I2065" t="s">
        <v>8356</v>
      </c>
      <c r="L2065" s="20">
        <v>1980</v>
      </c>
      <c r="M2065" s="20" t="s">
        <v>8357</v>
      </c>
      <c r="N2065" s="20" t="s">
        <v>8353</v>
      </c>
      <c r="O2065" s="20" t="s">
        <v>8350</v>
      </c>
      <c r="P2065" s="20" t="s">
        <v>8356</v>
      </c>
      <c r="Q2065" s="20" t="str">
        <f>CONCATENATE(Table1[[#This Row],[date]],"-",M2065,"-",L2065)</f>
        <v>12-Dec-1980</v>
      </c>
      <c r="R2065" s="24">
        <f t="shared" si="32"/>
        <v>42.48596851471595</v>
      </c>
    </row>
    <row r="2066" spans="1:18" x14ac:dyDescent="0.25">
      <c r="A2066" t="s">
        <v>550</v>
      </c>
      <c r="B2066">
        <v>1995</v>
      </c>
      <c r="C2066" t="s">
        <v>8357</v>
      </c>
      <c r="D2066">
        <v>4</v>
      </c>
      <c r="E2066">
        <v>0</v>
      </c>
      <c r="F2066" s="17">
        <v>32827.51</v>
      </c>
      <c r="G2066" t="s">
        <v>8353</v>
      </c>
      <c r="H2066" t="s">
        <v>8349</v>
      </c>
      <c r="I2066" t="s">
        <v>8360</v>
      </c>
      <c r="L2066" s="20">
        <v>1995</v>
      </c>
      <c r="M2066" s="20" t="s">
        <v>8357</v>
      </c>
      <c r="N2066" s="20" t="s">
        <v>8353</v>
      </c>
      <c r="O2066" s="20" t="s">
        <v>8349</v>
      </c>
      <c r="P2066" s="20" t="s">
        <v>8360</v>
      </c>
      <c r="Q2066" s="20" t="str">
        <f>CONCATENATE(Table1[[#This Row],[date]],"-",M2066,"-",L2066)</f>
        <v>4-Dec-1995</v>
      </c>
      <c r="R2066" s="24">
        <f t="shared" si="32"/>
        <v>27.510574018126889</v>
      </c>
    </row>
    <row r="2067" spans="1:18" x14ac:dyDescent="0.25">
      <c r="A2067" t="s">
        <v>548</v>
      </c>
      <c r="B2067">
        <v>1981</v>
      </c>
      <c r="C2067" t="s">
        <v>8352</v>
      </c>
      <c r="D2067">
        <v>17</v>
      </c>
      <c r="E2067">
        <v>1</v>
      </c>
      <c r="F2067" s="17">
        <v>32906.69</v>
      </c>
      <c r="G2067" t="s">
        <v>8349</v>
      </c>
      <c r="H2067" t="s">
        <v>8350</v>
      </c>
      <c r="I2067" t="s">
        <v>8360</v>
      </c>
      <c r="L2067" s="20">
        <v>1981</v>
      </c>
      <c r="M2067" s="20" t="s">
        <v>8352</v>
      </c>
      <c r="N2067" s="20" t="s">
        <v>8349</v>
      </c>
      <c r="O2067" s="20" t="s">
        <v>8350</v>
      </c>
      <c r="P2067" s="20" t="s">
        <v>8360</v>
      </c>
      <c r="Q2067" s="20" t="str">
        <f>CONCATENATE(Table1[[#This Row],[date]],"-",M2067,"-",L2067)</f>
        <v>17-Nov-1981</v>
      </c>
      <c r="R2067" s="24">
        <f t="shared" si="32"/>
        <v>41.557083731295762</v>
      </c>
    </row>
    <row r="2068" spans="1:18" x14ac:dyDescent="0.25">
      <c r="A2068" t="s">
        <v>546</v>
      </c>
      <c r="B2068">
        <v>1971</v>
      </c>
      <c r="C2068" t="s">
        <v>8358</v>
      </c>
      <c r="D2068">
        <v>24</v>
      </c>
      <c r="E2068">
        <v>0</v>
      </c>
      <c r="F2068" s="17">
        <v>32947.629999999997</v>
      </c>
      <c r="G2068" t="s">
        <v>8349</v>
      </c>
      <c r="H2068" t="s">
        <v>8353</v>
      </c>
      <c r="I2068" t="s">
        <v>8360</v>
      </c>
      <c r="L2068" s="20">
        <v>1971</v>
      </c>
      <c r="M2068" s="20" t="s">
        <v>8358</v>
      </c>
      <c r="N2068" s="20" t="s">
        <v>8349</v>
      </c>
      <c r="O2068" s="20" t="s">
        <v>8353</v>
      </c>
      <c r="P2068" s="20" t="s">
        <v>8360</v>
      </c>
      <c r="Q2068" s="20" t="str">
        <f>CONCATENATE(Table1[[#This Row],[date]],"-",M2068,"-",L2068)</f>
        <v>24-Aug-1971</v>
      </c>
      <c r="R2068" s="24">
        <f t="shared" si="32"/>
        <v>51.789854323793776</v>
      </c>
    </row>
    <row r="2069" spans="1:18" x14ac:dyDescent="0.25">
      <c r="A2069" t="s">
        <v>544</v>
      </c>
      <c r="B2069">
        <v>1995</v>
      </c>
      <c r="C2069" t="s">
        <v>8348</v>
      </c>
      <c r="D2069">
        <v>8</v>
      </c>
      <c r="E2069">
        <v>0</v>
      </c>
      <c r="F2069" s="17">
        <v>33017.46</v>
      </c>
      <c r="G2069" t="s">
        <v>8353</v>
      </c>
      <c r="H2069" t="s">
        <v>8353</v>
      </c>
      <c r="I2069" t="s">
        <v>8360</v>
      </c>
      <c r="L2069" s="20">
        <v>1995</v>
      </c>
      <c r="M2069" s="20" t="s">
        <v>8348</v>
      </c>
      <c r="N2069" s="20" t="s">
        <v>8353</v>
      </c>
      <c r="O2069" s="20" t="s">
        <v>8353</v>
      </c>
      <c r="P2069" s="20" t="s">
        <v>8360</v>
      </c>
      <c r="Q2069" s="20" t="str">
        <f>CONCATENATE(Table1[[#This Row],[date]],"-",M2069,"-",L2069)</f>
        <v>8-Jul-1995</v>
      </c>
      <c r="R2069" s="24">
        <f t="shared" si="32"/>
        <v>27.91852341389728</v>
      </c>
    </row>
    <row r="2070" spans="1:18" x14ac:dyDescent="0.25">
      <c r="A2070" t="s">
        <v>542</v>
      </c>
      <c r="B2070">
        <v>1967</v>
      </c>
      <c r="C2070" t="s">
        <v>8348</v>
      </c>
      <c r="D2070">
        <v>10</v>
      </c>
      <c r="E2070">
        <v>0</v>
      </c>
      <c r="F2070" s="17">
        <v>33025.32</v>
      </c>
      <c r="G2070" t="s">
        <v>8349</v>
      </c>
      <c r="H2070" t="s">
        <v>8350</v>
      </c>
      <c r="I2070" t="s">
        <v>8360</v>
      </c>
      <c r="L2070" s="20">
        <v>1967</v>
      </c>
      <c r="M2070" s="20" t="s">
        <v>8348</v>
      </c>
      <c r="N2070" s="20" t="s">
        <v>8349</v>
      </c>
      <c r="O2070" s="20" t="s">
        <v>8350</v>
      </c>
      <c r="P2070" s="20" t="s">
        <v>8360</v>
      </c>
      <c r="Q2070" s="20" t="str">
        <f>CONCATENATE(Table1[[#This Row],[date]],"-",M2070,"-",L2070)</f>
        <v>10-Jul-1967</v>
      </c>
      <c r="R2070" s="24">
        <f t="shared" si="32"/>
        <v>55.913060185407559</v>
      </c>
    </row>
    <row r="2071" spans="1:18" x14ac:dyDescent="0.25">
      <c r="A2071" t="s">
        <v>540</v>
      </c>
      <c r="B2071">
        <v>1994</v>
      </c>
      <c r="C2071" t="s">
        <v>8348</v>
      </c>
      <c r="D2071">
        <v>28</v>
      </c>
      <c r="E2071">
        <v>0</v>
      </c>
      <c r="F2071" s="17">
        <v>33057.230000000003</v>
      </c>
      <c r="G2071" t="s">
        <v>8353</v>
      </c>
      <c r="H2071" t="s">
        <v>8349</v>
      </c>
      <c r="I2071" t="s">
        <v>8360</v>
      </c>
      <c r="L2071" s="20">
        <v>1994</v>
      </c>
      <c r="M2071" s="20" t="s">
        <v>8348</v>
      </c>
      <c r="N2071" s="20" t="s">
        <v>8353</v>
      </c>
      <c r="O2071" s="20" t="s">
        <v>8349</v>
      </c>
      <c r="P2071" s="20" t="s">
        <v>8360</v>
      </c>
      <c r="Q2071" s="20" t="str">
        <f>CONCATENATE(Table1[[#This Row],[date]],"-",M2071,"-",L2071)</f>
        <v>28-Jul-1994</v>
      </c>
      <c r="R2071" s="24">
        <f t="shared" si="32"/>
        <v>28.863740074838002</v>
      </c>
    </row>
    <row r="2072" spans="1:18" x14ac:dyDescent="0.25">
      <c r="A2072" t="s">
        <v>538</v>
      </c>
      <c r="B2072">
        <v>1962</v>
      </c>
      <c r="C2072" t="s">
        <v>8348</v>
      </c>
      <c r="D2072">
        <v>1</v>
      </c>
      <c r="E2072">
        <v>0</v>
      </c>
      <c r="F2072" s="17">
        <v>33074.94</v>
      </c>
      <c r="G2072" t="s">
        <v>8353</v>
      </c>
      <c r="H2072" t="s">
        <v>8349</v>
      </c>
      <c r="I2072" t="s">
        <v>8360</v>
      </c>
      <c r="L2072" s="20">
        <v>1962</v>
      </c>
      <c r="M2072" s="20" t="s">
        <v>8348</v>
      </c>
      <c r="N2072" s="20" t="s">
        <v>8353</v>
      </c>
      <c r="O2072" s="20" t="s">
        <v>8349</v>
      </c>
      <c r="P2072" s="20" t="s">
        <v>8360</v>
      </c>
      <c r="Q2072" s="20" t="str">
        <f>CONCATENATE(Table1[[#This Row],[date]],"-",M2072,"-",L2072)</f>
        <v>1-Jul-1962</v>
      </c>
      <c r="R2072" s="24">
        <f t="shared" si="32"/>
        <v>60.937690439390593</v>
      </c>
    </row>
    <row r="2073" spans="1:18" x14ac:dyDescent="0.25">
      <c r="A2073" t="s">
        <v>536</v>
      </c>
      <c r="B2073">
        <v>1969</v>
      </c>
      <c r="C2073" t="s">
        <v>8359</v>
      </c>
      <c r="D2073">
        <v>30</v>
      </c>
      <c r="E2073">
        <v>0</v>
      </c>
      <c r="F2073" s="17">
        <v>33090.660000000003</v>
      </c>
      <c r="G2073" t="s">
        <v>8349</v>
      </c>
      <c r="H2073" t="s">
        <v>8349</v>
      </c>
      <c r="I2073" t="s">
        <v>8360</v>
      </c>
      <c r="L2073" s="20">
        <v>1969</v>
      </c>
      <c r="M2073" s="20" t="s">
        <v>8359</v>
      </c>
      <c r="N2073" s="20" t="s">
        <v>8349</v>
      </c>
      <c r="O2073" s="20" t="s">
        <v>8349</v>
      </c>
      <c r="P2073" s="20" t="s">
        <v>8360</v>
      </c>
      <c r="Q2073" s="20" t="str">
        <f>CONCATENATE(Table1[[#This Row],[date]],"-",M2073,"-",L2073)</f>
        <v>30-Oct-1969</v>
      </c>
      <c r="R2073" s="24">
        <f t="shared" si="32"/>
        <v>53.606381919553961</v>
      </c>
    </row>
    <row r="2074" spans="1:18" x14ac:dyDescent="0.25">
      <c r="A2074" t="s">
        <v>534</v>
      </c>
      <c r="B2074">
        <v>1985</v>
      </c>
      <c r="C2074" t="s">
        <v>8348</v>
      </c>
      <c r="D2074">
        <v>15</v>
      </c>
      <c r="E2074">
        <v>3</v>
      </c>
      <c r="F2074" s="17">
        <v>33121</v>
      </c>
      <c r="G2074" t="s">
        <v>8349</v>
      </c>
      <c r="H2074" t="s">
        <v>8353</v>
      </c>
      <c r="I2074" t="s">
        <v>8360</v>
      </c>
      <c r="L2074" s="20">
        <v>1985</v>
      </c>
      <c r="M2074" s="20" t="s">
        <v>8348</v>
      </c>
      <c r="N2074" s="20" t="s">
        <v>8349</v>
      </c>
      <c r="O2074" s="20" t="s">
        <v>8353</v>
      </c>
      <c r="P2074" s="20" t="s">
        <v>8360</v>
      </c>
      <c r="Q2074" s="20" t="str">
        <f>CONCATENATE(Table1[[#This Row],[date]],"-",M2074,"-",L2074)</f>
        <v>15-Jul-1985</v>
      </c>
      <c r="R2074" s="24">
        <f t="shared" si="32"/>
        <v>37.899326032013477</v>
      </c>
    </row>
    <row r="2075" spans="1:18" x14ac:dyDescent="0.25">
      <c r="A2075" t="s">
        <v>532</v>
      </c>
      <c r="B2075">
        <v>1990</v>
      </c>
      <c r="C2075" t="s">
        <v>8359</v>
      </c>
      <c r="D2075">
        <v>12</v>
      </c>
      <c r="E2075">
        <v>3</v>
      </c>
      <c r="F2075" s="17">
        <v>33292.83</v>
      </c>
      <c r="G2075" t="s">
        <v>8349</v>
      </c>
      <c r="H2075" t="s">
        <v>8353</v>
      </c>
      <c r="I2075" t="s">
        <v>8360</v>
      </c>
      <c r="L2075" s="20">
        <v>1990</v>
      </c>
      <c r="M2075" s="20" t="s">
        <v>8359</v>
      </c>
      <c r="N2075" s="20" t="s">
        <v>8349</v>
      </c>
      <c r="O2075" s="20" t="s">
        <v>8353</v>
      </c>
      <c r="P2075" s="20" t="s">
        <v>8360</v>
      </c>
      <c r="Q2075" s="20" t="str">
        <f>CONCATENATE(Table1[[#This Row],[date]],"-",M2075,"-",L2075)</f>
        <v>12-Oct-1990</v>
      </c>
      <c r="R2075" s="24">
        <f t="shared" si="32"/>
        <v>32.655661137059106</v>
      </c>
    </row>
    <row r="2076" spans="1:18" x14ac:dyDescent="0.25">
      <c r="A2076" t="s">
        <v>530</v>
      </c>
      <c r="B2076">
        <v>2003</v>
      </c>
      <c r="C2076" t="s">
        <v>8352</v>
      </c>
      <c r="D2076">
        <v>28</v>
      </c>
      <c r="E2076">
        <v>0</v>
      </c>
      <c r="F2076" s="17">
        <v>33307.550000000003</v>
      </c>
      <c r="G2076" t="s">
        <v>8349</v>
      </c>
      <c r="H2076" t="s">
        <v>8350</v>
      </c>
      <c r="I2076" t="s">
        <v>8356</v>
      </c>
      <c r="L2076" s="20">
        <v>2003</v>
      </c>
      <c r="M2076" s="20" t="s">
        <v>8352</v>
      </c>
      <c r="N2076" s="20" t="s">
        <v>8349</v>
      </c>
      <c r="O2076" s="20" t="s">
        <v>8350</v>
      </c>
      <c r="P2076" s="20" t="s">
        <v>8356</v>
      </c>
      <c r="Q2076" s="20" t="str">
        <f>CONCATENATE(Table1[[#This Row],[date]],"-",M2076,"-",L2076)</f>
        <v>28-Nov-2003</v>
      </c>
      <c r="R2076" s="24">
        <f t="shared" si="32"/>
        <v>19.526988265971315</v>
      </c>
    </row>
    <row r="2077" spans="1:18" x14ac:dyDescent="0.25">
      <c r="A2077" t="s">
        <v>528</v>
      </c>
      <c r="B2077">
        <v>1972</v>
      </c>
      <c r="C2077" t="s">
        <v>8355</v>
      </c>
      <c r="D2077">
        <v>5</v>
      </c>
      <c r="E2077">
        <v>0</v>
      </c>
      <c r="F2077" s="17">
        <v>33344.449999999997</v>
      </c>
      <c r="G2077" t="s">
        <v>8349</v>
      </c>
      <c r="H2077" t="s">
        <v>8350</v>
      </c>
      <c r="I2077" t="s">
        <v>8360</v>
      </c>
      <c r="L2077" s="20">
        <v>1972</v>
      </c>
      <c r="M2077" s="20" t="s">
        <v>8355</v>
      </c>
      <c r="N2077" s="20" t="s">
        <v>8349</v>
      </c>
      <c r="O2077" s="20" t="s">
        <v>8350</v>
      </c>
      <c r="P2077" s="20" t="s">
        <v>8360</v>
      </c>
      <c r="Q2077" s="20" t="str">
        <f>CONCATENATE(Table1[[#This Row],[date]],"-",M2077,"-",L2077)</f>
        <v>5-Sep-1972</v>
      </c>
      <c r="R2077" s="24">
        <f t="shared" si="32"/>
        <v>50.75427789185489</v>
      </c>
    </row>
    <row r="2078" spans="1:18" x14ac:dyDescent="0.25">
      <c r="A2078" t="s">
        <v>526</v>
      </c>
      <c r="B2078">
        <v>1985</v>
      </c>
      <c r="C2078" t="s">
        <v>8357</v>
      </c>
      <c r="D2078">
        <v>7</v>
      </c>
      <c r="E2078">
        <v>3</v>
      </c>
      <c r="F2078" s="17">
        <v>33450.99</v>
      </c>
      <c r="G2078" t="s">
        <v>8349</v>
      </c>
      <c r="H2078" t="s">
        <v>8349</v>
      </c>
      <c r="I2078" t="s">
        <v>8360</v>
      </c>
      <c r="L2078" s="20">
        <v>1985</v>
      </c>
      <c r="M2078" s="20" t="s">
        <v>8357</v>
      </c>
      <c r="N2078" s="20" t="s">
        <v>8349</v>
      </c>
      <c r="O2078" s="20" t="s">
        <v>8349</v>
      </c>
      <c r="P2078" s="20" t="s">
        <v>8360</v>
      </c>
      <c r="Q2078" s="20" t="str">
        <f>CONCATENATE(Table1[[#This Row],[date]],"-",M2078,"-",L2078)</f>
        <v>7-Dec-1985</v>
      </c>
      <c r="R2078" s="24">
        <f t="shared" si="32"/>
        <v>37.502316764953662</v>
      </c>
    </row>
    <row r="2079" spans="1:18" x14ac:dyDescent="0.25">
      <c r="A2079" t="s">
        <v>524</v>
      </c>
      <c r="B2079">
        <v>1970</v>
      </c>
      <c r="C2079" t="s">
        <v>8354</v>
      </c>
      <c r="D2079">
        <v>18</v>
      </c>
      <c r="E2079">
        <v>2</v>
      </c>
      <c r="F2079" s="17">
        <v>33471.97</v>
      </c>
      <c r="G2079" t="s">
        <v>8349</v>
      </c>
      <c r="H2079" t="s">
        <v>8349</v>
      </c>
      <c r="I2079" t="s">
        <v>8356</v>
      </c>
      <c r="L2079" s="20">
        <v>1970</v>
      </c>
      <c r="M2079" s="20" t="s">
        <v>8354</v>
      </c>
      <c r="N2079" s="20" t="s">
        <v>8349</v>
      </c>
      <c r="O2079" s="20" t="s">
        <v>8349</v>
      </c>
      <c r="P2079" s="20" t="s">
        <v>8356</v>
      </c>
      <c r="Q2079" s="20" t="str">
        <f>CONCATENATE(Table1[[#This Row],[date]],"-",M2079,"-",L2079)</f>
        <v>18-Jun-1970</v>
      </c>
      <c r="R2079" s="24">
        <f t="shared" si="32"/>
        <v>52.973279926988795</v>
      </c>
    </row>
    <row r="2080" spans="1:18" x14ac:dyDescent="0.25">
      <c r="A2080" t="s">
        <v>522</v>
      </c>
      <c r="B2080">
        <v>2002</v>
      </c>
      <c r="C2080" t="s">
        <v>8358</v>
      </c>
      <c r="D2080">
        <v>25</v>
      </c>
      <c r="E2080">
        <v>0</v>
      </c>
      <c r="F2080" s="17">
        <v>33475.82</v>
      </c>
      <c r="G2080" t="s">
        <v>8353</v>
      </c>
      <c r="H2080" t="s">
        <v>8353</v>
      </c>
      <c r="I2080" t="s">
        <v>8364</v>
      </c>
      <c r="L2080" s="20">
        <v>2002</v>
      </c>
      <c r="M2080" s="20" t="s">
        <v>8358</v>
      </c>
      <c r="N2080" s="20" t="s">
        <v>8353</v>
      </c>
      <c r="O2080" s="20" t="s">
        <v>8353</v>
      </c>
      <c r="P2080" s="20" t="s">
        <v>8364</v>
      </c>
      <c r="Q2080" s="20" t="str">
        <f>CONCATENATE(Table1[[#This Row],[date]],"-",M2080,"-",L2080)</f>
        <v>25-Aug-2002</v>
      </c>
      <c r="R2080" s="24">
        <f t="shared" si="32"/>
        <v>20.787056627255755</v>
      </c>
    </row>
    <row r="2081" spans="1:18" x14ac:dyDescent="0.25">
      <c r="A2081" t="s">
        <v>520</v>
      </c>
      <c r="B2081">
        <v>1984</v>
      </c>
      <c r="C2081" t="s">
        <v>8348</v>
      </c>
      <c r="D2081">
        <v>22</v>
      </c>
      <c r="E2081">
        <v>3</v>
      </c>
      <c r="F2081" s="17">
        <v>33527.1</v>
      </c>
      <c r="G2081" t="s">
        <v>8349</v>
      </c>
      <c r="H2081" t="s">
        <v>8350</v>
      </c>
      <c r="I2081" t="s">
        <v>8360</v>
      </c>
      <c r="L2081" s="20">
        <v>1984</v>
      </c>
      <c r="M2081" s="20" t="s">
        <v>8348</v>
      </c>
      <c r="N2081" s="20" t="s">
        <v>8349</v>
      </c>
      <c r="O2081" s="20" t="s">
        <v>8350</v>
      </c>
      <c r="P2081" s="20" t="s">
        <v>8360</v>
      </c>
      <c r="Q2081" s="20" t="str">
        <f>CONCATENATE(Table1[[#This Row],[date]],"-",M2081,"-",L2081)</f>
        <v>22-Jul-1984</v>
      </c>
      <c r="R2081" s="24">
        <f t="shared" si="32"/>
        <v>38.87748117727584</v>
      </c>
    </row>
    <row r="2082" spans="1:18" x14ac:dyDescent="0.25">
      <c r="A2082" t="s">
        <v>518</v>
      </c>
      <c r="B2082">
        <v>2003</v>
      </c>
      <c r="C2082" t="s">
        <v>8355</v>
      </c>
      <c r="D2082">
        <v>9</v>
      </c>
      <c r="E2082">
        <v>0</v>
      </c>
      <c r="F2082" s="17">
        <v>33611.71</v>
      </c>
      <c r="G2082" t="s">
        <v>8353</v>
      </c>
      <c r="H2082" t="s">
        <v>8349</v>
      </c>
      <c r="I2082" t="s">
        <v>8360</v>
      </c>
      <c r="L2082" s="20">
        <v>2003</v>
      </c>
      <c r="M2082" s="20" t="s">
        <v>8355</v>
      </c>
      <c r="N2082" s="20" t="s">
        <v>8353</v>
      </c>
      <c r="O2082" s="20" t="s">
        <v>8349</v>
      </c>
      <c r="P2082" s="20" t="s">
        <v>8360</v>
      </c>
      <c r="Q2082" s="20" t="str">
        <f>CONCATENATE(Table1[[#This Row],[date]],"-",M2082,"-",L2082)</f>
        <v>9-Sep-2003</v>
      </c>
      <c r="R2082" s="24">
        <f t="shared" si="32"/>
        <v>19.746023468057366</v>
      </c>
    </row>
    <row r="2083" spans="1:18" x14ac:dyDescent="0.25">
      <c r="A2083" t="s">
        <v>516</v>
      </c>
      <c r="B2083">
        <v>1993</v>
      </c>
      <c r="C2083" t="s">
        <v>8352</v>
      </c>
      <c r="D2083">
        <v>28</v>
      </c>
      <c r="E2083">
        <v>0</v>
      </c>
      <c r="F2083" s="17">
        <v>33707.550000000003</v>
      </c>
      <c r="G2083" t="s">
        <v>8349</v>
      </c>
      <c r="H2083" t="s">
        <v>8349</v>
      </c>
      <c r="I2083" t="s">
        <v>8360</v>
      </c>
      <c r="L2083" s="20">
        <v>1993</v>
      </c>
      <c r="M2083" s="20" t="s">
        <v>8352</v>
      </c>
      <c r="N2083" s="20" t="s">
        <v>8349</v>
      </c>
      <c r="O2083" s="20" t="s">
        <v>8349</v>
      </c>
      <c r="P2083" s="20" t="s">
        <v>8360</v>
      </c>
      <c r="Q2083" s="20" t="str">
        <f>CONCATENATE(Table1[[#This Row],[date]],"-",M2083,"-",L2083)</f>
        <v>28-Nov-1993</v>
      </c>
      <c r="R2083" s="24">
        <f t="shared" si="32"/>
        <v>29.526938703409289</v>
      </c>
    </row>
    <row r="2084" spans="1:18" x14ac:dyDescent="0.25">
      <c r="A2084" t="s">
        <v>514</v>
      </c>
      <c r="B2084">
        <v>2004</v>
      </c>
      <c r="C2084" t="s">
        <v>8352</v>
      </c>
      <c r="D2084">
        <v>1</v>
      </c>
      <c r="E2084">
        <v>0</v>
      </c>
      <c r="F2084" s="17">
        <v>33732.69</v>
      </c>
      <c r="G2084" t="s">
        <v>8353</v>
      </c>
      <c r="H2084" t="s">
        <v>8353</v>
      </c>
      <c r="I2084" t="s">
        <v>8370</v>
      </c>
      <c r="L2084" s="20">
        <v>2004</v>
      </c>
      <c r="M2084" s="20" t="s">
        <v>8352</v>
      </c>
      <c r="N2084" s="20" t="s">
        <v>8353</v>
      </c>
      <c r="O2084" s="20" t="s">
        <v>8353</v>
      </c>
      <c r="P2084" s="20" t="s">
        <v>8370</v>
      </c>
      <c r="Q2084" s="20" t="str">
        <f>CONCATENATE(Table1[[#This Row],[date]],"-",M2084,"-",L2084)</f>
        <v>1-Nov-2004</v>
      </c>
      <c r="R2084" s="24">
        <f t="shared" si="32"/>
        <v>18.598220396988363</v>
      </c>
    </row>
    <row r="2085" spans="1:18" x14ac:dyDescent="0.25">
      <c r="A2085" t="s">
        <v>512</v>
      </c>
      <c r="B2085">
        <v>2003</v>
      </c>
      <c r="C2085" t="s">
        <v>8355</v>
      </c>
      <c r="D2085">
        <v>12</v>
      </c>
      <c r="E2085">
        <v>0</v>
      </c>
      <c r="F2085" s="17">
        <v>33750.29</v>
      </c>
      <c r="G2085" t="s">
        <v>8353</v>
      </c>
      <c r="H2085" t="s">
        <v>8350</v>
      </c>
      <c r="I2085" t="s">
        <v>8356</v>
      </c>
      <c r="L2085" s="20">
        <v>2003</v>
      </c>
      <c r="M2085" s="20" t="s">
        <v>8355</v>
      </c>
      <c r="N2085" s="20" t="s">
        <v>8353</v>
      </c>
      <c r="O2085" s="20" t="s">
        <v>8350</v>
      </c>
      <c r="P2085" s="20" t="s">
        <v>8356</v>
      </c>
      <c r="Q2085" s="20" t="str">
        <f>CONCATENATE(Table1[[#This Row],[date]],"-",M2085,"-",L2085)</f>
        <v>12-Sep-2003</v>
      </c>
      <c r="R2085" s="24">
        <f t="shared" si="32"/>
        <v>19.737809647979141</v>
      </c>
    </row>
    <row r="2086" spans="1:18" x14ac:dyDescent="0.25">
      <c r="A2086" t="s">
        <v>510</v>
      </c>
      <c r="B2086">
        <v>1962</v>
      </c>
      <c r="C2086" t="s">
        <v>8357</v>
      </c>
      <c r="D2086">
        <v>11</v>
      </c>
      <c r="E2086">
        <v>0</v>
      </c>
      <c r="F2086" s="17">
        <v>33753.32</v>
      </c>
      <c r="G2086" t="s">
        <v>8353</v>
      </c>
      <c r="H2086" t="s">
        <v>8350</v>
      </c>
      <c r="I2086" t="s">
        <v>8360</v>
      </c>
      <c r="L2086" s="20">
        <v>1962</v>
      </c>
      <c r="M2086" s="20" t="s">
        <v>8357</v>
      </c>
      <c r="N2086" s="20" t="s">
        <v>8353</v>
      </c>
      <c r="O2086" s="20" t="s">
        <v>8350</v>
      </c>
      <c r="P2086" s="20" t="s">
        <v>8360</v>
      </c>
      <c r="Q2086" s="20" t="str">
        <f>CONCATENATE(Table1[[#This Row],[date]],"-",M2086,"-",L2086)</f>
        <v>11-Dec-1962</v>
      </c>
      <c r="R2086" s="24">
        <f t="shared" si="32"/>
        <v>60.491410907485097</v>
      </c>
    </row>
    <row r="2087" spans="1:18" x14ac:dyDescent="0.25">
      <c r="A2087" t="s">
        <v>508</v>
      </c>
      <c r="B2087">
        <v>2000</v>
      </c>
      <c r="C2087" t="s">
        <v>8359</v>
      </c>
      <c r="D2087">
        <v>26</v>
      </c>
      <c r="E2087">
        <v>0</v>
      </c>
      <c r="F2087" s="17">
        <v>33829.39</v>
      </c>
      <c r="G2087" t="s">
        <v>8349</v>
      </c>
      <c r="H2087" t="s">
        <v>8350</v>
      </c>
      <c r="I2087" t="s">
        <v>8360</v>
      </c>
      <c r="L2087" s="20">
        <v>2000</v>
      </c>
      <c r="M2087" s="20" t="s">
        <v>8359</v>
      </c>
      <c r="N2087" s="20" t="s">
        <v>8349</v>
      </c>
      <c r="O2087" s="20" t="s">
        <v>8350</v>
      </c>
      <c r="P2087" s="20" t="s">
        <v>8360</v>
      </c>
      <c r="Q2087" s="20" t="str">
        <f>CONCATENATE(Table1[[#This Row],[date]],"-",M2087,"-",L2087)</f>
        <v>26-Oct-2000</v>
      </c>
      <c r="R2087" s="24">
        <f t="shared" si="32"/>
        <v>22.614647501711158</v>
      </c>
    </row>
    <row r="2088" spans="1:18" x14ac:dyDescent="0.25">
      <c r="A2088" t="s">
        <v>506</v>
      </c>
      <c r="B2088">
        <v>1997</v>
      </c>
      <c r="C2088" t="s">
        <v>8358</v>
      </c>
      <c r="D2088">
        <v>9</v>
      </c>
      <c r="E2088">
        <v>0</v>
      </c>
      <c r="F2088" s="17">
        <v>33900.65</v>
      </c>
      <c r="G2088" t="s">
        <v>8349</v>
      </c>
      <c r="H2088" t="s">
        <v>8350</v>
      </c>
      <c r="I2088" t="s">
        <v>8360</v>
      </c>
      <c r="L2088" s="20">
        <v>1997</v>
      </c>
      <c r="M2088" s="20" t="s">
        <v>8358</v>
      </c>
      <c r="N2088" s="20" t="s">
        <v>8349</v>
      </c>
      <c r="O2088" s="20" t="s">
        <v>8350</v>
      </c>
      <c r="P2088" s="20" t="s">
        <v>8360</v>
      </c>
      <c r="Q2088" s="20" t="str">
        <f>CONCATENATE(Table1[[#This Row],[date]],"-",M2088,"-",L2088)</f>
        <v>9-Aug-1997</v>
      </c>
      <c r="R2088" s="24">
        <f t="shared" si="32"/>
        <v>25.830848798296319</v>
      </c>
    </row>
    <row r="2089" spans="1:18" x14ac:dyDescent="0.25">
      <c r="A2089" t="s">
        <v>504</v>
      </c>
      <c r="B2089">
        <v>2000</v>
      </c>
      <c r="C2089" t="s">
        <v>8357</v>
      </c>
      <c r="D2089">
        <v>27</v>
      </c>
      <c r="E2089">
        <v>0</v>
      </c>
      <c r="F2089" s="17">
        <v>33907.550000000003</v>
      </c>
      <c r="G2089" t="s">
        <v>8349</v>
      </c>
      <c r="H2089" t="s">
        <v>8349</v>
      </c>
      <c r="I2089" t="s">
        <v>8356</v>
      </c>
      <c r="L2089" s="20">
        <v>2000</v>
      </c>
      <c r="M2089" s="20" t="s">
        <v>8357</v>
      </c>
      <c r="N2089" s="20" t="s">
        <v>8349</v>
      </c>
      <c r="O2089" s="20" t="s">
        <v>8349</v>
      </c>
      <c r="P2089" s="20" t="s">
        <v>8356</v>
      </c>
      <c r="Q2089" s="20" t="str">
        <f>CONCATENATE(Table1[[#This Row],[date]],"-",M2089,"-",L2089)</f>
        <v>27-Dec-2000</v>
      </c>
      <c r="R2089" s="24">
        <f t="shared" si="32"/>
        <v>22.444900752908968</v>
      </c>
    </row>
    <row r="2090" spans="1:18" x14ac:dyDescent="0.25">
      <c r="A2090" t="s">
        <v>502</v>
      </c>
      <c r="B2090">
        <v>1994</v>
      </c>
      <c r="C2090" t="s">
        <v>8355</v>
      </c>
      <c r="D2090">
        <v>25</v>
      </c>
      <c r="E2090">
        <v>0</v>
      </c>
      <c r="F2090" s="17">
        <v>33975.47</v>
      </c>
      <c r="G2090" t="s">
        <v>8349</v>
      </c>
      <c r="H2090" t="s">
        <v>8349</v>
      </c>
      <c r="I2090" t="s">
        <v>8360</v>
      </c>
      <c r="L2090" s="20">
        <v>1994</v>
      </c>
      <c r="M2090" s="20" t="s">
        <v>8355</v>
      </c>
      <c r="N2090" s="20" t="s">
        <v>8349</v>
      </c>
      <c r="O2090" s="20" t="s">
        <v>8349</v>
      </c>
      <c r="P2090" s="20" t="s">
        <v>8360</v>
      </c>
      <c r="Q2090" s="20" t="str">
        <f>CONCATENATE(Table1[[#This Row],[date]],"-",M2090,"-",L2090)</f>
        <v>25-Sep-1994</v>
      </c>
      <c r="R2090" s="24">
        <f t="shared" si="32"/>
        <v>28.702199507164369</v>
      </c>
    </row>
    <row r="2091" spans="1:18" x14ac:dyDescent="0.25">
      <c r="A2091" t="s">
        <v>500</v>
      </c>
      <c r="B2091">
        <v>1972</v>
      </c>
      <c r="C2091" t="s">
        <v>8348</v>
      </c>
      <c r="D2091">
        <v>26</v>
      </c>
      <c r="E2091">
        <v>0</v>
      </c>
      <c r="F2091" s="17">
        <v>34053.360000000001</v>
      </c>
      <c r="G2091" t="s">
        <v>8349</v>
      </c>
      <c r="H2091" t="s">
        <v>8349</v>
      </c>
      <c r="I2091" t="s">
        <v>8360</v>
      </c>
      <c r="L2091" s="20">
        <v>1972</v>
      </c>
      <c r="M2091" s="20" t="s">
        <v>8348</v>
      </c>
      <c r="N2091" s="20" t="s">
        <v>8349</v>
      </c>
      <c r="O2091" s="20" t="s">
        <v>8349</v>
      </c>
      <c r="P2091" s="20" t="s">
        <v>8360</v>
      </c>
      <c r="Q2091" s="20" t="str">
        <f>CONCATENATE(Table1[[#This Row],[date]],"-",M2091,"-",L2091)</f>
        <v>26-Jul-1972</v>
      </c>
      <c r="R2091" s="24">
        <f t="shared" si="32"/>
        <v>50.866529774127308</v>
      </c>
    </row>
    <row r="2092" spans="1:18" x14ac:dyDescent="0.25">
      <c r="A2092" t="s">
        <v>498</v>
      </c>
      <c r="B2092">
        <v>2002</v>
      </c>
      <c r="C2092" t="s">
        <v>8357</v>
      </c>
      <c r="D2092">
        <v>26</v>
      </c>
      <c r="E2092">
        <v>0</v>
      </c>
      <c r="F2092" s="17">
        <v>34084.68</v>
      </c>
      <c r="G2092" t="s">
        <v>8349</v>
      </c>
      <c r="H2092" t="s">
        <v>8350</v>
      </c>
      <c r="I2092" t="s">
        <v>8360</v>
      </c>
      <c r="L2092" s="20">
        <v>2002</v>
      </c>
      <c r="M2092" s="20" t="s">
        <v>8357</v>
      </c>
      <c r="N2092" s="20" t="s">
        <v>8349</v>
      </c>
      <c r="O2092" s="20" t="s">
        <v>8350</v>
      </c>
      <c r="P2092" s="20" t="s">
        <v>8360</v>
      </c>
      <c r="Q2092" s="20" t="str">
        <f>CONCATENATE(Table1[[#This Row],[date]],"-",M2092,"-",L2092)</f>
        <v>26-Dec-2002</v>
      </c>
      <c r="R2092" s="24">
        <f t="shared" si="32"/>
        <v>20.4502800248911</v>
      </c>
    </row>
    <row r="2093" spans="1:18" x14ac:dyDescent="0.25">
      <c r="A2093" t="s">
        <v>496</v>
      </c>
      <c r="B2093">
        <v>1999</v>
      </c>
      <c r="C2093" t="s">
        <v>8352</v>
      </c>
      <c r="D2093">
        <v>6</v>
      </c>
      <c r="E2093">
        <v>0</v>
      </c>
      <c r="F2093" s="17">
        <v>34166.269999999997</v>
      </c>
      <c r="G2093" t="s">
        <v>8349</v>
      </c>
      <c r="H2093" t="s">
        <v>8350</v>
      </c>
      <c r="I2093" t="s">
        <v>8360</v>
      </c>
      <c r="L2093" s="20">
        <v>1999</v>
      </c>
      <c r="M2093" s="20" t="s">
        <v>8352</v>
      </c>
      <c r="N2093" s="20" t="s">
        <v>8349</v>
      </c>
      <c r="O2093" s="20" t="s">
        <v>8350</v>
      </c>
      <c r="P2093" s="20" t="s">
        <v>8360</v>
      </c>
      <c r="Q2093" s="20" t="str">
        <f>CONCATENATE(Table1[[#This Row],[date]],"-",M2093,"-",L2093)</f>
        <v>6-Nov-1999</v>
      </c>
      <c r="R2093" s="24">
        <f t="shared" si="32"/>
        <v>23.587230314313874</v>
      </c>
    </row>
    <row r="2094" spans="1:18" x14ac:dyDescent="0.25">
      <c r="A2094" t="s">
        <v>494</v>
      </c>
      <c r="B2094">
        <v>1971</v>
      </c>
      <c r="C2094" t="s">
        <v>8358</v>
      </c>
      <c r="D2094">
        <v>25</v>
      </c>
      <c r="E2094">
        <v>0</v>
      </c>
      <c r="F2094" s="17">
        <v>34205.07</v>
      </c>
      <c r="G2094" t="s">
        <v>8349</v>
      </c>
      <c r="H2094" t="s">
        <v>8349</v>
      </c>
      <c r="I2094" t="s">
        <v>8360</v>
      </c>
      <c r="L2094" s="20">
        <v>1971</v>
      </c>
      <c r="M2094" s="20" t="s">
        <v>8358</v>
      </c>
      <c r="N2094" s="20" t="s">
        <v>8349</v>
      </c>
      <c r="O2094" s="20" t="s">
        <v>8349</v>
      </c>
      <c r="P2094" s="20" t="s">
        <v>8360</v>
      </c>
      <c r="Q2094" s="20" t="str">
        <f>CONCATENATE(Table1[[#This Row],[date]],"-",M2094,"-",L2094)</f>
        <v>25-Aug-1971</v>
      </c>
      <c r="R2094" s="24">
        <f t="shared" si="32"/>
        <v>51.787116437648514</v>
      </c>
    </row>
    <row r="2095" spans="1:18" x14ac:dyDescent="0.25">
      <c r="A2095" t="s">
        <v>492</v>
      </c>
      <c r="B2095">
        <v>1975</v>
      </c>
      <c r="C2095" t="s">
        <v>8348</v>
      </c>
      <c r="D2095">
        <v>21</v>
      </c>
      <c r="E2095">
        <v>1</v>
      </c>
      <c r="F2095" s="17">
        <v>34210.33</v>
      </c>
      <c r="G2095" t="s">
        <v>8349</v>
      </c>
      <c r="H2095" t="s">
        <v>8353</v>
      </c>
      <c r="I2095" t="s">
        <v>8356</v>
      </c>
      <c r="L2095" s="20">
        <v>1975</v>
      </c>
      <c r="M2095" s="20" t="s">
        <v>8348</v>
      </c>
      <c r="N2095" s="20" t="s">
        <v>8349</v>
      </c>
      <c r="O2095" s="20" t="s">
        <v>8353</v>
      </c>
      <c r="P2095" s="20" t="s">
        <v>8356</v>
      </c>
      <c r="Q2095" s="20" t="str">
        <f>CONCATENATE(Table1[[#This Row],[date]],"-",M2095,"-",L2095)</f>
        <v>21-Jul-1975</v>
      </c>
      <c r="R2095" s="24">
        <f t="shared" si="32"/>
        <v>47.882941275074032</v>
      </c>
    </row>
    <row r="2096" spans="1:18" x14ac:dyDescent="0.25">
      <c r="A2096" t="s">
        <v>490</v>
      </c>
      <c r="B2096">
        <v>1962</v>
      </c>
      <c r="C2096" t="s">
        <v>8348</v>
      </c>
      <c r="D2096">
        <v>5</v>
      </c>
      <c r="E2096">
        <v>0</v>
      </c>
      <c r="F2096" s="17">
        <v>34218.019999999997</v>
      </c>
      <c r="G2096" t="s">
        <v>8353</v>
      </c>
      <c r="H2096" t="s">
        <v>8353</v>
      </c>
      <c r="I2096" t="s">
        <v>8360</v>
      </c>
      <c r="L2096" s="20">
        <v>1962</v>
      </c>
      <c r="M2096" s="20" t="s">
        <v>8348</v>
      </c>
      <c r="N2096" s="20" t="s">
        <v>8353</v>
      </c>
      <c r="O2096" s="20" t="s">
        <v>8353</v>
      </c>
      <c r="P2096" s="20" t="s">
        <v>8360</v>
      </c>
      <c r="Q2096" s="20" t="str">
        <f>CONCATENATE(Table1[[#This Row],[date]],"-",M2096,"-",L2096)</f>
        <v>5-Jul-1962</v>
      </c>
      <c r="R2096" s="24">
        <f t="shared" si="32"/>
        <v>60.926738794435856</v>
      </c>
    </row>
    <row r="2097" spans="1:18" x14ac:dyDescent="0.25">
      <c r="A2097" t="s">
        <v>488</v>
      </c>
      <c r="B2097">
        <v>1998</v>
      </c>
      <c r="C2097" t="s">
        <v>8354</v>
      </c>
      <c r="D2097">
        <v>11</v>
      </c>
      <c r="E2097">
        <v>0</v>
      </c>
      <c r="F2097" s="17">
        <v>34254.050000000003</v>
      </c>
      <c r="G2097" t="s">
        <v>8353</v>
      </c>
      <c r="H2097" t="s">
        <v>8350</v>
      </c>
      <c r="I2097" t="s">
        <v>8362</v>
      </c>
      <c r="L2097" s="20">
        <v>1998</v>
      </c>
      <c r="M2097" s="20" t="s">
        <v>8354</v>
      </c>
      <c r="N2097" s="20" t="s">
        <v>8353</v>
      </c>
      <c r="O2097" s="20" t="s">
        <v>8350</v>
      </c>
      <c r="P2097" s="20" t="s">
        <v>8362</v>
      </c>
      <c r="Q2097" s="20" t="str">
        <f>CONCATENATE(Table1[[#This Row],[date]],"-",M2097,"-",L2097)</f>
        <v>11-Jun-1998</v>
      </c>
      <c r="R2097" s="24">
        <f t="shared" si="32"/>
        <v>24.992417860151644</v>
      </c>
    </row>
    <row r="2098" spans="1:18" x14ac:dyDescent="0.25">
      <c r="A2098" t="s">
        <v>486</v>
      </c>
      <c r="B2098">
        <v>1995</v>
      </c>
      <c r="C2098" t="s">
        <v>8359</v>
      </c>
      <c r="D2098">
        <v>30</v>
      </c>
      <c r="E2098">
        <v>0</v>
      </c>
      <c r="F2098" s="17">
        <v>34289.43</v>
      </c>
      <c r="G2098" t="s">
        <v>8353</v>
      </c>
      <c r="H2098" t="s">
        <v>8353</v>
      </c>
      <c r="I2098" t="s">
        <v>8360</v>
      </c>
      <c r="L2098" s="20">
        <v>1995</v>
      </c>
      <c r="M2098" s="20" t="s">
        <v>8359</v>
      </c>
      <c r="N2098" s="20" t="s">
        <v>8353</v>
      </c>
      <c r="O2098" s="20" t="s">
        <v>8353</v>
      </c>
      <c r="P2098" s="20" t="s">
        <v>8360</v>
      </c>
      <c r="Q2098" s="20" t="str">
        <f>CONCATENATE(Table1[[#This Row],[date]],"-",M2098,"-",L2098)</f>
        <v>30-Oct-1995</v>
      </c>
      <c r="R2098" s="24">
        <f t="shared" si="32"/>
        <v>27.606401057401811</v>
      </c>
    </row>
    <row r="2099" spans="1:18" x14ac:dyDescent="0.25">
      <c r="A2099" t="s">
        <v>484</v>
      </c>
      <c r="B2099">
        <v>1986</v>
      </c>
      <c r="C2099" t="s">
        <v>8359</v>
      </c>
      <c r="D2099">
        <v>11</v>
      </c>
      <c r="E2099">
        <v>3</v>
      </c>
      <c r="F2099" s="17">
        <v>34293.120000000003</v>
      </c>
      <c r="G2099" t="s">
        <v>8353</v>
      </c>
      <c r="H2099" t="s">
        <v>8349</v>
      </c>
      <c r="I2099" t="s">
        <v>8360</v>
      </c>
      <c r="L2099" s="20">
        <v>1986</v>
      </c>
      <c r="M2099" s="20" t="s">
        <v>8359</v>
      </c>
      <c r="N2099" s="20" t="s">
        <v>8353</v>
      </c>
      <c r="O2099" s="20" t="s">
        <v>8349</v>
      </c>
      <c r="P2099" s="20" t="s">
        <v>8360</v>
      </c>
      <c r="Q2099" s="20" t="str">
        <f>CONCATENATE(Table1[[#This Row],[date]],"-",M2099,"-",L2099)</f>
        <v>11-Oct-1986</v>
      </c>
      <c r="R2099" s="24">
        <f t="shared" si="32"/>
        <v>36.658404784206354</v>
      </c>
    </row>
    <row r="2100" spans="1:18" x14ac:dyDescent="0.25">
      <c r="A2100" t="s">
        <v>8375</v>
      </c>
      <c r="B2100">
        <v>2004</v>
      </c>
      <c r="C2100" t="s">
        <v>8352</v>
      </c>
      <c r="D2100">
        <v>1</v>
      </c>
      <c r="E2100">
        <v>2</v>
      </c>
      <c r="F2100" s="17">
        <v>34303.17</v>
      </c>
      <c r="G2100" t="s">
        <v>8353</v>
      </c>
      <c r="H2100" t="s">
        <v>8350</v>
      </c>
      <c r="I2100" t="s">
        <v>8351</v>
      </c>
      <c r="L2100" s="20">
        <v>2004</v>
      </c>
      <c r="M2100" s="20" t="s">
        <v>8352</v>
      </c>
      <c r="N2100" s="20" t="s">
        <v>8353</v>
      </c>
      <c r="O2100" s="20" t="s">
        <v>8350</v>
      </c>
      <c r="P2100" s="20" t="s">
        <v>8351</v>
      </c>
      <c r="Q2100" s="20" t="str">
        <f>CONCATENATE(Table1[[#This Row],[date]],"-",M2100,"-",L2100)</f>
        <v>1-Nov-2004</v>
      </c>
      <c r="R2100" s="24">
        <f t="shared" si="32"/>
        <v>18.598220396988363</v>
      </c>
    </row>
    <row r="2101" spans="1:18" x14ac:dyDescent="0.25">
      <c r="A2101" t="s">
        <v>482</v>
      </c>
      <c r="B2101">
        <v>1983</v>
      </c>
      <c r="C2101" t="s">
        <v>8359</v>
      </c>
      <c r="D2101">
        <v>2</v>
      </c>
      <c r="E2101">
        <v>3</v>
      </c>
      <c r="F2101" s="17">
        <v>34307.22</v>
      </c>
      <c r="G2101" t="s">
        <v>8349</v>
      </c>
      <c r="H2101" t="s">
        <v>8349</v>
      </c>
      <c r="I2101" t="s">
        <v>8356</v>
      </c>
      <c r="L2101" s="20">
        <v>1983</v>
      </c>
      <c r="M2101" s="20" t="s">
        <v>8359</v>
      </c>
      <c r="N2101" s="20" t="s">
        <v>8349</v>
      </c>
      <c r="O2101" s="20" t="s">
        <v>8349</v>
      </c>
      <c r="P2101" s="20" t="s">
        <v>8356</v>
      </c>
      <c r="Q2101" s="20" t="str">
        <f>CONCATENATE(Table1[[#This Row],[date]],"-",M2101,"-",L2101)</f>
        <v>2-Oct-1983</v>
      </c>
      <c r="R2101" s="24">
        <f t="shared" si="32"/>
        <v>39.683071786310514</v>
      </c>
    </row>
    <row r="2102" spans="1:18" x14ac:dyDescent="0.25">
      <c r="A2102" t="s">
        <v>480</v>
      </c>
      <c r="B2102">
        <v>1984</v>
      </c>
      <c r="C2102" t="s">
        <v>8359</v>
      </c>
      <c r="D2102">
        <v>1</v>
      </c>
      <c r="E2102">
        <v>3</v>
      </c>
      <c r="F2102" s="17">
        <v>34402.22</v>
      </c>
      <c r="G2102" t="s">
        <v>8349</v>
      </c>
      <c r="H2102" t="s">
        <v>8350</v>
      </c>
      <c r="I2102" t="s">
        <v>8360</v>
      </c>
      <c r="L2102" s="20">
        <v>1984</v>
      </c>
      <c r="M2102" s="20" t="s">
        <v>8359</v>
      </c>
      <c r="N2102" s="20" t="s">
        <v>8349</v>
      </c>
      <c r="O2102" s="20" t="s">
        <v>8350</v>
      </c>
      <c r="P2102" s="20" t="s">
        <v>8360</v>
      </c>
      <c r="Q2102" s="20" t="str">
        <f>CONCATENATE(Table1[[#This Row],[date]],"-",M2102,"-",L2102)</f>
        <v>1-Oct-1984</v>
      </c>
      <c r="R2102" s="24">
        <f t="shared" si="32"/>
        <v>38.683093771389458</v>
      </c>
    </row>
    <row r="2103" spans="1:18" x14ac:dyDescent="0.25">
      <c r="A2103" t="s">
        <v>478</v>
      </c>
      <c r="B2103">
        <v>2003</v>
      </c>
      <c r="C2103" t="s">
        <v>8359</v>
      </c>
      <c r="D2103">
        <v>5</v>
      </c>
      <c r="E2103">
        <v>0</v>
      </c>
      <c r="F2103" s="17">
        <v>34439.86</v>
      </c>
      <c r="G2103" t="s">
        <v>8349</v>
      </c>
      <c r="H2103" t="s">
        <v>8353</v>
      </c>
      <c r="I2103" t="s">
        <v>8351</v>
      </c>
      <c r="L2103" s="20">
        <v>2003</v>
      </c>
      <c r="M2103" s="20" t="s">
        <v>8359</v>
      </c>
      <c r="N2103" s="20" t="s">
        <v>8349</v>
      </c>
      <c r="O2103" s="20" t="s">
        <v>8353</v>
      </c>
      <c r="P2103" s="20" t="s">
        <v>8351</v>
      </c>
      <c r="Q2103" s="20" t="str">
        <f>CONCATENATE(Table1[[#This Row],[date]],"-",M2103,"-",L2103)</f>
        <v>5-Oct-2003</v>
      </c>
      <c r="R2103" s="24">
        <f t="shared" si="32"/>
        <v>19.6748370273794</v>
      </c>
    </row>
    <row r="2104" spans="1:18" x14ac:dyDescent="0.25">
      <c r="A2104" t="s">
        <v>476</v>
      </c>
      <c r="B2104">
        <v>1990</v>
      </c>
      <c r="C2104" t="s">
        <v>8355</v>
      </c>
      <c r="D2104">
        <v>24</v>
      </c>
      <c r="E2104">
        <v>3</v>
      </c>
      <c r="F2104" s="17">
        <v>34456.269999999997</v>
      </c>
      <c r="G2104" t="s">
        <v>8353</v>
      </c>
      <c r="H2104" t="s">
        <v>8349</v>
      </c>
      <c r="I2104" t="s">
        <v>8360</v>
      </c>
      <c r="L2104" s="20">
        <v>1990</v>
      </c>
      <c r="M2104" s="20" t="s">
        <v>8355</v>
      </c>
      <c r="N2104" s="20" t="s">
        <v>8353</v>
      </c>
      <c r="O2104" s="20" t="s">
        <v>8349</v>
      </c>
      <c r="P2104" s="20" t="s">
        <v>8360</v>
      </c>
      <c r="Q2104" s="20" t="str">
        <f>CONCATENATE(Table1[[#This Row],[date]],"-",M2104,"-",L2104)</f>
        <v>24-Sep-1990</v>
      </c>
      <c r="R2104" s="24">
        <f t="shared" si="32"/>
        <v>32.704944435496856</v>
      </c>
    </row>
    <row r="2105" spans="1:18" x14ac:dyDescent="0.25">
      <c r="A2105" t="s">
        <v>474</v>
      </c>
      <c r="B2105">
        <v>1998</v>
      </c>
      <c r="C2105" t="s">
        <v>8354</v>
      </c>
      <c r="D2105">
        <v>24</v>
      </c>
      <c r="E2105">
        <v>0</v>
      </c>
      <c r="F2105" s="17">
        <v>34472.839999999997</v>
      </c>
      <c r="G2105" t="s">
        <v>8353</v>
      </c>
      <c r="H2105" t="s">
        <v>8350</v>
      </c>
      <c r="I2105" t="s">
        <v>8360</v>
      </c>
      <c r="L2105" s="20">
        <v>1998</v>
      </c>
      <c r="M2105" s="20" t="s">
        <v>8354</v>
      </c>
      <c r="N2105" s="20" t="s">
        <v>8353</v>
      </c>
      <c r="O2105" s="20" t="s">
        <v>8350</v>
      </c>
      <c r="P2105" s="20" t="s">
        <v>8360</v>
      </c>
      <c r="Q2105" s="20" t="str">
        <f>CONCATENATE(Table1[[#This Row],[date]],"-",M2105,"-",L2105)</f>
        <v>24-Jun-1998</v>
      </c>
      <c r="R2105" s="24">
        <f t="shared" si="32"/>
        <v>24.956823925863521</v>
      </c>
    </row>
    <row r="2106" spans="1:18" x14ac:dyDescent="0.25">
      <c r="A2106" t="s">
        <v>472</v>
      </c>
      <c r="B2106">
        <v>1976</v>
      </c>
      <c r="C2106" t="s">
        <v>8352</v>
      </c>
      <c r="D2106">
        <v>25</v>
      </c>
      <c r="E2106">
        <v>2</v>
      </c>
      <c r="F2106" s="17">
        <v>34543.39</v>
      </c>
      <c r="G2106" t="s">
        <v>8349</v>
      </c>
      <c r="H2106" t="s">
        <v>8350</v>
      </c>
      <c r="I2106" t="s">
        <v>8360</v>
      </c>
      <c r="L2106" s="20">
        <v>1976</v>
      </c>
      <c r="M2106" s="20" t="s">
        <v>8352</v>
      </c>
      <c r="N2106" s="20" t="s">
        <v>8349</v>
      </c>
      <c r="O2106" s="20" t="s">
        <v>8350</v>
      </c>
      <c r="P2106" s="20" t="s">
        <v>8360</v>
      </c>
      <c r="Q2106" s="20" t="str">
        <f>CONCATENATE(Table1[[#This Row],[date]],"-",M2106,"-",L2106)</f>
        <v>25-Nov-1976</v>
      </c>
      <c r="R2106" s="24">
        <f t="shared" si="32"/>
        <v>46.53251197809719</v>
      </c>
    </row>
    <row r="2107" spans="1:18" x14ac:dyDescent="0.25">
      <c r="A2107" t="s">
        <v>470</v>
      </c>
      <c r="B2107">
        <v>2004</v>
      </c>
      <c r="C2107" t="s">
        <v>8359</v>
      </c>
      <c r="D2107">
        <v>9</v>
      </c>
      <c r="E2107">
        <v>0</v>
      </c>
      <c r="F2107" s="17">
        <v>34617.839999999997</v>
      </c>
      <c r="G2107" t="s">
        <v>8353</v>
      </c>
      <c r="H2107" t="s">
        <v>8350</v>
      </c>
      <c r="I2107" t="s">
        <v>8363</v>
      </c>
      <c r="L2107" s="20">
        <v>2004</v>
      </c>
      <c r="M2107" s="20" t="s">
        <v>8359</v>
      </c>
      <c r="N2107" s="20" t="s">
        <v>8353</v>
      </c>
      <c r="O2107" s="20" t="s">
        <v>8350</v>
      </c>
      <c r="P2107" s="20" t="s">
        <v>8363</v>
      </c>
      <c r="Q2107" s="20" t="str">
        <f>CONCATENATE(Table1[[#This Row],[date]],"-",M2107,"-",L2107)</f>
        <v>9-Oct-2004</v>
      </c>
      <c r="R2107" s="24">
        <f t="shared" si="32"/>
        <v>18.661190965092402</v>
      </c>
    </row>
    <row r="2108" spans="1:18" x14ac:dyDescent="0.25">
      <c r="A2108" t="s">
        <v>468</v>
      </c>
      <c r="B2108">
        <v>1994</v>
      </c>
      <c r="C2108" t="s">
        <v>8348</v>
      </c>
      <c r="D2108">
        <v>7</v>
      </c>
      <c r="E2108">
        <v>0</v>
      </c>
      <c r="F2108" s="17">
        <v>34672.15</v>
      </c>
      <c r="G2108" t="s">
        <v>8353</v>
      </c>
      <c r="H2108" t="s">
        <v>8350</v>
      </c>
      <c r="I2108" t="s">
        <v>8351</v>
      </c>
      <c r="L2108" s="20">
        <v>1994</v>
      </c>
      <c r="M2108" s="20" t="s">
        <v>8348</v>
      </c>
      <c r="N2108" s="20" t="s">
        <v>8353</v>
      </c>
      <c r="O2108" s="20" t="s">
        <v>8350</v>
      </c>
      <c r="P2108" s="20" t="s">
        <v>8351</v>
      </c>
      <c r="Q2108" s="20" t="str">
        <f>CONCATENATE(Table1[[#This Row],[date]],"-",M2108,"-",L2108)</f>
        <v>7-Jul-1994</v>
      </c>
      <c r="R2108" s="24">
        <f t="shared" si="32"/>
        <v>28.921237565026921</v>
      </c>
    </row>
    <row r="2109" spans="1:18" x14ac:dyDescent="0.25">
      <c r="A2109" t="s">
        <v>466</v>
      </c>
      <c r="B2109">
        <v>2003</v>
      </c>
      <c r="C2109" t="s">
        <v>8348</v>
      </c>
      <c r="D2109">
        <v>3</v>
      </c>
      <c r="E2109">
        <v>0</v>
      </c>
      <c r="F2109" s="17">
        <v>34779.620000000003</v>
      </c>
      <c r="G2109" t="s">
        <v>8353</v>
      </c>
      <c r="H2109" t="s">
        <v>8349</v>
      </c>
      <c r="I2109" t="s">
        <v>8360</v>
      </c>
      <c r="L2109" s="20">
        <v>2003</v>
      </c>
      <c r="M2109" s="20" t="s">
        <v>8348</v>
      </c>
      <c r="N2109" s="20" t="s">
        <v>8353</v>
      </c>
      <c r="O2109" s="20" t="s">
        <v>8349</v>
      </c>
      <c r="P2109" s="20" t="s">
        <v>8360</v>
      </c>
      <c r="Q2109" s="20" t="str">
        <f>CONCATENATE(Table1[[#This Row],[date]],"-",M2109,"-",L2109)</f>
        <v>3-Jul-2003</v>
      </c>
      <c r="R2109" s="24">
        <f t="shared" si="32"/>
        <v>19.932203389830509</v>
      </c>
    </row>
    <row r="2110" spans="1:18" x14ac:dyDescent="0.25">
      <c r="A2110" t="s">
        <v>464</v>
      </c>
      <c r="B2110">
        <v>1995</v>
      </c>
      <c r="C2110" t="s">
        <v>8357</v>
      </c>
      <c r="D2110">
        <v>27</v>
      </c>
      <c r="E2110">
        <v>1</v>
      </c>
      <c r="F2110" s="17">
        <v>34806.47</v>
      </c>
      <c r="G2110" t="s">
        <v>8353</v>
      </c>
      <c r="H2110" t="s">
        <v>8349</v>
      </c>
      <c r="I2110" t="s">
        <v>8351</v>
      </c>
      <c r="L2110" s="20">
        <v>1995</v>
      </c>
      <c r="M2110" s="20" t="s">
        <v>8357</v>
      </c>
      <c r="N2110" s="20" t="s">
        <v>8353</v>
      </c>
      <c r="O2110" s="20" t="s">
        <v>8349</v>
      </c>
      <c r="P2110" s="20" t="s">
        <v>8351</v>
      </c>
      <c r="Q2110" s="20" t="str">
        <f>CONCATENATE(Table1[[#This Row],[date]],"-",M2110,"-",L2110)</f>
        <v>27-Dec-1995</v>
      </c>
      <c r="R2110" s="24">
        <f t="shared" si="32"/>
        <v>27.447601963746223</v>
      </c>
    </row>
    <row r="2111" spans="1:18" x14ac:dyDescent="0.25">
      <c r="A2111" t="s">
        <v>462</v>
      </c>
      <c r="B2111">
        <v>2003</v>
      </c>
      <c r="C2111" t="s">
        <v>8355</v>
      </c>
      <c r="D2111">
        <v>17</v>
      </c>
      <c r="E2111">
        <v>0</v>
      </c>
      <c r="F2111" s="17">
        <v>34828.65</v>
      </c>
      <c r="G2111" t="s">
        <v>8353</v>
      </c>
      <c r="H2111" t="s">
        <v>8350</v>
      </c>
      <c r="I2111" t="s">
        <v>8360</v>
      </c>
      <c r="L2111" s="20">
        <v>2003</v>
      </c>
      <c r="M2111" s="20" t="s">
        <v>8355</v>
      </c>
      <c r="N2111" s="20" t="s">
        <v>8353</v>
      </c>
      <c r="O2111" s="20" t="s">
        <v>8350</v>
      </c>
      <c r="P2111" s="20" t="s">
        <v>8360</v>
      </c>
      <c r="Q2111" s="20" t="str">
        <f>CONCATENATE(Table1[[#This Row],[date]],"-",M2111,"-",L2111)</f>
        <v>17-Sep-2003</v>
      </c>
      <c r="R2111" s="24">
        <f t="shared" si="32"/>
        <v>19.724119947848763</v>
      </c>
    </row>
    <row r="2112" spans="1:18" x14ac:dyDescent="0.25">
      <c r="A2112" t="s">
        <v>460</v>
      </c>
      <c r="B2112">
        <v>1995</v>
      </c>
      <c r="C2112" t="s">
        <v>8359</v>
      </c>
      <c r="D2112">
        <v>17</v>
      </c>
      <c r="E2112">
        <v>0</v>
      </c>
      <c r="F2112" s="17">
        <v>34838.870000000003</v>
      </c>
      <c r="G2112" t="s">
        <v>8349</v>
      </c>
      <c r="H2112" t="s">
        <v>8350</v>
      </c>
      <c r="I2112" t="s">
        <v>8360</v>
      </c>
      <c r="L2112" s="20">
        <v>1995</v>
      </c>
      <c r="M2112" s="20" t="s">
        <v>8359</v>
      </c>
      <c r="N2112" s="20" t="s">
        <v>8349</v>
      </c>
      <c r="O2112" s="20" t="s">
        <v>8350</v>
      </c>
      <c r="P2112" s="20" t="s">
        <v>8360</v>
      </c>
      <c r="Q2112" s="20" t="str">
        <f>CONCATENATE(Table1[[#This Row],[date]],"-",M2112,"-",L2112)</f>
        <v>17-Oct-1995</v>
      </c>
      <c r="R2112" s="24">
        <f t="shared" si="32"/>
        <v>27.641993957703928</v>
      </c>
    </row>
    <row r="2113" spans="1:18" x14ac:dyDescent="0.25">
      <c r="A2113" t="s">
        <v>458</v>
      </c>
      <c r="B2113">
        <v>1983</v>
      </c>
      <c r="C2113" t="s">
        <v>8348</v>
      </c>
      <c r="D2113">
        <v>29</v>
      </c>
      <c r="E2113">
        <v>3</v>
      </c>
      <c r="F2113" s="17">
        <v>34940.61</v>
      </c>
      <c r="G2113" t="s">
        <v>8349</v>
      </c>
      <c r="H2113" t="s">
        <v>8350</v>
      </c>
      <c r="I2113" t="s">
        <v>8360</v>
      </c>
      <c r="L2113" s="20">
        <v>1983</v>
      </c>
      <c r="M2113" s="20" t="s">
        <v>8348</v>
      </c>
      <c r="N2113" s="20" t="s">
        <v>8349</v>
      </c>
      <c r="O2113" s="20" t="s">
        <v>8350</v>
      </c>
      <c r="P2113" s="20" t="s">
        <v>8360</v>
      </c>
      <c r="Q2113" s="20" t="str">
        <f>CONCATENATE(Table1[[#This Row],[date]],"-",M2113,"-",L2113)</f>
        <v>29-Jul-1983</v>
      </c>
      <c r="R2113" s="24">
        <f t="shared" si="32"/>
        <v>39.861035058430716</v>
      </c>
    </row>
    <row r="2114" spans="1:18" x14ac:dyDescent="0.25">
      <c r="A2114" t="s">
        <v>456</v>
      </c>
      <c r="B2114">
        <v>1967</v>
      </c>
      <c r="C2114" t="s">
        <v>8359</v>
      </c>
      <c r="D2114">
        <v>7</v>
      </c>
      <c r="E2114">
        <v>0</v>
      </c>
      <c r="F2114" s="17">
        <v>34975.68</v>
      </c>
      <c r="G2114" t="s">
        <v>8349</v>
      </c>
      <c r="H2114" t="s">
        <v>8349</v>
      </c>
      <c r="I2114" t="s">
        <v>8360</v>
      </c>
      <c r="L2114" s="20">
        <v>1967</v>
      </c>
      <c r="M2114" s="20" t="s">
        <v>8359</v>
      </c>
      <c r="N2114" s="20" t="s">
        <v>8349</v>
      </c>
      <c r="O2114" s="20" t="s">
        <v>8349</v>
      </c>
      <c r="P2114" s="20" t="s">
        <v>8360</v>
      </c>
      <c r="Q2114" s="20" t="str">
        <f>CONCATENATE(Table1[[#This Row],[date]],"-",M2114,"-",L2114)</f>
        <v>7-Oct-1967</v>
      </c>
      <c r="R2114" s="24">
        <f t="shared" si="32"/>
        <v>55.669388539315051</v>
      </c>
    </row>
    <row r="2115" spans="1:18" x14ac:dyDescent="0.25">
      <c r="A2115" t="s">
        <v>454</v>
      </c>
      <c r="B2115">
        <v>1998</v>
      </c>
      <c r="C2115" t="s">
        <v>8358</v>
      </c>
      <c r="D2115">
        <v>22</v>
      </c>
      <c r="E2115">
        <v>0</v>
      </c>
      <c r="F2115" s="17">
        <v>34976.42</v>
      </c>
      <c r="G2115" t="s">
        <v>8349</v>
      </c>
      <c r="H2115" t="s">
        <v>8353</v>
      </c>
      <c r="I2115" t="s">
        <v>8360</v>
      </c>
      <c r="L2115" s="20">
        <v>1998</v>
      </c>
      <c r="M2115" s="20" t="s">
        <v>8358</v>
      </c>
      <c r="N2115" s="20" t="s">
        <v>8349</v>
      </c>
      <c r="O2115" s="20" t="s">
        <v>8353</v>
      </c>
      <c r="P2115" s="20" t="s">
        <v>8360</v>
      </c>
      <c r="Q2115" s="20" t="str">
        <f>CONCATENATE(Table1[[#This Row],[date]],"-",M2115,"-",L2115)</f>
        <v>22-Aug-1998</v>
      </c>
      <c r="R2115" s="24">
        <f t="shared" ref="R2115:R2178" si="33">YEARFRAC(Q2115,DATE(2023,6,8),1)</f>
        <v>24.795282224094358</v>
      </c>
    </row>
    <row r="2116" spans="1:18" x14ac:dyDescent="0.25">
      <c r="A2116" t="s">
        <v>452</v>
      </c>
      <c r="B2116">
        <v>1997</v>
      </c>
      <c r="C2116" t="s">
        <v>8358</v>
      </c>
      <c r="D2116">
        <v>22</v>
      </c>
      <c r="E2116">
        <v>0</v>
      </c>
      <c r="F2116" s="17">
        <v>34979.86</v>
      </c>
      <c r="G2116" t="s">
        <v>8349</v>
      </c>
      <c r="H2116" t="s">
        <v>8349</v>
      </c>
      <c r="I2116" t="s">
        <v>8360</v>
      </c>
      <c r="L2116" s="20">
        <v>1997</v>
      </c>
      <c r="M2116" s="20" t="s">
        <v>8358</v>
      </c>
      <c r="N2116" s="20" t="s">
        <v>8349</v>
      </c>
      <c r="O2116" s="20" t="s">
        <v>8349</v>
      </c>
      <c r="P2116" s="20" t="s">
        <v>8360</v>
      </c>
      <c r="Q2116" s="20" t="str">
        <f>CONCATENATE(Table1[[#This Row],[date]],"-",M2116,"-",L2116)</f>
        <v>22-Aug-1997</v>
      </c>
      <c r="R2116" s="24">
        <f t="shared" si="33"/>
        <v>25.795254031031334</v>
      </c>
    </row>
    <row r="2117" spans="1:18" x14ac:dyDescent="0.25">
      <c r="A2117" t="s">
        <v>450</v>
      </c>
      <c r="B2117">
        <v>1982</v>
      </c>
      <c r="C2117" t="s">
        <v>8348</v>
      </c>
      <c r="D2117">
        <v>5</v>
      </c>
      <c r="E2117">
        <v>3</v>
      </c>
      <c r="F2117" s="17">
        <v>35000.730000000003</v>
      </c>
      <c r="G2117" t="s">
        <v>8349</v>
      </c>
      <c r="H2117" t="s">
        <v>8350</v>
      </c>
      <c r="I2117" t="s">
        <v>8360</v>
      </c>
      <c r="L2117" s="20">
        <v>1982</v>
      </c>
      <c r="M2117" s="20" t="s">
        <v>8348</v>
      </c>
      <c r="N2117" s="20" t="s">
        <v>8349</v>
      </c>
      <c r="O2117" s="20" t="s">
        <v>8350</v>
      </c>
      <c r="P2117" s="20" t="s">
        <v>8360</v>
      </c>
      <c r="Q2117" s="20" t="str">
        <f>CONCATENATE(Table1[[#This Row],[date]],"-",M2117,"-",L2117)</f>
        <v>5-Jul-1982</v>
      </c>
      <c r="R2117" s="24">
        <f t="shared" si="33"/>
        <v>40.92672750977836</v>
      </c>
    </row>
    <row r="2118" spans="1:18" x14ac:dyDescent="0.25">
      <c r="A2118" t="s">
        <v>448</v>
      </c>
      <c r="B2118">
        <v>1975</v>
      </c>
      <c r="C2118" t="s">
        <v>8358</v>
      </c>
      <c r="D2118">
        <v>29</v>
      </c>
      <c r="E2118">
        <v>1</v>
      </c>
      <c r="F2118" s="17">
        <v>35050.620000000003</v>
      </c>
      <c r="G2118" t="s">
        <v>8349</v>
      </c>
      <c r="H2118" t="s">
        <v>8353</v>
      </c>
      <c r="I2118" t="s">
        <v>8360</v>
      </c>
      <c r="L2118" s="20">
        <v>1975</v>
      </c>
      <c r="M2118" s="20" t="s">
        <v>8358</v>
      </c>
      <c r="N2118" s="20" t="s">
        <v>8349</v>
      </c>
      <c r="O2118" s="20" t="s">
        <v>8353</v>
      </c>
      <c r="P2118" s="20" t="s">
        <v>8360</v>
      </c>
      <c r="Q2118" s="20" t="str">
        <f>CONCATENATE(Table1[[#This Row],[date]],"-",M2118,"-",L2118)</f>
        <v>29-Aug-1975</v>
      </c>
      <c r="R2118" s="24">
        <f t="shared" si="33"/>
        <v>47.776163602838466</v>
      </c>
    </row>
    <row r="2119" spans="1:18" x14ac:dyDescent="0.25">
      <c r="A2119" t="s">
        <v>446</v>
      </c>
      <c r="B2119">
        <v>1977</v>
      </c>
      <c r="C2119" t="s">
        <v>8354</v>
      </c>
      <c r="D2119">
        <v>29</v>
      </c>
      <c r="E2119">
        <v>0</v>
      </c>
      <c r="F2119" s="17">
        <v>35069.370000000003</v>
      </c>
      <c r="G2119" t="s">
        <v>8353</v>
      </c>
      <c r="H2119" t="s">
        <v>8353</v>
      </c>
      <c r="I2119" t="s">
        <v>8370</v>
      </c>
      <c r="L2119" s="20">
        <v>1977</v>
      </c>
      <c r="M2119" s="20" t="s">
        <v>8354</v>
      </c>
      <c r="N2119" s="20" t="s">
        <v>8353</v>
      </c>
      <c r="O2119" s="20" t="s">
        <v>8353</v>
      </c>
      <c r="P2119" s="20" t="s">
        <v>8370</v>
      </c>
      <c r="Q2119" s="20" t="str">
        <f>CONCATENATE(Table1[[#This Row],[date]],"-",M2119,"-",L2119)</f>
        <v>29-Jun-1977</v>
      </c>
      <c r="R2119" s="24">
        <f t="shared" si="33"/>
        <v>45.943143423045555</v>
      </c>
    </row>
    <row r="2120" spans="1:18" x14ac:dyDescent="0.25">
      <c r="A2120" t="s">
        <v>444</v>
      </c>
      <c r="B2120">
        <v>1998</v>
      </c>
      <c r="C2120" t="s">
        <v>8357</v>
      </c>
      <c r="D2120">
        <v>22</v>
      </c>
      <c r="E2120">
        <v>0</v>
      </c>
      <c r="F2120" s="17">
        <v>35147.53</v>
      </c>
      <c r="G2120" t="s">
        <v>8353</v>
      </c>
      <c r="H2120" t="s">
        <v>8353</v>
      </c>
      <c r="I2120" t="s">
        <v>8363</v>
      </c>
      <c r="L2120" s="20">
        <v>1998</v>
      </c>
      <c r="M2120" s="20" t="s">
        <v>8357</v>
      </c>
      <c r="N2120" s="20" t="s">
        <v>8353</v>
      </c>
      <c r="O2120" s="20" t="s">
        <v>8353</v>
      </c>
      <c r="P2120" s="20" t="s">
        <v>8363</v>
      </c>
      <c r="Q2120" s="20" t="str">
        <f>CONCATENATE(Table1[[#This Row],[date]],"-",M2120,"-",L2120)</f>
        <v>22-Dec-1998</v>
      </c>
      <c r="R2120" s="24">
        <f t="shared" si="33"/>
        <v>24.461246840775065</v>
      </c>
    </row>
    <row r="2121" spans="1:18" x14ac:dyDescent="0.25">
      <c r="A2121" t="s">
        <v>442</v>
      </c>
      <c r="B2121">
        <v>1967</v>
      </c>
      <c r="C2121" t="s">
        <v>8357</v>
      </c>
      <c r="D2121">
        <v>30</v>
      </c>
      <c r="E2121">
        <v>1</v>
      </c>
      <c r="F2121" s="17">
        <v>35160.129999999997</v>
      </c>
      <c r="G2121" t="s">
        <v>8349</v>
      </c>
      <c r="H2121" t="s">
        <v>8349</v>
      </c>
      <c r="I2121" t="s">
        <v>8360</v>
      </c>
      <c r="L2121" s="20">
        <v>1967</v>
      </c>
      <c r="M2121" s="20" t="s">
        <v>8357</v>
      </c>
      <c r="N2121" s="20" t="s">
        <v>8349</v>
      </c>
      <c r="O2121" s="20" t="s">
        <v>8349</v>
      </c>
      <c r="P2121" s="20" t="s">
        <v>8360</v>
      </c>
      <c r="Q2121" s="20" t="str">
        <f>CONCATENATE(Table1[[#This Row],[date]],"-",M2121,"-",L2121)</f>
        <v>30-Dec-1967</v>
      </c>
      <c r="R2121" s="24">
        <f t="shared" si="33"/>
        <v>55.439406311542342</v>
      </c>
    </row>
    <row r="2122" spans="1:18" x14ac:dyDescent="0.25">
      <c r="A2122" t="s">
        <v>440</v>
      </c>
      <c r="B2122">
        <v>1997</v>
      </c>
      <c r="C2122" t="s">
        <v>8348</v>
      </c>
      <c r="D2122">
        <v>9</v>
      </c>
      <c r="E2122">
        <v>0</v>
      </c>
      <c r="F2122" s="17">
        <v>35302.089999999997</v>
      </c>
      <c r="G2122" t="s">
        <v>8353</v>
      </c>
      <c r="H2122" t="s">
        <v>8349</v>
      </c>
      <c r="I2122" t="s">
        <v>8360</v>
      </c>
      <c r="L2122" s="20">
        <v>1997</v>
      </c>
      <c r="M2122" s="20" t="s">
        <v>8348</v>
      </c>
      <c r="N2122" s="20" t="s">
        <v>8353</v>
      </c>
      <c r="O2122" s="20" t="s">
        <v>8349</v>
      </c>
      <c r="P2122" s="20" t="s">
        <v>8360</v>
      </c>
      <c r="Q2122" s="20" t="str">
        <f>CONCATENATE(Table1[[#This Row],[date]],"-",M2122,"-",L2122)</f>
        <v>9-Jul-1997</v>
      </c>
      <c r="R2122" s="24">
        <f t="shared" si="33"/>
        <v>25.915728627928203</v>
      </c>
    </row>
    <row r="2123" spans="1:18" x14ac:dyDescent="0.25">
      <c r="A2123" t="s">
        <v>438</v>
      </c>
      <c r="B2123">
        <v>1988</v>
      </c>
      <c r="C2123" t="s">
        <v>8355</v>
      </c>
      <c r="D2123">
        <v>19</v>
      </c>
      <c r="E2123">
        <v>3</v>
      </c>
      <c r="F2123" s="17">
        <v>35315.96</v>
      </c>
      <c r="G2123" t="s">
        <v>8349</v>
      </c>
      <c r="H2123" t="s">
        <v>8353</v>
      </c>
      <c r="I2123" t="s">
        <v>8360</v>
      </c>
      <c r="L2123" s="20">
        <v>1988</v>
      </c>
      <c r="M2123" s="20" t="s">
        <v>8355</v>
      </c>
      <c r="N2123" s="20" t="s">
        <v>8349</v>
      </c>
      <c r="O2123" s="20" t="s">
        <v>8353</v>
      </c>
      <c r="P2123" s="20" t="s">
        <v>8360</v>
      </c>
      <c r="Q2123" s="20" t="str">
        <f>CONCATENATE(Table1[[#This Row],[date]],"-",M2123,"-",L2123)</f>
        <v>19-Sep-1988</v>
      </c>
      <c r="R2123" s="24">
        <f t="shared" si="33"/>
        <v>34.715947980835047</v>
      </c>
    </row>
    <row r="2124" spans="1:18" x14ac:dyDescent="0.25">
      <c r="A2124" t="s">
        <v>436</v>
      </c>
      <c r="B2124">
        <v>1971</v>
      </c>
      <c r="C2124" t="s">
        <v>8355</v>
      </c>
      <c r="D2124">
        <v>22</v>
      </c>
      <c r="E2124">
        <v>0</v>
      </c>
      <c r="F2124" s="17">
        <v>35345.730000000003</v>
      </c>
      <c r="G2124" t="s">
        <v>8349</v>
      </c>
      <c r="H2124" t="s">
        <v>8350</v>
      </c>
      <c r="I2124" t="s">
        <v>8360</v>
      </c>
      <c r="L2124" s="20">
        <v>1971</v>
      </c>
      <c r="M2124" s="20" t="s">
        <v>8355</v>
      </c>
      <c r="N2124" s="20" t="s">
        <v>8349</v>
      </c>
      <c r="O2124" s="20" t="s">
        <v>8350</v>
      </c>
      <c r="P2124" s="20" t="s">
        <v>8360</v>
      </c>
      <c r="Q2124" s="20" t="str">
        <f>CONCATENATE(Table1[[#This Row],[date]],"-",M2124,"-",L2124)</f>
        <v>22-Sep-1971</v>
      </c>
      <c r="R2124" s="24">
        <f t="shared" si="33"/>
        <v>51.710455625581154</v>
      </c>
    </row>
    <row r="2125" spans="1:18" x14ac:dyDescent="0.25">
      <c r="A2125" t="s">
        <v>434</v>
      </c>
      <c r="B2125">
        <v>1988</v>
      </c>
      <c r="C2125" t="s">
        <v>8352</v>
      </c>
      <c r="D2125">
        <v>20</v>
      </c>
      <c r="E2125">
        <v>0</v>
      </c>
      <c r="F2125" s="17">
        <v>35491.64</v>
      </c>
      <c r="G2125" t="s">
        <v>8353</v>
      </c>
      <c r="H2125" t="s">
        <v>8349</v>
      </c>
      <c r="I2125" t="s">
        <v>8360</v>
      </c>
      <c r="L2125" s="20">
        <v>1988</v>
      </c>
      <c r="M2125" s="20" t="s">
        <v>8352</v>
      </c>
      <c r="N2125" s="20" t="s">
        <v>8353</v>
      </c>
      <c r="O2125" s="20" t="s">
        <v>8349</v>
      </c>
      <c r="P2125" s="20" t="s">
        <v>8360</v>
      </c>
      <c r="Q2125" s="20" t="str">
        <f>CONCATENATE(Table1[[#This Row],[date]],"-",M2125,"-",L2125)</f>
        <v>20-Nov-1988</v>
      </c>
      <c r="R2125" s="24">
        <f t="shared" si="33"/>
        <v>34.546201232032857</v>
      </c>
    </row>
    <row r="2126" spans="1:18" x14ac:dyDescent="0.25">
      <c r="A2126" t="s">
        <v>432</v>
      </c>
      <c r="B2126">
        <v>1973</v>
      </c>
      <c r="C2126" t="s">
        <v>8357</v>
      </c>
      <c r="D2126">
        <v>16</v>
      </c>
      <c r="E2126">
        <v>0</v>
      </c>
      <c r="F2126" s="17">
        <v>35517.19</v>
      </c>
      <c r="G2126" t="s">
        <v>8349</v>
      </c>
      <c r="H2126" t="s">
        <v>8349</v>
      </c>
      <c r="I2126" t="s">
        <v>8360</v>
      </c>
      <c r="L2126" s="20">
        <v>1973</v>
      </c>
      <c r="M2126" s="20" t="s">
        <v>8357</v>
      </c>
      <c r="N2126" s="20" t="s">
        <v>8349</v>
      </c>
      <c r="O2126" s="20" t="s">
        <v>8349</v>
      </c>
      <c r="P2126" s="20" t="s">
        <v>8360</v>
      </c>
      <c r="Q2126" s="20" t="str">
        <f>CONCATENATE(Table1[[#This Row],[date]],"-",M2126,"-",L2126)</f>
        <v>16-Dec-1973</v>
      </c>
      <c r="R2126" s="24">
        <f t="shared" si="33"/>
        <v>49.477693670478338</v>
      </c>
    </row>
    <row r="2127" spans="1:18" x14ac:dyDescent="0.25">
      <c r="A2127" t="s">
        <v>430</v>
      </c>
      <c r="B2127">
        <v>1992</v>
      </c>
      <c r="C2127" t="s">
        <v>8355</v>
      </c>
      <c r="D2127">
        <v>13</v>
      </c>
      <c r="E2127">
        <v>0</v>
      </c>
      <c r="F2127" s="17">
        <v>35547.47</v>
      </c>
      <c r="G2127" t="s">
        <v>8349</v>
      </c>
      <c r="H2127" t="s">
        <v>8350</v>
      </c>
      <c r="I2127" t="s">
        <v>8360</v>
      </c>
      <c r="L2127" s="20">
        <v>1992</v>
      </c>
      <c r="M2127" s="20" t="s">
        <v>8355</v>
      </c>
      <c r="N2127" s="20" t="s">
        <v>8349</v>
      </c>
      <c r="O2127" s="20" t="s">
        <v>8350</v>
      </c>
      <c r="P2127" s="20" t="s">
        <v>8360</v>
      </c>
      <c r="Q2127" s="20" t="str">
        <f>CONCATENATE(Table1[[#This Row],[date]],"-",M2127,"-",L2127)</f>
        <v>13-Sep-1992</v>
      </c>
      <c r="R2127" s="24">
        <f t="shared" si="33"/>
        <v>30.732375085557837</v>
      </c>
    </row>
    <row r="2128" spans="1:18" x14ac:dyDescent="0.25">
      <c r="A2128" t="s">
        <v>428</v>
      </c>
      <c r="B2128">
        <v>1973</v>
      </c>
      <c r="C2128" t="s">
        <v>8359</v>
      </c>
      <c r="D2128">
        <v>27</v>
      </c>
      <c r="E2128">
        <v>0</v>
      </c>
      <c r="F2128" s="17">
        <v>35547.72</v>
      </c>
      <c r="G2128" t="s">
        <v>8353</v>
      </c>
      <c r="H2128" t="s">
        <v>8353</v>
      </c>
      <c r="I2128" t="s">
        <v>8360</v>
      </c>
      <c r="L2128" s="20">
        <v>1973</v>
      </c>
      <c r="M2128" s="20" t="s">
        <v>8359</v>
      </c>
      <c r="N2128" s="20" t="s">
        <v>8353</v>
      </c>
      <c r="O2128" s="20" t="s">
        <v>8353</v>
      </c>
      <c r="P2128" s="20" t="s">
        <v>8360</v>
      </c>
      <c r="Q2128" s="20" t="str">
        <f>CONCATENATE(Table1[[#This Row],[date]],"-",M2128,"-",L2128)</f>
        <v>27-Oct-1973</v>
      </c>
      <c r="R2128" s="24">
        <f t="shared" si="33"/>
        <v>49.61459172169431</v>
      </c>
    </row>
    <row r="2129" spans="1:18" x14ac:dyDescent="0.25">
      <c r="A2129" t="s">
        <v>426</v>
      </c>
      <c r="B2129">
        <v>1964</v>
      </c>
      <c r="C2129" t="s">
        <v>8358</v>
      </c>
      <c r="D2129">
        <v>29</v>
      </c>
      <c r="E2129">
        <v>0</v>
      </c>
      <c r="F2129" s="17">
        <v>35573.26</v>
      </c>
      <c r="G2129" t="s">
        <v>8349</v>
      </c>
      <c r="H2129" t="s">
        <v>8353</v>
      </c>
      <c r="I2129" t="s">
        <v>8360</v>
      </c>
      <c r="L2129" s="20">
        <v>1964</v>
      </c>
      <c r="M2129" s="20" t="s">
        <v>8358</v>
      </c>
      <c r="N2129" s="20" t="s">
        <v>8349</v>
      </c>
      <c r="O2129" s="20" t="s">
        <v>8353</v>
      </c>
      <c r="P2129" s="20" t="s">
        <v>8360</v>
      </c>
      <c r="Q2129" s="20" t="str">
        <f>CONCATENATE(Table1[[#This Row],[date]],"-",M2129,"-",L2129)</f>
        <v>29-Aug-1964</v>
      </c>
      <c r="R2129" s="24">
        <f t="shared" si="33"/>
        <v>58.773442847364819</v>
      </c>
    </row>
    <row r="2130" spans="1:18" x14ac:dyDescent="0.25">
      <c r="A2130" t="s">
        <v>424</v>
      </c>
      <c r="B2130">
        <v>1971</v>
      </c>
      <c r="C2130" t="s">
        <v>8358</v>
      </c>
      <c r="D2130">
        <v>10</v>
      </c>
      <c r="E2130">
        <v>0</v>
      </c>
      <c r="F2130" s="17">
        <v>35583.17</v>
      </c>
      <c r="G2130" t="s">
        <v>8353</v>
      </c>
      <c r="H2130" t="s">
        <v>8350</v>
      </c>
      <c r="I2130" t="s">
        <v>8360</v>
      </c>
      <c r="L2130" s="20">
        <v>1971</v>
      </c>
      <c r="M2130" s="20" t="s">
        <v>8358</v>
      </c>
      <c r="N2130" s="20" t="s">
        <v>8353</v>
      </c>
      <c r="O2130" s="20" t="s">
        <v>8350</v>
      </c>
      <c r="P2130" s="20" t="s">
        <v>8360</v>
      </c>
      <c r="Q2130" s="20" t="str">
        <f>CONCATENATE(Table1[[#This Row],[date]],"-",M2130,"-",L2130)</f>
        <v>10-Aug-1971</v>
      </c>
      <c r="R2130" s="24">
        <f t="shared" si="33"/>
        <v>51.828184729827456</v>
      </c>
    </row>
    <row r="2131" spans="1:18" x14ac:dyDescent="0.25">
      <c r="A2131" t="s">
        <v>8338</v>
      </c>
      <c r="B2131">
        <v>2000</v>
      </c>
      <c r="C2131" t="s">
        <v>8359</v>
      </c>
      <c r="D2131">
        <v>13</v>
      </c>
      <c r="E2131">
        <v>0</v>
      </c>
      <c r="F2131">
        <v>35585.58</v>
      </c>
      <c r="G2131" t="s">
        <v>8353</v>
      </c>
      <c r="H2131" t="s">
        <v>8349</v>
      </c>
      <c r="I2131" t="s">
        <v>8360</v>
      </c>
      <c r="L2131" s="20">
        <v>2000</v>
      </c>
      <c r="M2131" s="20" t="s">
        <v>8359</v>
      </c>
      <c r="N2131" s="20" t="s">
        <v>8353</v>
      </c>
      <c r="O2131" s="20" t="s">
        <v>8349</v>
      </c>
      <c r="P2131" s="20" t="s">
        <v>8360</v>
      </c>
      <c r="Q2131" s="20" t="str">
        <f>CONCATENATE(Table1[[#This Row],[date]],"-",M2131,"-",L2131)</f>
        <v>13-Oct-2000</v>
      </c>
      <c r="R2131" s="24">
        <f t="shared" si="33"/>
        <v>22.650239561943874</v>
      </c>
    </row>
    <row r="2132" spans="1:18" x14ac:dyDescent="0.25">
      <c r="A2132" t="s">
        <v>422</v>
      </c>
      <c r="B2132">
        <v>2000</v>
      </c>
      <c r="C2132" t="s">
        <v>8352</v>
      </c>
      <c r="D2132">
        <v>19</v>
      </c>
      <c r="E2132">
        <v>0</v>
      </c>
      <c r="F2132" s="17">
        <v>35585.58</v>
      </c>
      <c r="G2132" t="s">
        <v>8349</v>
      </c>
      <c r="H2132" t="s">
        <v>8350</v>
      </c>
      <c r="I2132" t="s">
        <v>8360</v>
      </c>
      <c r="L2132" s="20">
        <v>2000</v>
      </c>
      <c r="M2132" s="20" t="s">
        <v>8352</v>
      </c>
      <c r="N2132" s="20" t="s">
        <v>8349</v>
      </c>
      <c r="O2132" s="20" t="s">
        <v>8350</v>
      </c>
      <c r="P2132" s="20" t="s">
        <v>8360</v>
      </c>
      <c r="Q2132" s="20" t="str">
        <f>CONCATENATE(Table1[[#This Row],[date]],"-",M2132,"-",L2132)</f>
        <v>19-Nov-2000</v>
      </c>
      <c r="R2132" s="24">
        <f t="shared" si="33"/>
        <v>22.548939082819988</v>
      </c>
    </row>
    <row r="2133" spans="1:18" x14ac:dyDescent="0.25">
      <c r="A2133" t="s">
        <v>420</v>
      </c>
      <c r="B2133">
        <v>2000</v>
      </c>
      <c r="C2133" t="s">
        <v>8357</v>
      </c>
      <c r="D2133">
        <v>17</v>
      </c>
      <c r="E2133">
        <v>3</v>
      </c>
      <c r="F2133" s="17">
        <v>35595.589999999997</v>
      </c>
      <c r="G2133" t="s">
        <v>8349</v>
      </c>
      <c r="H2133" t="s">
        <v>8350</v>
      </c>
      <c r="I2133" t="s">
        <v>8351</v>
      </c>
      <c r="L2133" s="20">
        <v>2000</v>
      </c>
      <c r="M2133" s="20" t="s">
        <v>8357</v>
      </c>
      <c r="N2133" s="20" t="s">
        <v>8349</v>
      </c>
      <c r="O2133" s="20" t="s">
        <v>8350</v>
      </c>
      <c r="P2133" s="20" t="s">
        <v>8351</v>
      </c>
      <c r="Q2133" s="20" t="str">
        <f>CONCATENATE(Table1[[#This Row],[date]],"-",M2133,"-",L2133)</f>
        <v>17-Dec-2000</v>
      </c>
      <c r="R2133" s="24">
        <f t="shared" si="33"/>
        <v>22.472279260780287</v>
      </c>
    </row>
    <row r="2134" spans="1:18" x14ac:dyDescent="0.25">
      <c r="A2134" t="s">
        <v>418</v>
      </c>
      <c r="B2134">
        <v>1978</v>
      </c>
      <c r="C2134" t="s">
        <v>8357</v>
      </c>
      <c r="D2134">
        <v>19</v>
      </c>
      <c r="E2134">
        <v>2</v>
      </c>
      <c r="F2134" s="17">
        <v>35701.9</v>
      </c>
      <c r="G2134" t="s">
        <v>8349</v>
      </c>
      <c r="H2134" t="s">
        <v>8353</v>
      </c>
      <c r="I2134" t="s">
        <v>8360</v>
      </c>
      <c r="L2134" s="20">
        <v>1978</v>
      </c>
      <c r="M2134" s="20" t="s">
        <v>8357</v>
      </c>
      <c r="N2134" s="20" t="s">
        <v>8349</v>
      </c>
      <c r="O2134" s="20" t="s">
        <v>8353</v>
      </c>
      <c r="P2134" s="20" t="s">
        <v>8360</v>
      </c>
      <c r="Q2134" s="20" t="str">
        <f>CONCATENATE(Table1[[#This Row],[date]],"-",M2134,"-",L2134)</f>
        <v>19-Dec-1978</v>
      </c>
      <c r="R2134" s="24">
        <f t="shared" si="33"/>
        <v>44.469495863341464</v>
      </c>
    </row>
    <row r="2135" spans="1:18" x14ac:dyDescent="0.25">
      <c r="A2135" t="s">
        <v>416</v>
      </c>
      <c r="B2135">
        <v>1974</v>
      </c>
      <c r="C2135" t="s">
        <v>8348</v>
      </c>
      <c r="D2135">
        <v>15</v>
      </c>
      <c r="E2135">
        <v>0</v>
      </c>
      <c r="F2135" s="17">
        <v>35711.39</v>
      </c>
      <c r="G2135" t="s">
        <v>8349</v>
      </c>
      <c r="H2135" t="s">
        <v>8350</v>
      </c>
      <c r="I2135" t="s">
        <v>8356</v>
      </c>
      <c r="L2135" s="20">
        <v>1974</v>
      </c>
      <c r="M2135" s="20" t="s">
        <v>8348</v>
      </c>
      <c r="N2135" s="20" t="s">
        <v>8349</v>
      </c>
      <c r="O2135" s="20" t="s">
        <v>8350</v>
      </c>
      <c r="P2135" s="20" t="s">
        <v>8356</v>
      </c>
      <c r="Q2135" s="20" t="str">
        <f>CONCATENATE(Table1[[#This Row],[date]],"-",M2135,"-",L2135)</f>
        <v>15-Jul-1974</v>
      </c>
      <c r="R2135" s="24">
        <f t="shared" si="33"/>
        <v>48.8993538495236</v>
      </c>
    </row>
    <row r="2136" spans="1:18" x14ac:dyDescent="0.25">
      <c r="A2136" t="s">
        <v>414</v>
      </c>
      <c r="B2136">
        <v>1976</v>
      </c>
      <c r="C2136" t="s">
        <v>8359</v>
      </c>
      <c r="D2136">
        <v>4</v>
      </c>
      <c r="E2136">
        <v>2</v>
      </c>
      <c r="F2136" s="17">
        <v>35733.96</v>
      </c>
      <c r="G2136" t="s">
        <v>8349</v>
      </c>
      <c r="H2136" t="s">
        <v>8349</v>
      </c>
      <c r="I2136" t="s">
        <v>8360</v>
      </c>
      <c r="L2136" s="20">
        <v>1976</v>
      </c>
      <c r="M2136" s="20" t="s">
        <v>8359</v>
      </c>
      <c r="N2136" s="20" t="s">
        <v>8349</v>
      </c>
      <c r="O2136" s="20" t="s">
        <v>8349</v>
      </c>
      <c r="P2136" s="20" t="s">
        <v>8360</v>
      </c>
      <c r="Q2136" s="20" t="str">
        <f>CONCATENATE(Table1[[#This Row],[date]],"-",M2136,"-",L2136)</f>
        <v>4-Oct-1976</v>
      </c>
      <c r="R2136" s="24">
        <f t="shared" si="33"/>
        <v>46.674880219028061</v>
      </c>
    </row>
    <row r="2137" spans="1:18" x14ac:dyDescent="0.25">
      <c r="A2137" t="s">
        <v>412</v>
      </c>
      <c r="B2137">
        <v>1992</v>
      </c>
      <c r="C2137" t="s">
        <v>8354</v>
      </c>
      <c r="D2137">
        <v>18</v>
      </c>
      <c r="E2137">
        <v>0</v>
      </c>
      <c r="F2137" s="17">
        <v>35883.269999999997</v>
      </c>
      <c r="G2137" t="s">
        <v>8349</v>
      </c>
      <c r="H2137" t="s">
        <v>8353</v>
      </c>
      <c r="I2137" t="s">
        <v>8360</v>
      </c>
      <c r="L2137" s="20">
        <v>1992</v>
      </c>
      <c r="M2137" s="20" t="s">
        <v>8354</v>
      </c>
      <c r="N2137" s="20" t="s">
        <v>8349</v>
      </c>
      <c r="O2137" s="20" t="s">
        <v>8353</v>
      </c>
      <c r="P2137" s="20" t="s">
        <v>8360</v>
      </c>
      <c r="Q2137" s="20" t="str">
        <f>CONCATENATE(Table1[[#This Row],[date]],"-",M2137,"-",L2137)</f>
        <v>18-Jun-1992</v>
      </c>
      <c r="R2137" s="24">
        <f t="shared" si="33"/>
        <v>30.970568104038328</v>
      </c>
    </row>
    <row r="2138" spans="1:18" x14ac:dyDescent="0.25">
      <c r="A2138" t="s">
        <v>410</v>
      </c>
      <c r="B2138">
        <v>1981</v>
      </c>
      <c r="C2138" t="s">
        <v>8352</v>
      </c>
      <c r="D2138">
        <v>22</v>
      </c>
      <c r="E2138">
        <v>1</v>
      </c>
      <c r="F2138" s="17">
        <v>35952.65</v>
      </c>
      <c r="G2138" t="s">
        <v>8353</v>
      </c>
      <c r="H2138" t="s">
        <v>8350</v>
      </c>
      <c r="I2138" t="s">
        <v>8360</v>
      </c>
      <c r="L2138" s="20">
        <v>1981</v>
      </c>
      <c r="M2138" s="20" t="s">
        <v>8352</v>
      </c>
      <c r="N2138" s="20" t="s">
        <v>8353</v>
      </c>
      <c r="O2138" s="20" t="s">
        <v>8350</v>
      </c>
      <c r="P2138" s="20" t="s">
        <v>8360</v>
      </c>
      <c r="Q2138" s="20" t="str">
        <f>CONCATENATE(Table1[[#This Row],[date]],"-",M2138,"-",L2138)</f>
        <v>22-Nov-1981</v>
      </c>
      <c r="R2138" s="24">
        <f t="shared" si="33"/>
        <v>41.543393823623049</v>
      </c>
    </row>
    <row r="2139" spans="1:18" x14ac:dyDescent="0.25">
      <c r="A2139" t="s">
        <v>408</v>
      </c>
      <c r="B2139">
        <v>1999</v>
      </c>
      <c r="C2139" t="s">
        <v>8355</v>
      </c>
      <c r="D2139">
        <v>4</v>
      </c>
      <c r="E2139">
        <v>2</v>
      </c>
      <c r="F2139" s="17">
        <v>36021.01</v>
      </c>
      <c r="G2139" t="s">
        <v>8349</v>
      </c>
      <c r="H2139" t="s">
        <v>8350</v>
      </c>
      <c r="I2139" t="s">
        <v>8351</v>
      </c>
      <c r="L2139" s="20">
        <v>1999</v>
      </c>
      <c r="M2139" s="20" t="s">
        <v>8355</v>
      </c>
      <c r="N2139" s="20" t="s">
        <v>8349</v>
      </c>
      <c r="O2139" s="20" t="s">
        <v>8350</v>
      </c>
      <c r="P2139" s="20" t="s">
        <v>8351</v>
      </c>
      <c r="Q2139" s="20" t="str">
        <f>CONCATENATE(Table1[[#This Row],[date]],"-",M2139,"-",L2139)</f>
        <v>4-Sep-1999</v>
      </c>
      <c r="R2139" s="24">
        <f t="shared" si="33"/>
        <v>23.75971963640346</v>
      </c>
    </row>
    <row r="2140" spans="1:18" x14ac:dyDescent="0.25">
      <c r="A2140" t="s">
        <v>406</v>
      </c>
      <c r="B2140">
        <v>1963</v>
      </c>
      <c r="C2140" t="s">
        <v>8348</v>
      </c>
      <c r="D2140">
        <v>22</v>
      </c>
      <c r="E2140">
        <v>0</v>
      </c>
      <c r="F2140" s="17">
        <v>36074.339999999997</v>
      </c>
      <c r="G2140" t="s">
        <v>8349</v>
      </c>
      <c r="H2140" t="s">
        <v>8353</v>
      </c>
      <c r="I2140" t="s">
        <v>8360</v>
      </c>
      <c r="L2140" s="20">
        <v>1963</v>
      </c>
      <c r="M2140" s="20" t="s">
        <v>8348</v>
      </c>
      <c r="N2140" s="20" t="s">
        <v>8349</v>
      </c>
      <c r="O2140" s="20" t="s">
        <v>8353</v>
      </c>
      <c r="P2140" s="20" t="s">
        <v>8360</v>
      </c>
      <c r="Q2140" s="20" t="str">
        <f>CONCATENATE(Table1[[#This Row],[date]],"-",M2140,"-",L2140)</f>
        <v>22-Jul-1963</v>
      </c>
      <c r="R2140" s="24">
        <f t="shared" si="33"/>
        <v>59.880206463195691</v>
      </c>
    </row>
    <row r="2141" spans="1:18" x14ac:dyDescent="0.25">
      <c r="A2141" t="s">
        <v>404</v>
      </c>
      <c r="B2141">
        <v>1996</v>
      </c>
      <c r="C2141" t="s">
        <v>8358</v>
      </c>
      <c r="D2141">
        <v>20</v>
      </c>
      <c r="E2141">
        <v>2</v>
      </c>
      <c r="F2141" s="17">
        <v>36085.22</v>
      </c>
      <c r="G2141" t="s">
        <v>8353</v>
      </c>
      <c r="H2141" t="s">
        <v>8353</v>
      </c>
      <c r="I2141" t="s">
        <v>8360</v>
      </c>
      <c r="L2141" s="20">
        <v>1996</v>
      </c>
      <c r="M2141" s="20" t="s">
        <v>8358</v>
      </c>
      <c r="N2141" s="20" t="s">
        <v>8353</v>
      </c>
      <c r="O2141" s="20" t="s">
        <v>8353</v>
      </c>
      <c r="P2141" s="20" t="s">
        <v>8360</v>
      </c>
      <c r="Q2141" s="20" t="str">
        <f>CONCATENATE(Table1[[#This Row],[date]],"-",M2141,"-",L2141)</f>
        <v>20-Aug-1996</v>
      </c>
      <c r="R2141" s="24">
        <f t="shared" si="33"/>
        <v>26.798083504449007</v>
      </c>
    </row>
    <row r="2142" spans="1:18" x14ac:dyDescent="0.25">
      <c r="A2142" t="s">
        <v>402</v>
      </c>
      <c r="B2142">
        <v>1979</v>
      </c>
      <c r="C2142" t="s">
        <v>8352</v>
      </c>
      <c r="D2142">
        <v>4</v>
      </c>
      <c r="E2142">
        <v>2</v>
      </c>
      <c r="F2142" s="17">
        <v>36090.49</v>
      </c>
      <c r="G2142" t="s">
        <v>8349</v>
      </c>
      <c r="H2142" t="s">
        <v>8349</v>
      </c>
      <c r="I2142" t="s">
        <v>8360</v>
      </c>
      <c r="L2142" s="20">
        <v>1979</v>
      </c>
      <c r="M2142" s="20" t="s">
        <v>8352</v>
      </c>
      <c r="N2142" s="20" t="s">
        <v>8349</v>
      </c>
      <c r="O2142" s="20" t="s">
        <v>8349</v>
      </c>
      <c r="P2142" s="20" t="s">
        <v>8360</v>
      </c>
      <c r="Q2142" s="20" t="str">
        <f>CONCATENATE(Table1[[#This Row],[date]],"-",M2142,"-",L2142)</f>
        <v>4-Nov-1979</v>
      </c>
      <c r="R2142" s="24">
        <f t="shared" si="33"/>
        <v>43.592723290338277</v>
      </c>
    </row>
    <row r="2143" spans="1:18" x14ac:dyDescent="0.25">
      <c r="A2143" t="s">
        <v>400</v>
      </c>
      <c r="B2143">
        <v>1997</v>
      </c>
      <c r="C2143" t="s">
        <v>8354</v>
      </c>
      <c r="D2143">
        <v>12</v>
      </c>
      <c r="E2143">
        <v>2</v>
      </c>
      <c r="F2143" s="17">
        <v>36124.57</v>
      </c>
      <c r="G2143" t="s">
        <v>8353</v>
      </c>
      <c r="H2143" t="s">
        <v>8350</v>
      </c>
      <c r="I2143" t="s">
        <v>8351</v>
      </c>
      <c r="L2143" s="20">
        <v>1997</v>
      </c>
      <c r="M2143" s="20" t="s">
        <v>8354</v>
      </c>
      <c r="N2143" s="20" t="s">
        <v>8353</v>
      </c>
      <c r="O2143" s="20" t="s">
        <v>8350</v>
      </c>
      <c r="P2143" s="20" t="s">
        <v>8351</v>
      </c>
      <c r="Q2143" s="20" t="str">
        <f>CONCATENATE(Table1[[#This Row],[date]],"-",M2143,"-",L2143)</f>
        <v>12-Jun-1997</v>
      </c>
      <c r="R2143" s="24">
        <f t="shared" si="33"/>
        <v>25.989656221478551</v>
      </c>
    </row>
    <row r="2144" spans="1:18" x14ac:dyDescent="0.25">
      <c r="A2144" t="s">
        <v>398</v>
      </c>
      <c r="B2144">
        <v>2004</v>
      </c>
      <c r="C2144" t="s">
        <v>8358</v>
      </c>
      <c r="D2144">
        <v>30</v>
      </c>
      <c r="E2144">
        <v>0</v>
      </c>
      <c r="F2144" s="17">
        <v>36149.480000000003</v>
      </c>
      <c r="G2144" t="s">
        <v>8349</v>
      </c>
      <c r="H2144" t="s">
        <v>8349</v>
      </c>
      <c r="I2144" t="s">
        <v>8351</v>
      </c>
      <c r="L2144" s="20">
        <v>2004</v>
      </c>
      <c r="M2144" s="20" t="s">
        <v>8358</v>
      </c>
      <c r="N2144" s="20" t="s">
        <v>8349</v>
      </c>
      <c r="O2144" s="20" t="s">
        <v>8349</v>
      </c>
      <c r="P2144" s="20" t="s">
        <v>8351</v>
      </c>
      <c r="Q2144" s="20" t="str">
        <f>CONCATENATE(Table1[[#This Row],[date]],"-",M2144,"-",L2144)</f>
        <v>30-Aug-2004</v>
      </c>
      <c r="R2144" s="24">
        <f t="shared" si="33"/>
        <v>18.770704996577688</v>
      </c>
    </row>
    <row r="2145" spans="1:18" x14ac:dyDescent="0.25">
      <c r="A2145" t="s">
        <v>396</v>
      </c>
      <c r="B2145">
        <v>1974</v>
      </c>
      <c r="C2145" t="s">
        <v>8357</v>
      </c>
      <c r="D2145">
        <v>6</v>
      </c>
      <c r="E2145">
        <v>0</v>
      </c>
      <c r="F2145" s="17">
        <v>36182.870000000003</v>
      </c>
      <c r="G2145" t="s">
        <v>8349</v>
      </c>
      <c r="H2145" t="s">
        <v>8350</v>
      </c>
      <c r="I2145" t="s">
        <v>8356</v>
      </c>
      <c r="L2145" s="20">
        <v>1974</v>
      </c>
      <c r="M2145" s="20" t="s">
        <v>8357</v>
      </c>
      <c r="N2145" s="20" t="s">
        <v>8349</v>
      </c>
      <c r="O2145" s="20" t="s">
        <v>8350</v>
      </c>
      <c r="P2145" s="20" t="s">
        <v>8356</v>
      </c>
      <c r="Q2145" s="20" t="str">
        <f>CONCATENATE(Table1[[#This Row],[date]],"-",M2145,"-",L2145)</f>
        <v>6-Dec-1974</v>
      </c>
      <c r="R2145" s="24">
        <f t="shared" si="33"/>
        <v>48.505092541890264</v>
      </c>
    </row>
    <row r="2146" spans="1:18" x14ac:dyDescent="0.25">
      <c r="A2146" t="s">
        <v>394</v>
      </c>
      <c r="B2146">
        <v>1999</v>
      </c>
      <c r="C2146" t="s">
        <v>8359</v>
      </c>
      <c r="D2146">
        <v>1</v>
      </c>
      <c r="E2146">
        <v>3</v>
      </c>
      <c r="F2146" s="17">
        <v>36189.1</v>
      </c>
      <c r="G2146" t="s">
        <v>8353</v>
      </c>
      <c r="H2146" t="s">
        <v>8350</v>
      </c>
      <c r="I2146" t="s">
        <v>8363</v>
      </c>
      <c r="L2146" s="20">
        <v>1999</v>
      </c>
      <c r="M2146" s="20" t="s">
        <v>8359</v>
      </c>
      <c r="N2146" s="20" t="s">
        <v>8353</v>
      </c>
      <c r="O2146" s="20" t="s">
        <v>8350</v>
      </c>
      <c r="P2146" s="20" t="s">
        <v>8363</v>
      </c>
      <c r="Q2146" s="20" t="str">
        <f>CONCATENATE(Table1[[#This Row],[date]],"-",M2146,"-",L2146)</f>
        <v>1-Oct-1999</v>
      </c>
      <c r="R2146" s="24">
        <f t="shared" si="33"/>
        <v>23.68579564122221</v>
      </c>
    </row>
    <row r="2147" spans="1:18" x14ac:dyDescent="0.25">
      <c r="A2147" t="s">
        <v>392</v>
      </c>
      <c r="B2147">
        <v>1993</v>
      </c>
      <c r="C2147" t="s">
        <v>8357</v>
      </c>
      <c r="D2147">
        <v>28</v>
      </c>
      <c r="E2147">
        <v>0</v>
      </c>
      <c r="F2147" s="17">
        <v>36197.699999999997</v>
      </c>
      <c r="G2147" t="s">
        <v>8353</v>
      </c>
      <c r="H2147" t="s">
        <v>8350</v>
      </c>
      <c r="I2147" t="s">
        <v>8360</v>
      </c>
      <c r="L2147" s="20">
        <v>1993</v>
      </c>
      <c r="M2147" s="20" t="s">
        <v>8357</v>
      </c>
      <c r="N2147" s="20" t="s">
        <v>8353</v>
      </c>
      <c r="O2147" s="20" t="s">
        <v>8350</v>
      </c>
      <c r="P2147" s="20" t="s">
        <v>8360</v>
      </c>
      <c r="Q2147" s="20" t="str">
        <f>CONCATENATE(Table1[[#This Row],[date]],"-",M2147,"-",L2147)</f>
        <v>28-Dec-1993</v>
      </c>
      <c r="R2147" s="24">
        <f t="shared" si="33"/>
        <v>29.444797738915383</v>
      </c>
    </row>
    <row r="2148" spans="1:18" x14ac:dyDescent="0.25">
      <c r="A2148" t="s">
        <v>390</v>
      </c>
      <c r="B2148">
        <v>2003</v>
      </c>
      <c r="C2148" t="s">
        <v>8355</v>
      </c>
      <c r="D2148">
        <v>5</v>
      </c>
      <c r="E2148">
        <v>0</v>
      </c>
      <c r="F2148" s="17">
        <v>36219.410000000003</v>
      </c>
      <c r="G2148" t="s">
        <v>8353</v>
      </c>
      <c r="H2148" t="s">
        <v>8353</v>
      </c>
      <c r="I2148" t="s">
        <v>8356</v>
      </c>
      <c r="L2148" s="20">
        <v>2003</v>
      </c>
      <c r="M2148" s="20" t="s">
        <v>8355</v>
      </c>
      <c r="N2148" s="20" t="s">
        <v>8353</v>
      </c>
      <c r="O2148" s="20" t="s">
        <v>8353</v>
      </c>
      <c r="P2148" s="20" t="s">
        <v>8356</v>
      </c>
      <c r="Q2148" s="20" t="str">
        <f>CONCATENATE(Table1[[#This Row],[date]],"-",M2148,"-",L2148)</f>
        <v>5-Sep-2003</v>
      </c>
      <c r="R2148" s="24">
        <f t="shared" si="33"/>
        <v>19.756975228161668</v>
      </c>
    </row>
    <row r="2149" spans="1:18" x14ac:dyDescent="0.25">
      <c r="A2149" t="s">
        <v>388</v>
      </c>
      <c r="B2149">
        <v>2004</v>
      </c>
      <c r="C2149" t="s">
        <v>8357</v>
      </c>
      <c r="D2149">
        <v>25</v>
      </c>
      <c r="E2149">
        <v>0</v>
      </c>
      <c r="F2149" s="17">
        <v>36307.800000000003</v>
      </c>
      <c r="G2149" t="s">
        <v>8353</v>
      </c>
      <c r="H2149" t="s">
        <v>8349</v>
      </c>
      <c r="I2149" t="s">
        <v>8351</v>
      </c>
      <c r="L2149" s="20">
        <v>2004</v>
      </c>
      <c r="M2149" s="20" t="s">
        <v>8357</v>
      </c>
      <c r="N2149" s="20" t="s">
        <v>8353</v>
      </c>
      <c r="O2149" s="20" t="s">
        <v>8349</v>
      </c>
      <c r="P2149" s="20" t="s">
        <v>8351</v>
      </c>
      <c r="Q2149" s="20" t="str">
        <f>CONCATENATE(Table1[[#This Row],[date]],"-",M2149,"-",L2149)</f>
        <v>25-Dec-2004</v>
      </c>
      <c r="R2149" s="24">
        <f t="shared" si="33"/>
        <v>18.45037645448323</v>
      </c>
    </row>
    <row r="2150" spans="1:18" x14ac:dyDescent="0.25">
      <c r="A2150" t="s">
        <v>386</v>
      </c>
      <c r="B2150">
        <v>1992</v>
      </c>
      <c r="C2150" t="s">
        <v>8354</v>
      </c>
      <c r="D2150">
        <v>16</v>
      </c>
      <c r="E2150">
        <v>0</v>
      </c>
      <c r="F2150" s="17">
        <v>36314.050000000003</v>
      </c>
      <c r="G2150" t="s">
        <v>8349</v>
      </c>
      <c r="H2150" t="s">
        <v>8349</v>
      </c>
      <c r="I2150" t="s">
        <v>8360</v>
      </c>
      <c r="L2150" s="20">
        <v>1992</v>
      </c>
      <c r="M2150" s="20" t="s">
        <v>8354</v>
      </c>
      <c r="N2150" s="20" t="s">
        <v>8349</v>
      </c>
      <c r="O2150" s="20" t="s">
        <v>8349</v>
      </c>
      <c r="P2150" s="20" t="s">
        <v>8360</v>
      </c>
      <c r="Q2150" s="20" t="str">
        <f>CONCATENATE(Table1[[#This Row],[date]],"-",M2150,"-",L2150)</f>
        <v>16-Jun-1992</v>
      </c>
      <c r="R2150" s="24">
        <f t="shared" si="33"/>
        <v>30.976043805612594</v>
      </c>
    </row>
    <row r="2151" spans="1:18" x14ac:dyDescent="0.25">
      <c r="A2151" t="s">
        <v>384</v>
      </c>
      <c r="B2151">
        <v>1967</v>
      </c>
      <c r="C2151" t="s">
        <v>8359</v>
      </c>
      <c r="D2151">
        <v>18</v>
      </c>
      <c r="E2151">
        <v>0</v>
      </c>
      <c r="F2151" s="17">
        <v>36332.449999999997</v>
      </c>
      <c r="G2151" t="s">
        <v>8353</v>
      </c>
      <c r="H2151" t="s">
        <v>8350</v>
      </c>
      <c r="I2151" t="s">
        <v>8360</v>
      </c>
      <c r="L2151" s="20">
        <v>1967</v>
      </c>
      <c r="M2151" s="20" t="s">
        <v>8359</v>
      </c>
      <c r="N2151" s="20" t="s">
        <v>8353</v>
      </c>
      <c r="O2151" s="20" t="s">
        <v>8350</v>
      </c>
      <c r="P2151" s="20" t="s">
        <v>8360</v>
      </c>
      <c r="Q2151" s="20" t="str">
        <f>CONCATENATE(Table1[[#This Row],[date]],"-",M2151,"-",L2151)</f>
        <v>18-Oct-1967</v>
      </c>
      <c r="R2151" s="24">
        <f t="shared" si="33"/>
        <v>55.639271819011476</v>
      </c>
    </row>
    <row r="2152" spans="1:18" x14ac:dyDescent="0.25">
      <c r="A2152" t="s">
        <v>382</v>
      </c>
      <c r="B2152">
        <v>1975</v>
      </c>
      <c r="C2152" t="s">
        <v>8354</v>
      </c>
      <c r="D2152">
        <v>5</v>
      </c>
      <c r="E2152">
        <v>1</v>
      </c>
      <c r="F2152" s="17">
        <v>36350.71</v>
      </c>
      <c r="G2152" t="s">
        <v>8353</v>
      </c>
      <c r="H2152" t="s">
        <v>8349</v>
      </c>
      <c r="I2152" t="s">
        <v>8360</v>
      </c>
      <c r="L2152" s="20">
        <v>1975</v>
      </c>
      <c r="M2152" s="20" t="s">
        <v>8354</v>
      </c>
      <c r="N2152" s="20" t="s">
        <v>8353</v>
      </c>
      <c r="O2152" s="20" t="s">
        <v>8349</v>
      </c>
      <c r="P2152" s="20" t="s">
        <v>8360</v>
      </c>
      <c r="Q2152" s="20" t="str">
        <f>CONCATENATE(Table1[[#This Row],[date]],"-",M2152,"-",L2152)</f>
        <v>5-Jun-1975</v>
      </c>
      <c r="R2152" s="24">
        <f t="shared" si="33"/>
        <v>48.008884170531374</v>
      </c>
    </row>
    <row r="2153" spans="1:18" x14ac:dyDescent="0.25">
      <c r="A2153" t="s">
        <v>380</v>
      </c>
      <c r="B2153">
        <v>2003</v>
      </c>
      <c r="C2153" t="s">
        <v>8357</v>
      </c>
      <c r="D2153">
        <v>9</v>
      </c>
      <c r="E2153">
        <v>2</v>
      </c>
      <c r="F2153" s="17">
        <v>36397.58</v>
      </c>
      <c r="G2153" t="s">
        <v>8349</v>
      </c>
      <c r="H2153" t="s">
        <v>8350</v>
      </c>
      <c r="I2153" t="s">
        <v>8360</v>
      </c>
      <c r="L2153" s="20">
        <v>2003</v>
      </c>
      <c r="M2153" s="20" t="s">
        <v>8357</v>
      </c>
      <c r="N2153" s="20" t="s">
        <v>8349</v>
      </c>
      <c r="O2153" s="20" t="s">
        <v>8350</v>
      </c>
      <c r="P2153" s="20" t="s">
        <v>8360</v>
      </c>
      <c r="Q2153" s="20" t="str">
        <f>CONCATENATE(Table1[[#This Row],[date]],"-",M2153,"-",L2153)</f>
        <v>9-Dec-2003</v>
      </c>
      <c r="R2153" s="24">
        <f t="shared" si="33"/>
        <v>19.496870925684483</v>
      </c>
    </row>
    <row r="2154" spans="1:18" x14ac:dyDescent="0.25">
      <c r="A2154" t="s">
        <v>378</v>
      </c>
      <c r="B2154">
        <v>1962</v>
      </c>
      <c r="C2154" t="s">
        <v>8352</v>
      </c>
      <c r="D2154">
        <v>19</v>
      </c>
      <c r="E2154">
        <v>0</v>
      </c>
      <c r="F2154" s="17">
        <v>36445.550000000003</v>
      </c>
      <c r="G2154" t="s">
        <v>8349</v>
      </c>
      <c r="H2154" t="s">
        <v>8349</v>
      </c>
      <c r="I2154" t="s">
        <v>8360</v>
      </c>
      <c r="L2154" s="20">
        <v>1962</v>
      </c>
      <c r="M2154" s="20" t="s">
        <v>8352</v>
      </c>
      <c r="N2154" s="20" t="s">
        <v>8349</v>
      </c>
      <c r="O2154" s="20" t="s">
        <v>8349</v>
      </c>
      <c r="P2154" s="20" t="s">
        <v>8360</v>
      </c>
      <c r="Q2154" s="20" t="str">
        <f>CONCATENATE(Table1[[#This Row],[date]],"-",M2154,"-",L2154)</f>
        <v>19-Nov-1962</v>
      </c>
      <c r="R2154" s="24">
        <f t="shared" si="33"/>
        <v>60.55164495473614</v>
      </c>
    </row>
    <row r="2155" spans="1:18" x14ac:dyDescent="0.25">
      <c r="A2155" t="s">
        <v>376</v>
      </c>
      <c r="B2155">
        <v>1973</v>
      </c>
      <c r="C2155" t="s">
        <v>8358</v>
      </c>
      <c r="D2155">
        <v>9</v>
      </c>
      <c r="E2155">
        <v>0</v>
      </c>
      <c r="F2155" s="17">
        <v>36541.550000000003</v>
      </c>
      <c r="G2155" t="s">
        <v>8349</v>
      </c>
      <c r="H2155" t="s">
        <v>8350</v>
      </c>
      <c r="I2155" t="s">
        <v>8360</v>
      </c>
      <c r="L2155" s="20">
        <v>1973</v>
      </c>
      <c r="M2155" s="20" t="s">
        <v>8358</v>
      </c>
      <c r="N2155" s="20" t="s">
        <v>8349</v>
      </c>
      <c r="O2155" s="20" t="s">
        <v>8350</v>
      </c>
      <c r="P2155" s="20" t="s">
        <v>8360</v>
      </c>
      <c r="Q2155" s="20" t="str">
        <f>CONCATENATE(Table1[[#This Row],[date]],"-",M2155,"-",L2155)</f>
        <v>9-Aug-1973</v>
      </c>
      <c r="R2155" s="24">
        <f t="shared" si="33"/>
        <v>49.830890642615557</v>
      </c>
    </row>
    <row r="2156" spans="1:18" x14ac:dyDescent="0.25">
      <c r="A2156" t="s">
        <v>374</v>
      </c>
      <c r="B2156">
        <v>1992</v>
      </c>
      <c r="C2156" t="s">
        <v>8359</v>
      </c>
      <c r="D2156">
        <v>9</v>
      </c>
      <c r="E2156">
        <v>0</v>
      </c>
      <c r="F2156" s="17">
        <v>36572.800000000003</v>
      </c>
      <c r="G2156" t="s">
        <v>8353</v>
      </c>
      <c r="H2156" t="s">
        <v>8349</v>
      </c>
      <c r="I2156" t="s">
        <v>8360</v>
      </c>
      <c r="L2156" s="20">
        <v>1992</v>
      </c>
      <c r="M2156" s="20" t="s">
        <v>8359</v>
      </c>
      <c r="N2156" s="20" t="s">
        <v>8353</v>
      </c>
      <c r="O2156" s="20" t="s">
        <v>8349</v>
      </c>
      <c r="P2156" s="20" t="s">
        <v>8360</v>
      </c>
      <c r="Q2156" s="20" t="str">
        <f>CONCATENATE(Table1[[#This Row],[date]],"-",M2156,"-",L2156)</f>
        <v>9-Oct-1992</v>
      </c>
      <c r="R2156" s="24">
        <f t="shared" si="33"/>
        <v>30.661190965092402</v>
      </c>
    </row>
    <row r="2157" spans="1:18" x14ac:dyDescent="0.25">
      <c r="A2157" t="s">
        <v>372</v>
      </c>
      <c r="B2157">
        <v>1961</v>
      </c>
      <c r="C2157" t="s">
        <v>8348</v>
      </c>
      <c r="D2157">
        <v>29</v>
      </c>
      <c r="E2157">
        <v>4</v>
      </c>
      <c r="F2157" s="17">
        <v>36580.28</v>
      </c>
      <c r="G2157" t="s">
        <v>8349</v>
      </c>
      <c r="H2157" t="s">
        <v>8349</v>
      </c>
      <c r="I2157" t="s">
        <v>8351</v>
      </c>
      <c r="L2157" s="20">
        <v>1961</v>
      </c>
      <c r="M2157" s="20" t="s">
        <v>8348</v>
      </c>
      <c r="N2157" s="20" t="s">
        <v>8349</v>
      </c>
      <c r="O2157" s="20" t="s">
        <v>8349</v>
      </c>
      <c r="P2157" s="20" t="s">
        <v>8351</v>
      </c>
      <c r="Q2157" s="20" t="str">
        <f>CONCATENATE(Table1[[#This Row],[date]],"-",M2157,"-",L2157)</f>
        <v>29-Jul-1961</v>
      </c>
      <c r="R2157" s="24">
        <f t="shared" si="33"/>
        <v>61.861016949152543</v>
      </c>
    </row>
    <row r="2158" spans="1:18" x14ac:dyDescent="0.25">
      <c r="A2158" t="s">
        <v>370</v>
      </c>
      <c r="B2158">
        <v>1970</v>
      </c>
      <c r="C2158" t="s">
        <v>8348</v>
      </c>
      <c r="D2158">
        <v>14</v>
      </c>
      <c r="E2158">
        <v>0</v>
      </c>
      <c r="F2158" s="17">
        <v>36786.370000000003</v>
      </c>
      <c r="G2158" t="s">
        <v>8353</v>
      </c>
      <c r="H2158" t="s">
        <v>8353</v>
      </c>
      <c r="I2158" t="s">
        <v>8360</v>
      </c>
      <c r="L2158" s="20">
        <v>1970</v>
      </c>
      <c r="M2158" s="20" t="s">
        <v>8348</v>
      </c>
      <c r="N2158" s="20" t="s">
        <v>8353</v>
      </c>
      <c r="O2158" s="20" t="s">
        <v>8353</v>
      </c>
      <c r="P2158" s="20" t="s">
        <v>8360</v>
      </c>
      <c r="Q2158" s="20" t="str">
        <f>CONCATENATE(Table1[[#This Row],[date]],"-",M2158,"-",L2158)</f>
        <v>14-Jul-1970</v>
      </c>
      <c r="R2158" s="24">
        <f t="shared" si="33"/>
        <v>52.902094001926685</v>
      </c>
    </row>
    <row r="2159" spans="1:18" x14ac:dyDescent="0.25">
      <c r="A2159" t="s">
        <v>368</v>
      </c>
      <c r="B2159">
        <v>1965</v>
      </c>
      <c r="C2159" t="s">
        <v>8357</v>
      </c>
      <c r="D2159">
        <v>28</v>
      </c>
      <c r="E2159">
        <v>0</v>
      </c>
      <c r="F2159" s="17">
        <v>36795.29</v>
      </c>
      <c r="G2159" t="s">
        <v>8349</v>
      </c>
      <c r="H2159" t="s">
        <v>8353</v>
      </c>
      <c r="I2159" t="s">
        <v>8360</v>
      </c>
      <c r="L2159" s="20">
        <v>1965</v>
      </c>
      <c r="M2159" s="20" t="s">
        <v>8357</v>
      </c>
      <c r="N2159" s="20" t="s">
        <v>8349</v>
      </c>
      <c r="O2159" s="20" t="s">
        <v>8353</v>
      </c>
      <c r="P2159" s="20" t="s">
        <v>8360</v>
      </c>
      <c r="Q2159" s="20" t="str">
        <f>CONCATENATE(Table1[[#This Row],[date]],"-",M2159,"-",L2159)</f>
        <v>28-Dec-1965</v>
      </c>
      <c r="R2159" s="24">
        <f t="shared" si="33"/>
        <v>57.444846628613853</v>
      </c>
    </row>
    <row r="2160" spans="1:18" x14ac:dyDescent="0.25">
      <c r="A2160" t="s">
        <v>8338</v>
      </c>
      <c r="B2160">
        <v>1992</v>
      </c>
      <c r="C2160" t="s">
        <v>8359</v>
      </c>
      <c r="D2160">
        <v>6</v>
      </c>
      <c r="E2160">
        <v>0</v>
      </c>
      <c r="F2160">
        <v>36837.47</v>
      </c>
      <c r="G2160" t="s">
        <v>8353</v>
      </c>
      <c r="H2160" t="s">
        <v>8349</v>
      </c>
      <c r="I2160" t="s">
        <v>8360</v>
      </c>
      <c r="L2160" s="20">
        <v>1992</v>
      </c>
      <c r="M2160" s="20" t="s">
        <v>8359</v>
      </c>
      <c r="N2160" s="20" t="s">
        <v>8353</v>
      </c>
      <c r="O2160" s="20" t="s">
        <v>8349</v>
      </c>
      <c r="P2160" s="20" t="s">
        <v>8360</v>
      </c>
      <c r="Q2160" s="20" t="str">
        <f>CONCATENATE(Table1[[#This Row],[date]],"-",M2160,"-",L2160)</f>
        <v>6-Oct-1992</v>
      </c>
      <c r="R2160" s="24">
        <f t="shared" si="33"/>
        <v>30.669404517453799</v>
      </c>
    </row>
    <row r="2161" spans="1:18" x14ac:dyDescent="0.25">
      <c r="A2161" t="s">
        <v>366</v>
      </c>
      <c r="B2161">
        <v>1992</v>
      </c>
      <c r="C2161" t="s">
        <v>8348</v>
      </c>
      <c r="D2161">
        <v>4</v>
      </c>
      <c r="E2161">
        <v>0</v>
      </c>
      <c r="F2161" s="17">
        <v>36837.47</v>
      </c>
      <c r="G2161" t="s">
        <v>8349</v>
      </c>
      <c r="H2161" t="s">
        <v>8350</v>
      </c>
      <c r="I2161" t="s">
        <v>8360</v>
      </c>
      <c r="L2161" s="20">
        <v>1992</v>
      </c>
      <c r="M2161" s="20" t="s">
        <v>8348</v>
      </c>
      <c r="N2161" s="20" t="s">
        <v>8349</v>
      </c>
      <c r="O2161" s="20" t="s">
        <v>8350</v>
      </c>
      <c r="P2161" s="20" t="s">
        <v>8360</v>
      </c>
      <c r="Q2161" s="20" t="str">
        <f>CONCATENATE(Table1[[#This Row],[date]],"-",M2161,"-",L2161)</f>
        <v>4-Jul-1992</v>
      </c>
      <c r="R2161" s="24">
        <f t="shared" si="33"/>
        <v>30.926762491444215</v>
      </c>
    </row>
    <row r="2162" spans="1:18" x14ac:dyDescent="0.25">
      <c r="A2162" t="s">
        <v>364</v>
      </c>
      <c r="B2162">
        <v>1972</v>
      </c>
      <c r="C2162" t="s">
        <v>8357</v>
      </c>
      <c r="D2162">
        <v>5</v>
      </c>
      <c r="E2162">
        <v>0</v>
      </c>
      <c r="F2162" s="17">
        <v>36889.99</v>
      </c>
      <c r="G2162" t="s">
        <v>8353</v>
      </c>
      <c r="H2162" t="s">
        <v>8350</v>
      </c>
      <c r="I2162" t="s">
        <v>8360</v>
      </c>
      <c r="L2162" s="20">
        <v>1972</v>
      </c>
      <c r="M2162" s="20" t="s">
        <v>8357</v>
      </c>
      <c r="N2162" s="20" t="s">
        <v>8353</v>
      </c>
      <c r="O2162" s="20" t="s">
        <v>8350</v>
      </c>
      <c r="P2162" s="20" t="s">
        <v>8360</v>
      </c>
      <c r="Q2162" s="20" t="str">
        <f>CONCATENATE(Table1[[#This Row],[date]],"-",M2162,"-",L2162)</f>
        <v>5-Dec-1972</v>
      </c>
      <c r="R2162" s="24">
        <f t="shared" si="33"/>
        <v>50.505133470225871</v>
      </c>
    </row>
    <row r="2163" spans="1:18" x14ac:dyDescent="0.25">
      <c r="A2163" t="s">
        <v>362</v>
      </c>
      <c r="B2163">
        <v>2003</v>
      </c>
      <c r="C2163" t="s">
        <v>8354</v>
      </c>
      <c r="D2163">
        <v>21</v>
      </c>
      <c r="E2163">
        <v>0</v>
      </c>
      <c r="F2163" s="17">
        <v>36898.730000000003</v>
      </c>
      <c r="G2163" t="s">
        <v>8349</v>
      </c>
      <c r="H2163" t="s">
        <v>8353</v>
      </c>
      <c r="I2163" t="s">
        <v>8356</v>
      </c>
      <c r="L2163" s="20">
        <v>2003</v>
      </c>
      <c r="M2163" s="20" t="s">
        <v>8354</v>
      </c>
      <c r="N2163" s="20" t="s">
        <v>8349</v>
      </c>
      <c r="O2163" s="20" t="s">
        <v>8353</v>
      </c>
      <c r="P2163" s="20" t="s">
        <v>8356</v>
      </c>
      <c r="Q2163" s="20" t="str">
        <f>CONCATENATE(Table1[[#This Row],[date]],"-",M2163,"-",L2163)</f>
        <v>21-Jun-2003</v>
      </c>
      <c r="R2163" s="24">
        <f t="shared" si="33"/>
        <v>19.965058670143417</v>
      </c>
    </row>
    <row r="2164" spans="1:18" x14ac:dyDescent="0.25">
      <c r="A2164" t="s">
        <v>360</v>
      </c>
      <c r="B2164">
        <v>1963</v>
      </c>
      <c r="C2164" t="s">
        <v>8348</v>
      </c>
      <c r="D2164">
        <v>24</v>
      </c>
      <c r="E2164">
        <v>2</v>
      </c>
      <c r="F2164" s="17">
        <v>36910.61</v>
      </c>
      <c r="G2164" t="s">
        <v>8349</v>
      </c>
      <c r="H2164" t="s">
        <v>8349</v>
      </c>
      <c r="I2164" t="s">
        <v>8360</v>
      </c>
      <c r="L2164" s="20">
        <v>1963</v>
      </c>
      <c r="M2164" s="20" t="s">
        <v>8348</v>
      </c>
      <c r="N2164" s="20" t="s">
        <v>8349</v>
      </c>
      <c r="O2164" s="20" t="s">
        <v>8349</v>
      </c>
      <c r="P2164" s="20" t="s">
        <v>8360</v>
      </c>
      <c r="Q2164" s="20" t="str">
        <f>CONCATENATE(Table1[[#This Row],[date]],"-",M2164,"-",L2164)</f>
        <v>24-Jul-1963</v>
      </c>
      <c r="R2164" s="24">
        <f t="shared" si="33"/>
        <v>59.874730700179533</v>
      </c>
    </row>
    <row r="2165" spans="1:18" x14ac:dyDescent="0.25">
      <c r="A2165" t="s">
        <v>358</v>
      </c>
      <c r="B2165">
        <v>1991</v>
      </c>
      <c r="C2165" t="s">
        <v>8354</v>
      </c>
      <c r="D2165">
        <v>10</v>
      </c>
      <c r="E2165">
        <v>3</v>
      </c>
      <c r="F2165" s="17">
        <v>36911.99</v>
      </c>
      <c r="G2165" t="s">
        <v>8349</v>
      </c>
      <c r="H2165" t="s">
        <v>8349</v>
      </c>
      <c r="I2165" t="s">
        <v>8360</v>
      </c>
      <c r="L2165" s="20">
        <v>1991</v>
      </c>
      <c r="M2165" s="20" t="s">
        <v>8354</v>
      </c>
      <c r="N2165" s="20" t="s">
        <v>8349</v>
      </c>
      <c r="O2165" s="20" t="s">
        <v>8349</v>
      </c>
      <c r="P2165" s="20" t="s">
        <v>8360</v>
      </c>
      <c r="Q2165" s="20" t="str">
        <f>CONCATENATE(Table1[[#This Row],[date]],"-",M2165,"-",L2165)</f>
        <v>10-Jun-1991</v>
      </c>
      <c r="R2165" s="24">
        <f t="shared" si="33"/>
        <v>31.995187920019912</v>
      </c>
    </row>
    <row r="2166" spans="1:18" x14ac:dyDescent="0.25">
      <c r="A2166" t="s">
        <v>356</v>
      </c>
      <c r="B2166">
        <v>1968</v>
      </c>
      <c r="C2166" t="s">
        <v>8359</v>
      </c>
      <c r="D2166">
        <v>22</v>
      </c>
      <c r="E2166">
        <v>0</v>
      </c>
      <c r="F2166" s="17">
        <v>36922.61</v>
      </c>
      <c r="G2166" t="s">
        <v>8349</v>
      </c>
      <c r="H2166" t="s">
        <v>8353</v>
      </c>
      <c r="I2166" t="s">
        <v>8360</v>
      </c>
      <c r="L2166" s="20">
        <v>1968</v>
      </c>
      <c r="M2166" s="20" t="s">
        <v>8359</v>
      </c>
      <c r="N2166" s="20" t="s">
        <v>8349</v>
      </c>
      <c r="O2166" s="20" t="s">
        <v>8353</v>
      </c>
      <c r="P2166" s="20" t="s">
        <v>8360</v>
      </c>
      <c r="Q2166" s="20" t="str">
        <f>CONCATENATE(Table1[[#This Row],[date]],"-",M2166,"-",L2166)</f>
        <v>22-Oct-1968</v>
      </c>
      <c r="R2166" s="24">
        <f t="shared" si="33"/>
        <v>54.625598904859686</v>
      </c>
    </row>
    <row r="2167" spans="1:18" x14ac:dyDescent="0.25">
      <c r="A2167" t="s">
        <v>354</v>
      </c>
      <c r="B2167">
        <v>1977</v>
      </c>
      <c r="C2167" t="s">
        <v>8358</v>
      </c>
      <c r="D2167">
        <v>13</v>
      </c>
      <c r="E2167">
        <v>2</v>
      </c>
      <c r="F2167" s="17">
        <v>36935.64</v>
      </c>
      <c r="G2167" t="s">
        <v>8349</v>
      </c>
      <c r="H2167" t="s">
        <v>8353</v>
      </c>
      <c r="I2167" t="s">
        <v>8360</v>
      </c>
      <c r="L2167" s="20">
        <v>1977</v>
      </c>
      <c r="M2167" s="20" t="s">
        <v>8358</v>
      </c>
      <c r="N2167" s="20" t="s">
        <v>8349</v>
      </c>
      <c r="O2167" s="20" t="s">
        <v>8353</v>
      </c>
      <c r="P2167" s="20" t="s">
        <v>8360</v>
      </c>
      <c r="Q2167" s="20" t="str">
        <f>CONCATENATE(Table1[[#This Row],[date]],"-",M2167,"-",L2167)</f>
        <v>13-Aug-1977</v>
      </c>
      <c r="R2167" s="24">
        <f t="shared" si="33"/>
        <v>45.819934754747756</v>
      </c>
    </row>
    <row r="2168" spans="1:18" x14ac:dyDescent="0.25">
      <c r="A2168" t="s">
        <v>352</v>
      </c>
      <c r="B2168">
        <v>1992</v>
      </c>
      <c r="C2168" t="s">
        <v>8358</v>
      </c>
      <c r="D2168">
        <v>25</v>
      </c>
      <c r="E2168">
        <v>0</v>
      </c>
      <c r="F2168" s="17">
        <v>36950.26</v>
      </c>
      <c r="G2168" t="s">
        <v>8353</v>
      </c>
      <c r="H2168" t="s">
        <v>8353</v>
      </c>
      <c r="I2168" t="s">
        <v>8351</v>
      </c>
      <c r="L2168" s="20">
        <v>1992</v>
      </c>
      <c r="M2168" s="20" t="s">
        <v>8358</v>
      </c>
      <c r="N2168" s="20" t="s">
        <v>8353</v>
      </c>
      <c r="O2168" s="20" t="s">
        <v>8353</v>
      </c>
      <c r="P2168" s="20" t="s">
        <v>8351</v>
      </c>
      <c r="Q2168" s="20" t="str">
        <f>CONCATENATE(Table1[[#This Row],[date]],"-",M2168,"-",L2168)</f>
        <v>25-Aug-1992</v>
      </c>
      <c r="R2168" s="24">
        <f t="shared" si="33"/>
        <v>30.784394250513348</v>
      </c>
    </row>
    <row r="2169" spans="1:18" x14ac:dyDescent="0.25">
      <c r="A2169" t="s">
        <v>350</v>
      </c>
      <c r="B2169">
        <v>1992</v>
      </c>
      <c r="C2169" t="s">
        <v>8355</v>
      </c>
      <c r="D2169">
        <v>13</v>
      </c>
      <c r="E2169">
        <v>0</v>
      </c>
      <c r="F2169" s="17">
        <v>36976.449999999997</v>
      </c>
      <c r="G2169" t="s">
        <v>8349</v>
      </c>
      <c r="H2169" t="s">
        <v>8350</v>
      </c>
      <c r="I2169" t="s">
        <v>8360</v>
      </c>
      <c r="L2169" s="20">
        <v>1992</v>
      </c>
      <c r="M2169" s="20" t="s">
        <v>8355</v>
      </c>
      <c r="N2169" s="20" t="s">
        <v>8349</v>
      </c>
      <c r="O2169" s="20" t="s">
        <v>8350</v>
      </c>
      <c r="P2169" s="20" t="s">
        <v>8360</v>
      </c>
      <c r="Q2169" s="20" t="str">
        <f>CONCATENATE(Table1[[#This Row],[date]],"-",M2169,"-",L2169)</f>
        <v>13-Sep-1992</v>
      </c>
      <c r="R2169" s="24">
        <f t="shared" si="33"/>
        <v>30.732375085557837</v>
      </c>
    </row>
    <row r="2170" spans="1:18" x14ac:dyDescent="0.25">
      <c r="A2170" t="s">
        <v>348</v>
      </c>
      <c r="B2170">
        <v>1991</v>
      </c>
      <c r="C2170" t="s">
        <v>8352</v>
      </c>
      <c r="D2170">
        <v>1</v>
      </c>
      <c r="E2170">
        <v>3</v>
      </c>
      <c r="F2170" s="17">
        <v>37040.879999999997</v>
      </c>
      <c r="G2170" t="s">
        <v>8349</v>
      </c>
      <c r="H2170" t="s">
        <v>8349</v>
      </c>
      <c r="I2170" t="s">
        <v>8360</v>
      </c>
      <c r="L2170" s="20">
        <v>1991</v>
      </c>
      <c r="M2170" s="20" t="s">
        <v>8352</v>
      </c>
      <c r="N2170" s="20" t="s">
        <v>8349</v>
      </c>
      <c r="O2170" s="20" t="s">
        <v>8349</v>
      </c>
      <c r="P2170" s="20" t="s">
        <v>8360</v>
      </c>
      <c r="Q2170" s="20" t="str">
        <f>CONCATENATE(Table1[[#This Row],[date]],"-",M2170,"-",L2170)</f>
        <v>1-Nov-1991</v>
      </c>
      <c r="R2170" s="24">
        <f t="shared" si="33"/>
        <v>31.600929229237533</v>
      </c>
    </row>
    <row r="2171" spans="1:18" x14ac:dyDescent="0.25">
      <c r="A2171" t="s">
        <v>346</v>
      </c>
      <c r="B2171">
        <v>1988</v>
      </c>
      <c r="C2171" t="s">
        <v>8357</v>
      </c>
      <c r="D2171">
        <v>17</v>
      </c>
      <c r="E2171">
        <v>3</v>
      </c>
      <c r="F2171" s="17">
        <v>37076.370000000003</v>
      </c>
      <c r="G2171" t="s">
        <v>8349</v>
      </c>
      <c r="H2171" t="s">
        <v>8353</v>
      </c>
      <c r="I2171" t="s">
        <v>8360</v>
      </c>
      <c r="L2171" s="20">
        <v>1988</v>
      </c>
      <c r="M2171" s="20" t="s">
        <v>8357</v>
      </c>
      <c r="N2171" s="20" t="s">
        <v>8349</v>
      </c>
      <c r="O2171" s="20" t="s">
        <v>8353</v>
      </c>
      <c r="P2171" s="20" t="s">
        <v>8360</v>
      </c>
      <c r="Q2171" s="20" t="str">
        <f>CONCATENATE(Table1[[#This Row],[date]],"-",M2171,"-",L2171)</f>
        <v>17-Dec-1988</v>
      </c>
      <c r="R2171" s="24">
        <f t="shared" si="33"/>
        <v>34.47227926078029</v>
      </c>
    </row>
    <row r="2172" spans="1:18" x14ac:dyDescent="0.25">
      <c r="A2172" t="s">
        <v>344</v>
      </c>
      <c r="B2172">
        <v>1989</v>
      </c>
      <c r="C2172" t="s">
        <v>8354</v>
      </c>
      <c r="D2172">
        <v>10</v>
      </c>
      <c r="E2172">
        <v>0</v>
      </c>
      <c r="F2172" s="17">
        <v>37079.370000000003</v>
      </c>
      <c r="G2172" t="s">
        <v>8349</v>
      </c>
      <c r="H2172" t="s">
        <v>8350</v>
      </c>
      <c r="I2172" t="s">
        <v>8360</v>
      </c>
      <c r="L2172" s="20">
        <v>1989</v>
      </c>
      <c r="M2172" s="20" t="s">
        <v>8354</v>
      </c>
      <c r="N2172" s="20" t="s">
        <v>8349</v>
      </c>
      <c r="O2172" s="20" t="s">
        <v>8350</v>
      </c>
      <c r="P2172" s="20" t="s">
        <v>8360</v>
      </c>
      <c r="Q2172" s="20" t="str">
        <f>CONCATENATE(Table1[[#This Row],[date]],"-",M2172,"-",L2172)</f>
        <v>10-Jun-1989</v>
      </c>
      <c r="R2172" s="24">
        <f t="shared" si="33"/>
        <v>33.9951498083392</v>
      </c>
    </row>
    <row r="2173" spans="1:18" x14ac:dyDescent="0.25">
      <c r="A2173" t="s">
        <v>342</v>
      </c>
      <c r="B2173">
        <v>1995</v>
      </c>
      <c r="C2173" t="s">
        <v>8359</v>
      </c>
      <c r="D2173">
        <v>30</v>
      </c>
      <c r="E2173">
        <v>0</v>
      </c>
      <c r="F2173" s="17">
        <v>37133.9</v>
      </c>
      <c r="G2173" t="s">
        <v>8349</v>
      </c>
      <c r="H2173" t="s">
        <v>8349</v>
      </c>
      <c r="I2173" t="s">
        <v>8351</v>
      </c>
      <c r="L2173" s="20">
        <v>1995</v>
      </c>
      <c r="M2173" s="20" t="s">
        <v>8359</v>
      </c>
      <c r="N2173" s="20" t="s">
        <v>8349</v>
      </c>
      <c r="O2173" s="20" t="s">
        <v>8349</v>
      </c>
      <c r="P2173" s="20" t="s">
        <v>8351</v>
      </c>
      <c r="Q2173" s="20" t="str">
        <f>CONCATENATE(Table1[[#This Row],[date]],"-",M2173,"-",L2173)</f>
        <v>30-Oct-1995</v>
      </c>
      <c r="R2173" s="24">
        <f t="shared" si="33"/>
        <v>27.606401057401811</v>
      </c>
    </row>
    <row r="2174" spans="1:18" x14ac:dyDescent="0.25">
      <c r="A2174" t="s">
        <v>340</v>
      </c>
      <c r="B2174">
        <v>2000</v>
      </c>
      <c r="C2174" t="s">
        <v>8355</v>
      </c>
      <c r="D2174">
        <v>5</v>
      </c>
      <c r="E2174">
        <v>1</v>
      </c>
      <c r="F2174" s="17">
        <v>37165.160000000003</v>
      </c>
      <c r="G2174" t="s">
        <v>8353</v>
      </c>
      <c r="H2174" t="s">
        <v>8350</v>
      </c>
      <c r="I2174" t="s">
        <v>8338</v>
      </c>
      <c r="L2174" s="20">
        <v>2000</v>
      </c>
      <c r="M2174" s="20" t="s">
        <v>8355</v>
      </c>
      <c r="N2174" s="20" t="s">
        <v>8353</v>
      </c>
      <c r="O2174" s="20" t="s">
        <v>8350</v>
      </c>
      <c r="P2174" s="20" t="s">
        <v>8387</v>
      </c>
      <c r="Q2174" s="20" t="str">
        <f>CONCATENATE(Table1[[#This Row],[date]],"-",M2174,"-",L2174)</f>
        <v>5-Sep-2000</v>
      </c>
      <c r="R2174" s="24">
        <f t="shared" si="33"/>
        <v>22.754277891854894</v>
      </c>
    </row>
    <row r="2175" spans="1:18" x14ac:dyDescent="0.25">
      <c r="A2175" t="s">
        <v>338</v>
      </c>
      <c r="B2175">
        <v>1990</v>
      </c>
      <c r="C2175" t="s">
        <v>8359</v>
      </c>
      <c r="D2175">
        <v>17</v>
      </c>
      <c r="E2175">
        <v>3</v>
      </c>
      <c r="F2175" s="17">
        <v>37251.22</v>
      </c>
      <c r="G2175" t="s">
        <v>8349</v>
      </c>
      <c r="H2175" t="s">
        <v>8349</v>
      </c>
      <c r="I2175" t="s">
        <v>8360</v>
      </c>
      <c r="L2175" s="20">
        <v>1990</v>
      </c>
      <c r="M2175" s="20" t="s">
        <v>8359</v>
      </c>
      <c r="N2175" s="20" t="s">
        <v>8349</v>
      </c>
      <c r="O2175" s="20" t="s">
        <v>8349</v>
      </c>
      <c r="P2175" s="20" t="s">
        <v>8360</v>
      </c>
      <c r="Q2175" s="20" t="str">
        <f>CONCATENATE(Table1[[#This Row],[date]],"-",M2175,"-",L2175)</f>
        <v>17-Oct-1990</v>
      </c>
      <c r="R2175" s="24">
        <f t="shared" si="33"/>
        <v>32.641971331937512</v>
      </c>
    </row>
    <row r="2176" spans="1:18" x14ac:dyDescent="0.25">
      <c r="A2176" t="s">
        <v>336</v>
      </c>
      <c r="B2176">
        <v>1985</v>
      </c>
      <c r="C2176" t="s">
        <v>8352</v>
      </c>
      <c r="D2176">
        <v>17</v>
      </c>
      <c r="E2176">
        <v>0</v>
      </c>
      <c r="F2176" s="17">
        <v>37270.15</v>
      </c>
      <c r="G2176" t="s">
        <v>8349</v>
      </c>
      <c r="H2176" t="s">
        <v>8353</v>
      </c>
      <c r="I2176" t="s">
        <v>8366</v>
      </c>
      <c r="L2176" s="20">
        <v>1985</v>
      </c>
      <c r="M2176" s="20" t="s">
        <v>8352</v>
      </c>
      <c r="N2176" s="20" t="s">
        <v>8349</v>
      </c>
      <c r="O2176" s="20" t="s">
        <v>8353</v>
      </c>
      <c r="P2176" s="20" t="s">
        <v>8366</v>
      </c>
      <c r="Q2176" s="20" t="str">
        <f>CONCATENATE(Table1[[#This Row],[date]],"-",M2176,"-",L2176)</f>
        <v>17-Nov-1985</v>
      </c>
      <c r="R2176" s="24">
        <f t="shared" si="33"/>
        <v>37.557076663858467</v>
      </c>
    </row>
    <row r="2177" spans="1:18" x14ac:dyDescent="0.25">
      <c r="A2177" t="s">
        <v>334</v>
      </c>
      <c r="B2177">
        <v>1975</v>
      </c>
      <c r="C2177" t="s">
        <v>8352</v>
      </c>
      <c r="D2177">
        <v>9</v>
      </c>
      <c r="E2177">
        <v>1</v>
      </c>
      <c r="F2177" s="17">
        <v>37272.339999999997</v>
      </c>
      <c r="G2177" t="s">
        <v>8349</v>
      </c>
      <c r="H2177" t="s">
        <v>8350</v>
      </c>
      <c r="I2177" t="s">
        <v>8360</v>
      </c>
      <c r="L2177" s="20">
        <v>1975</v>
      </c>
      <c r="M2177" s="20" t="s">
        <v>8352</v>
      </c>
      <c r="N2177" s="20" t="s">
        <v>8349</v>
      </c>
      <c r="O2177" s="20" t="s">
        <v>8350</v>
      </c>
      <c r="P2177" s="20" t="s">
        <v>8360</v>
      </c>
      <c r="Q2177" s="20" t="str">
        <f>CONCATENATE(Table1[[#This Row],[date]],"-",M2177,"-",L2177)</f>
        <v>9-Nov-1975</v>
      </c>
      <c r="R2177" s="24">
        <f t="shared" si="33"/>
        <v>47.57903559255741</v>
      </c>
    </row>
    <row r="2178" spans="1:18" x14ac:dyDescent="0.25">
      <c r="A2178" t="s">
        <v>332</v>
      </c>
      <c r="B2178">
        <v>1969</v>
      </c>
      <c r="C2178" t="s">
        <v>8359</v>
      </c>
      <c r="D2178">
        <v>30</v>
      </c>
      <c r="E2178">
        <v>0</v>
      </c>
      <c r="F2178" s="17">
        <v>37277.269999999997</v>
      </c>
      <c r="G2178" t="s">
        <v>8353</v>
      </c>
      <c r="H2178" t="s">
        <v>8350</v>
      </c>
      <c r="I2178" t="s">
        <v>8360</v>
      </c>
      <c r="L2178" s="20">
        <v>1969</v>
      </c>
      <c r="M2178" s="20" t="s">
        <v>8359</v>
      </c>
      <c r="N2178" s="20" t="s">
        <v>8353</v>
      </c>
      <c r="O2178" s="20" t="s">
        <v>8350</v>
      </c>
      <c r="P2178" s="20" t="s">
        <v>8360</v>
      </c>
      <c r="Q2178" s="20" t="str">
        <f>CONCATENATE(Table1[[#This Row],[date]],"-",M2178,"-",L2178)</f>
        <v>30-Oct-1969</v>
      </c>
      <c r="R2178" s="24">
        <f t="shared" si="33"/>
        <v>53.606381919553961</v>
      </c>
    </row>
    <row r="2179" spans="1:18" x14ac:dyDescent="0.25">
      <c r="A2179" t="s">
        <v>330</v>
      </c>
      <c r="B2179">
        <v>1979</v>
      </c>
      <c r="C2179" t="s">
        <v>8358</v>
      </c>
      <c r="D2179">
        <v>3</v>
      </c>
      <c r="E2179">
        <v>2</v>
      </c>
      <c r="F2179" s="17">
        <v>37425.94</v>
      </c>
      <c r="G2179" t="s">
        <v>8349</v>
      </c>
      <c r="H2179" t="s">
        <v>8353</v>
      </c>
      <c r="I2179" t="s">
        <v>8360</v>
      </c>
      <c r="L2179" s="20">
        <v>1979</v>
      </c>
      <c r="M2179" s="20" t="s">
        <v>8358</v>
      </c>
      <c r="N2179" s="20" t="s">
        <v>8349</v>
      </c>
      <c r="O2179" s="20" t="s">
        <v>8353</v>
      </c>
      <c r="P2179" s="20" t="s">
        <v>8360</v>
      </c>
      <c r="Q2179" s="20" t="str">
        <f>CONCATENATE(Table1[[#This Row],[date]],"-",M2179,"-",L2179)</f>
        <v>3-Aug-1979</v>
      </c>
      <c r="R2179" s="24">
        <f t="shared" ref="R2179:R2242" si="34">YEARFRAC(Q2179,DATE(2023,6,8),1)</f>
        <v>43.847347286444389</v>
      </c>
    </row>
    <row r="2180" spans="1:18" x14ac:dyDescent="0.25">
      <c r="A2180" t="s">
        <v>328</v>
      </c>
      <c r="B2180">
        <v>2002</v>
      </c>
      <c r="C2180" t="s">
        <v>8355</v>
      </c>
      <c r="D2180">
        <v>27</v>
      </c>
      <c r="E2180">
        <v>3</v>
      </c>
      <c r="F2180" s="17">
        <v>37465.339999999997</v>
      </c>
      <c r="G2180" t="s">
        <v>8353</v>
      </c>
      <c r="H2180" t="s">
        <v>8349</v>
      </c>
      <c r="I2180" t="s">
        <v>8356</v>
      </c>
      <c r="L2180" s="20">
        <v>2002</v>
      </c>
      <c r="M2180" s="20" t="s">
        <v>8355</v>
      </c>
      <c r="N2180" s="20" t="s">
        <v>8353</v>
      </c>
      <c r="O2180" s="20" t="s">
        <v>8349</v>
      </c>
      <c r="P2180" s="20" t="s">
        <v>8356</v>
      </c>
      <c r="Q2180" s="20" t="str">
        <f>CONCATENATE(Table1[[#This Row],[date]],"-",M2180,"-",L2180)</f>
        <v>27-Sep-2002</v>
      </c>
      <c r="R2180" s="24">
        <f t="shared" si="34"/>
        <v>20.69670192906036</v>
      </c>
    </row>
    <row r="2181" spans="1:18" x14ac:dyDescent="0.25">
      <c r="A2181" t="s">
        <v>326</v>
      </c>
      <c r="B2181">
        <v>2000</v>
      </c>
      <c r="C2181" t="s">
        <v>8359</v>
      </c>
      <c r="D2181">
        <v>12</v>
      </c>
      <c r="E2181">
        <v>2</v>
      </c>
      <c r="F2181" s="17">
        <v>37484.449999999997</v>
      </c>
      <c r="G2181" t="s">
        <v>8353</v>
      </c>
      <c r="H2181" t="s">
        <v>8353</v>
      </c>
      <c r="I2181" t="s">
        <v>8351</v>
      </c>
      <c r="L2181" s="20">
        <v>2000</v>
      </c>
      <c r="M2181" s="20" t="s">
        <v>8359</v>
      </c>
      <c r="N2181" s="20" t="s">
        <v>8353</v>
      </c>
      <c r="O2181" s="20" t="s">
        <v>8353</v>
      </c>
      <c r="P2181" s="20" t="s">
        <v>8351</v>
      </c>
      <c r="Q2181" s="20" t="str">
        <f>CONCATENATE(Table1[[#This Row],[date]],"-",M2181,"-",L2181)</f>
        <v>12-Oct-2000</v>
      </c>
      <c r="R2181" s="24">
        <f t="shared" si="34"/>
        <v>22.652977412731005</v>
      </c>
    </row>
    <row r="2182" spans="1:18" x14ac:dyDescent="0.25">
      <c r="A2182" t="s">
        <v>324</v>
      </c>
      <c r="B2182">
        <v>1990</v>
      </c>
      <c r="C2182" t="s">
        <v>8352</v>
      </c>
      <c r="D2182">
        <v>16</v>
      </c>
      <c r="E2182">
        <v>1</v>
      </c>
      <c r="F2182" s="17">
        <v>37607.53</v>
      </c>
      <c r="G2182" t="s">
        <v>8353</v>
      </c>
      <c r="H2182" t="s">
        <v>8349</v>
      </c>
      <c r="I2182" t="s">
        <v>8362</v>
      </c>
      <c r="L2182" s="20">
        <v>1990</v>
      </c>
      <c r="M2182" s="20" t="s">
        <v>8352</v>
      </c>
      <c r="N2182" s="20" t="s">
        <v>8353</v>
      </c>
      <c r="O2182" s="20" t="s">
        <v>8349</v>
      </c>
      <c r="P2182" s="20" t="s">
        <v>8362</v>
      </c>
      <c r="Q2182" s="20" t="str">
        <f>CONCATENATE(Table1[[#This Row],[date]],"-",M2182,"-",L2182)</f>
        <v>16-Nov-1990</v>
      </c>
      <c r="R2182" s="24">
        <f t="shared" si="34"/>
        <v>32.559832501207921</v>
      </c>
    </row>
    <row r="2183" spans="1:18" x14ac:dyDescent="0.25">
      <c r="A2183" t="s">
        <v>322</v>
      </c>
      <c r="B2183">
        <v>1982</v>
      </c>
      <c r="C2183" t="s">
        <v>8354</v>
      </c>
      <c r="D2183">
        <v>20</v>
      </c>
      <c r="E2183">
        <v>3</v>
      </c>
      <c r="F2183" s="17">
        <v>37650.74</v>
      </c>
      <c r="G2183" t="s">
        <v>8349</v>
      </c>
      <c r="H2183" t="s">
        <v>8349</v>
      </c>
      <c r="I2183" t="s">
        <v>8356</v>
      </c>
      <c r="L2183" s="20">
        <v>1982</v>
      </c>
      <c r="M2183" s="20" t="s">
        <v>8354</v>
      </c>
      <c r="N2183" s="20" t="s">
        <v>8349</v>
      </c>
      <c r="O2183" s="20" t="s">
        <v>8349</v>
      </c>
      <c r="P2183" s="20" t="s">
        <v>8356</v>
      </c>
      <c r="Q2183" s="20" t="str">
        <f>CONCATENATE(Table1[[#This Row],[date]],"-",M2183,"-",L2183)</f>
        <v>20-Jun-1982</v>
      </c>
      <c r="R2183" s="24">
        <f t="shared" si="34"/>
        <v>40.967796610169493</v>
      </c>
    </row>
    <row r="2184" spans="1:18" x14ac:dyDescent="0.25">
      <c r="A2184" t="s">
        <v>320</v>
      </c>
      <c r="B2184">
        <v>1970</v>
      </c>
      <c r="C2184" t="s">
        <v>8359</v>
      </c>
      <c r="D2184">
        <v>28</v>
      </c>
      <c r="E2184">
        <v>0</v>
      </c>
      <c r="F2184" s="17">
        <v>37675.06</v>
      </c>
      <c r="G2184" t="s">
        <v>8349</v>
      </c>
      <c r="H2184" t="s">
        <v>8350</v>
      </c>
      <c r="I2184" t="s">
        <v>8360</v>
      </c>
      <c r="L2184" s="20">
        <v>1970</v>
      </c>
      <c r="M2184" s="20" t="s">
        <v>8359</v>
      </c>
      <c r="N2184" s="20" t="s">
        <v>8349</v>
      </c>
      <c r="O2184" s="20" t="s">
        <v>8350</v>
      </c>
      <c r="P2184" s="20" t="s">
        <v>8360</v>
      </c>
      <c r="Q2184" s="20" t="str">
        <f>CONCATENATE(Table1[[#This Row],[date]],"-",M2184,"-",L2184)</f>
        <v>28-Oct-1970</v>
      </c>
      <c r="R2184" s="24">
        <f t="shared" si="34"/>
        <v>52.611874461288849</v>
      </c>
    </row>
    <row r="2185" spans="1:18" x14ac:dyDescent="0.25">
      <c r="A2185" t="s">
        <v>318</v>
      </c>
      <c r="B2185">
        <v>1988</v>
      </c>
      <c r="C2185" t="s">
        <v>8359</v>
      </c>
      <c r="D2185">
        <v>10</v>
      </c>
      <c r="E2185">
        <v>1</v>
      </c>
      <c r="F2185" s="17">
        <v>37701.879999999997</v>
      </c>
      <c r="G2185" t="s">
        <v>8349</v>
      </c>
      <c r="H2185" t="s">
        <v>8350</v>
      </c>
      <c r="I2185" t="s">
        <v>8367</v>
      </c>
      <c r="L2185" s="20">
        <v>1988</v>
      </c>
      <c r="M2185" s="20" t="s">
        <v>8359</v>
      </c>
      <c r="N2185" s="20" t="s">
        <v>8349</v>
      </c>
      <c r="O2185" s="20" t="s">
        <v>8350</v>
      </c>
      <c r="P2185" s="20" t="s">
        <v>8367</v>
      </c>
      <c r="Q2185" s="20" t="str">
        <f>CONCATENATE(Table1[[#This Row],[date]],"-",M2185,"-",L2185)</f>
        <v>10-Oct-1988</v>
      </c>
      <c r="R2185" s="24">
        <f t="shared" si="34"/>
        <v>34.658453114305267</v>
      </c>
    </row>
    <row r="2186" spans="1:18" x14ac:dyDescent="0.25">
      <c r="A2186" t="s">
        <v>316</v>
      </c>
      <c r="B2186">
        <v>1976</v>
      </c>
      <c r="C2186" t="s">
        <v>8355</v>
      </c>
      <c r="D2186">
        <v>18</v>
      </c>
      <c r="E2186">
        <v>2</v>
      </c>
      <c r="F2186" s="17">
        <v>37735.199999999997</v>
      </c>
      <c r="G2186" t="s">
        <v>8349</v>
      </c>
      <c r="H2186" t="s">
        <v>8349</v>
      </c>
      <c r="I2186" t="s">
        <v>8360</v>
      </c>
      <c r="L2186" s="20">
        <v>1976</v>
      </c>
      <c r="M2186" s="20" t="s">
        <v>8355</v>
      </c>
      <c r="N2186" s="20" t="s">
        <v>8349</v>
      </c>
      <c r="O2186" s="20" t="s">
        <v>8349</v>
      </c>
      <c r="P2186" s="20" t="s">
        <v>8360</v>
      </c>
      <c r="Q2186" s="20" t="str">
        <f>CONCATENATE(Table1[[#This Row],[date]],"-",M2186,"-",L2186)</f>
        <v>18-Sep-1976</v>
      </c>
      <c r="R2186" s="24">
        <f t="shared" si="34"/>
        <v>46.718685831622174</v>
      </c>
    </row>
    <row r="2187" spans="1:18" x14ac:dyDescent="0.25">
      <c r="A2187" t="s">
        <v>314</v>
      </c>
      <c r="B2187">
        <v>1986</v>
      </c>
      <c r="C2187" t="s">
        <v>8358</v>
      </c>
      <c r="D2187">
        <v>15</v>
      </c>
      <c r="E2187">
        <v>0</v>
      </c>
      <c r="F2187" s="17">
        <v>37742.58</v>
      </c>
      <c r="G2187" t="s">
        <v>8353</v>
      </c>
      <c r="H2187" t="s">
        <v>8353</v>
      </c>
      <c r="I2187" t="s">
        <v>8351</v>
      </c>
      <c r="L2187" s="20">
        <v>1986</v>
      </c>
      <c r="M2187" s="20" t="s">
        <v>8358</v>
      </c>
      <c r="N2187" s="20" t="s">
        <v>8353</v>
      </c>
      <c r="O2187" s="20" t="s">
        <v>8353</v>
      </c>
      <c r="P2187" s="20" t="s">
        <v>8351</v>
      </c>
      <c r="Q2187" s="20" t="str">
        <f>CONCATENATE(Table1[[#This Row],[date]],"-",M2187,"-",L2187)</f>
        <v>15-Aug-1986</v>
      </c>
      <c r="R2187" s="24">
        <f t="shared" si="34"/>
        <v>36.814467901145612</v>
      </c>
    </row>
    <row r="2188" spans="1:18" x14ac:dyDescent="0.25">
      <c r="A2188" t="s">
        <v>312</v>
      </c>
      <c r="B2188">
        <v>1983</v>
      </c>
      <c r="C2188" t="s">
        <v>8348</v>
      </c>
      <c r="D2188">
        <v>26</v>
      </c>
      <c r="E2188">
        <v>3</v>
      </c>
      <c r="F2188" s="17">
        <v>37800.980000000003</v>
      </c>
      <c r="G2188" t="s">
        <v>8349</v>
      </c>
      <c r="H2188" t="s">
        <v>8349</v>
      </c>
      <c r="I2188" t="s">
        <v>8360</v>
      </c>
      <c r="L2188" s="20">
        <v>1983</v>
      </c>
      <c r="M2188" s="20" t="s">
        <v>8348</v>
      </c>
      <c r="N2188" s="20" t="s">
        <v>8349</v>
      </c>
      <c r="O2188" s="20" t="s">
        <v>8349</v>
      </c>
      <c r="P2188" s="20" t="s">
        <v>8360</v>
      </c>
      <c r="Q2188" s="20" t="str">
        <f>CONCATENATE(Table1[[#This Row],[date]],"-",M2188,"-",L2188)</f>
        <v>26-Jul-1983</v>
      </c>
      <c r="R2188" s="24">
        <f t="shared" si="34"/>
        <v>39.86924874791319</v>
      </c>
    </row>
    <row r="2189" spans="1:18" x14ac:dyDescent="0.25">
      <c r="A2189" t="s">
        <v>310</v>
      </c>
      <c r="B2189">
        <v>1979</v>
      </c>
      <c r="C2189" t="s">
        <v>8355</v>
      </c>
      <c r="D2189">
        <v>9</v>
      </c>
      <c r="E2189">
        <v>0</v>
      </c>
      <c r="F2189" s="17">
        <v>37829.72</v>
      </c>
      <c r="G2189" t="s">
        <v>8353</v>
      </c>
      <c r="H2189" t="s">
        <v>8349</v>
      </c>
      <c r="I2189" t="s">
        <v>8360</v>
      </c>
      <c r="L2189" s="20">
        <v>1979</v>
      </c>
      <c r="M2189" s="20" t="s">
        <v>8355</v>
      </c>
      <c r="N2189" s="20" t="s">
        <v>8353</v>
      </c>
      <c r="O2189" s="20" t="s">
        <v>8349</v>
      </c>
      <c r="P2189" s="20" t="s">
        <v>8360</v>
      </c>
      <c r="Q2189" s="20" t="str">
        <f>CONCATENATE(Table1[[#This Row],[date]],"-",M2189,"-",L2189)</f>
        <v>9-Sep-1979</v>
      </c>
      <c r="R2189" s="24">
        <f t="shared" si="34"/>
        <v>43.746045266488196</v>
      </c>
    </row>
    <row r="2190" spans="1:18" x14ac:dyDescent="0.25">
      <c r="A2190" t="s">
        <v>308</v>
      </c>
      <c r="B2190">
        <v>1998</v>
      </c>
      <c r="C2190" t="s">
        <v>8348</v>
      </c>
      <c r="D2190">
        <v>29</v>
      </c>
      <c r="E2190">
        <v>0</v>
      </c>
      <c r="F2190" s="17">
        <v>38126.25</v>
      </c>
      <c r="G2190" t="s">
        <v>8353</v>
      </c>
      <c r="H2190" t="s">
        <v>8350</v>
      </c>
      <c r="I2190" t="s">
        <v>8351</v>
      </c>
      <c r="L2190" s="20">
        <v>1998</v>
      </c>
      <c r="M2190" s="20" t="s">
        <v>8348</v>
      </c>
      <c r="N2190" s="20" t="s">
        <v>8353</v>
      </c>
      <c r="O2190" s="20" t="s">
        <v>8350</v>
      </c>
      <c r="P2190" s="20" t="s">
        <v>8351</v>
      </c>
      <c r="Q2190" s="20" t="str">
        <f>CONCATENATE(Table1[[#This Row],[date]],"-",M2190,"-",L2190)</f>
        <v>29-Jul-1998</v>
      </c>
      <c r="R2190" s="24">
        <f t="shared" si="34"/>
        <v>24.860994102780118</v>
      </c>
    </row>
    <row r="2191" spans="1:18" x14ac:dyDescent="0.25">
      <c r="A2191" t="s">
        <v>306</v>
      </c>
      <c r="B2191">
        <v>1972</v>
      </c>
      <c r="C2191" t="s">
        <v>8352</v>
      </c>
      <c r="D2191">
        <v>19</v>
      </c>
      <c r="E2191">
        <v>0</v>
      </c>
      <c r="F2191" s="17">
        <v>38189.1</v>
      </c>
      <c r="G2191" t="s">
        <v>8349</v>
      </c>
      <c r="H2191" t="s">
        <v>8349</v>
      </c>
      <c r="I2191" t="s">
        <v>8360</v>
      </c>
      <c r="L2191" s="20">
        <v>1972</v>
      </c>
      <c r="M2191" s="20" t="s">
        <v>8352</v>
      </c>
      <c r="N2191" s="20" t="s">
        <v>8349</v>
      </c>
      <c r="O2191" s="20" t="s">
        <v>8349</v>
      </c>
      <c r="P2191" s="20" t="s">
        <v>8360</v>
      </c>
      <c r="Q2191" s="20" t="str">
        <f>CONCATENATE(Table1[[#This Row],[date]],"-",M2191,"-",L2191)</f>
        <v>19-Nov-1972</v>
      </c>
      <c r="R2191" s="24">
        <f t="shared" si="34"/>
        <v>50.548939082819984</v>
      </c>
    </row>
    <row r="2192" spans="1:18" x14ac:dyDescent="0.25">
      <c r="A2192" t="s">
        <v>304</v>
      </c>
      <c r="B2192">
        <v>1989</v>
      </c>
      <c r="C2192" t="s">
        <v>8355</v>
      </c>
      <c r="D2192">
        <v>8</v>
      </c>
      <c r="E2192">
        <v>3</v>
      </c>
      <c r="F2192" s="17">
        <v>38237.339999999997</v>
      </c>
      <c r="G2192" t="s">
        <v>8349</v>
      </c>
      <c r="H2192" t="s">
        <v>8350</v>
      </c>
      <c r="I2192" t="s">
        <v>8360</v>
      </c>
      <c r="L2192" s="20">
        <v>1989</v>
      </c>
      <c r="M2192" s="20" t="s">
        <v>8355</v>
      </c>
      <c r="N2192" s="20" t="s">
        <v>8349</v>
      </c>
      <c r="O2192" s="20" t="s">
        <v>8350</v>
      </c>
      <c r="P2192" s="20" t="s">
        <v>8360</v>
      </c>
      <c r="Q2192" s="20" t="str">
        <f>CONCATENATE(Table1[[#This Row],[date]],"-",M2192,"-",L2192)</f>
        <v>8-Sep-1989</v>
      </c>
      <c r="R2192" s="24">
        <f t="shared" si="34"/>
        <v>33.748728780411483</v>
      </c>
    </row>
    <row r="2193" spans="1:18" x14ac:dyDescent="0.25">
      <c r="A2193" t="s">
        <v>302</v>
      </c>
      <c r="B2193">
        <v>1964</v>
      </c>
      <c r="C2193" t="s">
        <v>8354</v>
      </c>
      <c r="D2193">
        <v>16</v>
      </c>
      <c r="E2193">
        <v>0</v>
      </c>
      <c r="F2193" s="17">
        <v>38241.74</v>
      </c>
      <c r="G2193" t="s">
        <v>8349</v>
      </c>
      <c r="H2193" t="s">
        <v>8350</v>
      </c>
      <c r="I2193" t="s">
        <v>8360</v>
      </c>
      <c r="L2193" s="20">
        <v>1964</v>
      </c>
      <c r="M2193" s="20" t="s">
        <v>8354</v>
      </c>
      <c r="N2193" s="20" t="s">
        <v>8349</v>
      </c>
      <c r="O2193" s="20" t="s">
        <v>8350</v>
      </c>
      <c r="P2193" s="20" t="s">
        <v>8360</v>
      </c>
      <c r="Q2193" s="20" t="str">
        <f>CONCATENATE(Table1[[#This Row],[date]],"-",M2193,"-",L2193)</f>
        <v>16-Jun-1964</v>
      </c>
      <c r="R2193" s="24">
        <f t="shared" si="34"/>
        <v>58.976043805612591</v>
      </c>
    </row>
    <row r="2194" spans="1:18" x14ac:dyDescent="0.25">
      <c r="A2194" t="s">
        <v>300</v>
      </c>
      <c r="B2194">
        <v>1980</v>
      </c>
      <c r="C2194" t="s">
        <v>8358</v>
      </c>
      <c r="D2194">
        <v>16</v>
      </c>
      <c r="E2194">
        <v>1</v>
      </c>
      <c r="F2194" s="17">
        <v>38245.589999999997</v>
      </c>
      <c r="G2194" t="s">
        <v>8353</v>
      </c>
      <c r="H2194" t="s">
        <v>8349</v>
      </c>
      <c r="I2194" t="s">
        <v>8351</v>
      </c>
      <c r="L2194" s="20">
        <v>1980</v>
      </c>
      <c r="M2194" s="20" t="s">
        <v>8358</v>
      </c>
      <c r="N2194" s="20" t="s">
        <v>8353</v>
      </c>
      <c r="O2194" s="20" t="s">
        <v>8349</v>
      </c>
      <c r="P2194" s="20" t="s">
        <v>8351</v>
      </c>
      <c r="Q2194" s="20" t="str">
        <f>CONCATENATE(Table1[[#This Row],[date]],"-",M2194,"-",L2194)</f>
        <v>16-Aug-1980</v>
      </c>
      <c r="R2194" s="24">
        <f t="shared" si="34"/>
        <v>42.809034907597535</v>
      </c>
    </row>
    <row r="2195" spans="1:18" x14ac:dyDescent="0.25">
      <c r="A2195" t="s">
        <v>298</v>
      </c>
      <c r="B2195">
        <v>1989</v>
      </c>
      <c r="C2195" t="s">
        <v>8359</v>
      </c>
      <c r="D2195">
        <v>30</v>
      </c>
      <c r="E2195">
        <v>1</v>
      </c>
      <c r="F2195" s="17">
        <v>38282.75</v>
      </c>
      <c r="G2195" t="s">
        <v>8353</v>
      </c>
      <c r="H2195" t="s">
        <v>8349</v>
      </c>
      <c r="I2195" t="s">
        <v>8351</v>
      </c>
      <c r="L2195" s="20">
        <v>1989</v>
      </c>
      <c r="M2195" s="20" t="s">
        <v>8359</v>
      </c>
      <c r="N2195" s="20" t="s">
        <v>8353</v>
      </c>
      <c r="O2195" s="20" t="s">
        <v>8349</v>
      </c>
      <c r="P2195" s="20" t="s">
        <v>8351</v>
      </c>
      <c r="Q2195" s="20" t="str">
        <f>CONCATENATE(Table1[[#This Row],[date]],"-",M2195,"-",L2195)</f>
        <v>30-Oct-1989</v>
      </c>
      <c r="R2195" s="24">
        <f t="shared" si="34"/>
        <v>33.606352186497688</v>
      </c>
    </row>
    <row r="2196" spans="1:18" x14ac:dyDescent="0.25">
      <c r="A2196" t="s">
        <v>296</v>
      </c>
      <c r="B2196">
        <v>1980</v>
      </c>
      <c r="C2196" t="s">
        <v>8354</v>
      </c>
      <c r="D2196">
        <v>12</v>
      </c>
      <c r="E2196">
        <v>2</v>
      </c>
      <c r="F2196" s="17">
        <v>38313.129999999997</v>
      </c>
      <c r="G2196" t="s">
        <v>8353</v>
      </c>
      <c r="H2196" t="s">
        <v>8350</v>
      </c>
      <c r="I2196" t="s">
        <v>8360</v>
      </c>
      <c r="L2196" s="20">
        <v>1980</v>
      </c>
      <c r="M2196" s="20" t="s">
        <v>8354</v>
      </c>
      <c r="N2196" s="20" t="s">
        <v>8353</v>
      </c>
      <c r="O2196" s="20" t="s">
        <v>8350</v>
      </c>
      <c r="P2196" s="20" t="s">
        <v>8360</v>
      </c>
      <c r="Q2196" s="20" t="str">
        <f>CONCATENATE(Table1[[#This Row],[date]],"-",M2196,"-",L2196)</f>
        <v>12-Jun-1980</v>
      </c>
      <c r="R2196" s="24">
        <f t="shared" si="34"/>
        <v>42.986995208761122</v>
      </c>
    </row>
    <row r="2197" spans="1:18" x14ac:dyDescent="0.25">
      <c r="A2197" t="s">
        <v>294</v>
      </c>
      <c r="B2197">
        <v>2002</v>
      </c>
      <c r="C2197" t="s">
        <v>8355</v>
      </c>
      <c r="D2197">
        <v>17</v>
      </c>
      <c r="E2197">
        <v>2</v>
      </c>
      <c r="F2197" s="17">
        <v>38344.57</v>
      </c>
      <c r="G2197" t="s">
        <v>8353</v>
      </c>
      <c r="H2197" t="s">
        <v>8350</v>
      </c>
      <c r="I2197" t="s">
        <v>8360</v>
      </c>
      <c r="L2197" s="20">
        <v>2002</v>
      </c>
      <c r="M2197" s="20" t="s">
        <v>8355</v>
      </c>
      <c r="N2197" s="20" t="s">
        <v>8353</v>
      </c>
      <c r="O2197" s="20" t="s">
        <v>8350</v>
      </c>
      <c r="P2197" s="20" t="s">
        <v>8360</v>
      </c>
      <c r="Q2197" s="20" t="str">
        <f>CONCATENATE(Table1[[#This Row],[date]],"-",M2197,"-",L2197)</f>
        <v>17-Sep-2002</v>
      </c>
      <c r="R2197" s="24">
        <f t="shared" si="34"/>
        <v>20.724082140634721</v>
      </c>
    </row>
    <row r="2198" spans="1:18" x14ac:dyDescent="0.25">
      <c r="A2198" t="s">
        <v>292</v>
      </c>
      <c r="B2198">
        <v>1970</v>
      </c>
      <c r="C2198" t="s">
        <v>8358</v>
      </c>
      <c r="D2198">
        <v>22</v>
      </c>
      <c r="E2198">
        <v>0</v>
      </c>
      <c r="F2198" s="17">
        <v>38389.79</v>
      </c>
      <c r="G2198" t="s">
        <v>8349</v>
      </c>
      <c r="H2198" t="s">
        <v>8350</v>
      </c>
      <c r="I2198" t="s">
        <v>8360</v>
      </c>
      <c r="L2198" s="20">
        <v>1970</v>
      </c>
      <c r="M2198" s="20" t="s">
        <v>8358</v>
      </c>
      <c r="N2198" s="20" t="s">
        <v>8349</v>
      </c>
      <c r="O2198" s="20" t="s">
        <v>8350</v>
      </c>
      <c r="P2198" s="20" t="s">
        <v>8360</v>
      </c>
      <c r="Q2198" s="20" t="str">
        <f>CONCATENATE(Table1[[#This Row],[date]],"-",M2198,"-",L2198)</f>
        <v>22-Aug-1970</v>
      </c>
      <c r="R2198" s="24">
        <f t="shared" si="34"/>
        <v>52.795315114333519</v>
      </c>
    </row>
    <row r="2199" spans="1:18" x14ac:dyDescent="0.25">
      <c r="A2199" t="s">
        <v>290</v>
      </c>
      <c r="B2199">
        <v>1971</v>
      </c>
      <c r="C2199" t="s">
        <v>8357</v>
      </c>
      <c r="D2199">
        <v>23</v>
      </c>
      <c r="E2199">
        <v>0</v>
      </c>
      <c r="F2199" s="17">
        <v>38405.26</v>
      </c>
      <c r="G2199" t="s">
        <v>8349</v>
      </c>
      <c r="H2199" t="s">
        <v>8353</v>
      </c>
      <c r="I2199" t="s">
        <v>8360</v>
      </c>
      <c r="L2199" s="20">
        <v>1971</v>
      </c>
      <c r="M2199" s="20" t="s">
        <v>8357</v>
      </c>
      <c r="N2199" s="20" t="s">
        <v>8349</v>
      </c>
      <c r="O2199" s="20" t="s">
        <v>8353</v>
      </c>
      <c r="P2199" s="20" t="s">
        <v>8360</v>
      </c>
      <c r="Q2199" s="20" t="str">
        <f>CONCATENATE(Table1[[#This Row],[date]],"-",M2199,"-",L2199)</f>
        <v>23-Dec-1971</v>
      </c>
      <c r="R2199" s="24">
        <f t="shared" si="34"/>
        <v>51.45857010021696</v>
      </c>
    </row>
    <row r="2200" spans="1:18" x14ac:dyDescent="0.25">
      <c r="A2200" t="s">
        <v>288</v>
      </c>
      <c r="B2200">
        <v>1986</v>
      </c>
      <c r="C2200" t="s">
        <v>8354</v>
      </c>
      <c r="D2200">
        <v>21</v>
      </c>
      <c r="E2200">
        <v>2</v>
      </c>
      <c r="F2200" s="17">
        <v>38415.47</v>
      </c>
      <c r="G2200" t="s">
        <v>8353</v>
      </c>
      <c r="H2200" t="s">
        <v>8349</v>
      </c>
      <c r="I2200" t="s">
        <v>8360</v>
      </c>
      <c r="L2200" s="20">
        <v>1986</v>
      </c>
      <c r="M2200" s="20" t="s">
        <v>8354</v>
      </c>
      <c r="N2200" s="20" t="s">
        <v>8353</v>
      </c>
      <c r="O2200" s="20" t="s">
        <v>8349</v>
      </c>
      <c r="P2200" s="20" t="s">
        <v>8360</v>
      </c>
      <c r="Q2200" s="20" t="str">
        <f>CONCATENATE(Table1[[#This Row],[date]],"-",M2200,"-",L2200)</f>
        <v>21-Jun-1986</v>
      </c>
      <c r="R2200" s="24">
        <f t="shared" si="34"/>
        <v>36.965055119244902</v>
      </c>
    </row>
    <row r="2201" spans="1:18" x14ac:dyDescent="0.25">
      <c r="A2201" t="s">
        <v>286</v>
      </c>
      <c r="B2201">
        <v>1999</v>
      </c>
      <c r="C2201" t="s">
        <v>8352</v>
      </c>
      <c r="D2201">
        <v>12</v>
      </c>
      <c r="E2201">
        <v>2</v>
      </c>
      <c r="F2201" s="17">
        <v>38511.629999999997</v>
      </c>
      <c r="G2201" t="s">
        <v>8349</v>
      </c>
      <c r="H2201" t="s">
        <v>8349</v>
      </c>
      <c r="I2201" t="s">
        <v>8366</v>
      </c>
      <c r="L2201" s="20">
        <v>1999</v>
      </c>
      <c r="M2201" s="20" t="s">
        <v>8352</v>
      </c>
      <c r="N2201" s="20" t="s">
        <v>8349</v>
      </c>
      <c r="O2201" s="20" t="s">
        <v>8349</v>
      </c>
      <c r="P2201" s="20" t="s">
        <v>8366</v>
      </c>
      <c r="Q2201" s="20" t="str">
        <f>CONCATENATE(Table1[[#This Row],[date]],"-",M2201,"-",L2201)</f>
        <v>12-Nov-1999</v>
      </c>
      <c r="R2201" s="24">
        <f t="shared" si="34"/>
        <v>23.570802759829153</v>
      </c>
    </row>
    <row r="2202" spans="1:18" x14ac:dyDescent="0.25">
      <c r="A2202" t="s">
        <v>284</v>
      </c>
      <c r="B2202">
        <v>1990</v>
      </c>
      <c r="C2202" t="s">
        <v>8348</v>
      </c>
      <c r="D2202">
        <v>13</v>
      </c>
      <c r="E2202">
        <v>3</v>
      </c>
      <c r="F2202" s="17">
        <v>38652.089999999997</v>
      </c>
      <c r="G2202" t="s">
        <v>8349</v>
      </c>
      <c r="H2202" t="s">
        <v>8349</v>
      </c>
      <c r="I2202" t="s">
        <v>8360</v>
      </c>
      <c r="L2202" s="20">
        <v>1990</v>
      </c>
      <c r="M2202" s="20" t="s">
        <v>8348</v>
      </c>
      <c r="N2202" s="20" t="s">
        <v>8349</v>
      </c>
      <c r="O2202" s="20" t="s">
        <v>8349</v>
      </c>
      <c r="P2202" s="20" t="s">
        <v>8360</v>
      </c>
      <c r="Q2202" s="20" t="str">
        <f>CONCATENATE(Table1[[#This Row],[date]],"-",M2202,"-",L2202)</f>
        <v>13-Jul-1990</v>
      </c>
      <c r="R2202" s="24">
        <f t="shared" si="34"/>
        <v>32.904815590272186</v>
      </c>
    </row>
    <row r="2203" spans="1:18" x14ac:dyDescent="0.25">
      <c r="A2203" t="s">
        <v>282</v>
      </c>
      <c r="B2203">
        <v>1986</v>
      </c>
      <c r="C2203" t="s">
        <v>8348</v>
      </c>
      <c r="D2203">
        <v>20</v>
      </c>
      <c r="E2203">
        <v>1</v>
      </c>
      <c r="F2203" s="17">
        <v>38709.18</v>
      </c>
      <c r="G2203" t="s">
        <v>8353</v>
      </c>
      <c r="H2203" t="s">
        <v>8350</v>
      </c>
      <c r="I2203" t="s">
        <v>8351</v>
      </c>
      <c r="L2203" s="20">
        <v>1986</v>
      </c>
      <c r="M2203" s="20" t="s">
        <v>8348</v>
      </c>
      <c r="N2203" s="20" t="s">
        <v>8353</v>
      </c>
      <c r="O2203" s="20" t="s">
        <v>8350</v>
      </c>
      <c r="P2203" s="20" t="s">
        <v>8351</v>
      </c>
      <c r="Q2203" s="20" t="str">
        <f>CONCATENATE(Table1[[#This Row],[date]],"-",M2203,"-",L2203)</f>
        <v>20-Jul-1986</v>
      </c>
      <c r="R2203" s="24">
        <f t="shared" si="34"/>
        <v>36.885654586065279</v>
      </c>
    </row>
    <row r="2204" spans="1:18" x14ac:dyDescent="0.25">
      <c r="A2204" t="s">
        <v>8338</v>
      </c>
      <c r="B2204">
        <v>1991</v>
      </c>
      <c r="C2204" t="s">
        <v>8352</v>
      </c>
      <c r="D2204">
        <v>22</v>
      </c>
      <c r="E2204">
        <v>2</v>
      </c>
      <c r="F2204">
        <v>38711</v>
      </c>
      <c r="G2204" t="s">
        <v>8353</v>
      </c>
      <c r="H2204" t="s">
        <v>8350</v>
      </c>
      <c r="I2204" t="s">
        <v>8360</v>
      </c>
      <c r="L2204" s="20">
        <v>1991</v>
      </c>
      <c r="M2204" s="20" t="s">
        <v>8352</v>
      </c>
      <c r="N2204" s="20" t="s">
        <v>8353</v>
      </c>
      <c r="O2204" s="20" t="s">
        <v>8350</v>
      </c>
      <c r="P2204" s="20" t="s">
        <v>8360</v>
      </c>
      <c r="Q2204" s="20" t="str">
        <f>CONCATENATE(Table1[[#This Row],[date]],"-",M2204,"-",L2204)</f>
        <v>22-Nov-1991</v>
      </c>
      <c r="R2204" s="24">
        <f t="shared" si="34"/>
        <v>31.543433170165102</v>
      </c>
    </row>
    <row r="2205" spans="1:18" x14ac:dyDescent="0.25">
      <c r="A2205" t="s">
        <v>280</v>
      </c>
      <c r="B2205">
        <v>1991</v>
      </c>
      <c r="C2205" t="s">
        <v>8352</v>
      </c>
      <c r="D2205">
        <v>2</v>
      </c>
      <c r="E2205">
        <v>2</v>
      </c>
      <c r="F2205" s="17">
        <v>38711</v>
      </c>
      <c r="G2205" t="s">
        <v>8349</v>
      </c>
      <c r="H2205" t="s">
        <v>8349</v>
      </c>
      <c r="I2205" t="s">
        <v>8360</v>
      </c>
      <c r="L2205" s="20">
        <v>1991</v>
      </c>
      <c r="M2205" s="20" t="s">
        <v>8352</v>
      </c>
      <c r="N2205" s="20" t="s">
        <v>8349</v>
      </c>
      <c r="O2205" s="20" t="s">
        <v>8349</v>
      </c>
      <c r="P2205" s="20" t="s">
        <v>8360</v>
      </c>
      <c r="Q2205" s="20" t="str">
        <f>CONCATENATE(Table1[[#This Row],[date]],"-",M2205,"-",L2205)</f>
        <v>2-Nov-1991</v>
      </c>
      <c r="R2205" s="24">
        <f t="shared" si="34"/>
        <v>31.598191321662657</v>
      </c>
    </row>
    <row r="2206" spans="1:18" x14ac:dyDescent="0.25">
      <c r="A2206" t="s">
        <v>278</v>
      </c>
      <c r="B2206">
        <v>1976</v>
      </c>
      <c r="C2206" t="s">
        <v>8354</v>
      </c>
      <c r="D2206">
        <v>15</v>
      </c>
      <c r="E2206">
        <v>2</v>
      </c>
      <c r="F2206" s="17">
        <v>38740.120000000003</v>
      </c>
      <c r="G2206" t="s">
        <v>8349</v>
      </c>
      <c r="H2206" t="s">
        <v>8349</v>
      </c>
      <c r="I2206" t="s">
        <v>8356</v>
      </c>
      <c r="L2206" s="20">
        <v>1976</v>
      </c>
      <c r="M2206" s="20" t="s">
        <v>8354</v>
      </c>
      <c r="N2206" s="20" t="s">
        <v>8349</v>
      </c>
      <c r="O2206" s="20" t="s">
        <v>8349</v>
      </c>
      <c r="P2206" s="20" t="s">
        <v>8356</v>
      </c>
      <c r="Q2206" s="20" t="str">
        <f>CONCATENATE(Table1[[#This Row],[date]],"-",M2206,"-",L2206)</f>
        <v>15-Jun-1976</v>
      </c>
      <c r="R2206" s="24">
        <f t="shared" si="34"/>
        <v>46.978781656399725</v>
      </c>
    </row>
    <row r="2207" spans="1:18" x14ac:dyDescent="0.25">
      <c r="A2207" t="s">
        <v>276</v>
      </c>
      <c r="B2207">
        <v>1991</v>
      </c>
      <c r="C2207" t="s">
        <v>8352</v>
      </c>
      <c r="D2207">
        <v>8</v>
      </c>
      <c r="E2207">
        <v>3</v>
      </c>
      <c r="F2207" s="17">
        <v>38746.36</v>
      </c>
      <c r="G2207" t="s">
        <v>8353</v>
      </c>
      <c r="H2207" t="s">
        <v>8349</v>
      </c>
      <c r="I2207" t="s">
        <v>8356</v>
      </c>
      <c r="L2207" s="20">
        <v>1991</v>
      </c>
      <c r="M2207" s="20" t="s">
        <v>8352</v>
      </c>
      <c r="N2207" s="20" t="s">
        <v>8353</v>
      </c>
      <c r="O2207" s="20" t="s">
        <v>8349</v>
      </c>
      <c r="P2207" s="20" t="s">
        <v>8356</v>
      </c>
      <c r="Q2207" s="20" t="str">
        <f>CONCATENATE(Table1[[#This Row],[date]],"-",M2207,"-",L2207)</f>
        <v>8-Nov-1991</v>
      </c>
      <c r="R2207" s="24">
        <f t="shared" si="34"/>
        <v>31.58176387621339</v>
      </c>
    </row>
    <row r="2208" spans="1:18" x14ac:dyDescent="0.25">
      <c r="A2208" t="s">
        <v>274</v>
      </c>
      <c r="B2208">
        <v>2004</v>
      </c>
      <c r="C2208" t="s">
        <v>8357</v>
      </c>
      <c r="D2208">
        <v>5</v>
      </c>
      <c r="E2208">
        <v>0</v>
      </c>
      <c r="F2208" s="17">
        <v>38792.69</v>
      </c>
      <c r="G2208" t="s">
        <v>8349</v>
      </c>
      <c r="H2208" t="s">
        <v>8349</v>
      </c>
      <c r="I2208" t="s">
        <v>8351</v>
      </c>
      <c r="L2208" s="20">
        <v>2004</v>
      </c>
      <c r="M2208" s="20" t="s">
        <v>8357</v>
      </c>
      <c r="N2208" s="20" t="s">
        <v>8349</v>
      </c>
      <c r="O2208" s="20" t="s">
        <v>8349</v>
      </c>
      <c r="P2208" s="20" t="s">
        <v>8351</v>
      </c>
      <c r="Q2208" s="20" t="str">
        <f>CONCATENATE(Table1[[#This Row],[date]],"-",M2208,"-",L2208)</f>
        <v>5-Dec-2004</v>
      </c>
      <c r="R2208" s="24">
        <f t="shared" si="34"/>
        <v>18.505133470225871</v>
      </c>
    </row>
    <row r="2209" spans="1:18" x14ac:dyDescent="0.25">
      <c r="A2209" t="s">
        <v>272</v>
      </c>
      <c r="B2209">
        <v>1979</v>
      </c>
      <c r="C2209" t="s">
        <v>8357</v>
      </c>
      <c r="D2209">
        <v>3</v>
      </c>
      <c r="E2209">
        <v>2</v>
      </c>
      <c r="F2209" s="17">
        <v>38836.980000000003</v>
      </c>
      <c r="G2209" t="s">
        <v>8349</v>
      </c>
      <c r="H2209" t="s">
        <v>8353</v>
      </c>
      <c r="I2209" t="s">
        <v>8360</v>
      </c>
      <c r="L2209" s="20">
        <v>1979</v>
      </c>
      <c r="M2209" s="20" t="s">
        <v>8357</v>
      </c>
      <c r="N2209" s="20" t="s">
        <v>8349</v>
      </c>
      <c r="O2209" s="20" t="s">
        <v>8353</v>
      </c>
      <c r="P2209" s="20" t="s">
        <v>8360</v>
      </c>
      <c r="Q2209" s="20" t="str">
        <f>CONCATENATE(Table1[[#This Row],[date]],"-",M2209,"-",L2209)</f>
        <v>3-Dec-1979</v>
      </c>
      <c r="R2209" s="24">
        <f t="shared" si="34"/>
        <v>43.513324409832073</v>
      </c>
    </row>
    <row r="2210" spans="1:18" x14ac:dyDescent="0.25">
      <c r="A2210" t="s">
        <v>270</v>
      </c>
      <c r="B2210">
        <v>1964</v>
      </c>
      <c r="C2210" t="s">
        <v>8354</v>
      </c>
      <c r="D2210">
        <v>6</v>
      </c>
      <c r="E2210">
        <v>0</v>
      </c>
      <c r="F2210" s="17">
        <v>38869.25</v>
      </c>
      <c r="G2210" t="s">
        <v>8349</v>
      </c>
      <c r="H2210" t="s">
        <v>8349</v>
      </c>
      <c r="I2210" t="s">
        <v>8360</v>
      </c>
      <c r="L2210" s="20">
        <v>1964</v>
      </c>
      <c r="M2210" s="20" t="s">
        <v>8354</v>
      </c>
      <c r="N2210" s="20" t="s">
        <v>8349</v>
      </c>
      <c r="O2210" s="20" t="s">
        <v>8349</v>
      </c>
      <c r="P2210" s="20" t="s">
        <v>8360</v>
      </c>
      <c r="Q2210" s="20" t="str">
        <f>CONCATENATE(Table1[[#This Row],[date]],"-",M2210,"-",L2210)</f>
        <v>6-Jun-1964</v>
      </c>
      <c r="R2210" s="24">
        <f t="shared" si="34"/>
        <v>59.003422313483917</v>
      </c>
    </row>
    <row r="2211" spans="1:18" x14ac:dyDescent="0.25">
      <c r="A2211" t="s">
        <v>268</v>
      </c>
      <c r="B2211">
        <v>1967</v>
      </c>
      <c r="C2211" t="s">
        <v>8348</v>
      </c>
      <c r="D2211">
        <v>30</v>
      </c>
      <c r="E2211">
        <v>0</v>
      </c>
      <c r="F2211" s="17">
        <v>38893.360000000001</v>
      </c>
      <c r="G2211" t="s">
        <v>8353</v>
      </c>
      <c r="H2211" t="s">
        <v>8349</v>
      </c>
      <c r="I2211" t="s">
        <v>8360</v>
      </c>
      <c r="L2211" s="20">
        <v>1967</v>
      </c>
      <c r="M2211" s="20" t="s">
        <v>8348</v>
      </c>
      <c r="N2211" s="20" t="s">
        <v>8353</v>
      </c>
      <c r="O2211" s="20" t="s">
        <v>8349</v>
      </c>
      <c r="P2211" s="20" t="s">
        <v>8360</v>
      </c>
      <c r="Q2211" s="20" t="str">
        <f>CONCATENATE(Table1[[#This Row],[date]],"-",M2211,"-",L2211)</f>
        <v>30-Jul-1967</v>
      </c>
      <c r="R2211" s="24">
        <f t="shared" si="34"/>
        <v>55.85830251212834</v>
      </c>
    </row>
    <row r="2212" spans="1:18" x14ac:dyDescent="0.25">
      <c r="A2212" t="s">
        <v>266</v>
      </c>
      <c r="B2212">
        <v>1987</v>
      </c>
      <c r="C2212" t="s">
        <v>8354</v>
      </c>
      <c r="D2212">
        <v>16</v>
      </c>
      <c r="E2212">
        <v>3</v>
      </c>
      <c r="F2212" s="17">
        <v>38924.04</v>
      </c>
      <c r="G2212" t="s">
        <v>8349</v>
      </c>
      <c r="H2212" t="s">
        <v>8349</v>
      </c>
      <c r="I2212" t="s">
        <v>8360</v>
      </c>
      <c r="L2212" s="20">
        <v>1987</v>
      </c>
      <c r="M2212" s="20" t="s">
        <v>8354</v>
      </c>
      <c r="N2212" s="20" t="s">
        <v>8349</v>
      </c>
      <c r="O2212" s="20" t="s">
        <v>8349</v>
      </c>
      <c r="P2212" s="20" t="s">
        <v>8360</v>
      </c>
      <c r="Q2212" s="20" t="str">
        <f>CONCATENATE(Table1[[#This Row],[date]],"-",M2212,"-",L2212)</f>
        <v>16-Jun-1987</v>
      </c>
      <c r="R2212" s="24">
        <f t="shared" si="34"/>
        <v>35.978762764540477</v>
      </c>
    </row>
    <row r="2213" spans="1:18" x14ac:dyDescent="0.25">
      <c r="A2213" t="s">
        <v>264</v>
      </c>
      <c r="B2213">
        <v>1976</v>
      </c>
      <c r="C2213" t="s">
        <v>8357</v>
      </c>
      <c r="D2213">
        <v>15</v>
      </c>
      <c r="E2213">
        <v>2</v>
      </c>
      <c r="F2213" s="17">
        <v>38932.559999999998</v>
      </c>
      <c r="G2213" t="s">
        <v>8349</v>
      </c>
      <c r="H2213" t="s">
        <v>8350</v>
      </c>
      <c r="I2213" t="s">
        <v>8360</v>
      </c>
      <c r="L2213" s="20">
        <v>1976</v>
      </c>
      <c r="M2213" s="20" t="s">
        <v>8357</v>
      </c>
      <c r="N2213" s="20" t="s">
        <v>8349</v>
      </c>
      <c r="O2213" s="20" t="s">
        <v>8350</v>
      </c>
      <c r="P2213" s="20" t="s">
        <v>8360</v>
      </c>
      <c r="Q2213" s="20" t="str">
        <f>CONCATENATE(Table1[[#This Row],[date]],"-",M2213,"-",L2213)</f>
        <v>15-Dec-1976</v>
      </c>
      <c r="R2213" s="24">
        <f t="shared" si="34"/>
        <v>46.477754962354553</v>
      </c>
    </row>
    <row r="2214" spans="1:18" x14ac:dyDescent="0.25">
      <c r="A2214" t="s">
        <v>262</v>
      </c>
      <c r="B2214">
        <v>1980</v>
      </c>
      <c r="C2214" t="s">
        <v>8355</v>
      </c>
      <c r="D2214">
        <v>24</v>
      </c>
      <c r="E2214">
        <v>2</v>
      </c>
      <c r="F2214" s="17">
        <v>38947.43</v>
      </c>
      <c r="G2214" t="s">
        <v>8349</v>
      </c>
      <c r="H2214" t="s">
        <v>8350</v>
      </c>
      <c r="I2214" t="s">
        <v>8360</v>
      </c>
      <c r="L2214" s="20">
        <v>1980</v>
      </c>
      <c r="M2214" s="20" t="s">
        <v>8355</v>
      </c>
      <c r="N2214" s="20" t="s">
        <v>8349</v>
      </c>
      <c r="O2214" s="20" t="s">
        <v>8350</v>
      </c>
      <c r="P2214" s="20" t="s">
        <v>8360</v>
      </c>
      <c r="Q2214" s="20" t="str">
        <f>CONCATENATE(Table1[[#This Row],[date]],"-",M2214,"-",L2214)</f>
        <v>24-Sep-1980</v>
      </c>
      <c r="R2214" s="24">
        <f t="shared" si="34"/>
        <v>42.702258726899387</v>
      </c>
    </row>
    <row r="2215" spans="1:18" x14ac:dyDescent="0.25">
      <c r="A2215" t="s">
        <v>260</v>
      </c>
      <c r="B2215">
        <v>1978</v>
      </c>
      <c r="C2215" t="s">
        <v>8359</v>
      </c>
      <c r="D2215">
        <v>12</v>
      </c>
      <c r="E2215">
        <v>2</v>
      </c>
      <c r="F2215" s="17">
        <v>38998.550000000003</v>
      </c>
      <c r="G2215" t="s">
        <v>8353</v>
      </c>
      <c r="H2215" t="s">
        <v>8353</v>
      </c>
      <c r="I2215" t="s">
        <v>8360</v>
      </c>
      <c r="L2215" s="20">
        <v>1978</v>
      </c>
      <c r="M2215" s="20" t="s">
        <v>8359</v>
      </c>
      <c r="N2215" s="20" t="s">
        <v>8353</v>
      </c>
      <c r="O2215" s="20" t="s">
        <v>8353</v>
      </c>
      <c r="P2215" s="20" t="s">
        <v>8360</v>
      </c>
      <c r="Q2215" s="20" t="str">
        <f>CONCATENATE(Table1[[#This Row],[date]],"-",M2215,"-",L2215)</f>
        <v>12-Oct-1978</v>
      </c>
      <c r="R2215" s="24">
        <f t="shared" si="34"/>
        <v>44.655675257425152</v>
      </c>
    </row>
    <row r="2216" spans="1:18" x14ac:dyDescent="0.25">
      <c r="A2216" t="s">
        <v>258</v>
      </c>
      <c r="B2216">
        <v>1985</v>
      </c>
      <c r="C2216" t="s">
        <v>8355</v>
      </c>
      <c r="D2216">
        <v>20</v>
      </c>
      <c r="E2216">
        <v>1</v>
      </c>
      <c r="F2216" s="17">
        <v>39047.29</v>
      </c>
      <c r="G2216" t="s">
        <v>8353</v>
      </c>
      <c r="H2216" t="s">
        <v>8350</v>
      </c>
      <c r="I2216" t="s">
        <v>8370</v>
      </c>
      <c r="L2216" s="20">
        <v>1985</v>
      </c>
      <c r="M2216" s="20" t="s">
        <v>8355</v>
      </c>
      <c r="N2216" s="20" t="s">
        <v>8353</v>
      </c>
      <c r="O2216" s="20" t="s">
        <v>8350</v>
      </c>
      <c r="P2216" s="20" t="s">
        <v>8370</v>
      </c>
      <c r="Q2216" s="20" t="str">
        <f>CONCATENATE(Table1[[#This Row],[date]],"-",M2216,"-",L2216)</f>
        <v>20-Sep-1985</v>
      </c>
      <c r="R2216" s="24">
        <f t="shared" si="34"/>
        <v>37.715880370682392</v>
      </c>
    </row>
    <row r="2217" spans="1:18" x14ac:dyDescent="0.25">
      <c r="A2217" t="s">
        <v>256</v>
      </c>
      <c r="B2217">
        <v>1982</v>
      </c>
      <c r="C2217" t="s">
        <v>8358</v>
      </c>
      <c r="D2217">
        <v>4</v>
      </c>
      <c r="E2217">
        <v>1</v>
      </c>
      <c r="F2217" s="17">
        <v>39125.33</v>
      </c>
      <c r="G2217" t="s">
        <v>8353</v>
      </c>
      <c r="H2217" t="s">
        <v>8353</v>
      </c>
      <c r="I2217" t="s">
        <v>8363</v>
      </c>
      <c r="L2217" s="20">
        <v>1982</v>
      </c>
      <c r="M2217" s="20" t="s">
        <v>8358</v>
      </c>
      <c r="N2217" s="20" t="s">
        <v>8353</v>
      </c>
      <c r="O2217" s="20" t="s">
        <v>8353</v>
      </c>
      <c r="P2217" s="20" t="s">
        <v>8363</v>
      </c>
      <c r="Q2217" s="20" t="str">
        <f>CONCATENATE(Table1[[#This Row],[date]],"-",M2217,"-",L2217)</f>
        <v>4-Aug-1982</v>
      </c>
      <c r="R2217" s="24">
        <f t="shared" si="34"/>
        <v>40.844589308996092</v>
      </c>
    </row>
    <row r="2218" spans="1:18" x14ac:dyDescent="0.25">
      <c r="A2218" t="s">
        <v>254</v>
      </c>
      <c r="B2218">
        <v>1962</v>
      </c>
      <c r="C2218" t="s">
        <v>8348</v>
      </c>
      <c r="D2218">
        <v>7</v>
      </c>
      <c r="E2218">
        <v>0</v>
      </c>
      <c r="F2218" s="17">
        <v>39221.120000000003</v>
      </c>
      <c r="G2218" t="s">
        <v>8349</v>
      </c>
      <c r="H2218" t="s">
        <v>8353</v>
      </c>
      <c r="I2218" t="s">
        <v>8360</v>
      </c>
      <c r="L2218" s="20">
        <v>1962</v>
      </c>
      <c r="M2218" s="20" t="s">
        <v>8348</v>
      </c>
      <c r="N2218" s="20" t="s">
        <v>8349</v>
      </c>
      <c r="O2218" s="20" t="s">
        <v>8353</v>
      </c>
      <c r="P2218" s="20" t="s">
        <v>8360</v>
      </c>
      <c r="Q2218" s="20" t="str">
        <f>CONCATENATE(Table1[[#This Row],[date]],"-",M2218,"-",L2218)</f>
        <v>7-Jul-1962</v>
      </c>
      <c r="R2218" s="24">
        <f t="shared" si="34"/>
        <v>60.921262971958491</v>
      </c>
    </row>
    <row r="2219" spans="1:18" x14ac:dyDescent="0.25">
      <c r="A2219" t="s">
        <v>252</v>
      </c>
      <c r="B2219">
        <v>1992</v>
      </c>
      <c r="C2219" t="s">
        <v>8352</v>
      </c>
      <c r="D2219">
        <v>30</v>
      </c>
      <c r="E2219">
        <v>2</v>
      </c>
      <c r="F2219" s="17">
        <v>39241.440000000002</v>
      </c>
      <c r="G2219" t="s">
        <v>8353</v>
      </c>
      <c r="H2219" t="s">
        <v>8350</v>
      </c>
      <c r="I2219" t="s">
        <v>8360</v>
      </c>
      <c r="L2219" s="20">
        <v>1992</v>
      </c>
      <c r="M2219" s="20" t="s">
        <v>8352</v>
      </c>
      <c r="N2219" s="20" t="s">
        <v>8353</v>
      </c>
      <c r="O2219" s="20" t="s">
        <v>8350</v>
      </c>
      <c r="P2219" s="20" t="s">
        <v>8360</v>
      </c>
      <c r="Q2219" s="20" t="str">
        <f>CONCATENATE(Table1[[#This Row],[date]],"-",M2219,"-",L2219)</f>
        <v>30-Nov-1992</v>
      </c>
      <c r="R2219" s="24">
        <f t="shared" si="34"/>
        <v>30.518822724161534</v>
      </c>
    </row>
    <row r="2220" spans="1:18" x14ac:dyDescent="0.25">
      <c r="A2220" t="s">
        <v>250</v>
      </c>
      <c r="B2220">
        <v>1982</v>
      </c>
      <c r="C2220" t="s">
        <v>8358</v>
      </c>
      <c r="D2220">
        <v>16</v>
      </c>
      <c r="E2220">
        <v>3</v>
      </c>
      <c r="F2220" s="17">
        <v>39315.279999999999</v>
      </c>
      <c r="G2220" t="s">
        <v>8349</v>
      </c>
      <c r="H2220" t="s">
        <v>8350</v>
      </c>
      <c r="I2220" t="s">
        <v>8360</v>
      </c>
      <c r="L2220" s="20">
        <v>1982</v>
      </c>
      <c r="M2220" s="20" t="s">
        <v>8358</v>
      </c>
      <c r="N2220" s="20" t="s">
        <v>8349</v>
      </c>
      <c r="O2220" s="20" t="s">
        <v>8350</v>
      </c>
      <c r="P2220" s="20" t="s">
        <v>8360</v>
      </c>
      <c r="Q2220" s="20" t="str">
        <f>CONCATENATE(Table1[[#This Row],[date]],"-",M2220,"-",L2220)</f>
        <v>16-Aug-1982</v>
      </c>
      <c r="R2220" s="24">
        <f t="shared" si="34"/>
        <v>40.811734028683183</v>
      </c>
    </row>
    <row r="2221" spans="1:18" x14ac:dyDescent="0.25">
      <c r="A2221" t="s">
        <v>248</v>
      </c>
      <c r="B2221">
        <v>1978</v>
      </c>
      <c r="C2221" t="s">
        <v>8358</v>
      </c>
      <c r="D2221">
        <v>5</v>
      </c>
      <c r="E2221">
        <v>2</v>
      </c>
      <c r="F2221" s="17">
        <v>39352.6</v>
      </c>
      <c r="G2221" t="s">
        <v>8349</v>
      </c>
      <c r="H2221" t="s">
        <v>8350</v>
      </c>
      <c r="I2221" t="s">
        <v>8360</v>
      </c>
      <c r="L2221" s="20">
        <v>1978</v>
      </c>
      <c r="M2221" s="20" t="s">
        <v>8358</v>
      </c>
      <c r="N2221" s="20" t="s">
        <v>8349</v>
      </c>
      <c r="O2221" s="20" t="s">
        <v>8350</v>
      </c>
      <c r="P2221" s="20" t="s">
        <v>8360</v>
      </c>
      <c r="Q2221" s="20" t="str">
        <f>CONCATENATE(Table1[[#This Row],[date]],"-",M2221,"-",L2221)</f>
        <v>5-Aug-1978</v>
      </c>
      <c r="R2221" s="24">
        <f t="shared" si="34"/>
        <v>44.841854651508839</v>
      </c>
    </row>
    <row r="2222" spans="1:18" x14ac:dyDescent="0.25">
      <c r="A2222" t="s">
        <v>246</v>
      </c>
      <c r="B2222">
        <v>1966</v>
      </c>
      <c r="C2222" t="s">
        <v>8354</v>
      </c>
      <c r="D2222">
        <v>24</v>
      </c>
      <c r="E2222">
        <v>0</v>
      </c>
      <c r="F2222" s="17">
        <v>39396.86</v>
      </c>
      <c r="G2222" t="s">
        <v>8349</v>
      </c>
      <c r="H2222" t="s">
        <v>8349</v>
      </c>
      <c r="I2222" t="s">
        <v>8360</v>
      </c>
      <c r="L2222" s="20">
        <v>1966</v>
      </c>
      <c r="M2222" s="20" t="s">
        <v>8354</v>
      </c>
      <c r="N2222" s="20" t="s">
        <v>8349</v>
      </c>
      <c r="O2222" s="20" t="s">
        <v>8349</v>
      </c>
      <c r="P2222" s="20" t="s">
        <v>8360</v>
      </c>
      <c r="Q2222" s="20" t="str">
        <f>CONCATENATE(Table1[[#This Row],[date]],"-",M2222,"-",L2222)</f>
        <v>24-Jun-1966</v>
      </c>
      <c r="R2222" s="24">
        <f t="shared" si="34"/>
        <v>56.956854229607252</v>
      </c>
    </row>
    <row r="2223" spans="1:18" x14ac:dyDescent="0.25">
      <c r="A2223" t="s">
        <v>244</v>
      </c>
      <c r="B2223">
        <v>1978</v>
      </c>
      <c r="C2223" t="s">
        <v>8348</v>
      </c>
      <c r="D2223">
        <v>12</v>
      </c>
      <c r="E2223">
        <v>1</v>
      </c>
      <c r="F2223" s="17">
        <v>39556.49</v>
      </c>
      <c r="G2223" t="s">
        <v>8353</v>
      </c>
      <c r="H2223" t="s">
        <v>8349</v>
      </c>
      <c r="I2223" t="s">
        <v>8361</v>
      </c>
      <c r="L2223" s="20">
        <v>1978</v>
      </c>
      <c r="M2223" s="20" t="s">
        <v>8348</v>
      </c>
      <c r="N2223" s="20" t="s">
        <v>8353</v>
      </c>
      <c r="O2223" s="20" t="s">
        <v>8349</v>
      </c>
      <c r="P2223" s="20" t="s">
        <v>8361</v>
      </c>
      <c r="Q2223" s="20" t="str">
        <f>CONCATENATE(Table1[[#This Row],[date]],"-",M2223,"-",L2223)</f>
        <v>12-Jul-1978</v>
      </c>
      <c r="R2223" s="24">
        <f t="shared" si="34"/>
        <v>44.907565025891316</v>
      </c>
    </row>
    <row r="2224" spans="1:18" x14ac:dyDescent="0.25">
      <c r="A2224" t="s">
        <v>242</v>
      </c>
      <c r="B2224">
        <v>1981</v>
      </c>
      <c r="C2224" t="s">
        <v>8348</v>
      </c>
      <c r="D2224">
        <v>5</v>
      </c>
      <c r="E2224">
        <v>3</v>
      </c>
      <c r="F2224" s="17">
        <v>39597.410000000003</v>
      </c>
      <c r="G2224" t="s">
        <v>8353</v>
      </c>
      <c r="H2224" t="s">
        <v>8349</v>
      </c>
      <c r="I2224" t="s">
        <v>8370</v>
      </c>
      <c r="L2224" s="20">
        <v>1981</v>
      </c>
      <c r="M2224" s="20" t="s">
        <v>8348</v>
      </c>
      <c r="N2224" s="20" t="s">
        <v>8353</v>
      </c>
      <c r="O2224" s="20" t="s">
        <v>8349</v>
      </c>
      <c r="P2224" s="20" t="s">
        <v>8370</v>
      </c>
      <c r="Q2224" s="20" t="str">
        <f>CONCATENATE(Table1[[#This Row],[date]],"-",M2224,"-",L2224)</f>
        <v>5-Jul-1981</v>
      </c>
      <c r="R2224" s="24">
        <f t="shared" si="34"/>
        <v>41.926711238459092</v>
      </c>
    </row>
    <row r="2225" spans="1:18" x14ac:dyDescent="0.25">
      <c r="A2225" t="s">
        <v>240</v>
      </c>
      <c r="B2225">
        <v>1995</v>
      </c>
      <c r="C2225" t="s">
        <v>8358</v>
      </c>
      <c r="D2225">
        <v>7</v>
      </c>
      <c r="E2225">
        <v>0</v>
      </c>
      <c r="F2225" s="17">
        <v>39611.760000000002</v>
      </c>
      <c r="G2225" t="s">
        <v>8353</v>
      </c>
      <c r="H2225" t="s">
        <v>8350</v>
      </c>
      <c r="I2225" t="s">
        <v>8351</v>
      </c>
      <c r="L2225" s="20">
        <v>1995</v>
      </c>
      <c r="M2225" s="20" t="s">
        <v>8358</v>
      </c>
      <c r="N2225" s="20" t="s">
        <v>8353</v>
      </c>
      <c r="O2225" s="20" t="s">
        <v>8350</v>
      </c>
      <c r="P2225" s="20" t="s">
        <v>8351</v>
      </c>
      <c r="Q2225" s="20" t="str">
        <f>CONCATENATE(Table1[[#This Row],[date]],"-",M2225,"-",L2225)</f>
        <v>7-Aug-1995</v>
      </c>
      <c r="R2225" s="24">
        <f t="shared" si="34"/>
        <v>27.836385951661633</v>
      </c>
    </row>
    <row r="2226" spans="1:18" x14ac:dyDescent="0.25">
      <c r="A2226" t="s">
        <v>238</v>
      </c>
      <c r="B2226">
        <v>1977</v>
      </c>
      <c r="C2226" t="s">
        <v>8357</v>
      </c>
      <c r="D2226">
        <v>17</v>
      </c>
      <c r="E2226">
        <v>2</v>
      </c>
      <c r="F2226" s="17">
        <v>39670.44</v>
      </c>
      <c r="G2226" t="s">
        <v>8349</v>
      </c>
      <c r="H2226" t="s">
        <v>8353</v>
      </c>
      <c r="I2226" t="s">
        <v>8356</v>
      </c>
      <c r="L2226" s="20">
        <v>1977</v>
      </c>
      <c r="M2226" s="20" t="s">
        <v>8357</v>
      </c>
      <c r="N2226" s="20" t="s">
        <v>8349</v>
      </c>
      <c r="O2226" s="20" t="s">
        <v>8353</v>
      </c>
      <c r="P2226" s="20" t="s">
        <v>8356</v>
      </c>
      <c r="Q2226" s="20" t="str">
        <f>CONCATENATE(Table1[[#This Row],[date]],"-",M2226,"-",L2226)</f>
        <v>17-Dec-1977</v>
      </c>
      <c r="R2226" s="24">
        <f t="shared" si="34"/>
        <v>45.474950483513922</v>
      </c>
    </row>
    <row r="2227" spans="1:18" x14ac:dyDescent="0.25">
      <c r="A2227" t="s">
        <v>236</v>
      </c>
      <c r="B2227">
        <v>1968</v>
      </c>
      <c r="C2227" t="s">
        <v>8355</v>
      </c>
      <c r="D2227">
        <v>29</v>
      </c>
      <c r="E2227">
        <v>0</v>
      </c>
      <c r="F2227" s="17">
        <v>39721.93</v>
      </c>
      <c r="G2227" t="s">
        <v>8349</v>
      </c>
      <c r="H2227" t="s">
        <v>8349</v>
      </c>
      <c r="I2227" t="s">
        <v>8360</v>
      </c>
      <c r="L2227" s="20">
        <v>1968</v>
      </c>
      <c r="M2227" s="20" t="s">
        <v>8355</v>
      </c>
      <c r="N2227" s="20" t="s">
        <v>8349</v>
      </c>
      <c r="O2227" s="20" t="s">
        <v>8349</v>
      </c>
      <c r="P2227" s="20" t="s">
        <v>8360</v>
      </c>
      <c r="Q2227" s="20" t="str">
        <f>CONCATENATE(Table1[[#This Row],[date]],"-",M2227,"-",L2227)</f>
        <v>29-Sep-1968</v>
      </c>
      <c r="R2227" s="24">
        <f t="shared" si="34"/>
        <v>54.688569472963721</v>
      </c>
    </row>
    <row r="2228" spans="1:18" x14ac:dyDescent="0.25">
      <c r="A2228" t="s">
        <v>234</v>
      </c>
      <c r="B2228">
        <v>2003</v>
      </c>
      <c r="C2228" t="s">
        <v>8348</v>
      </c>
      <c r="D2228">
        <v>16</v>
      </c>
      <c r="E2228">
        <v>0</v>
      </c>
      <c r="F2228" s="17">
        <v>39722.75</v>
      </c>
      <c r="G2228" t="s">
        <v>8353</v>
      </c>
      <c r="H2228" t="s">
        <v>8353</v>
      </c>
      <c r="I2228" t="s">
        <v>8351</v>
      </c>
      <c r="L2228" s="20">
        <v>2003</v>
      </c>
      <c r="M2228" s="20" t="s">
        <v>8348</v>
      </c>
      <c r="N2228" s="20" t="s">
        <v>8353</v>
      </c>
      <c r="O2228" s="20" t="s">
        <v>8353</v>
      </c>
      <c r="P2228" s="20" t="s">
        <v>8351</v>
      </c>
      <c r="Q2228" s="20" t="str">
        <f>CONCATENATE(Table1[[#This Row],[date]],"-",M2228,"-",L2228)</f>
        <v>16-Jul-2003</v>
      </c>
      <c r="R2228" s="24">
        <f t="shared" si="34"/>
        <v>19.896610169491524</v>
      </c>
    </row>
    <row r="2229" spans="1:18" x14ac:dyDescent="0.25">
      <c r="A2229" t="s">
        <v>232</v>
      </c>
      <c r="B2229">
        <v>1977</v>
      </c>
      <c r="C2229" t="s">
        <v>8358</v>
      </c>
      <c r="D2229">
        <v>12</v>
      </c>
      <c r="E2229">
        <v>1</v>
      </c>
      <c r="F2229" s="17">
        <v>39725.519999999997</v>
      </c>
      <c r="G2229" t="s">
        <v>8349</v>
      </c>
      <c r="H2229" t="s">
        <v>8353</v>
      </c>
      <c r="I2229" t="s">
        <v>8356</v>
      </c>
      <c r="L2229" s="20">
        <v>1977</v>
      </c>
      <c r="M2229" s="20" t="s">
        <v>8358</v>
      </c>
      <c r="N2229" s="20" t="s">
        <v>8349</v>
      </c>
      <c r="O2229" s="20" t="s">
        <v>8353</v>
      </c>
      <c r="P2229" s="20" t="s">
        <v>8356</v>
      </c>
      <c r="Q2229" s="20" t="str">
        <f>CONCATENATE(Table1[[#This Row],[date]],"-",M2229,"-",L2229)</f>
        <v>12-Aug-1977</v>
      </c>
      <c r="R2229" s="24">
        <f t="shared" si="34"/>
        <v>45.822672725154376</v>
      </c>
    </row>
    <row r="2230" spans="1:18" x14ac:dyDescent="0.25">
      <c r="A2230" t="s">
        <v>230</v>
      </c>
      <c r="B2230">
        <v>1973</v>
      </c>
      <c r="C2230" t="s">
        <v>8357</v>
      </c>
      <c r="D2230">
        <v>17</v>
      </c>
      <c r="E2230">
        <v>0</v>
      </c>
      <c r="F2230" s="17">
        <v>39727.61</v>
      </c>
      <c r="G2230" t="s">
        <v>8353</v>
      </c>
      <c r="H2230" t="s">
        <v>8349</v>
      </c>
      <c r="I2230" t="s">
        <v>8360</v>
      </c>
      <c r="L2230" s="20">
        <v>1973</v>
      </c>
      <c r="M2230" s="20" t="s">
        <v>8357</v>
      </c>
      <c r="N2230" s="20" t="s">
        <v>8353</v>
      </c>
      <c r="O2230" s="20" t="s">
        <v>8349</v>
      </c>
      <c r="P2230" s="20" t="s">
        <v>8360</v>
      </c>
      <c r="Q2230" s="20" t="str">
        <f>CONCATENATE(Table1[[#This Row],[date]],"-",M2230,"-",L2230)</f>
        <v>17-Dec-1973</v>
      </c>
      <c r="R2230" s="24">
        <f t="shared" si="34"/>
        <v>49.474955709454015</v>
      </c>
    </row>
    <row r="2231" spans="1:18" x14ac:dyDescent="0.25">
      <c r="A2231" t="s">
        <v>228</v>
      </c>
      <c r="B2231">
        <v>1987</v>
      </c>
      <c r="C2231" t="s">
        <v>8348</v>
      </c>
      <c r="D2231">
        <v>24</v>
      </c>
      <c r="E2231">
        <v>1</v>
      </c>
      <c r="F2231" s="17">
        <v>39774.28</v>
      </c>
      <c r="G2231" t="s">
        <v>8353</v>
      </c>
      <c r="H2231" t="s">
        <v>8353</v>
      </c>
      <c r="I2231" t="s">
        <v>8368</v>
      </c>
      <c r="L2231" s="20">
        <v>1987</v>
      </c>
      <c r="M2231" s="20" t="s">
        <v>8348</v>
      </c>
      <c r="N2231" s="20" t="s">
        <v>8353</v>
      </c>
      <c r="O2231" s="20" t="s">
        <v>8353</v>
      </c>
      <c r="P2231" s="20" t="s">
        <v>8368</v>
      </c>
      <c r="Q2231" s="20" t="str">
        <f>CONCATENATE(Table1[[#This Row],[date]],"-",M2231,"-",L2231)</f>
        <v>24-Jul-1987</v>
      </c>
      <c r="R2231" s="24">
        <f t="shared" si="34"/>
        <v>35.874722509989645</v>
      </c>
    </row>
    <row r="2232" spans="1:18" x14ac:dyDescent="0.25">
      <c r="A2232" t="s">
        <v>226</v>
      </c>
      <c r="B2232">
        <v>1985</v>
      </c>
      <c r="C2232" t="s">
        <v>8348</v>
      </c>
      <c r="D2232">
        <v>17</v>
      </c>
      <c r="E2232">
        <v>2</v>
      </c>
      <c r="F2232" s="17">
        <v>39836.519999999997</v>
      </c>
      <c r="G2232" t="s">
        <v>8349</v>
      </c>
      <c r="H2232" t="s">
        <v>8353</v>
      </c>
      <c r="I2232" t="s">
        <v>8360</v>
      </c>
      <c r="L2232" s="20">
        <v>1985</v>
      </c>
      <c r="M2232" s="20" t="s">
        <v>8348</v>
      </c>
      <c r="N2232" s="20" t="s">
        <v>8349</v>
      </c>
      <c r="O2232" s="20" t="s">
        <v>8353</v>
      </c>
      <c r="P2232" s="20" t="s">
        <v>8360</v>
      </c>
      <c r="Q2232" s="20" t="str">
        <f>CONCATENATE(Table1[[#This Row],[date]],"-",M2232,"-",L2232)</f>
        <v>17-Jul-1985</v>
      </c>
      <c r="R2232" s="24">
        <f t="shared" si="34"/>
        <v>37.893850042122999</v>
      </c>
    </row>
    <row r="2233" spans="1:18" x14ac:dyDescent="0.25">
      <c r="A2233" t="s">
        <v>224</v>
      </c>
      <c r="B2233">
        <v>1983</v>
      </c>
      <c r="C2233" t="s">
        <v>8354</v>
      </c>
      <c r="D2233">
        <v>1</v>
      </c>
      <c r="E2233">
        <v>3</v>
      </c>
      <c r="F2233" s="17">
        <v>39865.699999999997</v>
      </c>
      <c r="G2233" t="s">
        <v>8349</v>
      </c>
      <c r="H2233" t="s">
        <v>8349</v>
      </c>
      <c r="I2233" t="s">
        <v>8360</v>
      </c>
      <c r="L2233" s="20">
        <v>1983</v>
      </c>
      <c r="M2233" s="20" t="s">
        <v>8354</v>
      </c>
      <c r="N2233" s="20" t="s">
        <v>8349</v>
      </c>
      <c r="O2233" s="20" t="s">
        <v>8349</v>
      </c>
      <c r="P2233" s="20" t="s">
        <v>8360</v>
      </c>
      <c r="Q2233" s="20" t="str">
        <f>CONCATENATE(Table1[[#This Row],[date]],"-",M2233,"-",L2233)</f>
        <v>1-Jun-1983</v>
      </c>
      <c r="R2233" s="24">
        <f t="shared" si="34"/>
        <v>40.019833055091816</v>
      </c>
    </row>
    <row r="2234" spans="1:18" x14ac:dyDescent="0.25">
      <c r="A2234" t="s">
        <v>222</v>
      </c>
      <c r="B2234">
        <v>1985</v>
      </c>
      <c r="C2234" t="s">
        <v>8358</v>
      </c>
      <c r="D2234">
        <v>22</v>
      </c>
      <c r="E2234">
        <v>1</v>
      </c>
      <c r="F2234" s="17">
        <v>39871.699999999997</v>
      </c>
      <c r="G2234" t="s">
        <v>8353</v>
      </c>
      <c r="H2234" t="s">
        <v>8349</v>
      </c>
      <c r="I2234" t="s">
        <v>8351</v>
      </c>
      <c r="L2234" s="20">
        <v>1985</v>
      </c>
      <c r="M2234" s="20" t="s">
        <v>8358</v>
      </c>
      <c r="N2234" s="20" t="s">
        <v>8353</v>
      </c>
      <c r="O2234" s="20" t="s">
        <v>8349</v>
      </c>
      <c r="P2234" s="20" t="s">
        <v>8351</v>
      </c>
      <c r="Q2234" s="20" t="str">
        <f>CONCATENATE(Table1[[#This Row],[date]],"-",M2234,"-",L2234)</f>
        <v>22-Aug-1985</v>
      </c>
      <c r="R2234" s="24">
        <f t="shared" si="34"/>
        <v>37.795282224094358</v>
      </c>
    </row>
    <row r="2235" spans="1:18" x14ac:dyDescent="0.25">
      <c r="A2235" t="s">
        <v>220</v>
      </c>
      <c r="B2235">
        <v>1975</v>
      </c>
      <c r="C2235" t="s">
        <v>8357</v>
      </c>
      <c r="D2235">
        <v>2</v>
      </c>
      <c r="E2235">
        <v>1</v>
      </c>
      <c r="F2235" s="17">
        <v>39963.120000000003</v>
      </c>
      <c r="G2235" t="s">
        <v>8349</v>
      </c>
      <c r="H2235" t="s">
        <v>8349</v>
      </c>
      <c r="I2235" t="s">
        <v>8360</v>
      </c>
      <c r="L2235" s="20">
        <v>1975</v>
      </c>
      <c r="M2235" s="20" t="s">
        <v>8357</v>
      </c>
      <c r="N2235" s="20" t="s">
        <v>8349</v>
      </c>
      <c r="O2235" s="20" t="s">
        <v>8349</v>
      </c>
      <c r="P2235" s="20" t="s">
        <v>8360</v>
      </c>
      <c r="Q2235" s="20" t="str">
        <f>CONCATENATE(Table1[[#This Row],[date]],"-",M2235,"-",L2235)</f>
        <v>2-Dec-1975</v>
      </c>
      <c r="R2235" s="24">
        <f t="shared" si="34"/>
        <v>47.516064144828739</v>
      </c>
    </row>
    <row r="2236" spans="1:18" x14ac:dyDescent="0.25">
      <c r="A2236" t="s">
        <v>218</v>
      </c>
      <c r="B2236">
        <v>1987</v>
      </c>
      <c r="C2236" t="s">
        <v>8358</v>
      </c>
      <c r="D2236">
        <v>8</v>
      </c>
      <c r="E2236">
        <v>3</v>
      </c>
      <c r="F2236" s="17">
        <v>39983.43</v>
      </c>
      <c r="G2236" t="s">
        <v>8349</v>
      </c>
      <c r="H2236" t="s">
        <v>8350</v>
      </c>
      <c r="I2236" t="s">
        <v>8356</v>
      </c>
      <c r="L2236" s="20">
        <v>1987</v>
      </c>
      <c r="M2236" s="20" t="s">
        <v>8358</v>
      </c>
      <c r="N2236" s="20" t="s">
        <v>8349</v>
      </c>
      <c r="O2236" s="20" t="s">
        <v>8350</v>
      </c>
      <c r="P2236" s="20" t="s">
        <v>8356</v>
      </c>
      <c r="Q2236" s="20" t="str">
        <f>CONCATENATE(Table1[[#This Row],[date]],"-",M2236,"-",L2236)</f>
        <v>8-Aug-1987</v>
      </c>
      <c r="R2236" s="24">
        <f t="shared" si="34"/>
        <v>35.833653988456419</v>
      </c>
    </row>
    <row r="2237" spans="1:18" x14ac:dyDescent="0.25">
      <c r="A2237" t="s">
        <v>216</v>
      </c>
      <c r="B2237">
        <v>1982</v>
      </c>
      <c r="C2237" t="s">
        <v>8357</v>
      </c>
      <c r="D2237">
        <v>25</v>
      </c>
      <c r="E2237">
        <v>2</v>
      </c>
      <c r="F2237" s="17">
        <v>40003.33</v>
      </c>
      <c r="G2237" t="s">
        <v>8353</v>
      </c>
      <c r="H2237" t="s">
        <v>8353</v>
      </c>
      <c r="I2237" t="s">
        <v>8356</v>
      </c>
      <c r="L2237" s="20">
        <v>1982</v>
      </c>
      <c r="M2237" s="20" t="s">
        <v>8357</v>
      </c>
      <c r="N2237" s="20" t="s">
        <v>8353</v>
      </c>
      <c r="O2237" s="20" t="s">
        <v>8353</v>
      </c>
      <c r="P2237" s="20" t="s">
        <v>8356</v>
      </c>
      <c r="Q2237" s="20" t="str">
        <f>CONCATENATE(Table1[[#This Row],[date]],"-",M2237,"-",L2237)</f>
        <v>25-Dec-1982</v>
      </c>
      <c r="R2237" s="24">
        <f t="shared" si="34"/>
        <v>40.453063885267277</v>
      </c>
    </row>
    <row r="2238" spans="1:18" x14ac:dyDescent="0.25">
      <c r="A2238" t="s">
        <v>214</v>
      </c>
      <c r="B2238">
        <v>1978</v>
      </c>
      <c r="C2238" t="s">
        <v>8357</v>
      </c>
      <c r="D2238">
        <v>20</v>
      </c>
      <c r="E2238">
        <v>2</v>
      </c>
      <c r="F2238" s="17">
        <v>40054.730000000003</v>
      </c>
      <c r="G2238" t="s">
        <v>8353</v>
      </c>
      <c r="H2238" t="s">
        <v>8350</v>
      </c>
      <c r="I2238" t="s">
        <v>8360</v>
      </c>
      <c r="L2238" s="20">
        <v>1978</v>
      </c>
      <c r="M2238" s="20" t="s">
        <v>8357</v>
      </c>
      <c r="N2238" s="20" t="s">
        <v>8353</v>
      </c>
      <c r="O2238" s="20" t="s">
        <v>8350</v>
      </c>
      <c r="P2238" s="20" t="s">
        <v>8360</v>
      </c>
      <c r="Q2238" s="20" t="str">
        <f>CONCATENATE(Table1[[#This Row],[date]],"-",M2238,"-",L2238)</f>
        <v>20-Dec-1978</v>
      </c>
      <c r="R2238" s="24">
        <f t="shared" si="34"/>
        <v>44.466757931075527</v>
      </c>
    </row>
    <row r="2239" spans="1:18" x14ac:dyDescent="0.25">
      <c r="A2239" t="s">
        <v>212</v>
      </c>
      <c r="B2239">
        <v>1966</v>
      </c>
      <c r="C2239" t="s">
        <v>8358</v>
      </c>
      <c r="D2239">
        <v>12</v>
      </c>
      <c r="E2239">
        <v>0</v>
      </c>
      <c r="F2239" s="17">
        <v>40069.440000000002</v>
      </c>
      <c r="G2239" t="s">
        <v>8353</v>
      </c>
      <c r="H2239" t="s">
        <v>8350</v>
      </c>
      <c r="I2239" t="s">
        <v>8360</v>
      </c>
      <c r="L2239" s="20">
        <v>1966</v>
      </c>
      <c r="M2239" s="20" t="s">
        <v>8358</v>
      </c>
      <c r="N2239" s="20" t="s">
        <v>8353</v>
      </c>
      <c r="O2239" s="20" t="s">
        <v>8350</v>
      </c>
      <c r="P2239" s="20" t="s">
        <v>8360</v>
      </c>
      <c r="Q2239" s="20" t="str">
        <f>CONCATENATE(Table1[[#This Row],[date]],"-",M2239,"-",L2239)</f>
        <v>12-Aug-1966</v>
      </c>
      <c r="R2239" s="24">
        <f t="shared" si="34"/>
        <v>56.82269637462236</v>
      </c>
    </row>
    <row r="2240" spans="1:18" x14ac:dyDescent="0.25">
      <c r="A2240" t="s">
        <v>210</v>
      </c>
      <c r="B2240">
        <v>1983</v>
      </c>
      <c r="C2240" t="s">
        <v>8359</v>
      </c>
      <c r="D2240">
        <v>14</v>
      </c>
      <c r="E2240">
        <v>2</v>
      </c>
      <c r="F2240" s="17">
        <v>40103.89</v>
      </c>
      <c r="G2240" t="s">
        <v>8353</v>
      </c>
      <c r="H2240" t="s">
        <v>8349</v>
      </c>
      <c r="I2240" t="s">
        <v>8360</v>
      </c>
      <c r="L2240" s="20">
        <v>1983</v>
      </c>
      <c r="M2240" s="20" t="s">
        <v>8359</v>
      </c>
      <c r="N2240" s="20" t="s">
        <v>8353</v>
      </c>
      <c r="O2240" s="20" t="s">
        <v>8349</v>
      </c>
      <c r="P2240" s="20" t="s">
        <v>8360</v>
      </c>
      <c r="Q2240" s="20" t="str">
        <f>CONCATENATE(Table1[[#This Row],[date]],"-",M2240,"-",L2240)</f>
        <v>14-Oct-1983</v>
      </c>
      <c r="R2240" s="24">
        <f t="shared" si="34"/>
        <v>39.650217028380631</v>
      </c>
    </row>
    <row r="2241" spans="1:18" x14ac:dyDescent="0.25">
      <c r="A2241" t="s">
        <v>208</v>
      </c>
      <c r="B2241">
        <v>1985</v>
      </c>
      <c r="C2241" t="s">
        <v>8359</v>
      </c>
      <c r="D2241">
        <v>21</v>
      </c>
      <c r="E2241">
        <v>4</v>
      </c>
      <c r="F2241" s="17">
        <v>40182.25</v>
      </c>
      <c r="G2241" t="s">
        <v>8353</v>
      </c>
      <c r="H2241" t="s">
        <v>8349</v>
      </c>
      <c r="I2241" t="s">
        <v>8360</v>
      </c>
      <c r="L2241" s="20">
        <v>1985</v>
      </c>
      <c r="M2241" s="20" t="s">
        <v>8359</v>
      </c>
      <c r="N2241" s="20" t="s">
        <v>8353</v>
      </c>
      <c r="O2241" s="20" t="s">
        <v>8349</v>
      </c>
      <c r="P2241" s="20" t="s">
        <v>8360</v>
      </c>
      <c r="Q2241" s="20" t="str">
        <f>CONCATENATE(Table1[[#This Row],[date]],"-",M2241,"-",L2241)</f>
        <v>21-Oct-1985</v>
      </c>
      <c r="R2241" s="24">
        <f t="shared" si="34"/>
        <v>37.631002527379948</v>
      </c>
    </row>
    <row r="2242" spans="1:18" x14ac:dyDescent="0.25">
      <c r="A2242" t="s">
        <v>206</v>
      </c>
      <c r="B2242">
        <v>1979</v>
      </c>
      <c r="C2242" t="s">
        <v>8358</v>
      </c>
      <c r="D2242">
        <v>18</v>
      </c>
      <c r="E2242">
        <v>2</v>
      </c>
      <c r="F2242" s="17">
        <v>40204.83</v>
      </c>
      <c r="G2242" t="s">
        <v>8353</v>
      </c>
      <c r="H2242" t="s">
        <v>8350</v>
      </c>
      <c r="I2242" t="s">
        <v>8356</v>
      </c>
      <c r="L2242" s="20">
        <v>1979</v>
      </c>
      <c r="M2242" s="20" t="s">
        <v>8358</v>
      </c>
      <c r="N2242" s="20" t="s">
        <v>8353</v>
      </c>
      <c r="O2242" s="20" t="s">
        <v>8350</v>
      </c>
      <c r="P2242" s="20" t="s">
        <v>8356</v>
      </c>
      <c r="Q2242" s="20" t="str">
        <f>CONCATENATE(Table1[[#This Row],[date]],"-",M2242,"-",L2242)</f>
        <v>18-Aug-1979</v>
      </c>
      <c r="R2242" s="24">
        <f t="shared" si="34"/>
        <v>43.806278899975659</v>
      </c>
    </row>
    <row r="2243" spans="1:18" x14ac:dyDescent="0.25">
      <c r="A2243" t="s">
        <v>204</v>
      </c>
      <c r="B2243">
        <v>1981</v>
      </c>
      <c r="C2243" t="s">
        <v>8348</v>
      </c>
      <c r="D2243">
        <v>28</v>
      </c>
      <c r="E2243">
        <v>1</v>
      </c>
      <c r="F2243" s="17">
        <v>40208.559999999998</v>
      </c>
      <c r="G2243" t="s">
        <v>8353</v>
      </c>
      <c r="H2243" t="s">
        <v>8349</v>
      </c>
      <c r="I2243" t="s">
        <v>8360</v>
      </c>
      <c r="L2243" s="20">
        <v>1981</v>
      </c>
      <c r="M2243" s="20" t="s">
        <v>8348</v>
      </c>
      <c r="N2243" s="20" t="s">
        <v>8353</v>
      </c>
      <c r="O2243" s="20" t="s">
        <v>8349</v>
      </c>
      <c r="P2243" s="20" t="s">
        <v>8360</v>
      </c>
      <c r="Q2243" s="20" t="str">
        <f>CONCATENATE(Table1[[#This Row],[date]],"-",M2243,"-",L2243)</f>
        <v>28-Jul-1981</v>
      </c>
      <c r="R2243" s="24">
        <f t="shared" ref="R2243:R2306" si="35">YEARFRAC(Q2243,DATE(2023,6,8),1)</f>
        <v>41.863737663164599</v>
      </c>
    </row>
    <row r="2244" spans="1:18" x14ac:dyDescent="0.25">
      <c r="A2244" t="s">
        <v>202</v>
      </c>
      <c r="B2244">
        <v>1981</v>
      </c>
      <c r="C2244" t="s">
        <v>8359</v>
      </c>
      <c r="D2244">
        <v>4</v>
      </c>
      <c r="E2244">
        <v>1</v>
      </c>
      <c r="F2244" s="17">
        <v>40273.65</v>
      </c>
      <c r="G2244" t="s">
        <v>8353</v>
      </c>
      <c r="H2244" t="s">
        <v>8350</v>
      </c>
      <c r="I2244" t="s">
        <v>8351</v>
      </c>
      <c r="L2244" s="20">
        <v>1981</v>
      </c>
      <c r="M2244" s="20" t="s">
        <v>8359</v>
      </c>
      <c r="N2244" s="20" t="s">
        <v>8353</v>
      </c>
      <c r="O2244" s="20" t="s">
        <v>8350</v>
      </c>
      <c r="P2244" s="20" t="s">
        <v>8351</v>
      </c>
      <c r="Q2244" s="20" t="str">
        <f>CONCATENATE(Table1[[#This Row],[date]],"-",M2244,"-",L2244)</f>
        <v>4-Oct-1981</v>
      </c>
      <c r="R2244" s="24">
        <f t="shared" si="35"/>
        <v>41.677554918815666</v>
      </c>
    </row>
    <row r="2245" spans="1:18" x14ac:dyDescent="0.25">
      <c r="A2245" t="s">
        <v>200</v>
      </c>
      <c r="B2245">
        <v>1977</v>
      </c>
      <c r="C2245" t="s">
        <v>8354</v>
      </c>
      <c r="D2245">
        <v>27</v>
      </c>
      <c r="E2245">
        <v>2</v>
      </c>
      <c r="F2245" s="17">
        <v>40284.379999999997</v>
      </c>
      <c r="G2245" t="s">
        <v>8353</v>
      </c>
      <c r="H2245" t="s">
        <v>8350</v>
      </c>
      <c r="I2245" t="s">
        <v>8356</v>
      </c>
      <c r="L2245" s="20">
        <v>1977</v>
      </c>
      <c r="M2245" s="20" t="s">
        <v>8354</v>
      </c>
      <c r="N2245" s="20" t="s">
        <v>8353</v>
      </c>
      <c r="O2245" s="20" t="s">
        <v>8350</v>
      </c>
      <c r="P2245" s="20" t="s">
        <v>8356</v>
      </c>
      <c r="Q2245" s="20" t="str">
        <f>CONCATENATE(Table1[[#This Row],[date]],"-",M2245,"-",L2245)</f>
        <v>27-Jun-1977</v>
      </c>
      <c r="R2245" s="24">
        <f t="shared" si="35"/>
        <v>45.948619363858789</v>
      </c>
    </row>
    <row r="2246" spans="1:18" x14ac:dyDescent="0.25">
      <c r="A2246" t="s">
        <v>198</v>
      </c>
      <c r="B2246">
        <v>1962</v>
      </c>
      <c r="C2246" t="s">
        <v>8355</v>
      </c>
      <c r="D2246">
        <v>4</v>
      </c>
      <c r="E2246">
        <v>0</v>
      </c>
      <c r="F2246" s="17">
        <v>40309.93</v>
      </c>
      <c r="G2246" t="s">
        <v>8353</v>
      </c>
      <c r="H2246" t="s">
        <v>8350</v>
      </c>
      <c r="I2246" t="s">
        <v>8360</v>
      </c>
      <c r="L2246" s="20">
        <v>1962</v>
      </c>
      <c r="M2246" s="20" t="s">
        <v>8355</v>
      </c>
      <c r="N2246" s="20" t="s">
        <v>8353</v>
      </c>
      <c r="O2246" s="20" t="s">
        <v>8350</v>
      </c>
      <c r="P2246" s="20" t="s">
        <v>8360</v>
      </c>
      <c r="Q2246" s="20" t="str">
        <f>CONCATENATE(Table1[[#This Row],[date]],"-",M2246,"-",L2246)</f>
        <v>4-Sep-1962</v>
      </c>
      <c r="R2246" s="24">
        <f t="shared" si="35"/>
        <v>60.759726208876131</v>
      </c>
    </row>
    <row r="2247" spans="1:18" x14ac:dyDescent="0.25">
      <c r="A2247" t="s">
        <v>196</v>
      </c>
      <c r="B2247">
        <v>1966</v>
      </c>
      <c r="C2247" t="s">
        <v>8358</v>
      </c>
      <c r="D2247">
        <v>12</v>
      </c>
      <c r="E2247">
        <v>0</v>
      </c>
      <c r="F2247" s="17">
        <v>40373.74</v>
      </c>
      <c r="G2247" t="s">
        <v>8353</v>
      </c>
      <c r="H2247" t="s">
        <v>8350</v>
      </c>
      <c r="I2247" t="s">
        <v>8360</v>
      </c>
      <c r="L2247" s="20">
        <v>1966</v>
      </c>
      <c r="M2247" s="20" t="s">
        <v>8358</v>
      </c>
      <c r="N2247" s="20" t="s">
        <v>8353</v>
      </c>
      <c r="O2247" s="20" t="s">
        <v>8350</v>
      </c>
      <c r="P2247" s="20" t="s">
        <v>8360</v>
      </c>
      <c r="Q2247" s="20" t="str">
        <f>CONCATENATE(Table1[[#This Row],[date]],"-",M2247,"-",L2247)</f>
        <v>12-Aug-1966</v>
      </c>
      <c r="R2247" s="24">
        <f t="shared" si="35"/>
        <v>56.82269637462236</v>
      </c>
    </row>
    <row r="2248" spans="1:18" x14ac:dyDescent="0.25">
      <c r="A2248" t="s">
        <v>194</v>
      </c>
      <c r="B2248">
        <v>1985</v>
      </c>
      <c r="C2248" t="s">
        <v>8352</v>
      </c>
      <c r="D2248">
        <v>3</v>
      </c>
      <c r="E2248">
        <v>0</v>
      </c>
      <c r="F2248" s="17">
        <v>40419.019999999997</v>
      </c>
      <c r="G2248" t="s">
        <v>8353</v>
      </c>
      <c r="H2248" t="s">
        <v>8349</v>
      </c>
      <c r="I2248" t="s">
        <v>8351</v>
      </c>
      <c r="L2248" s="20">
        <v>1985</v>
      </c>
      <c r="M2248" s="20" t="s">
        <v>8352</v>
      </c>
      <c r="N2248" s="20" t="s">
        <v>8353</v>
      </c>
      <c r="O2248" s="20" t="s">
        <v>8349</v>
      </c>
      <c r="P2248" s="20" t="s">
        <v>8351</v>
      </c>
      <c r="Q2248" s="20" t="str">
        <f>CONCATENATE(Table1[[#This Row],[date]],"-",M2248,"-",L2248)</f>
        <v>3-Nov-1985</v>
      </c>
      <c r="R2248" s="24">
        <f t="shared" si="35"/>
        <v>37.595408593091825</v>
      </c>
    </row>
    <row r="2249" spans="1:18" x14ac:dyDescent="0.25">
      <c r="A2249" t="s">
        <v>192</v>
      </c>
      <c r="B2249">
        <v>1975</v>
      </c>
      <c r="C2249" t="s">
        <v>8348</v>
      </c>
      <c r="D2249">
        <v>10</v>
      </c>
      <c r="E2249">
        <v>1</v>
      </c>
      <c r="F2249" s="17">
        <v>40590.550000000003</v>
      </c>
      <c r="G2249" t="s">
        <v>8353</v>
      </c>
      <c r="H2249" t="s">
        <v>8350</v>
      </c>
      <c r="I2249" t="s">
        <v>8356</v>
      </c>
      <c r="L2249" s="20">
        <v>1975</v>
      </c>
      <c r="M2249" s="20" t="s">
        <v>8348</v>
      </c>
      <c r="N2249" s="20" t="s">
        <v>8353</v>
      </c>
      <c r="O2249" s="20" t="s">
        <v>8350</v>
      </c>
      <c r="P2249" s="20" t="s">
        <v>8356</v>
      </c>
      <c r="Q2249" s="20" t="str">
        <f>CONCATENATE(Table1[[#This Row],[date]],"-",M2249,"-",L2249)</f>
        <v>10-Jul-1975</v>
      </c>
      <c r="R2249" s="24">
        <f t="shared" si="35"/>
        <v>47.913058054422528</v>
      </c>
    </row>
    <row r="2250" spans="1:18" x14ac:dyDescent="0.25">
      <c r="A2250" t="s">
        <v>190</v>
      </c>
      <c r="B2250">
        <v>1970</v>
      </c>
      <c r="C2250" t="s">
        <v>8355</v>
      </c>
      <c r="D2250">
        <v>25</v>
      </c>
      <c r="E2250">
        <v>0</v>
      </c>
      <c r="F2250" s="17">
        <v>40692.910000000003</v>
      </c>
      <c r="G2250" t="s">
        <v>8353</v>
      </c>
      <c r="H2250" t="s">
        <v>8353</v>
      </c>
      <c r="I2250" t="s">
        <v>8360</v>
      </c>
      <c r="L2250" s="20">
        <v>1970</v>
      </c>
      <c r="M2250" s="20" t="s">
        <v>8355</v>
      </c>
      <c r="N2250" s="20" t="s">
        <v>8353</v>
      </c>
      <c r="O2250" s="20" t="s">
        <v>8353</v>
      </c>
      <c r="P2250" s="20" t="s">
        <v>8360</v>
      </c>
      <c r="Q2250" s="20" t="str">
        <f>CONCATENATE(Table1[[#This Row],[date]],"-",M2250,"-",L2250)</f>
        <v>25-Sep-1970</v>
      </c>
      <c r="R2250" s="24">
        <f t="shared" si="35"/>
        <v>52.702225827713832</v>
      </c>
    </row>
    <row r="2251" spans="1:18" x14ac:dyDescent="0.25">
      <c r="A2251" t="s">
        <v>188</v>
      </c>
      <c r="B2251">
        <v>1976</v>
      </c>
      <c r="C2251" t="s">
        <v>8357</v>
      </c>
      <c r="D2251">
        <v>26</v>
      </c>
      <c r="E2251">
        <v>3</v>
      </c>
      <c r="F2251" s="17">
        <v>40720.550000000003</v>
      </c>
      <c r="G2251" t="s">
        <v>8353</v>
      </c>
      <c r="H2251" t="s">
        <v>8350</v>
      </c>
      <c r="I2251" t="s">
        <v>8356</v>
      </c>
      <c r="L2251" s="20">
        <v>1976</v>
      </c>
      <c r="M2251" s="20" t="s">
        <v>8357</v>
      </c>
      <c r="N2251" s="20" t="s">
        <v>8353</v>
      </c>
      <c r="O2251" s="20" t="s">
        <v>8350</v>
      </c>
      <c r="P2251" s="20" t="s">
        <v>8356</v>
      </c>
      <c r="Q2251" s="20" t="str">
        <f>CONCATENATE(Table1[[#This Row],[date]],"-",M2251,"-",L2251)</f>
        <v>26-Dec-1976</v>
      </c>
      <c r="R2251" s="24">
        <f t="shared" si="35"/>
        <v>46.447638603696099</v>
      </c>
    </row>
    <row r="2252" spans="1:18" x14ac:dyDescent="0.25">
      <c r="A2252" t="s">
        <v>186</v>
      </c>
      <c r="B2252">
        <v>1972</v>
      </c>
      <c r="C2252" t="s">
        <v>8354</v>
      </c>
      <c r="D2252">
        <v>10</v>
      </c>
      <c r="E2252">
        <v>0</v>
      </c>
      <c r="F2252" s="17">
        <v>40817.85</v>
      </c>
      <c r="G2252" t="s">
        <v>8353</v>
      </c>
      <c r="H2252" t="s">
        <v>8350</v>
      </c>
      <c r="I2252" t="s">
        <v>8360</v>
      </c>
      <c r="L2252" s="20">
        <v>1972</v>
      </c>
      <c r="M2252" s="20" t="s">
        <v>8354</v>
      </c>
      <c r="N2252" s="20" t="s">
        <v>8353</v>
      </c>
      <c r="O2252" s="20" t="s">
        <v>8350</v>
      </c>
      <c r="P2252" s="20" t="s">
        <v>8360</v>
      </c>
      <c r="Q2252" s="20" t="str">
        <f>CONCATENATE(Table1[[#This Row],[date]],"-",M2252,"-",L2252)</f>
        <v>10-Jun-1972</v>
      </c>
      <c r="R2252" s="24">
        <f t="shared" si="35"/>
        <v>50.992470910335385</v>
      </c>
    </row>
    <row r="2253" spans="1:18" x14ac:dyDescent="0.25">
      <c r="A2253" t="s">
        <v>184</v>
      </c>
      <c r="B2253">
        <v>1999</v>
      </c>
      <c r="C2253" t="s">
        <v>8348</v>
      </c>
      <c r="D2253">
        <v>2</v>
      </c>
      <c r="E2253">
        <v>1</v>
      </c>
      <c r="F2253" s="17">
        <v>40904.199999999997</v>
      </c>
      <c r="G2253" t="s">
        <v>8353</v>
      </c>
      <c r="H2253" t="s">
        <v>8353</v>
      </c>
      <c r="I2253" t="s">
        <v>8366</v>
      </c>
      <c r="L2253" s="20">
        <v>1999</v>
      </c>
      <c r="M2253" s="20" t="s">
        <v>8348</v>
      </c>
      <c r="N2253" s="20" t="s">
        <v>8353</v>
      </c>
      <c r="O2253" s="20" t="s">
        <v>8353</v>
      </c>
      <c r="P2253" s="20" t="s">
        <v>8366</v>
      </c>
      <c r="Q2253" s="20" t="str">
        <f>CONCATENATE(Table1[[#This Row],[date]],"-",M2253,"-",L2253)</f>
        <v>2-Jul-1999</v>
      </c>
      <c r="R2253" s="24">
        <f t="shared" si="35"/>
        <v>23.9349468842405</v>
      </c>
    </row>
    <row r="2254" spans="1:18" x14ac:dyDescent="0.25">
      <c r="A2254" t="s">
        <v>182</v>
      </c>
      <c r="B2254">
        <v>1992</v>
      </c>
      <c r="C2254" t="s">
        <v>8358</v>
      </c>
      <c r="D2254">
        <v>4</v>
      </c>
      <c r="E2254">
        <v>3</v>
      </c>
      <c r="F2254" s="17">
        <v>40932.43</v>
      </c>
      <c r="G2254" t="s">
        <v>8353</v>
      </c>
      <c r="H2254" t="s">
        <v>8349</v>
      </c>
      <c r="I2254" t="s">
        <v>8351</v>
      </c>
      <c r="L2254" s="20">
        <v>1992</v>
      </c>
      <c r="M2254" s="20" t="s">
        <v>8358</v>
      </c>
      <c r="N2254" s="20" t="s">
        <v>8353</v>
      </c>
      <c r="O2254" s="20" t="s">
        <v>8349</v>
      </c>
      <c r="P2254" s="20" t="s">
        <v>8351</v>
      </c>
      <c r="Q2254" s="20" t="str">
        <f>CONCATENATE(Table1[[#This Row],[date]],"-",M2254,"-",L2254)</f>
        <v>4-Aug-1992</v>
      </c>
      <c r="R2254" s="24">
        <f t="shared" si="35"/>
        <v>30.84188911704312</v>
      </c>
    </row>
    <row r="2255" spans="1:18" x14ac:dyDescent="0.25">
      <c r="A2255" t="s">
        <v>180</v>
      </c>
      <c r="B2255">
        <v>1979</v>
      </c>
      <c r="C2255" t="s">
        <v>8355</v>
      </c>
      <c r="D2255">
        <v>16</v>
      </c>
      <c r="E2255">
        <v>3</v>
      </c>
      <c r="F2255" s="17">
        <v>40941.29</v>
      </c>
      <c r="G2255" t="s">
        <v>8353</v>
      </c>
      <c r="H2255" t="s">
        <v>8349</v>
      </c>
      <c r="I2255" t="s">
        <v>8351</v>
      </c>
      <c r="L2255" s="20">
        <v>1979</v>
      </c>
      <c r="M2255" s="20" t="s">
        <v>8355</v>
      </c>
      <c r="N2255" s="20" t="s">
        <v>8353</v>
      </c>
      <c r="O2255" s="20" t="s">
        <v>8349</v>
      </c>
      <c r="P2255" s="20" t="s">
        <v>8351</v>
      </c>
      <c r="Q2255" s="20" t="str">
        <f>CONCATENATE(Table1[[#This Row],[date]],"-",M2255,"-",L2255)</f>
        <v>16-Sep-1979</v>
      </c>
      <c r="R2255" s="24">
        <f t="shared" si="35"/>
        <v>43.726880019469455</v>
      </c>
    </row>
    <row r="2256" spans="1:18" x14ac:dyDescent="0.25">
      <c r="A2256" t="s">
        <v>178</v>
      </c>
      <c r="B2256">
        <v>1983</v>
      </c>
      <c r="C2256" t="s">
        <v>8355</v>
      </c>
      <c r="D2256">
        <v>8</v>
      </c>
      <c r="E2256">
        <v>3</v>
      </c>
      <c r="F2256" s="17">
        <v>40961.29</v>
      </c>
      <c r="G2256" t="s">
        <v>8353</v>
      </c>
      <c r="H2256" t="s">
        <v>8349</v>
      </c>
      <c r="I2256" t="s">
        <v>8360</v>
      </c>
      <c r="L2256" s="20">
        <v>1983</v>
      </c>
      <c r="M2256" s="20" t="s">
        <v>8355</v>
      </c>
      <c r="N2256" s="20" t="s">
        <v>8353</v>
      </c>
      <c r="O2256" s="20" t="s">
        <v>8349</v>
      </c>
      <c r="P2256" s="20" t="s">
        <v>8360</v>
      </c>
      <c r="Q2256" s="20" t="str">
        <f>CONCATENATE(Table1[[#This Row],[date]],"-",M2256,"-",L2256)</f>
        <v>8-Sep-1983</v>
      </c>
      <c r="R2256" s="24">
        <f t="shared" si="35"/>
        <v>39.748781302170286</v>
      </c>
    </row>
    <row r="2257" spans="1:18" x14ac:dyDescent="0.25">
      <c r="A2257" t="s">
        <v>176</v>
      </c>
      <c r="B2257">
        <v>1974</v>
      </c>
      <c r="C2257" t="s">
        <v>8354</v>
      </c>
      <c r="D2257">
        <v>5</v>
      </c>
      <c r="E2257">
        <v>0</v>
      </c>
      <c r="F2257" s="17">
        <v>40974.160000000003</v>
      </c>
      <c r="G2257" t="s">
        <v>8353</v>
      </c>
      <c r="H2257" t="s">
        <v>8349</v>
      </c>
      <c r="I2257" t="s">
        <v>8351</v>
      </c>
      <c r="L2257" s="20">
        <v>1974</v>
      </c>
      <c r="M2257" s="20" t="s">
        <v>8354</v>
      </c>
      <c r="N2257" s="20" t="s">
        <v>8353</v>
      </c>
      <c r="O2257" s="20" t="s">
        <v>8349</v>
      </c>
      <c r="P2257" s="20" t="s">
        <v>8351</v>
      </c>
      <c r="Q2257" s="20" t="str">
        <f>CONCATENATE(Table1[[#This Row],[date]],"-",M2257,"-",L2257)</f>
        <v>5-Jun-1974</v>
      </c>
      <c r="R2257" s="24">
        <f t="shared" si="35"/>
        <v>49.00887087942175</v>
      </c>
    </row>
    <row r="2258" spans="1:18" x14ac:dyDescent="0.25">
      <c r="A2258" t="s">
        <v>174</v>
      </c>
      <c r="B2258">
        <v>1979</v>
      </c>
      <c r="C2258" t="s">
        <v>8359</v>
      </c>
      <c r="D2258">
        <v>11</v>
      </c>
      <c r="E2258">
        <v>1</v>
      </c>
      <c r="F2258" s="17">
        <v>41034.22</v>
      </c>
      <c r="G2258" t="s">
        <v>8353</v>
      </c>
      <c r="H2258" t="s">
        <v>8350</v>
      </c>
      <c r="I2258" t="s">
        <v>8370</v>
      </c>
      <c r="L2258" s="20">
        <v>1979</v>
      </c>
      <c r="M2258" s="20" t="s">
        <v>8359</v>
      </c>
      <c r="N2258" s="20" t="s">
        <v>8353</v>
      </c>
      <c r="O2258" s="20" t="s">
        <v>8350</v>
      </c>
      <c r="P2258" s="20" t="s">
        <v>8370</v>
      </c>
      <c r="Q2258" s="20" t="str">
        <f>CONCATENATE(Table1[[#This Row],[date]],"-",M2258,"-",L2258)</f>
        <v>11-Oct-1979</v>
      </c>
      <c r="R2258" s="24">
        <f t="shared" si="35"/>
        <v>43.658432708688245</v>
      </c>
    </row>
    <row r="2259" spans="1:18" x14ac:dyDescent="0.25">
      <c r="A2259" t="s">
        <v>172</v>
      </c>
      <c r="B2259">
        <v>1972</v>
      </c>
      <c r="C2259" t="s">
        <v>8358</v>
      </c>
      <c r="D2259">
        <v>12</v>
      </c>
      <c r="E2259">
        <v>0</v>
      </c>
      <c r="F2259" s="17">
        <v>41055.29</v>
      </c>
      <c r="G2259" t="s">
        <v>8353</v>
      </c>
      <c r="H2259" t="s">
        <v>8349</v>
      </c>
      <c r="I2259" t="s">
        <v>8360</v>
      </c>
      <c r="L2259" s="20">
        <v>1972</v>
      </c>
      <c r="M2259" s="20" t="s">
        <v>8358</v>
      </c>
      <c r="N2259" s="20" t="s">
        <v>8353</v>
      </c>
      <c r="O2259" s="20" t="s">
        <v>8349</v>
      </c>
      <c r="P2259" s="20" t="s">
        <v>8360</v>
      </c>
      <c r="Q2259" s="20" t="str">
        <f>CONCATENATE(Table1[[#This Row],[date]],"-",M2259,"-",L2259)</f>
        <v>12-Aug-1972</v>
      </c>
      <c r="R2259" s="24">
        <f t="shared" si="35"/>
        <v>50.819986310746067</v>
      </c>
    </row>
    <row r="2260" spans="1:18" x14ac:dyDescent="0.25">
      <c r="A2260" t="s">
        <v>170</v>
      </c>
      <c r="B2260">
        <v>1972</v>
      </c>
      <c r="C2260" t="s">
        <v>8355</v>
      </c>
      <c r="D2260">
        <v>6</v>
      </c>
      <c r="E2260">
        <v>0</v>
      </c>
      <c r="F2260" s="17">
        <v>41097.160000000003</v>
      </c>
      <c r="G2260" t="s">
        <v>8353</v>
      </c>
      <c r="H2260" t="s">
        <v>8350</v>
      </c>
      <c r="I2260" t="s">
        <v>8363</v>
      </c>
      <c r="L2260" s="20">
        <v>1972</v>
      </c>
      <c r="M2260" s="20" t="s">
        <v>8355</v>
      </c>
      <c r="N2260" s="20" t="s">
        <v>8353</v>
      </c>
      <c r="O2260" s="20" t="s">
        <v>8350</v>
      </c>
      <c r="P2260" s="20" t="s">
        <v>8363</v>
      </c>
      <c r="Q2260" s="20" t="str">
        <f>CONCATENATE(Table1[[#This Row],[date]],"-",M2260,"-",L2260)</f>
        <v>6-Sep-1972</v>
      </c>
      <c r="R2260" s="24">
        <f t="shared" si="35"/>
        <v>50.751540041067763</v>
      </c>
    </row>
    <row r="2261" spans="1:18" x14ac:dyDescent="0.25">
      <c r="A2261" t="s">
        <v>168</v>
      </c>
      <c r="B2261">
        <v>1969</v>
      </c>
      <c r="C2261" t="s">
        <v>8358</v>
      </c>
      <c r="D2261">
        <v>8</v>
      </c>
      <c r="E2261">
        <v>0</v>
      </c>
      <c r="F2261" s="17">
        <v>41191.57</v>
      </c>
      <c r="G2261" t="s">
        <v>8353</v>
      </c>
      <c r="H2261" t="s">
        <v>8349</v>
      </c>
      <c r="I2261" t="s">
        <v>8360</v>
      </c>
      <c r="L2261" s="20">
        <v>1969</v>
      </c>
      <c r="M2261" s="20" t="s">
        <v>8358</v>
      </c>
      <c r="N2261" s="20" t="s">
        <v>8353</v>
      </c>
      <c r="O2261" s="20" t="s">
        <v>8349</v>
      </c>
      <c r="P2261" s="20" t="s">
        <v>8360</v>
      </c>
      <c r="Q2261" s="20" t="str">
        <f>CONCATENATE(Table1[[#This Row],[date]],"-",M2261,"-",L2261)</f>
        <v>8-Aug-1969</v>
      </c>
      <c r="R2261" s="24">
        <f t="shared" si="35"/>
        <v>53.833632019115889</v>
      </c>
    </row>
    <row r="2262" spans="1:18" x14ac:dyDescent="0.25">
      <c r="A2262" t="s">
        <v>166</v>
      </c>
      <c r="B2262">
        <v>1964</v>
      </c>
      <c r="C2262" t="s">
        <v>8354</v>
      </c>
      <c r="D2262">
        <v>6</v>
      </c>
      <c r="E2262">
        <v>0</v>
      </c>
      <c r="F2262" s="17">
        <v>41250.39</v>
      </c>
      <c r="G2262" t="s">
        <v>8353</v>
      </c>
      <c r="H2262" t="s">
        <v>8350</v>
      </c>
      <c r="I2262" t="s">
        <v>8360</v>
      </c>
      <c r="L2262" s="20">
        <v>1964</v>
      </c>
      <c r="M2262" s="20" t="s">
        <v>8354</v>
      </c>
      <c r="N2262" s="20" t="s">
        <v>8353</v>
      </c>
      <c r="O2262" s="20" t="s">
        <v>8350</v>
      </c>
      <c r="P2262" s="20" t="s">
        <v>8360</v>
      </c>
      <c r="Q2262" s="20" t="str">
        <f>CONCATENATE(Table1[[#This Row],[date]],"-",M2262,"-",L2262)</f>
        <v>6-Jun-1964</v>
      </c>
      <c r="R2262" s="24">
        <f t="shared" si="35"/>
        <v>59.003422313483917</v>
      </c>
    </row>
    <row r="2263" spans="1:18" x14ac:dyDescent="0.25">
      <c r="A2263" t="s">
        <v>164</v>
      </c>
      <c r="B2263">
        <v>1977</v>
      </c>
      <c r="C2263" t="s">
        <v>8358</v>
      </c>
      <c r="D2263">
        <v>27</v>
      </c>
      <c r="E2263">
        <v>2</v>
      </c>
      <c r="F2263" s="17">
        <v>41271.5</v>
      </c>
      <c r="G2263" t="s">
        <v>8353</v>
      </c>
      <c r="H2263" t="s">
        <v>8349</v>
      </c>
      <c r="I2263" t="s">
        <v>8360</v>
      </c>
      <c r="L2263" s="20">
        <v>1977</v>
      </c>
      <c r="M2263" s="20" t="s">
        <v>8358</v>
      </c>
      <c r="N2263" s="20" t="s">
        <v>8353</v>
      </c>
      <c r="O2263" s="20" t="s">
        <v>8349</v>
      </c>
      <c r="P2263" s="20" t="s">
        <v>8360</v>
      </c>
      <c r="Q2263" s="20" t="str">
        <f>CONCATENATE(Table1[[#This Row],[date]],"-",M2263,"-",L2263)</f>
        <v>27-Aug-1977</v>
      </c>
      <c r="R2263" s="24">
        <f t="shared" si="35"/>
        <v>45.78160316905511</v>
      </c>
    </row>
    <row r="2264" spans="1:18" x14ac:dyDescent="0.25">
      <c r="A2264" t="s">
        <v>162</v>
      </c>
      <c r="B2264">
        <v>1964</v>
      </c>
      <c r="C2264" t="s">
        <v>8359</v>
      </c>
      <c r="D2264">
        <v>7</v>
      </c>
      <c r="E2264">
        <v>0</v>
      </c>
      <c r="F2264" s="17">
        <v>41331.79</v>
      </c>
      <c r="G2264" t="s">
        <v>8353</v>
      </c>
      <c r="H2264" t="s">
        <v>8349</v>
      </c>
      <c r="I2264" t="s">
        <v>8360</v>
      </c>
      <c r="L2264" s="20">
        <v>1964</v>
      </c>
      <c r="M2264" s="20" t="s">
        <v>8359</v>
      </c>
      <c r="N2264" s="20" t="s">
        <v>8353</v>
      </c>
      <c r="O2264" s="20" t="s">
        <v>8349</v>
      </c>
      <c r="P2264" s="20" t="s">
        <v>8360</v>
      </c>
      <c r="Q2264" s="20" t="str">
        <f>CONCATENATE(Table1[[#This Row],[date]],"-",M2264,"-",L2264)</f>
        <v>7-Oct-1964</v>
      </c>
      <c r="R2264" s="24">
        <f t="shared" si="35"/>
        <v>58.666666666666664</v>
      </c>
    </row>
    <row r="2265" spans="1:18" x14ac:dyDescent="0.25">
      <c r="A2265" t="s">
        <v>160</v>
      </c>
      <c r="B2265">
        <v>1971</v>
      </c>
      <c r="C2265" t="s">
        <v>8359</v>
      </c>
      <c r="D2265">
        <v>16</v>
      </c>
      <c r="E2265">
        <v>0</v>
      </c>
      <c r="F2265" s="17">
        <v>41351.879999999997</v>
      </c>
      <c r="G2265" t="s">
        <v>8353</v>
      </c>
      <c r="H2265" t="s">
        <v>8349</v>
      </c>
      <c r="I2265" t="s">
        <v>8360</v>
      </c>
      <c r="L2265" s="20">
        <v>1971</v>
      </c>
      <c r="M2265" s="20" t="s">
        <v>8359</v>
      </c>
      <c r="N2265" s="20" t="s">
        <v>8353</v>
      </c>
      <c r="O2265" s="20" t="s">
        <v>8349</v>
      </c>
      <c r="P2265" s="20" t="s">
        <v>8360</v>
      </c>
      <c r="Q2265" s="20" t="str">
        <f>CONCATENATE(Table1[[#This Row],[date]],"-",M2265,"-",L2265)</f>
        <v>16-Oct-1971</v>
      </c>
      <c r="R2265" s="24">
        <f t="shared" si="35"/>
        <v>51.644746358094842</v>
      </c>
    </row>
    <row r="2266" spans="1:18" x14ac:dyDescent="0.25">
      <c r="A2266" t="s">
        <v>158</v>
      </c>
      <c r="B2266">
        <v>1967</v>
      </c>
      <c r="C2266" t="s">
        <v>8357</v>
      </c>
      <c r="D2266">
        <v>22</v>
      </c>
      <c r="E2266">
        <v>0</v>
      </c>
      <c r="F2266" s="17">
        <v>41505.15</v>
      </c>
      <c r="G2266" t="s">
        <v>8353</v>
      </c>
      <c r="H2266" t="s">
        <v>8349</v>
      </c>
      <c r="I2266" t="s">
        <v>8360</v>
      </c>
      <c r="L2266" s="20">
        <v>1967</v>
      </c>
      <c r="M2266" s="20" t="s">
        <v>8357</v>
      </c>
      <c r="N2266" s="20" t="s">
        <v>8353</v>
      </c>
      <c r="O2266" s="20" t="s">
        <v>8349</v>
      </c>
      <c r="P2266" s="20" t="s">
        <v>8360</v>
      </c>
      <c r="Q2266" s="20" t="str">
        <f>CONCATENATE(Table1[[#This Row],[date]],"-",M2266,"-",L2266)</f>
        <v>22-Dec-1967</v>
      </c>
      <c r="R2266" s="24">
        <f t="shared" si="35"/>
        <v>55.461309380854026</v>
      </c>
    </row>
    <row r="2267" spans="1:18" x14ac:dyDescent="0.25">
      <c r="A2267" t="s">
        <v>156</v>
      </c>
      <c r="B2267">
        <v>1974</v>
      </c>
      <c r="C2267" t="s">
        <v>8352</v>
      </c>
      <c r="D2267">
        <v>24</v>
      </c>
      <c r="E2267">
        <v>0</v>
      </c>
      <c r="F2267" s="17">
        <v>41636.199999999997</v>
      </c>
      <c r="G2267" t="s">
        <v>8353</v>
      </c>
      <c r="H2267" t="s">
        <v>8353</v>
      </c>
      <c r="I2267" t="s">
        <v>8360</v>
      </c>
      <c r="L2267" s="20">
        <v>1974</v>
      </c>
      <c r="M2267" s="20" t="s">
        <v>8352</v>
      </c>
      <c r="N2267" s="20" t="s">
        <v>8353</v>
      </c>
      <c r="O2267" s="20" t="s">
        <v>8353</v>
      </c>
      <c r="P2267" s="20" t="s">
        <v>8360</v>
      </c>
      <c r="Q2267" s="20" t="str">
        <f>CONCATENATE(Table1[[#This Row],[date]],"-",M2267,"-",L2267)</f>
        <v>24-Nov-1974</v>
      </c>
      <c r="R2267" s="24">
        <f t="shared" si="35"/>
        <v>48.537947650859707</v>
      </c>
    </row>
    <row r="2268" spans="1:18" x14ac:dyDescent="0.25">
      <c r="A2268" t="s">
        <v>154</v>
      </c>
      <c r="B2268">
        <v>1976</v>
      </c>
      <c r="C2268" t="s">
        <v>8359</v>
      </c>
      <c r="D2268">
        <v>29</v>
      </c>
      <c r="E2268">
        <v>1</v>
      </c>
      <c r="F2268" s="17">
        <v>41661.599999999999</v>
      </c>
      <c r="G2268" t="s">
        <v>8353</v>
      </c>
      <c r="H2268" t="s">
        <v>8350</v>
      </c>
      <c r="I2268" t="s">
        <v>8360</v>
      </c>
      <c r="L2268" s="20">
        <v>1976</v>
      </c>
      <c r="M2268" s="20" t="s">
        <v>8359</v>
      </c>
      <c r="N2268" s="20" t="s">
        <v>8353</v>
      </c>
      <c r="O2268" s="20" t="s">
        <v>8350</v>
      </c>
      <c r="P2268" s="20" t="s">
        <v>8360</v>
      </c>
      <c r="Q2268" s="20" t="str">
        <f>CONCATENATE(Table1[[#This Row],[date]],"-",M2268,"-",L2268)</f>
        <v>29-Oct-1976</v>
      </c>
      <c r="R2268" s="24">
        <f t="shared" si="35"/>
        <v>46.606433949349757</v>
      </c>
    </row>
    <row r="2269" spans="1:18" x14ac:dyDescent="0.25">
      <c r="A2269" t="s">
        <v>152</v>
      </c>
      <c r="B2269">
        <v>1975</v>
      </c>
      <c r="C2269" t="s">
        <v>8352</v>
      </c>
      <c r="D2269">
        <v>14</v>
      </c>
      <c r="E2269">
        <v>0</v>
      </c>
      <c r="F2269" s="17">
        <v>41676.080000000002</v>
      </c>
      <c r="G2269" t="s">
        <v>8353</v>
      </c>
      <c r="H2269" t="s">
        <v>8349</v>
      </c>
      <c r="I2269" t="s">
        <v>8351</v>
      </c>
      <c r="L2269" s="20">
        <v>1975</v>
      </c>
      <c r="M2269" s="20" t="s">
        <v>8352</v>
      </c>
      <c r="N2269" s="20" t="s">
        <v>8353</v>
      </c>
      <c r="O2269" s="20" t="s">
        <v>8349</v>
      </c>
      <c r="P2269" s="20" t="s">
        <v>8351</v>
      </c>
      <c r="Q2269" s="20" t="str">
        <f>CONCATENATE(Table1[[#This Row],[date]],"-",M2269,"-",L2269)</f>
        <v>14-Nov-1975</v>
      </c>
      <c r="R2269" s="24">
        <f t="shared" si="35"/>
        <v>47.565346147399005</v>
      </c>
    </row>
    <row r="2270" spans="1:18" x14ac:dyDescent="0.25">
      <c r="A2270" t="s">
        <v>150</v>
      </c>
      <c r="B2270">
        <v>1975</v>
      </c>
      <c r="C2270" t="s">
        <v>8355</v>
      </c>
      <c r="D2270">
        <v>29</v>
      </c>
      <c r="E2270">
        <v>1</v>
      </c>
      <c r="F2270" s="17">
        <v>41681.86</v>
      </c>
      <c r="G2270" t="s">
        <v>8353</v>
      </c>
      <c r="H2270" t="s">
        <v>8353</v>
      </c>
      <c r="I2270" t="s">
        <v>8360</v>
      </c>
      <c r="L2270" s="20">
        <v>1975</v>
      </c>
      <c r="M2270" s="20" t="s">
        <v>8355</v>
      </c>
      <c r="N2270" s="20" t="s">
        <v>8353</v>
      </c>
      <c r="O2270" s="20" t="s">
        <v>8353</v>
      </c>
      <c r="P2270" s="20" t="s">
        <v>8360</v>
      </c>
      <c r="Q2270" s="20" t="str">
        <f>CONCATENATE(Table1[[#This Row],[date]],"-",M2270,"-",L2270)</f>
        <v>29-Sep-1975</v>
      </c>
      <c r="R2270" s="24">
        <f t="shared" si="35"/>
        <v>47.691289042856347</v>
      </c>
    </row>
    <row r="2271" spans="1:18" x14ac:dyDescent="0.25">
      <c r="A2271" t="s">
        <v>148</v>
      </c>
      <c r="B2271">
        <v>1962</v>
      </c>
      <c r="C2271" t="s">
        <v>8355</v>
      </c>
      <c r="D2271">
        <v>22</v>
      </c>
      <c r="E2271">
        <v>0</v>
      </c>
      <c r="F2271" s="17">
        <v>41794.629999999997</v>
      </c>
      <c r="G2271" t="s">
        <v>8353</v>
      </c>
      <c r="H2271" t="s">
        <v>8350</v>
      </c>
      <c r="I2271" t="s">
        <v>8360</v>
      </c>
      <c r="L2271" s="20">
        <v>1962</v>
      </c>
      <c r="M2271" s="20" t="s">
        <v>8355</v>
      </c>
      <c r="N2271" s="20" t="s">
        <v>8353</v>
      </c>
      <c r="O2271" s="20" t="s">
        <v>8350</v>
      </c>
      <c r="P2271" s="20" t="s">
        <v>8360</v>
      </c>
      <c r="Q2271" s="20" t="str">
        <f>CONCATENATE(Table1[[#This Row],[date]],"-",M2271,"-",L2271)</f>
        <v>22-Sep-1962</v>
      </c>
      <c r="R2271" s="24">
        <f t="shared" si="35"/>
        <v>60.710443806579818</v>
      </c>
    </row>
    <row r="2272" spans="1:18" x14ac:dyDescent="0.25">
      <c r="A2272" t="s">
        <v>146</v>
      </c>
      <c r="B2272">
        <v>1966</v>
      </c>
      <c r="C2272" t="s">
        <v>8355</v>
      </c>
      <c r="D2272">
        <v>21</v>
      </c>
      <c r="E2272">
        <v>0</v>
      </c>
      <c r="F2272" s="17">
        <v>41886.54</v>
      </c>
      <c r="G2272" t="s">
        <v>8353</v>
      </c>
      <c r="H2272" t="s">
        <v>8350</v>
      </c>
      <c r="I2272" t="s">
        <v>8360</v>
      </c>
      <c r="L2272" s="20">
        <v>1966</v>
      </c>
      <c r="M2272" s="20" t="s">
        <v>8355</v>
      </c>
      <c r="N2272" s="20" t="s">
        <v>8353</v>
      </c>
      <c r="O2272" s="20" t="s">
        <v>8350</v>
      </c>
      <c r="P2272" s="20" t="s">
        <v>8360</v>
      </c>
      <c r="Q2272" s="20" t="str">
        <f>CONCATENATE(Table1[[#This Row],[date]],"-",M2272,"-",L2272)</f>
        <v>21-Sep-1966</v>
      </c>
      <c r="R2272" s="24">
        <f t="shared" si="35"/>
        <v>56.713179758308158</v>
      </c>
    </row>
    <row r="2273" spans="1:18" x14ac:dyDescent="0.25">
      <c r="A2273" t="s">
        <v>144</v>
      </c>
      <c r="B2273">
        <v>1972</v>
      </c>
      <c r="C2273" t="s">
        <v>8354</v>
      </c>
      <c r="D2273">
        <v>8</v>
      </c>
      <c r="E2273">
        <v>1</v>
      </c>
      <c r="F2273" s="17">
        <v>41919.1</v>
      </c>
      <c r="G2273" t="s">
        <v>8353</v>
      </c>
      <c r="H2273" t="s">
        <v>8353</v>
      </c>
      <c r="I2273" t="s">
        <v>8363</v>
      </c>
      <c r="L2273" s="20">
        <v>1972</v>
      </c>
      <c r="M2273" s="20" t="s">
        <v>8354</v>
      </c>
      <c r="N2273" s="20" t="s">
        <v>8353</v>
      </c>
      <c r="O2273" s="20" t="s">
        <v>8353</v>
      </c>
      <c r="P2273" s="20" t="s">
        <v>8363</v>
      </c>
      <c r="Q2273" s="20" t="str">
        <f>CONCATENATE(Table1[[#This Row],[date]],"-",M2273,"-",L2273)</f>
        <v>8-Jun-1972</v>
      </c>
      <c r="R2273" s="24">
        <f t="shared" si="35"/>
        <v>50.997946611909654</v>
      </c>
    </row>
    <row r="2274" spans="1:18" x14ac:dyDescent="0.25">
      <c r="A2274" t="s">
        <v>142</v>
      </c>
      <c r="B2274">
        <v>1984</v>
      </c>
      <c r="C2274" t="s">
        <v>8352</v>
      </c>
      <c r="D2274">
        <v>10</v>
      </c>
      <c r="E2274">
        <v>3</v>
      </c>
      <c r="F2274" s="17">
        <v>41949.24</v>
      </c>
      <c r="G2274" t="s">
        <v>8353</v>
      </c>
      <c r="H2274" t="s">
        <v>8353</v>
      </c>
      <c r="I2274" t="s">
        <v>8351</v>
      </c>
      <c r="L2274" s="20">
        <v>1984</v>
      </c>
      <c r="M2274" s="20" t="s">
        <v>8352</v>
      </c>
      <c r="N2274" s="20" t="s">
        <v>8353</v>
      </c>
      <c r="O2274" s="20" t="s">
        <v>8353</v>
      </c>
      <c r="P2274" s="20" t="s">
        <v>8351</v>
      </c>
      <c r="Q2274" s="20" t="str">
        <f>CONCATENATE(Table1[[#This Row],[date]],"-",M2274,"-",L2274)</f>
        <v>10-Nov-1984</v>
      </c>
      <c r="R2274" s="24">
        <f t="shared" si="35"/>
        <v>38.573579739904176</v>
      </c>
    </row>
    <row r="2275" spans="1:18" x14ac:dyDescent="0.25">
      <c r="A2275" t="s">
        <v>140</v>
      </c>
      <c r="B2275">
        <v>1968</v>
      </c>
      <c r="C2275" t="s">
        <v>8357</v>
      </c>
      <c r="D2275">
        <v>19</v>
      </c>
      <c r="E2275">
        <v>1</v>
      </c>
      <c r="F2275" s="17">
        <v>41999.519999999997</v>
      </c>
      <c r="G2275" t="s">
        <v>8353</v>
      </c>
      <c r="H2275" t="s">
        <v>8350</v>
      </c>
      <c r="I2275" t="s">
        <v>8351</v>
      </c>
      <c r="L2275" s="20">
        <v>1968</v>
      </c>
      <c r="M2275" s="20" t="s">
        <v>8357</v>
      </c>
      <c r="N2275" s="20" t="s">
        <v>8353</v>
      </c>
      <c r="O2275" s="20" t="s">
        <v>8350</v>
      </c>
      <c r="P2275" s="20" t="s">
        <v>8351</v>
      </c>
      <c r="Q2275" s="20" t="str">
        <f>CONCATENATE(Table1[[#This Row],[date]],"-",M2275,"-",L2275)</f>
        <v>19-Dec-1968</v>
      </c>
      <c r="R2275" s="24">
        <f t="shared" si="35"/>
        <v>54.466803559206021</v>
      </c>
    </row>
    <row r="2276" spans="1:18" x14ac:dyDescent="0.25">
      <c r="A2276" t="s">
        <v>138</v>
      </c>
      <c r="B2276">
        <v>1976</v>
      </c>
      <c r="C2276" t="s">
        <v>8352</v>
      </c>
      <c r="D2276">
        <v>28</v>
      </c>
      <c r="E2276">
        <v>0</v>
      </c>
      <c r="F2276" s="17">
        <v>42111.66</v>
      </c>
      <c r="G2276" t="s">
        <v>8353</v>
      </c>
      <c r="H2276" t="s">
        <v>8353</v>
      </c>
      <c r="I2276" t="s">
        <v>8366</v>
      </c>
      <c r="L2276" s="20">
        <v>1976</v>
      </c>
      <c r="M2276" s="20" t="s">
        <v>8352</v>
      </c>
      <c r="N2276" s="20" t="s">
        <v>8353</v>
      </c>
      <c r="O2276" s="20" t="s">
        <v>8353</v>
      </c>
      <c r="P2276" s="20" t="s">
        <v>8366</v>
      </c>
      <c r="Q2276" s="20" t="str">
        <f>CONCATENATE(Table1[[#This Row],[date]],"-",M2276,"-",L2276)</f>
        <v>28-Nov-1976</v>
      </c>
      <c r="R2276" s="24">
        <f t="shared" si="35"/>
        <v>46.5242984257358</v>
      </c>
    </row>
    <row r="2277" spans="1:18" x14ac:dyDescent="0.25">
      <c r="A2277" t="s">
        <v>136</v>
      </c>
      <c r="B2277">
        <v>1997</v>
      </c>
      <c r="C2277" t="s">
        <v>8357</v>
      </c>
      <c r="D2277">
        <v>9</v>
      </c>
      <c r="E2277">
        <v>2</v>
      </c>
      <c r="F2277" s="17">
        <v>42112.24</v>
      </c>
      <c r="G2277" t="s">
        <v>8353</v>
      </c>
      <c r="H2277" t="s">
        <v>8350</v>
      </c>
      <c r="I2277" t="s">
        <v>8351</v>
      </c>
      <c r="L2277" s="20">
        <v>1997</v>
      </c>
      <c r="M2277" s="20" t="s">
        <v>8357</v>
      </c>
      <c r="N2277" s="20" t="s">
        <v>8353</v>
      </c>
      <c r="O2277" s="20" t="s">
        <v>8350</v>
      </c>
      <c r="P2277" s="20" t="s">
        <v>8351</v>
      </c>
      <c r="Q2277" s="20" t="str">
        <f>CONCATENATE(Table1[[#This Row],[date]],"-",M2277,"-",L2277)</f>
        <v>9-Dec-1997</v>
      </c>
      <c r="R2277" s="24">
        <f t="shared" si="35"/>
        <v>25.496805597809551</v>
      </c>
    </row>
    <row r="2278" spans="1:18" x14ac:dyDescent="0.25">
      <c r="A2278" t="s">
        <v>134</v>
      </c>
      <c r="B2278">
        <v>1979</v>
      </c>
      <c r="C2278" t="s">
        <v>8348</v>
      </c>
      <c r="D2278">
        <v>3</v>
      </c>
      <c r="E2278">
        <v>3</v>
      </c>
      <c r="F2278" s="17">
        <v>42124.52</v>
      </c>
      <c r="G2278" t="s">
        <v>8353</v>
      </c>
      <c r="H2278" t="s">
        <v>8353</v>
      </c>
      <c r="I2278" t="s">
        <v>8351</v>
      </c>
      <c r="L2278" s="20">
        <v>1979</v>
      </c>
      <c r="M2278" s="20" t="s">
        <v>8348</v>
      </c>
      <c r="N2278" s="20" t="s">
        <v>8353</v>
      </c>
      <c r="O2278" s="20" t="s">
        <v>8353</v>
      </c>
      <c r="P2278" s="20" t="s">
        <v>8351</v>
      </c>
      <c r="Q2278" s="20" t="str">
        <f>CONCATENATE(Table1[[#This Row],[date]],"-",M2278,"-",L2278)</f>
        <v>3-Jul-1979</v>
      </c>
      <c r="R2278" s="24">
        <f t="shared" si="35"/>
        <v>43.932221951813091</v>
      </c>
    </row>
    <row r="2279" spans="1:18" x14ac:dyDescent="0.25">
      <c r="A2279" t="s">
        <v>132</v>
      </c>
      <c r="B2279">
        <v>1973</v>
      </c>
      <c r="C2279" t="s">
        <v>8355</v>
      </c>
      <c r="D2279">
        <v>18</v>
      </c>
      <c r="E2279">
        <v>0</v>
      </c>
      <c r="F2279" s="17">
        <v>42188.15</v>
      </c>
      <c r="G2279" t="s">
        <v>8353</v>
      </c>
      <c r="H2279" t="s">
        <v>8353</v>
      </c>
      <c r="I2279" t="s">
        <v>8360</v>
      </c>
      <c r="L2279" s="20">
        <v>1973</v>
      </c>
      <c r="M2279" s="20" t="s">
        <v>8355</v>
      </c>
      <c r="N2279" s="20" t="s">
        <v>8353</v>
      </c>
      <c r="O2279" s="20" t="s">
        <v>8353</v>
      </c>
      <c r="P2279" s="20" t="s">
        <v>8360</v>
      </c>
      <c r="Q2279" s="20" t="str">
        <f>CONCATENATE(Table1[[#This Row],[date]],"-",M2279,"-",L2279)</f>
        <v>18-Sep-1973</v>
      </c>
      <c r="R2279" s="24">
        <f t="shared" si="35"/>
        <v>49.721372201642772</v>
      </c>
    </row>
    <row r="2280" spans="1:18" x14ac:dyDescent="0.25">
      <c r="A2280" t="s">
        <v>130</v>
      </c>
      <c r="B2280">
        <v>1975</v>
      </c>
      <c r="C2280" t="s">
        <v>8358</v>
      </c>
      <c r="D2280">
        <v>15</v>
      </c>
      <c r="E2280">
        <v>1</v>
      </c>
      <c r="F2280" s="17">
        <v>42211.14</v>
      </c>
      <c r="G2280" t="s">
        <v>8353</v>
      </c>
      <c r="H2280" t="s">
        <v>8350</v>
      </c>
      <c r="I2280" t="s">
        <v>8351</v>
      </c>
      <c r="L2280" s="20">
        <v>1975</v>
      </c>
      <c r="M2280" s="20" t="s">
        <v>8358</v>
      </c>
      <c r="N2280" s="20" t="s">
        <v>8353</v>
      </c>
      <c r="O2280" s="20" t="s">
        <v>8350</v>
      </c>
      <c r="P2280" s="20" t="s">
        <v>8351</v>
      </c>
      <c r="Q2280" s="20" t="str">
        <f>CONCATENATE(Table1[[#This Row],[date]],"-",M2280,"-",L2280)</f>
        <v>15-Aug-1975</v>
      </c>
      <c r="R2280" s="24">
        <f t="shared" si="35"/>
        <v>47.814494049282004</v>
      </c>
    </row>
    <row r="2281" spans="1:18" x14ac:dyDescent="0.25">
      <c r="A2281" t="s">
        <v>128</v>
      </c>
      <c r="B2281">
        <v>1967</v>
      </c>
      <c r="C2281" t="s">
        <v>8354</v>
      </c>
      <c r="D2281">
        <v>28</v>
      </c>
      <c r="E2281">
        <v>0</v>
      </c>
      <c r="F2281" s="17">
        <v>42303.69</v>
      </c>
      <c r="G2281" t="s">
        <v>8353</v>
      </c>
      <c r="H2281" t="s">
        <v>8349</v>
      </c>
      <c r="I2281" t="s">
        <v>8363</v>
      </c>
      <c r="L2281" s="20">
        <v>1967</v>
      </c>
      <c r="M2281" s="20" t="s">
        <v>8354</v>
      </c>
      <c r="N2281" s="20" t="s">
        <v>8353</v>
      </c>
      <c r="O2281" s="20" t="s">
        <v>8349</v>
      </c>
      <c r="P2281" s="20" t="s">
        <v>8363</v>
      </c>
      <c r="Q2281" s="20" t="str">
        <f>CONCATENATE(Table1[[#This Row],[date]],"-",M2281,"-",L2281)</f>
        <v>28-Jun-1967</v>
      </c>
      <c r="R2281" s="24">
        <f t="shared" si="35"/>
        <v>55.945914789375088</v>
      </c>
    </row>
    <row r="2282" spans="1:18" x14ac:dyDescent="0.25">
      <c r="A2282" t="s">
        <v>126</v>
      </c>
      <c r="B2282">
        <v>1968</v>
      </c>
      <c r="C2282" t="s">
        <v>8358</v>
      </c>
      <c r="D2282">
        <v>3</v>
      </c>
      <c r="E2282">
        <v>0</v>
      </c>
      <c r="F2282" s="17">
        <v>42478.6</v>
      </c>
      <c r="G2282" t="s">
        <v>8353</v>
      </c>
      <c r="H2282" t="s">
        <v>8349</v>
      </c>
      <c r="I2282" t="s">
        <v>8360</v>
      </c>
      <c r="L2282" s="20">
        <v>1968</v>
      </c>
      <c r="M2282" s="20" t="s">
        <v>8358</v>
      </c>
      <c r="N2282" s="20" t="s">
        <v>8353</v>
      </c>
      <c r="O2282" s="20" t="s">
        <v>8349</v>
      </c>
      <c r="P2282" s="20" t="s">
        <v>8360</v>
      </c>
      <c r="Q2282" s="20" t="str">
        <f>CONCATENATE(Table1[[#This Row],[date]],"-",M2282,"-",L2282)</f>
        <v>3-Aug-1968</v>
      </c>
      <c r="R2282" s="24">
        <f t="shared" si="35"/>
        <v>54.844626967830251</v>
      </c>
    </row>
    <row r="2283" spans="1:18" x14ac:dyDescent="0.25">
      <c r="A2283" t="s">
        <v>124</v>
      </c>
      <c r="B2283">
        <v>1967</v>
      </c>
      <c r="C2283" t="s">
        <v>8354</v>
      </c>
      <c r="D2283">
        <v>27</v>
      </c>
      <c r="E2283">
        <v>0</v>
      </c>
      <c r="F2283" s="17">
        <v>42538.720000000001</v>
      </c>
      <c r="G2283" t="s">
        <v>8353</v>
      </c>
      <c r="H2283" t="s">
        <v>8350</v>
      </c>
      <c r="I2283" t="s">
        <v>8360</v>
      </c>
      <c r="L2283" s="20">
        <v>1967</v>
      </c>
      <c r="M2283" s="20" t="s">
        <v>8354</v>
      </c>
      <c r="N2283" s="20" t="s">
        <v>8353</v>
      </c>
      <c r="O2283" s="20" t="s">
        <v>8350</v>
      </c>
      <c r="P2283" s="20" t="s">
        <v>8360</v>
      </c>
      <c r="Q2283" s="20" t="str">
        <f>CONCATENATE(Table1[[#This Row],[date]],"-",M2283,"-",L2283)</f>
        <v>27-Jun-1967</v>
      </c>
      <c r="R2283" s="24">
        <f t="shared" si="35"/>
        <v>55.948652673039049</v>
      </c>
    </row>
    <row r="2284" spans="1:18" x14ac:dyDescent="0.25">
      <c r="A2284" t="s">
        <v>122</v>
      </c>
      <c r="B2284">
        <v>1979</v>
      </c>
      <c r="C2284" t="s">
        <v>8357</v>
      </c>
      <c r="D2284">
        <v>27</v>
      </c>
      <c r="E2284">
        <v>2</v>
      </c>
      <c r="F2284" s="17">
        <v>42560.43</v>
      </c>
      <c r="G2284" t="s">
        <v>8353</v>
      </c>
      <c r="H2284" t="s">
        <v>8350</v>
      </c>
      <c r="I2284" t="s">
        <v>8351</v>
      </c>
      <c r="L2284" s="20">
        <v>1979</v>
      </c>
      <c r="M2284" s="20" t="s">
        <v>8357</v>
      </c>
      <c r="N2284" s="20" t="s">
        <v>8353</v>
      </c>
      <c r="O2284" s="20" t="s">
        <v>8350</v>
      </c>
      <c r="P2284" s="20" t="s">
        <v>8351</v>
      </c>
      <c r="Q2284" s="20" t="str">
        <f>CONCATENATE(Table1[[#This Row],[date]],"-",M2284,"-",L2284)</f>
        <v>27-Dec-1979</v>
      </c>
      <c r="R2284" s="24">
        <f t="shared" si="35"/>
        <v>43.447614991482112</v>
      </c>
    </row>
    <row r="2285" spans="1:18" x14ac:dyDescent="0.25">
      <c r="A2285" t="s">
        <v>120</v>
      </c>
      <c r="B2285">
        <v>1971</v>
      </c>
      <c r="C2285" t="s">
        <v>8352</v>
      </c>
      <c r="D2285">
        <v>3</v>
      </c>
      <c r="E2285">
        <v>0</v>
      </c>
      <c r="F2285" s="17">
        <v>42644.2</v>
      </c>
      <c r="G2285" t="s">
        <v>8353</v>
      </c>
      <c r="H2285" t="s">
        <v>8350</v>
      </c>
      <c r="I2285" t="s">
        <v>8360</v>
      </c>
      <c r="L2285" s="20">
        <v>1971</v>
      </c>
      <c r="M2285" s="20" t="s">
        <v>8352</v>
      </c>
      <c r="N2285" s="20" t="s">
        <v>8353</v>
      </c>
      <c r="O2285" s="20" t="s">
        <v>8350</v>
      </c>
      <c r="P2285" s="20" t="s">
        <v>8360</v>
      </c>
      <c r="Q2285" s="20" t="str">
        <f>CONCATENATE(Table1[[#This Row],[date]],"-",M2285,"-",L2285)</f>
        <v>3-Nov-1971</v>
      </c>
      <c r="R2285" s="24">
        <f t="shared" si="35"/>
        <v>51.595464407480108</v>
      </c>
    </row>
    <row r="2286" spans="1:18" x14ac:dyDescent="0.25">
      <c r="A2286" t="s">
        <v>118</v>
      </c>
      <c r="B2286">
        <v>1977</v>
      </c>
      <c r="C2286" t="s">
        <v>8359</v>
      </c>
      <c r="D2286">
        <v>21</v>
      </c>
      <c r="E2286">
        <v>2</v>
      </c>
      <c r="F2286" s="17">
        <v>42760.5</v>
      </c>
      <c r="G2286" t="s">
        <v>8353</v>
      </c>
      <c r="H2286" t="s">
        <v>8349</v>
      </c>
      <c r="I2286" t="s">
        <v>8356</v>
      </c>
      <c r="L2286" s="20">
        <v>1977</v>
      </c>
      <c r="M2286" s="20" t="s">
        <v>8359</v>
      </c>
      <c r="N2286" s="20" t="s">
        <v>8353</v>
      </c>
      <c r="O2286" s="20" t="s">
        <v>8349</v>
      </c>
      <c r="P2286" s="20" t="s">
        <v>8356</v>
      </c>
      <c r="Q2286" s="20" t="str">
        <f>CONCATENATE(Table1[[#This Row],[date]],"-",M2286,"-",L2286)</f>
        <v>21-Oct-1977</v>
      </c>
      <c r="R2286" s="24">
        <f t="shared" si="35"/>
        <v>45.631014796691133</v>
      </c>
    </row>
    <row r="2287" spans="1:18" x14ac:dyDescent="0.25">
      <c r="A2287" t="s">
        <v>116</v>
      </c>
      <c r="B2287">
        <v>1965</v>
      </c>
      <c r="C2287" t="s">
        <v>8359</v>
      </c>
      <c r="D2287">
        <v>29</v>
      </c>
      <c r="E2287">
        <v>0</v>
      </c>
      <c r="F2287" s="17">
        <v>42764.12</v>
      </c>
      <c r="G2287" t="s">
        <v>8353</v>
      </c>
      <c r="H2287" t="s">
        <v>8349</v>
      </c>
      <c r="I2287" t="s">
        <v>8360</v>
      </c>
      <c r="L2287" s="20">
        <v>1965</v>
      </c>
      <c r="M2287" s="20" t="s">
        <v>8359</v>
      </c>
      <c r="N2287" s="20" t="s">
        <v>8353</v>
      </c>
      <c r="O2287" s="20" t="s">
        <v>8349</v>
      </c>
      <c r="P2287" s="20" t="s">
        <v>8360</v>
      </c>
      <c r="Q2287" s="20" t="str">
        <f>CONCATENATE(Table1[[#This Row],[date]],"-",M2287,"-",L2287)</f>
        <v>29-Oct-1965</v>
      </c>
      <c r="R2287" s="24">
        <f t="shared" si="35"/>
        <v>57.609123393196896</v>
      </c>
    </row>
    <row r="2288" spans="1:18" x14ac:dyDescent="0.25">
      <c r="A2288" t="s">
        <v>114</v>
      </c>
      <c r="B2288">
        <v>1972</v>
      </c>
      <c r="C2288" t="s">
        <v>8355</v>
      </c>
      <c r="D2288">
        <v>10</v>
      </c>
      <c r="E2288">
        <v>2</v>
      </c>
      <c r="F2288" s="17">
        <v>42856.84</v>
      </c>
      <c r="G2288" t="s">
        <v>8353</v>
      </c>
      <c r="H2288" t="s">
        <v>8353</v>
      </c>
      <c r="I2288" t="s">
        <v>8360</v>
      </c>
      <c r="L2288" s="20">
        <v>1972</v>
      </c>
      <c r="M2288" s="20" t="s">
        <v>8355</v>
      </c>
      <c r="N2288" s="20" t="s">
        <v>8353</v>
      </c>
      <c r="O2288" s="20" t="s">
        <v>8353</v>
      </c>
      <c r="P2288" s="20" t="s">
        <v>8360</v>
      </c>
      <c r="Q2288" s="20" t="str">
        <f>CONCATENATE(Table1[[#This Row],[date]],"-",M2288,"-",L2288)</f>
        <v>10-Sep-1972</v>
      </c>
      <c r="R2288" s="24">
        <f t="shared" si="35"/>
        <v>50.740588637919231</v>
      </c>
    </row>
    <row r="2289" spans="1:18" x14ac:dyDescent="0.25">
      <c r="A2289" t="s">
        <v>112</v>
      </c>
      <c r="B2289">
        <v>1975</v>
      </c>
      <c r="C2289" t="s">
        <v>8359</v>
      </c>
      <c r="D2289">
        <v>23</v>
      </c>
      <c r="E2289">
        <v>1</v>
      </c>
      <c r="F2289" s="17">
        <v>42969.85</v>
      </c>
      <c r="G2289" t="s">
        <v>8353</v>
      </c>
      <c r="H2289" t="s">
        <v>8350</v>
      </c>
      <c r="I2289" t="s">
        <v>8351</v>
      </c>
      <c r="L2289" s="20">
        <v>1975</v>
      </c>
      <c r="M2289" s="20" t="s">
        <v>8359</v>
      </c>
      <c r="N2289" s="20" t="s">
        <v>8353</v>
      </c>
      <c r="O2289" s="20" t="s">
        <v>8350</v>
      </c>
      <c r="P2289" s="20" t="s">
        <v>8351</v>
      </c>
      <c r="Q2289" s="20" t="str">
        <f>CONCATENATE(Table1[[#This Row],[date]],"-",M2289,"-",L2289)</f>
        <v>23-Oct-1975</v>
      </c>
      <c r="R2289" s="24">
        <f t="shared" si="35"/>
        <v>47.625579706095991</v>
      </c>
    </row>
    <row r="2290" spans="1:18" x14ac:dyDescent="0.25">
      <c r="A2290" t="s">
        <v>110</v>
      </c>
      <c r="B2290">
        <v>1978</v>
      </c>
      <c r="C2290" t="s">
        <v>8352</v>
      </c>
      <c r="D2290">
        <v>4</v>
      </c>
      <c r="E2290">
        <v>0</v>
      </c>
      <c r="F2290" s="17">
        <v>42983.46</v>
      </c>
      <c r="G2290" t="s">
        <v>8353</v>
      </c>
      <c r="H2290" t="s">
        <v>8349</v>
      </c>
      <c r="I2290" t="s">
        <v>8356</v>
      </c>
      <c r="L2290" s="20">
        <v>1978</v>
      </c>
      <c r="M2290" s="20" t="s">
        <v>8352</v>
      </c>
      <c r="N2290" s="20" t="s">
        <v>8353</v>
      </c>
      <c r="O2290" s="20" t="s">
        <v>8349</v>
      </c>
      <c r="P2290" s="20" t="s">
        <v>8356</v>
      </c>
      <c r="Q2290" s="20" t="str">
        <f>CONCATENATE(Table1[[#This Row],[date]],"-",M2290,"-",L2290)</f>
        <v>4-Nov-1978</v>
      </c>
      <c r="R2290" s="24">
        <f t="shared" si="35"/>
        <v>44.592702815308613</v>
      </c>
    </row>
    <row r="2291" spans="1:18" x14ac:dyDescent="0.25">
      <c r="A2291" t="s">
        <v>108</v>
      </c>
      <c r="B2291">
        <v>1965</v>
      </c>
      <c r="C2291" t="s">
        <v>8352</v>
      </c>
      <c r="D2291">
        <v>29</v>
      </c>
      <c r="E2291">
        <v>0</v>
      </c>
      <c r="F2291" s="17">
        <v>43073.760000000002</v>
      </c>
      <c r="G2291" t="s">
        <v>8349</v>
      </c>
      <c r="H2291" t="s">
        <v>8349</v>
      </c>
      <c r="I2291" t="s">
        <v>8360</v>
      </c>
      <c r="L2291" s="20">
        <v>1965</v>
      </c>
      <c r="M2291" s="20" t="s">
        <v>8352</v>
      </c>
      <c r="N2291" s="20" t="s">
        <v>8349</v>
      </c>
      <c r="O2291" s="20" t="s">
        <v>8349</v>
      </c>
      <c r="P2291" s="20" t="s">
        <v>8360</v>
      </c>
      <c r="Q2291" s="20" t="str">
        <f>CONCATENATE(Table1[[#This Row],[date]],"-",M2291,"-",L2291)</f>
        <v>29-Nov-1965</v>
      </c>
      <c r="R2291" s="24">
        <f t="shared" si="35"/>
        <v>57.524247064828991</v>
      </c>
    </row>
    <row r="2292" spans="1:18" x14ac:dyDescent="0.25">
      <c r="A2292" t="s">
        <v>106</v>
      </c>
      <c r="B2292">
        <v>1969</v>
      </c>
      <c r="C2292" t="s">
        <v>8357</v>
      </c>
      <c r="D2292">
        <v>3</v>
      </c>
      <c r="E2292">
        <v>0</v>
      </c>
      <c r="F2292" s="17">
        <v>43254.42</v>
      </c>
      <c r="G2292" t="s">
        <v>8349</v>
      </c>
      <c r="H2292" t="s">
        <v>8349</v>
      </c>
      <c r="I2292" t="s">
        <v>8363</v>
      </c>
      <c r="L2292" s="20">
        <v>1969</v>
      </c>
      <c r="M2292" s="20" t="s">
        <v>8357</v>
      </c>
      <c r="N2292" s="20" t="s">
        <v>8349</v>
      </c>
      <c r="O2292" s="20" t="s">
        <v>8349</v>
      </c>
      <c r="P2292" s="20" t="s">
        <v>8363</v>
      </c>
      <c r="Q2292" s="20" t="str">
        <f>CONCATENATE(Table1[[#This Row],[date]],"-",M2292,"-",L2292)</f>
        <v>3-Dec-1969</v>
      </c>
      <c r="R2292" s="24">
        <f t="shared" si="35"/>
        <v>53.513291517323772</v>
      </c>
    </row>
    <row r="2293" spans="1:18" x14ac:dyDescent="0.25">
      <c r="A2293" t="s">
        <v>104</v>
      </c>
      <c r="B2293">
        <v>1965</v>
      </c>
      <c r="C2293" t="s">
        <v>8358</v>
      </c>
      <c r="D2293">
        <v>22</v>
      </c>
      <c r="E2293">
        <v>0</v>
      </c>
      <c r="F2293" s="17">
        <v>43578.94</v>
      </c>
      <c r="G2293" t="s">
        <v>8349</v>
      </c>
      <c r="H2293" t="s">
        <v>8349</v>
      </c>
      <c r="I2293" t="s">
        <v>8356</v>
      </c>
      <c r="L2293" s="20">
        <v>1965</v>
      </c>
      <c r="M2293" s="20" t="s">
        <v>8358</v>
      </c>
      <c r="N2293" s="20" t="s">
        <v>8349</v>
      </c>
      <c r="O2293" s="20" t="s">
        <v>8349</v>
      </c>
      <c r="P2293" s="20" t="s">
        <v>8356</v>
      </c>
      <c r="Q2293" s="20" t="str">
        <f>CONCATENATE(Table1[[#This Row],[date]],"-",M2293,"-",L2293)</f>
        <v>22-Aug-1965</v>
      </c>
      <c r="R2293" s="24">
        <f t="shared" si="35"/>
        <v>57.795303726391012</v>
      </c>
    </row>
    <row r="2294" spans="1:18" x14ac:dyDescent="0.25">
      <c r="A2294" t="s">
        <v>102</v>
      </c>
      <c r="B2294">
        <v>1986</v>
      </c>
      <c r="C2294" t="s">
        <v>8357</v>
      </c>
      <c r="D2294">
        <v>29</v>
      </c>
      <c r="E2294">
        <v>3</v>
      </c>
      <c r="F2294" s="17">
        <v>43753.34</v>
      </c>
      <c r="G2294" t="s">
        <v>8349</v>
      </c>
      <c r="H2294" t="s">
        <v>8353</v>
      </c>
      <c r="I2294" t="s">
        <v>8361</v>
      </c>
      <c r="L2294" s="20">
        <v>1986</v>
      </c>
      <c r="M2294" s="20" t="s">
        <v>8357</v>
      </c>
      <c r="N2294" s="20" t="s">
        <v>8349</v>
      </c>
      <c r="O2294" s="20" t="s">
        <v>8353</v>
      </c>
      <c r="P2294" s="20" t="s">
        <v>8361</v>
      </c>
      <c r="Q2294" s="20" t="str">
        <f>CONCATENATE(Table1[[#This Row],[date]],"-",M2294,"-",L2294)</f>
        <v>29-Dec-1986</v>
      </c>
      <c r="R2294" s="24">
        <f t="shared" si="35"/>
        <v>36.44210678002738</v>
      </c>
    </row>
    <row r="2295" spans="1:18" x14ac:dyDescent="0.25">
      <c r="A2295" t="s">
        <v>100</v>
      </c>
      <c r="B2295">
        <v>1966</v>
      </c>
      <c r="C2295" t="s">
        <v>8359</v>
      </c>
      <c r="D2295">
        <v>25</v>
      </c>
      <c r="E2295">
        <v>2</v>
      </c>
      <c r="F2295" s="17">
        <v>43813.87</v>
      </c>
      <c r="G2295" t="s">
        <v>8349</v>
      </c>
      <c r="H2295" t="s">
        <v>8349</v>
      </c>
      <c r="I2295" t="s">
        <v>8351</v>
      </c>
      <c r="L2295" s="20">
        <v>1966</v>
      </c>
      <c r="M2295" s="20" t="s">
        <v>8359</v>
      </c>
      <c r="N2295" s="20" t="s">
        <v>8349</v>
      </c>
      <c r="O2295" s="20" t="s">
        <v>8349</v>
      </c>
      <c r="P2295" s="20" t="s">
        <v>8351</v>
      </c>
      <c r="Q2295" s="20" t="str">
        <f>CONCATENATE(Table1[[#This Row],[date]],"-",M2295,"-",L2295)</f>
        <v>25-Oct-1966</v>
      </c>
      <c r="R2295" s="24">
        <f t="shared" si="35"/>
        <v>56.620090634441091</v>
      </c>
    </row>
    <row r="2296" spans="1:18" x14ac:dyDescent="0.25">
      <c r="A2296" t="s">
        <v>98</v>
      </c>
      <c r="B2296">
        <v>1966</v>
      </c>
      <c r="C2296" t="s">
        <v>8348</v>
      </c>
      <c r="D2296">
        <v>2</v>
      </c>
      <c r="E2296">
        <v>0</v>
      </c>
      <c r="F2296" s="17">
        <v>43817.45</v>
      </c>
      <c r="G2296" t="s">
        <v>8349</v>
      </c>
      <c r="H2296" t="s">
        <v>8350</v>
      </c>
      <c r="I2296" t="s">
        <v>8356</v>
      </c>
      <c r="L2296" s="20">
        <v>1966</v>
      </c>
      <c r="M2296" s="20" t="s">
        <v>8348</v>
      </c>
      <c r="N2296" s="20" t="s">
        <v>8349</v>
      </c>
      <c r="O2296" s="20" t="s">
        <v>8350</v>
      </c>
      <c r="P2296" s="20" t="s">
        <v>8356</v>
      </c>
      <c r="Q2296" s="20" t="str">
        <f>CONCATENATE(Table1[[#This Row],[date]],"-",M2296,"-",L2296)</f>
        <v>2-Jul-1966</v>
      </c>
      <c r="R2296" s="24">
        <f t="shared" si="35"/>
        <v>56.934950906344412</v>
      </c>
    </row>
    <row r="2297" spans="1:18" x14ac:dyDescent="0.25">
      <c r="A2297" t="s">
        <v>96</v>
      </c>
      <c r="B2297">
        <v>1980</v>
      </c>
      <c r="C2297" t="s">
        <v>8352</v>
      </c>
      <c r="D2297">
        <v>10</v>
      </c>
      <c r="E2297">
        <v>2</v>
      </c>
      <c r="F2297" s="17">
        <v>43896.38</v>
      </c>
      <c r="G2297" t="s">
        <v>8349</v>
      </c>
      <c r="H2297" t="s">
        <v>8353</v>
      </c>
      <c r="I2297" t="s">
        <v>8351</v>
      </c>
      <c r="L2297" s="20">
        <v>1980</v>
      </c>
      <c r="M2297" s="20" t="s">
        <v>8352</v>
      </c>
      <c r="N2297" s="20" t="s">
        <v>8349</v>
      </c>
      <c r="O2297" s="20" t="s">
        <v>8353</v>
      </c>
      <c r="P2297" s="20" t="s">
        <v>8351</v>
      </c>
      <c r="Q2297" s="20" t="str">
        <f>CONCATENATE(Table1[[#This Row],[date]],"-",M2297,"-",L2297)</f>
        <v>10-Nov-1980</v>
      </c>
      <c r="R2297" s="24">
        <f t="shared" si="35"/>
        <v>42.573579739904176</v>
      </c>
    </row>
    <row r="2298" spans="1:18" x14ac:dyDescent="0.25">
      <c r="A2298" t="s">
        <v>94</v>
      </c>
      <c r="B2298">
        <v>1966</v>
      </c>
      <c r="C2298" t="s">
        <v>8359</v>
      </c>
      <c r="D2298">
        <v>5</v>
      </c>
      <c r="E2298">
        <v>0</v>
      </c>
      <c r="F2298" s="17">
        <v>43921.18</v>
      </c>
      <c r="G2298" t="s">
        <v>8349</v>
      </c>
      <c r="H2298" t="s">
        <v>8349</v>
      </c>
      <c r="I2298" t="s">
        <v>8356</v>
      </c>
      <c r="L2298" s="20">
        <v>1966</v>
      </c>
      <c r="M2298" s="20" t="s">
        <v>8359</v>
      </c>
      <c r="N2298" s="20" t="s">
        <v>8349</v>
      </c>
      <c r="O2298" s="20" t="s">
        <v>8349</v>
      </c>
      <c r="P2298" s="20" t="s">
        <v>8356</v>
      </c>
      <c r="Q2298" s="20" t="str">
        <f>CONCATENATE(Table1[[#This Row],[date]],"-",M2298,"-",L2298)</f>
        <v>5-Oct-1966</v>
      </c>
      <c r="R2298" s="24">
        <f t="shared" si="35"/>
        <v>56.674848942598189</v>
      </c>
    </row>
    <row r="2299" spans="1:18" x14ac:dyDescent="0.25">
      <c r="A2299" t="s">
        <v>92</v>
      </c>
      <c r="B2299">
        <v>1988</v>
      </c>
      <c r="C2299" t="s">
        <v>8348</v>
      </c>
      <c r="D2299">
        <v>16</v>
      </c>
      <c r="E2299">
        <v>1</v>
      </c>
      <c r="F2299" s="17">
        <v>43943.88</v>
      </c>
      <c r="G2299" t="s">
        <v>8349</v>
      </c>
      <c r="H2299" t="s">
        <v>8353</v>
      </c>
      <c r="I2299" t="s">
        <v>8356</v>
      </c>
      <c r="L2299" s="20">
        <v>1988</v>
      </c>
      <c r="M2299" s="20" t="s">
        <v>8348</v>
      </c>
      <c r="N2299" s="20" t="s">
        <v>8349</v>
      </c>
      <c r="O2299" s="20" t="s">
        <v>8353</v>
      </c>
      <c r="P2299" s="20" t="s">
        <v>8356</v>
      </c>
      <c r="Q2299" s="20" t="str">
        <f>CONCATENATE(Table1[[#This Row],[date]],"-",M2299,"-",L2299)</f>
        <v>16-Jul-1988</v>
      </c>
      <c r="R2299" s="24">
        <f t="shared" si="35"/>
        <v>34.893908281998634</v>
      </c>
    </row>
    <row r="2300" spans="1:18" x14ac:dyDescent="0.25">
      <c r="A2300" t="s">
        <v>90</v>
      </c>
      <c r="B2300">
        <v>1975</v>
      </c>
      <c r="C2300" t="s">
        <v>8354</v>
      </c>
      <c r="D2300">
        <v>1</v>
      </c>
      <c r="E2300">
        <v>2</v>
      </c>
      <c r="F2300" s="17">
        <v>44202.65</v>
      </c>
      <c r="G2300" t="s">
        <v>8349</v>
      </c>
      <c r="H2300" t="s">
        <v>8349</v>
      </c>
      <c r="I2300" t="s">
        <v>8351</v>
      </c>
      <c r="L2300" s="20">
        <v>1975</v>
      </c>
      <c r="M2300" s="20" t="s">
        <v>8354</v>
      </c>
      <c r="N2300" s="20" t="s">
        <v>8349</v>
      </c>
      <c r="O2300" s="20" t="s">
        <v>8349</v>
      </c>
      <c r="P2300" s="20" t="s">
        <v>8351</v>
      </c>
      <c r="Q2300" s="20" t="str">
        <f>CONCATENATE(Table1[[#This Row],[date]],"-",M2300,"-",L2300)</f>
        <v>1-Jun-1975</v>
      </c>
      <c r="R2300" s="24">
        <f t="shared" si="35"/>
        <v>48.019835726658101</v>
      </c>
    </row>
    <row r="2301" spans="1:18" x14ac:dyDescent="0.25">
      <c r="A2301" t="s">
        <v>88</v>
      </c>
      <c r="B2301">
        <v>1968</v>
      </c>
      <c r="C2301" t="s">
        <v>8352</v>
      </c>
      <c r="D2301">
        <v>24</v>
      </c>
      <c r="E2301">
        <v>2</v>
      </c>
      <c r="F2301" s="17">
        <v>44260.75</v>
      </c>
      <c r="G2301" t="s">
        <v>8349</v>
      </c>
      <c r="H2301" t="s">
        <v>8353</v>
      </c>
      <c r="I2301" t="s">
        <v>8351</v>
      </c>
      <c r="L2301" s="20">
        <v>1968</v>
      </c>
      <c r="M2301" s="20" t="s">
        <v>8352</v>
      </c>
      <c r="N2301" s="20" t="s">
        <v>8349</v>
      </c>
      <c r="O2301" s="20" t="s">
        <v>8353</v>
      </c>
      <c r="P2301" s="20" t="s">
        <v>8351</v>
      </c>
      <c r="Q2301" s="20" t="str">
        <f>CONCATENATE(Table1[[#This Row],[date]],"-",M2301,"-",L2301)</f>
        <v>24-Nov-1968</v>
      </c>
      <c r="R2301" s="24">
        <f t="shared" si="35"/>
        <v>54.535249828884325</v>
      </c>
    </row>
    <row r="2302" spans="1:18" x14ac:dyDescent="0.25">
      <c r="A2302" t="s">
        <v>86</v>
      </c>
      <c r="B2302">
        <v>1971</v>
      </c>
      <c r="C2302" t="s">
        <v>8359</v>
      </c>
      <c r="D2302">
        <v>29</v>
      </c>
      <c r="E2302">
        <v>0</v>
      </c>
      <c r="F2302" s="17">
        <v>44400.41</v>
      </c>
      <c r="G2302" t="s">
        <v>8349</v>
      </c>
      <c r="H2302" t="s">
        <v>8349</v>
      </c>
      <c r="I2302" t="s">
        <v>8351</v>
      </c>
      <c r="L2302" s="20">
        <v>1971</v>
      </c>
      <c r="M2302" s="20" t="s">
        <v>8359</v>
      </c>
      <c r="N2302" s="20" t="s">
        <v>8349</v>
      </c>
      <c r="O2302" s="20" t="s">
        <v>8349</v>
      </c>
      <c r="P2302" s="20" t="s">
        <v>8351</v>
      </c>
      <c r="Q2302" s="20" t="str">
        <f>CONCATENATE(Table1[[#This Row],[date]],"-",M2302,"-",L2302)</f>
        <v>29-Oct-1971</v>
      </c>
      <c r="R2302" s="24">
        <f t="shared" si="35"/>
        <v>51.609153838206424</v>
      </c>
    </row>
    <row r="2303" spans="1:18" x14ac:dyDescent="0.25">
      <c r="A2303" t="s">
        <v>84</v>
      </c>
      <c r="B2303">
        <v>1967</v>
      </c>
      <c r="C2303" t="s">
        <v>8355</v>
      </c>
      <c r="D2303">
        <v>14</v>
      </c>
      <c r="E2303">
        <v>0</v>
      </c>
      <c r="F2303" s="17">
        <v>44423.8</v>
      </c>
      <c r="G2303" t="s">
        <v>8349</v>
      </c>
      <c r="H2303" t="s">
        <v>8350</v>
      </c>
      <c r="I2303" t="s">
        <v>8351</v>
      </c>
      <c r="L2303" s="20">
        <v>1967</v>
      </c>
      <c r="M2303" s="20" t="s">
        <v>8355</v>
      </c>
      <c r="N2303" s="20" t="s">
        <v>8349</v>
      </c>
      <c r="O2303" s="20" t="s">
        <v>8350</v>
      </c>
      <c r="P2303" s="20" t="s">
        <v>8351</v>
      </c>
      <c r="Q2303" s="20" t="str">
        <f>CONCATENATE(Table1[[#This Row],[date]],"-",M2303,"-",L2303)</f>
        <v>14-Sep-1967</v>
      </c>
      <c r="R2303" s="24">
        <f t="shared" si="35"/>
        <v>55.732359863586147</v>
      </c>
    </row>
    <row r="2304" spans="1:18" x14ac:dyDescent="0.25">
      <c r="A2304" t="s">
        <v>82</v>
      </c>
      <c r="B2304">
        <v>2000</v>
      </c>
      <c r="C2304" t="s">
        <v>8358</v>
      </c>
      <c r="D2304">
        <v>2</v>
      </c>
      <c r="E2304">
        <v>1</v>
      </c>
      <c r="F2304" s="17">
        <v>44501.4</v>
      </c>
      <c r="G2304" t="s">
        <v>8349</v>
      </c>
      <c r="H2304" t="s">
        <v>8350</v>
      </c>
      <c r="I2304" t="s">
        <v>8351</v>
      </c>
      <c r="L2304" s="20">
        <v>2000</v>
      </c>
      <c r="M2304" s="20" t="s">
        <v>8358</v>
      </c>
      <c r="N2304" s="20" t="s">
        <v>8349</v>
      </c>
      <c r="O2304" s="20" t="s">
        <v>8350</v>
      </c>
      <c r="P2304" s="20" t="s">
        <v>8351</v>
      </c>
      <c r="Q2304" s="20" t="str">
        <f>CONCATENATE(Table1[[#This Row],[date]],"-",M2304,"-",L2304)</f>
        <v>2-Aug-2000</v>
      </c>
      <c r="R2304" s="24">
        <f t="shared" si="35"/>
        <v>22.847364818617386</v>
      </c>
    </row>
    <row r="2305" spans="1:18" x14ac:dyDescent="0.25">
      <c r="A2305" t="s">
        <v>80</v>
      </c>
      <c r="B2305">
        <v>1993</v>
      </c>
      <c r="C2305" t="s">
        <v>8359</v>
      </c>
      <c r="D2305">
        <v>11</v>
      </c>
      <c r="E2305">
        <v>2</v>
      </c>
      <c r="F2305" s="17">
        <v>44585.46</v>
      </c>
      <c r="G2305" t="s">
        <v>8349</v>
      </c>
      <c r="H2305" t="s">
        <v>8349</v>
      </c>
      <c r="I2305" t="s">
        <v>8360</v>
      </c>
      <c r="L2305" s="20">
        <v>1993</v>
      </c>
      <c r="M2305" s="20" t="s">
        <v>8359</v>
      </c>
      <c r="N2305" s="20" t="s">
        <v>8349</v>
      </c>
      <c r="O2305" s="20" t="s">
        <v>8349</v>
      </c>
      <c r="P2305" s="20" t="s">
        <v>8360</v>
      </c>
      <c r="Q2305" s="20" t="str">
        <f>CONCATENATE(Table1[[#This Row],[date]],"-",M2305,"-",L2305)</f>
        <v>11-Oct-1993</v>
      </c>
      <c r="R2305" s="24">
        <f t="shared" si="35"/>
        <v>29.65836424659954</v>
      </c>
    </row>
    <row r="2306" spans="1:18" x14ac:dyDescent="0.25">
      <c r="A2306" t="s">
        <v>78</v>
      </c>
      <c r="B2306">
        <v>1971</v>
      </c>
      <c r="C2306" t="s">
        <v>8358</v>
      </c>
      <c r="D2306">
        <v>13</v>
      </c>
      <c r="E2306">
        <v>2</v>
      </c>
      <c r="F2306" s="17">
        <v>44641.2</v>
      </c>
      <c r="G2306" t="s">
        <v>8349</v>
      </c>
      <c r="H2306" t="s">
        <v>8350</v>
      </c>
      <c r="I2306" t="s">
        <v>8366</v>
      </c>
      <c r="L2306" s="20">
        <v>1971</v>
      </c>
      <c r="M2306" s="20" t="s">
        <v>8358</v>
      </c>
      <c r="N2306" s="20" t="s">
        <v>8349</v>
      </c>
      <c r="O2306" s="20" t="s">
        <v>8350</v>
      </c>
      <c r="P2306" s="20" t="s">
        <v>8366</v>
      </c>
      <c r="Q2306" s="20" t="str">
        <f>CONCATENATE(Table1[[#This Row],[date]],"-",M2306,"-",L2306)</f>
        <v>13-Aug-1971</v>
      </c>
      <c r="R2306" s="24">
        <f t="shared" si="35"/>
        <v>51.81997107139167</v>
      </c>
    </row>
    <row r="2307" spans="1:18" x14ac:dyDescent="0.25">
      <c r="A2307" t="s">
        <v>76</v>
      </c>
      <c r="B2307">
        <v>1962</v>
      </c>
      <c r="C2307" t="s">
        <v>8357</v>
      </c>
      <c r="D2307">
        <v>17</v>
      </c>
      <c r="E2307">
        <v>0</v>
      </c>
      <c r="F2307" s="17">
        <v>45008.959999999999</v>
      </c>
      <c r="G2307" t="s">
        <v>8349</v>
      </c>
      <c r="H2307" t="s">
        <v>8349</v>
      </c>
      <c r="I2307" t="s">
        <v>8351</v>
      </c>
      <c r="L2307" s="20">
        <v>1962</v>
      </c>
      <c r="M2307" s="20" t="s">
        <v>8357</v>
      </c>
      <c r="N2307" s="20" t="s">
        <v>8349</v>
      </c>
      <c r="O2307" s="20" t="s">
        <v>8349</v>
      </c>
      <c r="P2307" s="20" t="s">
        <v>8351</v>
      </c>
      <c r="Q2307" s="20" t="str">
        <f>CONCATENATE(Table1[[#This Row],[date]],"-",M2307,"-",L2307)</f>
        <v>17-Dec-1962</v>
      </c>
      <c r="R2307" s="24">
        <f t="shared" ref="R2307:R2344" si="36">YEARFRAC(Q2307,DATE(2023,6,8),1)</f>
        <v>60.474983440052988</v>
      </c>
    </row>
    <row r="2308" spans="1:18" x14ac:dyDescent="0.25">
      <c r="A2308" t="s">
        <v>74</v>
      </c>
      <c r="B2308">
        <v>1974</v>
      </c>
      <c r="C2308" t="s">
        <v>8358</v>
      </c>
      <c r="D2308">
        <v>9</v>
      </c>
      <c r="E2308">
        <v>2</v>
      </c>
      <c r="F2308" s="17">
        <v>45702.02</v>
      </c>
      <c r="G2308" t="s">
        <v>8349</v>
      </c>
      <c r="H2308" t="s">
        <v>8349</v>
      </c>
      <c r="I2308" t="s">
        <v>8356</v>
      </c>
      <c r="L2308" s="20">
        <v>1974</v>
      </c>
      <c r="M2308" s="20" t="s">
        <v>8358</v>
      </c>
      <c r="N2308" s="20" t="s">
        <v>8349</v>
      </c>
      <c r="O2308" s="20" t="s">
        <v>8349</v>
      </c>
      <c r="P2308" s="20" t="s">
        <v>8356</v>
      </c>
      <c r="Q2308" s="20" t="str">
        <f>CONCATENATE(Table1[[#This Row],[date]],"-",M2308,"-",L2308)</f>
        <v>9-Aug-1974</v>
      </c>
      <c r="R2308" s="24">
        <f t="shared" si="36"/>
        <v>48.830905705837253</v>
      </c>
    </row>
    <row r="2309" spans="1:18" x14ac:dyDescent="0.25">
      <c r="A2309" t="s">
        <v>72</v>
      </c>
      <c r="B2309">
        <v>1960</v>
      </c>
      <c r="C2309" t="s">
        <v>8357</v>
      </c>
      <c r="D2309">
        <v>21</v>
      </c>
      <c r="E2309">
        <v>0</v>
      </c>
      <c r="F2309" s="17">
        <v>45710.21</v>
      </c>
      <c r="G2309" t="s">
        <v>8349</v>
      </c>
      <c r="H2309" t="s">
        <v>8349</v>
      </c>
      <c r="I2309" t="s">
        <v>8363</v>
      </c>
      <c r="L2309" s="20">
        <v>1960</v>
      </c>
      <c r="M2309" s="20" t="s">
        <v>8357</v>
      </c>
      <c r="N2309" s="20" t="s">
        <v>8349</v>
      </c>
      <c r="O2309" s="20" t="s">
        <v>8349</v>
      </c>
      <c r="P2309" s="20" t="s">
        <v>8363</v>
      </c>
      <c r="Q2309" s="20" t="str">
        <f>CONCATENATE(Table1[[#This Row],[date]],"-",M2309,"-",L2309)</f>
        <v>21-Dec-1960</v>
      </c>
      <c r="R2309" s="24">
        <f t="shared" si="36"/>
        <v>62.461327857631758</v>
      </c>
    </row>
    <row r="2310" spans="1:18" x14ac:dyDescent="0.25">
      <c r="A2310" t="s">
        <v>70</v>
      </c>
      <c r="B2310">
        <v>1979</v>
      </c>
      <c r="C2310" t="s">
        <v>8358</v>
      </c>
      <c r="D2310">
        <v>12</v>
      </c>
      <c r="E2310">
        <v>0</v>
      </c>
      <c r="F2310" s="17">
        <v>45863.21</v>
      </c>
      <c r="G2310" t="s">
        <v>8349</v>
      </c>
      <c r="H2310" t="s">
        <v>8353</v>
      </c>
      <c r="I2310" t="s">
        <v>8351</v>
      </c>
      <c r="L2310" s="20">
        <v>1979</v>
      </c>
      <c r="M2310" s="20" t="s">
        <v>8358</v>
      </c>
      <c r="N2310" s="20" t="s">
        <v>8349</v>
      </c>
      <c r="O2310" s="20" t="s">
        <v>8353</v>
      </c>
      <c r="P2310" s="20" t="s">
        <v>8351</v>
      </c>
      <c r="Q2310" s="20" t="str">
        <f>CONCATENATE(Table1[[#This Row],[date]],"-",M2310,"-",L2310)</f>
        <v>12-Aug-1979</v>
      </c>
      <c r="R2310" s="24">
        <f t="shared" si="36"/>
        <v>43.822706254563151</v>
      </c>
    </row>
    <row r="2311" spans="1:18" x14ac:dyDescent="0.25">
      <c r="A2311" t="s">
        <v>68</v>
      </c>
      <c r="B2311">
        <v>1985</v>
      </c>
      <c r="C2311" t="s">
        <v>8355</v>
      </c>
      <c r="D2311">
        <v>30</v>
      </c>
      <c r="E2311">
        <v>2</v>
      </c>
      <c r="F2311" s="17">
        <v>46113.51</v>
      </c>
      <c r="G2311" t="s">
        <v>8349</v>
      </c>
      <c r="H2311" t="s">
        <v>8350</v>
      </c>
      <c r="I2311" t="s">
        <v>8360</v>
      </c>
      <c r="L2311" s="20">
        <v>1985</v>
      </c>
      <c r="M2311" s="20" t="s">
        <v>8355</v>
      </c>
      <c r="N2311" s="20" t="s">
        <v>8349</v>
      </c>
      <c r="O2311" s="20" t="s">
        <v>8350</v>
      </c>
      <c r="P2311" s="20" t="s">
        <v>8360</v>
      </c>
      <c r="Q2311" s="20" t="str">
        <f>CONCATENATE(Table1[[#This Row],[date]],"-",M2311,"-",L2311)</f>
        <v>30-Sep-1985</v>
      </c>
      <c r="R2311" s="24">
        <f t="shared" si="36"/>
        <v>37.688500421229989</v>
      </c>
    </row>
    <row r="2312" spans="1:18" x14ac:dyDescent="0.25">
      <c r="A2312" t="s">
        <v>66</v>
      </c>
      <c r="B2312">
        <v>1962</v>
      </c>
      <c r="C2312" t="s">
        <v>8357</v>
      </c>
      <c r="D2312">
        <v>4</v>
      </c>
      <c r="E2312">
        <v>3</v>
      </c>
      <c r="F2312" s="17">
        <v>46130.53</v>
      </c>
      <c r="G2312" t="s">
        <v>8353</v>
      </c>
      <c r="H2312" t="s">
        <v>8353</v>
      </c>
      <c r="I2312" t="s">
        <v>8356</v>
      </c>
      <c r="L2312" s="20">
        <v>1962</v>
      </c>
      <c r="M2312" s="20" t="s">
        <v>8357</v>
      </c>
      <c r="N2312" s="20" t="s">
        <v>8353</v>
      </c>
      <c r="O2312" s="20" t="s">
        <v>8353</v>
      </c>
      <c r="P2312" s="20" t="s">
        <v>8356</v>
      </c>
      <c r="Q2312" s="20" t="str">
        <f>CONCATENATE(Table1[[#This Row],[date]],"-",M2312,"-",L2312)</f>
        <v>4-Dec-1962</v>
      </c>
      <c r="R2312" s="24">
        <f t="shared" si="36"/>
        <v>60.510576286155882</v>
      </c>
    </row>
    <row r="2313" spans="1:18" x14ac:dyDescent="0.25">
      <c r="A2313" t="s">
        <v>64</v>
      </c>
      <c r="B2313">
        <v>1976</v>
      </c>
      <c r="C2313" t="s">
        <v>8357</v>
      </c>
      <c r="D2313">
        <v>2</v>
      </c>
      <c r="E2313">
        <v>3</v>
      </c>
      <c r="F2313" s="17">
        <v>46151.12</v>
      </c>
      <c r="G2313" t="s">
        <v>8353</v>
      </c>
      <c r="H2313" t="s">
        <v>8350</v>
      </c>
      <c r="I2313" t="s">
        <v>8351</v>
      </c>
      <c r="L2313" s="20">
        <v>1976</v>
      </c>
      <c r="M2313" s="20" t="s">
        <v>8357</v>
      </c>
      <c r="N2313" s="20" t="s">
        <v>8353</v>
      </c>
      <c r="O2313" s="20" t="s">
        <v>8350</v>
      </c>
      <c r="P2313" s="20" t="s">
        <v>8351</v>
      </c>
      <c r="Q2313" s="20" t="str">
        <f>CONCATENATE(Table1[[#This Row],[date]],"-",M2313,"-",L2313)</f>
        <v>2-Dec-1976</v>
      </c>
      <c r="R2313" s="24">
        <f t="shared" si="36"/>
        <v>46.513347022587268</v>
      </c>
    </row>
    <row r="2314" spans="1:18" x14ac:dyDescent="0.25">
      <c r="A2314" t="s">
        <v>62</v>
      </c>
      <c r="B2314">
        <v>1978</v>
      </c>
      <c r="C2314" t="s">
        <v>8358</v>
      </c>
      <c r="D2314">
        <v>17</v>
      </c>
      <c r="E2314">
        <v>2</v>
      </c>
      <c r="F2314" s="17">
        <v>46200.99</v>
      </c>
      <c r="G2314" t="s">
        <v>8353</v>
      </c>
      <c r="H2314" t="s">
        <v>8353</v>
      </c>
      <c r="I2314" t="s">
        <v>8351</v>
      </c>
      <c r="L2314" s="20">
        <v>1978</v>
      </c>
      <c r="M2314" s="20" t="s">
        <v>8358</v>
      </c>
      <c r="N2314" s="20" t="s">
        <v>8353</v>
      </c>
      <c r="O2314" s="20" t="s">
        <v>8353</v>
      </c>
      <c r="P2314" s="20" t="s">
        <v>8351</v>
      </c>
      <c r="Q2314" s="20" t="str">
        <f>CONCATENATE(Table1[[#This Row],[date]],"-",M2314,"-",L2314)</f>
        <v>17-Aug-1978</v>
      </c>
      <c r="R2314" s="24">
        <f t="shared" si="36"/>
        <v>44.808999464317601</v>
      </c>
    </row>
    <row r="2315" spans="1:18" x14ac:dyDescent="0.25">
      <c r="A2315" t="s">
        <v>60</v>
      </c>
      <c r="B2315">
        <v>1971</v>
      </c>
      <c r="C2315" t="s">
        <v>8357</v>
      </c>
      <c r="D2315">
        <v>6</v>
      </c>
      <c r="E2315">
        <v>3</v>
      </c>
      <c r="F2315" s="17">
        <v>46255.11</v>
      </c>
      <c r="G2315" t="s">
        <v>8353</v>
      </c>
      <c r="H2315" t="s">
        <v>8350</v>
      </c>
      <c r="I2315" t="s">
        <v>8366</v>
      </c>
      <c r="L2315" s="20">
        <v>1971</v>
      </c>
      <c r="M2315" s="20" t="s">
        <v>8357</v>
      </c>
      <c r="N2315" s="20" t="s">
        <v>8353</v>
      </c>
      <c r="O2315" s="20" t="s">
        <v>8350</v>
      </c>
      <c r="P2315" s="20" t="s">
        <v>8366</v>
      </c>
      <c r="Q2315" s="20" t="str">
        <f>CONCATENATE(Table1[[#This Row],[date]],"-",M2315,"-",L2315)</f>
        <v>6-Dec-1971</v>
      </c>
      <c r="R2315" s="24">
        <f t="shared" si="36"/>
        <v>51.505114164686432</v>
      </c>
    </row>
    <row r="2316" spans="1:18" x14ac:dyDescent="0.25">
      <c r="A2316" t="s">
        <v>58</v>
      </c>
      <c r="B2316">
        <v>1961</v>
      </c>
      <c r="C2316" t="s">
        <v>8358</v>
      </c>
      <c r="D2316">
        <v>8</v>
      </c>
      <c r="E2316">
        <v>0</v>
      </c>
      <c r="F2316" s="17">
        <v>46599.11</v>
      </c>
      <c r="G2316" t="s">
        <v>8353</v>
      </c>
      <c r="H2316" t="s">
        <v>8353</v>
      </c>
      <c r="I2316" t="s">
        <v>8351</v>
      </c>
      <c r="L2316" s="20">
        <v>1961</v>
      </c>
      <c r="M2316" s="20" t="s">
        <v>8358</v>
      </c>
      <c r="N2316" s="20" t="s">
        <v>8353</v>
      </c>
      <c r="O2316" s="20" t="s">
        <v>8353</v>
      </c>
      <c r="P2316" s="20" t="s">
        <v>8351</v>
      </c>
      <c r="Q2316" s="20" t="str">
        <f>CONCATENATE(Table1[[#This Row],[date]],"-",M2316,"-",L2316)</f>
        <v>8-Aug-1961</v>
      </c>
      <c r="R2316" s="24">
        <f t="shared" si="36"/>
        <v>61.833637548891787</v>
      </c>
    </row>
    <row r="2317" spans="1:18" x14ac:dyDescent="0.25">
      <c r="A2317" t="s">
        <v>56</v>
      </c>
      <c r="B2317">
        <v>1969</v>
      </c>
      <c r="C2317" t="s">
        <v>8354</v>
      </c>
      <c r="D2317">
        <v>23</v>
      </c>
      <c r="E2317">
        <v>3</v>
      </c>
      <c r="F2317" s="17">
        <v>46661.440000000002</v>
      </c>
      <c r="G2317" t="s">
        <v>8353</v>
      </c>
      <c r="H2317" t="s">
        <v>8350</v>
      </c>
      <c r="I2317" t="s">
        <v>8356</v>
      </c>
      <c r="L2317" s="20">
        <v>1969</v>
      </c>
      <c r="M2317" s="20" t="s">
        <v>8354</v>
      </c>
      <c r="N2317" s="20" t="s">
        <v>8353</v>
      </c>
      <c r="O2317" s="20" t="s">
        <v>8350</v>
      </c>
      <c r="P2317" s="20" t="s">
        <v>8356</v>
      </c>
      <c r="Q2317" s="20" t="str">
        <f>CONCATENATE(Table1[[#This Row],[date]],"-",M2317,"-",L2317)</f>
        <v>23-Jun-1969</v>
      </c>
      <c r="R2317" s="24">
        <f t="shared" si="36"/>
        <v>53.95957785742732</v>
      </c>
    </row>
    <row r="2318" spans="1:18" x14ac:dyDescent="0.25">
      <c r="A2318" t="s">
        <v>54</v>
      </c>
      <c r="B2318">
        <v>1960</v>
      </c>
      <c r="C2318" t="s">
        <v>8352</v>
      </c>
      <c r="D2318">
        <v>17</v>
      </c>
      <c r="E2318">
        <v>3</v>
      </c>
      <c r="F2318" s="17">
        <v>46718.16</v>
      </c>
      <c r="G2318" t="s">
        <v>8353</v>
      </c>
      <c r="H2318" t="s">
        <v>8353</v>
      </c>
      <c r="I2318" t="s">
        <v>8356</v>
      </c>
      <c r="L2318" s="20">
        <v>1960</v>
      </c>
      <c r="M2318" s="20" t="s">
        <v>8352</v>
      </c>
      <c r="N2318" s="20" t="s">
        <v>8353</v>
      </c>
      <c r="O2318" s="20" t="s">
        <v>8353</v>
      </c>
      <c r="P2318" s="20" t="s">
        <v>8356</v>
      </c>
      <c r="Q2318" s="20" t="str">
        <f>CONCATENATE(Table1[[#This Row],[date]],"-",M2318,"-",L2318)</f>
        <v>17-Nov-1960</v>
      </c>
      <c r="R2318" s="24">
        <f t="shared" si="36"/>
        <v>62.554414784394254</v>
      </c>
    </row>
    <row r="2319" spans="1:18" x14ac:dyDescent="0.25">
      <c r="A2319" t="s">
        <v>52</v>
      </c>
      <c r="B2319">
        <v>1958</v>
      </c>
      <c r="C2319" t="s">
        <v>8355</v>
      </c>
      <c r="D2319">
        <v>15</v>
      </c>
      <c r="E2319">
        <v>0</v>
      </c>
      <c r="F2319" s="17">
        <v>46889.26</v>
      </c>
      <c r="G2319" t="s">
        <v>8349</v>
      </c>
      <c r="H2319" t="s">
        <v>8350</v>
      </c>
      <c r="I2319" t="s">
        <v>8351</v>
      </c>
      <c r="L2319" s="20">
        <v>1958</v>
      </c>
      <c r="M2319" s="20" t="s">
        <v>8355</v>
      </c>
      <c r="N2319" s="20" t="s">
        <v>8349</v>
      </c>
      <c r="O2319" s="20" t="s">
        <v>8350</v>
      </c>
      <c r="P2319" s="20" t="s">
        <v>8351</v>
      </c>
      <c r="Q2319" s="20" t="str">
        <f>CONCATENATE(Table1[[#This Row],[date]],"-",M2319,"-",L2319)</f>
        <v>15-Sep-1958</v>
      </c>
      <c r="R2319" s="24">
        <f t="shared" si="36"/>
        <v>64.729610885256776</v>
      </c>
    </row>
    <row r="2320" spans="1:18" x14ac:dyDescent="0.25">
      <c r="A2320" t="s">
        <v>50</v>
      </c>
      <c r="B2320">
        <v>1959</v>
      </c>
      <c r="C2320" t="s">
        <v>8348</v>
      </c>
      <c r="D2320">
        <v>14</v>
      </c>
      <c r="E2320">
        <v>0</v>
      </c>
      <c r="F2320" s="17">
        <v>47055.53</v>
      </c>
      <c r="G2320" t="s">
        <v>8349</v>
      </c>
      <c r="H2320" t="s">
        <v>8353</v>
      </c>
      <c r="I2320" t="s">
        <v>8351</v>
      </c>
      <c r="L2320" s="20">
        <v>1959</v>
      </c>
      <c r="M2320" s="20" t="s">
        <v>8348</v>
      </c>
      <c r="N2320" s="20" t="s">
        <v>8349</v>
      </c>
      <c r="O2320" s="20" t="s">
        <v>8353</v>
      </c>
      <c r="P2320" s="20" t="s">
        <v>8351</v>
      </c>
      <c r="Q2320" s="20" t="str">
        <f>CONCATENATE(Table1[[#This Row],[date]],"-",M2320,"-",L2320)</f>
        <v>14-Jul-1959</v>
      </c>
      <c r="R2320" s="24">
        <f t="shared" si="36"/>
        <v>63.902110273366752</v>
      </c>
    </row>
    <row r="2321" spans="1:18" x14ac:dyDescent="0.25">
      <c r="A2321" t="s">
        <v>48</v>
      </c>
      <c r="B2321">
        <v>1970</v>
      </c>
      <c r="C2321" t="s">
        <v>8357</v>
      </c>
      <c r="D2321">
        <v>28</v>
      </c>
      <c r="E2321">
        <v>2</v>
      </c>
      <c r="F2321" s="17">
        <v>47269.85</v>
      </c>
      <c r="G2321" t="s">
        <v>8353</v>
      </c>
      <c r="H2321" t="s">
        <v>8349</v>
      </c>
      <c r="I2321" t="s">
        <v>8351</v>
      </c>
      <c r="L2321" s="20">
        <v>1970</v>
      </c>
      <c r="M2321" s="20" t="s">
        <v>8357</v>
      </c>
      <c r="N2321" s="20" t="s">
        <v>8353</v>
      </c>
      <c r="O2321" s="20" t="s">
        <v>8349</v>
      </c>
      <c r="P2321" s="20" t="s">
        <v>8351</v>
      </c>
      <c r="Q2321" s="20" t="str">
        <f>CONCATENATE(Table1[[#This Row],[date]],"-",M2321,"-",L2321)</f>
        <v>28-Dec-1970</v>
      </c>
      <c r="R2321" s="24">
        <f t="shared" si="36"/>
        <v>52.444861329412355</v>
      </c>
    </row>
    <row r="2322" spans="1:18" x14ac:dyDescent="0.25">
      <c r="A2322" t="s">
        <v>46</v>
      </c>
      <c r="B2322">
        <v>1958</v>
      </c>
      <c r="C2322" t="s">
        <v>8355</v>
      </c>
      <c r="D2322">
        <v>3</v>
      </c>
      <c r="E2322">
        <v>2</v>
      </c>
      <c r="F2322" s="17">
        <v>47291.06</v>
      </c>
      <c r="G2322" t="s">
        <v>8349</v>
      </c>
      <c r="H2322" t="s">
        <v>8353</v>
      </c>
      <c r="I2322" t="s">
        <v>8360</v>
      </c>
      <c r="L2322" s="20">
        <v>1958</v>
      </c>
      <c r="M2322" s="20" t="s">
        <v>8355</v>
      </c>
      <c r="N2322" s="20" t="s">
        <v>8349</v>
      </c>
      <c r="O2322" s="20" t="s">
        <v>8353</v>
      </c>
      <c r="P2322" s="20" t="s">
        <v>8360</v>
      </c>
      <c r="Q2322" s="20" t="str">
        <f>CONCATENATE(Table1[[#This Row],[date]],"-",M2322,"-",L2322)</f>
        <v>3-Sep-1958</v>
      </c>
      <c r="R2322" s="24">
        <f t="shared" si="36"/>
        <v>64.76246577615531</v>
      </c>
    </row>
    <row r="2323" spans="1:18" x14ac:dyDescent="0.25">
      <c r="A2323" t="s">
        <v>44</v>
      </c>
      <c r="B2323">
        <v>1959</v>
      </c>
      <c r="C2323" t="s">
        <v>8359</v>
      </c>
      <c r="D2323">
        <v>4</v>
      </c>
      <c r="E2323">
        <v>2</v>
      </c>
      <c r="F2323" s="17">
        <v>47305.31</v>
      </c>
      <c r="G2323" t="s">
        <v>8349</v>
      </c>
      <c r="H2323" t="s">
        <v>8353</v>
      </c>
      <c r="I2323" t="s">
        <v>8360</v>
      </c>
      <c r="L2323" s="20">
        <v>1959</v>
      </c>
      <c r="M2323" s="20" t="s">
        <v>8359</v>
      </c>
      <c r="N2323" s="20" t="s">
        <v>8349</v>
      </c>
      <c r="O2323" s="20" t="s">
        <v>8353</v>
      </c>
      <c r="P2323" s="20" t="s">
        <v>8360</v>
      </c>
      <c r="Q2323" s="20" t="str">
        <f>CONCATENATE(Table1[[#This Row],[date]],"-",M2323,"-",L2323)</f>
        <v>4-Oct-1959</v>
      </c>
      <c r="R2323" s="24">
        <f t="shared" si="36"/>
        <v>63.677604144728527</v>
      </c>
    </row>
    <row r="2324" spans="1:18" x14ac:dyDescent="0.25">
      <c r="A2324" t="s">
        <v>42</v>
      </c>
      <c r="B2324">
        <v>1961</v>
      </c>
      <c r="C2324" t="s">
        <v>8354</v>
      </c>
      <c r="D2324">
        <v>13</v>
      </c>
      <c r="E2324">
        <v>1</v>
      </c>
      <c r="F2324" s="17">
        <v>47403.88</v>
      </c>
      <c r="G2324" t="s">
        <v>8353</v>
      </c>
      <c r="H2324" t="s">
        <v>8350</v>
      </c>
      <c r="I2324" t="s">
        <v>8360</v>
      </c>
      <c r="L2324" s="20">
        <v>1961</v>
      </c>
      <c r="M2324" s="20" t="s">
        <v>8354</v>
      </c>
      <c r="N2324" s="20" t="s">
        <v>8353</v>
      </c>
      <c r="O2324" s="20" t="s">
        <v>8350</v>
      </c>
      <c r="P2324" s="20" t="s">
        <v>8360</v>
      </c>
      <c r="Q2324" s="20" t="str">
        <f>CONCATENATE(Table1[[#This Row],[date]],"-",M2324,"-",L2324)</f>
        <v>13-Jun-1961</v>
      </c>
      <c r="R2324" s="24">
        <f t="shared" si="36"/>
        <v>61.986962190352017</v>
      </c>
    </row>
    <row r="2325" spans="1:18" x14ac:dyDescent="0.25">
      <c r="A2325" t="s">
        <v>40</v>
      </c>
      <c r="B2325">
        <v>1971</v>
      </c>
      <c r="C2325" t="s">
        <v>8355</v>
      </c>
      <c r="D2325">
        <v>27</v>
      </c>
      <c r="E2325">
        <v>2</v>
      </c>
      <c r="F2325" s="17">
        <v>47462.89</v>
      </c>
      <c r="G2325" t="s">
        <v>8353</v>
      </c>
      <c r="H2325" t="s">
        <v>8349</v>
      </c>
      <c r="I2325" t="s">
        <v>8351</v>
      </c>
      <c r="L2325" s="20">
        <v>1971</v>
      </c>
      <c r="M2325" s="20" t="s">
        <v>8355</v>
      </c>
      <c r="N2325" s="20" t="s">
        <v>8353</v>
      </c>
      <c r="O2325" s="20" t="s">
        <v>8349</v>
      </c>
      <c r="P2325" s="20" t="s">
        <v>8351</v>
      </c>
      <c r="Q2325" s="20" t="str">
        <f>CONCATENATE(Table1[[#This Row],[date]],"-",M2325,"-",L2325)</f>
        <v>27-Sep-1971</v>
      </c>
      <c r="R2325" s="24">
        <f t="shared" si="36"/>
        <v>51.696766194854838</v>
      </c>
    </row>
    <row r="2326" spans="1:18" x14ac:dyDescent="0.25">
      <c r="A2326" t="s">
        <v>38</v>
      </c>
      <c r="B2326">
        <v>1964</v>
      </c>
      <c r="C2326" t="s">
        <v>8352</v>
      </c>
      <c r="D2326">
        <v>7</v>
      </c>
      <c r="E2326">
        <v>2</v>
      </c>
      <c r="F2326" s="17">
        <v>47496.49</v>
      </c>
      <c r="G2326" t="s">
        <v>8353</v>
      </c>
      <c r="H2326" t="s">
        <v>8350</v>
      </c>
      <c r="I2326" t="s">
        <v>8356</v>
      </c>
      <c r="L2326" s="20">
        <v>1964</v>
      </c>
      <c r="M2326" s="20" t="s">
        <v>8352</v>
      </c>
      <c r="N2326" s="20" t="s">
        <v>8353</v>
      </c>
      <c r="O2326" s="20" t="s">
        <v>8350</v>
      </c>
      <c r="P2326" s="20" t="s">
        <v>8356</v>
      </c>
      <c r="Q2326" s="20" t="str">
        <f>CONCATENATE(Table1[[#This Row],[date]],"-",M2326,"-",L2326)</f>
        <v>7-Nov-1964</v>
      </c>
      <c r="R2326" s="24">
        <f t="shared" si="36"/>
        <v>58.581793292265573</v>
      </c>
    </row>
    <row r="2327" spans="1:18" x14ac:dyDescent="0.25">
      <c r="A2327" t="s">
        <v>36</v>
      </c>
      <c r="B2327">
        <v>1963</v>
      </c>
      <c r="C2327" t="s">
        <v>8358</v>
      </c>
      <c r="D2327">
        <v>5</v>
      </c>
      <c r="E2327">
        <v>1</v>
      </c>
      <c r="F2327" s="17">
        <v>47896.79</v>
      </c>
      <c r="G2327" t="s">
        <v>8353</v>
      </c>
      <c r="H2327" t="s">
        <v>8350</v>
      </c>
      <c r="I2327" t="s">
        <v>8366</v>
      </c>
      <c r="L2327" s="20">
        <v>1963</v>
      </c>
      <c r="M2327" s="20" t="s">
        <v>8358</v>
      </c>
      <c r="N2327" s="20" t="s">
        <v>8353</v>
      </c>
      <c r="O2327" s="20" t="s">
        <v>8350</v>
      </c>
      <c r="P2327" s="20" t="s">
        <v>8366</v>
      </c>
      <c r="Q2327" s="20" t="str">
        <f>CONCATENATE(Table1[[#This Row],[date]],"-",M2327,"-",L2327)</f>
        <v>5-Aug-1963</v>
      </c>
      <c r="R2327" s="24">
        <f t="shared" si="36"/>
        <v>59.841876122082589</v>
      </c>
    </row>
    <row r="2328" spans="1:18" x14ac:dyDescent="0.25">
      <c r="A2328" t="s">
        <v>34</v>
      </c>
      <c r="B2328">
        <v>1958</v>
      </c>
      <c r="C2328" t="s">
        <v>8352</v>
      </c>
      <c r="D2328">
        <v>16</v>
      </c>
      <c r="E2328">
        <v>1</v>
      </c>
      <c r="F2328" s="17">
        <v>47928.03</v>
      </c>
      <c r="G2328" t="s">
        <v>8349</v>
      </c>
      <c r="H2328" t="s">
        <v>8350</v>
      </c>
      <c r="I2328" t="s">
        <v>8360</v>
      </c>
      <c r="L2328" s="20">
        <v>1958</v>
      </c>
      <c r="M2328" s="20" t="s">
        <v>8352</v>
      </c>
      <c r="N2328" s="20" t="s">
        <v>8349</v>
      </c>
      <c r="O2328" s="20" t="s">
        <v>8350</v>
      </c>
      <c r="P2328" s="20" t="s">
        <v>8360</v>
      </c>
      <c r="Q2328" s="20" t="str">
        <f>CONCATENATE(Table1[[#This Row],[date]],"-",M2328,"-",L2328)</f>
        <v>16-Nov-1958</v>
      </c>
      <c r="R2328" s="24">
        <f t="shared" si="36"/>
        <v>64.559860615614369</v>
      </c>
    </row>
    <row r="2329" spans="1:18" x14ac:dyDescent="0.25">
      <c r="A2329" t="s">
        <v>32</v>
      </c>
      <c r="B2329">
        <v>1962</v>
      </c>
      <c r="C2329" t="s">
        <v>8358</v>
      </c>
      <c r="D2329">
        <v>27</v>
      </c>
      <c r="E2329">
        <v>0</v>
      </c>
      <c r="F2329" s="17">
        <v>48173.36</v>
      </c>
      <c r="G2329" t="s">
        <v>8353</v>
      </c>
      <c r="H2329" t="s">
        <v>8350</v>
      </c>
      <c r="I2329" t="s">
        <v>8360</v>
      </c>
      <c r="L2329" s="20">
        <v>1962</v>
      </c>
      <c r="M2329" s="20" t="s">
        <v>8358</v>
      </c>
      <c r="N2329" s="20" t="s">
        <v>8353</v>
      </c>
      <c r="O2329" s="20" t="s">
        <v>8350</v>
      </c>
      <c r="P2329" s="20" t="s">
        <v>8360</v>
      </c>
      <c r="Q2329" s="20" t="str">
        <f>CONCATENATE(Table1[[#This Row],[date]],"-",M2329,"-",L2329)</f>
        <v>27-Aug-1962</v>
      </c>
      <c r="R2329" s="24">
        <f t="shared" si="36"/>
        <v>60.781629498785605</v>
      </c>
    </row>
    <row r="2330" spans="1:18" x14ac:dyDescent="0.25">
      <c r="A2330" t="s">
        <v>30</v>
      </c>
      <c r="B2330">
        <v>1961</v>
      </c>
      <c r="C2330" t="s">
        <v>8357</v>
      </c>
      <c r="D2330">
        <v>21</v>
      </c>
      <c r="E2330">
        <v>1</v>
      </c>
      <c r="F2330" s="17">
        <v>48517.56</v>
      </c>
      <c r="G2330" t="s">
        <v>8353</v>
      </c>
      <c r="H2330" t="s">
        <v>8350</v>
      </c>
      <c r="I2330" t="s">
        <v>8366</v>
      </c>
      <c r="L2330" s="20">
        <v>1961</v>
      </c>
      <c r="M2330" s="20" t="s">
        <v>8357</v>
      </c>
      <c r="N2330" s="20" t="s">
        <v>8353</v>
      </c>
      <c r="O2330" s="20" t="s">
        <v>8350</v>
      </c>
      <c r="P2330" s="20" t="s">
        <v>8366</v>
      </c>
      <c r="Q2330" s="20" t="str">
        <f>CONCATENATE(Table1[[#This Row],[date]],"-",M2330,"-",L2330)</f>
        <v>21-Dec-1961</v>
      </c>
      <c r="R2330" s="24">
        <f t="shared" si="36"/>
        <v>61.464015645371575</v>
      </c>
    </row>
    <row r="2331" spans="1:18" x14ac:dyDescent="0.25">
      <c r="A2331" t="s">
        <v>28</v>
      </c>
      <c r="B2331">
        <v>1968</v>
      </c>
      <c r="C2331" t="s">
        <v>8357</v>
      </c>
      <c r="D2331">
        <v>1</v>
      </c>
      <c r="E2331">
        <v>3</v>
      </c>
      <c r="F2331" s="17">
        <v>48549.18</v>
      </c>
      <c r="G2331" t="s">
        <v>8353</v>
      </c>
      <c r="H2331" t="s">
        <v>8350</v>
      </c>
      <c r="I2331" t="s">
        <v>8363</v>
      </c>
      <c r="L2331" s="20">
        <v>1968</v>
      </c>
      <c r="M2331" s="20" t="s">
        <v>8357</v>
      </c>
      <c r="N2331" s="20" t="s">
        <v>8353</v>
      </c>
      <c r="O2331" s="20" t="s">
        <v>8350</v>
      </c>
      <c r="P2331" s="20" t="s">
        <v>8363</v>
      </c>
      <c r="Q2331" s="20" t="str">
        <f>CONCATENATE(Table1[[#This Row],[date]],"-",M2331,"-",L2331)</f>
        <v>1-Dec-1968</v>
      </c>
      <c r="R2331" s="24">
        <f t="shared" si="36"/>
        <v>54.516084873374403</v>
      </c>
    </row>
    <row r="2332" spans="1:18" x14ac:dyDescent="0.25">
      <c r="A2332" t="s">
        <v>26</v>
      </c>
      <c r="B2332">
        <v>1962</v>
      </c>
      <c r="C2332" t="s">
        <v>8359</v>
      </c>
      <c r="D2332">
        <v>11</v>
      </c>
      <c r="E2332">
        <v>0</v>
      </c>
      <c r="F2332" s="17">
        <v>48673.56</v>
      </c>
      <c r="G2332" t="s">
        <v>8353</v>
      </c>
      <c r="H2332" t="s">
        <v>8349</v>
      </c>
      <c r="I2332" t="s">
        <v>8351</v>
      </c>
      <c r="L2332" s="20">
        <v>1962</v>
      </c>
      <c r="M2332" s="20" t="s">
        <v>8359</v>
      </c>
      <c r="N2332" s="20" t="s">
        <v>8353</v>
      </c>
      <c r="O2332" s="20" t="s">
        <v>8349</v>
      </c>
      <c r="P2332" s="20" t="s">
        <v>8351</v>
      </c>
      <c r="Q2332" s="20" t="str">
        <f>CONCATENATE(Table1[[#This Row],[date]],"-",M2332,"-",L2332)</f>
        <v>11-Oct-1962</v>
      </c>
      <c r="R2332" s="24">
        <f t="shared" si="36"/>
        <v>60.658423493044822</v>
      </c>
    </row>
    <row r="2333" spans="1:18" x14ac:dyDescent="0.25">
      <c r="A2333" t="s">
        <v>24</v>
      </c>
      <c r="B2333">
        <v>1965</v>
      </c>
      <c r="C2333" t="s">
        <v>8359</v>
      </c>
      <c r="D2333">
        <v>27</v>
      </c>
      <c r="E2333">
        <v>1</v>
      </c>
      <c r="F2333" s="17">
        <v>48675.519999999997</v>
      </c>
      <c r="G2333" t="s">
        <v>8353</v>
      </c>
      <c r="H2333" t="s">
        <v>8349</v>
      </c>
      <c r="I2333" t="s">
        <v>8351</v>
      </c>
      <c r="L2333" s="20">
        <v>1965</v>
      </c>
      <c r="M2333" s="20" t="s">
        <v>8359</v>
      </c>
      <c r="N2333" s="20" t="s">
        <v>8353</v>
      </c>
      <c r="O2333" s="20" t="s">
        <v>8349</v>
      </c>
      <c r="P2333" s="20" t="s">
        <v>8351</v>
      </c>
      <c r="Q2333" s="20" t="str">
        <f>CONCATENATE(Table1[[#This Row],[date]],"-",M2333,"-",L2333)</f>
        <v>27-Oct-1965</v>
      </c>
      <c r="R2333" s="24">
        <f t="shared" si="36"/>
        <v>57.614599285349662</v>
      </c>
    </row>
    <row r="2334" spans="1:18" x14ac:dyDescent="0.25">
      <c r="A2334" t="s">
        <v>22</v>
      </c>
      <c r="B2334">
        <v>1959</v>
      </c>
      <c r="C2334" t="s">
        <v>8348</v>
      </c>
      <c r="D2334">
        <v>22</v>
      </c>
      <c r="E2334">
        <v>0</v>
      </c>
      <c r="F2334" s="17">
        <v>48824.45</v>
      </c>
      <c r="G2334" t="s">
        <v>8349</v>
      </c>
      <c r="H2334" t="s">
        <v>8353</v>
      </c>
      <c r="I2334" t="s">
        <v>8360</v>
      </c>
      <c r="L2334" s="20">
        <v>1959</v>
      </c>
      <c r="M2334" s="20" t="s">
        <v>8348</v>
      </c>
      <c r="N2334" s="20" t="s">
        <v>8349</v>
      </c>
      <c r="O2334" s="20" t="s">
        <v>8353</v>
      </c>
      <c r="P2334" s="20" t="s">
        <v>8360</v>
      </c>
      <c r="Q2334" s="20" t="str">
        <f>CONCATENATE(Table1[[#This Row],[date]],"-",M2334,"-",L2334)</f>
        <v>22-Jul-1959</v>
      </c>
      <c r="R2334" s="24">
        <f t="shared" si="36"/>
        <v>63.880207236426436</v>
      </c>
    </row>
    <row r="2335" spans="1:18" x14ac:dyDescent="0.25">
      <c r="A2335" t="s">
        <v>20</v>
      </c>
      <c r="B2335">
        <v>1978</v>
      </c>
      <c r="C2335" t="s">
        <v>8357</v>
      </c>
      <c r="D2335">
        <v>29</v>
      </c>
      <c r="E2335">
        <v>0</v>
      </c>
      <c r="F2335" s="17">
        <v>48885.14</v>
      </c>
      <c r="G2335" t="s">
        <v>8353</v>
      </c>
      <c r="H2335" t="s">
        <v>8349</v>
      </c>
      <c r="I2335" t="s">
        <v>8351</v>
      </c>
      <c r="L2335" s="20">
        <v>1978</v>
      </c>
      <c r="M2335" s="20" t="s">
        <v>8357</v>
      </c>
      <c r="N2335" s="20" t="s">
        <v>8353</v>
      </c>
      <c r="O2335" s="20" t="s">
        <v>8349</v>
      </c>
      <c r="P2335" s="20" t="s">
        <v>8351</v>
      </c>
      <c r="Q2335" s="20" t="str">
        <f>CONCATENATE(Table1[[#This Row],[date]],"-",M2335,"-",L2335)</f>
        <v>29-Dec-1978</v>
      </c>
      <c r="R2335" s="24">
        <f t="shared" si="36"/>
        <v>44.4421165406821</v>
      </c>
    </row>
    <row r="2336" spans="1:18" x14ac:dyDescent="0.25">
      <c r="A2336" t="s">
        <v>18</v>
      </c>
      <c r="B2336">
        <v>1963</v>
      </c>
      <c r="C2336" t="s">
        <v>8355</v>
      </c>
      <c r="D2336">
        <v>4</v>
      </c>
      <c r="E2336">
        <v>1</v>
      </c>
      <c r="F2336" s="17">
        <v>48970.25</v>
      </c>
      <c r="G2336" t="s">
        <v>8353</v>
      </c>
      <c r="H2336" t="s">
        <v>8349</v>
      </c>
      <c r="I2336" t="s">
        <v>8351</v>
      </c>
      <c r="L2336" s="20">
        <v>1963</v>
      </c>
      <c r="M2336" s="20" t="s">
        <v>8355</v>
      </c>
      <c r="N2336" s="20" t="s">
        <v>8353</v>
      </c>
      <c r="O2336" s="20" t="s">
        <v>8349</v>
      </c>
      <c r="P2336" s="20" t="s">
        <v>8351</v>
      </c>
      <c r="Q2336" s="20" t="str">
        <f>CONCATENATE(Table1[[#This Row],[date]],"-",M2336,"-",L2336)</f>
        <v>4-Sep-1963</v>
      </c>
      <c r="R2336" s="24">
        <f t="shared" si="36"/>
        <v>59.759739676840219</v>
      </c>
    </row>
    <row r="2337" spans="1:18" x14ac:dyDescent="0.25">
      <c r="A2337" t="s">
        <v>16</v>
      </c>
      <c r="B2337">
        <v>1958</v>
      </c>
      <c r="C2337" t="s">
        <v>8354</v>
      </c>
      <c r="D2337">
        <v>27</v>
      </c>
      <c r="E2337">
        <v>2</v>
      </c>
      <c r="F2337" s="17">
        <v>49577.66</v>
      </c>
      <c r="G2337" t="s">
        <v>8349</v>
      </c>
      <c r="H2337" t="s">
        <v>8349</v>
      </c>
      <c r="I2337" t="s">
        <v>8351</v>
      </c>
      <c r="L2337" s="20">
        <v>1958</v>
      </c>
      <c r="M2337" s="20" t="s">
        <v>8354</v>
      </c>
      <c r="N2337" s="20" t="s">
        <v>8349</v>
      </c>
      <c r="O2337" s="20" t="s">
        <v>8349</v>
      </c>
      <c r="P2337" s="20" t="s">
        <v>8351</v>
      </c>
      <c r="Q2337" s="20" t="str">
        <f>CONCATENATE(Table1[[#This Row],[date]],"-",M2337,"-",L2337)</f>
        <v>27-Jun-1958</v>
      </c>
      <c r="R2337" s="24">
        <f t="shared" si="36"/>
        <v>64.948643491246997</v>
      </c>
    </row>
    <row r="2338" spans="1:18" x14ac:dyDescent="0.25">
      <c r="A2338" t="s">
        <v>14</v>
      </c>
      <c r="B2338">
        <v>1994</v>
      </c>
      <c r="C2338" t="s">
        <v>8359</v>
      </c>
      <c r="D2338">
        <v>27</v>
      </c>
      <c r="E2338">
        <v>1</v>
      </c>
      <c r="F2338" s="17">
        <v>51194.559999999998</v>
      </c>
      <c r="G2338" t="s">
        <v>8353</v>
      </c>
      <c r="H2338" t="s">
        <v>8350</v>
      </c>
      <c r="I2338" t="s">
        <v>8360</v>
      </c>
      <c r="L2338" s="20">
        <v>1994</v>
      </c>
      <c r="M2338" s="20" t="s">
        <v>8359</v>
      </c>
      <c r="N2338" s="20" t="s">
        <v>8353</v>
      </c>
      <c r="O2338" s="20" t="s">
        <v>8350</v>
      </c>
      <c r="P2338" s="20" t="s">
        <v>8360</v>
      </c>
      <c r="Q2338" s="20" t="str">
        <f>CONCATENATE(Table1[[#This Row],[date]],"-",M2338,"-",L2338)</f>
        <v>27-Oct-1994</v>
      </c>
      <c r="R2338" s="24">
        <f t="shared" si="36"/>
        <v>28.614584284019347</v>
      </c>
    </row>
    <row r="2339" spans="1:18" x14ac:dyDescent="0.25">
      <c r="A2339" t="s">
        <v>12</v>
      </c>
      <c r="B2339">
        <v>1962</v>
      </c>
      <c r="C2339" t="s">
        <v>8358</v>
      </c>
      <c r="D2339">
        <v>4</v>
      </c>
      <c r="E2339">
        <v>0</v>
      </c>
      <c r="F2339" s="17">
        <v>52590.83</v>
      </c>
      <c r="G2339" t="s">
        <v>8353</v>
      </c>
      <c r="H2339" t="s">
        <v>8350</v>
      </c>
      <c r="I2339" t="s">
        <v>8360</v>
      </c>
      <c r="L2339" s="20">
        <v>1962</v>
      </c>
      <c r="M2339" s="20" t="s">
        <v>8358</v>
      </c>
      <c r="N2339" s="20" t="s">
        <v>8353</v>
      </c>
      <c r="O2339" s="20" t="s">
        <v>8350</v>
      </c>
      <c r="P2339" s="20" t="s">
        <v>8360</v>
      </c>
      <c r="Q2339" s="20" t="str">
        <f>CONCATENATE(Table1[[#This Row],[date]],"-",M2339,"-",L2339)</f>
        <v>4-Aug-1962</v>
      </c>
      <c r="R2339" s="24">
        <f t="shared" si="36"/>
        <v>60.844601457275338</v>
      </c>
    </row>
    <row r="2340" spans="1:18" x14ac:dyDescent="0.25">
      <c r="A2340" t="s">
        <v>10</v>
      </c>
      <c r="B2340">
        <v>1989</v>
      </c>
      <c r="C2340" t="s">
        <v>8354</v>
      </c>
      <c r="D2340">
        <v>19</v>
      </c>
      <c r="E2340">
        <v>0</v>
      </c>
      <c r="F2340" s="17">
        <v>55135.4</v>
      </c>
      <c r="G2340" t="s">
        <v>8353</v>
      </c>
      <c r="H2340" t="s">
        <v>8349</v>
      </c>
      <c r="I2340" t="s">
        <v>8356</v>
      </c>
      <c r="L2340" s="20">
        <v>1989</v>
      </c>
      <c r="M2340" s="20" t="s">
        <v>8354</v>
      </c>
      <c r="N2340" s="20" t="s">
        <v>8353</v>
      </c>
      <c r="O2340" s="20" t="s">
        <v>8349</v>
      </c>
      <c r="P2340" s="20" t="s">
        <v>8356</v>
      </c>
      <c r="Q2340" s="20" t="str">
        <f>CONCATENATE(Table1[[#This Row],[date]],"-",M2340,"-",L2340)</f>
        <v>19-Jun-1989</v>
      </c>
      <c r="R2340" s="24">
        <f t="shared" si="36"/>
        <v>33.970507705546424</v>
      </c>
    </row>
    <row r="2341" spans="1:18" x14ac:dyDescent="0.25">
      <c r="A2341" t="s">
        <v>8</v>
      </c>
      <c r="B2341">
        <v>1991</v>
      </c>
      <c r="C2341" t="s">
        <v>8354</v>
      </c>
      <c r="D2341">
        <v>6</v>
      </c>
      <c r="E2341">
        <v>1</v>
      </c>
      <c r="F2341" s="17">
        <v>58571.07</v>
      </c>
      <c r="G2341" t="s">
        <v>8353</v>
      </c>
      <c r="H2341" t="s">
        <v>8350</v>
      </c>
      <c r="I2341" t="s">
        <v>8366</v>
      </c>
      <c r="L2341" s="20">
        <v>1991</v>
      </c>
      <c r="M2341" s="20" t="s">
        <v>8354</v>
      </c>
      <c r="N2341" s="20" t="s">
        <v>8353</v>
      </c>
      <c r="O2341" s="20" t="s">
        <v>8350</v>
      </c>
      <c r="P2341" s="20" t="s">
        <v>8366</v>
      </c>
      <c r="Q2341" s="20" t="str">
        <f>CONCATENATE(Table1[[#This Row],[date]],"-",M2341,"-",L2341)</f>
        <v>6-Jun-1991</v>
      </c>
      <c r="R2341" s="24">
        <f t="shared" si="36"/>
        <v>32.006139550319425</v>
      </c>
    </row>
    <row r="2342" spans="1:18" x14ac:dyDescent="0.25">
      <c r="A2342" t="s">
        <v>6</v>
      </c>
      <c r="B2342">
        <v>1970</v>
      </c>
      <c r="C2342" t="s">
        <v>8338</v>
      </c>
      <c r="D2342">
        <v>11</v>
      </c>
      <c r="E2342">
        <v>3</v>
      </c>
      <c r="F2342" s="17">
        <v>60021.4</v>
      </c>
      <c r="G2342" t="s">
        <v>8353</v>
      </c>
      <c r="H2342" t="s">
        <v>8353</v>
      </c>
      <c r="I2342" t="s">
        <v>8356</v>
      </c>
      <c r="L2342" s="20">
        <v>1970</v>
      </c>
      <c r="M2342" s="20" t="s">
        <v>8355</v>
      </c>
      <c r="N2342" s="20" t="s">
        <v>8353</v>
      </c>
      <c r="O2342" s="20" t="s">
        <v>8353</v>
      </c>
      <c r="P2342" s="20" t="s">
        <v>8356</v>
      </c>
      <c r="Q2342" s="20" t="str">
        <f>CONCATENATE(Table1[[#This Row],[date]],"-",M2342,"-",L2342)</f>
        <v>11-Sep-1970</v>
      </c>
      <c r="R2342" s="24">
        <f t="shared" si="36"/>
        <v>52.740556710439584</v>
      </c>
    </row>
    <row r="2343" spans="1:18" x14ac:dyDescent="0.25">
      <c r="A2343" t="s">
        <v>4</v>
      </c>
      <c r="B2343">
        <v>1977</v>
      </c>
      <c r="C2343" t="s">
        <v>8354</v>
      </c>
      <c r="D2343">
        <v>8</v>
      </c>
      <c r="E2343">
        <v>0</v>
      </c>
      <c r="F2343" s="17">
        <v>62592.87</v>
      </c>
      <c r="G2343" t="s">
        <v>8349</v>
      </c>
      <c r="H2343" t="s">
        <v>8350</v>
      </c>
      <c r="I2343" t="s">
        <v>8351</v>
      </c>
      <c r="L2343" s="20">
        <v>1977</v>
      </c>
      <c r="M2343" s="20" t="s">
        <v>8354</v>
      </c>
      <c r="N2343" s="20" t="s">
        <v>8349</v>
      </c>
      <c r="O2343" s="20" t="s">
        <v>8350</v>
      </c>
      <c r="P2343" s="20" t="s">
        <v>8351</v>
      </c>
      <c r="Q2343" s="20" t="str">
        <f>CONCATENATE(Table1[[#This Row],[date]],"-",M2343,"-",L2343)</f>
        <v>8-Jun-1977</v>
      </c>
      <c r="R2343" s="24">
        <f t="shared" si="36"/>
        <v>46.000640801584524</v>
      </c>
    </row>
    <row r="2344" spans="1:18" x14ac:dyDescent="0.25">
      <c r="A2344" t="s">
        <v>2</v>
      </c>
      <c r="B2344">
        <v>1968</v>
      </c>
      <c r="C2344" t="s">
        <v>8359</v>
      </c>
      <c r="D2344">
        <v>12</v>
      </c>
      <c r="E2344">
        <v>0</v>
      </c>
      <c r="F2344" s="17">
        <v>63770.43</v>
      </c>
      <c r="G2344" t="s">
        <v>8353</v>
      </c>
      <c r="H2344" t="s">
        <v>8350</v>
      </c>
      <c r="I2344" t="s">
        <v>8351</v>
      </c>
      <c r="L2344" s="20">
        <v>1968</v>
      </c>
      <c r="M2344" s="20" t="s">
        <v>8359</v>
      </c>
      <c r="N2344" s="20" t="s">
        <v>8353</v>
      </c>
      <c r="O2344" s="20" t="s">
        <v>8350</v>
      </c>
      <c r="P2344" s="20" t="s">
        <v>8351</v>
      </c>
      <c r="Q2344" s="20" t="str">
        <f>CONCATENATE(Table1[[#This Row],[date]],"-",M2344,"-",L2344)</f>
        <v>12-Oct-1968</v>
      </c>
      <c r="R2344" s="24">
        <f t="shared" si="36"/>
        <v>54.652977412731005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30619-E8AE-452F-8117-686561673377}">
  <dimension ref="A1:S2336"/>
  <sheetViews>
    <sheetView tabSelected="1" zoomScale="60" zoomScaleNormal="60" workbookViewId="0"/>
  </sheetViews>
  <sheetFormatPr defaultRowHeight="15" x14ac:dyDescent="0.25"/>
  <cols>
    <col min="1" max="1" width="11.85546875" bestFit="1" customWidth="1"/>
    <col min="2" max="2" width="20.140625" bestFit="1" customWidth="1"/>
    <col min="5" max="5" width="11.7109375" bestFit="1" customWidth="1"/>
    <col min="6" max="6" width="15.140625" bestFit="1" customWidth="1"/>
    <col min="7" max="7" width="13.7109375" bestFit="1" customWidth="1"/>
    <col min="8" max="8" width="24.28515625" bestFit="1" customWidth="1"/>
    <col min="10" max="10" width="14.5703125" bestFit="1" customWidth="1"/>
    <col min="11" max="11" width="14.85546875" bestFit="1" customWidth="1"/>
    <col min="12" max="12" width="12.140625" bestFit="1" customWidth="1"/>
    <col min="13" max="13" width="11.5703125" bestFit="1" customWidth="1"/>
    <col min="14" max="14" width="11.85546875" bestFit="1" customWidth="1"/>
    <col min="19" max="19" width="14.7109375" bestFit="1" customWidth="1"/>
  </cols>
  <sheetData>
    <row r="1" spans="1:19" x14ac:dyDescent="0.25">
      <c r="A1" s="26" t="s">
        <v>0</v>
      </c>
      <c r="B1" s="26" t="s">
        <v>8391</v>
      </c>
      <c r="C1" s="26" t="s">
        <v>8326</v>
      </c>
      <c r="D1" s="26" t="s">
        <v>8327</v>
      </c>
      <c r="E1" s="26" t="s">
        <v>8328</v>
      </c>
      <c r="F1" s="26" t="s">
        <v>8329</v>
      </c>
      <c r="G1" s="26" t="s">
        <v>8330</v>
      </c>
      <c r="H1" s="26" t="s">
        <v>8331</v>
      </c>
      <c r="I1" s="26" t="s">
        <v>8392</v>
      </c>
      <c r="J1" s="26" t="s">
        <v>8333</v>
      </c>
      <c r="K1" s="26" t="s">
        <v>8334</v>
      </c>
      <c r="L1" s="26" t="s">
        <v>8381</v>
      </c>
      <c r="M1" s="26" t="s">
        <v>8344</v>
      </c>
      <c r="N1" s="26" t="s">
        <v>8345</v>
      </c>
      <c r="O1" s="26" t="s">
        <v>8346</v>
      </c>
      <c r="P1" s="26" t="s">
        <v>8347</v>
      </c>
      <c r="Q1" s="36" t="s">
        <v>8382</v>
      </c>
    </row>
    <row r="2" spans="1:19" x14ac:dyDescent="0.25">
      <c r="A2" s="27" t="s">
        <v>2</v>
      </c>
      <c r="B2" s="27" t="str">
        <f>VLOOKUP(A2,'Customer Name'!$A$1:$E$2336,4,0)</f>
        <v>Kelly</v>
      </c>
      <c r="C2" s="27">
        <f>VLOOKUP(A2,Table7[#All],2,0)</f>
        <v>47.41</v>
      </c>
      <c r="D2" s="27">
        <f>VLOOKUP(A2,Table7[#All],3,0)</f>
        <v>7.47</v>
      </c>
      <c r="E2" s="27" t="str">
        <f>VLOOKUP(A2,Table7[#All],4,0)</f>
        <v>No</v>
      </c>
      <c r="F2" s="27" t="str">
        <f>VLOOKUP(A2,Table7[#All],5,0)</f>
        <v>No</v>
      </c>
      <c r="G2" s="27" t="str">
        <f>VLOOKUP(A2,Table7[#All],6,0)</f>
        <v>No</v>
      </c>
      <c r="H2" s="27">
        <f>VLOOKUP(A2,'Medical Examination'!A1:M2336,11,0)</f>
        <v>0</v>
      </c>
      <c r="I2" s="27" t="str">
        <f>VLOOKUP(A2,'Medical Examination'!A1:M2336,10,0)</f>
        <v>yes</v>
      </c>
      <c r="J2" s="27" t="str">
        <f>VLOOKUP(A2,'Medical Examination'!A1:M2336,12,0)</f>
        <v>Obesity</v>
      </c>
      <c r="K2" s="27" t="str">
        <f>VLOOKUP(A2,'Medical Examination'!A1:M2336,13,0)</f>
        <v>Diabetes</v>
      </c>
      <c r="L2" s="27" t="str">
        <f>VLOOKUP(A2,'Hospitalisation Details'!A1:R2344,17,0)</f>
        <v>12-Oct-1968</v>
      </c>
      <c r="M2" s="28">
        <f>VLOOKUP(A2,'Hospitalisation Details'!$A$1:$R$2344,6,0)</f>
        <v>63770.43</v>
      </c>
      <c r="N2" s="27" t="str">
        <f>VLOOKUP(A2,'Hospitalisation Details'!$A$1:$R$2344,14,0)</f>
        <v>tier - 1</v>
      </c>
      <c r="O2" s="27" t="str">
        <f>VLOOKUP(A2,'Hospitalisation Details'!$A$1:$R$2344,15,0)</f>
        <v>tier - 3</v>
      </c>
      <c r="P2" s="27" t="str">
        <f>VLOOKUP(A2,'Hospitalisation Details'!$A$1:$R$2344,16,0)</f>
        <v>R1013</v>
      </c>
      <c r="Q2" s="37">
        <f>VLOOKUP(A2,'Hospitalisation Details'!A1:R2344,18,0)</f>
        <v>54.652977412731005</v>
      </c>
    </row>
    <row r="3" spans="1:19" x14ac:dyDescent="0.25">
      <c r="A3" s="27" t="s">
        <v>4</v>
      </c>
      <c r="B3" s="27" t="str">
        <f>VLOOKUP(A3,'Customer Name'!A2:E2337,4,0)</f>
        <v>Matthew D</v>
      </c>
      <c r="C3" s="27">
        <f>VLOOKUP(A3,Table7[#All],2,0)</f>
        <v>30.36</v>
      </c>
      <c r="D3" s="27">
        <f>VLOOKUP(A3,Table7[#All],3,0)</f>
        <v>5.77</v>
      </c>
      <c r="E3" s="27" t="str">
        <f>VLOOKUP(A3,Table7[#All],4,0)</f>
        <v>No</v>
      </c>
      <c r="F3" s="27" t="str">
        <f>VLOOKUP(A3,Table7[#All],5,0)</f>
        <v>No</v>
      </c>
      <c r="G3" s="27" t="str">
        <f>VLOOKUP(A3,Table7[#All],6,0)</f>
        <v>No</v>
      </c>
      <c r="H3" s="27">
        <f>VLOOKUP(A3,'Medical Examination'!A2:M2337,11,0)</f>
        <v>0</v>
      </c>
      <c r="I3" s="27" t="str">
        <f>VLOOKUP(A3,'Medical Examination'!A2:M2337,10,0)</f>
        <v>yes</v>
      </c>
      <c r="J3" s="27" t="str">
        <f>VLOOKUP(A3,'Medical Examination'!A2:M2337,12,0)</f>
        <v>Obesity</v>
      </c>
      <c r="K3" s="27" t="str">
        <f>VLOOKUP(A3,'Medical Examination'!A2:M2337,13,0)</f>
        <v>Prediabetes</v>
      </c>
      <c r="L3" s="27" t="str">
        <f>VLOOKUP(A3,'Hospitalisation Details'!A2:R2345,17,0)</f>
        <v>8-Jun-1977</v>
      </c>
      <c r="M3" s="28">
        <f>VLOOKUP(A3,'Hospitalisation Details'!$A$1:$R$2344,6,0)</f>
        <v>62592.87</v>
      </c>
      <c r="N3" s="27" t="str">
        <f>VLOOKUP(A3,'Hospitalisation Details'!$A$1:$R$2344,14,0)</f>
        <v>tier - 2</v>
      </c>
      <c r="O3" s="27" t="str">
        <f>VLOOKUP(A3,'Hospitalisation Details'!$A$1:$R$2344,15,0)</f>
        <v>tier - 3</v>
      </c>
      <c r="P3" s="27" t="str">
        <f>VLOOKUP(A3,'Hospitalisation Details'!$A$1:$R$2344,16,0)</f>
        <v>R1013</v>
      </c>
      <c r="Q3" s="37">
        <f>VLOOKUP(A3,'Hospitalisation Details'!A2:R2345,18,0)</f>
        <v>46.000640801584524</v>
      </c>
    </row>
    <row r="4" spans="1:19" x14ac:dyDescent="0.25">
      <c r="A4" s="27" t="s">
        <v>6</v>
      </c>
      <c r="B4" s="27" t="str">
        <f>VLOOKUP(A4,'Customer Name'!A3:E2338,4,0)</f>
        <v>Phil</v>
      </c>
      <c r="C4" s="27">
        <f>VLOOKUP(A4,Table7[#All],2,0)</f>
        <v>34.484999999999999</v>
      </c>
      <c r="D4" s="27">
        <f>VLOOKUP(A4,Table7[#All],3,0)</f>
        <v>11.87</v>
      </c>
      <c r="E4" s="27" t="str">
        <f>VLOOKUP(A4,Table7[#All],4,0)</f>
        <v>yes</v>
      </c>
      <c r="F4" s="27" t="str">
        <f>VLOOKUP(A4,Table7[#All],5,0)</f>
        <v>No</v>
      </c>
      <c r="G4" s="27" t="str">
        <f>VLOOKUP(A4,Table7[#All],6,0)</f>
        <v>No</v>
      </c>
      <c r="H4" s="27">
        <f>VLOOKUP(A4,'Medical Examination'!A3:M2338,11,0)</f>
        <v>2</v>
      </c>
      <c r="I4" s="27" t="str">
        <f>VLOOKUP(A4,'Medical Examination'!A3:M2338,10,0)</f>
        <v>yes</v>
      </c>
      <c r="J4" s="27" t="str">
        <f>VLOOKUP(A4,'Medical Examination'!A3:M2338,12,0)</f>
        <v>Obesity</v>
      </c>
      <c r="K4" s="27" t="str">
        <f>VLOOKUP(A4,'Medical Examination'!A3:M2338,13,0)</f>
        <v>Diabetes</v>
      </c>
      <c r="L4" s="27" t="str">
        <f>VLOOKUP(A4,'Hospitalisation Details'!A3:R2346,17,0)</f>
        <v>11-Sep-1970</v>
      </c>
      <c r="M4" s="28">
        <f>VLOOKUP(A4,'Hospitalisation Details'!$A$1:$R$2344,6,0)</f>
        <v>60021.4</v>
      </c>
      <c r="N4" s="27" t="str">
        <f>VLOOKUP(A4,'Hospitalisation Details'!$A$1:$R$2344,14,0)</f>
        <v>tier - 1</v>
      </c>
      <c r="O4" s="27" t="str">
        <f>VLOOKUP(A4,'Hospitalisation Details'!$A$1:$R$2344,15,0)</f>
        <v>tier - 1</v>
      </c>
      <c r="P4" s="27" t="str">
        <f>VLOOKUP(A4,'Hospitalisation Details'!$A$1:$R$2344,16,0)</f>
        <v>R1012</v>
      </c>
      <c r="Q4" s="37">
        <f>VLOOKUP(A4,'Hospitalisation Details'!A3:R2346,18,0)</f>
        <v>52.740556710439584</v>
      </c>
    </row>
    <row r="5" spans="1:19" x14ac:dyDescent="0.25">
      <c r="A5" s="27" t="s">
        <v>8</v>
      </c>
      <c r="B5" s="27" t="str">
        <f>VLOOKUP(A5,'Customer Name'!A4:E2339,4,0)</f>
        <v>Kelsey</v>
      </c>
      <c r="C5" s="27">
        <f>VLOOKUP(A5,Table7[#All],2,0)</f>
        <v>38.094999999999999</v>
      </c>
      <c r="D5" s="27">
        <f>VLOOKUP(A5,Table7[#All],3,0)</f>
        <v>6.05</v>
      </c>
      <c r="E5" s="27" t="str">
        <f>VLOOKUP(A5,Table7[#All],4,0)</f>
        <v>No</v>
      </c>
      <c r="F5" s="27" t="str">
        <f>VLOOKUP(A5,Table7[#All],5,0)</f>
        <v>No</v>
      </c>
      <c r="G5" s="27" t="str">
        <f>VLOOKUP(A5,Table7[#All],6,0)</f>
        <v>No</v>
      </c>
      <c r="H5" s="27">
        <f>VLOOKUP(A5,'Medical Examination'!A4:M2339,11,0)</f>
        <v>0</v>
      </c>
      <c r="I5" s="27" t="str">
        <f>VLOOKUP(A5,'Medical Examination'!A4:M2339,10,0)</f>
        <v>yes</v>
      </c>
      <c r="J5" s="27" t="str">
        <f>VLOOKUP(A5,'Medical Examination'!A4:M2339,12,0)</f>
        <v>Obesity</v>
      </c>
      <c r="K5" s="27" t="str">
        <f>VLOOKUP(A5,'Medical Examination'!A4:M2339,13,0)</f>
        <v>Prediabetes</v>
      </c>
      <c r="L5" s="27" t="str">
        <f>VLOOKUP(A5,'Hospitalisation Details'!A4:R2347,17,0)</f>
        <v>6-Jun-1991</v>
      </c>
      <c r="M5" s="28">
        <f>VLOOKUP(A5,'Hospitalisation Details'!$A$1:$R$2344,6,0)</f>
        <v>58571.07</v>
      </c>
      <c r="N5" s="27" t="str">
        <f>VLOOKUP(A5,'Hospitalisation Details'!$A$1:$R$2344,14,0)</f>
        <v>tier - 1</v>
      </c>
      <c r="O5" s="27" t="str">
        <f>VLOOKUP(A5,'Hospitalisation Details'!$A$1:$R$2344,15,0)</f>
        <v>tier - 3</v>
      </c>
      <c r="P5" s="27" t="str">
        <f>VLOOKUP(A5,'Hospitalisation Details'!$A$1:$R$2344,16,0)</f>
        <v>R1024</v>
      </c>
      <c r="Q5" s="37">
        <f>VLOOKUP(A5,'Hospitalisation Details'!A4:R2347,18,0)</f>
        <v>32.006139550319425</v>
      </c>
    </row>
    <row r="6" spans="1:19" x14ac:dyDescent="0.25">
      <c r="A6" s="27" t="s">
        <v>10</v>
      </c>
      <c r="B6" s="27" t="str">
        <f>VLOOKUP(A6,'Customer Name'!A5:E2340,4,0)</f>
        <v>Kristyn</v>
      </c>
      <c r="C6" s="27">
        <f>VLOOKUP(A6,Table7[#All],2,0)</f>
        <v>35.53</v>
      </c>
      <c r="D6" s="27">
        <f>VLOOKUP(A6,Table7[#All],3,0)</f>
        <v>5.45</v>
      </c>
      <c r="E6" s="27" t="str">
        <f>VLOOKUP(A6,Table7[#All],4,0)</f>
        <v>No</v>
      </c>
      <c r="F6" s="27" t="str">
        <f>VLOOKUP(A6,Table7[#All],5,0)</f>
        <v>No</v>
      </c>
      <c r="G6" s="27" t="str">
        <f>VLOOKUP(A6,Table7[#All],6,0)</f>
        <v>No</v>
      </c>
      <c r="H6" s="27">
        <f>VLOOKUP(A6,'Medical Examination'!A5:M2340,11,0)</f>
        <v>0</v>
      </c>
      <c r="I6" s="27" t="str">
        <f>VLOOKUP(A6,'Medical Examination'!A5:M2340,10,0)</f>
        <v>yes</v>
      </c>
      <c r="J6" s="27" t="str">
        <f>VLOOKUP(A6,'Medical Examination'!A5:M2340,12,0)</f>
        <v>Obesity</v>
      </c>
      <c r="K6" s="27" t="str">
        <f>VLOOKUP(A6,'Medical Examination'!A5:M2340,13,0)</f>
        <v>Normal</v>
      </c>
      <c r="L6" s="27" t="str">
        <f>VLOOKUP(A6,'Hospitalisation Details'!A5:R2348,17,0)</f>
        <v>19-Jun-1989</v>
      </c>
      <c r="M6" s="28">
        <f>VLOOKUP(A6,'Hospitalisation Details'!$A$1:$R$2344,6,0)</f>
        <v>55135.4</v>
      </c>
      <c r="N6" s="27" t="str">
        <f>VLOOKUP(A6,'Hospitalisation Details'!$A$1:$R$2344,14,0)</f>
        <v>tier - 1</v>
      </c>
      <c r="O6" s="27" t="str">
        <f>VLOOKUP(A6,'Hospitalisation Details'!$A$1:$R$2344,15,0)</f>
        <v>tier - 2</v>
      </c>
      <c r="P6" s="27" t="str">
        <f>VLOOKUP(A6,'Hospitalisation Details'!$A$1:$R$2344,16,0)</f>
        <v>R1012</v>
      </c>
      <c r="Q6" s="37">
        <f>VLOOKUP(A6,'Hospitalisation Details'!A5:R2348,18,0)</f>
        <v>33.970507705546424</v>
      </c>
      <c r="S6" s="31" t="s">
        <v>8407</v>
      </c>
    </row>
    <row r="7" spans="1:19" x14ac:dyDescent="0.25">
      <c r="A7" s="27" t="s">
        <v>12</v>
      </c>
      <c r="B7" s="27" t="str">
        <f>VLOOKUP(A7,'Customer Name'!A6:E2341,4,0)</f>
        <v>Russell B.</v>
      </c>
      <c r="C7" s="27">
        <f>VLOOKUP(A7,Table7[#All],2,0)</f>
        <v>32.799999999999997</v>
      </c>
      <c r="D7" s="27">
        <f>VLOOKUP(A7,Table7[#All],3,0)</f>
        <v>6.59</v>
      </c>
      <c r="E7" s="27" t="str">
        <f>VLOOKUP(A7,Table7[#All],4,0)</f>
        <v>No</v>
      </c>
      <c r="F7" s="27" t="str">
        <f>VLOOKUP(A7,Table7[#All],5,0)</f>
        <v>No</v>
      </c>
      <c r="G7" s="27" t="str">
        <f>VLOOKUP(A7,Table7[#All],6,0)</f>
        <v>No</v>
      </c>
      <c r="H7" s="27">
        <f>VLOOKUP(A7,'Medical Examination'!A6:M2341,11,0)</f>
        <v>0</v>
      </c>
      <c r="I7" s="27" t="str">
        <f>VLOOKUP(A7,'Medical Examination'!A6:M2341,10,0)</f>
        <v>yes</v>
      </c>
      <c r="J7" s="27" t="str">
        <f>VLOOKUP(A7,'Medical Examination'!A6:M2341,12,0)</f>
        <v>Obesity</v>
      </c>
      <c r="K7" s="27" t="str">
        <f>VLOOKUP(A7,'Medical Examination'!A6:M2341,13,0)</f>
        <v>Diabetes</v>
      </c>
      <c r="L7" s="27" t="str">
        <f>VLOOKUP(A7,'Hospitalisation Details'!A6:R2349,17,0)</f>
        <v>4-Aug-1962</v>
      </c>
      <c r="M7" s="28">
        <f>VLOOKUP(A7,'Hospitalisation Details'!$A$1:$R$2344,6,0)</f>
        <v>52590.83</v>
      </c>
      <c r="N7" s="27" t="str">
        <f>VLOOKUP(A7,'Hospitalisation Details'!$A$1:$R$2344,14,0)</f>
        <v>tier - 1</v>
      </c>
      <c r="O7" s="27" t="str">
        <f>VLOOKUP(A7,'Hospitalisation Details'!$A$1:$R$2344,15,0)</f>
        <v>tier - 3</v>
      </c>
      <c r="P7" s="27" t="str">
        <f>VLOOKUP(A7,'Hospitalisation Details'!$A$1:$R$2344,16,0)</f>
        <v>R1011</v>
      </c>
      <c r="Q7" s="37">
        <f>VLOOKUP(A7,'Hospitalisation Details'!A6:R2349,18,0)</f>
        <v>60.844601457275338</v>
      </c>
    </row>
    <row r="8" spans="1:19" x14ac:dyDescent="0.25">
      <c r="A8" s="27" t="s">
        <v>14</v>
      </c>
      <c r="B8" s="27" t="str">
        <f>VLOOKUP(A8,'Customer Name'!A7:E2342,4,0)</f>
        <v>Scott</v>
      </c>
      <c r="C8" s="27">
        <f>VLOOKUP(A8,Table7[#All],2,0)</f>
        <v>36.4</v>
      </c>
      <c r="D8" s="27">
        <f>VLOOKUP(A8,Table7[#All],3,0)</f>
        <v>6.07</v>
      </c>
      <c r="E8" s="27" t="str">
        <f>VLOOKUP(A8,Table7[#All],4,0)</f>
        <v>No</v>
      </c>
      <c r="F8" s="27" t="str">
        <f>VLOOKUP(A8,Table7[#All],5,0)</f>
        <v>No</v>
      </c>
      <c r="G8" s="27" t="str">
        <f>VLOOKUP(A8,Table7[#All],6,0)</f>
        <v>No</v>
      </c>
      <c r="H8" s="27">
        <f>VLOOKUP(A8,'Medical Examination'!A7:M2342,11,0)</f>
        <v>0</v>
      </c>
      <c r="I8" s="27" t="str">
        <f>VLOOKUP(A8,'Medical Examination'!A7:M2342,10,0)</f>
        <v>yes</v>
      </c>
      <c r="J8" s="27" t="str">
        <f>VLOOKUP(A8,'Medical Examination'!A7:M2342,12,0)</f>
        <v>Obesity</v>
      </c>
      <c r="K8" s="27" t="str">
        <f>VLOOKUP(A8,'Medical Examination'!A7:M2342,13,0)</f>
        <v>Prediabetes</v>
      </c>
      <c r="L8" s="27" t="str">
        <f>VLOOKUP(A8,'Hospitalisation Details'!A7:R2350,17,0)</f>
        <v>27-Oct-1994</v>
      </c>
      <c r="M8" s="28">
        <f>VLOOKUP(A8,'Hospitalisation Details'!$A$1:$R$2344,6,0)</f>
        <v>51194.559999999998</v>
      </c>
      <c r="N8" s="27" t="str">
        <f>VLOOKUP(A8,'Hospitalisation Details'!$A$1:$R$2344,14,0)</f>
        <v>tier - 1</v>
      </c>
      <c r="O8" s="27" t="str">
        <f>VLOOKUP(A8,'Hospitalisation Details'!$A$1:$R$2344,15,0)</f>
        <v>tier - 3</v>
      </c>
      <c r="P8" s="27" t="str">
        <f>VLOOKUP(A8,'Hospitalisation Details'!$A$1:$R$2344,16,0)</f>
        <v>R1011</v>
      </c>
      <c r="Q8" s="37">
        <f>VLOOKUP(A8,'Hospitalisation Details'!A7:R2350,18,0)</f>
        <v>28.614584284019347</v>
      </c>
    </row>
    <row r="9" spans="1:19" x14ac:dyDescent="0.25">
      <c r="A9" s="27" t="s">
        <v>16</v>
      </c>
      <c r="B9" s="27" t="str">
        <f>VLOOKUP(A9,'Customer Name'!A8:E2343,4,0)</f>
        <v>Stephen</v>
      </c>
      <c r="C9" s="27">
        <f>VLOOKUP(A9,Table7[#All],2,0)</f>
        <v>36.96</v>
      </c>
      <c r="D9" s="27">
        <f>VLOOKUP(A9,Table7[#All],3,0)</f>
        <v>7.93</v>
      </c>
      <c r="E9" s="27" t="str">
        <f>VLOOKUP(A9,Table7[#All],4,0)</f>
        <v>No</v>
      </c>
      <c r="F9" s="27" t="str">
        <f>VLOOKUP(A9,Table7[#All],5,0)</f>
        <v>No</v>
      </c>
      <c r="G9" s="27" t="str">
        <f>VLOOKUP(A9,Table7[#All],6,0)</f>
        <v>No</v>
      </c>
      <c r="H9" s="27">
        <f>VLOOKUP(A9,'Medical Examination'!A8:M2343,11,0)</f>
        <v>3</v>
      </c>
      <c r="I9" s="27" t="str">
        <f>VLOOKUP(A9,'Medical Examination'!A8:M2343,10,0)</f>
        <v>yes</v>
      </c>
      <c r="J9" s="27" t="str">
        <f>VLOOKUP(A9,'Medical Examination'!A8:M2343,12,0)</f>
        <v>Obesity</v>
      </c>
      <c r="K9" s="27" t="str">
        <f>VLOOKUP(A9,'Medical Examination'!A8:M2343,13,0)</f>
        <v>Diabetes</v>
      </c>
      <c r="L9" s="27" t="str">
        <f>VLOOKUP(A9,'Hospitalisation Details'!A8:R2351,17,0)</f>
        <v>27-Jun-1958</v>
      </c>
      <c r="M9" s="28">
        <f>VLOOKUP(A9,'Hospitalisation Details'!$A$1:$R$2344,6,0)</f>
        <v>49577.66</v>
      </c>
      <c r="N9" s="27" t="str">
        <f>VLOOKUP(A9,'Hospitalisation Details'!$A$1:$R$2344,14,0)</f>
        <v>tier - 2</v>
      </c>
      <c r="O9" s="27" t="str">
        <f>VLOOKUP(A9,'Hospitalisation Details'!$A$1:$R$2344,15,0)</f>
        <v>tier - 2</v>
      </c>
      <c r="P9" s="27" t="str">
        <f>VLOOKUP(A9,'Hospitalisation Details'!$A$1:$R$2344,16,0)</f>
        <v>R1013</v>
      </c>
      <c r="Q9" s="37">
        <f>VLOOKUP(A9,'Hospitalisation Details'!A8:R2351,18,0)</f>
        <v>64.948643491246997</v>
      </c>
    </row>
    <row r="10" spans="1:19" x14ac:dyDescent="0.25">
      <c r="A10" s="27" t="s">
        <v>18</v>
      </c>
      <c r="B10" s="27" t="str">
        <f>VLOOKUP(A10,'Customer Name'!A9:E2344,4,0)</f>
        <v>Patrick R.</v>
      </c>
      <c r="C10" s="27">
        <f>VLOOKUP(A10,Table7[#All],2,0)</f>
        <v>41.14</v>
      </c>
      <c r="D10" s="27">
        <f>VLOOKUP(A10,Table7[#All],3,0)</f>
        <v>9.58</v>
      </c>
      <c r="E10" s="27" t="str">
        <f>VLOOKUP(A10,Table7[#All],4,0)</f>
        <v>yes</v>
      </c>
      <c r="F10" s="27" t="str">
        <f>VLOOKUP(A10,Table7[#All],5,0)</f>
        <v>No</v>
      </c>
      <c r="G10" s="27" t="str">
        <f>VLOOKUP(A10,Table7[#All],6,0)</f>
        <v>Yes</v>
      </c>
      <c r="H10" s="27">
        <f>VLOOKUP(A10,'Medical Examination'!A9:M2344,11,0)</f>
        <v>1</v>
      </c>
      <c r="I10" s="27" t="str">
        <f>VLOOKUP(A10,'Medical Examination'!A9:M2344,10,0)</f>
        <v>yes</v>
      </c>
      <c r="J10" s="27" t="str">
        <f>VLOOKUP(A10,'Medical Examination'!A9:M2344,12,0)</f>
        <v>Obesity</v>
      </c>
      <c r="K10" s="27" t="str">
        <f>VLOOKUP(A10,'Medical Examination'!A9:M2344,13,0)</f>
        <v>Diabetes</v>
      </c>
      <c r="L10" s="27" t="str">
        <f>VLOOKUP(A10,'Hospitalisation Details'!A9:R2352,17,0)</f>
        <v>4-Sep-1963</v>
      </c>
      <c r="M10" s="28">
        <f>VLOOKUP(A10,'Hospitalisation Details'!$A$1:$R$2344,6,0)</f>
        <v>48970.25</v>
      </c>
      <c r="N10" s="27" t="str">
        <f>VLOOKUP(A10,'Hospitalisation Details'!$A$1:$R$2344,14,0)</f>
        <v>tier - 1</v>
      </c>
      <c r="O10" s="27" t="str">
        <f>VLOOKUP(A10,'Hospitalisation Details'!$A$1:$R$2344,15,0)</f>
        <v>tier - 2</v>
      </c>
      <c r="P10" s="27" t="str">
        <f>VLOOKUP(A10,'Hospitalisation Details'!$A$1:$R$2344,16,0)</f>
        <v>R1013</v>
      </c>
      <c r="Q10" s="37">
        <f>VLOOKUP(A10,'Hospitalisation Details'!A9:R2352,18,0)</f>
        <v>59.759739676840219</v>
      </c>
    </row>
    <row r="11" spans="1:19" x14ac:dyDescent="0.25">
      <c r="A11" s="27" t="s">
        <v>20</v>
      </c>
      <c r="B11" s="27" t="str">
        <f>VLOOKUP(A11,'Customer Name'!A10:E2345,4,0)</f>
        <v>Brooke N.</v>
      </c>
      <c r="C11" s="27">
        <f>VLOOKUP(A11,Table7[#All],2,0)</f>
        <v>38.06</v>
      </c>
      <c r="D11" s="27">
        <f>VLOOKUP(A11,Table7[#All],3,0)</f>
        <v>10.79</v>
      </c>
      <c r="E11" s="27" t="str">
        <f>VLOOKUP(A11,Table7[#All],4,0)</f>
        <v>No</v>
      </c>
      <c r="F11" s="27" t="str">
        <f>VLOOKUP(A11,Table7[#All],5,0)</f>
        <v>No</v>
      </c>
      <c r="G11" s="27" t="str">
        <f>VLOOKUP(A11,Table7[#All],6,0)</f>
        <v>No</v>
      </c>
      <c r="H11" s="27">
        <f>VLOOKUP(A11,'Medical Examination'!A10:M2345,11,0)</f>
        <v>0</v>
      </c>
      <c r="I11" s="27" t="str">
        <f>VLOOKUP(A11,'Medical Examination'!A10:M2345,10,0)</f>
        <v>yes</v>
      </c>
      <c r="J11" s="27" t="str">
        <f>VLOOKUP(A11,'Medical Examination'!A10:M2345,12,0)</f>
        <v>Obesity</v>
      </c>
      <c r="K11" s="27" t="str">
        <f>VLOOKUP(A11,'Medical Examination'!A10:M2345,13,0)</f>
        <v>Diabetes</v>
      </c>
      <c r="L11" s="27" t="str">
        <f>VLOOKUP(A11,'Hospitalisation Details'!A10:R2353,17,0)</f>
        <v>29-Dec-1978</v>
      </c>
      <c r="M11" s="28">
        <f>VLOOKUP(A11,'Hospitalisation Details'!$A$1:$R$2344,6,0)</f>
        <v>48885.14</v>
      </c>
      <c r="N11" s="27" t="str">
        <f>VLOOKUP(A11,'Hospitalisation Details'!$A$1:$R$2344,14,0)</f>
        <v>tier - 1</v>
      </c>
      <c r="O11" s="27" t="str">
        <f>VLOOKUP(A11,'Hospitalisation Details'!$A$1:$R$2344,15,0)</f>
        <v>tier - 2</v>
      </c>
      <c r="P11" s="27" t="str">
        <f>VLOOKUP(A11,'Hospitalisation Details'!$A$1:$R$2344,16,0)</f>
        <v>R1013</v>
      </c>
      <c r="Q11" s="37">
        <f>VLOOKUP(A11,'Hospitalisation Details'!A10:R2353,18,0)</f>
        <v>44.4421165406821</v>
      </c>
    </row>
    <row r="12" spans="1:19" x14ac:dyDescent="0.25">
      <c r="A12" s="27" t="s">
        <v>22</v>
      </c>
      <c r="B12" s="27" t="str">
        <f>VLOOKUP(A12,'Customer Name'!A11:E2346,4,0)</f>
        <v>Paola Andrea</v>
      </c>
      <c r="C12" s="27">
        <f>VLOOKUP(A12,Table7[#All],2,0)</f>
        <v>37.700000000000003</v>
      </c>
      <c r="D12" s="27">
        <f>VLOOKUP(A12,Table7[#All],3,0)</f>
        <v>5.96</v>
      </c>
      <c r="E12" s="27" t="str">
        <f>VLOOKUP(A12,Table7[#All],4,0)</f>
        <v>yes</v>
      </c>
      <c r="F12" s="27" t="str">
        <f>VLOOKUP(A12,Table7[#All],5,0)</f>
        <v>No</v>
      </c>
      <c r="G12" s="27" t="str">
        <f>VLOOKUP(A12,Table7[#All],6,0)</f>
        <v>No</v>
      </c>
      <c r="H12" s="27">
        <f>VLOOKUP(A12,'Medical Examination'!A11:M2346,11,0)</f>
        <v>2</v>
      </c>
      <c r="I12" s="27" t="str">
        <f>VLOOKUP(A12,'Medical Examination'!A11:M2346,10,0)</f>
        <v>yes</v>
      </c>
      <c r="J12" s="27" t="str">
        <f>VLOOKUP(A12,'Medical Examination'!A11:M2346,12,0)</f>
        <v>Obesity</v>
      </c>
      <c r="K12" s="27" t="str">
        <f>VLOOKUP(A12,'Medical Examination'!A11:M2346,13,0)</f>
        <v>Prediabetes</v>
      </c>
      <c r="L12" s="27" t="str">
        <f>VLOOKUP(A12,'Hospitalisation Details'!A11:R2354,17,0)</f>
        <v>22-Jul-1959</v>
      </c>
      <c r="M12" s="28">
        <f>VLOOKUP(A12,'Hospitalisation Details'!$A$1:$R$2344,6,0)</f>
        <v>48824.45</v>
      </c>
      <c r="N12" s="27" t="str">
        <f>VLOOKUP(A12,'Hospitalisation Details'!$A$1:$R$2344,14,0)</f>
        <v>tier - 2</v>
      </c>
      <c r="O12" s="27" t="str">
        <f>VLOOKUP(A12,'Hospitalisation Details'!$A$1:$R$2344,15,0)</f>
        <v>tier - 1</v>
      </c>
      <c r="P12" s="27" t="str">
        <f>VLOOKUP(A12,'Hospitalisation Details'!$A$1:$R$2344,16,0)</f>
        <v>R1011</v>
      </c>
      <c r="Q12" s="37">
        <f>VLOOKUP(A12,'Hospitalisation Details'!A11:R2354,18,0)</f>
        <v>63.880207236426436</v>
      </c>
    </row>
    <row r="13" spans="1:19" x14ac:dyDescent="0.25">
      <c r="A13" s="27" t="s">
        <v>24</v>
      </c>
      <c r="B13" s="27" t="str">
        <f>VLOOKUP(A13,'Customer Name'!A12:E2347,4,0)</f>
        <v>David</v>
      </c>
      <c r="C13" s="27">
        <f>VLOOKUP(A13,Table7[#All],2,0)</f>
        <v>42.13</v>
      </c>
      <c r="D13" s="27">
        <f>VLOOKUP(A13,Table7[#All],3,0)</f>
        <v>11.9</v>
      </c>
      <c r="E13" s="27" t="str">
        <f>VLOOKUP(A13,Table7[#All],4,0)</f>
        <v>No</v>
      </c>
      <c r="F13" s="27" t="str">
        <f>VLOOKUP(A13,Table7[#All],5,0)</f>
        <v>No</v>
      </c>
      <c r="G13" s="27" t="str">
        <f>VLOOKUP(A13,Table7[#All],6,0)</f>
        <v>No</v>
      </c>
      <c r="H13" s="27">
        <f>VLOOKUP(A13,'Medical Examination'!A12:M2347,11,0)</f>
        <v>0</v>
      </c>
      <c r="I13" s="27" t="str">
        <f>VLOOKUP(A13,'Medical Examination'!A12:M2347,10,0)</f>
        <v>yes</v>
      </c>
      <c r="J13" s="27" t="str">
        <f>VLOOKUP(A13,'Medical Examination'!A12:M2347,12,0)</f>
        <v>Obesity</v>
      </c>
      <c r="K13" s="27" t="str">
        <f>VLOOKUP(A13,'Medical Examination'!A12:M2347,13,0)</f>
        <v>Diabetes</v>
      </c>
      <c r="L13" s="27" t="str">
        <f>VLOOKUP(A13,'Hospitalisation Details'!A12:R2355,17,0)</f>
        <v>27-Oct-1965</v>
      </c>
      <c r="M13" s="28">
        <f>VLOOKUP(A13,'Hospitalisation Details'!$A$1:$R$2344,6,0)</f>
        <v>48675.519999999997</v>
      </c>
      <c r="N13" s="27" t="str">
        <f>VLOOKUP(A13,'Hospitalisation Details'!$A$1:$R$2344,14,0)</f>
        <v>tier - 1</v>
      </c>
      <c r="O13" s="27" t="str">
        <f>VLOOKUP(A13,'Hospitalisation Details'!$A$1:$R$2344,15,0)</f>
        <v>tier - 2</v>
      </c>
      <c r="P13" s="27" t="str">
        <f>VLOOKUP(A13,'Hospitalisation Details'!$A$1:$R$2344,16,0)</f>
        <v>R1013</v>
      </c>
      <c r="Q13" s="37">
        <f>VLOOKUP(A13,'Hospitalisation Details'!A12:R2355,18,0)</f>
        <v>57.614599285349662</v>
      </c>
    </row>
    <row r="14" spans="1:19" x14ac:dyDescent="0.25">
      <c r="A14" s="27" t="s">
        <v>26</v>
      </c>
      <c r="B14" s="27" t="str">
        <f>VLOOKUP(A14,'Customer Name'!A13:E2348,4,0)</f>
        <v>Wade</v>
      </c>
      <c r="C14" s="27">
        <f>VLOOKUP(A14,Table7[#All],2,0)</f>
        <v>40.92</v>
      </c>
      <c r="D14" s="27">
        <f>VLOOKUP(A14,Table7[#All],3,0)</f>
        <v>8.41</v>
      </c>
      <c r="E14" s="27" t="str">
        <f>VLOOKUP(A14,Table7[#All],4,0)</f>
        <v>No</v>
      </c>
      <c r="F14" s="27" t="str">
        <f>VLOOKUP(A14,Table7[#All],5,0)</f>
        <v>No</v>
      </c>
      <c r="G14" s="27" t="str">
        <f>VLOOKUP(A14,Table7[#All],6,0)</f>
        <v>No</v>
      </c>
      <c r="H14" s="27">
        <f>VLOOKUP(A14,'Medical Examination'!A13:M2348,11,0)</f>
        <v>0</v>
      </c>
      <c r="I14" s="27" t="str">
        <f>VLOOKUP(A14,'Medical Examination'!A13:M2348,10,0)</f>
        <v>yes</v>
      </c>
      <c r="J14" s="27" t="str">
        <f>VLOOKUP(A14,'Medical Examination'!A13:M2348,12,0)</f>
        <v>Obesity</v>
      </c>
      <c r="K14" s="27" t="str">
        <f>VLOOKUP(A14,'Medical Examination'!A13:M2348,13,0)</f>
        <v>Diabetes</v>
      </c>
      <c r="L14" s="27" t="str">
        <f>VLOOKUP(A14,'Hospitalisation Details'!A13:R2356,17,0)</f>
        <v>11-Oct-1962</v>
      </c>
      <c r="M14" s="28">
        <f>VLOOKUP(A14,'Hospitalisation Details'!$A$1:$R$2344,6,0)</f>
        <v>48673.56</v>
      </c>
      <c r="N14" s="27" t="str">
        <f>VLOOKUP(A14,'Hospitalisation Details'!$A$1:$R$2344,14,0)</f>
        <v>tier - 1</v>
      </c>
      <c r="O14" s="27" t="str">
        <f>VLOOKUP(A14,'Hospitalisation Details'!$A$1:$R$2344,15,0)</f>
        <v>tier - 2</v>
      </c>
      <c r="P14" s="27" t="str">
        <f>VLOOKUP(A14,'Hospitalisation Details'!$A$1:$R$2344,16,0)</f>
        <v>R1013</v>
      </c>
      <c r="Q14" s="37">
        <f>VLOOKUP(A14,'Hospitalisation Details'!A13:R2356,18,0)</f>
        <v>60.658423493044822</v>
      </c>
    </row>
    <row r="15" spans="1:19" x14ac:dyDescent="0.25">
      <c r="A15" s="27" t="s">
        <v>28</v>
      </c>
      <c r="B15" s="27" t="str">
        <f>VLOOKUP(A15,'Customer Name'!A14:E2349,4,0)</f>
        <v>Franklin</v>
      </c>
      <c r="C15" s="27">
        <f>VLOOKUP(A15,Table7[#All],2,0)</f>
        <v>40.564999999999998</v>
      </c>
      <c r="D15" s="27">
        <f>VLOOKUP(A15,Table7[#All],3,0)</f>
        <v>7.02</v>
      </c>
      <c r="E15" s="27" t="str">
        <f>VLOOKUP(A15,Table7[#All],4,0)</f>
        <v>No</v>
      </c>
      <c r="F15" s="27" t="str">
        <f>VLOOKUP(A15,Table7[#All],5,0)</f>
        <v>No</v>
      </c>
      <c r="G15" s="27" t="str">
        <f>VLOOKUP(A15,Table7[#All],6,0)</f>
        <v>No</v>
      </c>
      <c r="H15" s="27">
        <f>VLOOKUP(A15,'Medical Examination'!A14:M2349,11,0)</f>
        <v>0</v>
      </c>
      <c r="I15" s="27" t="str">
        <f>VLOOKUP(A15,'Medical Examination'!A14:M2349,10,0)</f>
        <v>yes</v>
      </c>
      <c r="J15" s="27" t="str">
        <f>VLOOKUP(A15,'Medical Examination'!A14:M2349,12,0)</f>
        <v>Obesity</v>
      </c>
      <c r="K15" s="27" t="str">
        <f>VLOOKUP(A15,'Medical Examination'!A14:M2349,13,0)</f>
        <v>Diabetes</v>
      </c>
      <c r="L15" s="27" t="str">
        <f>VLOOKUP(A15,'Hospitalisation Details'!A14:R2357,17,0)</f>
        <v>1-Dec-1968</v>
      </c>
      <c r="M15" s="28">
        <f>VLOOKUP(A15,'Hospitalisation Details'!$A$1:$R$2344,6,0)</f>
        <v>48549.18</v>
      </c>
      <c r="N15" s="27" t="str">
        <f>VLOOKUP(A15,'Hospitalisation Details'!$A$1:$R$2344,14,0)</f>
        <v>tier - 1</v>
      </c>
      <c r="O15" s="27" t="str">
        <f>VLOOKUP(A15,'Hospitalisation Details'!$A$1:$R$2344,15,0)</f>
        <v>tier - 3</v>
      </c>
      <c r="P15" s="27" t="str">
        <f>VLOOKUP(A15,'Hospitalisation Details'!$A$1:$R$2344,16,0)</f>
        <v>R1016</v>
      </c>
      <c r="Q15" s="37">
        <f>VLOOKUP(A15,'Hospitalisation Details'!A14:R2357,18,0)</f>
        <v>54.516084873374403</v>
      </c>
    </row>
    <row r="16" spans="1:19" x14ac:dyDescent="0.25">
      <c r="A16" s="27" t="s">
        <v>30</v>
      </c>
      <c r="B16" s="27" t="str">
        <f>VLOOKUP(A16,'Customer Name'!A15:E2350,4,0)</f>
        <v>Leilani M.</v>
      </c>
      <c r="C16" s="27">
        <f>VLOOKUP(A16,Table7[#All],2,0)</f>
        <v>36.384999999999998</v>
      </c>
      <c r="D16" s="27">
        <f>VLOOKUP(A16,Table7[#All],3,0)</f>
        <v>7.59</v>
      </c>
      <c r="E16" s="27" t="str">
        <f>VLOOKUP(A16,Table7[#All],4,0)</f>
        <v>yes</v>
      </c>
      <c r="F16" s="27" t="str">
        <f>VLOOKUP(A16,Table7[#All],5,0)</f>
        <v>No</v>
      </c>
      <c r="G16" s="27" t="str">
        <f>VLOOKUP(A16,Table7[#All],6,0)</f>
        <v>No</v>
      </c>
      <c r="H16" s="27">
        <f>VLOOKUP(A16,'Medical Examination'!A15:M2350,11,0)</f>
        <v>2</v>
      </c>
      <c r="I16" s="27" t="str">
        <f>VLOOKUP(A16,'Medical Examination'!A15:M2350,10,0)</f>
        <v>yes</v>
      </c>
      <c r="J16" s="27" t="str">
        <f>VLOOKUP(A16,'Medical Examination'!A15:M2350,12,0)</f>
        <v>Obesity</v>
      </c>
      <c r="K16" s="27" t="str">
        <f>VLOOKUP(A16,'Medical Examination'!A15:M2350,13,0)</f>
        <v>Diabetes</v>
      </c>
      <c r="L16" s="27" t="str">
        <f>VLOOKUP(A16,'Hospitalisation Details'!A15:R2358,17,0)</f>
        <v>21-Dec-1961</v>
      </c>
      <c r="M16" s="28">
        <f>VLOOKUP(A16,'Hospitalisation Details'!$A$1:$R$2344,6,0)</f>
        <v>48517.56</v>
      </c>
      <c r="N16" s="27" t="str">
        <f>VLOOKUP(A16,'Hospitalisation Details'!$A$1:$R$2344,14,0)</f>
        <v>tier - 1</v>
      </c>
      <c r="O16" s="27" t="str">
        <f>VLOOKUP(A16,'Hospitalisation Details'!$A$1:$R$2344,15,0)</f>
        <v>tier - 3</v>
      </c>
      <c r="P16" s="27" t="str">
        <f>VLOOKUP(A16,'Hospitalisation Details'!$A$1:$R$2344,16,0)</f>
        <v>R1024</v>
      </c>
      <c r="Q16" s="37">
        <f>VLOOKUP(A16,'Hospitalisation Details'!A15:R2358,18,0)</f>
        <v>61.464015645371575</v>
      </c>
    </row>
    <row r="17" spans="1:17" x14ac:dyDescent="0.25">
      <c r="A17" s="27" t="s">
        <v>32</v>
      </c>
      <c r="B17" s="27" t="str">
        <f>VLOOKUP(A17,'Customer Name'!A16:E2351,4,0)</f>
        <v>Philippe</v>
      </c>
      <c r="C17" s="27">
        <f>VLOOKUP(A17,Table7[#All],2,0)</f>
        <v>39.9</v>
      </c>
      <c r="D17" s="27">
        <f>VLOOKUP(A17,Table7[#All],3,0)</f>
        <v>11.32</v>
      </c>
      <c r="E17" s="27" t="str">
        <f>VLOOKUP(A17,Table7[#All],4,0)</f>
        <v>No</v>
      </c>
      <c r="F17" s="27" t="str">
        <f>VLOOKUP(A17,Table7[#All],5,0)</f>
        <v>No</v>
      </c>
      <c r="G17" s="27" t="str">
        <f>VLOOKUP(A17,Table7[#All],6,0)</f>
        <v>No</v>
      </c>
      <c r="H17" s="27">
        <f>VLOOKUP(A17,'Medical Examination'!A16:M2351,11,0)</f>
        <v>0</v>
      </c>
      <c r="I17" s="27" t="str">
        <f>VLOOKUP(A17,'Medical Examination'!A16:M2351,10,0)</f>
        <v>yes</v>
      </c>
      <c r="J17" s="27" t="str">
        <f>VLOOKUP(A17,'Medical Examination'!A16:M2351,12,0)</f>
        <v>Obesity</v>
      </c>
      <c r="K17" s="27" t="str">
        <f>VLOOKUP(A17,'Medical Examination'!A16:M2351,13,0)</f>
        <v>Diabetes</v>
      </c>
      <c r="L17" s="27" t="str">
        <f>VLOOKUP(A17,'Hospitalisation Details'!A16:R2359,17,0)</f>
        <v>27-Aug-1962</v>
      </c>
      <c r="M17" s="28">
        <f>VLOOKUP(A17,'Hospitalisation Details'!$A$1:$R$2344,6,0)</f>
        <v>48173.36</v>
      </c>
      <c r="N17" s="27" t="str">
        <f>VLOOKUP(A17,'Hospitalisation Details'!$A$1:$R$2344,14,0)</f>
        <v>tier - 1</v>
      </c>
      <c r="O17" s="27" t="str">
        <f>VLOOKUP(A17,'Hospitalisation Details'!$A$1:$R$2344,15,0)</f>
        <v>tier - 3</v>
      </c>
      <c r="P17" s="27" t="str">
        <f>VLOOKUP(A17,'Hospitalisation Details'!$A$1:$R$2344,16,0)</f>
        <v>R1011</v>
      </c>
      <c r="Q17" s="37">
        <f>VLOOKUP(A17,'Hospitalisation Details'!A16:R2359,18,0)</f>
        <v>60.781629498785605</v>
      </c>
    </row>
    <row r="18" spans="1:17" x14ac:dyDescent="0.25">
      <c r="A18" s="27" t="s">
        <v>34</v>
      </c>
      <c r="B18" s="27" t="str">
        <f>VLOOKUP(A18,'Customer Name'!A17:E2352,4,0)</f>
        <v>Jennifer A.</v>
      </c>
      <c r="C18" s="27">
        <f>VLOOKUP(A18,Table7[#All],2,0)</f>
        <v>33.799999999999997</v>
      </c>
      <c r="D18" s="27">
        <f>VLOOKUP(A18,Table7[#All],3,0)</f>
        <v>7.67</v>
      </c>
      <c r="E18" s="27" t="str">
        <f>VLOOKUP(A18,Table7[#All],4,0)</f>
        <v>No</v>
      </c>
      <c r="F18" s="27" t="str">
        <f>VLOOKUP(A18,Table7[#All],5,0)</f>
        <v>No</v>
      </c>
      <c r="G18" s="27" t="str">
        <f>VLOOKUP(A18,Table7[#All],6,0)</f>
        <v>No</v>
      </c>
      <c r="H18" s="27">
        <f>VLOOKUP(A18,'Medical Examination'!A17:M2352,11,0)</f>
        <v>3</v>
      </c>
      <c r="I18" s="27" t="str">
        <f>VLOOKUP(A18,'Medical Examination'!A17:M2352,10,0)</f>
        <v>yes</v>
      </c>
      <c r="J18" s="27" t="str">
        <f>VLOOKUP(A18,'Medical Examination'!A17:M2352,12,0)</f>
        <v>Obesity</v>
      </c>
      <c r="K18" s="27" t="str">
        <f>VLOOKUP(A18,'Medical Examination'!A17:M2352,13,0)</f>
        <v>Diabetes</v>
      </c>
      <c r="L18" s="27" t="str">
        <f>VLOOKUP(A18,'Hospitalisation Details'!A17:R2360,17,0)</f>
        <v>16-Nov-1958</v>
      </c>
      <c r="M18" s="28">
        <f>VLOOKUP(A18,'Hospitalisation Details'!$A$1:$R$2344,6,0)</f>
        <v>47928.03</v>
      </c>
      <c r="N18" s="27" t="str">
        <f>VLOOKUP(A18,'Hospitalisation Details'!$A$1:$R$2344,14,0)</f>
        <v>tier - 2</v>
      </c>
      <c r="O18" s="27" t="str">
        <f>VLOOKUP(A18,'Hospitalisation Details'!$A$1:$R$2344,15,0)</f>
        <v>tier - 3</v>
      </c>
      <c r="P18" s="27" t="str">
        <f>VLOOKUP(A18,'Hospitalisation Details'!$A$1:$R$2344,16,0)</f>
        <v>R1011</v>
      </c>
      <c r="Q18" s="37">
        <f>VLOOKUP(A18,'Hospitalisation Details'!A17:R2360,18,0)</f>
        <v>64.559860615614369</v>
      </c>
    </row>
    <row r="19" spans="1:17" x14ac:dyDescent="0.25">
      <c r="A19" s="27" t="s">
        <v>36</v>
      </c>
      <c r="B19" s="27" t="str">
        <f>VLOOKUP(A19,'Customer Name'!A18:E2353,4,0)</f>
        <v>Christina M.</v>
      </c>
      <c r="C19" s="27">
        <f>VLOOKUP(A19,Table7[#All],2,0)</f>
        <v>36.765000000000001</v>
      </c>
      <c r="D19" s="27">
        <f>VLOOKUP(A19,Table7[#All],3,0)</f>
        <v>7.29</v>
      </c>
      <c r="E19" s="27" t="str">
        <f>VLOOKUP(A19,Table7[#All],4,0)</f>
        <v>yes</v>
      </c>
      <c r="F19" s="27" t="str">
        <f>VLOOKUP(A19,Table7[#All],5,0)</f>
        <v>No</v>
      </c>
      <c r="G19" s="27" t="str">
        <f>VLOOKUP(A19,Table7[#All],6,0)</f>
        <v>Yes</v>
      </c>
      <c r="H19" s="27">
        <f>VLOOKUP(A19,'Medical Examination'!A18:M2353,11,0)</f>
        <v>1</v>
      </c>
      <c r="I19" s="27" t="str">
        <f>VLOOKUP(A19,'Medical Examination'!A18:M2353,10,0)</f>
        <v>yes</v>
      </c>
      <c r="J19" s="27" t="str">
        <f>VLOOKUP(A19,'Medical Examination'!A18:M2353,12,0)</f>
        <v>Obesity</v>
      </c>
      <c r="K19" s="27" t="str">
        <f>VLOOKUP(A19,'Medical Examination'!A18:M2353,13,0)</f>
        <v>Diabetes</v>
      </c>
      <c r="L19" s="27" t="str">
        <f>VLOOKUP(A19,'Hospitalisation Details'!A18:R2361,17,0)</f>
        <v>5-Aug-1963</v>
      </c>
      <c r="M19" s="28">
        <f>VLOOKUP(A19,'Hospitalisation Details'!$A$1:$R$2344,6,0)</f>
        <v>47896.79</v>
      </c>
      <c r="N19" s="27" t="str">
        <f>VLOOKUP(A19,'Hospitalisation Details'!$A$1:$R$2344,14,0)</f>
        <v>tier - 1</v>
      </c>
      <c r="O19" s="27" t="str">
        <f>VLOOKUP(A19,'Hospitalisation Details'!$A$1:$R$2344,15,0)</f>
        <v>tier - 3</v>
      </c>
      <c r="P19" s="27" t="str">
        <f>VLOOKUP(A19,'Hospitalisation Details'!$A$1:$R$2344,16,0)</f>
        <v>R1024</v>
      </c>
      <c r="Q19" s="37">
        <f>VLOOKUP(A19,'Hospitalisation Details'!A18:R2361,18,0)</f>
        <v>59.841876122082589</v>
      </c>
    </row>
    <row r="20" spans="1:17" x14ac:dyDescent="0.25">
      <c r="A20" s="27" t="s">
        <v>38</v>
      </c>
      <c r="B20" s="27" t="str">
        <f>VLOOKUP(A20,'Customer Name'!A19:E2354,4,0)</f>
        <v>Said Sr.</v>
      </c>
      <c r="C20" s="27">
        <f>VLOOKUP(A20,Table7[#All],2,0)</f>
        <v>36.954999999999998</v>
      </c>
      <c r="D20" s="27">
        <f>VLOOKUP(A20,Table7[#All],3,0)</f>
        <v>4.72</v>
      </c>
      <c r="E20" s="27" t="str">
        <f>VLOOKUP(A20,Table7[#All],4,0)</f>
        <v>yes</v>
      </c>
      <c r="F20" s="27" t="str">
        <f>VLOOKUP(A20,Table7[#All],5,0)</f>
        <v>No</v>
      </c>
      <c r="G20" s="27" t="str">
        <f>VLOOKUP(A20,Table7[#All],6,0)</f>
        <v>No</v>
      </c>
      <c r="H20" s="27">
        <f>VLOOKUP(A20,'Medical Examination'!A19:M2354,11,0)</f>
        <v>1</v>
      </c>
      <c r="I20" s="27" t="str">
        <f>VLOOKUP(A20,'Medical Examination'!A19:M2354,10,0)</f>
        <v>yes</v>
      </c>
      <c r="J20" s="27" t="str">
        <f>VLOOKUP(A20,'Medical Examination'!A19:M2354,12,0)</f>
        <v>Obesity</v>
      </c>
      <c r="K20" s="27" t="str">
        <f>VLOOKUP(A20,'Medical Examination'!A19:M2354,13,0)</f>
        <v>Normal</v>
      </c>
      <c r="L20" s="27" t="str">
        <f>VLOOKUP(A20,'Hospitalisation Details'!A19:R2362,17,0)</f>
        <v>7-Nov-1964</v>
      </c>
      <c r="M20" s="28">
        <f>VLOOKUP(A20,'Hospitalisation Details'!$A$1:$R$2344,6,0)</f>
        <v>47496.49</v>
      </c>
      <c r="N20" s="27" t="str">
        <f>VLOOKUP(A20,'Hospitalisation Details'!$A$1:$R$2344,14,0)</f>
        <v>tier - 1</v>
      </c>
      <c r="O20" s="27" t="str">
        <f>VLOOKUP(A20,'Hospitalisation Details'!$A$1:$R$2344,15,0)</f>
        <v>tier - 3</v>
      </c>
      <c r="P20" s="27" t="str">
        <f>VLOOKUP(A20,'Hospitalisation Details'!$A$1:$R$2344,16,0)</f>
        <v>R1012</v>
      </c>
      <c r="Q20" s="37">
        <f>VLOOKUP(A20,'Hospitalisation Details'!A19:R2362,18,0)</f>
        <v>58.581793292265573</v>
      </c>
    </row>
    <row r="21" spans="1:17" x14ac:dyDescent="0.25">
      <c r="A21" s="27" t="s">
        <v>40</v>
      </c>
      <c r="B21" s="27" t="str">
        <f>VLOOKUP(A21,'Customer Name'!A20:E2355,4,0)</f>
        <v>John</v>
      </c>
      <c r="C21" s="27">
        <f>VLOOKUP(A21,Table7[#All],2,0)</f>
        <v>42.9</v>
      </c>
      <c r="D21" s="27">
        <f>VLOOKUP(A21,Table7[#All],3,0)</f>
        <v>11.41</v>
      </c>
      <c r="E21" s="27" t="str">
        <f>VLOOKUP(A21,Table7[#All],4,0)</f>
        <v>No</v>
      </c>
      <c r="F21" s="27" t="str">
        <f>VLOOKUP(A21,Table7[#All],5,0)</f>
        <v>No</v>
      </c>
      <c r="G21" s="27" t="str">
        <f>VLOOKUP(A21,Table7[#All],6,0)</f>
        <v>No</v>
      </c>
      <c r="H21" s="27">
        <f>VLOOKUP(A21,'Medical Examination'!A20:M2355,11,0)</f>
        <v>0</v>
      </c>
      <c r="I21" s="27" t="str">
        <f>VLOOKUP(A21,'Medical Examination'!A20:M2355,10,0)</f>
        <v>yes</v>
      </c>
      <c r="J21" s="27" t="str">
        <f>VLOOKUP(A21,'Medical Examination'!A20:M2355,12,0)</f>
        <v>Obesity</v>
      </c>
      <c r="K21" s="27" t="str">
        <f>VLOOKUP(A21,'Medical Examination'!A20:M2355,13,0)</f>
        <v>Diabetes</v>
      </c>
      <c r="L21" s="27" t="str">
        <f>VLOOKUP(A21,'Hospitalisation Details'!A20:R2363,17,0)</f>
        <v>27-Sep-1971</v>
      </c>
      <c r="M21" s="28">
        <f>VLOOKUP(A21,'Hospitalisation Details'!$A$1:$R$2344,6,0)</f>
        <v>47462.89</v>
      </c>
      <c r="N21" s="27" t="str">
        <f>VLOOKUP(A21,'Hospitalisation Details'!$A$1:$R$2344,14,0)</f>
        <v>tier - 1</v>
      </c>
      <c r="O21" s="27" t="str">
        <f>VLOOKUP(A21,'Hospitalisation Details'!$A$1:$R$2344,15,0)</f>
        <v>tier - 2</v>
      </c>
      <c r="P21" s="27" t="str">
        <f>VLOOKUP(A21,'Hospitalisation Details'!$A$1:$R$2344,16,0)</f>
        <v>R1013</v>
      </c>
      <c r="Q21" s="37">
        <f>VLOOKUP(A21,'Hospitalisation Details'!A20:R2363,18,0)</f>
        <v>51.696766194854838</v>
      </c>
    </row>
    <row r="22" spans="1:17" x14ac:dyDescent="0.25">
      <c r="A22" s="27" t="s">
        <v>42</v>
      </c>
      <c r="B22" s="27" t="str">
        <f>VLOOKUP(A22,'Customer Name'!A21:E2356,4,0)</f>
        <v>Myles</v>
      </c>
      <c r="C22" s="27">
        <f>VLOOKUP(A22,Table7[#All],2,0)</f>
        <v>36.299999999999997</v>
      </c>
      <c r="D22" s="27">
        <f>VLOOKUP(A22,Table7[#All],3,0)</f>
        <v>11.5</v>
      </c>
      <c r="E22" s="27" t="str">
        <f>VLOOKUP(A22,Table7[#All],4,0)</f>
        <v>yes</v>
      </c>
      <c r="F22" s="27" t="str">
        <f>VLOOKUP(A22,Table7[#All],5,0)</f>
        <v>No</v>
      </c>
      <c r="G22" s="27" t="str">
        <f>VLOOKUP(A22,Table7[#All],6,0)</f>
        <v>No</v>
      </c>
      <c r="H22" s="27">
        <f>VLOOKUP(A22,'Medical Examination'!A21:M2356,11,0)</f>
        <v>2</v>
      </c>
      <c r="I22" s="27" t="str">
        <f>VLOOKUP(A22,'Medical Examination'!A21:M2356,10,0)</f>
        <v>yes</v>
      </c>
      <c r="J22" s="27" t="str">
        <f>VLOOKUP(A22,'Medical Examination'!A21:M2356,12,0)</f>
        <v>Obesity</v>
      </c>
      <c r="K22" s="27" t="str">
        <f>VLOOKUP(A22,'Medical Examination'!A21:M2356,13,0)</f>
        <v>Diabetes</v>
      </c>
      <c r="L22" s="27" t="str">
        <f>VLOOKUP(A22,'Hospitalisation Details'!A21:R2364,17,0)</f>
        <v>13-Jun-1961</v>
      </c>
      <c r="M22" s="28">
        <f>VLOOKUP(A22,'Hospitalisation Details'!$A$1:$R$2344,6,0)</f>
        <v>47403.88</v>
      </c>
      <c r="N22" s="27" t="str">
        <f>VLOOKUP(A22,'Hospitalisation Details'!$A$1:$R$2344,14,0)</f>
        <v>tier - 1</v>
      </c>
      <c r="O22" s="27" t="str">
        <f>VLOOKUP(A22,'Hospitalisation Details'!$A$1:$R$2344,15,0)</f>
        <v>tier - 3</v>
      </c>
      <c r="P22" s="27" t="str">
        <f>VLOOKUP(A22,'Hospitalisation Details'!$A$1:$R$2344,16,0)</f>
        <v>R1011</v>
      </c>
      <c r="Q22" s="37">
        <f>VLOOKUP(A22,'Hospitalisation Details'!A21:R2364,18,0)</f>
        <v>61.986962190352017</v>
      </c>
    </row>
    <row r="23" spans="1:17" x14ac:dyDescent="0.25">
      <c r="A23" s="27" t="s">
        <v>44</v>
      </c>
      <c r="B23" s="27" t="str">
        <f>VLOOKUP(A23,'Customer Name'!A22:E2357,4,0)</f>
        <v>Madelyn C</v>
      </c>
      <c r="C23" s="27">
        <f>VLOOKUP(A23,Table7[#All],2,0)</f>
        <v>32.200000000000003</v>
      </c>
      <c r="D23" s="27">
        <f>VLOOKUP(A23,Table7[#All],3,0)</f>
        <v>6.22</v>
      </c>
      <c r="E23" s="27" t="str">
        <f>VLOOKUP(A23,Table7[#All],4,0)</f>
        <v>yes</v>
      </c>
      <c r="F23" s="27" t="str">
        <f>VLOOKUP(A23,Table7[#All],5,0)</f>
        <v>No</v>
      </c>
      <c r="G23" s="27" t="str">
        <f>VLOOKUP(A23,Table7[#All],6,0)</f>
        <v>No</v>
      </c>
      <c r="H23" s="27">
        <f>VLOOKUP(A23,'Medical Examination'!A22:M2357,11,0)</f>
        <v>2</v>
      </c>
      <c r="I23" s="27" t="str">
        <f>VLOOKUP(A23,'Medical Examination'!A22:M2357,10,0)</f>
        <v>yes</v>
      </c>
      <c r="J23" s="27" t="str">
        <f>VLOOKUP(A23,'Medical Examination'!A22:M2357,12,0)</f>
        <v>Obesity</v>
      </c>
      <c r="K23" s="27" t="str">
        <f>VLOOKUP(A23,'Medical Examination'!A22:M2357,13,0)</f>
        <v>Prediabetes</v>
      </c>
      <c r="L23" s="27" t="str">
        <f>VLOOKUP(A23,'Hospitalisation Details'!A22:R2365,17,0)</f>
        <v>4-Oct-1959</v>
      </c>
      <c r="M23" s="28">
        <f>VLOOKUP(A23,'Hospitalisation Details'!$A$1:$R$2344,6,0)</f>
        <v>47305.31</v>
      </c>
      <c r="N23" s="27" t="str">
        <f>VLOOKUP(A23,'Hospitalisation Details'!$A$1:$R$2344,14,0)</f>
        <v>tier - 2</v>
      </c>
      <c r="O23" s="27" t="str">
        <f>VLOOKUP(A23,'Hospitalisation Details'!$A$1:$R$2344,15,0)</f>
        <v>tier - 1</v>
      </c>
      <c r="P23" s="27" t="str">
        <f>VLOOKUP(A23,'Hospitalisation Details'!$A$1:$R$2344,16,0)</f>
        <v>R1011</v>
      </c>
      <c r="Q23" s="37">
        <f>VLOOKUP(A23,'Hospitalisation Details'!A22:R2365,18,0)</f>
        <v>63.677604144728527</v>
      </c>
    </row>
    <row r="24" spans="1:17" x14ac:dyDescent="0.25">
      <c r="A24" s="27" t="s">
        <v>46</v>
      </c>
      <c r="B24" s="27" t="str">
        <f>VLOOKUP(A24,'Customer Name'!A23:E2358,4,0)</f>
        <v>Nicole</v>
      </c>
      <c r="C24" s="27">
        <f>VLOOKUP(A24,Table7[#All],2,0)</f>
        <v>31.3</v>
      </c>
      <c r="D24" s="27">
        <f>VLOOKUP(A24,Table7[#All],3,0)</f>
        <v>11.38</v>
      </c>
      <c r="E24" s="27" t="str">
        <f>VLOOKUP(A24,Table7[#All],4,0)</f>
        <v>No</v>
      </c>
      <c r="F24" s="27" t="str">
        <f>VLOOKUP(A24,Table7[#All],5,0)</f>
        <v>No</v>
      </c>
      <c r="G24" s="27" t="str">
        <f>VLOOKUP(A24,Table7[#All],6,0)</f>
        <v>No</v>
      </c>
      <c r="H24" s="27">
        <f>VLOOKUP(A24,'Medical Examination'!A23:M2358,11,0)</f>
        <v>3</v>
      </c>
      <c r="I24" s="27" t="str">
        <f>VLOOKUP(A24,'Medical Examination'!A23:M2358,10,0)</f>
        <v>yes</v>
      </c>
      <c r="J24" s="27" t="str">
        <f>VLOOKUP(A24,'Medical Examination'!A23:M2358,12,0)</f>
        <v>Obesity</v>
      </c>
      <c r="K24" s="27" t="str">
        <f>VLOOKUP(A24,'Medical Examination'!A23:M2358,13,0)</f>
        <v>Diabetes</v>
      </c>
      <c r="L24" s="27" t="str">
        <f>VLOOKUP(A24,'Hospitalisation Details'!A23:R2366,17,0)</f>
        <v>3-Sep-1958</v>
      </c>
      <c r="M24" s="28">
        <f>VLOOKUP(A24,'Hospitalisation Details'!$A$1:$R$2344,6,0)</f>
        <v>47291.06</v>
      </c>
      <c r="N24" s="27" t="str">
        <f>VLOOKUP(A24,'Hospitalisation Details'!$A$1:$R$2344,14,0)</f>
        <v>tier - 2</v>
      </c>
      <c r="O24" s="27" t="str">
        <f>VLOOKUP(A24,'Hospitalisation Details'!$A$1:$R$2344,15,0)</f>
        <v>tier - 1</v>
      </c>
      <c r="P24" s="27" t="str">
        <f>VLOOKUP(A24,'Hospitalisation Details'!$A$1:$R$2344,16,0)</f>
        <v>R1011</v>
      </c>
      <c r="Q24" s="37">
        <f>VLOOKUP(A24,'Hospitalisation Details'!A23:R2366,18,0)</f>
        <v>64.76246577615531</v>
      </c>
    </row>
    <row r="25" spans="1:17" x14ac:dyDescent="0.25">
      <c r="A25" s="27" t="s">
        <v>48</v>
      </c>
      <c r="B25" s="27" t="str">
        <f>VLOOKUP(A25,'Customer Name'!A24:E2359,4,0)</f>
        <v>Eric A.</v>
      </c>
      <c r="C25" s="27">
        <f>VLOOKUP(A25,Table7[#All],2,0)</f>
        <v>41.8</v>
      </c>
      <c r="D25" s="27">
        <f>VLOOKUP(A25,Table7[#All],3,0)</f>
        <v>7.89</v>
      </c>
      <c r="E25" s="27" t="str">
        <f>VLOOKUP(A25,Table7[#All],4,0)</f>
        <v>yes</v>
      </c>
      <c r="F25" s="27" t="str">
        <f>VLOOKUP(A25,Table7[#All],5,0)</f>
        <v>No</v>
      </c>
      <c r="G25" s="27" t="str">
        <f>VLOOKUP(A25,Table7[#All],6,0)</f>
        <v>No</v>
      </c>
      <c r="H25" s="27">
        <f>VLOOKUP(A25,'Medical Examination'!A24:M2359,11,0)</f>
        <v>2</v>
      </c>
      <c r="I25" s="27" t="str">
        <f>VLOOKUP(A25,'Medical Examination'!A24:M2359,10,0)</f>
        <v>yes</v>
      </c>
      <c r="J25" s="27" t="str">
        <f>VLOOKUP(A25,'Medical Examination'!A24:M2359,12,0)</f>
        <v>Obesity</v>
      </c>
      <c r="K25" s="27" t="str">
        <f>VLOOKUP(A25,'Medical Examination'!A24:M2359,13,0)</f>
        <v>Diabetes</v>
      </c>
      <c r="L25" s="27" t="str">
        <f>VLOOKUP(A25,'Hospitalisation Details'!A24:R2367,17,0)</f>
        <v>28-Dec-1970</v>
      </c>
      <c r="M25" s="28">
        <f>VLOOKUP(A25,'Hospitalisation Details'!$A$1:$R$2344,6,0)</f>
        <v>47269.85</v>
      </c>
      <c r="N25" s="27" t="str">
        <f>VLOOKUP(A25,'Hospitalisation Details'!$A$1:$R$2344,14,0)</f>
        <v>tier - 1</v>
      </c>
      <c r="O25" s="27" t="str">
        <f>VLOOKUP(A25,'Hospitalisation Details'!$A$1:$R$2344,15,0)</f>
        <v>tier - 2</v>
      </c>
      <c r="P25" s="27" t="str">
        <f>VLOOKUP(A25,'Hospitalisation Details'!$A$1:$R$2344,16,0)</f>
        <v>R1013</v>
      </c>
      <c r="Q25" s="37">
        <f>VLOOKUP(A25,'Hospitalisation Details'!A24:R2367,18,0)</f>
        <v>52.444861329412355</v>
      </c>
    </row>
    <row r="26" spans="1:17" x14ac:dyDescent="0.25">
      <c r="A26" s="27" t="s">
        <v>50</v>
      </c>
      <c r="B26" s="27" t="str">
        <f>VLOOKUP(A26,'Customer Name'!A25:E2360,4,0)</f>
        <v>Emiliano I.</v>
      </c>
      <c r="C26" s="27">
        <f>VLOOKUP(A26,Table7[#All],2,0)</f>
        <v>35.090000000000003</v>
      </c>
      <c r="D26" s="27">
        <f>VLOOKUP(A26,Table7[#All],3,0)</f>
        <v>4.38</v>
      </c>
      <c r="E26" s="27" t="str">
        <f>VLOOKUP(A26,Table7[#All],4,0)</f>
        <v>yes</v>
      </c>
      <c r="F26" s="27" t="str">
        <f>VLOOKUP(A26,Table7[#All],5,0)</f>
        <v>No</v>
      </c>
      <c r="G26" s="27" t="str">
        <f>VLOOKUP(A26,Table7[#All],6,0)</f>
        <v>No</v>
      </c>
      <c r="H26" s="27">
        <f>VLOOKUP(A26,'Medical Examination'!A25:M2360,11,0)</f>
        <v>2</v>
      </c>
      <c r="I26" s="27" t="str">
        <f>VLOOKUP(A26,'Medical Examination'!A25:M2360,10,0)</f>
        <v>yes</v>
      </c>
      <c r="J26" s="27" t="str">
        <f>VLOOKUP(A26,'Medical Examination'!A25:M2360,12,0)</f>
        <v>Obesity</v>
      </c>
      <c r="K26" s="27" t="str">
        <f>VLOOKUP(A26,'Medical Examination'!A25:M2360,13,0)</f>
        <v>Normal</v>
      </c>
      <c r="L26" s="27" t="str">
        <f>VLOOKUP(A26,'Hospitalisation Details'!A25:R2368,17,0)</f>
        <v>14-Jul-1959</v>
      </c>
      <c r="M26" s="28">
        <f>VLOOKUP(A26,'Hospitalisation Details'!$A$1:$R$2344,6,0)</f>
        <v>47055.53</v>
      </c>
      <c r="N26" s="27" t="str">
        <f>VLOOKUP(A26,'Hospitalisation Details'!$A$1:$R$2344,14,0)</f>
        <v>tier - 2</v>
      </c>
      <c r="O26" s="27" t="str">
        <f>VLOOKUP(A26,'Hospitalisation Details'!$A$1:$R$2344,15,0)</f>
        <v>tier - 1</v>
      </c>
      <c r="P26" s="27" t="str">
        <f>VLOOKUP(A26,'Hospitalisation Details'!$A$1:$R$2344,16,0)</f>
        <v>R1013</v>
      </c>
      <c r="Q26" s="37">
        <f>VLOOKUP(A26,'Hospitalisation Details'!A25:R2368,18,0)</f>
        <v>63.902110273366752</v>
      </c>
    </row>
    <row r="27" spans="1:17" x14ac:dyDescent="0.25">
      <c r="A27" s="27" t="s">
        <v>52</v>
      </c>
      <c r="B27" s="27" t="str">
        <f>VLOOKUP(A27,'Customer Name'!A26:E2361,4,0)</f>
        <v>Adam</v>
      </c>
      <c r="C27" s="27">
        <f>VLOOKUP(A27,Table7[#All],2,0)</f>
        <v>33.880000000000003</v>
      </c>
      <c r="D27" s="27">
        <f>VLOOKUP(A27,Table7[#All],3,0)</f>
        <v>7.01</v>
      </c>
      <c r="E27" s="27" t="str">
        <f>VLOOKUP(A27,Table7[#All],4,0)</f>
        <v>No</v>
      </c>
      <c r="F27" s="27" t="str">
        <f>VLOOKUP(A27,Table7[#All],5,0)</f>
        <v>No</v>
      </c>
      <c r="G27" s="27" t="str">
        <f>VLOOKUP(A27,Table7[#All],6,0)</f>
        <v>No</v>
      </c>
      <c r="H27" s="27">
        <f>VLOOKUP(A27,'Medical Examination'!A26:M2361,11,0)</f>
        <v>3</v>
      </c>
      <c r="I27" s="27" t="str">
        <f>VLOOKUP(A27,'Medical Examination'!A26:M2361,10,0)</f>
        <v>yes</v>
      </c>
      <c r="J27" s="27" t="str">
        <f>VLOOKUP(A27,'Medical Examination'!A26:M2361,12,0)</f>
        <v>Obesity</v>
      </c>
      <c r="K27" s="27" t="str">
        <f>VLOOKUP(A27,'Medical Examination'!A26:M2361,13,0)</f>
        <v>Diabetes</v>
      </c>
      <c r="L27" s="27" t="str">
        <f>VLOOKUP(A27,'Hospitalisation Details'!A26:R2369,17,0)</f>
        <v>15-Sep-1958</v>
      </c>
      <c r="M27" s="28">
        <f>VLOOKUP(A27,'Hospitalisation Details'!$A$1:$R$2344,6,0)</f>
        <v>46889.26</v>
      </c>
      <c r="N27" s="27" t="str">
        <f>VLOOKUP(A27,'Hospitalisation Details'!$A$1:$R$2344,14,0)</f>
        <v>tier - 2</v>
      </c>
      <c r="O27" s="27" t="str">
        <f>VLOOKUP(A27,'Hospitalisation Details'!$A$1:$R$2344,15,0)</f>
        <v>tier - 3</v>
      </c>
      <c r="P27" s="27" t="str">
        <f>VLOOKUP(A27,'Hospitalisation Details'!$A$1:$R$2344,16,0)</f>
        <v>R1013</v>
      </c>
      <c r="Q27" s="37">
        <f>VLOOKUP(A27,'Hospitalisation Details'!A26:R2369,18,0)</f>
        <v>64.729610885256776</v>
      </c>
    </row>
    <row r="28" spans="1:17" x14ac:dyDescent="0.25">
      <c r="A28" s="27" t="s">
        <v>54</v>
      </c>
      <c r="B28" s="27" t="str">
        <f>VLOOKUP(A28,'Customer Name'!A27:E2362,4,0)</f>
        <v>Zach</v>
      </c>
      <c r="C28" s="27">
        <f>VLOOKUP(A28,Table7[#All],2,0)</f>
        <v>30.875</v>
      </c>
      <c r="D28" s="27">
        <f>VLOOKUP(A28,Table7[#All],3,0)</f>
        <v>11.88</v>
      </c>
      <c r="E28" s="27" t="str">
        <f>VLOOKUP(A28,Table7[#All],4,0)</f>
        <v>No</v>
      </c>
      <c r="F28" s="27" t="str">
        <f>VLOOKUP(A28,Table7[#All],5,0)</f>
        <v>No</v>
      </c>
      <c r="G28" s="27" t="str">
        <f>VLOOKUP(A28,Table7[#All],6,0)</f>
        <v>No</v>
      </c>
      <c r="H28" s="27">
        <f>VLOOKUP(A28,'Medical Examination'!A27:M2362,11,0)</f>
        <v>0</v>
      </c>
      <c r="I28" s="27" t="str">
        <f>VLOOKUP(A28,'Medical Examination'!A27:M2362,10,0)</f>
        <v>yes</v>
      </c>
      <c r="J28" s="27" t="str">
        <f>VLOOKUP(A28,'Medical Examination'!A27:M2362,12,0)</f>
        <v>Obesity</v>
      </c>
      <c r="K28" s="27" t="str">
        <f>VLOOKUP(A28,'Medical Examination'!A27:M2362,13,0)</f>
        <v>Diabetes</v>
      </c>
      <c r="L28" s="27" t="str">
        <f>VLOOKUP(A28,'Hospitalisation Details'!A27:R2370,17,0)</f>
        <v>17-Nov-1960</v>
      </c>
      <c r="M28" s="28">
        <f>VLOOKUP(A28,'Hospitalisation Details'!$A$1:$R$2344,6,0)</f>
        <v>46718.16</v>
      </c>
      <c r="N28" s="27" t="str">
        <f>VLOOKUP(A28,'Hospitalisation Details'!$A$1:$R$2344,14,0)</f>
        <v>tier - 1</v>
      </c>
      <c r="O28" s="27" t="str">
        <f>VLOOKUP(A28,'Hospitalisation Details'!$A$1:$R$2344,15,0)</f>
        <v>tier - 1</v>
      </c>
      <c r="P28" s="27" t="str">
        <f>VLOOKUP(A28,'Hospitalisation Details'!$A$1:$R$2344,16,0)</f>
        <v>R1012</v>
      </c>
      <c r="Q28" s="37">
        <f>VLOOKUP(A28,'Hospitalisation Details'!A27:R2370,18,0)</f>
        <v>62.554414784394254</v>
      </c>
    </row>
    <row r="29" spans="1:17" x14ac:dyDescent="0.25">
      <c r="A29" s="27" t="s">
        <v>56</v>
      </c>
      <c r="B29" s="27" t="str">
        <f>VLOOKUP(A29,'Customer Name'!A28:E2363,4,0)</f>
        <v>Stephanie W.</v>
      </c>
      <c r="C29" s="27">
        <f>VLOOKUP(A29,Table7[#All],2,0)</f>
        <v>36.86</v>
      </c>
      <c r="D29" s="27">
        <f>VLOOKUP(A29,Table7[#All],3,0)</f>
        <v>5.19</v>
      </c>
      <c r="E29" s="27" t="str">
        <f>VLOOKUP(A29,Table7[#All],4,0)</f>
        <v>yes</v>
      </c>
      <c r="F29" s="27" t="str">
        <f>VLOOKUP(A29,Table7[#All],5,0)</f>
        <v>No</v>
      </c>
      <c r="G29" s="27" t="str">
        <f>VLOOKUP(A29,Table7[#All],6,0)</f>
        <v>Yes</v>
      </c>
      <c r="H29" s="27">
        <f>VLOOKUP(A29,'Medical Examination'!A28:M2363,11,0)</f>
        <v>1</v>
      </c>
      <c r="I29" s="27" t="str">
        <f>VLOOKUP(A29,'Medical Examination'!A28:M2363,10,0)</f>
        <v>yes</v>
      </c>
      <c r="J29" s="27" t="str">
        <f>VLOOKUP(A29,'Medical Examination'!A28:M2363,12,0)</f>
        <v>Obesity</v>
      </c>
      <c r="K29" s="27" t="str">
        <f>VLOOKUP(A29,'Medical Examination'!A28:M2363,13,0)</f>
        <v>Normal</v>
      </c>
      <c r="L29" s="27" t="str">
        <f>VLOOKUP(A29,'Hospitalisation Details'!A28:R2371,17,0)</f>
        <v>23-Jun-1969</v>
      </c>
      <c r="M29" s="28">
        <f>VLOOKUP(A29,'Hospitalisation Details'!$A$1:$R$2344,6,0)</f>
        <v>46661.440000000002</v>
      </c>
      <c r="N29" s="27" t="str">
        <f>VLOOKUP(A29,'Hospitalisation Details'!$A$1:$R$2344,14,0)</f>
        <v>tier - 1</v>
      </c>
      <c r="O29" s="27" t="str">
        <f>VLOOKUP(A29,'Hospitalisation Details'!$A$1:$R$2344,15,0)</f>
        <v>tier - 3</v>
      </c>
      <c r="P29" s="27" t="str">
        <f>VLOOKUP(A29,'Hospitalisation Details'!$A$1:$R$2344,16,0)</f>
        <v>R1012</v>
      </c>
      <c r="Q29" s="37">
        <f>VLOOKUP(A29,'Hospitalisation Details'!A28:R2371,18,0)</f>
        <v>53.95957785742732</v>
      </c>
    </row>
    <row r="30" spans="1:17" x14ac:dyDescent="0.25">
      <c r="A30" s="27" t="s">
        <v>58</v>
      </c>
      <c r="B30" s="27" t="str">
        <f>VLOOKUP(A30,'Customer Name'!A29:E2364,4,0)</f>
        <v>Stephen</v>
      </c>
      <c r="C30" s="27">
        <f>VLOOKUP(A30,Table7[#All],2,0)</f>
        <v>35.86</v>
      </c>
      <c r="D30" s="27">
        <f>VLOOKUP(A30,Table7[#All],3,0)</f>
        <v>6.74</v>
      </c>
      <c r="E30" s="27" t="str">
        <f>VLOOKUP(A30,Table7[#All],4,0)</f>
        <v>yes</v>
      </c>
      <c r="F30" s="27" t="str">
        <f>VLOOKUP(A30,Table7[#All],5,0)</f>
        <v>No</v>
      </c>
      <c r="G30" s="27" t="str">
        <f>VLOOKUP(A30,Table7[#All],6,0)</f>
        <v>No</v>
      </c>
      <c r="H30" s="27">
        <f>VLOOKUP(A30,'Medical Examination'!A29:M2364,11,0)</f>
        <v>2</v>
      </c>
      <c r="I30" s="27" t="str">
        <f>VLOOKUP(A30,'Medical Examination'!A29:M2364,10,0)</f>
        <v>yes</v>
      </c>
      <c r="J30" s="27" t="str">
        <f>VLOOKUP(A30,'Medical Examination'!A29:M2364,12,0)</f>
        <v>Obesity</v>
      </c>
      <c r="K30" s="27" t="str">
        <f>VLOOKUP(A30,'Medical Examination'!A29:M2364,13,0)</f>
        <v>Diabetes</v>
      </c>
      <c r="L30" s="27" t="str">
        <f>VLOOKUP(A30,'Hospitalisation Details'!A29:R2372,17,0)</f>
        <v>8-Aug-1961</v>
      </c>
      <c r="M30" s="28">
        <f>VLOOKUP(A30,'Hospitalisation Details'!$A$1:$R$2344,6,0)</f>
        <v>46599.11</v>
      </c>
      <c r="N30" s="27" t="str">
        <f>VLOOKUP(A30,'Hospitalisation Details'!$A$1:$R$2344,14,0)</f>
        <v>tier - 1</v>
      </c>
      <c r="O30" s="27" t="str">
        <f>VLOOKUP(A30,'Hospitalisation Details'!$A$1:$R$2344,15,0)</f>
        <v>tier - 1</v>
      </c>
      <c r="P30" s="27" t="str">
        <f>VLOOKUP(A30,'Hospitalisation Details'!$A$1:$R$2344,16,0)</f>
        <v>R1013</v>
      </c>
      <c r="Q30" s="37">
        <f>VLOOKUP(A30,'Hospitalisation Details'!A29:R2372,18,0)</f>
        <v>61.833637548891787</v>
      </c>
    </row>
    <row r="31" spans="1:17" x14ac:dyDescent="0.25">
      <c r="A31" s="27" t="s">
        <v>60</v>
      </c>
      <c r="B31" s="27" t="str">
        <f>VLOOKUP(A31,'Customer Name'!A30:E2365,4,0)</f>
        <v>Natalie</v>
      </c>
      <c r="C31" s="27">
        <f>VLOOKUP(A31,Table7[#All],2,0)</f>
        <v>37.049999999999997</v>
      </c>
      <c r="D31" s="27">
        <f>VLOOKUP(A31,Table7[#All],3,0)</f>
        <v>8.44</v>
      </c>
      <c r="E31" s="27" t="str">
        <f>VLOOKUP(A31,Table7[#All],4,0)</f>
        <v>No</v>
      </c>
      <c r="F31" s="27" t="str">
        <f>VLOOKUP(A31,Table7[#All],5,0)</f>
        <v>No</v>
      </c>
      <c r="G31" s="27" t="str">
        <f>VLOOKUP(A31,Table7[#All],6,0)</f>
        <v>No</v>
      </c>
      <c r="H31" s="27">
        <f>VLOOKUP(A31,'Medical Examination'!A30:M2365,11,0)</f>
        <v>0</v>
      </c>
      <c r="I31" s="27" t="str">
        <f>VLOOKUP(A31,'Medical Examination'!A30:M2365,10,0)</f>
        <v>yes</v>
      </c>
      <c r="J31" s="27" t="str">
        <f>VLOOKUP(A31,'Medical Examination'!A30:M2365,12,0)</f>
        <v>Obesity</v>
      </c>
      <c r="K31" s="27" t="str">
        <f>VLOOKUP(A31,'Medical Examination'!A30:M2365,13,0)</f>
        <v>Diabetes</v>
      </c>
      <c r="L31" s="27" t="str">
        <f>VLOOKUP(A31,'Hospitalisation Details'!A30:R2373,17,0)</f>
        <v>6-Dec-1971</v>
      </c>
      <c r="M31" s="28">
        <f>VLOOKUP(A31,'Hospitalisation Details'!$A$1:$R$2344,6,0)</f>
        <v>46255.11</v>
      </c>
      <c r="N31" s="27" t="str">
        <f>VLOOKUP(A31,'Hospitalisation Details'!$A$1:$R$2344,14,0)</f>
        <v>tier - 1</v>
      </c>
      <c r="O31" s="27" t="str">
        <f>VLOOKUP(A31,'Hospitalisation Details'!$A$1:$R$2344,15,0)</f>
        <v>tier - 3</v>
      </c>
      <c r="P31" s="27" t="str">
        <f>VLOOKUP(A31,'Hospitalisation Details'!$A$1:$R$2344,16,0)</f>
        <v>R1024</v>
      </c>
      <c r="Q31" s="37">
        <f>VLOOKUP(A31,'Hospitalisation Details'!A30:R2373,18,0)</f>
        <v>51.505114164686432</v>
      </c>
    </row>
    <row r="32" spans="1:17" x14ac:dyDescent="0.25">
      <c r="A32" s="27" t="s">
        <v>62</v>
      </c>
      <c r="B32" s="27" t="str">
        <f>VLOOKUP(A32,'Customer Name'!A31:E2366,4,0)</f>
        <v>Nicole J.</v>
      </c>
      <c r="C32" s="27">
        <f>VLOOKUP(A32,Table7[#All],2,0)</f>
        <v>43.89</v>
      </c>
      <c r="D32" s="27">
        <f>VLOOKUP(A32,Table7[#All],3,0)</f>
        <v>8.7100000000000009</v>
      </c>
      <c r="E32" s="27" t="str">
        <f>VLOOKUP(A32,Table7[#All],4,0)</f>
        <v>No</v>
      </c>
      <c r="F32" s="27" t="str">
        <f>VLOOKUP(A32,Table7[#All],5,0)</f>
        <v>No</v>
      </c>
      <c r="G32" s="27" t="str">
        <f>VLOOKUP(A32,Table7[#All],6,0)</f>
        <v>No</v>
      </c>
      <c r="H32" s="27">
        <f>VLOOKUP(A32,'Medical Examination'!A31:M2366,11,0)</f>
        <v>0</v>
      </c>
      <c r="I32" s="27" t="str">
        <f>VLOOKUP(A32,'Medical Examination'!A31:M2366,10,0)</f>
        <v>yes</v>
      </c>
      <c r="J32" s="27" t="str">
        <f>VLOOKUP(A32,'Medical Examination'!A31:M2366,12,0)</f>
        <v>Obesity</v>
      </c>
      <c r="K32" s="27" t="str">
        <f>VLOOKUP(A32,'Medical Examination'!A31:M2366,13,0)</f>
        <v>Diabetes</v>
      </c>
      <c r="L32" s="27" t="str">
        <f>VLOOKUP(A32,'Hospitalisation Details'!A31:R2374,17,0)</f>
        <v>17-Aug-1978</v>
      </c>
      <c r="M32" s="28">
        <f>VLOOKUP(A32,'Hospitalisation Details'!$A$1:$R$2344,6,0)</f>
        <v>46200.99</v>
      </c>
      <c r="N32" s="27" t="str">
        <f>VLOOKUP(A32,'Hospitalisation Details'!$A$1:$R$2344,14,0)</f>
        <v>tier - 1</v>
      </c>
      <c r="O32" s="27" t="str">
        <f>VLOOKUP(A32,'Hospitalisation Details'!$A$1:$R$2344,15,0)</f>
        <v>tier - 1</v>
      </c>
      <c r="P32" s="27" t="str">
        <f>VLOOKUP(A32,'Hospitalisation Details'!$A$1:$R$2344,16,0)</f>
        <v>R1013</v>
      </c>
      <c r="Q32" s="37">
        <f>VLOOKUP(A32,'Hospitalisation Details'!A31:R2374,18,0)</f>
        <v>44.808999464317601</v>
      </c>
    </row>
    <row r="33" spans="1:17" x14ac:dyDescent="0.25">
      <c r="A33" s="27" t="s">
        <v>64</v>
      </c>
      <c r="B33" s="27" t="str">
        <f>VLOOKUP(A33,'Customer Name'!A32:E2367,4,0)</f>
        <v>Jefferson D</v>
      </c>
      <c r="C33" s="27">
        <f>VLOOKUP(A33,Table7[#All],2,0)</f>
        <v>42.35</v>
      </c>
      <c r="D33" s="27">
        <f>VLOOKUP(A33,Table7[#All],3,0)</f>
        <v>5.08</v>
      </c>
      <c r="E33" s="27" t="str">
        <f>VLOOKUP(A33,Table7[#All],4,0)</f>
        <v>yes</v>
      </c>
      <c r="F33" s="27" t="str">
        <f>VLOOKUP(A33,Table7[#All],5,0)</f>
        <v>No</v>
      </c>
      <c r="G33" s="27" t="str">
        <f>VLOOKUP(A33,Table7[#All],6,0)</f>
        <v>No</v>
      </c>
      <c r="H33" s="27">
        <f>VLOOKUP(A33,'Medical Examination'!A32:M2367,11,0)</f>
        <v>0</v>
      </c>
      <c r="I33" s="27" t="str">
        <f>VLOOKUP(A33,'Medical Examination'!A32:M2367,10,0)</f>
        <v>yes</v>
      </c>
      <c r="J33" s="27" t="str">
        <f>VLOOKUP(A33,'Medical Examination'!A32:M2367,12,0)</f>
        <v>Obesity</v>
      </c>
      <c r="K33" s="27" t="str">
        <f>VLOOKUP(A33,'Medical Examination'!A32:M2367,13,0)</f>
        <v>Normal</v>
      </c>
      <c r="L33" s="27" t="str">
        <f>VLOOKUP(A33,'Hospitalisation Details'!A32:R2375,17,0)</f>
        <v>2-Dec-1976</v>
      </c>
      <c r="M33" s="28">
        <f>VLOOKUP(A33,'Hospitalisation Details'!$A$1:$R$2344,6,0)</f>
        <v>46151.12</v>
      </c>
      <c r="N33" s="27" t="str">
        <f>VLOOKUP(A33,'Hospitalisation Details'!$A$1:$R$2344,14,0)</f>
        <v>tier - 1</v>
      </c>
      <c r="O33" s="27" t="str">
        <f>VLOOKUP(A33,'Hospitalisation Details'!$A$1:$R$2344,15,0)</f>
        <v>tier - 3</v>
      </c>
      <c r="P33" s="27" t="str">
        <f>VLOOKUP(A33,'Hospitalisation Details'!$A$1:$R$2344,16,0)</f>
        <v>R1013</v>
      </c>
      <c r="Q33" s="37">
        <f>VLOOKUP(A33,'Hospitalisation Details'!A32:R2375,18,0)</f>
        <v>46.513347022587268</v>
      </c>
    </row>
    <row r="34" spans="1:17" x14ac:dyDescent="0.25">
      <c r="A34" s="27" t="s">
        <v>66</v>
      </c>
      <c r="B34" s="27" t="str">
        <f>VLOOKUP(A34,'Customer Name'!A33:E2368,4,0)</f>
        <v>Brendan D.</v>
      </c>
      <c r="C34" s="27">
        <f>VLOOKUP(A34,Table7[#All],2,0)</f>
        <v>31.35</v>
      </c>
      <c r="D34" s="27">
        <f>VLOOKUP(A34,Table7[#All],3,0)</f>
        <v>6.86</v>
      </c>
      <c r="E34" s="27" t="str">
        <f>VLOOKUP(A34,Table7[#All],4,0)</f>
        <v>No</v>
      </c>
      <c r="F34" s="27" t="str">
        <f>VLOOKUP(A34,Table7[#All],5,0)</f>
        <v>No</v>
      </c>
      <c r="G34" s="27" t="str">
        <f>VLOOKUP(A34,Table7[#All],6,0)</f>
        <v>No</v>
      </c>
      <c r="H34" s="27">
        <f>VLOOKUP(A34,'Medical Examination'!A33:M2368,11,0)</f>
        <v>0</v>
      </c>
      <c r="I34" s="27" t="str">
        <f>VLOOKUP(A34,'Medical Examination'!A33:M2368,10,0)</f>
        <v>yes</v>
      </c>
      <c r="J34" s="27" t="str">
        <f>VLOOKUP(A34,'Medical Examination'!A33:M2368,12,0)</f>
        <v>Obesity</v>
      </c>
      <c r="K34" s="27" t="str">
        <f>VLOOKUP(A34,'Medical Examination'!A33:M2368,13,0)</f>
        <v>Diabetes</v>
      </c>
      <c r="L34" s="27" t="str">
        <f>VLOOKUP(A34,'Hospitalisation Details'!A33:R2376,17,0)</f>
        <v>4-Dec-1962</v>
      </c>
      <c r="M34" s="28">
        <f>VLOOKUP(A34,'Hospitalisation Details'!$A$1:$R$2344,6,0)</f>
        <v>46130.53</v>
      </c>
      <c r="N34" s="27" t="str">
        <f>VLOOKUP(A34,'Hospitalisation Details'!$A$1:$R$2344,14,0)</f>
        <v>tier - 1</v>
      </c>
      <c r="O34" s="27" t="str">
        <f>VLOOKUP(A34,'Hospitalisation Details'!$A$1:$R$2344,15,0)</f>
        <v>tier - 1</v>
      </c>
      <c r="P34" s="27" t="str">
        <f>VLOOKUP(A34,'Hospitalisation Details'!$A$1:$R$2344,16,0)</f>
        <v>R1012</v>
      </c>
      <c r="Q34" s="37">
        <f>VLOOKUP(A34,'Hospitalisation Details'!A33:R2376,18,0)</f>
        <v>60.510576286155882</v>
      </c>
    </row>
    <row r="35" spans="1:17" x14ac:dyDescent="0.25">
      <c r="A35" s="27" t="s">
        <v>68</v>
      </c>
      <c r="B35" s="27" t="str">
        <f>VLOOKUP(A35,'Customer Name'!A34:E2369,4,0)</f>
        <v>Courtney</v>
      </c>
      <c r="C35" s="27">
        <f>VLOOKUP(A35,Table7[#All],2,0)</f>
        <v>47.6</v>
      </c>
      <c r="D35" s="27">
        <f>VLOOKUP(A35,Table7[#All],3,0)</f>
        <v>5.95</v>
      </c>
      <c r="E35" s="27" t="str">
        <f>VLOOKUP(A35,Table7[#All],4,0)</f>
        <v>yes</v>
      </c>
      <c r="F35" s="27" t="str">
        <f>VLOOKUP(A35,Table7[#All],5,0)</f>
        <v>No</v>
      </c>
      <c r="G35" s="27" t="str">
        <f>VLOOKUP(A35,Table7[#All],6,0)</f>
        <v>No</v>
      </c>
      <c r="H35" s="27">
        <f>VLOOKUP(A35,'Medical Examination'!A34:M2369,11,0)</f>
        <v>0</v>
      </c>
      <c r="I35" s="27" t="str">
        <f>VLOOKUP(A35,'Medical Examination'!A34:M2369,10,0)</f>
        <v>yes</v>
      </c>
      <c r="J35" s="27" t="str">
        <f>VLOOKUP(A35,'Medical Examination'!A34:M2369,12,0)</f>
        <v>Obesity</v>
      </c>
      <c r="K35" s="27" t="str">
        <f>VLOOKUP(A35,'Medical Examination'!A34:M2369,13,0)</f>
        <v>Prediabetes</v>
      </c>
      <c r="L35" s="27" t="str">
        <f>VLOOKUP(A35,'Hospitalisation Details'!A34:R2377,17,0)</f>
        <v>30-Sep-1985</v>
      </c>
      <c r="M35" s="28">
        <f>VLOOKUP(A35,'Hospitalisation Details'!$A$1:$R$2344,6,0)</f>
        <v>46113.51</v>
      </c>
      <c r="N35" s="27" t="str">
        <f>VLOOKUP(A35,'Hospitalisation Details'!$A$1:$R$2344,14,0)</f>
        <v>tier - 2</v>
      </c>
      <c r="O35" s="27" t="str">
        <f>VLOOKUP(A35,'Hospitalisation Details'!$A$1:$R$2344,15,0)</f>
        <v>tier - 3</v>
      </c>
      <c r="P35" s="27" t="str">
        <f>VLOOKUP(A35,'Hospitalisation Details'!$A$1:$R$2344,16,0)</f>
        <v>R1011</v>
      </c>
      <c r="Q35" s="37">
        <f>VLOOKUP(A35,'Hospitalisation Details'!A34:R2377,18,0)</f>
        <v>37.688500421229989</v>
      </c>
    </row>
    <row r="36" spans="1:17" x14ac:dyDescent="0.25">
      <c r="A36" s="27" t="s">
        <v>70</v>
      </c>
      <c r="B36" s="27" t="str">
        <f>VLOOKUP(A36,'Customer Name'!A35:E2370,4,0)</f>
        <v>Sydney L.</v>
      </c>
      <c r="C36" s="27">
        <f>VLOOKUP(A36,Table7[#All],2,0)</f>
        <v>46.2</v>
      </c>
      <c r="D36" s="27">
        <f>VLOOKUP(A36,Table7[#All],3,0)</f>
        <v>6.09</v>
      </c>
      <c r="E36" s="27" t="str">
        <f>VLOOKUP(A36,Table7[#All],4,0)</f>
        <v>No</v>
      </c>
      <c r="F36" s="27" t="str">
        <f>VLOOKUP(A36,Table7[#All],5,0)</f>
        <v>No</v>
      </c>
      <c r="G36" s="27" t="str">
        <f>VLOOKUP(A36,Table7[#All],6,0)</f>
        <v>Yes</v>
      </c>
      <c r="H36" s="27">
        <f>VLOOKUP(A36,'Medical Examination'!A35:M2370,11,0)</f>
        <v>1</v>
      </c>
      <c r="I36" s="27" t="str">
        <f>VLOOKUP(A36,'Medical Examination'!A35:M2370,10,0)</f>
        <v>yes</v>
      </c>
      <c r="J36" s="27" t="str">
        <f>VLOOKUP(A36,'Medical Examination'!A35:M2370,12,0)</f>
        <v>Obesity</v>
      </c>
      <c r="K36" s="27" t="str">
        <f>VLOOKUP(A36,'Medical Examination'!A35:M2370,13,0)</f>
        <v>Prediabetes</v>
      </c>
      <c r="L36" s="27" t="str">
        <f>VLOOKUP(A36,'Hospitalisation Details'!A35:R2378,17,0)</f>
        <v>12-Aug-1979</v>
      </c>
      <c r="M36" s="28">
        <f>VLOOKUP(A36,'Hospitalisation Details'!$A$1:$R$2344,6,0)</f>
        <v>45863.21</v>
      </c>
      <c r="N36" s="27" t="str">
        <f>VLOOKUP(A36,'Hospitalisation Details'!$A$1:$R$2344,14,0)</f>
        <v>tier - 2</v>
      </c>
      <c r="O36" s="27" t="str">
        <f>VLOOKUP(A36,'Hospitalisation Details'!$A$1:$R$2344,15,0)</f>
        <v>tier - 1</v>
      </c>
      <c r="P36" s="27" t="str">
        <f>VLOOKUP(A36,'Hospitalisation Details'!$A$1:$R$2344,16,0)</f>
        <v>R1013</v>
      </c>
      <c r="Q36" s="37">
        <f>VLOOKUP(A36,'Hospitalisation Details'!A35:R2378,18,0)</f>
        <v>43.822706254563151</v>
      </c>
    </row>
    <row r="37" spans="1:17" x14ac:dyDescent="0.25">
      <c r="A37" s="27" t="s">
        <v>72</v>
      </c>
      <c r="B37" s="27" t="str">
        <f>VLOOKUP(A37,'Customer Name'!A36:E2371,4,0)</f>
        <v>Julien</v>
      </c>
      <c r="C37" s="27">
        <f>VLOOKUP(A37,Table7[#All],2,0)</f>
        <v>32.015000000000001</v>
      </c>
      <c r="D37" s="27">
        <f>VLOOKUP(A37,Table7[#All],3,0)</f>
        <v>11.75</v>
      </c>
      <c r="E37" s="27" t="str">
        <f>VLOOKUP(A37,Table7[#All],4,0)</f>
        <v>No</v>
      </c>
      <c r="F37" s="27" t="str">
        <f>VLOOKUP(A37,Table7[#All],5,0)</f>
        <v>No</v>
      </c>
      <c r="G37" s="27" t="str">
        <f>VLOOKUP(A37,Table7[#All],6,0)</f>
        <v>No</v>
      </c>
      <c r="H37" s="27">
        <f>VLOOKUP(A37,'Medical Examination'!A36:M2371,11,0)</f>
        <v>0</v>
      </c>
      <c r="I37" s="27" t="str">
        <f>VLOOKUP(A37,'Medical Examination'!A36:M2371,10,0)</f>
        <v>yes</v>
      </c>
      <c r="J37" s="27" t="str">
        <f>VLOOKUP(A37,'Medical Examination'!A36:M2371,12,0)</f>
        <v>Obesity</v>
      </c>
      <c r="K37" s="27" t="str">
        <f>VLOOKUP(A37,'Medical Examination'!A36:M2371,13,0)</f>
        <v>Diabetes</v>
      </c>
      <c r="L37" s="27" t="str">
        <f>VLOOKUP(A37,'Hospitalisation Details'!A36:R2379,17,0)</f>
        <v>21-Dec-1960</v>
      </c>
      <c r="M37" s="28">
        <f>VLOOKUP(A37,'Hospitalisation Details'!$A$1:$R$2344,6,0)</f>
        <v>45710.21</v>
      </c>
      <c r="N37" s="27" t="str">
        <f>VLOOKUP(A37,'Hospitalisation Details'!$A$1:$R$2344,14,0)</f>
        <v>tier - 2</v>
      </c>
      <c r="O37" s="27" t="str">
        <f>VLOOKUP(A37,'Hospitalisation Details'!$A$1:$R$2344,15,0)</f>
        <v>tier - 2</v>
      </c>
      <c r="P37" s="27" t="str">
        <f>VLOOKUP(A37,'Hospitalisation Details'!$A$1:$R$2344,16,0)</f>
        <v>R1016</v>
      </c>
      <c r="Q37" s="37">
        <f>VLOOKUP(A37,'Hospitalisation Details'!A36:R2379,18,0)</f>
        <v>62.461327857631758</v>
      </c>
    </row>
    <row r="38" spans="1:17" x14ac:dyDescent="0.25">
      <c r="A38" s="27" t="s">
        <v>74</v>
      </c>
      <c r="B38" s="27" t="str">
        <f>VLOOKUP(A38,'Customer Name'!A37:E2372,4,0)</f>
        <v>Ryan M</v>
      </c>
      <c r="C38" s="27">
        <f>VLOOKUP(A38,Table7[#All],2,0)</f>
        <v>40.564999999999998</v>
      </c>
      <c r="D38" s="27">
        <f>VLOOKUP(A38,Table7[#All],3,0)</f>
        <v>7.37</v>
      </c>
      <c r="E38" s="27" t="str">
        <f>VLOOKUP(A38,Table7[#All],4,0)</f>
        <v>No</v>
      </c>
      <c r="F38" s="27" t="str">
        <f>VLOOKUP(A38,Table7[#All],5,0)</f>
        <v>No</v>
      </c>
      <c r="G38" s="27" t="str">
        <f>VLOOKUP(A38,Table7[#All],6,0)</f>
        <v>No</v>
      </c>
      <c r="H38" s="27">
        <f>VLOOKUP(A38,'Medical Examination'!A37:M2372,11,0)</f>
        <v>0</v>
      </c>
      <c r="I38" s="27" t="str">
        <f>VLOOKUP(A38,'Medical Examination'!A37:M2372,10,0)</f>
        <v>yes</v>
      </c>
      <c r="J38" s="27" t="str">
        <f>VLOOKUP(A38,'Medical Examination'!A37:M2372,12,0)</f>
        <v>Obesity</v>
      </c>
      <c r="K38" s="27" t="str">
        <f>VLOOKUP(A38,'Medical Examination'!A37:M2372,13,0)</f>
        <v>Diabetes</v>
      </c>
      <c r="L38" s="27" t="str">
        <f>VLOOKUP(A38,'Hospitalisation Details'!A37:R2380,17,0)</f>
        <v>9-Aug-1974</v>
      </c>
      <c r="M38" s="28">
        <f>VLOOKUP(A38,'Hospitalisation Details'!$A$1:$R$2344,6,0)</f>
        <v>45702.02</v>
      </c>
      <c r="N38" s="27" t="str">
        <f>VLOOKUP(A38,'Hospitalisation Details'!$A$1:$R$2344,14,0)</f>
        <v>tier - 2</v>
      </c>
      <c r="O38" s="27" t="str">
        <f>VLOOKUP(A38,'Hospitalisation Details'!$A$1:$R$2344,15,0)</f>
        <v>tier - 2</v>
      </c>
      <c r="P38" s="27" t="str">
        <f>VLOOKUP(A38,'Hospitalisation Details'!$A$1:$R$2344,16,0)</f>
        <v>R1012</v>
      </c>
      <c r="Q38" s="37">
        <f>VLOOKUP(A38,'Hospitalisation Details'!A37:R2380,18,0)</f>
        <v>48.830905705837253</v>
      </c>
    </row>
    <row r="39" spans="1:17" x14ac:dyDescent="0.25">
      <c r="A39" s="27" t="s">
        <v>76</v>
      </c>
      <c r="B39" s="27" t="str">
        <f>VLOOKUP(A39,'Customer Name'!A38:E2373,4,0)</f>
        <v>Anna H.</v>
      </c>
      <c r="C39" s="27">
        <f>VLOOKUP(A39,Table7[#All],2,0)</f>
        <v>32.450000000000003</v>
      </c>
      <c r="D39" s="27">
        <f>VLOOKUP(A39,Table7[#All],3,0)</f>
        <v>11.91</v>
      </c>
      <c r="E39" s="27" t="str">
        <f>VLOOKUP(A39,Table7[#All],4,0)</f>
        <v>No</v>
      </c>
      <c r="F39" s="27" t="str">
        <f>VLOOKUP(A39,Table7[#All],5,0)</f>
        <v>No</v>
      </c>
      <c r="G39" s="27" t="str">
        <f>VLOOKUP(A39,Table7[#All],6,0)</f>
        <v>No</v>
      </c>
      <c r="H39" s="27">
        <f>VLOOKUP(A39,'Medical Examination'!A38:M2373,11,0)</f>
        <v>0</v>
      </c>
      <c r="I39" s="27" t="str">
        <f>VLOOKUP(A39,'Medical Examination'!A38:M2373,10,0)</f>
        <v>yes</v>
      </c>
      <c r="J39" s="27" t="str">
        <f>VLOOKUP(A39,'Medical Examination'!A38:M2373,12,0)</f>
        <v>Obesity</v>
      </c>
      <c r="K39" s="27" t="str">
        <f>VLOOKUP(A39,'Medical Examination'!A38:M2373,13,0)</f>
        <v>Diabetes</v>
      </c>
      <c r="L39" s="27" t="str">
        <f>VLOOKUP(A39,'Hospitalisation Details'!A38:R2381,17,0)</f>
        <v>17-Dec-1962</v>
      </c>
      <c r="M39" s="28">
        <f>VLOOKUP(A39,'Hospitalisation Details'!$A$1:$R$2344,6,0)</f>
        <v>45008.959999999999</v>
      </c>
      <c r="N39" s="27" t="str">
        <f>VLOOKUP(A39,'Hospitalisation Details'!$A$1:$R$2344,14,0)</f>
        <v>tier - 2</v>
      </c>
      <c r="O39" s="27" t="str">
        <f>VLOOKUP(A39,'Hospitalisation Details'!$A$1:$R$2344,15,0)</f>
        <v>tier - 2</v>
      </c>
      <c r="P39" s="27" t="str">
        <f>VLOOKUP(A39,'Hospitalisation Details'!$A$1:$R$2344,16,0)</f>
        <v>R1013</v>
      </c>
      <c r="Q39" s="37">
        <f>VLOOKUP(A39,'Hospitalisation Details'!A38:R2381,18,0)</f>
        <v>60.474983440052988</v>
      </c>
    </row>
    <row r="40" spans="1:17" x14ac:dyDescent="0.25">
      <c r="A40" s="27" t="s">
        <v>78</v>
      </c>
      <c r="B40" s="27" t="str">
        <f>VLOOKUP(A40,'Customer Name'!A39:E2374,4,0)</f>
        <v>Samantha</v>
      </c>
      <c r="C40" s="27">
        <f>VLOOKUP(A40,Table7[#All],2,0)</f>
        <v>34.96</v>
      </c>
      <c r="D40" s="27">
        <f>VLOOKUP(A40,Table7[#All],3,0)</f>
        <v>6.52</v>
      </c>
      <c r="E40" s="27" t="str">
        <f>VLOOKUP(A40,Table7[#All],4,0)</f>
        <v>No</v>
      </c>
      <c r="F40" s="27" t="str">
        <f>VLOOKUP(A40,Table7[#All],5,0)</f>
        <v>No</v>
      </c>
      <c r="G40" s="27" t="str">
        <f>VLOOKUP(A40,Table7[#All],6,0)</f>
        <v>No</v>
      </c>
      <c r="H40" s="27">
        <f>VLOOKUP(A40,'Medical Examination'!A39:M2374,11,0)</f>
        <v>0</v>
      </c>
      <c r="I40" s="27" t="str">
        <f>VLOOKUP(A40,'Medical Examination'!A39:M2374,10,0)</f>
        <v>yes</v>
      </c>
      <c r="J40" s="27" t="str">
        <f>VLOOKUP(A40,'Medical Examination'!A39:M2374,12,0)</f>
        <v>Obesity</v>
      </c>
      <c r="K40" s="27" t="str">
        <f>VLOOKUP(A40,'Medical Examination'!A39:M2374,13,0)</f>
        <v>Diabetes</v>
      </c>
      <c r="L40" s="27" t="str">
        <f>VLOOKUP(A40,'Hospitalisation Details'!A39:R2382,17,0)</f>
        <v>13-Aug-1971</v>
      </c>
      <c r="M40" s="28">
        <f>VLOOKUP(A40,'Hospitalisation Details'!$A$1:$R$2344,6,0)</f>
        <v>44641.2</v>
      </c>
      <c r="N40" s="27" t="str">
        <f>VLOOKUP(A40,'Hospitalisation Details'!$A$1:$R$2344,14,0)</f>
        <v>tier - 2</v>
      </c>
      <c r="O40" s="27" t="str">
        <f>VLOOKUP(A40,'Hospitalisation Details'!$A$1:$R$2344,15,0)</f>
        <v>tier - 3</v>
      </c>
      <c r="P40" s="27" t="str">
        <f>VLOOKUP(A40,'Hospitalisation Details'!$A$1:$R$2344,16,0)</f>
        <v>R1024</v>
      </c>
      <c r="Q40" s="37">
        <f>VLOOKUP(A40,'Hospitalisation Details'!A39:R2382,18,0)</f>
        <v>51.81997107139167</v>
      </c>
    </row>
    <row r="41" spans="1:17" x14ac:dyDescent="0.25">
      <c r="A41" s="27" t="s">
        <v>80</v>
      </c>
      <c r="B41" s="27" t="str">
        <f>VLOOKUP(A41,'Customer Name'!A40:E2375,4,0)</f>
        <v>Robert</v>
      </c>
      <c r="C41" s="27">
        <f>VLOOKUP(A41,Table7[#All],2,0)</f>
        <v>35.5</v>
      </c>
      <c r="D41" s="27">
        <f>VLOOKUP(A41,Table7[#All],3,0)</f>
        <v>5.14</v>
      </c>
      <c r="E41" s="27" t="str">
        <f>VLOOKUP(A41,Table7[#All],4,0)</f>
        <v>No</v>
      </c>
      <c r="F41" s="27" t="str">
        <f>VLOOKUP(A41,Table7[#All],5,0)</f>
        <v>No</v>
      </c>
      <c r="G41" s="27" t="str">
        <f>VLOOKUP(A41,Table7[#All],6,0)</f>
        <v>Yes</v>
      </c>
      <c r="H41" s="27">
        <f>VLOOKUP(A41,'Medical Examination'!A40:M2375,11,0)</f>
        <v>1</v>
      </c>
      <c r="I41" s="27" t="str">
        <f>VLOOKUP(A41,'Medical Examination'!A40:M2375,10,0)</f>
        <v>yes</v>
      </c>
      <c r="J41" s="27" t="str">
        <f>VLOOKUP(A41,'Medical Examination'!A40:M2375,12,0)</f>
        <v>Obesity</v>
      </c>
      <c r="K41" s="27" t="str">
        <f>VLOOKUP(A41,'Medical Examination'!A40:M2375,13,0)</f>
        <v>Normal</v>
      </c>
      <c r="L41" s="27" t="str">
        <f>VLOOKUP(A41,'Hospitalisation Details'!A40:R2383,17,0)</f>
        <v>11-Oct-1993</v>
      </c>
      <c r="M41" s="28">
        <f>VLOOKUP(A41,'Hospitalisation Details'!$A$1:$R$2344,6,0)</f>
        <v>44585.46</v>
      </c>
      <c r="N41" s="27" t="str">
        <f>VLOOKUP(A41,'Hospitalisation Details'!$A$1:$R$2344,14,0)</f>
        <v>tier - 2</v>
      </c>
      <c r="O41" s="27" t="str">
        <f>VLOOKUP(A41,'Hospitalisation Details'!$A$1:$R$2344,15,0)</f>
        <v>tier - 2</v>
      </c>
      <c r="P41" s="27" t="str">
        <f>VLOOKUP(A41,'Hospitalisation Details'!$A$1:$R$2344,16,0)</f>
        <v>R1011</v>
      </c>
      <c r="Q41" s="37">
        <f>VLOOKUP(A41,'Hospitalisation Details'!A40:R2383,18,0)</f>
        <v>29.65836424659954</v>
      </c>
    </row>
    <row r="42" spans="1:17" x14ac:dyDescent="0.25">
      <c r="A42" s="27" t="s">
        <v>82</v>
      </c>
      <c r="B42" s="27" t="str">
        <f>VLOOKUP(A42,'Customer Name'!A41:E2376,4,0)</f>
        <v>James R.</v>
      </c>
      <c r="C42" s="27">
        <f>VLOOKUP(A42,Table7[#All],2,0)</f>
        <v>52.58</v>
      </c>
      <c r="D42" s="27">
        <f>VLOOKUP(A42,Table7[#All],3,0)</f>
        <v>4.1900000000000004</v>
      </c>
      <c r="E42" s="27" t="str">
        <f>VLOOKUP(A42,Table7[#All],4,0)</f>
        <v>No</v>
      </c>
      <c r="F42" s="27" t="str">
        <f>VLOOKUP(A42,Table7[#All],5,0)</f>
        <v>yes</v>
      </c>
      <c r="G42" s="27" t="str">
        <f>VLOOKUP(A42,Table7[#All],6,0)</f>
        <v>No</v>
      </c>
      <c r="H42" s="27">
        <f>VLOOKUP(A42,'Medical Examination'!A41:M2376,11,0)</f>
        <v>1</v>
      </c>
      <c r="I42" s="27" t="str">
        <f>VLOOKUP(A42,'Medical Examination'!A41:M2376,10,0)</f>
        <v>yes</v>
      </c>
      <c r="J42" s="27" t="str">
        <f>VLOOKUP(A42,'Medical Examination'!A41:M2376,12,0)</f>
        <v>Obesity</v>
      </c>
      <c r="K42" s="27" t="str">
        <f>VLOOKUP(A42,'Medical Examination'!A41:M2376,13,0)</f>
        <v>Normal</v>
      </c>
      <c r="L42" s="27" t="str">
        <f>VLOOKUP(A42,'Hospitalisation Details'!A41:R2384,17,0)</f>
        <v>2-Aug-2000</v>
      </c>
      <c r="M42" s="28">
        <f>VLOOKUP(A42,'Hospitalisation Details'!$A$1:$R$2344,6,0)</f>
        <v>44501.4</v>
      </c>
      <c r="N42" s="27" t="str">
        <f>VLOOKUP(A42,'Hospitalisation Details'!$A$1:$R$2344,14,0)</f>
        <v>tier - 2</v>
      </c>
      <c r="O42" s="27" t="str">
        <f>VLOOKUP(A42,'Hospitalisation Details'!$A$1:$R$2344,15,0)</f>
        <v>tier - 3</v>
      </c>
      <c r="P42" s="27" t="str">
        <f>VLOOKUP(A42,'Hospitalisation Details'!$A$1:$R$2344,16,0)</f>
        <v>R1013</v>
      </c>
      <c r="Q42" s="37">
        <f>VLOOKUP(A42,'Hospitalisation Details'!A41:R2384,18,0)</f>
        <v>22.847364818617386</v>
      </c>
    </row>
    <row r="43" spans="1:17" x14ac:dyDescent="0.25">
      <c r="A43" s="27" t="s">
        <v>84</v>
      </c>
      <c r="B43" s="27" t="str">
        <f>VLOOKUP(A43,'Customer Name'!A42:E2377,4,0)</f>
        <v>Roseann</v>
      </c>
      <c r="C43" s="27">
        <f>VLOOKUP(A43,Table7[#All],2,0)</f>
        <v>35.200000000000003</v>
      </c>
      <c r="D43" s="27">
        <f>VLOOKUP(A43,Table7[#All],3,0)</f>
        <v>11.68</v>
      </c>
      <c r="E43" s="27" t="str">
        <f>VLOOKUP(A43,Table7[#All],4,0)</f>
        <v>yes</v>
      </c>
      <c r="F43" s="27" t="str">
        <f>VLOOKUP(A43,Table7[#All],5,0)</f>
        <v>No</v>
      </c>
      <c r="G43" s="27" t="str">
        <f>VLOOKUP(A43,Table7[#All],6,0)</f>
        <v>No</v>
      </c>
      <c r="H43" s="27">
        <f>VLOOKUP(A43,'Medical Examination'!A42:M2377,11,0)</f>
        <v>0</v>
      </c>
      <c r="I43" s="27" t="str">
        <f>VLOOKUP(A43,'Medical Examination'!A42:M2377,10,0)</f>
        <v>yes</v>
      </c>
      <c r="J43" s="27" t="str">
        <f>VLOOKUP(A43,'Medical Examination'!A42:M2377,12,0)</f>
        <v>Obesity</v>
      </c>
      <c r="K43" s="27" t="str">
        <f>VLOOKUP(A43,'Medical Examination'!A42:M2377,13,0)</f>
        <v>Diabetes</v>
      </c>
      <c r="L43" s="27" t="str">
        <f>VLOOKUP(A43,'Hospitalisation Details'!A42:R2385,17,0)</f>
        <v>14-Sep-1967</v>
      </c>
      <c r="M43" s="28">
        <f>VLOOKUP(A43,'Hospitalisation Details'!$A$1:$R$2344,6,0)</f>
        <v>44423.8</v>
      </c>
      <c r="N43" s="27" t="str">
        <f>VLOOKUP(A43,'Hospitalisation Details'!$A$1:$R$2344,14,0)</f>
        <v>tier - 2</v>
      </c>
      <c r="O43" s="27" t="str">
        <f>VLOOKUP(A43,'Hospitalisation Details'!$A$1:$R$2344,15,0)</f>
        <v>tier - 3</v>
      </c>
      <c r="P43" s="27" t="str">
        <f>VLOOKUP(A43,'Hospitalisation Details'!$A$1:$R$2344,16,0)</f>
        <v>R1013</v>
      </c>
      <c r="Q43" s="37">
        <f>VLOOKUP(A43,'Hospitalisation Details'!A42:R2385,18,0)</f>
        <v>55.732359863586147</v>
      </c>
    </row>
    <row r="44" spans="1:17" x14ac:dyDescent="0.25">
      <c r="A44" s="27" t="s">
        <v>86</v>
      </c>
      <c r="B44" s="27" t="str">
        <f>VLOOKUP(A44,'Customer Name'!A43:E2378,4,0)</f>
        <v>Nicole</v>
      </c>
      <c r="C44" s="27">
        <f>VLOOKUP(A44,Table7[#All],2,0)</f>
        <v>38.06</v>
      </c>
      <c r="D44" s="27">
        <f>VLOOKUP(A44,Table7[#All],3,0)</f>
        <v>6.98</v>
      </c>
      <c r="E44" s="27" t="str">
        <f>VLOOKUP(A44,Table7[#All],4,0)</f>
        <v>No</v>
      </c>
      <c r="F44" s="27" t="str">
        <f>VLOOKUP(A44,Table7[#All],5,0)</f>
        <v>No</v>
      </c>
      <c r="G44" s="27" t="str">
        <f>VLOOKUP(A44,Table7[#All],6,0)</f>
        <v>No</v>
      </c>
      <c r="H44" s="27">
        <f>VLOOKUP(A44,'Medical Examination'!A43:M2378,11,0)</f>
        <v>0</v>
      </c>
      <c r="I44" s="27" t="str">
        <f>VLOOKUP(A44,'Medical Examination'!A43:M2378,10,0)</f>
        <v>yes</v>
      </c>
      <c r="J44" s="27" t="str">
        <f>VLOOKUP(A44,'Medical Examination'!A43:M2378,12,0)</f>
        <v>Obesity</v>
      </c>
      <c r="K44" s="27" t="str">
        <f>VLOOKUP(A44,'Medical Examination'!A43:M2378,13,0)</f>
        <v>Diabetes</v>
      </c>
      <c r="L44" s="27" t="str">
        <f>VLOOKUP(A44,'Hospitalisation Details'!A43:R2386,17,0)</f>
        <v>29-Oct-1971</v>
      </c>
      <c r="M44" s="28">
        <f>VLOOKUP(A44,'Hospitalisation Details'!$A$1:$R$2344,6,0)</f>
        <v>44400.41</v>
      </c>
      <c r="N44" s="27" t="str">
        <f>VLOOKUP(A44,'Hospitalisation Details'!$A$1:$R$2344,14,0)</f>
        <v>tier - 2</v>
      </c>
      <c r="O44" s="27" t="str">
        <f>VLOOKUP(A44,'Hospitalisation Details'!$A$1:$R$2344,15,0)</f>
        <v>tier - 2</v>
      </c>
      <c r="P44" s="27" t="str">
        <f>VLOOKUP(A44,'Hospitalisation Details'!$A$1:$R$2344,16,0)</f>
        <v>R1013</v>
      </c>
      <c r="Q44" s="37">
        <f>VLOOKUP(A44,'Hospitalisation Details'!A43:R2386,18,0)</f>
        <v>51.609153838206424</v>
      </c>
    </row>
    <row r="45" spans="1:17" x14ac:dyDescent="0.25">
      <c r="A45" s="27" t="s">
        <v>88</v>
      </c>
      <c r="B45" s="27" t="str">
        <f>VLOOKUP(A45,'Customer Name'!A44:E2379,4,0)</f>
        <v>Spencer</v>
      </c>
      <c r="C45" s="27">
        <f>VLOOKUP(A45,Table7[#All],2,0)</f>
        <v>34.21</v>
      </c>
      <c r="D45" s="27">
        <f>VLOOKUP(A45,Table7[#All],3,0)</f>
        <v>8.34</v>
      </c>
      <c r="E45" s="27" t="str">
        <f>VLOOKUP(A45,Table7[#All],4,0)</f>
        <v>No</v>
      </c>
      <c r="F45" s="27" t="str">
        <f>VLOOKUP(A45,Table7[#All],5,0)</f>
        <v>No</v>
      </c>
      <c r="G45" s="27" t="str">
        <f>VLOOKUP(A45,Table7[#All],6,0)</f>
        <v>No</v>
      </c>
      <c r="H45" s="27">
        <f>VLOOKUP(A45,'Medical Examination'!A44:M2379,11,0)</f>
        <v>0</v>
      </c>
      <c r="I45" s="27" t="str">
        <f>VLOOKUP(A45,'Medical Examination'!A44:M2379,10,0)</f>
        <v>yes</v>
      </c>
      <c r="J45" s="27" t="str">
        <f>VLOOKUP(A45,'Medical Examination'!A44:M2379,12,0)</f>
        <v>Obesity</v>
      </c>
      <c r="K45" s="27" t="str">
        <f>VLOOKUP(A45,'Medical Examination'!A44:M2379,13,0)</f>
        <v>Diabetes</v>
      </c>
      <c r="L45" s="27" t="str">
        <f>VLOOKUP(A45,'Hospitalisation Details'!A44:R2387,17,0)</f>
        <v>24-Nov-1968</v>
      </c>
      <c r="M45" s="28">
        <f>VLOOKUP(A45,'Hospitalisation Details'!$A$1:$R$2344,6,0)</f>
        <v>44260.75</v>
      </c>
      <c r="N45" s="27" t="str">
        <f>VLOOKUP(A45,'Hospitalisation Details'!$A$1:$R$2344,14,0)</f>
        <v>tier - 2</v>
      </c>
      <c r="O45" s="27" t="str">
        <f>VLOOKUP(A45,'Hospitalisation Details'!$A$1:$R$2344,15,0)</f>
        <v>tier - 1</v>
      </c>
      <c r="P45" s="27" t="str">
        <f>VLOOKUP(A45,'Hospitalisation Details'!$A$1:$R$2344,16,0)</f>
        <v>R1013</v>
      </c>
      <c r="Q45" s="37">
        <f>VLOOKUP(A45,'Hospitalisation Details'!A44:R2387,18,0)</f>
        <v>54.535249828884325</v>
      </c>
    </row>
    <row r="46" spans="1:17" x14ac:dyDescent="0.25">
      <c r="A46" s="27" t="s">
        <v>90</v>
      </c>
      <c r="B46" s="27" t="str">
        <f>VLOOKUP(A46,'Customer Name'!A45:E2380,4,0)</f>
        <v>Eric W</v>
      </c>
      <c r="C46" s="27">
        <f>VLOOKUP(A46,Table7[#All],2,0)</f>
        <v>38.94</v>
      </c>
      <c r="D46" s="27">
        <f>VLOOKUP(A46,Table7[#All],3,0)</f>
        <v>8.49</v>
      </c>
      <c r="E46" s="27" t="str">
        <f>VLOOKUP(A46,Table7[#All],4,0)</f>
        <v>yes</v>
      </c>
      <c r="F46" s="27" t="str">
        <f>VLOOKUP(A46,Table7[#All],5,0)</f>
        <v>No</v>
      </c>
      <c r="G46" s="27" t="str">
        <f>VLOOKUP(A46,Table7[#All],6,0)</f>
        <v>No</v>
      </c>
      <c r="H46" s="27">
        <f>VLOOKUP(A46,'Medical Examination'!A45:M2380,11,0)</f>
        <v>1</v>
      </c>
      <c r="I46" s="27" t="str">
        <f>VLOOKUP(A46,'Medical Examination'!A45:M2380,10,0)</f>
        <v>yes</v>
      </c>
      <c r="J46" s="27" t="str">
        <f>VLOOKUP(A46,'Medical Examination'!A45:M2380,12,0)</f>
        <v>Obesity</v>
      </c>
      <c r="K46" s="27" t="str">
        <f>VLOOKUP(A46,'Medical Examination'!A45:M2380,13,0)</f>
        <v>Diabetes</v>
      </c>
      <c r="L46" s="27" t="str">
        <f>VLOOKUP(A46,'Hospitalisation Details'!A45:R2388,17,0)</f>
        <v>1-Jun-1975</v>
      </c>
      <c r="M46" s="28">
        <f>VLOOKUP(A46,'Hospitalisation Details'!$A$1:$R$2344,6,0)</f>
        <v>44202.65</v>
      </c>
      <c r="N46" s="27" t="str">
        <f>VLOOKUP(A46,'Hospitalisation Details'!$A$1:$R$2344,14,0)</f>
        <v>tier - 2</v>
      </c>
      <c r="O46" s="27" t="str">
        <f>VLOOKUP(A46,'Hospitalisation Details'!$A$1:$R$2344,15,0)</f>
        <v>tier - 2</v>
      </c>
      <c r="P46" s="27" t="str">
        <f>VLOOKUP(A46,'Hospitalisation Details'!$A$1:$R$2344,16,0)</f>
        <v>R1013</v>
      </c>
      <c r="Q46" s="37">
        <f>VLOOKUP(A46,'Hospitalisation Details'!A45:R2388,18,0)</f>
        <v>48.019835726658101</v>
      </c>
    </row>
    <row r="47" spans="1:17" x14ac:dyDescent="0.25">
      <c r="A47" s="27" t="s">
        <v>92</v>
      </c>
      <c r="B47" s="27" t="str">
        <f>VLOOKUP(A47,'Customer Name'!A46:E2381,4,0)</f>
        <v>Brianna L</v>
      </c>
      <c r="C47" s="27">
        <f>VLOOKUP(A47,Table7[#All],2,0)</f>
        <v>30.21</v>
      </c>
      <c r="D47" s="27">
        <f>VLOOKUP(A47,Table7[#All],3,0)</f>
        <v>5.34</v>
      </c>
      <c r="E47" s="27" t="str">
        <f>VLOOKUP(A47,Table7[#All],4,0)</f>
        <v>yes</v>
      </c>
      <c r="F47" s="27" t="str">
        <f>VLOOKUP(A47,Table7[#All],5,0)</f>
        <v>No</v>
      </c>
      <c r="G47" s="27" t="str">
        <f>VLOOKUP(A47,Table7[#All],6,0)</f>
        <v>No</v>
      </c>
      <c r="H47" s="27">
        <f>VLOOKUP(A47,'Medical Examination'!A46:M2381,11,0)</f>
        <v>1</v>
      </c>
      <c r="I47" s="27" t="str">
        <f>VLOOKUP(A47,'Medical Examination'!A46:M2381,10,0)</f>
        <v>yes</v>
      </c>
      <c r="J47" s="27" t="str">
        <f>VLOOKUP(A47,'Medical Examination'!A46:M2381,12,0)</f>
        <v>Obesity</v>
      </c>
      <c r="K47" s="27" t="str">
        <f>VLOOKUP(A47,'Medical Examination'!A46:M2381,13,0)</f>
        <v>Normal</v>
      </c>
      <c r="L47" s="27" t="str">
        <f>VLOOKUP(A47,'Hospitalisation Details'!A46:R2389,17,0)</f>
        <v>16-Jul-1988</v>
      </c>
      <c r="M47" s="28">
        <f>VLOOKUP(A47,'Hospitalisation Details'!$A$1:$R$2344,6,0)</f>
        <v>43943.88</v>
      </c>
      <c r="N47" s="27" t="str">
        <f>VLOOKUP(A47,'Hospitalisation Details'!$A$1:$R$2344,14,0)</f>
        <v>tier - 2</v>
      </c>
      <c r="O47" s="27" t="str">
        <f>VLOOKUP(A47,'Hospitalisation Details'!$A$1:$R$2344,15,0)</f>
        <v>tier - 1</v>
      </c>
      <c r="P47" s="27" t="str">
        <f>VLOOKUP(A47,'Hospitalisation Details'!$A$1:$R$2344,16,0)</f>
        <v>R1012</v>
      </c>
      <c r="Q47" s="37">
        <f>VLOOKUP(A47,'Hospitalisation Details'!A46:R2389,18,0)</f>
        <v>34.893908281998634</v>
      </c>
    </row>
    <row r="48" spans="1:17" x14ac:dyDescent="0.25">
      <c r="A48" s="27" t="s">
        <v>94</v>
      </c>
      <c r="B48" s="27" t="str">
        <f>VLOOKUP(A48,'Customer Name'!A47:E2382,4,0)</f>
        <v>Thomas J.</v>
      </c>
      <c r="C48" s="27">
        <f>VLOOKUP(A48,Table7[#All],2,0)</f>
        <v>33.630000000000003</v>
      </c>
      <c r="D48" s="27">
        <f>VLOOKUP(A48,Table7[#All],3,0)</f>
        <v>4.43</v>
      </c>
      <c r="E48" s="27" t="str">
        <f>VLOOKUP(A48,Table7[#All],4,0)</f>
        <v>yes</v>
      </c>
      <c r="F48" s="27" t="str">
        <f>VLOOKUP(A48,Table7[#All],5,0)</f>
        <v>No</v>
      </c>
      <c r="G48" s="27" t="str">
        <f>VLOOKUP(A48,Table7[#All],6,0)</f>
        <v>No</v>
      </c>
      <c r="H48" s="27">
        <f>VLOOKUP(A48,'Medical Examination'!A47:M2382,11,0)</f>
        <v>2</v>
      </c>
      <c r="I48" s="27" t="str">
        <f>VLOOKUP(A48,'Medical Examination'!A47:M2382,10,0)</f>
        <v>yes</v>
      </c>
      <c r="J48" s="27" t="str">
        <f>VLOOKUP(A48,'Medical Examination'!A47:M2382,12,0)</f>
        <v>Obesity</v>
      </c>
      <c r="K48" s="27" t="str">
        <f>VLOOKUP(A48,'Medical Examination'!A47:M2382,13,0)</f>
        <v>Normal</v>
      </c>
      <c r="L48" s="27" t="str">
        <f>VLOOKUP(A48,'Hospitalisation Details'!A47:R2390,17,0)</f>
        <v>5-Oct-1966</v>
      </c>
      <c r="M48" s="28">
        <f>VLOOKUP(A48,'Hospitalisation Details'!$A$1:$R$2344,6,0)</f>
        <v>43921.18</v>
      </c>
      <c r="N48" s="27" t="str">
        <f>VLOOKUP(A48,'Hospitalisation Details'!$A$1:$R$2344,14,0)</f>
        <v>tier - 2</v>
      </c>
      <c r="O48" s="27" t="str">
        <f>VLOOKUP(A48,'Hospitalisation Details'!$A$1:$R$2344,15,0)</f>
        <v>tier - 2</v>
      </c>
      <c r="P48" s="27" t="str">
        <f>VLOOKUP(A48,'Hospitalisation Details'!$A$1:$R$2344,16,0)</f>
        <v>R1012</v>
      </c>
      <c r="Q48" s="37">
        <f>VLOOKUP(A48,'Hospitalisation Details'!A47:R2390,18,0)</f>
        <v>56.674848942598189</v>
      </c>
    </row>
    <row r="49" spans="1:17" x14ac:dyDescent="0.25">
      <c r="A49" s="27" t="s">
        <v>96</v>
      </c>
      <c r="B49" s="27" t="str">
        <f>VLOOKUP(A49,'Customer Name'!A48:E2383,4,0)</f>
        <v>Melissa L</v>
      </c>
      <c r="C49" s="27">
        <f>VLOOKUP(A49,Table7[#All],2,0)</f>
        <v>40.369999999999997</v>
      </c>
      <c r="D49" s="27">
        <f>VLOOKUP(A49,Table7[#All],3,0)</f>
        <v>4.47</v>
      </c>
      <c r="E49" s="27" t="str">
        <f>VLOOKUP(A49,Table7[#All],4,0)</f>
        <v>No</v>
      </c>
      <c r="F49" s="27" t="str">
        <f>VLOOKUP(A49,Table7[#All],5,0)</f>
        <v>No</v>
      </c>
      <c r="G49" s="27" t="str">
        <f>VLOOKUP(A49,Table7[#All],6,0)</f>
        <v>No</v>
      </c>
      <c r="H49" s="27">
        <f>VLOOKUP(A49,'Medical Examination'!A48:M2383,11,0)</f>
        <v>0</v>
      </c>
      <c r="I49" s="27" t="str">
        <f>VLOOKUP(A49,'Medical Examination'!A48:M2383,10,0)</f>
        <v>yes</v>
      </c>
      <c r="J49" s="27" t="str">
        <f>VLOOKUP(A49,'Medical Examination'!A48:M2383,12,0)</f>
        <v>Obesity</v>
      </c>
      <c r="K49" s="27" t="str">
        <f>VLOOKUP(A49,'Medical Examination'!A48:M2383,13,0)</f>
        <v>Normal</v>
      </c>
      <c r="L49" s="27" t="str">
        <f>VLOOKUP(A49,'Hospitalisation Details'!A48:R2391,17,0)</f>
        <v>10-Nov-1980</v>
      </c>
      <c r="M49" s="28">
        <f>VLOOKUP(A49,'Hospitalisation Details'!$A$1:$R$2344,6,0)</f>
        <v>43896.38</v>
      </c>
      <c r="N49" s="27" t="str">
        <f>VLOOKUP(A49,'Hospitalisation Details'!$A$1:$R$2344,14,0)</f>
        <v>tier - 2</v>
      </c>
      <c r="O49" s="27" t="str">
        <f>VLOOKUP(A49,'Hospitalisation Details'!$A$1:$R$2344,15,0)</f>
        <v>tier - 1</v>
      </c>
      <c r="P49" s="27" t="str">
        <f>VLOOKUP(A49,'Hospitalisation Details'!$A$1:$R$2344,16,0)</f>
        <v>R1013</v>
      </c>
      <c r="Q49" s="37">
        <f>VLOOKUP(A49,'Hospitalisation Details'!A48:R2391,18,0)</f>
        <v>42.573579739904176</v>
      </c>
    </row>
    <row r="50" spans="1:17" x14ac:dyDescent="0.25">
      <c r="A50" s="27" t="s">
        <v>98</v>
      </c>
      <c r="B50" s="27" t="str">
        <f>VLOOKUP(A50,'Customer Name'!A49:E2384,4,0)</f>
        <v>Flavio</v>
      </c>
      <c r="C50" s="27">
        <f>VLOOKUP(A50,Table7[#All],2,0)</f>
        <v>53.09</v>
      </c>
      <c r="D50" s="27">
        <f>VLOOKUP(A50,Table7[#All],3,0)</f>
        <v>4.82</v>
      </c>
      <c r="E50" s="27" t="str">
        <f>VLOOKUP(A50,Table7[#All],4,0)</f>
        <v>yes</v>
      </c>
      <c r="F50" s="27" t="str">
        <f>VLOOKUP(A50,Table7[#All],5,0)</f>
        <v>No</v>
      </c>
      <c r="G50" s="27" t="str">
        <f>VLOOKUP(A50,Table7[#All],6,0)</f>
        <v>No</v>
      </c>
      <c r="H50" s="27">
        <f>VLOOKUP(A50,'Medical Examination'!A49:M2384,11,0)</f>
        <v>2</v>
      </c>
      <c r="I50" s="27" t="str">
        <f>VLOOKUP(A50,'Medical Examination'!A49:M2384,10,0)</f>
        <v>yes</v>
      </c>
      <c r="J50" s="27" t="str">
        <f>VLOOKUP(A50,'Medical Examination'!A49:M2384,12,0)</f>
        <v>Obesity</v>
      </c>
      <c r="K50" s="27" t="str">
        <f>VLOOKUP(A50,'Medical Examination'!A49:M2384,13,0)</f>
        <v>Normal</v>
      </c>
      <c r="L50" s="27" t="str">
        <f>VLOOKUP(A50,'Hospitalisation Details'!A49:R2392,17,0)</f>
        <v>2-Jul-1966</v>
      </c>
      <c r="M50" s="28">
        <f>VLOOKUP(A50,'Hospitalisation Details'!$A$1:$R$2344,6,0)</f>
        <v>43817.45</v>
      </c>
      <c r="N50" s="27" t="str">
        <f>VLOOKUP(A50,'Hospitalisation Details'!$A$1:$R$2344,14,0)</f>
        <v>tier - 2</v>
      </c>
      <c r="O50" s="27" t="str">
        <f>VLOOKUP(A50,'Hospitalisation Details'!$A$1:$R$2344,15,0)</f>
        <v>tier - 3</v>
      </c>
      <c r="P50" s="27" t="str">
        <f>VLOOKUP(A50,'Hospitalisation Details'!$A$1:$R$2344,16,0)</f>
        <v>R1012</v>
      </c>
      <c r="Q50" s="37">
        <f>VLOOKUP(A50,'Hospitalisation Details'!A49:R2392,18,0)</f>
        <v>56.934950906344412</v>
      </c>
    </row>
    <row r="51" spans="1:17" x14ac:dyDescent="0.25">
      <c r="A51" s="27" t="s">
        <v>100</v>
      </c>
      <c r="B51" s="27" t="str">
        <f>VLOOKUP(A51,'Customer Name'!A50:E2385,4,0)</f>
        <v>Ryan</v>
      </c>
      <c r="C51" s="27">
        <f>VLOOKUP(A51,Table7[#All],2,0)</f>
        <v>31.79</v>
      </c>
      <c r="D51" s="27">
        <f>VLOOKUP(A51,Table7[#All],3,0)</f>
        <v>5.51</v>
      </c>
      <c r="E51" s="27" t="str">
        <f>VLOOKUP(A51,Table7[#All],4,0)</f>
        <v>yes</v>
      </c>
      <c r="F51" s="27" t="str">
        <f>VLOOKUP(A51,Table7[#All],5,0)</f>
        <v>No</v>
      </c>
      <c r="G51" s="27" t="str">
        <f>VLOOKUP(A51,Table7[#All],6,0)</f>
        <v>No</v>
      </c>
      <c r="H51" s="27">
        <f>VLOOKUP(A51,'Medical Examination'!A50:M2385,11,0)</f>
        <v>2</v>
      </c>
      <c r="I51" s="27" t="str">
        <f>VLOOKUP(A51,'Medical Examination'!A50:M2385,10,0)</f>
        <v>yes</v>
      </c>
      <c r="J51" s="27" t="str">
        <f>VLOOKUP(A51,'Medical Examination'!A50:M2385,12,0)</f>
        <v>Obesity</v>
      </c>
      <c r="K51" s="27" t="str">
        <f>VLOOKUP(A51,'Medical Examination'!A50:M2385,13,0)</f>
        <v>Normal</v>
      </c>
      <c r="L51" s="27" t="str">
        <f>VLOOKUP(A51,'Hospitalisation Details'!A50:R2393,17,0)</f>
        <v>25-Oct-1966</v>
      </c>
      <c r="M51" s="28">
        <f>VLOOKUP(A51,'Hospitalisation Details'!$A$1:$R$2344,6,0)</f>
        <v>43813.87</v>
      </c>
      <c r="N51" s="27" t="str">
        <f>VLOOKUP(A51,'Hospitalisation Details'!$A$1:$R$2344,14,0)</f>
        <v>tier - 2</v>
      </c>
      <c r="O51" s="27" t="str">
        <f>VLOOKUP(A51,'Hospitalisation Details'!$A$1:$R$2344,15,0)</f>
        <v>tier - 2</v>
      </c>
      <c r="P51" s="27" t="str">
        <f>VLOOKUP(A51,'Hospitalisation Details'!$A$1:$R$2344,16,0)</f>
        <v>R1013</v>
      </c>
      <c r="Q51" s="37">
        <f>VLOOKUP(A51,'Hospitalisation Details'!A50:R2393,18,0)</f>
        <v>56.620090634441091</v>
      </c>
    </row>
    <row r="52" spans="1:17" x14ac:dyDescent="0.25">
      <c r="A52" s="27" t="s">
        <v>102</v>
      </c>
      <c r="B52" s="27" t="str">
        <f>VLOOKUP(A52,'Customer Name'!A51:E2386,4,0)</f>
        <v>Anthony J.</v>
      </c>
      <c r="C52" s="27">
        <f>VLOOKUP(A52,Table7[#All],2,0)</f>
        <v>41.895000000000003</v>
      </c>
      <c r="D52" s="27">
        <f>VLOOKUP(A52,Table7[#All],3,0)</f>
        <v>10.87</v>
      </c>
      <c r="E52" s="27" t="str">
        <f>VLOOKUP(A52,Table7[#All],4,0)</f>
        <v>yes</v>
      </c>
      <c r="F52" s="27" t="str">
        <f>VLOOKUP(A52,Table7[#All],5,0)</f>
        <v>No</v>
      </c>
      <c r="G52" s="27" t="str">
        <f>VLOOKUP(A52,Table7[#All],6,0)</f>
        <v>No</v>
      </c>
      <c r="H52" s="27">
        <f>VLOOKUP(A52,'Medical Examination'!A51:M2386,11,0)</f>
        <v>1</v>
      </c>
      <c r="I52" s="27" t="str">
        <f>VLOOKUP(A52,'Medical Examination'!A51:M2386,10,0)</f>
        <v>yes</v>
      </c>
      <c r="J52" s="27" t="str">
        <f>VLOOKUP(A52,'Medical Examination'!A51:M2386,12,0)</f>
        <v>Obesity</v>
      </c>
      <c r="K52" s="27" t="str">
        <f>VLOOKUP(A52,'Medical Examination'!A51:M2386,13,0)</f>
        <v>Diabetes</v>
      </c>
      <c r="L52" s="27" t="str">
        <f>VLOOKUP(A52,'Hospitalisation Details'!A51:R2394,17,0)</f>
        <v>29-Dec-1986</v>
      </c>
      <c r="M52" s="28">
        <f>VLOOKUP(A52,'Hospitalisation Details'!$A$1:$R$2344,6,0)</f>
        <v>43753.34</v>
      </c>
      <c r="N52" s="27" t="str">
        <f>VLOOKUP(A52,'Hospitalisation Details'!$A$1:$R$2344,14,0)</f>
        <v>tier - 2</v>
      </c>
      <c r="O52" s="27" t="str">
        <f>VLOOKUP(A52,'Hospitalisation Details'!$A$1:$R$2344,15,0)</f>
        <v>tier - 1</v>
      </c>
      <c r="P52" s="27" t="str">
        <f>VLOOKUP(A52,'Hospitalisation Details'!$A$1:$R$2344,16,0)</f>
        <v>R1015</v>
      </c>
      <c r="Q52" s="37">
        <f>VLOOKUP(A52,'Hospitalisation Details'!A51:R2394,18,0)</f>
        <v>36.44210678002738</v>
      </c>
    </row>
    <row r="53" spans="1:17" x14ac:dyDescent="0.25">
      <c r="A53" s="27" t="s">
        <v>104</v>
      </c>
      <c r="B53" s="27" t="str">
        <f>VLOOKUP(A53,'Customer Name'!A52:E2387,4,0)</f>
        <v>Alex</v>
      </c>
      <c r="C53" s="27">
        <f>VLOOKUP(A53,Table7[#All],2,0)</f>
        <v>31.16</v>
      </c>
      <c r="D53" s="27">
        <f>VLOOKUP(A53,Table7[#All],3,0)</f>
        <v>9.34</v>
      </c>
      <c r="E53" s="27" t="str">
        <f>VLOOKUP(A53,Table7[#All],4,0)</f>
        <v>No</v>
      </c>
      <c r="F53" s="27" t="str">
        <f>VLOOKUP(A53,Table7[#All],5,0)</f>
        <v>No</v>
      </c>
      <c r="G53" s="27" t="str">
        <f>VLOOKUP(A53,Table7[#All],6,0)</f>
        <v>No</v>
      </c>
      <c r="H53" s="27">
        <f>VLOOKUP(A53,'Medical Examination'!A52:M2387,11,0)</f>
        <v>0</v>
      </c>
      <c r="I53" s="27" t="str">
        <f>VLOOKUP(A53,'Medical Examination'!A52:M2387,10,0)</f>
        <v>yes</v>
      </c>
      <c r="J53" s="27" t="str">
        <f>VLOOKUP(A53,'Medical Examination'!A52:M2387,12,0)</f>
        <v>Obesity</v>
      </c>
      <c r="K53" s="27" t="str">
        <f>VLOOKUP(A53,'Medical Examination'!A52:M2387,13,0)</f>
        <v>Diabetes</v>
      </c>
      <c r="L53" s="27" t="str">
        <f>VLOOKUP(A53,'Hospitalisation Details'!A52:R2395,17,0)</f>
        <v>22-Aug-1965</v>
      </c>
      <c r="M53" s="28">
        <f>VLOOKUP(A53,'Hospitalisation Details'!$A$1:$R$2344,6,0)</f>
        <v>43578.94</v>
      </c>
      <c r="N53" s="27" t="str">
        <f>VLOOKUP(A53,'Hospitalisation Details'!$A$1:$R$2344,14,0)</f>
        <v>tier - 2</v>
      </c>
      <c r="O53" s="27" t="str">
        <f>VLOOKUP(A53,'Hospitalisation Details'!$A$1:$R$2344,15,0)</f>
        <v>tier - 2</v>
      </c>
      <c r="P53" s="27" t="str">
        <f>VLOOKUP(A53,'Hospitalisation Details'!$A$1:$R$2344,16,0)</f>
        <v>R1012</v>
      </c>
      <c r="Q53" s="37">
        <f>VLOOKUP(A53,'Hospitalisation Details'!A52:R2395,18,0)</f>
        <v>57.795303726391012</v>
      </c>
    </row>
    <row r="54" spans="1:17" x14ac:dyDescent="0.25">
      <c r="A54" s="27" t="s">
        <v>106</v>
      </c>
      <c r="B54" s="27" t="str">
        <f>VLOOKUP(A54,'Customer Name'!A53:E2388,4,0)</f>
        <v>David</v>
      </c>
      <c r="C54" s="27">
        <f>VLOOKUP(A54,Table7[#All],2,0)</f>
        <v>34.104999999999997</v>
      </c>
      <c r="D54" s="27">
        <f>VLOOKUP(A54,Table7[#All],3,0)</f>
        <v>5.03</v>
      </c>
      <c r="E54" s="27" t="str">
        <f>VLOOKUP(A54,Table7[#All],4,0)</f>
        <v>yes</v>
      </c>
      <c r="F54" s="27" t="str">
        <f>VLOOKUP(A54,Table7[#All],5,0)</f>
        <v>No</v>
      </c>
      <c r="G54" s="27" t="str">
        <f>VLOOKUP(A54,Table7[#All],6,0)</f>
        <v>Yes</v>
      </c>
      <c r="H54" s="27">
        <f>VLOOKUP(A54,'Medical Examination'!A53:M2388,11,0)</f>
        <v>1</v>
      </c>
      <c r="I54" s="27" t="str">
        <f>VLOOKUP(A54,'Medical Examination'!A53:M2388,10,0)</f>
        <v>yes</v>
      </c>
      <c r="J54" s="27" t="str">
        <f>VLOOKUP(A54,'Medical Examination'!A53:M2388,12,0)</f>
        <v>Obesity</v>
      </c>
      <c r="K54" s="27" t="str">
        <f>VLOOKUP(A54,'Medical Examination'!A53:M2388,13,0)</f>
        <v>Normal</v>
      </c>
      <c r="L54" s="27" t="str">
        <f>VLOOKUP(A54,'Hospitalisation Details'!A53:R2396,17,0)</f>
        <v>3-Dec-1969</v>
      </c>
      <c r="M54" s="28">
        <f>VLOOKUP(A54,'Hospitalisation Details'!$A$1:$R$2344,6,0)</f>
        <v>43254.42</v>
      </c>
      <c r="N54" s="27" t="str">
        <f>VLOOKUP(A54,'Hospitalisation Details'!$A$1:$R$2344,14,0)</f>
        <v>tier - 2</v>
      </c>
      <c r="O54" s="27" t="str">
        <f>VLOOKUP(A54,'Hospitalisation Details'!$A$1:$R$2344,15,0)</f>
        <v>tier - 2</v>
      </c>
      <c r="P54" s="27" t="str">
        <f>VLOOKUP(A54,'Hospitalisation Details'!$A$1:$R$2344,16,0)</f>
        <v>R1016</v>
      </c>
      <c r="Q54" s="37">
        <f>VLOOKUP(A54,'Hospitalisation Details'!A53:R2396,18,0)</f>
        <v>53.513291517323772</v>
      </c>
    </row>
    <row r="55" spans="1:17" x14ac:dyDescent="0.25">
      <c r="A55" s="27" t="s">
        <v>108</v>
      </c>
      <c r="B55" s="27" t="str">
        <f>VLOOKUP(A55,'Customer Name'!A54:E2389,4,0)</f>
        <v>Andrew B</v>
      </c>
      <c r="C55" s="27">
        <f>VLOOKUP(A55,Table7[#All],2,0)</f>
        <v>51.93</v>
      </c>
      <c r="D55" s="27">
        <f>VLOOKUP(A55,Table7[#All],3,0)</f>
        <v>11.05</v>
      </c>
      <c r="E55" s="27" t="str">
        <f>VLOOKUP(A55,Table7[#All],4,0)</f>
        <v>No</v>
      </c>
      <c r="F55" s="27" t="str">
        <f>VLOOKUP(A55,Table7[#All],5,0)</f>
        <v>No</v>
      </c>
      <c r="G55" s="27" t="str">
        <f>VLOOKUP(A55,Table7[#All],6,0)</f>
        <v>No</v>
      </c>
      <c r="H55" s="27">
        <f>VLOOKUP(A55,'Medical Examination'!A54:M2389,11,0)</f>
        <v>0</v>
      </c>
      <c r="I55" s="27" t="str">
        <f>VLOOKUP(A55,'Medical Examination'!A54:M2389,10,0)</f>
        <v>yes</v>
      </c>
      <c r="J55" s="27" t="str">
        <f>VLOOKUP(A55,'Medical Examination'!A54:M2389,12,0)</f>
        <v>Obesity</v>
      </c>
      <c r="K55" s="27" t="str">
        <f>VLOOKUP(A55,'Medical Examination'!A54:M2389,13,0)</f>
        <v>Diabetes</v>
      </c>
      <c r="L55" s="27" t="str">
        <f>VLOOKUP(A55,'Hospitalisation Details'!A54:R2397,17,0)</f>
        <v>29-Nov-1965</v>
      </c>
      <c r="M55" s="28">
        <f>VLOOKUP(A55,'Hospitalisation Details'!$A$1:$R$2344,6,0)</f>
        <v>43073.760000000002</v>
      </c>
      <c r="N55" s="27" t="str">
        <f>VLOOKUP(A55,'Hospitalisation Details'!$A$1:$R$2344,14,0)</f>
        <v>tier - 2</v>
      </c>
      <c r="O55" s="27" t="str">
        <f>VLOOKUP(A55,'Hospitalisation Details'!$A$1:$R$2344,15,0)</f>
        <v>tier - 2</v>
      </c>
      <c r="P55" s="27" t="str">
        <f>VLOOKUP(A55,'Hospitalisation Details'!$A$1:$R$2344,16,0)</f>
        <v>R1011</v>
      </c>
      <c r="Q55" s="37">
        <f>VLOOKUP(A55,'Hospitalisation Details'!A54:R2397,18,0)</f>
        <v>57.524247064828991</v>
      </c>
    </row>
    <row r="56" spans="1:17" x14ac:dyDescent="0.25">
      <c r="A56" s="27" t="s">
        <v>110</v>
      </c>
      <c r="B56" s="27" t="str">
        <f>VLOOKUP(A56,'Customer Name'!A55:E2390,4,0)</f>
        <v>Dara E</v>
      </c>
      <c r="C56" s="27">
        <f>VLOOKUP(A56,Table7[#All],2,0)</f>
        <v>38.950000000000003</v>
      </c>
      <c r="D56" s="27">
        <f>VLOOKUP(A56,Table7[#All],3,0)</f>
        <v>11.95</v>
      </c>
      <c r="E56" s="27" t="str">
        <f>VLOOKUP(A56,Table7[#All],4,0)</f>
        <v>No</v>
      </c>
      <c r="F56" s="27" t="str">
        <f>VLOOKUP(A56,Table7[#All],5,0)</f>
        <v>No</v>
      </c>
      <c r="G56" s="27" t="str">
        <f>VLOOKUP(A56,Table7[#All],6,0)</f>
        <v>No</v>
      </c>
      <c r="H56" s="27">
        <f>VLOOKUP(A56,'Medical Examination'!A55:M2390,11,0)</f>
        <v>0</v>
      </c>
      <c r="I56" s="27" t="str">
        <f>VLOOKUP(A56,'Medical Examination'!A55:M2390,10,0)</f>
        <v>yes</v>
      </c>
      <c r="J56" s="27" t="str">
        <f>VLOOKUP(A56,'Medical Examination'!A55:M2390,12,0)</f>
        <v>Obesity</v>
      </c>
      <c r="K56" s="27" t="str">
        <f>VLOOKUP(A56,'Medical Examination'!A55:M2390,13,0)</f>
        <v>Diabetes</v>
      </c>
      <c r="L56" s="27" t="str">
        <f>VLOOKUP(A56,'Hospitalisation Details'!A55:R2398,17,0)</f>
        <v>4-Nov-1978</v>
      </c>
      <c r="M56" s="28">
        <f>VLOOKUP(A56,'Hospitalisation Details'!$A$1:$R$2344,6,0)</f>
        <v>42983.46</v>
      </c>
      <c r="N56" s="27" t="str">
        <f>VLOOKUP(A56,'Hospitalisation Details'!$A$1:$R$2344,14,0)</f>
        <v>tier - 1</v>
      </c>
      <c r="O56" s="27" t="str">
        <f>VLOOKUP(A56,'Hospitalisation Details'!$A$1:$R$2344,15,0)</f>
        <v>tier - 2</v>
      </c>
      <c r="P56" s="27" t="str">
        <f>VLOOKUP(A56,'Hospitalisation Details'!$A$1:$R$2344,16,0)</f>
        <v>R1012</v>
      </c>
      <c r="Q56" s="37">
        <f>VLOOKUP(A56,'Hospitalisation Details'!A55:R2398,18,0)</f>
        <v>44.592702815308613</v>
      </c>
    </row>
    <row r="57" spans="1:17" x14ac:dyDescent="0.25">
      <c r="A57" s="27" t="s">
        <v>112</v>
      </c>
      <c r="B57" s="27" t="str">
        <f>VLOOKUP(A57,'Customer Name'!A56:E2391,4,0)</f>
        <v>Inna</v>
      </c>
      <c r="C57" s="27">
        <f>VLOOKUP(A57,Table7[#All],2,0)</f>
        <v>36.630000000000003</v>
      </c>
      <c r="D57" s="27">
        <f>VLOOKUP(A57,Table7[#All],3,0)</f>
        <v>7.72</v>
      </c>
      <c r="E57" s="27" t="str">
        <f>VLOOKUP(A57,Table7[#All],4,0)</f>
        <v>yes</v>
      </c>
      <c r="F57" s="27" t="str">
        <f>VLOOKUP(A57,Table7[#All],5,0)</f>
        <v>No</v>
      </c>
      <c r="G57" s="27" t="str">
        <f>VLOOKUP(A57,Table7[#All],6,0)</f>
        <v>No</v>
      </c>
      <c r="H57" s="27">
        <f>VLOOKUP(A57,'Medical Examination'!A56:M2391,11,0)</f>
        <v>1</v>
      </c>
      <c r="I57" s="27" t="str">
        <f>VLOOKUP(A57,'Medical Examination'!A56:M2391,10,0)</f>
        <v>yes</v>
      </c>
      <c r="J57" s="27" t="str">
        <f>VLOOKUP(A57,'Medical Examination'!A56:M2391,12,0)</f>
        <v>Obesity</v>
      </c>
      <c r="K57" s="27" t="str">
        <f>VLOOKUP(A57,'Medical Examination'!A56:M2391,13,0)</f>
        <v>Diabetes</v>
      </c>
      <c r="L57" s="27" t="str">
        <f>VLOOKUP(A57,'Hospitalisation Details'!A56:R2399,17,0)</f>
        <v>23-Oct-1975</v>
      </c>
      <c r="M57" s="28">
        <f>VLOOKUP(A57,'Hospitalisation Details'!$A$1:$R$2344,6,0)</f>
        <v>42969.85</v>
      </c>
      <c r="N57" s="27" t="str">
        <f>VLOOKUP(A57,'Hospitalisation Details'!$A$1:$R$2344,14,0)</f>
        <v>tier - 1</v>
      </c>
      <c r="O57" s="27" t="str">
        <f>VLOOKUP(A57,'Hospitalisation Details'!$A$1:$R$2344,15,0)</f>
        <v>tier - 3</v>
      </c>
      <c r="P57" s="27" t="str">
        <f>VLOOKUP(A57,'Hospitalisation Details'!$A$1:$R$2344,16,0)</f>
        <v>R1013</v>
      </c>
      <c r="Q57" s="37">
        <f>VLOOKUP(A57,'Hospitalisation Details'!A56:R2399,18,0)</f>
        <v>47.625579706095991</v>
      </c>
    </row>
    <row r="58" spans="1:17" x14ac:dyDescent="0.25">
      <c r="A58" s="27" t="s">
        <v>114</v>
      </c>
      <c r="B58" s="27" t="str">
        <f>VLOOKUP(A58,'Customer Name'!A57:E2392,4,0)</f>
        <v>Ari</v>
      </c>
      <c r="C58" s="27">
        <f>VLOOKUP(A58,Table7[#All],2,0)</f>
        <v>34.200000000000003</v>
      </c>
      <c r="D58" s="27">
        <f>VLOOKUP(A58,Table7[#All],3,0)</f>
        <v>5.75</v>
      </c>
      <c r="E58" s="27" t="str">
        <f>VLOOKUP(A58,Table7[#All],4,0)</f>
        <v>No</v>
      </c>
      <c r="F58" s="27" t="str">
        <f>VLOOKUP(A58,Table7[#All],5,0)</f>
        <v>No</v>
      </c>
      <c r="G58" s="27" t="str">
        <f>VLOOKUP(A58,Table7[#All],6,0)</f>
        <v>No</v>
      </c>
      <c r="H58" s="27">
        <f>VLOOKUP(A58,'Medical Examination'!A57:M2392,11,0)</f>
        <v>2</v>
      </c>
      <c r="I58" s="27" t="str">
        <f>VLOOKUP(A58,'Medical Examination'!A57:M2392,10,0)</f>
        <v>yes</v>
      </c>
      <c r="J58" s="27" t="str">
        <f>VLOOKUP(A58,'Medical Examination'!A57:M2392,12,0)</f>
        <v>Obesity</v>
      </c>
      <c r="K58" s="27" t="str">
        <f>VLOOKUP(A58,'Medical Examination'!A57:M2392,13,0)</f>
        <v>Prediabetes</v>
      </c>
      <c r="L58" s="27" t="str">
        <f>VLOOKUP(A58,'Hospitalisation Details'!A57:R2400,17,0)</f>
        <v>10-Sep-1972</v>
      </c>
      <c r="M58" s="28">
        <f>VLOOKUP(A58,'Hospitalisation Details'!$A$1:$R$2344,6,0)</f>
        <v>42856.84</v>
      </c>
      <c r="N58" s="27" t="str">
        <f>VLOOKUP(A58,'Hospitalisation Details'!$A$1:$R$2344,14,0)</f>
        <v>tier - 1</v>
      </c>
      <c r="O58" s="27" t="str">
        <f>VLOOKUP(A58,'Hospitalisation Details'!$A$1:$R$2344,15,0)</f>
        <v>tier - 1</v>
      </c>
      <c r="P58" s="27" t="str">
        <f>VLOOKUP(A58,'Hospitalisation Details'!$A$1:$R$2344,16,0)</f>
        <v>R1011</v>
      </c>
      <c r="Q58" s="37">
        <f>VLOOKUP(A58,'Hospitalisation Details'!A57:R2400,18,0)</f>
        <v>50.740588637919231</v>
      </c>
    </row>
    <row r="59" spans="1:17" x14ac:dyDescent="0.25">
      <c r="A59" s="27" t="s">
        <v>116</v>
      </c>
      <c r="B59" s="27" t="str">
        <f>VLOOKUP(A59,'Customer Name'!A58:E2393,4,0)</f>
        <v>Lindsey</v>
      </c>
      <c r="C59" s="27">
        <f>VLOOKUP(A59,Table7[#All],2,0)</f>
        <v>50.63</v>
      </c>
      <c r="D59" s="27">
        <f>VLOOKUP(A59,Table7[#All],3,0)</f>
        <v>11.89</v>
      </c>
      <c r="E59" s="27" t="str">
        <f>VLOOKUP(A59,Table7[#All],4,0)</f>
        <v>No</v>
      </c>
      <c r="F59" s="27" t="str">
        <f>VLOOKUP(A59,Table7[#All],5,0)</f>
        <v>No</v>
      </c>
      <c r="G59" s="27" t="str">
        <f>VLOOKUP(A59,Table7[#All],6,0)</f>
        <v>No</v>
      </c>
      <c r="H59" s="27">
        <f>VLOOKUP(A59,'Medical Examination'!A58:M2393,11,0)</f>
        <v>0</v>
      </c>
      <c r="I59" s="27" t="str">
        <f>VLOOKUP(A59,'Medical Examination'!A58:M2393,10,0)</f>
        <v>yes</v>
      </c>
      <c r="J59" s="27" t="str">
        <f>VLOOKUP(A59,'Medical Examination'!A58:M2393,12,0)</f>
        <v>Obesity</v>
      </c>
      <c r="K59" s="27" t="str">
        <f>VLOOKUP(A59,'Medical Examination'!A58:M2393,13,0)</f>
        <v>Diabetes</v>
      </c>
      <c r="L59" s="27" t="str">
        <f>VLOOKUP(A59,'Hospitalisation Details'!A58:R2401,17,0)</f>
        <v>29-Oct-1965</v>
      </c>
      <c r="M59" s="28">
        <f>VLOOKUP(A59,'Hospitalisation Details'!$A$1:$R$2344,6,0)</f>
        <v>42764.12</v>
      </c>
      <c r="N59" s="27" t="str">
        <f>VLOOKUP(A59,'Hospitalisation Details'!$A$1:$R$2344,14,0)</f>
        <v>tier - 1</v>
      </c>
      <c r="O59" s="27" t="str">
        <f>VLOOKUP(A59,'Hospitalisation Details'!$A$1:$R$2344,15,0)</f>
        <v>tier - 2</v>
      </c>
      <c r="P59" s="27" t="str">
        <f>VLOOKUP(A59,'Hospitalisation Details'!$A$1:$R$2344,16,0)</f>
        <v>R1011</v>
      </c>
      <c r="Q59" s="37">
        <f>VLOOKUP(A59,'Hospitalisation Details'!A58:R2401,18,0)</f>
        <v>57.609123393196896</v>
      </c>
    </row>
    <row r="60" spans="1:17" x14ac:dyDescent="0.25">
      <c r="A60" s="27" t="s">
        <v>118</v>
      </c>
      <c r="B60" s="27" t="str">
        <f>VLOOKUP(A60,'Customer Name'!A59:E2394,4,0)</f>
        <v>Kenny</v>
      </c>
      <c r="C60" s="27">
        <f>VLOOKUP(A60,Table7[#All],2,0)</f>
        <v>36.479999999999997</v>
      </c>
      <c r="D60" s="27">
        <f>VLOOKUP(A60,Table7[#All],3,0)</f>
        <v>6.2</v>
      </c>
      <c r="E60" s="27" t="str">
        <f>VLOOKUP(A60,Table7[#All],4,0)</f>
        <v>No</v>
      </c>
      <c r="F60" s="27" t="str">
        <f>VLOOKUP(A60,Table7[#All],5,0)</f>
        <v>No</v>
      </c>
      <c r="G60" s="27" t="str">
        <f>VLOOKUP(A60,Table7[#All],6,0)</f>
        <v>No</v>
      </c>
      <c r="H60" s="27">
        <f>VLOOKUP(A60,'Medical Examination'!A59:M2394,11,0)</f>
        <v>0</v>
      </c>
      <c r="I60" s="27" t="str">
        <f>VLOOKUP(A60,'Medical Examination'!A59:M2394,10,0)</f>
        <v>yes</v>
      </c>
      <c r="J60" s="27" t="str">
        <f>VLOOKUP(A60,'Medical Examination'!A59:M2394,12,0)</f>
        <v>Obesity</v>
      </c>
      <c r="K60" s="27" t="str">
        <f>VLOOKUP(A60,'Medical Examination'!A59:M2394,13,0)</f>
        <v>Prediabetes</v>
      </c>
      <c r="L60" s="27" t="str">
        <f>VLOOKUP(A60,'Hospitalisation Details'!A59:R2402,17,0)</f>
        <v>21-Oct-1977</v>
      </c>
      <c r="M60" s="28">
        <f>VLOOKUP(A60,'Hospitalisation Details'!$A$1:$R$2344,6,0)</f>
        <v>42760.5</v>
      </c>
      <c r="N60" s="27" t="str">
        <f>VLOOKUP(A60,'Hospitalisation Details'!$A$1:$R$2344,14,0)</f>
        <v>tier - 1</v>
      </c>
      <c r="O60" s="27" t="str">
        <f>VLOOKUP(A60,'Hospitalisation Details'!$A$1:$R$2344,15,0)</f>
        <v>tier - 2</v>
      </c>
      <c r="P60" s="27" t="str">
        <f>VLOOKUP(A60,'Hospitalisation Details'!$A$1:$R$2344,16,0)</f>
        <v>R1012</v>
      </c>
      <c r="Q60" s="37">
        <f>VLOOKUP(A60,'Hospitalisation Details'!A59:R2402,18,0)</f>
        <v>45.631014796691133</v>
      </c>
    </row>
    <row r="61" spans="1:17" x14ac:dyDescent="0.25">
      <c r="A61" s="27" t="s">
        <v>120</v>
      </c>
      <c r="B61" s="27" t="str">
        <f>VLOOKUP(A61,'Customer Name'!A60:E2395,4,0)</f>
        <v>Louise</v>
      </c>
      <c r="C61" s="27">
        <f>VLOOKUP(A61,Table7[#All],2,0)</f>
        <v>54.82</v>
      </c>
      <c r="D61" s="27">
        <f>VLOOKUP(A61,Table7[#All],3,0)</f>
        <v>10.61</v>
      </c>
      <c r="E61" s="27" t="str">
        <f>VLOOKUP(A61,Table7[#All],4,0)</f>
        <v>No</v>
      </c>
      <c r="F61" s="27" t="str">
        <f>VLOOKUP(A61,Table7[#All],5,0)</f>
        <v>No</v>
      </c>
      <c r="G61" s="27" t="str">
        <f>VLOOKUP(A61,Table7[#All],6,0)</f>
        <v>No</v>
      </c>
      <c r="H61" s="27">
        <f>VLOOKUP(A61,'Medical Examination'!A60:M2395,11,0)</f>
        <v>0</v>
      </c>
      <c r="I61" s="27" t="str">
        <f>VLOOKUP(A61,'Medical Examination'!A60:M2395,10,0)</f>
        <v>yes</v>
      </c>
      <c r="J61" s="27" t="str">
        <f>VLOOKUP(A61,'Medical Examination'!A60:M2395,12,0)</f>
        <v>Obesity</v>
      </c>
      <c r="K61" s="27" t="str">
        <f>VLOOKUP(A61,'Medical Examination'!A60:M2395,13,0)</f>
        <v>Diabetes</v>
      </c>
      <c r="L61" s="27" t="str">
        <f>VLOOKUP(A61,'Hospitalisation Details'!A60:R2403,17,0)</f>
        <v>3-Nov-1971</v>
      </c>
      <c r="M61" s="28">
        <f>VLOOKUP(A61,'Hospitalisation Details'!$A$1:$R$2344,6,0)</f>
        <v>42644.2</v>
      </c>
      <c r="N61" s="27" t="str">
        <f>VLOOKUP(A61,'Hospitalisation Details'!$A$1:$R$2344,14,0)</f>
        <v>tier - 1</v>
      </c>
      <c r="O61" s="27" t="str">
        <f>VLOOKUP(A61,'Hospitalisation Details'!$A$1:$R$2344,15,0)</f>
        <v>tier - 3</v>
      </c>
      <c r="P61" s="27" t="str">
        <f>VLOOKUP(A61,'Hospitalisation Details'!$A$1:$R$2344,16,0)</f>
        <v>R1011</v>
      </c>
      <c r="Q61" s="37">
        <f>VLOOKUP(A61,'Hospitalisation Details'!A60:R2403,18,0)</f>
        <v>51.595464407480108</v>
      </c>
    </row>
    <row r="62" spans="1:17" x14ac:dyDescent="0.25">
      <c r="A62" s="27" t="s">
        <v>122</v>
      </c>
      <c r="B62" s="27" t="str">
        <f>VLOOKUP(A62,'Customer Name'!A61:E2396,4,0)</f>
        <v>Cameron</v>
      </c>
      <c r="C62" s="27">
        <f>VLOOKUP(A62,Table7[#All],2,0)</f>
        <v>38.06</v>
      </c>
      <c r="D62" s="27">
        <f>VLOOKUP(A62,Table7[#All],3,0)</f>
        <v>6.04</v>
      </c>
      <c r="E62" s="27" t="str">
        <f>VLOOKUP(A62,Table7[#All],4,0)</f>
        <v>No</v>
      </c>
      <c r="F62" s="27" t="str">
        <f>VLOOKUP(A62,Table7[#All],5,0)</f>
        <v>No</v>
      </c>
      <c r="G62" s="27" t="str">
        <f>VLOOKUP(A62,Table7[#All],6,0)</f>
        <v>Yes</v>
      </c>
      <c r="H62" s="27">
        <f>VLOOKUP(A62,'Medical Examination'!A61:M2396,11,0)</f>
        <v>1</v>
      </c>
      <c r="I62" s="27" t="str">
        <f>VLOOKUP(A62,'Medical Examination'!A61:M2396,10,0)</f>
        <v>yes</v>
      </c>
      <c r="J62" s="27" t="str">
        <f>VLOOKUP(A62,'Medical Examination'!A61:M2396,12,0)</f>
        <v>Obesity</v>
      </c>
      <c r="K62" s="27" t="str">
        <f>VLOOKUP(A62,'Medical Examination'!A61:M2396,13,0)</f>
        <v>Prediabetes</v>
      </c>
      <c r="L62" s="27" t="str">
        <f>VLOOKUP(A62,'Hospitalisation Details'!A61:R2404,17,0)</f>
        <v>27-Dec-1979</v>
      </c>
      <c r="M62" s="28">
        <f>VLOOKUP(A62,'Hospitalisation Details'!$A$1:$R$2344,6,0)</f>
        <v>42560.43</v>
      </c>
      <c r="N62" s="27" t="str">
        <f>VLOOKUP(A62,'Hospitalisation Details'!$A$1:$R$2344,14,0)</f>
        <v>tier - 1</v>
      </c>
      <c r="O62" s="27" t="str">
        <f>VLOOKUP(A62,'Hospitalisation Details'!$A$1:$R$2344,15,0)</f>
        <v>tier - 3</v>
      </c>
      <c r="P62" s="27" t="str">
        <f>VLOOKUP(A62,'Hospitalisation Details'!$A$1:$R$2344,16,0)</f>
        <v>R1013</v>
      </c>
      <c r="Q62" s="37">
        <f>VLOOKUP(A62,'Hospitalisation Details'!A61:R2404,18,0)</f>
        <v>43.447614991482112</v>
      </c>
    </row>
    <row r="63" spans="1:17" x14ac:dyDescent="0.25">
      <c r="A63" s="27" t="s">
        <v>124</v>
      </c>
      <c r="B63" s="27" t="str">
        <f>VLOOKUP(A63,'Customer Name'!A62:E2397,4,0)</f>
        <v>Katie T.</v>
      </c>
      <c r="C63" s="27">
        <f>VLOOKUP(A63,Table7[#All],2,0)</f>
        <v>51.48</v>
      </c>
      <c r="D63" s="27">
        <f>VLOOKUP(A63,Table7[#All],3,0)</f>
        <v>9.33</v>
      </c>
      <c r="E63" s="27" t="str">
        <f>VLOOKUP(A63,Table7[#All],4,0)</f>
        <v>yes</v>
      </c>
      <c r="F63" s="27" t="str">
        <f>VLOOKUP(A63,Table7[#All],5,0)</f>
        <v>No</v>
      </c>
      <c r="G63" s="27" t="str">
        <f>VLOOKUP(A63,Table7[#All],6,0)</f>
        <v>No</v>
      </c>
      <c r="H63" s="27">
        <f>VLOOKUP(A63,'Medical Examination'!A62:M2397,11,0)</f>
        <v>0</v>
      </c>
      <c r="I63" s="27" t="str">
        <f>VLOOKUP(A63,'Medical Examination'!A62:M2397,10,0)</f>
        <v>yes</v>
      </c>
      <c r="J63" s="27" t="str">
        <f>VLOOKUP(A63,'Medical Examination'!A62:M2397,12,0)</f>
        <v>Obesity</v>
      </c>
      <c r="K63" s="27" t="str">
        <f>VLOOKUP(A63,'Medical Examination'!A62:M2397,13,0)</f>
        <v>Diabetes</v>
      </c>
      <c r="L63" s="27" t="str">
        <f>VLOOKUP(A63,'Hospitalisation Details'!A62:R2405,17,0)</f>
        <v>27-Jun-1967</v>
      </c>
      <c r="M63" s="28">
        <f>VLOOKUP(A63,'Hospitalisation Details'!$A$1:$R$2344,6,0)</f>
        <v>42538.720000000001</v>
      </c>
      <c r="N63" s="27" t="str">
        <f>VLOOKUP(A63,'Hospitalisation Details'!$A$1:$R$2344,14,0)</f>
        <v>tier - 1</v>
      </c>
      <c r="O63" s="27" t="str">
        <f>VLOOKUP(A63,'Hospitalisation Details'!$A$1:$R$2344,15,0)</f>
        <v>tier - 3</v>
      </c>
      <c r="P63" s="27" t="str">
        <f>VLOOKUP(A63,'Hospitalisation Details'!$A$1:$R$2344,16,0)</f>
        <v>R1011</v>
      </c>
      <c r="Q63" s="37">
        <f>VLOOKUP(A63,'Hospitalisation Details'!A62:R2405,18,0)</f>
        <v>55.948652673039049</v>
      </c>
    </row>
    <row r="64" spans="1:17" x14ac:dyDescent="0.25">
      <c r="A64" s="27" t="s">
        <v>126</v>
      </c>
      <c r="B64" s="27" t="str">
        <f>VLOOKUP(A64,'Customer Name'!A63:E2398,4,0)</f>
        <v>Casey</v>
      </c>
      <c r="C64" s="27">
        <f>VLOOKUP(A64,Table7[#All],2,0)</f>
        <v>52.06</v>
      </c>
      <c r="D64" s="27">
        <f>VLOOKUP(A64,Table7[#All],3,0)</f>
        <v>11.47</v>
      </c>
      <c r="E64" s="27" t="str">
        <f>VLOOKUP(A64,Table7[#All],4,0)</f>
        <v>No</v>
      </c>
      <c r="F64" s="27" t="str">
        <f>VLOOKUP(A64,Table7[#All],5,0)</f>
        <v>No</v>
      </c>
      <c r="G64" s="27" t="str">
        <f>VLOOKUP(A64,Table7[#All],6,0)</f>
        <v>No</v>
      </c>
      <c r="H64" s="27">
        <f>VLOOKUP(A64,'Medical Examination'!A63:M2398,11,0)</f>
        <v>0</v>
      </c>
      <c r="I64" s="27" t="str">
        <f>VLOOKUP(A64,'Medical Examination'!A63:M2398,10,0)</f>
        <v>yes</v>
      </c>
      <c r="J64" s="27" t="str">
        <f>VLOOKUP(A64,'Medical Examination'!A63:M2398,12,0)</f>
        <v>Obesity</v>
      </c>
      <c r="K64" s="27" t="str">
        <f>VLOOKUP(A64,'Medical Examination'!A63:M2398,13,0)</f>
        <v>Diabetes</v>
      </c>
      <c r="L64" s="27" t="str">
        <f>VLOOKUP(A64,'Hospitalisation Details'!A63:R2406,17,0)</f>
        <v>3-Aug-1968</v>
      </c>
      <c r="M64" s="28">
        <f>VLOOKUP(A64,'Hospitalisation Details'!$A$1:$R$2344,6,0)</f>
        <v>42478.6</v>
      </c>
      <c r="N64" s="27" t="str">
        <f>VLOOKUP(A64,'Hospitalisation Details'!$A$1:$R$2344,14,0)</f>
        <v>tier - 1</v>
      </c>
      <c r="O64" s="27" t="str">
        <f>VLOOKUP(A64,'Hospitalisation Details'!$A$1:$R$2344,15,0)</f>
        <v>tier - 2</v>
      </c>
      <c r="P64" s="27" t="str">
        <f>VLOOKUP(A64,'Hospitalisation Details'!$A$1:$R$2344,16,0)</f>
        <v>R1011</v>
      </c>
      <c r="Q64" s="37">
        <f>VLOOKUP(A64,'Hospitalisation Details'!A63:R2406,18,0)</f>
        <v>54.844626967830251</v>
      </c>
    </row>
    <row r="65" spans="1:17" x14ac:dyDescent="0.25">
      <c r="A65" s="27" t="s">
        <v>128</v>
      </c>
      <c r="B65" s="27" t="str">
        <f>VLOOKUP(A65,'Customer Name'!A64:E2399,4,0)</f>
        <v>David</v>
      </c>
      <c r="C65" s="27">
        <f>VLOOKUP(A65,Table7[#All],2,0)</f>
        <v>30.684999999999999</v>
      </c>
      <c r="D65" s="27">
        <f>VLOOKUP(A65,Table7[#All],3,0)</f>
        <v>7.02</v>
      </c>
      <c r="E65" s="27" t="str">
        <f>VLOOKUP(A65,Table7[#All],4,0)</f>
        <v>yes</v>
      </c>
      <c r="F65" s="27" t="str">
        <f>VLOOKUP(A65,Table7[#All],5,0)</f>
        <v>No</v>
      </c>
      <c r="G65" s="27" t="str">
        <f>VLOOKUP(A65,Table7[#All],6,0)</f>
        <v>No</v>
      </c>
      <c r="H65" s="27">
        <f>VLOOKUP(A65,'Medical Examination'!A64:M2399,11,0)</f>
        <v>0</v>
      </c>
      <c r="I65" s="27" t="str">
        <f>VLOOKUP(A65,'Medical Examination'!A64:M2399,10,0)</f>
        <v>yes</v>
      </c>
      <c r="J65" s="27" t="str">
        <f>VLOOKUP(A65,'Medical Examination'!A64:M2399,12,0)</f>
        <v>Obesity</v>
      </c>
      <c r="K65" s="27" t="str">
        <f>VLOOKUP(A65,'Medical Examination'!A64:M2399,13,0)</f>
        <v>Diabetes</v>
      </c>
      <c r="L65" s="27" t="str">
        <f>VLOOKUP(A65,'Hospitalisation Details'!A64:R2407,17,0)</f>
        <v>28-Jun-1967</v>
      </c>
      <c r="M65" s="28">
        <f>VLOOKUP(A65,'Hospitalisation Details'!$A$1:$R$2344,6,0)</f>
        <v>42303.69</v>
      </c>
      <c r="N65" s="27" t="str">
        <f>VLOOKUP(A65,'Hospitalisation Details'!$A$1:$R$2344,14,0)</f>
        <v>tier - 1</v>
      </c>
      <c r="O65" s="27" t="str">
        <f>VLOOKUP(A65,'Hospitalisation Details'!$A$1:$R$2344,15,0)</f>
        <v>tier - 2</v>
      </c>
      <c r="P65" s="27" t="str">
        <f>VLOOKUP(A65,'Hospitalisation Details'!$A$1:$R$2344,16,0)</f>
        <v>R1016</v>
      </c>
      <c r="Q65" s="37">
        <f>VLOOKUP(A65,'Hospitalisation Details'!A64:R2407,18,0)</f>
        <v>55.945914789375088</v>
      </c>
    </row>
    <row r="66" spans="1:17" x14ac:dyDescent="0.25">
      <c r="A66" s="27" t="s">
        <v>130</v>
      </c>
      <c r="B66" s="27" t="str">
        <f>VLOOKUP(A66,'Customer Name'!A65:E2400,4,0)</f>
        <v>Bryson C.</v>
      </c>
      <c r="C66" s="27">
        <f>VLOOKUP(A66,Table7[#All],2,0)</f>
        <v>36.08</v>
      </c>
      <c r="D66" s="27">
        <f>VLOOKUP(A66,Table7[#All],3,0)</f>
        <v>8.8000000000000007</v>
      </c>
      <c r="E66" s="27" t="str">
        <f>VLOOKUP(A66,Table7[#All],4,0)</f>
        <v>yes</v>
      </c>
      <c r="F66" s="27" t="str">
        <f>VLOOKUP(A66,Table7[#All],5,0)</f>
        <v>No</v>
      </c>
      <c r="G66" s="27" t="str">
        <f>VLOOKUP(A66,Table7[#All],6,0)</f>
        <v>No</v>
      </c>
      <c r="H66" s="27">
        <f>VLOOKUP(A66,'Medical Examination'!A65:M2400,11,0)</f>
        <v>1</v>
      </c>
      <c r="I66" s="27" t="str">
        <f>VLOOKUP(A66,'Medical Examination'!A65:M2400,10,0)</f>
        <v>yes</v>
      </c>
      <c r="J66" s="27" t="str">
        <f>VLOOKUP(A66,'Medical Examination'!A65:M2400,12,0)</f>
        <v>Obesity</v>
      </c>
      <c r="K66" s="27" t="str">
        <f>VLOOKUP(A66,'Medical Examination'!A65:M2400,13,0)</f>
        <v>Diabetes</v>
      </c>
      <c r="L66" s="27" t="str">
        <f>VLOOKUP(A66,'Hospitalisation Details'!A65:R2408,17,0)</f>
        <v>15-Aug-1975</v>
      </c>
      <c r="M66" s="28">
        <f>VLOOKUP(A66,'Hospitalisation Details'!$A$1:$R$2344,6,0)</f>
        <v>42211.14</v>
      </c>
      <c r="N66" s="27" t="str">
        <f>VLOOKUP(A66,'Hospitalisation Details'!$A$1:$R$2344,14,0)</f>
        <v>tier - 1</v>
      </c>
      <c r="O66" s="27" t="str">
        <f>VLOOKUP(A66,'Hospitalisation Details'!$A$1:$R$2344,15,0)</f>
        <v>tier - 3</v>
      </c>
      <c r="P66" s="27" t="str">
        <f>VLOOKUP(A66,'Hospitalisation Details'!$A$1:$R$2344,16,0)</f>
        <v>R1013</v>
      </c>
      <c r="Q66" s="37">
        <f>VLOOKUP(A66,'Hospitalisation Details'!A65:R2408,18,0)</f>
        <v>47.814494049282004</v>
      </c>
    </row>
    <row r="67" spans="1:17" x14ac:dyDescent="0.25">
      <c r="A67" s="27" t="s">
        <v>132</v>
      </c>
      <c r="B67" s="27" t="str">
        <f>VLOOKUP(A67,'Customer Name'!A66:E2401,4,0)</f>
        <v>Megan</v>
      </c>
      <c r="C67" s="27">
        <f>VLOOKUP(A67,Table7[#All],2,0)</f>
        <v>54.99</v>
      </c>
      <c r="D67" s="27">
        <f>VLOOKUP(A67,Table7[#All],3,0)</f>
        <v>8.68</v>
      </c>
      <c r="E67" s="27" t="str">
        <f>VLOOKUP(A67,Table7[#All],4,0)</f>
        <v>No</v>
      </c>
      <c r="F67" s="27" t="str">
        <f>VLOOKUP(A67,Table7[#All],5,0)</f>
        <v>No</v>
      </c>
      <c r="G67" s="27" t="str">
        <f>VLOOKUP(A67,Table7[#All],6,0)</f>
        <v>No</v>
      </c>
      <c r="H67" s="27">
        <f>VLOOKUP(A67,'Medical Examination'!A66:M2401,11,0)</f>
        <v>2</v>
      </c>
      <c r="I67" s="27" t="str">
        <f>VLOOKUP(A67,'Medical Examination'!A66:M2401,10,0)</f>
        <v>yes</v>
      </c>
      <c r="J67" s="27" t="str">
        <f>VLOOKUP(A67,'Medical Examination'!A66:M2401,12,0)</f>
        <v>Obesity</v>
      </c>
      <c r="K67" s="27" t="str">
        <f>VLOOKUP(A67,'Medical Examination'!A66:M2401,13,0)</f>
        <v>Diabetes</v>
      </c>
      <c r="L67" s="27" t="str">
        <f>VLOOKUP(A67,'Hospitalisation Details'!A66:R2409,17,0)</f>
        <v>18-Sep-1973</v>
      </c>
      <c r="M67" s="28">
        <f>VLOOKUP(A67,'Hospitalisation Details'!$A$1:$R$2344,6,0)</f>
        <v>42188.15</v>
      </c>
      <c r="N67" s="27" t="str">
        <f>VLOOKUP(A67,'Hospitalisation Details'!$A$1:$R$2344,14,0)</f>
        <v>tier - 1</v>
      </c>
      <c r="O67" s="27" t="str">
        <f>VLOOKUP(A67,'Hospitalisation Details'!$A$1:$R$2344,15,0)</f>
        <v>tier - 1</v>
      </c>
      <c r="P67" s="27" t="str">
        <f>VLOOKUP(A67,'Hospitalisation Details'!$A$1:$R$2344,16,0)</f>
        <v>R1011</v>
      </c>
      <c r="Q67" s="37">
        <f>VLOOKUP(A67,'Hospitalisation Details'!A66:R2409,18,0)</f>
        <v>49.721372201642772</v>
      </c>
    </row>
    <row r="68" spans="1:17" x14ac:dyDescent="0.25">
      <c r="A68" s="27" t="s">
        <v>134</v>
      </c>
      <c r="B68" s="27" t="str">
        <f>VLOOKUP(A68,'Customer Name'!A67:E2402,4,0)</f>
        <v>Daniel</v>
      </c>
      <c r="C68" s="27">
        <f>VLOOKUP(A68,Table7[#All],2,0)</f>
        <v>35.97</v>
      </c>
      <c r="D68" s="27">
        <f>VLOOKUP(A68,Table7[#All],3,0)</f>
        <v>6.12</v>
      </c>
      <c r="E68" s="27" t="str">
        <f>VLOOKUP(A68,Table7[#All],4,0)</f>
        <v>No</v>
      </c>
      <c r="F68" s="27" t="str">
        <f>VLOOKUP(A68,Table7[#All],5,0)</f>
        <v>No</v>
      </c>
      <c r="G68" s="27" t="str">
        <f>VLOOKUP(A68,Table7[#All],6,0)</f>
        <v>Yes</v>
      </c>
      <c r="H68" s="27">
        <f>VLOOKUP(A68,'Medical Examination'!A67:M2402,11,0)</f>
        <v>1</v>
      </c>
      <c r="I68" s="27" t="str">
        <f>VLOOKUP(A68,'Medical Examination'!A67:M2402,10,0)</f>
        <v>yes</v>
      </c>
      <c r="J68" s="27" t="str">
        <f>VLOOKUP(A68,'Medical Examination'!A67:M2402,12,0)</f>
        <v>Obesity</v>
      </c>
      <c r="K68" s="27" t="str">
        <f>VLOOKUP(A68,'Medical Examination'!A67:M2402,13,0)</f>
        <v>Prediabetes</v>
      </c>
      <c r="L68" s="27" t="str">
        <f>VLOOKUP(A68,'Hospitalisation Details'!A67:R2410,17,0)</f>
        <v>3-Jul-1979</v>
      </c>
      <c r="M68" s="28">
        <f>VLOOKUP(A68,'Hospitalisation Details'!$A$1:$R$2344,6,0)</f>
        <v>42124.52</v>
      </c>
      <c r="N68" s="27" t="str">
        <f>VLOOKUP(A68,'Hospitalisation Details'!$A$1:$R$2344,14,0)</f>
        <v>tier - 1</v>
      </c>
      <c r="O68" s="27" t="str">
        <f>VLOOKUP(A68,'Hospitalisation Details'!$A$1:$R$2344,15,0)</f>
        <v>tier - 1</v>
      </c>
      <c r="P68" s="27" t="str">
        <f>VLOOKUP(A68,'Hospitalisation Details'!$A$1:$R$2344,16,0)</f>
        <v>R1013</v>
      </c>
      <c r="Q68" s="37">
        <f>VLOOKUP(A68,'Hospitalisation Details'!A67:R2410,18,0)</f>
        <v>43.932221951813091</v>
      </c>
    </row>
    <row r="69" spans="1:17" x14ac:dyDescent="0.25">
      <c r="A69" s="27" t="s">
        <v>136</v>
      </c>
      <c r="B69" s="27" t="str">
        <f>VLOOKUP(A69,'Customer Name'!A68:E2403,4,0)</f>
        <v>Steven M.</v>
      </c>
      <c r="C69" s="27">
        <f>VLOOKUP(A69,Table7[#All],2,0)</f>
        <v>45.54</v>
      </c>
      <c r="D69" s="27">
        <f>VLOOKUP(A69,Table7[#All],3,0)</f>
        <v>5.4</v>
      </c>
      <c r="E69" s="27" t="str">
        <f>VLOOKUP(A69,Table7[#All],4,0)</f>
        <v>yes</v>
      </c>
      <c r="F69" s="27" t="str">
        <f>VLOOKUP(A69,Table7[#All],5,0)</f>
        <v>No</v>
      </c>
      <c r="G69" s="27" t="str">
        <f>VLOOKUP(A69,Table7[#All],6,0)</f>
        <v>Yes</v>
      </c>
      <c r="H69" s="27">
        <f>VLOOKUP(A69,'Medical Examination'!A68:M2403,11,0)</f>
        <v>1</v>
      </c>
      <c r="I69" s="27" t="str">
        <f>VLOOKUP(A69,'Medical Examination'!A68:M2403,10,0)</f>
        <v>yes</v>
      </c>
      <c r="J69" s="27" t="str">
        <f>VLOOKUP(A69,'Medical Examination'!A68:M2403,12,0)</f>
        <v>Obesity</v>
      </c>
      <c r="K69" s="27" t="str">
        <f>VLOOKUP(A69,'Medical Examination'!A68:M2403,13,0)</f>
        <v>Normal</v>
      </c>
      <c r="L69" s="27" t="str">
        <f>VLOOKUP(A69,'Hospitalisation Details'!A68:R2411,17,0)</f>
        <v>9-Dec-1997</v>
      </c>
      <c r="M69" s="28">
        <f>VLOOKUP(A69,'Hospitalisation Details'!$A$1:$R$2344,6,0)</f>
        <v>42112.24</v>
      </c>
      <c r="N69" s="27" t="str">
        <f>VLOOKUP(A69,'Hospitalisation Details'!$A$1:$R$2344,14,0)</f>
        <v>tier - 1</v>
      </c>
      <c r="O69" s="27" t="str">
        <f>VLOOKUP(A69,'Hospitalisation Details'!$A$1:$R$2344,15,0)</f>
        <v>tier - 3</v>
      </c>
      <c r="P69" s="27" t="str">
        <f>VLOOKUP(A69,'Hospitalisation Details'!$A$1:$R$2344,16,0)</f>
        <v>R1013</v>
      </c>
      <c r="Q69" s="37">
        <f>VLOOKUP(A69,'Hospitalisation Details'!A68:R2411,18,0)</f>
        <v>25.496805597809551</v>
      </c>
    </row>
    <row r="70" spans="1:17" x14ac:dyDescent="0.25">
      <c r="A70" s="27" t="s">
        <v>138</v>
      </c>
      <c r="B70" s="27" t="str">
        <f>VLOOKUP(A70,'Customer Name'!A69:E2404,4,0)</f>
        <v>Jenna L.</v>
      </c>
      <c r="C70" s="27">
        <f>VLOOKUP(A70,Table7[#All],2,0)</f>
        <v>35.53</v>
      </c>
      <c r="D70" s="27">
        <f>VLOOKUP(A70,Table7[#All],3,0)</f>
        <v>4.3600000000000003</v>
      </c>
      <c r="E70" s="27" t="str">
        <f>VLOOKUP(A70,Table7[#All],4,0)</f>
        <v>yes</v>
      </c>
      <c r="F70" s="27" t="str">
        <f>VLOOKUP(A70,Table7[#All],5,0)</f>
        <v>No</v>
      </c>
      <c r="G70" s="27" t="str">
        <f>VLOOKUP(A70,Table7[#All],6,0)</f>
        <v>No</v>
      </c>
      <c r="H70" s="27">
        <f>VLOOKUP(A70,'Medical Examination'!A69:M2404,11,0)</f>
        <v>0</v>
      </c>
      <c r="I70" s="27" t="str">
        <f>VLOOKUP(A70,'Medical Examination'!A69:M2404,10,0)</f>
        <v>yes</v>
      </c>
      <c r="J70" s="27" t="str">
        <f>VLOOKUP(A70,'Medical Examination'!A69:M2404,12,0)</f>
        <v>Obesity</v>
      </c>
      <c r="K70" s="27" t="str">
        <f>VLOOKUP(A70,'Medical Examination'!A69:M2404,13,0)</f>
        <v>Normal</v>
      </c>
      <c r="L70" s="27" t="str">
        <f>VLOOKUP(A70,'Hospitalisation Details'!A69:R2412,17,0)</f>
        <v>28-Nov-1976</v>
      </c>
      <c r="M70" s="28">
        <f>VLOOKUP(A70,'Hospitalisation Details'!$A$1:$R$2344,6,0)</f>
        <v>42111.66</v>
      </c>
      <c r="N70" s="27" t="str">
        <f>VLOOKUP(A70,'Hospitalisation Details'!$A$1:$R$2344,14,0)</f>
        <v>tier - 1</v>
      </c>
      <c r="O70" s="27" t="str">
        <f>VLOOKUP(A70,'Hospitalisation Details'!$A$1:$R$2344,15,0)</f>
        <v>tier - 1</v>
      </c>
      <c r="P70" s="27" t="str">
        <f>VLOOKUP(A70,'Hospitalisation Details'!$A$1:$R$2344,16,0)</f>
        <v>R1024</v>
      </c>
      <c r="Q70" s="37">
        <f>VLOOKUP(A70,'Hospitalisation Details'!A69:R2412,18,0)</f>
        <v>46.5242984257358</v>
      </c>
    </row>
    <row r="71" spans="1:17" x14ac:dyDescent="0.25">
      <c r="A71" s="27" t="s">
        <v>140</v>
      </c>
      <c r="B71" s="27" t="str">
        <f>VLOOKUP(A71,'Customer Name'!A70:E2405,4,0)</f>
        <v>Freeman</v>
      </c>
      <c r="C71" s="27">
        <f>VLOOKUP(A71,Table7[#All],2,0)</f>
        <v>30.8</v>
      </c>
      <c r="D71" s="27">
        <f>VLOOKUP(A71,Table7[#All],3,0)</f>
        <v>9.77</v>
      </c>
      <c r="E71" s="27" t="str">
        <f>VLOOKUP(A71,Table7[#All],4,0)</f>
        <v>No</v>
      </c>
      <c r="F71" s="27" t="str">
        <f>VLOOKUP(A71,Table7[#All],5,0)</f>
        <v>No</v>
      </c>
      <c r="G71" s="27" t="str">
        <f>VLOOKUP(A71,Table7[#All],6,0)</f>
        <v>No</v>
      </c>
      <c r="H71" s="27">
        <f>VLOOKUP(A71,'Medical Examination'!A70:M2405,11,0)</f>
        <v>0</v>
      </c>
      <c r="I71" s="27" t="str">
        <f>VLOOKUP(A71,'Medical Examination'!A70:M2405,10,0)</f>
        <v>yes</v>
      </c>
      <c r="J71" s="27" t="str">
        <f>VLOOKUP(A71,'Medical Examination'!A70:M2405,12,0)</f>
        <v>Obesity</v>
      </c>
      <c r="K71" s="27" t="str">
        <f>VLOOKUP(A71,'Medical Examination'!A70:M2405,13,0)</f>
        <v>Diabetes</v>
      </c>
      <c r="L71" s="27" t="str">
        <f>VLOOKUP(A71,'Hospitalisation Details'!A70:R2413,17,0)</f>
        <v>19-Dec-1968</v>
      </c>
      <c r="M71" s="28">
        <f>VLOOKUP(A71,'Hospitalisation Details'!$A$1:$R$2344,6,0)</f>
        <v>41999.519999999997</v>
      </c>
      <c r="N71" s="27" t="str">
        <f>VLOOKUP(A71,'Hospitalisation Details'!$A$1:$R$2344,14,0)</f>
        <v>tier - 1</v>
      </c>
      <c r="O71" s="27" t="str">
        <f>VLOOKUP(A71,'Hospitalisation Details'!$A$1:$R$2344,15,0)</f>
        <v>tier - 3</v>
      </c>
      <c r="P71" s="27" t="str">
        <f>VLOOKUP(A71,'Hospitalisation Details'!$A$1:$R$2344,16,0)</f>
        <v>R1013</v>
      </c>
      <c r="Q71" s="37">
        <f>VLOOKUP(A71,'Hospitalisation Details'!A70:R2413,18,0)</f>
        <v>54.466803559206021</v>
      </c>
    </row>
    <row r="72" spans="1:17" x14ac:dyDescent="0.25">
      <c r="A72" s="27" t="s">
        <v>142</v>
      </c>
      <c r="B72" s="27" t="str">
        <f>VLOOKUP(A72,'Customer Name'!A71:E2406,4,0)</f>
        <v>Jeff</v>
      </c>
      <c r="C72" s="27">
        <f>VLOOKUP(A72,Table7[#All],2,0)</f>
        <v>38.39</v>
      </c>
      <c r="D72" s="27">
        <f>VLOOKUP(A72,Table7[#All],3,0)</f>
        <v>4.25</v>
      </c>
      <c r="E72" s="27" t="str">
        <f>VLOOKUP(A72,Table7[#All],4,0)</f>
        <v>No</v>
      </c>
      <c r="F72" s="27" t="str">
        <f>VLOOKUP(A72,Table7[#All],5,0)</f>
        <v>No</v>
      </c>
      <c r="G72" s="27" t="str">
        <f>VLOOKUP(A72,Table7[#All],6,0)</f>
        <v>No</v>
      </c>
      <c r="H72" s="27">
        <f>VLOOKUP(A72,'Medical Examination'!A71:M2406,11,0)</f>
        <v>1</v>
      </c>
      <c r="I72" s="27" t="str">
        <f>VLOOKUP(A72,'Medical Examination'!A71:M2406,10,0)</f>
        <v>yes</v>
      </c>
      <c r="J72" s="27" t="str">
        <f>VLOOKUP(A72,'Medical Examination'!A71:M2406,12,0)</f>
        <v>Obesity</v>
      </c>
      <c r="K72" s="27" t="str">
        <f>VLOOKUP(A72,'Medical Examination'!A71:M2406,13,0)</f>
        <v>Normal</v>
      </c>
      <c r="L72" s="27" t="str">
        <f>VLOOKUP(A72,'Hospitalisation Details'!A71:R2414,17,0)</f>
        <v>10-Nov-1984</v>
      </c>
      <c r="M72" s="28">
        <f>VLOOKUP(A72,'Hospitalisation Details'!$A$1:$R$2344,6,0)</f>
        <v>41949.24</v>
      </c>
      <c r="N72" s="27" t="str">
        <f>VLOOKUP(A72,'Hospitalisation Details'!$A$1:$R$2344,14,0)</f>
        <v>tier - 1</v>
      </c>
      <c r="O72" s="27" t="str">
        <f>VLOOKUP(A72,'Hospitalisation Details'!$A$1:$R$2344,15,0)</f>
        <v>tier - 1</v>
      </c>
      <c r="P72" s="27" t="str">
        <f>VLOOKUP(A72,'Hospitalisation Details'!$A$1:$R$2344,16,0)</f>
        <v>R1013</v>
      </c>
      <c r="Q72" s="37">
        <f>VLOOKUP(A72,'Hospitalisation Details'!A71:R2414,18,0)</f>
        <v>38.573579739904176</v>
      </c>
    </row>
    <row r="73" spans="1:17" x14ac:dyDescent="0.25">
      <c r="A73" s="27" t="s">
        <v>144</v>
      </c>
      <c r="B73" s="27" t="str">
        <f>VLOOKUP(A73,'Customer Name'!A72:E2407,4,0)</f>
        <v>Elenilton V. Sr.</v>
      </c>
      <c r="C73" s="27">
        <f>VLOOKUP(A73,Table7[#All],2,0)</f>
        <v>32.299999999999997</v>
      </c>
      <c r="D73" s="27">
        <f>VLOOKUP(A73,Table7[#All],3,0)</f>
        <v>4.76</v>
      </c>
      <c r="E73" s="27" t="str">
        <f>VLOOKUP(A73,Table7[#All],4,0)</f>
        <v>No</v>
      </c>
      <c r="F73" s="27" t="str">
        <f>VLOOKUP(A73,Table7[#All],5,0)</f>
        <v>No</v>
      </c>
      <c r="G73" s="27" t="str">
        <f>VLOOKUP(A73,Table7[#All],6,0)</f>
        <v>No</v>
      </c>
      <c r="H73" s="27">
        <f>VLOOKUP(A73,'Medical Examination'!A72:M2407,11,0)</f>
        <v>2</v>
      </c>
      <c r="I73" s="27" t="str">
        <f>VLOOKUP(A73,'Medical Examination'!A72:M2407,10,0)</f>
        <v>yes</v>
      </c>
      <c r="J73" s="27" t="str">
        <f>VLOOKUP(A73,'Medical Examination'!A72:M2407,12,0)</f>
        <v>Obesity</v>
      </c>
      <c r="K73" s="27" t="str">
        <f>VLOOKUP(A73,'Medical Examination'!A72:M2407,13,0)</f>
        <v>Normal</v>
      </c>
      <c r="L73" s="27" t="str">
        <f>VLOOKUP(A73,'Hospitalisation Details'!A72:R2415,17,0)</f>
        <v>8-Jun-1972</v>
      </c>
      <c r="M73" s="28">
        <f>VLOOKUP(A73,'Hospitalisation Details'!$A$1:$R$2344,6,0)</f>
        <v>41919.1</v>
      </c>
      <c r="N73" s="27" t="str">
        <f>VLOOKUP(A73,'Hospitalisation Details'!$A$1:$R$2344,14,0)</f>
        <v>tier - 1</v>
      </c>
      <c r="O73" s="27" t="str">
        <f>VLOOKUP(A73,'Hospitalisation Details'!$A$1:$R$2344,15,0)</f>
        <v>tier - 1</v>
      </c>
      <c r="P73" s="27" t="str">
        <f>VLOOKUP(A73,'Hospitalisation Details'!$A$1:$R$2344,16,0)</f>
        <v>R1016</v>
      </c>
      <c r="Q73" s="37">
        <f>VLOOKUP(A73,'Hospitalisation Details'!A72:R2415,18,0)</f>
        <v>50.997946611909654</v>
      </c>
    </row>
    <row r="74" spans="1:17" x14ac:dyDescent="0.25">
      <c r="A74" s="27" t="s">
        <v>146</v>
      </c>
      <c r="B74" s="27" t="str">
        <f>VLOOKUP(A74,'Customer Name'!A73:E2408,4,0)</f>
        <v>Maurya</v>
      </c>
      <c r="C74" s="27">
        <f>VLOOKUP(A74,Table7[#All],2,0)</f>
        <v>48.8</v>
      </c>
      <c r="D74" s="27">
        <f>VLOOKUP(A74,Table7[#All],3,0)</f>
        <v>6.22</v>
      </c>
      <c r="E74" s="27" t="str">
        <f>VLOOKUP(A74,Table7[#All],4,0)</f>
        <v>yes</v>
      </c>
      <c r="F74" s="27" t="str">
        <f>VLOOKUP(A74,Table7[#All],5,0)</f>
        <v>No</v>
      </c>
      <c r="G74" s="27" t="str">
        <f>VLOOKUP(A74,Table7[#All],6,0)</f>
        <v>No</v>
      </c>
      <c r="H74" s="27">
        <f>VLOOKUP(A74,'Medical Examination'!A73:M2408,11,0)</f>
        <v>2</v>
      </c>
      <c r="I74" s="27" t="str">
        <f>VLOOKUP(A74,'Medical Examination'!A73:M2408,10,0)</f>
        <v>yes</v>
      </c>
      <c r="J74" s="27" t="str">
        <f>VLOOKUP(A74,'Medical Examination'!A73:M2408,12,0)</f>
        <v>Obesity</v>
      </c>
      <c r="K74" s="27" t="str">
        <f>VLOOKUP(A74,'Medical Examination'!A73:M2408,13,0)</f>
        <v>Prediabetes</v>
      </c>
      <c r="L74" s="27" t="str">
        <f>VLOOKUP(A74,'Hospitalisation Details'!A73:R2416,17,0)</f>
        <v>21-Sep-1966</v>
      </c>
      <c r="M74" s="28">
        <f>VLOOKUP(A74,'Hospitalisation Details'!$A$1:$R$2344,6,0)</f>
        <v>41886.54</v>
      </c>
      <c r="N74" s="27" t="str">
        <f>VLOOKUP(A74,'Hospitalisation Details'!$A$1:$R$2344,14,0)</f>
        <v>tier - 1</v>
      </c>
      <c r="O74" s="27" t="str">
        <f>VLOOKUP(A74,'Hospitalisation Details'!$A$1:$R$2344,15,0)</f>
        <v>tier - 3</v>
      </c>
      <c r="P74" s="27" t="str">
        <f>VLOOKUP(A74,'Hospitalisation Details'!$A$1:$R$2344,16,0)</f>
        <v>R1011</v>
      </c>
      <c r="Q74" s="37">
        <f>VLOOKUP(A74,'Hospitalisation Details'!A73:R2416,18,0)</f>
        <v>56.713179758308158</v>
      </c>
    </row>
    <row r="75" spans="1:17" x14ac:dyDescent="0.25">
      <c r="A75" s="27" t="s">
        <v>148</v>
      </c>
      <c r="B75" s="27" t="str">
        <f>VLOOKUP(A75,'Customer Name'!A74:E2409,4,0)</f>
        <v>Samantha C</v>
      </c>
      <c r="C75" s="27">
        <f>VLOOKUP(A75,Table7[#All],2,0)</f>
        <v>45.5</v>
      </c>
      <c r="D75" s="27">
        <f>VLOOKUP(A75,Table7[#All],3,0)</f>
        <v>7.96</v>
      </c>
      <c r="E75" s="27" t="str">
        <f>VLOOKUP(A75,Table7[#All],4,0)</f>
        <v>No</v>
      </c>
      <c r="F75" s="27" t="str">
        <f>VLOOKUP(A75,Table7[#All],5,0)</f>
        <v>No</v>
      </c>
      <c r="G75" s="27" t="str">
        <f>VLOOKUP(A75,Table7[#All],6,0)</f>
        <v>No</v>
      </c>
      <c r="H75" s="27">
        <f>VLOOKUP(A75,'Medical Examination'!A74:M2409,11,0)</f>
        <v>0</v>
      </c>
      <c r="I75" s="27" t="str">
        <f>VLOOKUP(A75,'Medical Examination'!A74:M2409,10,0)</f>
        <v>yes</v>
      </c>
      <c r="J75" s="27" t="str">
        <f>VLOOKUP(A75,'Medical Examination'!A74:M2409,12,0)</f>
        <v>Obesity</v>
      </c>
      <c r="K75" s="27" t="str">
        <f>VLOOKUP(A75,'Medical Examination'!A74:M2409,13,0)</f>
        <v>Diabetes</v>
      </c>
      <c r="L75" s="27" t="str">
        <f>VLOOKUP(A75,'Hospitalisation Details'!A74:R2417,17,0)</f>
        <v>22-Sep-1962</v>
      </c>
      <c r="M75" s="28">
        <f>VLOOKUP(A75,'Hospitalisation Details'!$A$1:$R$2344,6,0)</f>
        <v>41794.629999999997</v>
      </c>
      <c r="N75" s="27" t="str">
        <f>VLOOKUP(A75,'Hospitalisation Details'!$A$1:$R$2344,14,0)</f>
        <v>tier - 1</v>
      </c>
      <c r="O75" s="27" t="str">
        <f>VLOOKUP(A75,'Hospitalisation Details'!$A$1:$R$2344,15,0)</f>
        <v>tier - 3</v>
      </c>
      <c r="P75" s="27" t="str">
        <f>VLOOKUP(A75,'Hospitalisation Details'!$A$1:$R$2344,16,0)</f>
        <v>R1011</v>
      </c>
      <c r="Q75" s="37">
        <f>VLOOKUP(A75,'Hospitalisation Details'!A74:R2417,18,0)</f>
        <v>60.710443806579818</v>
      </c>
    </row>
    <row r="76" spans="1:17" x14ac:dyDescent="0.25">
      <c r="A76" s="27" t="s">
        <v>150</v>
      </c>
      <c r="B76" s="27" t="str">
        <f>VLOOKUP(A76,'Customer Name'!A75:E2410,4,0)</f>
        <v>Bethany A</v>
      </c>
      <c r="C76" s="27">
        <f>VLOOKUP(A76,Table7[#All],2,0)</f>
        <v>53.61</v>
      </c>
      <c r="D76" s="27">
        <f>VLOOKUP(A76,Table7[#All],3,0)</f>
        <v>10.92</v>
      </c>
      <c r="E76" s="27" t="str">
        <f>VLOOKUP(A76,Table7[#All],4,0)</f>
        <v>yes</v>
      </c>
      <c r="F76" s="27" t="str">
        <f>VLOOKUP(A76,Table7[#All],5,0)</f>
        <v>No</v>
      </c>
      <c r="G76" s="27" t="str">
        <f>VLOOKUP(A76,Table7[#All],6,0)</f>
        <v>No</v>
      </c>
      <c r="H76" s="27">
        <f>VLOOKUP(A76,'Medical Examination'!A75:M2410,11,0)</f>
        <v>1</v>
      </c>
      <c r="I76" s="27" t="str">
        <f>VLOOKUP(A76,'Medical Examination'!A75:M2410,10,0)</f>
        <v>yes</v>
      </c>
      <c r="J76" s="27" t="str">
        <f>VLOOKUP(A76,'Medical Examination'!A75:M2410,12,0)</f>
        <v>Obesity</v>
      </c>
      <c r="K76" s="27" t="str">
        <f>VLOOKUP(A76,'Medical Examination'!A75:M2410,13,0)</f>
        <v>Diabetes</v>
      </c>
      <c r="L76" s="27" t="str">
        <f>VLOOKUP(A76,'Hospitalisation Details'!A75:R2418,17,0)</f>
        <v>29-Sep-1975</v>
      </c>
      <c r="M76" s="28">
        <f>VLOOKUP(A76,'Hospitalisation Details'!$A$1:$R$2344,6,0)</f>
        <v>41681.86</v>
      </c>
      <c r="N76" s="27" t="str">
        <f>VLOOKUP(A76,'Hospitalisation Details'!$A$1:$R$2344,14,0)</f>
        <v>tier - 1</v>
      </c>
      <c r="O76" s="27" t="str">
        <f>VLOOKUP(A76,'Hospitalisation Details'!$A$1:$R$2344,15,0)</f>
        <v>tier - 1</v>
      </c>
      <c r="P76" s="27" t="str">
        <f>VLOOKUP(A76,'Hospitalisation Details'!$A$1:$R$2344,16,0)</f>
        <v>R1011</v>
      </c>
      <c r="Q76" s="37">
        <f>VLOOKUP(A76,'Hospitalisation Details'!A75:R2418,18,0)</f>
        <v>47.691289042856347</v>
      </c>
    </row>
    <row r="77" spans="1:17" x14ac:dyDescent="0.25">
      <c r="A77" s="27" t="s">
        <v>152</v>
      </c>
      <c r="B77" s="27" t="str">
        <f>VLOOKUP(A77,'Customer Name'!A76:E2411,4,0)</f>
        <v>Yves</v>
      </c>
      <c r="C77" s="27">
        <f>VLOOKUP(A77,Table7[#All],2,0)</f>
        <v>36.19</v>
      </c>
      <c r="D77" s="27">
        <f>VLOOKUP(A77,Table7[#All],3,0)</f>
        <v>11.51</v>
      </c>
      <c r="E77" s="27" t="str">
        <f>VLOOKUP(A77,Table7[#All],4,0)</f>
        <v>yes</v>
      </c>
      <c r="F77" s="27" t="str">
        <f>VLOOKUP(A77,Table7[#All],5,0)</f>
        <v>No</v>
      </c>
      <c r="G77" s="27" t="str">
        <f>VLOOKUP(A77,Table7[#All],6,0)</f>
        <v>No</v>
      </c>
      <c r="H77" s="27">
        <f>VLOOKUP(A77,'Medical Examination'!A76:M2411,11,0)</f>
        <v>1</v>
      </c>
      <c r="I77" s="27" t="str">
        <f>VLOOKUP(A77,'Medical Examination'!A76:M2411,10,0)</f>
        <v>yes</v>
      </c>
      <c r="J77" s="27" t="str">
        <f>VLOOKUP(A77,'Medical Examination'!A76:M2411,12,0)</f>
        <v>Obesity</v>
      </c>
      <c r="K77" s="27" t="str">
        <f>VLOOKUP(A77,'Medical Examination'!A76:M2411,13,0)</f>
        <v>Diabetes</v>
      </c>
      <c r="L77" s="27" t="str">
        <f>VLOOKUP(A77,'Hospitalisation Details'!A76:R2419,17,0)</f>
        <v>14-Nov-1975</v>
      </c>
      <c r="M77" s="28">
        <f>VLOOKUP(A77,'Hospitalisation Details'!$A$1:$R$2344,6,0)</f>
        <v>41676.080000000002</v>
      </c>
      <c r="N77" s="27" t="str">
        <f>VLOOKUP(A77,'Hospitalisation Details'!$A$1:$R$2344,14,0)</f>
        <v>tier - 1</v>
      </c>
      <c r="O77" s="27" t="str">
        <f>VLOOKUP(A77,'Hospitalisation Details'!$A$1:$R$2344,15,0)</f>
        <v>tier - 2</v>
      </c>
      <c r="P77" s="27" t="str">
        <f>VLOOKUP(A77,'Hospitalisation Details'!$A$1:$R$2344,16,0)</f>
        <v>R1013</v>
      </c>
      <c r="Q77" s="37">
        <f>VLOOKUP(A77,'Hospitalisation Details'!A76:R2419,18,0)</f>
        <v>47.565346147399005</v>
      </c>
    </row>
    <row r="78" spans="1:17" x14ac:dyDescent="0.25">
      <c r="A78" s="27" t="s">
        <v>154</v>
      </c>
      <c r="B78" s="27" t="str">
        <f>VLOOKUP(A78,'Customer Name'!A77:E2412,4,0)</f>
        <v>Danielle</v>
      </c>
      <c r="C78" s="27">
        <f>VLOOKUP(A78,Table7[#All],2,0)</f>
        <v>34.6</v>
      </c>
      <c r="D78" s="27">
        <f>VLOOKUP(A78,Table7[#All],3,0)</f>
        <v>5.99</v>
      </c>
      <c r="E78" s="27" t="str">
        <f>VLOOKUP(A78,Table7[#All],4,0)</f>
        <v>yes</v>
      </c>
      <c r="F78" s="27" t="str">
        <f>VLOOKUP(A78,Table7[#All],5,0)</f>
        <v>No</v>
      </c>
      <c r="G78" s="27" t="str">
        <f>VLOOKUP(A78,Table7[#All],6,0)</f>
        <v>No</v>
      </c>
      <c r="H78" s="27">
        <f>VLOOKUP(A78,'Medical Examination'!A77:M2412,11,0)</f>
        <v>0</v>
      </c>
      <c r="I78" s="27" t="str">
        <f>VLOOKUP(A78,'Medical Examination'!A77:M2412,10,0)</f>
        <v>yes</v>
      </c>
      <c r="J78" s="27" t="str">
        <f>VLOOKUP(A78,'Medical Examination'!A77:M2412,12,0)</f>
        <v>Obesity</v>
      </c>
      <c r="K78" s="27" t="str">
        <f>VLOOKUP(A78,'Medical Examination'!A77:M2412,13,0)</f>
        <v>Prediabetes</v>
      </c>
      <c r="L78" s="27" t="str">
        <f>VLOOKUP(A78,'Hospitalisation Details'!A77:R2420,17,0)</f>
        <v>29-Oct-1976</v>
      </c>
      <c r="M78" s="28">
        <f>VLOOKUP(A78,'Hospitalisation Details'!$A$1:$R$2344,6,0)</f>
        <v>41661.599999999999</v>
      </c>
      <c r="N78" s="27" t="str">
        <f>VLOOKUP(A78,'Hospitalisation Details'!$A$1:$R$2344,14,0)</f>
        <v>tier - 1</v>
      </c>
      <c r="O78" s="27" t="str">
        <f>VLOOKUP(A78,'Hospitalisation Details'!$A$1:$R$2344,15,0)</f>
        <v>tier - 3</v>
      </c>
      <c r="P78" s="27" t="str">
        <f>VLOOKUP(A78,'Hospitalisation Details'!$A$1:$R$2344,16,0)</f>
        <v>R1011</v>
      </c>
      <c r="Q78" s="37">
        <f>VLOOKUP(A78,'Hospitalisation Details'!A77:R2420,18,0)</f>
        <v>46.606433949349757</v>
      </c>
    </row>
    <row r="79" spans="1:17" x14ac:dyDescent="0.25">
      <c r="A79" s="27" t="s">
        <v>156</v>
      </c>
      <c r="B79" s="27" t="str">
        <f>VLOOKUP(A79,'Customer Name'!A78:E2413,4,0)</f>
        <v>Julia</v>
      </c>
      <c r="C79" s="27">
        <f>VLOOKUP(A79,Table7[#All],2,0)</f>
        <v>54.12</v>
      </c>
      <c r="D79" s="27">
        <f>VLOOKUP(A79,Table7[#All],3,0)</f>
        <v>11.57</v>
      </c>
      <c r="E79" s="27" t="str">
        <f>VLOOKUP(A79,Table7[#All],4,0)</f>
        <v>No</v>
      </c>
      <c r="F79" s="27" t="str">
        <f>VLOOKUP(A79,Table7[#All],5,0)</f>
        <v>No</v>
      </c>
      <c r="G79" s="27" t="str">
        <f>VLOOKUP(A79,Table7[#All],6,0)</f>
        <v>No</v>
      </c>
      <c r="H79" s="27">
        <f>VLOOKUP(A79,'Medical Examination'!A78:M2413,11,0)</f>
        <v>0</v>
      </c>
      <c r="I79" s="27" t="str">
        <f>VLOOKUP(A79,'Medical Examination'!A78:M2413,10,0)</f>
        <v>yes</v>
      </c>
      <c r="J79" s="27" t="str">
        <f>VLOOKUP(A79,'Medical Examination'!A78:M2413,12,0)</f>
        <v>Obesity</v>
      </c>
      <c r="K79" s="27" t="str">
        <f>VLOOKUP(A79,'Medical Examination'!A78:M2413,13,0)</f>
        <v>Diabetes</v>
      </c>
      <c r="L79" s="27" t="str">
        <f>VLOOKUP(A79,'Hospitalisation Details'!A78:R2421,17,0)</f>
        <v>24-Nov-1974</v>
      </c>
      <c r="M79" s="28">
        <f>VLOOKUP(A79,'Hospitalisation Details'!$A$1:$R$2344,6,0)</f>
        <v>41636.199999999997</v>
      </c>
      <c r="N79" s="27" t="str">
        <f>VLOOKUP(A79,'Hospitalisation Details'!$A$1:$R$2344,14,0)</f>
        <v>tier - 1</v>
      </c>
      <c r="O79" s="27" t="str">
        <f>VLOOKUP(A79,'Hospitalisation Details'!$A$1:$R$2344,15,0)</f>
        <v>tier - 1</v>
      </c>
      <c r="P79" s="27" t="str">
        <f>VLOOKUP(A79,'Hospitalisation Details'!$A$1:$R$2344,16,0)</f>
        <v>R1011</v>
      </c>
      <c r="Q79" s="37">
        <f>VLOOKUP(A79,'Hospitalisation Details'!A78:R2421,18,0)</f>
        <v>48.537947650859707</v>
      </c>
    </row>
    <row r="80" spans="1:17" x14ac:dyDescent="0.25">
      <c r="A80" s="27" t="s">
        <v>158</v>
      </c>
      <c r="B80" s="27" t="str">
        <f>VLOOKUP(A80,'Customer Name'!A79:E2414,4,0)</f>
        <v>Joshua</v>
      </c>
      <c r="C80" s="27">
        <f>VLOOKUP(A80,Table7[#All],2,0)</f>
        <v>48.82</v>
      </c>
      <c r="D80" s="27">
        <f>VLOOKUP(A80,Table7[#All],3,0)</f>
        <v>6.67</v>
      </c>
      <c r="E80" s="27" t="str">
        <f>VLOOKUP(A80,Table7[#All],4,0)</f>
        <v>yes</v>
      </c>
      <c r="F80" s="27" t="str">
        <f>VLOOKUP(A80,Table7[#All],5,0)</f>
        <v>No</v>
      </c>
      <c r="G80" s="27" t="str">
        <f>VLOOKUP(A80,Table7[#All],6,0)</f>
        <v>No</v>
      </c>
      <c r="H80" s="27">
        <f>VLOOKUP(A80,'Medical Examination'!A79:M2414,11,0)</f>
        <v>0</v>
      </c>
      <c r="I80" s="27" t="str">
        <f>VLOOKUP(A80,'Medical Examination'!A79:M2414,10,0)</f>
        <v>yes</v>
      </c>
      <c r="J80" s="27" t="str">
        <f>VLOOKUP(A80,'Medical Examination'!A79:M2414,12,0)</f>
        <v>Obesity</v>
      </c>
      <c r="K80" s="27" t="str">
        <f>VLOOKUP(A80,'Medical Examination'!A79:M2414,13,0)</f>
        <v>Diabetes</v>
      </c>
      <c r="L80" s="27" t="str">
        <f>VLOOKUP(A80,'Hospitalisation Details'!A79:R2422,17,0)</f>
        <v>22-Dec-1967</v>
      </c>
      <c r="M80" s="28">
        <f>VLOOKUP(A80,'Hospitalisation Details'!$A$1:$R$2344,6,0)</f>
        <v>41505.15</v>
      </c>
      <c r="N80" s="27" t="str">
        <f>VLOOKUP(A80,'Hospitalisation Details'!$A$1:$R$2344,14,0)</f>
        <v>tier - 1</v>
      </c>
      <c r="O80" s="27" t="str">
        <f>VLOOKUP(A80,'Hospitalisation Details'!$A$1:$R$2344,15,0)</f>
        <v>tier - 2</v>
      </c>
      <c r="P80" s="27" t="str">
        <f>VLOOKUP(A80,'Hospitalisation Details'!$A$1:$R$2344,16,0)</f>
        <v>R1011</v>
      </c>
      <c r="Q80" s="37">
        <f>VLOOKUP(A80,'Hospitalisation Details'!A79:R2422,18,0)</f>
        <v>55.461309380854026</v>
      </c>
    </row>
    <row r="81" spans="1:17" x14ac:dyDescent="0.25">
      <c r="A81" s="27" t="s">
        <v>160</v>
      </c>
      <c r="B81" s="27" t="str">
        <f>VLOOKUP(A81,'Customer Name'!A80:E2415,4,0)</f>
        <v>Jennifer</v>
      </c>
      <c r="C81" s="27">
        <f>VLOOKUP(A81,Table7[#All],2,0)</f>
        <v>51.01</v>
      </c>
      <c r="D81" s="27">
        <f>VLOOKUP(A81,Table7[#All],3,0)</f>
        <v>9.1999999999999993</v>
      </c>
      <c r="E81" s="27" t="str">
        <f>VLOOKUP(A81,Table7[#All],4,0)</f>
        <v>No</v>
      </c>
      <c r="F81" s="27" t="str">
        <f>VLOOKUP(A81,Table7[#All],5,0)</f>
        <v>No</v>
      </c>
      <c r="G81" s="27" t="str">
        <f>VLOOKUP(A81,Table7[#All],6,0)</f>
        <v>No</v>
      </c>
      <c r="H81" s="27">
        <f>VLOOKUP(A81,'Medical Examination'!A80:M2415,11,0)</f>
        <v>0</v>
      </c>
      <c r="I81" s="27" t="str">
        <f>VLOOKUP(A81,'Medical Examination'!A80:M2415,10,0)</f>
        <v>yes</v>
      </c>
      <c r="J81" s="27" t="str">
        <f>VLOOKUP(A81,'Medical Examination'!A80:M2415,12,0)</f>
        <v>Obesity</v>
      </c>
      <c r="K81" s="27" t="str">
        <f>VLOOKUP(A81,'Medical Examination'!A80:M2415,13,0)</f>
        <v>Diabetes</v>
      </c>
      <c r="L81" s="27" t="str">
        <f>VLOOKUP(A81,'Hospitalisation Details'!A80:R2423,17,0)</f>
        <v>16-Oct-1971</v>
      </c>
      <c r="M81" s="28">
        <f>VLOOKUP(A81,'Hospitalisation Details'!$A$1:$R$2344,6,0)</f>
        <v>41351.879999999997</v>
      </c>
      <c r="N81" s="27" t="str">
        <f>VLOOKUP(A81,'Hospitalisation Details'!$A$1:$R$2344,14,0)</f>
        <v>tier - 1</v>
      </c>
      <c r="O81" s="27" t="str">
        <f>VLOOKUP(A81,'Hospitalisation Details'!$A$1:$R$2344,15,0)</f>
        <v>tier - 2</v>
      </c>
      <c r="P81" s="27" t="str">
        <f>VLOOKUP(A81,'Hospitalisation Details'!$A$1:$R$2344,16,0)</f>
        <v>R1011</v>
      </c>
      <c r="Q81" s="37">
        <f>VLOOKUP(A81,'Hospitalisation Details'!A80:R2423,18,0)</f>
        <v>51.644746358094842</v>
      </c>
    </row>
    <row r="82" spans="1:17" x14ac:dyDescent="0.25">
      <c r="A82" s="27" t="s">
        <v>162</v>
      </c>
      <c r="B82" s="27" t="str">
        <f>VLOOKUP(A82,'Customer Name'!A81:E2416,4,0)</f>
        <v>Gwen M.</v>
      </c>
      <c r="C82" s="27">
        <f>VLOOKUP(A82,Table7[#All],2,0)</f>
        <v>45.65</v>
      </c>
      <c r="D82" s="27">
        <f>VLOOKUP(A82,Table7[#All],3,0)</f>
        <v>5.1100000000000003</v>
      </c>
      <c r="E82" s="27" t="str">
        <f>VLOOKUP(A82,Table7[#All],4,0)</f>
        <v>yes</v>
      </c>
      <c r="F82" s="27" t="str">
        <f>VLOOKUP(A82,Table7[#All],5,0)</f>
        <v>No</v>
      </c>
      <c r="G82" s="27" t="str">
        <f>VLOOKUP(A82,Table7[#All],6,0)</f>
        <v>No</v>
      </c>
      <c r="H82" s="27">
        <f>VLOOKUP(A82,'Medical Examination'!A81:M2416,11,0)</f>
        <v>1</v>
      </c>
      <c r="I82" s="27" t="str">
        <f>VLOOKUP(A82,'Medical Examination'!A81:M2416,10,0)</f>
        <v>yes</v>
      </c>
      <c r="J82" s="27" t="str">
        <f>VLOOKUP(A82,'Medical Examination'!A81:M2416,12,0)</f>
        <v>Obesity</v>
      </c>
      <c r="K82" s="27" t="str">
        <f>VLOOKUP(A82,'Medical Examination'!A81:M2416,13,0)</f>
        <v>Normal</v>
      </c>
      <c r="L82" s="27" t="str">
        <f>VLOOKUP(A82,'Hospitalisation Details'!A81:R2424,17,0)</f>
        <v>7-Oct-1964</v>
      </c>
      <c r="M82" s="28">
        <f>VLOOKUP(A82,'Hospitalisation Details'!$A$1:$R$2344,6,0)</f>
        <v>41331.79</v>
      </c>
      <c r="N82" s="27" t="str">
        <f>VLOOKUP(A82,'Hospitalisation Details'!$A$1:$R$2344,14,0)</f>
        <v>tier - 1</v>
      </c>
      <c r="O82" s="27" t="str">
        <f>VLOOKUP(A82,'Hospitalisation Details'!$A$1:$R$2344,15,0)</f>
        <v>tier - 2</v>
      </c>
      <c r="P82" s="27" t="str">
        <f>VLOOKUP(A82,'Hospitalisation Details'!$A$1:$R$2344,16,0)</f>
        <v>R1011</v>
      </c>
      <c r="Q82" s="37">
        <f>VLOOKUP(A82,'Hospitalisation Details'!A81:R2424,18,0)</f>
        <v>58.666666666666664</v>
      </c>
    </row>
    <row r="83" spans="1:17" x14ac:dyDescent="0.25">
      <c r="A83" s="27" t="s">
        <v>164</v>
      </c>
      <c r="B83" s="27" t="str">
        <f>VLOOKUP(A83,'Customer Name'!A82:E2417,4,0)</f>
        <v>Patrick</v>
      </c>
      <c r="C83" s="27">
        <f>VLOOKUP(A83,Table7[#All],2,0)</f>
        <v>52.9</v>
      </c>
      <c r="D83" s="27">
        <f>VLOOKUP(A83,Table7[#All],3,0)</f>
        <v>5.34</v>
      </c>
      <c r="E83" s="27" t="str">
        <f>VLOOKUP(A83,Table7[#All],4,0)</f>
        <v>No</v>
      </c>
      <c r="F83" s="27" t="str">
        <f>VLOOKUP(A83,Table7[#All],5,0)</f>
        <v>No</v>
      </c>
      <c r="G83" s="27" t="str">
        <f>VLOOKUP(A83,Table7[#All],6,0)</f>
        <v>No</v>
      </c>
      <c r="H83" s="27">
        <f>VLOOKUP(A83,'Medical Examination'!A82:M2417,11,0)</f>
        <v>0</v>
      </c>
      <c r="I83" s="27" t="str">
        <f>VLOOKUP(A83,'Medical Examination'!A82:M2417,10,0)</f>
        <v>yes</v>
      </c>
      <c r="J83" s="27" t="str">
        <f>VLOOKUP(A83,'Medical Examination'!A82:M2417,12,0)</f>
        <v>Obesity</v>
      </c>
      <c r="K83" s="27" t="str">
        <f>VLOOKUP(A83,'Medical Examination'!A82:M2417,13,0)</f>
        <v>Normal</v>
      </c>
      <c r="L83" s="27" t="str">
        <f>VLOOKUP(A83,'Hospitalisation Details'!A82:R2425,17,0)</f>
        <v>27-Aug-1977</v>
      </c>
      <c r="M83" s="28">
        <f>VLOOKUP(A83,'Hospitalisation Details'!$A$1:$R$2344,6,0)</f>
        <v>41271.5</v>
      </c>
      <c r="N83" s="27" t="str">
        <f>VLOOKUP(A83,'Hospitalisation Details'!$A$1:$R$2344,14,0)</f>
        <v>tier - 1</v>
      </c>
      <c r="O83" s="27" t="str">
        <f>VLOOKUP(A83,'Hospitalisation Details'!$A$1:$R$2344,15,0)</f>
        <v>tier - 2</v>
      </c>
      <c r="P83" s="27" t="str">
        <f>VLOOKUP(A83,'Hospitalisation Details'!$A$1:$R$2344,16,0)</f>
        <v>R1011</v>
      </c>
      <c r="Q83" s="37">
        <f>VLOOKUP(A83,'Hospitalisation Details'!A82:R2425,18,0)</f>
        <v>45.78160316905511</v>
      </c>
    </row>
    <row r="84" spans="1:17" x14ac:dyDescent="0.25">
      <c r="A84" s="27" t="s">
        <v>166</v>
      </c>
      <c r="B84" s="27" t="str">
        <f>VLOOKUP(A84,'Customer Name'!A83:E2418,4,0)</f>
        <v>Kate</v>
      </c>
      <c r="C84" s="27">
        <f>VLOOKUP(A84,Table7[#All],2,0)</f>
        <v>45.41</v>
      </c>
      <c r="D84" s="27">
        <f>VLOOKUP(A84,Table7[#All],3,0)</f>
        <v>4.03</v>
      </c>
      <c r="E84" s="27" t="str">
        <f>VLOOKUP(A84,Table7[#All],4,0)</f>
        <v>yes</v>
      </c>
      <c r="F84" s="27" t="str">
        <f>VLOOKUP(A84,Table7[#All],5,0)</f>
        <v>No</v>
      </c>
      <c r="G84" s="27" t="str">
        <f>VLOOKUP(A84,Table7[#All],6,0)</f>
        <v>No</v>
      </c>
      <c r="H84" s="27">
        <f>VLOOKUP(A84,'Medical Examination'!A83:M2418,11,0)</f>
        <v>1</v>
      </c>
      <c r="I84" s="27" t="str">
        <f>VLOOKUP(A84,'Medical Examination'!A83:M2418,10,0)</f>
        <v>yes</v>
      </c>
      <c r="J84" s="27" t="str">
        <f>VLOOKUP(A84,'Medical Examination'!A83:M2418,12,0)</f>
        <v>Obesity</v>
      </c>
      <c r="K84" s="27" t="str">
        <f>VLOOKUP(A84,'Medical Examination'!A83:M2418,13,0)</f>
        <v>Normal</v>
      </c>
      <c r="L84" s="27" t="str">
        <f>VLOOKUP(A84,'Hospitalisation Details'!A83:R2426,17,0)</f>
        <v>6-Jun-1964</v>
      </c>
      <c r="M84" s="28">
        <f>VLOOKUP(A84,'Hospitalisation Details'!$A$1:$R$2344,6,0)</f>
        <v>41250.39</v>
      </c>
      <c r="N84" s="27" t="str">
        <f>VLOOKUP(A84,'Hospitalisation Details'!$A$1:$R$2344,14,0)</f>
        <v>tier - 1</v>
      </c>
      <c r="O84" s="27" t="str">
        <f>VLOOKUP(A84,'Hospitalisation Details'!$A$1:$R$2344,15,0)</f>
        <v>tier - 3</v>
      </c>
      <c r="P84" s="27" t="str">
        <f>VLOOKUP(A84,'Hospitalisation Details'!$A$1:$R$2344,16,0)</f>
        <v>R1011</v>
      </c>
      <c r="Q84" s="37">
        <f>VLOOKUP(A84,'Hospitalisation Details'!A83:R2426,18,0)</f>
        <v>59.003422313483917</v>
      </c>
    </row>
    <row r="85" spans="1:17" x14ac:dyDescent="0.25">
      <c r="A85" s="27" t="s">
        <v>168</v>
      </c>
      <c r="B85" s="27" t="str">
        <f>VLOOKUP(A85,'Customer Name'!A84:E2419,4,0)</f>
        <v>Kevin</v>
      </c>
      <c r="C85" s="27">
        <f>VLOOKUP(A85,Table7[#All],2,0)</f>
        <v>49.41</v>
      </c>
      <c r="D85" s="27">
        <f>VLOOKUP(A85,Table7[#All],3,0)</f>
        <v>4.2300000000000004</v>
      </c>
      <c r="E85" s="27" t="str">
        <f>VLOOKUP(A85,Table7[#All],4,0)</f>
        <v>yes</v>
      </c>
      <c r="F85" s="27" t="str">
        <f>VLOOKUP(A85,Table7[#All],5,0)</f>
        <v>No</v>
      </c>
      <c r="G85" s="27" t="str">
        <f>VLOOKUP(A85,Table7[#All],6,0)</f>
        <v>Yes</v>
      </c>
      <c r="H85" s="27">
        <f>VLOOKUP(A85,'Medical Examination'!A84:M2419,11,0)</f>
        <v>1</v>
      </c>
      <c r="I85" s="27" t="str">
        <f>VLOOKUP(A85,'Medical Examination'!A84:M2419,10,0)</f>
        <v>yes</v>
      </c>
      <c r="J85" s="27" t="str">
        <f>VLOOKUP(A85,'Medical Examination'!A84:M2419,12,0)</f>
        <v>Obesity</v>
      </c>
      <c r="K85" s="27" t="str">
        <f>VLOOKUP(A85,'Medical Examination'!A84:M2419,13,0)</f>
        <v>Normal</v>
      </c>
      <c r="L85" s="27" t="str">
        <f>VLOOKUP(A85,'Hospitalisation Details'!A84:R2427,17,0)</f>
        <v>8-Aug-1969</v>
      </c>
      <c r="M85" s="28">
        <f>VLOOKUP(A85,'Hospitalisation Details'!$A$1:$R$2344,6,0)</f>
        <v>41191.57</v>
      </c>
      <c r="N85" s="27" t="str">
        <f>VLOOKUP(A85,'Hospitalisation Details'!$A$1:$R$2344,14,0)</f>
        <v>tier - 1</v>
      </c>
      <c r="O85" s="27" t="str">
        <f>VLOOKUP(A85,'Hospitalisation Details'!$A$1:$R$2344,15,0)</f>
        <v>tier - 2</v>
      </c>
      <c r="P85" s="27" t="str">
        <f>VLOOKUP(A85,'Hospitalisation Details'!$A$1:$R$2344,16,0)</f>
        <v>R1011</v>
      </c>
      <c r="Q85" s="37">
        <f>VLOOKUP(A85,'Hospitalisation Details'!A84:R2427,18,0)</f>
        <v>53.833632019115889</v>
      </c>
    </row>
    <row r="86" spans="1:17" x14ac:dyDescent="0.25">
      <c r="A86" s="27" t="s">
        <v>170</v>
      </c>
      <c r="B86" s="27" t="str">
        <f>VLOOKUP(A86,'Customer Name'!A85:E2420,4,0)</f>
        <v>Stephen II</v>
      </c>
      <c r="C86" s="27">
        <f>VLOOKUP(A86,Table7[#All],2,0)</f>
        <v>31.824999999999999</v>
      </c>
      <c r="D86" s="27">
        <f>VLOOKUP(A86,Table7[#All],3,0)</f>
        <v>4.0599999999999996</v>
      </c>
      <c r="E86" s="27" t="str">
        <f>VLOOKUP(A86,Table7[#All],4,0)</f>
        <v>No</v>
      </c>
      <c r="F86" s="27" t="str">
        <f>VLOOKUP(A86,Table7[#All],5,0)</f>
        <v>No</v>
      </c>
      <c r="G86" s="27" t="str">
        <f>VLOOKUP(A86,Table7[#All],6,0)</f>
        <v>No</v>
      </c>
      <c r="H86" s="27">
        <f>VLOOKUP(A86,'Medical Examination'!A85:M2420,11,0)</f>
        <v>2</v>
      </c>
      <c r="I86" s="27" t="str">
        <f>VLOOKUP(A86,'Medical Examination'!A85:M2420,10,0)</f>
        <v>yes</v>
      </c>
      <c r="J86" s="27" t="str">
        <f>VLOOKUP(A86,'Medical Examination'!A85:M2420,12,0)</f>
        <v>Obesity</v>
      </c>
      <c r="K86" s="27" t="str">
        <f>VLOOKUP(A86,'Medical Examination'!A85:M2420,13,0)</f>
        <v>Normal</v>
      </c>
      <c r="L86" s="27" t="str">
        <f>VLOOKUP(A86,'Hospitalisation Details'!A85:R2428,17,0)</f>
        <v>6-Sep-1972</v>
      </c>
      <c r="M86" s="28">
        <f>VLOOKUP(A86,'Hospitalisation Details'!$A$1:$R$2344,6,0)</f>
        <v>41097.160000000003</v>
      </c>
      <c r="N86" s="27" t="str">
        <f>VLOOKUP(A86,'Hospitalisation Details'!$A$1:$R$2344,14,0)</f>
        <v>tier - 1</v>
      </c>
      <c r="O86" s="27" t="str">
        <f>VLOOKUP(A86,'Hospitalisation Details'!$A$1:$R$2344,15,0)</f>
        <v>tier - 3</v>
      </c>
      <c r="P86" s="27" t="str">
        <f>VLOOKUP(A86,'Hospitalisation Details'!$A$1:$R$2344,16,0)</f>
        <v>R1016</v>
      </c>
      <c r="Q86" s="37">
        <f>VLOOKUP(A86,'Hospitalisation Details'!A85:R2428,18,0)</f>
        <v>50.751540041067763</v>
      </c>
    </row>
    <row r="87" spans="1:17" x14ac:dyDescent="0.25">
      <c r="A87" s="27" t="s">
        <v>172</v>
      </c>
      <c r="B87" s="27" t="str">
        <f>VLOOKUP(A87,'Customer Name'!A86:E2421,4,0)</f>
        <v>Philip</v>
      </c>
      <c r="C87" s="27">
        <f>VLOOKUP(A87,Table7[#All],2,0)</f>
        <v>51.28</v>
      </c>
      <c r="D87" s="27">
        <f>VLOOKUP(A87,Table7[#All],3,0)</f>
        <v>4.68</v>
      </c>
      <c r="E87" s="27" t="str">
        <f>VLOOKUP(A87,Table7[#All],4,0)</f>
        <v>No</v>
      </c>
      <c r="F87" s="27" t="str">
        <f>VLOOKUP(A87,Table7[#All],5,0)</f>
        <v>No</v>
      </c>
      <c r="G87" s="27" t="str">
        <f>VLOOKUP(A87,Table7[#All],6,0)</f>
        <v>No</v>
      </c>
      <c r="H87" s="27">
        <f>VLOOKUP(A87,'Medical Examination'!A86:M2421,11,0)</f>
        <v>2</v>
      </c>
      <c r="I87" s="27" t="str">
        <f>VLOOKUP(A87,'Medical Examination'!A86:M2421,10,0)</f>
        <v>yes</v>
      </c>
      <c r="J87" s="27" t="str">
        <f>VLOOKUP(A87,'Medical Examination'!A86:M2421,12,0)</f>
        <v>Obesity</v>
      </c>
      <c r="K87" s="27" t="str">
        <f>VLOOKUP(A87,'Medical Examination'!A86:M2421,13,0)</f>
        <v>Normal</v>
      </c>
      <c r="L87" s="27" t="str">
        <f>VLOOKUP(A87,'Hospitalisation Details'!A86:R2429,17,0)</f>
        <v>12-Aug-1972</v>
      </c>
      <c r="M87" s="28">
        <f>VLOOKUP(A87,'Hospitalisation Details'!$A$1:$R$2344,6,0)</f>
        <v>41055.29</v>
      </c>
      <c r="N87" s="27" t="str">
        <f>VLOOKUP(A87,'Hospitalisation Details'!$A$1:$R$2344,14,0)</f>
        <v>tier - 1</v>
      </c>
      <c r="O87" s="27" t="str">
        <f>VLOOKUP(A87,'Hospitalisation Details'!$A$1:$R$2344,15,0)</f>
        <v>tier - 2</v>
      </c>
      <c r="P87" s="27" t="str">
        <f>VLOOKUP(A87,'Hospitalisation Details'!$A$1:$R$2344,16,0)</f>
        <v>R1011</v>
      </c>
      <c r="Q87" s="37">
        <f>VLOOKUP(A87,'Hospitalisation Details'!A86:R2429,18,0)</f>
        <v>50.819986310746067</v>
      </c>
    </row>
    <row r="88" spans="1:17" x14ac:dyDescent="0.25">
      <c r="A88" s="27" t="s">
        <v>174</v>
      </c>
      <c r="B88" s="27" t="str">
        <f>VLOOKUP(A88,'Customer Name'!A87:E2422,4,0)</f>
        <v>Brett A</v>
      </c>
      <c r="C88" s="27">
        <f>VLOOKUP(A88,Table7[#All],2,0)</f>
        <v>34.96</v>
      </c>
      <c r="D88" s="27">
        <f>VLOOKUP(A88,Table7[#All],3,0)</f>
        <v>4.34</v>
      </c>
      <c r="E88" s="27" t="str">
        <f>VLOOKUP(A88,Table7[#All],4,0)</f>
        <v>No</v>
      </c>
      <c r="F88" s="27" t="str">
        <f>VLOOKUP(A88,Table7[#All],5,0)</f>
        <v>No</v>
      </c>
      <c r="G88" s="27" t="str">
        <f>VLOOKUP(A88,Table7[#All],6,0)</f>
        <v>Yes</v>
      </c>
      <c r="H88" s="27">
        <f>VLOOKUP(A88,'Medical Examination'!A87:M2422,11,0)</f>
        <v>1</v>
      </c>
      <c r="I88" s="27" t="str">
        <f>VLOOKUP(A88,'Medical Examination'!A87:M2422,10,0)</f>
        <v>yes</v>
      </c>
      <c r="J88" s="27" t="str">
        <f>VLOOKUP(A88,'Medical Examination'!A87:M2422,12,0)</f>
        <v>Obesity</v>
      </c>
      <c r="K88" s="27" t="str">
        <f>VLOOKUP(A88,'Medical Examination'!A87:M2422,13,0)</f>
        <v>Normal</v>
      </c>
      <c r="L88" s="27" t="str">
        <f>VLOOKUP(A88,'Hospitalisation Details'!A87:R2430,17,0)</f>
        <v>11-Oct-1979</v>
      </c>
      <c r="M88" s="28">
        <f>VLOOKUP(A88,'Hospitalisation Details'!$A$1:$R$2344,6,0)</f>
        <v>41034.22</v>
      </c>
      <c r="N88" s="27" t="str">
        <f>VLOOKUP(A88,'Hospitalisation Details'!$A$1:$R$2344,14,0)</f>
        <v>tier - 1</v>
      </c>
      <c r="O88" s="27" t="str">
        <f>VLOOKUP(A88,'Hospitalisation Details'!$A$1:$R$2344,15,0)</f>
        <v>tier - 3</v>
      </c>
      <c r="P88" s="27" t="str">
        <f>VLOOKUP(A88,'Hospitalisation Details'!$A$1:$R$2344,16,0)</f>
        <v>R1017</v>
      </c>
      <c r="Q88" s="37">
        <f>VLOOKUP(A88,'Hospitalisation Details'!A87:R2430,18,0)</f>
        <v>43.658432708688245</v>
      </c>
    </row>
    <row r="89" spans="1:17" x14ac:dyDescent="0.25">
      <c r="A89" s="27" t="s">
        <v>176</v>
      </c>
      <c r="B89" s="27" t="str">
        <f>VLOOKUP(A89,'Customer Name'!A88:E2423,4,0)</f>
        <v>Rebecca</v>
      </c>
      <c r="C89" s="27">
        <f>VLOOKUP(A89,Table7[#All],2,0)</f>
        <v>33.11</v>
      </c>
      <c r="D89" s="27">
        <f>VLOOKUP(A89,Table7[#All],3,0)</f>
        <v>10.51</v>
      </c>
      <c r="E89" s="27" t="str">
        <f>VLOOKUP(A89,Table7[#All],4,0)</f>
        <v>No</v>
      </c>
      <c r="F89" s="27" t="str">
        <f>VLOOKUP(A89,Table7[#All],5,0)</f>
        <v>No</v>
      </c>
      <c r="G89" s="27" t="str">
        <f>VLOOKUP(A89,Table7[#All],6,0)</f>
        <v>No</v>
      </c>
      <c r="H89" s="27">
        <f>VLOOKUP(A89,'Medical Examination'!A88:M2423,11,0)</f>
        <v>0</v>
      </c>
      <c r="I89" s="27" t="str">
        <f>VLOOKUP(A89,'Medical Examination'!A88:M2423,10,0)</f>
        <v>yes</v>
      </c>
      <c r="J89" s="27" t="str">
        <f>VLOOKUP(A89,'Medical Examination'!A88:M2423,12,0)</f>
        <v>Obesity</v>
      </c>
      <c r="K89" s="27" t="str">
        <f>VLOOKUP(A89,'Medical Examination'!A88:M2423,13,0)</f>
        <v>Diabetes</v>
      </c>
      <c r="L89" s="27" t="str">
        <f>VLOOKUP(A89,'Hospitalisation Details'!A88:R2431,17,0)</f>
        <v>5-Jun-1974</v>
      </c>
      <c r="M89" s="28">
        <f>VLOOKUP(A89,'Hospitalisation Details'!$A$1:$R$2344,6,0)</f>
        <v>40974.160000000003</v>
      </c>
      <c r="N89" s="27" t="str">
        <f>VLOOKUP(A89,'Hospitalisation Details'!$A$1:$R$2344,14,0)</f>
        <v>tier - 1</v>
      </c>
      <c r="O89" s="27" t="str">
        <f>VLOOKUP(A89,'Hospitalisation Details'!$A$1:$R$2344,15,0)</f>
        <v>tier - 2</v>
      </c>
      <c r="P89" s="27" t="str">
        <f>VLOOKUP(A89,'Hospitalisation Details'!$A$1:$R$2344,16,0)</f>
        <v>R1013</v>
      </c>
      <c r="Q89" s="37">
        <f>VLOOKUP(A89,'Hospitalisation Details'!A88:R2431,18,0)</f>
        <v>49.00887087942175</v>
      </c>
    </row>
    <row r="90" spans="1:17" x14ac:dyDescent="0.25">
      <c r="A90" s="27" t="s">
        <v>178</v>
      </c>
      <c r="B90" s="27" t="str">
        <f>VLOOKUP(A90,'Customer Name'!A89:E2424,4,0)</f>
        <v>Kelley</v>
      </c>
      <c r="C90" s="27">
        <f>VLOOKUP(A90,Table7[#All],2,0)</f>
        <v>54.74</v>
      </c>
      <c r="D90" s="27">
        <f>VLOOKUP(A90,Table7[#All],3,0)</f>
        <v>5.84</v>
      </c>
      <c r="E90" s="27" t="str">
        <f>VLOOKUP(A90,Table7[#All],4,0)</f>
        <v>yes</v>
      </c>
      <c r="F90" s="27" t="str">
        <f>VLOOKUP(A90,Table7[#All],5,0)</f>
        <v>No</v>
      </c>
      <c r="G90" s="27" t="str">
        <f>VLOOKUP(A90,Table7[#All],6,0)</f>
        <v>Yes</v>
      </c>
      <c r="H90" s="27">
        <f>VLOOKUP(A90,'Medical Examination'!A89:M2424,11,0)</f>
        <v>1</v>
      </c>
      <c r="I90" s="27" t="str">
        <f>VLOOKUP(A90,'Medical Examination'!A89:M2424,10,0)</f>
        <v>yes</v>
      </c>
      <c r="J90" s="27" t="str">
        <f>VLOOKUP(A90,'Medical Examination'!A89:M2424,12,0)</f>
        <v>Obesity</v>
      </c>
      <c r="K90" s="27" t="str">
        <f>VLOOKUP(A90,'Medical Examination'!A89:M2424,13,0)</f>
        <v>Prediabetes</v>
      </c>
      <c r="L90" s="27" t="str">
        <f>VLOOKUP(A90,'Hospitalisation Details'!A89:R2432,17,0)</f>
        <v>8-Sep-1983</v>
      </c>
      <c r="M90" s="28">
        <f>VLOOKUP(A90,'Hospitalisation Details'!$A$1:$R$2344,6,0)</f>
        <v>40961.29</v>
      </c>
      <c r="N90" s="27" t="str">
        <f>VLOOKUP(A90,'Hospitalisation Details'!$A$1:$R$2344,14,0)</f>
        <v>tier - 1</v>
      </c>
      <c r="O90" s="27" t="str">
        <f>VLOOKUP(A90,'Hospitalisation Details'!$A$1:$R$2344,15,0)</f>
        <v>tier - 2</v>
      </c>
      <c r="P90" s="27" t="str">
        <f>VLOOKUP(A90,'Hospitalisation Details'!$A$1:$R$2344,16,0)</f>
        <v>R1011</v>
      </c>
      <c r="Q90" s="37">
        <f>VLOOKUP(A90,'Hospitalisation Details'!A89:R2432,18,0)</f>
        <v>39.748781302170286</v>
      </c>
    </row>
    <row r="91" spans="1:17" x14ac:dyDescent="0.25">
      <c r="A91" s="27" t="s">
        <v>180</v>
      </c>
      <c r="B91" s="27" t="str">
        <f>VLOOKUP(A91,'Customer Name'!A90:E2425,4,0)</f>
        <v>Abigail K</v>
      </c>
      <c r="C91" s="27">
        <f>VLOOKUP(A91,Table7[#All],2,0)</f>
        <v>32.56</v>
      </c>
      <c r="D91" s="27">
        <f>VLOOKUP(A91,Table7[#All],3,0)</f>
        <v>5.41</v>
      </c>
      <c r="E91" s="27" t="str">
        <f>VLOOKUP(A91,Table7[#All],4,0)</f>
        <v>No</v>
      </c>
      <c r="F91" s="27" t="str">
        <f>VLOOKUP(A91,Table7[#All],5,0)</f>
        <v>No</v>
      </c>
      <c r="G91" s="27" t="str">
        <f>VLOOKUP(A91,Table7[#All],6,0)</f>
        <v>Yes</v>
      </c>
      <c r="H91" s="27">
        <f>VLOOKUP(A91,'Medical Examination'!A90:M2425,11,0)</f>
        <v>1</v>
      </c>
      <c r="I91" s="27" t="str">
        <f>VLOOKUP(A91,'Medical Examination'!A90:M2425,10,0)</f>
        <v>yes</v>
      </c>
      <c r="J91" s="27" t="str">
        <f>VLOOKUP(A91,'Medical Examination'!A90:M2425,12,0)</f>
        <v>Obesity</v>
      </c>
      <c r="K91" s="27" t="str">
        <f>VLOOKUP(A91,'Medical Examination'!A90:M2425,13,0)</f>
        <v>Normal</v>
      </c>
      <c r="L91" s="27" t="str">
        <f>VLOOKUP(A91,'Hospitalisation Details'!A90:R2433,17,0)</f>
        <v>16-Sep-1979</v>
      </c>
      <c r="M91" s="28">
        <f>VLOOKUP(A91,'Hospitalisation Details'!$A$1:$R$2344,6,0)</f>
        <v>40941.29</v>
      </c>
      <c r="N91" s="27" t="str">
        <f>VLOOKUP(A91,'Hospitalisation Details'!$A$1:$R$2344,14,0)</f>
        <v>tier - 1</v>
      </c>
      <c r="O91" s="27" t="str">
        <f>VLOOKUP(A91,'Hospitalisation Details'!$A$1:$R$2344,15,0)</f>
        <v>tier - 2</v>
      </c>
      <c r="P91" s="27" t="str">
        <f>VLOOKUP(A91,'Hospitalisation Details'!$A$1:$R$2344,16,0)</f>
        <v>R1013</v>
      </c>
      <c r="Q91" s="37">
        <f>VLOOKUP(A91,'Hospitalisation Details'!A90:R2433,18,0)</f>
        <v>43.726880019469455</v>
      </c>
    </row>
    <row r="92" spans="1:17" x14ac:dyDescent="0.25">
      <c r="A92" s="27" t="s">
        <v>182</v>
      </c>
      <c r="B92" s="27" t="str">
        <f>VLOOKUP(A92,'Customer Name'!A91:E2426,4,0)</f>
        <v>Hope</v>
      </c>
      <c r="C92" s="27">
        <f>VLOOKUP(A92,Table7[#All],2,0)</f>
        <v>39.049999999999997</v>
      </c>
      <c r="D92" s="27">
        <f>VLOOKUP(A92,Table7[#All],3,0)</f>
        <v>6.06</v>
      </c>
      <c r="E92" s="27" t="str">
        <f>VLOOKUP(A92,Table7[#All],4,0)</f>
        <v>No</v>
      </c>
      <c r="F92" s="27" t="str">
        <f>VLOOKUP(A92,Table7[#All],5,0)</f>
        <v>No</v>
      </c>
      <c r="G92" s="27" t="str">
        <f>VLOOKUP(A92,Table7[#All],6,0)</f>
        <v>No</v>
      </c>
      <c r="H92" s="27">
        <f>VLOOKUP(A92,'Medical Examination'!A91:M2426,11,0)</f>
        <v>1</v>
      </c>
      <c r="I92" s="27" t="str">
        <f>VLOOKUP(A92,'Medical Examination'!A91:M2426,10,0)</f>
        <v>yes</v>
      </c>
      <c r="J92" s="27" t="str">
        <f>VLOOKUP(A92,'Medical Examination'!A91:M2426,12,0)</f>
        <v>Obesity</v>
      </c>
      <c r="K92" s="27" t="str">
        <f>VLOOKUP(A92,'Medical Examination'!A91:M2426,13,0)</f>
        <v>Prediabetes</v>
      </c>
      <c r="L92" s="27" t="str">
        <f>VLOOKUP(A92,'Hospitalisation Details'!A91:R2434,17,0)</f>
        <v>4-Aug-1992</v>
      </c>
      <c r="M92" s="28">
        <f>VLOOKUP(A92,'Hospitalisation Details'!$A$1:$R$2344,6,0)</f>
        <v>40932.43</v>
      </c>
      <c r="N92" s="27" t="str">
        <f>VLOOKUP(A92,'Hospitalisation Details'!$A$1:$R$2344,14,0)</f>
        <v>tier - 1</v>
      </c>
      <c r="O92" s="27" t="str">
        <f>VLOOKUP(A92,'Hospitalisation Details'!$A$1:$R$2344,15,0)</f>
        <v>tier - 2</v>
      </c>
      <c r="P92" s="27" t="str">
        <f>VLOOKUP(A92,'Hospitalisation Details'!$A$1:$R$2344,16,0)</f>
        <v>R1013</v>
      </c>
      <c r="Q92" s="37">
        <f>VLOOKUP(A92,'Hospitalisation Details'!A91:R2434,18,0)</f>
        <v>30.84188911704312</v>
      </c>
    </row>
    <row r="93" spans="1:17" x14ac:dyDescent="0.25">
      <c r="A93" s="27" t="s">
        <v>184</v>
      </c>
      <c r="B93" s="27" t="str">
        <f>VLOOKUP(A93,'Customer Name'!A92:E2427,4,0)</f>
        <v>Elyse M.</v>
      </c>
      <c r="C93" s="27">
        <f>VLOOKUP(A93,Table7[#All],2,0)</f>
        <v>42.75</v>
      </c>
      <c r="D93" s="27">
        <f>VLOOKUP(A93,Table7[#All],3,0)</f>
        <v>4.22</v>
      </c>
      <c r="E93" s="27" t="str">
        <f>VLOOKUP(A93,Table7[#All],4,0)</f>
        <v>No</v>
      </c>
      <c r="F93" s="27" t="str">
        <f>VLOOKUP(A93,Table7[#All],5,0)</f>
        <v>No</v>
      </c>
      <c r="G93" s="27" t="str">
        <f>VLOOKUP(A93,Table7[#All],6,0)</f>
        <v>No</v>
      </c>
      <c r="H93" s="27">
        <f>VLOOKUP(A93,'Medical Examination'!A92:M2427,11,0)</f>
        <v>0</v>
      </c>
      <c r="I93" s="27" t="str">
        <f>VLOOKUP(A93,'Medical Examination'!A92:M2427,10,0)</f>
        <v>yes</v>
      </c>
      <c r="J93" s="27" t="str">
        <f>VLOOKUP(A93,'Medical Examination'!A92:M2427,12,0)</f>
        <v>Obesity</v>
      </c>
      <c r="K93" s="27" t="str">
        <f>VLOOKUP(A93,'Medical Examination'!A92:M2427,13,0)</f>
        <v>Normal</v>
      </c>
      <c r="L93" s="27" t="str">
        <f>VLOOKUP(A93,'Hospitalisation Details'!A92:R2435,17,0)</f>
        <v>2-Jul-1999</v>
      </c>
      <c r="M93" s="28">
        <f>VLOOKUP(A93,'Hospitalisation Details'!$A$1:$R$2344,6,0)</f>
        <v>40904.199999999997</v>
      </c>
      <c r="N93" s="27" t="str">
        <f>VLOOKUP(A93,'Hospitalisation Details'!$A$1:$R$2344,14,0)</f>
        <v>tier - 1</v>
      </c>
      <c r="O93" s="27" t="str">
        <f>VLOOKUP(A93,'Hospitalisation Details'!$A$1:$R$2344,15,0)</f>
        <v>tier - 1</v>
      </c>
      <c r="P93" s="27" t="str">
        <f>VLOOKUP(A93,'Hospitalisation Details'!$A$1:$R$2344,16,0)</f>
        <v>R1024</v>
      </c>
      <c r="Q93" s="37">
        <f>VLOOKUP(A93,'Hospitalisation Details'!A92:R2435,18,0)</f>
        <v>23.9349468842405</v>
      </c>
    </row>
    <row r="94" spans="1:17" x14ac:dyDescent="0.25">
      <c r="A94" s="27" t="s">
        <v>186</v>
      </c>
      <c r="B94" s="27" t="str">
        <f>VLOOKUP(A94,'Customer Name'!A93:E2428,4,0)</f>
        <v>Nicholas</v>
      </c>
      <c r="C94" s="27">
        <f>VLOOKUP(A94,Table7[#All],2,0)</f>
        <v>50.58</v>
      </c>
      <c r="D94" s="27">
        <f>VLOOKUP(A94,Table7[#All],3,0)</f>
        <v>5.12</v>
      </c>
      <c r="E94" s="27" t="str">
        <f>VLOOKUP(A94,Table7[#All],4,0)</f>
        <v>No</v>
      </c>
      <c r="F94" s="27" t="str">
        <f>VLOOKUP(A94,Table7[#All],5,0)</f>
        <v>No</v>
      </c>
      <c r="G94" s="27" t="str">
        <f>VLOOKUP(A94,Table7[#All],6,0)</f>
        <v>No</v>
      </c>
      <c r="H94" s="27">
        <f>VLOOKUP(A94,'Medical Examination'!A93:M2428,11,0)</f>
        <v>2</v>
      </c>
      <c r="I94" s="27" t="str">
        <f>VLOOKUP(A94,'Medical Examination'!A93:M2428,10,0)</f>
        <v>yes</v>
      </c>
      <c r="J94" s="27" t="str">
        <f>VLOOKUP(A94,'Medical Examination'!A93:M2428,12,0)</f>
        <v>Obesity</v>
      </c>
      <c r="K94" s="27" t="str">
        <f>VLOOKUP(A94,'Medical Examination'!A93:M2428,13,0)</f>
        <v>Normal</v>
      </c>
      <c r="L94" s="27" t="str">
        <f>VLOOKUP(A94,'Hospitalisation Details'!A93:R2436,17,0)</f>
        <v>10-Jun-1972</v>
      </c>
      <c r="M94" s="28">
        <f>VLOOKUP(A94,'Hospitalisation Details'!$A$1:$R$2344,6,0)</f>
        <v>40817.85</v>
      </c>
      <c r="N94" s="27" t="str">
        <f>VLOOKUP(A94,'Hospitalisation Details'!$A$1:$R$2344,14,0)</f>
        <v>tier - 1</v>
      </c>
      <c r="O94" s="27" t="str">
        <f>VLOOKUP(A94,'Hospitalisation Details'!$A$1:$R$2344,15,0)</f>
        <v>tier - 3</v>
      </c>
      <c r="P94" s="27" t="str">
        <f>VLOOKUP(A94,'Hospitalisation Details'!$A$1:$R$2344,16,0)</f>
        <v>R1011</v>
      </c>
      <c r="Q94" s="37">
        <f>VLOOKUP(A94,'Hospitalisation Details'!A93:R2436,18,0)</f>
        <v>50.992470910335385</v>
      </c>
    </row>
    <row r="95" spans="1:17" x14ac:dyDescent="0.25">
      <c r="A95" s="27" t="s">
        <v>188</v>
      </c>
      <c r="B95" s="27" t="str">
        <f>VLOOKUP(A95,'Customer Name'!A94:E2429,4,0)</f>
        <v>David</v>
      </c>
      <c r="C95" s="27">
        <f>VLOOKUP(A95,Table7[#All],2,0)</f>
        <v>30.495000000000001</v>
      </c>
      <c r="D95" s="27">
        <f>VLOOKUP(A95,Table7[#All],3,0)</f>
        <v>4.57</v>
      </c>
      <c r="E95" s="27" t="str">
        <f>VLOOKUP(A95,Table7[#All],4,0)</f>
        <v>yes</v>
      </c>
      <c r="F95" s="27" t="str">
        <f>VLOOKUP(A95,Table7[#All],5,0)</f>
        <v>No</v>
      </c>
      <c r="G95" s="27" t="str">
        <f>VLOOKUP(A95,Table7[#All],6,0)</f>
        <v>No</v>
      </c>
      <c r="H95" s="27">
        <f>VLOOKUP(A95,'Medical Examination'!A94:M2429,11,0)</f>
        <v>0</v>
      </c>
      <c r="I95" s="27" t="str">
        <f>VLOOKUP(A95,'Medical Examination'!A94:M2429,10,0)</f>
        <v>yes</v>
      </c>
      <c r="J95" s="27" t="str">
        <f>VLOOKUP(A95,'Medical Examination'!A94:M2429,12,0)</f>
        <v>Obesity</v>
      </c>
      <c r="K95" s="27" t="str">
        <f>VLOOKUP(A95,'Medical Examination'!A94:M2429,13,0)</f>
        <v>Normal</v>
      </c>
      <c r="L95" s="27" t="str">
        <f>VLOOKUP(A95,'Hospitalisation Details'!A94:R2437,17,0)</f>
        <v>26-Dec-1976</v>
      </c>
      <c r="M95" s="28">
        <f>VLOOKUP(A95,'Hospitalisation Details'!$A$1:$R$2344,6,0)</f>
        <v>40720.550000000003</v>
      </c>
      <c r="N95" s="27" t="str">
        <f>VLOOKUP(A95,'Hospitalisation Details'!$A$1:$R$2344,14,0)</f>
        <v>tier - 1</v>
      </c>
      <c r="O95" s="27" t="str">
        <f>VLOOKUP(A95,'Hospitalisation Details'!$A$1:$R$2344,15,0)</f>
        <v>tier - 3</v>
      </c>
      <c r="P95" s="27" t="str">
        <f>VLOOKUP(A95,'Hospitalisation Details'!$A$1:$R$2344,16,0)</f>
        <v>R1012</v>
      </c>
      <c r="Q95" s="37">
        <f>VLOOKUP(A95,'Hospitalisation Details'!A94:R2437,18,0)</f>
        <v>46.447638603696099</v>
      </c>
    </row>
    <row r="96" spans="1:17" x14ac:dyDescent="0.25">
      <c r="A96" s="27" t="s">
        <v>190</v>
      </c>
      <c r="B96" s="27" t="str">
        <f>VLOOKUP(A96,'Customer Name'!A95:E2430,4,0)</f>
        <v>Natalie</v>
      </c>
      <c r="C96" s="27">
        <f>VLOOKUP(A96,Table7[#All],2,0)</f>
        <v>48.31</v>
      </c>
      <c r="D96" s="27">
        <f>VLOOKUP(A96,Table7[#All],3,0)</f>
        <v>9.58</v>
      </c>
      <c r="E96" s="27" t="str">
        <f>VLOOKUP(A96,Table7[#All],4,0)</f>
        <v>yes</v>
      </c>
      <c r="F96" s="27" t="str">
        <f>VLOOKUP(A96,Table7[#All],5,0)</f>
        <v>No</v>
      </c>
      <c r="G96" s="27" t="str">
        <f>VLOOKUP(A96,Table7[#All],6,0)</f>
        <v>No</v>
      </c>
      <c r="H96" s="27">
        <f>VLOOKUP(A96,'Medical Examination'!A95:M2430,11,0)</f>
        <v>2</v>
      </c>
      <c r="I96" s="27" t="str">
        <f>VLOOKUP(A96,'Medical Examination'!A95:M2430,10,0)</f>
        <v>yes</v>
      </c>
      <c r="J96" s="27" t="str">
        <f>VLOOKUP(A96,'Medical Examination'!A95:M2430,12,0)</f>
        <v>Obesity</v>
      </c>
      <c r="K96" s="27" t="str">
        <f>VLOOKUP(A96,'Medical Examination'!A95:M2430,13,0)</f>
        <v>Diabetes</v>
      </c>
      <c r="L96" s="27" t="str">
        <f>VLOOKUP(A96,'Hospitalisation Details'!A95:R2438,17,0)</f>
        <v>25-Sep-1970</v>
      </c>
      <c r="M96" s="28">
        <f>VLOOKUP(A96,'Hospitalisation Details'!$A$1:$R$2344,6,0)</f>
        <v>40692.910000000003</v>
      </c>
      <c r="N96" s="27" t="str">
        <f>VLOOKUP(A96,'Hospitalisation Details'!$A$1:$R$2344,14,0)</f>
        <v>tier - 1</v>
      </c>
      <c r="O96" s="27" t="str">
        <f>VLOOKUP(A96,'Hospitalisation Details'!$A$1:$R$2344,15,0)</f>
        <v>tier - 1</v>
      </c>
      <c r="P96" s="27" t="str">
        <f>VLOOKUP(A96,'Hospitalisation Details'!$A$1:$R$2344,16,0)</f>
        <v>R1011</v>
      </c>
      <c r="Q96" s="37">
        <f>VLOOKUP(A96,'Hospitalisation Details'!A95:R2438,18,0)</f>
        <v>52.702225827713832</v>
      </c>
    </row>
    <row r="97" spans="1:17" x14ac:dyDescent="0.25">
      <c r="A97" s="27" t="s">
        <v>192</v>
      </c>
      <c r="B97" s="27" t="str">
        <f>VLOOKUP(A97,'Customer Name'!A96:E2431,4,0)</f>
        <v>Thomas</v>
      </c>
      <c r="C97" s="27">
        <f>VLOOKUP(A97,Table7[#All],2,0)</f>
        <v>48.99</v>
      </c>
      <c r="D97" s="27">
        <f>VLOOKUP(A97,Table7[#All],3,0)</f>
        <v>9.7799999999999994</v>
      </c>
      <c r="E97" s="27" t="str">
        <f>VLOOKUP(A97,Table7[#All],4,0)</f>
        <v>yes</v>
      </c>
      <c r="F97" s="27" t="str">
        <f>VLOOKUP(A97,Table7[#All],5,0)</f>
        <v>No</v>
      </c>
      <c r="G97" s="27" t="str">
        <f>VLOOKUP(A97,Table7[#All],6,0)</f>
        <v>No</v>
      </c>
      <c r="H97" s="27">
        <f>VLOOKUP(A97,'Medical Examination'!A96:M2431,11,0)</f>
        <v>1</v>
      </c>
      <c r="I97" s="27" t="str">
        <f>VLOOKUP(A97,'Medical Examination'!A96:M2431,10,0)</f>
        <v>yes</v>
      </c>
      <c r="J97" s="27" t="str">
        <f>VLOOKUP(A97,'Medical Examination'!A96:M2431,12,0)</f>
        <v>Obesity</v>
      </c>
      <c r="K97" s="27" t="str">
        <f>VLOOKUP(A97,'Medical Examination'!A96:M2431,13,0)</f>
        <v>Diabetes</v>
      </c>
      <c r="L97" s="27" t="str">
        <f>VLOOKUP(A97,'Hospitalisation Details'!A96:R2439,17,0)</f>
        <v>10-Jul-1975</v>
      </c>
      <c r="M97" s="28">
        <f>VLOOKUP(A97,'Hospitalisation Details'!$A$1:$R$2344,6,0)</f>
        <v>40590.550000000003</v>
      </c>
      <c r="N97" s="27" t="str">
        <f>VLOOKUP(A97,'Hospitalisation Details'!$A$1:$R$2344,14,0)</f>
        <v>tier - 1</v>
      </c>
      <c r="O97" s="27" t="str">
        <f>VLOOKUP(A97,'Hospitalisation Details'!$A$1:$R$2344,15,0)</f>
        <v>tier - 3</v>
      </c>
      <c r="P97" s="27" t="str">
        <f>VLOOKUP(A97,'Hospitalisation Details'!$A$1:$R$2344,16,0)</f>
        <v>R1012</v>
      </c>
      <c r="Q97" s="37">
        <f>VLOOKUP(A97,'Hospitalisation Details'!A96:R2439,18,0)</f>
        <v>47.913058054422528</v>
      </c>
    </row>
    <row r="98" spans="1:17" x14ac:dyDescent="0.25">
      <c r="A98" s="27" t="s">
        <v>194</v>
      </c>
      <c r="B98" s="27" t="str">
        <f>VLOOKUP(A98,'Customer Name'!A97:E2432,4,0)</f>
        <v>Pamela J.</v>
      </c>
      <c r="C98" s="27">
        <f>VLOOKUP(A98,Table7[#All],2,0)</f>
        <v>38.39</v>
      </c>
      <c r="D98" s="27">
        <f>VLOOKUP(A98,Table7[#All],3,0)</f>
        <v>4.1100000000000003</v>
      </c>
      <c r="E98" s="27" t="str">
        <f>VLOOKUP(A98,Table7[#All],4,0)</f>
        <v>yes</v>
      </c>
      <c r="F98" s="27" t="str">
        <f>VLOOKUP(A98,Table7[#All],5,0)</f>
        <v>No</v>
      </c>
      <c r="G98" s="27" t="str">
        <f>VLOOKUP(A98,Table7[#All],6,0)</f>
        <v>No</v>
      </c>
      <c r="H98" s="27">
        <f>VLOOKUP(A98,'Medical Examination'!A97:M2432,11,0)</f>
        <v>0</v>
      </c>
      <c r="I98" s="27" t="str">
        <f>VLOOKUP(A98,'Medical Examination'!A97:M2432,10,0)</f>
        <v>yes</v>
      </c>
      <c r="J98" s="27" t="str">
        <f>VLOOKUP(A98,'Medical Examination'!A97:M2432,12,0)</f>
        <v>Obesity</v>
      </c>
      <c r="K98" s="27" t="str">
        <f>VLOOKUP(A98,'Medical Examination'!A97:M2432,13,0)</f>
        <v>Normal</v>
      </c>
      <c r="L98" s="27" t="str">
        <f>VLOOKUP(A98,'Hospitalisation Details'!A97:R2440,17,0)</f>
        <v>3-Nov-1985</v>
      </c>
      <c r="M98" s="28">
        <f>VLOOKUP(A98,'Hospitalisation Details'!$A$1:$R$2344,6,0)</f>
        <v>40419.019999999997</v>
      </c>
      <c r="N98" s="27" t="str">
        <f>VLOOKUP(A98,'Hospitalisation Details'!$A$1:$R$2344,14,0)</f>
        <v>tier - 1</v>
      </c>
      <c r="O98" s="27" t="str">
        <f>VLOOKUP(A98,'Hospitalisation Details'!$A$1:$R$2344,15,0)</f>
        <v>tier - 2</v>
      </c>
      <c r="P98" s="27" t="str">
        <f>VLOOKUP(A98,'Hospitalisation Details'!$A$1:$R$2344,16,0)</f>
        <v>R1013</v>
      </c>
      <c r="Q98" s="37">
        <f>VLOOKUP(A98,'Hospitalisation Details'!A97:R2440,18,0)</f>
        <v>37.595408593091825</v>
      </c>
    </row>
    <row r="99" spans="1:17" x14ac:dyDescent="0.25">
      <c r="A99" s="27" t="s">
        <v>196</v>
      </c>
      <c r="B99" s="27" t="str">
        <f>VLOOKUP(A99,'Customer Name'!A98:E2433,4,0)</f>
        <v>Jessica</v>
      </c>
      <c r="C99" s="27">
        <f>VLOOKUP(A99,Table7[#All],2,0)</f>
        <v>44.34</v>
      </c>
      <c r="D99" s="27">
        <f>VLOOKUP(A99,Table7[#All],3,0)</f>
        <v>4.0199999999999996</v>
      </c>
      <c r="E99" s="27" t="str">
        <f>VLOOKUP(A99,Table7[#All],4,0)</f>
        <v>yes</v>
      </c>
      <c r="F99" s="27" t="str">
        <f>VLOOKUP(A99,Table7[#All],5,0)</f>
        <v>No</v>
      </c>
      <c r="G99" s="27" t="str">
        <f>VLOOKUP(A99,Table7[#All],6,0)</f>
        <v>No</v>
      </c>
      <c r="H99" s="27">
        <f>VLOOKUP(A99,'Medical Examination'!A98:M2433,11,0)</f>
        <v>2</v>
      </c>
      <c r="I99" s="27" t="str">
        <f>VLOOKUP(A99,'Medical Examination'!A98:M2433,10,0)</f>
        <v>yes</v>
      </c>
      <c r="J99" s="27" t="str">
        <f>VLOOKUP(A99,'Medical Examination'!A98:M2433,12,0)</f>
        <v>Obesity</v>
      </c>
      <c r="K99" s="27" t="str">
        <f>VLOOKUP(A99,'Medical Examination'!A98:M2433,13,0)</f>
        <v>Normal</v>
      </c>
      <c r="L99" s="27" t="str">
        <f>VLOOKUP(A99,'Hospitalisation Details'!A98:R2441,17,0)</f>
        <v>12-Aug-1966</v>
      </c>
      <c r="M99" s="28">
        <f>VLOOKUP(A99,'Hospitalisation Details'!$A$1:$R$2344,6,0)</f>
        <v>40373.74</v>
      </c>
      <c r="N99" s="27" t="str">
        <f>VLOOKUP(A99,'Hospitalisation Details'!$A$1:$R$2344,14,0)</f>
        <v>tier - 1</v>
      </c>
      <c r="O99" s="27" t="str">
        <f>VLOOKUP(A99,'Hospitalisation Details'!$A$1:$R$2344,15,0)</f>
        <v>tier - 3</v>
      </c>
      <c r="P99" s="27" t="str">
        <f>VLOOKUP(A99,'Hospitalisation Details'!$A$1:$R$2344,16,0)</f>
        <v>R1011</v>
      </c>
      <c r="Q99" s="37">
        <f>VLOOKUP(A99,'Hospitalisation Details'!A98:R2441,18,0)</f>
        <v>56.82269637462236</v>
      </c>
    </row>
    <row r="100" spans="1:17" x14ac:dyDescent="0.25">
      <c r="A100" s="27" t="s">
        <v>198</v>
      </c>
      <c r="B100" s="27" t="str">
        <f>VLOOKUP(A100,'Customer Name'!A99:E2434,4,0)</f>
        <v>Ron N</v>
      </c>
      <c r="C100" s="27">
        <f>VLOOKUP(A100,Table7[#All],2,0)</f>
        <v>41.51</v>
      </c>
      <c r="D100" s="27">
        <f>VLOOKUP(A100,Table7[#All],3,0)</f>
        <v>6.92</v>
      </c>
      <c r="E100" s="27" t="str">
        <f>VLOOKUP(A100,Table7[#All],4,0)</f>
        <v>No</v>
      </c>
      <c r="F100" s="27" t="str">
        <f>VLOOKUP(A100,Table7[#All],5,0)</f>
        <v>No</v>
      </c>
      <c r="G100" s="27" t="str">
        <f>VLOOKUP(A100,Table7[#All],6,0)</f>
        <v>No</v>
      </c>
      <c r="H100" s="27">
        <f>VLOOKUP(A100,'Medical Examination'!A99:M2434,11,0)</f>
        <v>0</v>
      </c>
      <c r="I100" s="27" t="str">
        <f>VLOOKUP(A100,'Medical Examination'!A99:M2434,10,0)</f>
        <v>yes</v>
      </c>
      <c r="J100" s="27" t="str">
        <f>VLOOKUP(A100,'Medical Examination'!A99:M2434,12,0)</f>
        <v>Obesity</v>
      </c>
      <c r="K100" s="27" t="str">
        <f>VLOOKUP(A100,'Medical Examination'!A99:M2434,13,0)</f>
        <v>Diabetes</v>
      </c>
      <c r="L100" s="27" t="str">
        <f>VLOOKUP(A100,'Hospitalisation Details'!A99:R2442,17,0)</f>
        <v>4-Sep-1962</v>
      </c>
      <c r="M100" s="28">
        <f>VLOOKUP(A100,'Hospitalisation Details'!$A$1:$R$2344,6,0)</f>
        <v>40309.93</v>
      </c>
      <c r="N100" s="27" t="str">
        <f>VLOOKUP(A100,'Hospitalisation Details'!$A$1:$R$2344,14,0)</f>
        <v>tier - 1</v>
      </c>
      <c r="O100" s="27" t="str">
        <f>VLOOKUP(A100,'Hospitalisation Details'!$A$1:$R$2344,15,0)</f>
        <v>tier - 3</v>
      </c>
      <c r="P100" s="27" t="str">
        <f>VLOOKUP(A100,'Hospitalisation Details'!$A$1:$R$2344,16,0)</f>
        <v>R1011</v>
      </c>
      <c r="Q100" s="37">
        <f>VLOOKUP(A100,'Hospitalisation Details'!A99:R2442,18,0)</f>
        <v>60.759726208876131</v>
      </c>
    </row>
    <row r="101" spans="1:17" x14ac:dyDescent="0.25">
      <c r="A101" s="27" t="s">
        <v>200</v>
      </c>
      <c r="B101" s="27" t="str">
        <f>VLOOKUP(A101,'Customer Name'!A100:E2435,4,0)</f>
        <v>Daniel</v>
      </c>
      <c r="C101" s="27">
        <f>VLOOKUP(A101,Table7[#All],2,0)</f>
        <v>48.2</v>
      </c>
      <c r="D101" s="27">
        <f>VLOOKUP(A101,Table7[#All],3,0)</f>
        <v>4.84</v>
      </c>
      <c r="E101" s="27" t="str">
        <f>VLOOKUP(A101,Table7[#All],4,0)</f>
        <v>No</v>
      </c>
      <c r="F101" s="27" t="str">
        <f>VLOOKUP(A101,Table7[#All],5,0)</f>
        <v>No</v>
      </c>
      <c r="G101" s="27" t="str">
        <f>VLOOKUP(A101,Table7[#All],6,0)</f>
        <v>No</v>
      </c>
      <c r="H101" s="27">
        <f>VLOOKUP(A101,'Medical Examination'!A100:M2435,11,0)</f>
        <v>0</v>
      </c>
      <c r="I101" s="27" t="str">
        <f>VLOOKUP(A101,'Medical Examination'!A100:M2435,10,0)</f>
        <v>yes</v>
      </c>
      <c r="J101" s="27" t="str">
        <f>VLOOKUP(A101,'Medical Examination'!A100:M2435,12,0)</f>
        <v>Obesity</v>
      </c>
      <c r="K101" s="27" t="str">
        <f>VLOOKUP(A101,'Medical Examination'!A100:M2435,13,0)</f>
        <v>Normal</v>
      </c>
      <c r="L101" s="27" t="str">
        <f>VLOOKUP(A101,'Hospitalisation Details'!A100:R2443,17,0)</f>
        <v>27-Jun-1977</v>
      </c>
      <c r="M101" s="28">
        <f>VLOOKUP(A101,'Hospitalisation Details'!$A$1:$R$2344,6,0)</f>
        <v>40284.379999999997</v>
      </c>
      <c r="N101" s="27" t="str">
        <f>VLOOKUP(A101,'Hospitalisation Details'!$A$1:$R$2344,14,0)</f>
        <v>tier - 1</v>
      </c>
      <c r="O101" s="27" t="str">
        <f>VLOOKUP(A101,'Hospitalisation Details'!$A$1:$R$2344,15,0)</f>
        <v>tier - 3</v>
      </c>
      <c r="P101" s="27" t="str">
        <f>VLOOKUP(A101,'Hospitalisation Details'!$A$1:$R$2344,16,0)</f>
        <v>R1012</v>
      </c>
      <c r="Q101" s="37">
        <f>VLOOKUP(A101,'Hospitalisation Details'!A100:R2443,18,0)</f>
        <v>45.948619363858789</v>
      </c>
    </row>
    <row r="102" spans="1:17" x14ac:dyDescent="0.25">
      <c r="A102" s="27" t="s">
        <v>202</v>
      </c>
      <c r="B102" s="27" t="str">
        <f>VLOOKUP(A102,'Customer Name'!A101:E2436,4,0)</f>
        <v>Brian</v>
      </c>
      <c r="C102" s="27">
        <f>VLOOKUP(A102,Table7[#All],2,0)</f>
        <v>35.75</v>
      </c>
      <c r="D102" s="27">
        <f>VLOOKUP(A102,Table7[#All],3,0)</f>
        <v>8</v>
      </c>
      <c r="E102" s="27" t="str">
        <f>VLOOKUP(A102,Table7[#All],4,0)</f>
        <v>yes</v>
      </c>
      <c r="F102" s="27" t="str">
        <f>VLOOKUP(A102,Table7[#All],5,0)</f>
        <v>No</v>
      </c>
      <c r="G102" s="27" t="str">
        <f>VLOOKUP(A102,Table7[#All],6,0)</f>
        <v>No</v>
      </c>
      <c r="H102" s="27">
        <f>VLOOKUP(A102,'Medical Examination'!A101:M2436,11,0)</f>
        <v>0</v>
      </c>
      <c r="I102" s="27" t="str">
        <f>VLOOKUP(A102,'Medical Examination'!A101:M2436,10,0)</f>
        <v>yes</v>
      </c>
      <c r="J102" s="27" t="str">
        <f>VLOOKUP(A102,'Medical Examination'!A101:M2436,12,0)</f>
        <v>Obesity</v>
      </c>
      <c r="K102" s="27" t="str">
        <f>VLOOKUP(A102,'Medical Examination'!A101:M2436,13,0)</f>
        <v>Diabetes</v>
      </c>
      <c r="L102" s="27" t="str">
        <f>VLOOKUP(A102,'Hospitalisation Details'!A101:R2444,17,0)</f>
        <v>4-Oct-1981</v>
      </c>
      <c r="M102" s="28">
        <f>VLOOKUP(A102,'Hospitalisation Details'!$A$1:$R$2344,6,0)</f>
        <v>40273.65</v>
      </c>
      <c r="N102" s="27" t="str">
        <f>VLOOKUP(A102,'Hospitalisation Details'!$A$1:$R$2344,14,0)</f>
        <v>tier - 1</v>
      </c>
      <c r="O102" s="27" t="str">
        <f>VLOOKUP(A102,'Hospitalisation Details'!$A$1:$R$2344,15,0)</f>
        <v>tier - 3</v>
      </c>
      <c r="P102" s="27" t="str">
        <f>VLOOKUP(A102,'Hospitalisation Details'!$A$1:$R$2344,16,0)</f>
        <v>R1013</v>
      </c>
      <c r="Q102" s="37">
        <f>VLOOKUP(A102,'Hospitalisation Details'!A101:R2444,18,0)</f>
        <v>41.677554918815666</v>
      </c>
    </row>
    <row r="103" spans="1:17" x14ac:dyDescent="0.25">
      <c r="A103" s="27" t="s">
        <v>204</v>
      </c>
      <c r="B103" s="27" t="str">
        <f>VLOOKUP(A103,'Customer Name'!A102:E2437,4,0)</f>
        <v>Sari</v>
      </c>
      <c r="C103" s="27">
        <f>VLOOKUP(A103,Table7[#All],2,0)</f>
        <v>53.81</v>
      </c>
      <c r="D103" s="27">
        <f>VLOOKUP(A103,Table7[#All],3,0)</f>
        <v>8.77</v>
      </c>
      <c r="E103" s="27" t="str">
        <f>VLOOKUP(A103,Table7[#All],4,0)</f>
        <v>yes</v>
      </c>
      <c r="F103" s="27" t="str">
        <f>VLOOKUP(A103,Table7[#All],5,0)</f>
        <v>No</v>
      </c>
      <c r="G103" s="27" t="str">
        <f>VLOOKUP(A103,Table7[#All],6,0)</f>
        <v>No</v>
      </c>
      <c r="H103" s="27">
        <f>VLOOKUP(A103,'Medical Examination'!A102:M2437,11,0)</f>
        <v>0</v>
      </c>
      <c r="I103" s="27" t="str">
        <f>VLOOKUP(A103,'Medical Examination'!A102:M2437,10,0)</f>
        <v>yes</v>
      </c>
      <c r="J103" s="27" t="str">
        <f>VLOOKUP(A103,'Medical Examination'!A102:M2437,12,0)</f>
        <v>Obesity</v>
      </c>
      <c r="K103" s="27" t="str">
        <f>VLOOKUP(A103,'Medical Examination'!A102:M2437,13,0)</f>
        <v>Diabetes</v>
      </c>
      <c r="L103" s="27" t="str">
        <f>VLOOKUP(A103,'Hospitalisation Details'!A102:R2445,17,0)</f>
        <v>28-Jul-1981</v>
      </c>
      <c r="M103" s="28">
        <f>VLOOKUP(A103,'Hospitalisation Details'!$A$1:$R$2344,6,0)</f>
        <v>40208.559999999998</v>
      </c>
      <c r="N103" s="27" t="str">
        <f>VLOOKUP(A103,'Hospitalisation Details'!$A$1:$R$2344,14,0)</f>
        <v>tier - 1</v>
      </c>
      <c r="O103" s="27" t="str">
        <f>VLOOKUP(A103,'Hospitalisation Details'!$A$1:$R$2344,15,0)</f>
        <v>tier - 2</v>
      </c>
      <c r="P103" s="27" t="str">
        <f>VLOOKUP(A103,'Hospitalisation Details'!$A$1:$R$2344,16,0)</f>
        <v>R1011</v>
      </c>
      <c r="Q103" s="37">
        <f>VLOOKUP(A103,'Hospitalisation Details'!A102:R2445,18,0)</f>
        <v>41.863737663164599</v>
      </c>
    </row>
    <row r="104" spans="1:17" x14ac:dyDescent="0.25">
      <c r="A104" s="27" t="s">
        <v>206</v>
      </c>
      <c r="B104" s="27" t="str">
        <f>VLOOKUP(A104,'Customer Name'!A103:E2438,4,0)</f>
        <v>Robert M.</v>
      </c>
      <c r="C104" s="27">
        <f>VLOOKUP(A104,Table7[#All],2,0)</f>
        <v>49.48</v>
      </c>
      <c r="D104" s="27">
        <f>VLOOKUP(A104,Table7[#All],3,0)</f>
        <v>4.96</v>
      </c>
      <c r="E104" s="27" t="str">
        <f>VLOOKUP(A104,Table7[#All],4,0)</f>
        <v>No</v>
      </c>
      <c r="F104" s="27" t="str">
        <f>VLOOKUP(A104,Table7[#All],5,0)</f>
        <v>No</v>
      </c>
      <c r="G104" s="27" t="str">
        <f>VLOOKUP(A104,Table7[#All],6,0)</f>
        <v>Yes</v>
      </c>
      <c r="H104" s="27">
        <f>VLOOKUP(A104,'Medical Examination'!A103:M2438,11,0)</f>
        <v>1</v>
      </c>
      <c r="I104" s="27" t="str">
        <f>VLOOKUP(A104,'Medical Examination'!A103:M2438,10,0)</f>
        <v>yes</v>
      </c>
      <c r="J104" s="27" t="str">
        <f>VLOOKUP(A104,'Medical Examination'!A103:M2438,12,0)</f>
        <v>Obesity</v>
      </c>
      <c r="K104" s="27" t="str">
        <f>VLOOKUP(A104,'Medical Examination'!A103:M2438,13,0)</f>
        <v>Normal</v>
      </c>
      <c r="L104" s="27" t="str">
        <f>VLOOKUP(A104,'Hospitalisation Details'!A103:R2446,17,0)</f>
        <v>18-Aug-1979</v>
      </c>
      <c r="M104" s="28">
        <f>VLOOKUP(A104,'Hospitalisation Details'!$A$1:$R$2344,6,0)</f>
        <v>40204.83</v>
      </c>
      <c r="N104" s="27" t="str">
        <f>VLOOKUP(A104,'Hospitalisation Details'!$A$1:$R$2344,14,0)</f>
        <v>tier - 1</v>
      </c>
      <c r="O104" s="27" t="str">
        <f>VLOOKUP(A104,'Hospitalisation Details'!$A$1:$R$2344,15,0)</f>
        <v>tier - 3</v>
      </c>
      <c r="P104" s="27" t="str">
        <f>VLOOKUP(A104,'Hospitalisation Details'!$A$1:$R$2344,16,0)</f>
        <v>R1012</v>
      </c>
      <c r="Q104" s="37">
        <f>VLOOKUP(A104,'Hospitalisation Details'!A103:R2446,18,0)</f>
        <v>43.806278899975659</v>
      </c>
    </row>
    <row r="105" spans="1:17" x14ac:dyDescent="0.25">
      <c r="A105" s="27" t="s">
        <v>208</v>
      </c>
      <c r="B105" s="27" t="str">
        <f>VLOOKUP(A105,'Customer Name'!A104:E2439,4,0)</f>
        <v>Ricardo</v>
      </c>
      <c r="C105" s="27">
        <f>VLOOKUP(A105,Table7[#All],2,0)</f>
        <v>34.1</v>
      </c>
      <c r="D105" s="27">
        <f>VLOOKUP(A105,Table7[#All],3,0)</f>
        <v>4.43</v>
      </c>
      <c r="E105" s="27" t="str">
        <f>VLOOKUP(A105,Table7[#All],4,0)</f>
        <v>yes</v>
      </c>
      <c r="F105" s="27" t="str">
        <f>VLOOKUP(A105,Table7[#All],5,0)</f>
        <v>No</v>
      </c>
      <c r="G105" s="27" t="str">
        <f>VLOOKUP(A105,Table7[#All],6,0)</f>
        <v>No</v>
      </c>
      <c r="H105" s="27">
        <f>VLOOKUP(A105,'Medical Examination'!A104:M2439,11,0)</f>
        <v>0</v>
      </c>
      <c r="I105" s="27" t="str">
        <f>VLOOKUP(A105,'Medical Examination'!A104:M2439,10,0)</f>
        <v>yes</v>
      </c>
      <c r="J105" s="27" t="str">
        <f>VLOOKUP(A105,'Medical Examination'!A104:M2439,12,0)</f>
        <v>Obesity</v>
      </c>
      <c r="K105" s="27" t="str">
        <f>VLOOKUP(A105,'Medical Examination'!A104:M2439,13,0)</f>
        <v>Normal</v>
      </c>
      <c r="L105" s="27" t="str">
        <f>VLOOKUP(A105,'Hospitalisation Details'!A104:R2447,17,0)</f>
        <v>21-Oct-1985</v>
      </c>
      <c r="M105" s="28">
        <f>VLOOKUP(A105,'Hospitalisation Details'!$A$1:$R$2344,6,0)</f>
        <v>40182.25</v>
      </c>
      <c r="N105" s="27" t="str">
        <f>VLOOKUP(A105,'Hospitalisation Details'!$A$1:$R$2344,14,0)</f>
        <v>tier - 1</v>
      </c>
      <c r="O105" s="27" t="str">
        <f>VLOOKUP(A105,'Hospitalisation Details'!$A$1:$R$2344,15,0)</f>
        <v>tier - 2</v>
      </c>
      <c r="P105" s="27" t="str">
        <f>VLOOKUP(A105,'Hospitalisation Details'!$A$1:$R$2344,16,0)</f>
        <v>R1011</v>
      </c>
      <c r="Q105" s="37">
        <f>VLOOKUP(A105,'Hospitalisation Details'!A104:R2447,18,0)</f>
        <v>37.631002527379948</v>
      </c>
    </row>
    <row r="106" spans="1:17" x14ac:dyDescent="0.25">
      <c r="A106" s="27" t="s">
        <v>210</v>
      </c>
      <c r="B106" s="27" t="str">
        <f>VLOOKUP(A106,'Customer Name'!A105:E2440,4,0)</f>
        <v>Gedion</v>
      </c>
      <c r="C106" s="27">
        <f>VLOOKUP(A106,Table7[#All],2,0)</f>
        <v>35.299999999999997</v>
      </c>
      <c r="D106" s="27">
        <f>VLOOKUP(A106,Table7[#All],3,0)</f>
        <v>5.82</v>
      </c>
      <c r="E106" s="27" t="str">
        <f>VLOOKUP(A106,Table7[#All],4,0)</f>
        <v>yes</v>
      </c>
      <c r="F106" s="27" t="str">
        <f>VLOOKUP(A106,Table7[#All],5,0)</f>
        <v>No</v>
      </c>
      <c r="G106" s="27" t="str">
        <f>VLOOKUP(A106,Table7[#All],6,0)</f>
        <v>Yes</v>
      </c>
      <c r="H106" s="27">
        <f>VLOOKUP(A106,'Medical Examination'!A105:M2440,11,0)</f>
        <v>1</v>
      </c>
      <c r="I106" s="27" t="str">
        <f>VLOOKUP(A106,'Medical Examination'!A105:M2440,10,0)</f>
        <v>yes</v>
      </c>
      <c r="J106" s="27" t="str">
        <f>VLOOKUP(A106,'Medical Examination'!A105:M2440,12,0)</f>
        <v>Obesity</v>
      </c>
      <c r="K106" s="27" t="str">
        <f>VLOOKUP(A106,'Medical Examination'!A105:M2440,13,0)</f>
        <v>Prediabetes</v>
      </c>
      <c r="L106" s="27" t="str">
        <f>VLOOKUP(A106,'Hospitalisation Details'!A105:R2448,17,0)</f>
        <v>14-Oct-1983</v>
      </c>
      <c r="M106" s="28">
        <f>VLOOKUP(A106,'Hospitalisation Details'!$A$1:$R$2344,6,0)</f>
        <v>40103.89</v>
      </c>
      <c r="N106" s="27" t="str">
        <f>VLOOKUP(A106,'Hospitalisation Details'!$A$1:$R$2344,14,0)</f>
        <v>tier - 1</v>
      </c>
      <c r="O106" s="27" t="str">
        <f>VLOOKUP(A106,'Hospitalisation Details'!$A$1:$R$2344,15,0)</f>
        <v>tier - 2</v>
      </c>
      <c r="P106" s="27" t="str">
        <f>VLOOKUP(A106,'Hospitalisation Details'!$A$1:$R$2344,16,0)</f>
        <v>R1011</v>
      </c>
      <c r="Q106" s="37">
        <f>VLOOKUP(A106,'Hospitalisation Details'!A105:R2448,18,0)</f>
        <v>39.650217028380631</v>
      </c>
    </row>
    <row r="107" spans="1:17" x14ac:dyDescent="0.25">
      <c r="A107" s="27" t="s">
        <v>212</v>
      </c>
      <c r="B107" s="27" t="str">
        <f>VLOOKUP(A107,'Customer Name'!A106:E2441,4,0)</f>
        <v>Mark</v>
      </c>
      <c r="C107" s="27">
        <f>VLOOKUP(A107,Table7[#All],2,0)</f>
        <v>43.83</v>
      </c>
      <c r="D107" s="27">
        <f>VLOOKUP(A107,Table7[#All],3,0)</f>
        <v>6.03</v>
      </c>
      <c r="E107" s="27" t="str">
        <f>VLOOKUP(A107,Table7[#All],4,0)</f>
        <v>yes</v>
      </c>
      <c r="F107" s="27" t="str">
        <f>VLOOKUP(A107,Table7[#All],5,0)</f>
        <v>No</v>
      </c>
      <c r="G107" s="27" t="str">
        <f>VLOOKUP(A107,Table7[#All],6,0)</f>
        <v>No</v>
      </c>
      <c r="H107" s="27">
        <f>VLOOKUP(A107,'Medical Examination'!A106:M2441,11,0)</f>
        <v>2</v>
      </c>
      <c r="I107" s="27" t="str">
        <f>VLOOKUP(A107,'Medical Examination'!A106:M2441,10,0)</f>
        <v>yes</v>
      </c>
      <c r="J107" s="27" t="str">
        <f>VLOOKUP(A107,'Medical Examination'!A106:M2441,12,0)</f>
        <v>Obesity</v>
      </c>
      <c r="K107" s="27" t="str">
        <f>VLOOKUP(A107,'Medical Examination'!A106:M2441,13,0)</f>
        <v>Prediabetes</v>
      </c>
      <c r="L107" s="27" t="str">
        <f>VLOOKUP(A107,'Hospitalisation Details'!A106:R2449,17,0)</f>
        <v>12-Aug-1966</v>
      </c>
      <c r="M107" s="28">
        <f>VLOOKUP(A107,'Hospitalisation Details'!$A$1:$R$2344,6,0)</f>
        <v>40069.440000000002</v>
      </c>
      <c r="N107" s="27" t="str">
        <f>VLOOKUP(A107,'Hospitalisation Details'!$A$1:$R$2344,14,0)</f>
        <v>tier - 1</v>
      </c>
      <c r="O107" s="27" t="str">
        <f>VLOOKUP(A107,'Hospitalisation Details'!$A$1:$R$2344,15,0)</f>
        <v>tier - 3</v>
      </c>
      <c r="P107" s="27" t="str">
        <f>VLOOKUP(A107,'Hospitalisation Details'!$A$1:$R$2344,16,0)</f>
        <v>R1011</v>
      </c>
      <c r="Q107" s="37">
        <f>VLOOKUP(A107,'Hospitalisation Details'!A106:R2449,18,0)</f>
        <v>56.82269637462236</v>
      </c>
    </row>
    <row r="108" spans="1:17" x14ac:dyDescent="0.25">
      <c r="A108" s="27" t="s">
        <v>214</v>
      </c>
      <c r="B108" s="27" t="str">
        <f>VLOOKUP(A108,'Customer Name'!A107:E2442,4,0)</f>
        <v>Gamini P.</v>
      </c>
      <c r="C108" s="27">
        <f>VLOOKUP(A108,Table7[#All],2,0)</f>
        <v>50.07</v>
      </c>
      <c r="D108" s="27">
        <f>VLOOKUP(A108,Table7[#All],3,0)</f>
        <v>9.27</v>
      </c>
      <c r="E108" s="27" t="str">
        <f>VLOOKUP(A108,Table7[#All],4,0)</f>
        <v>No</v>
      </c>
      <c r="F108" s="27" t="str">
        <f>VLOOKUP(A108,Table7[#All],5,0)</f>
        <v>No</v>
      </c>
      <c r="G108" s="27" t="str">
        <f>VLOOKUP(A108,Table7[#All],6,0)</f>
        <v>No</v>
      </c>
      <c r="H108" s="27">
        <f>VLOOKUP(A108,'Medical Examination'!A107:M2442,11,0)</f>
        <v>0</v>
      </c>
      <c r="I108" s="27" t="str">
        <f>VLOOKUP(A108,'Medical Examination'!A107:M2442,10,0)</f>
        <v>yes</v>
      </c>
      <c r="J108" s="27" t="str">
        <f>VLOOKUP(A108,'Medical Examination'!A107:M2442,12,0)</f>
        <v>Obesity</v>
      </c>
      <c r="K108" s="27" t="str">
        <f>VLOOKUP(A108,'Medical Examination'!A107:M2442,13,0)</f>
        <v>Diabetes</v>
      </c>
      <c r="L108" s="27" t="str">
        <f>VLOOKUP(A108,'Hospitalisation Details'!A107:R2450,17,0)</f>
        <v>20-Dec-1978</v>
      </c>
      <c r="M108" s="28">
        <f>VLOOKUP(A108,'Hospitalisation Details'!$A$1:$R$2344,6,0)</f>
        <v>40054.730000000003</v>
      </c>
      <c r="N108" s="27" t="str">
        <f>VLOOKUP(A108,'Hospitalisation Details'!$A$1:$R$2344,14,0)</f>
        <v>tier - 1</v>
      </c>
      <c r="O108" s="27" t="str">
        <f>VLOOKUP(A108,'Hospitalisation Details'!$A$1:$R$2344,15,0)</f>
        <v>tier - 3</v>
      </c>
      <c r="P108" s="27" t="str">
        <f>VLOOKUP(A108,'Hospitalisation Details'!$A$1:$R$2344,16,0)</f>
        <v>R1011</v>
      </c>
      <c r="Q108" s="37">
        <f>VLOOKUP(A108,'Hospitalisation Details'!A107:R2450,18,0)</f>
        <v>44.466757931075527</v>
      </c>
    </row>
    <row r="109" spans="1:17" x14ac:dyDescent="0.25">
      <c r="A109" s="27" t="s">
        <v>216</v>
      </c>
      <c r="B109" s="27" t="str">
        <f>VLOOKUP(A109,'Customer Name'!A108:E2443,4,0)</f>
        <v>Emily J</v>
      </c>
      <c r="C109" s="27">
        <f>VLOOKUP(A109,Table7[#All],2,0)</f>
        <v>32.774999999999999</v>
      </c>
      <c r="D109" s="27">
        <f>VLOOKUP(A109,Table7[#All],3,0)</f>
        <v>5.53</v>
      </c>
      <c r="E109" s="27" t="str">
        <f>VLOOKUP(A109,Table7[#All],4,0)</f>
        <v>No</v>
      </c>
      <c r="F109" s="27" t="str">
        <f>VLOOKUP(A109,Table7[#All],5,0)</f>
        <v>No</v>
      </c>
      <c r="G109" s="27" t="str">
        <f>VLOOKUP(A109,Table7[#All],6,0)</f>
        <v>No</v>
      </c>
      <c r="H109" s="27">
        <f>VLOOKUP(A109,'Medical Examination'!A108:M2443,11,0)</f>
        <v>0</v>
      </c>
      <c r="I109" s="27" t="str">
        <f>VLOOKUP(A109,'Medical Examination'!A108:M2443,10,0)</f>
        <v>yes</v>
      </c>
      <c r="J109" s="27" t="str">
        <f>VLOOKUP(A109,'Medical Examination'!A108:M2443,12,0)</f>
        <v>Obesity</v>
      </c>
      <c r="K109" s="27" t="str">
        <f>VLOOKUP(A109,'Medical Examination'!A108:M2443,13,0)</f>
        <v>Normal</v>
      </c>
      <c r="L109" s="27" t="str">
        <f>VLOOKUP(A109,'Hospitalisation Details'!A108:R2451,17,0)</f>
        <v>25-Dec-1982</v>
      </c>
      <c r="M109" s="28">
        <f>VLOOKUP(A109,'Hospitalisation Details'!$A$1:$R$2344,6,0)</f>
        <v>40003.33</v>
      </c>
      <c r="N109" s="27" t="str">
        <f>VLOOKUP(A109,'Hospitalisation Details'!$A$1:$R$2344,14,0)</f>
        <v>tier - 1</v>
      </c>
      <c r="O109" s="27" t="str">
        <f>VLOOKUP(A109,'Hospitalisation Details'!$A$1:$R$2344,15,0)</f>
        <v>tier - 1</v>
      </c>
      <c r="P109" s="27" t="str">
        <f>VLOOKUP(A109,'Hospitalisation Details'!$A$1:$R$2344,16,0)</f>
        <v>R1012</v>
      </c>
      <c r="Q109" s="37">
        <f>VLOOKUP(A109,'Hospitalisation Details'!A108:R2451,18,0)</f>
        <v>40.453063885267277</v>
      </c>
    </row>
    <row r="110" spans="1:17" x14ac:dyDescent="0.25">
      <c r="A110" s="27" t="s">
        <v>218</v>
      </c>
      <c r="B110" s="27" t="str">
        <f>VLOOKUP(A110,'Customer Name'!A109:E2444,4,0)</f>
        <v>Amanda</v>
      </c>
      <c r="C110" s="27">
        <f>VLOOKUP(A110,Table7[#All],2,0)</f>
        <v>34.104999999999997</v>
      </c>
      <c r="D110" s="27">
        <f>VLOOKUP(A110,Table7[#All],3,0)</f>
        <v>5.07</v>
      </c>
      <c r="E110" s="27" t="str">
        <f>VLOOKUP(A110,Table7[#All],4,0)</f>
        <v>No</v>
      </c>
      <c r="F110" s="27" t="str">
        <f>VLOOKUP(A110,Table7[#All],5,0)</f>
        <v>No</v>
      </c>
      <c r="G110" s="27" t="str">
        <f>VLOOKUP(A110,Table7[#All],6,0)</f>
        <v>No</v>
      </c>
      <c r="H110" s="27">
        <f>VLOOKUP(A110,'Medical Examination'!A109:M2444,11,0)</f>
        <v>1</v>
      </c>
      <c r="I110" s="27" t="str">
        <f>VLOOKUP(A110,'Medical Examination'!A109:M2444,10,0)</f>
        <v>yes</v>
      </c>
      <c r="J110" s="27" t="str">
        <f>VLOOKUP(A110,'Medical Examination'!A109:M2444,12,0)</f>
        <v>Obesity</v>
      </c>
      <c r="K110" s="27" t="str">
        <f>VLOOKUP(A110,'Medical Examination'!A109:M2444,13,0)</f>
        <v>Normal</v>
      </c>
      <c r="L110" s="27" t="str">
        <f>VLOOKUP(A110,'Hospitalisation Details'!A109:R2452,17,0)</f>
        <v>8-Aug-1987</v>
      </c>
      <c r="M110" s="28">
        <f>VLOOKUP(A110,'Hospitalisation Details'!$A$1:$R$2344,6,0)</f>
        <v>39983.43</v>
      </c>
      <c r="N110" s="27" t="str">
        <f>VLOOKUP(A110,'Hospitalisation Details'!$A$1:$R$2344,14,0)</f>
        <v>tier - 2</v>
      </c>
      <c r="O110" s="27" t="str">
        <f>VLOOKUP(A110,'Hospitalisation Details'!$A$1:$R$2344,15,0)</f>
        <v>tier - 3</v>
      </c>
      <c r="P110" s="27" t="str">
        <f>VLOOKUP(A110,'Hospitalisation Details'!$A$1:$R$2344,16,0)</f>
        <v>R1012</v>
      </c>
      <c r="Q110" s="37">
        <f>VLOOKUP(A110,'Hospitalisation Details'!A109:R2452,18,0)</f>
        <v>35.833653988456419</v>
      </c>
    </row>
    <row r="111" spans="1:17" x14ac:dyDescent="0.25">
      <c r="A111" s="27" t="s">
        <v>220</v>
      </c>
      <c r="B111" s="27" t="str">
        <f>VLOOKUP(A111,'Customer Name'!A110:E2445,4,0)</f>
        <v>Nicholas</v>
      </c>
      <c r="C111" s="27">
        <f>VLOOKUP(A111,Table7[#All],2,0)</f>
        <v>48.93</v>
      </c>
      <c r="D111" s="27">
        <f>VLOOKUP(A111,Table7[#All],3,0)</f>
        <v>11.17</v>
      </c>
      <c r="E111" s="27" t="str">
        <f>VLOOKUP(A111,Table7[#All],4,0)</f>
        <v>yes</v>
      </c>
      <c r="F111" s="27" t="str">
        <f>VLOOKUP(A111,Table7[#All],5,0)</f>
        <v>No</v>
      </c>
      <c r="G111" s="27" t="str">
        <f>VLOOKUP(A111,Table7[#All],6,0)</f>
        <v>No</v>
      </c>
      <c r="H111" s="27">
        <f>VLOOKUP(A111,'Medical Examination'!A110:M2445,11,0)</f>
        <v>1</v>
      </c>
      <c r="I111" s="27" t="str">
        <f>VLOOKUP(A111,'Medical Examination'!A110:M2445,10,0)</f>
        <v>yes</v>
      </c>
      <c r="J111" s="27" t="str">
        <f>VLOOKUP(A111,'Medical Examination'!A110:M2445,12,0)</f>
        <v>Obesity</v>
      </c>
      <c r="K111" s="27" t="str">
        <f>VLOOKUP(A111,'Medical Examination'!A110:M2445,13,0)</f>
        <v>Diabetes</v>
      </c>
      <c r="L111" s="27" t="str">
        <f>VLOOKUP(A111,'Hospitalisation Details'!A110:R2453,17,0)</f>
        <v>2-Dec-1975</v>
      </c>
      <c r="M111" s="28">
        <f>VLOOKUP(A111,'Hospitalisation Details'!$A$1:$R$2344,6,0)</f>
        <v>39963.120000000003</v>
      </c>
      <c r="N111" s="27" t="str">
        <f>VLOOKUP(A111,'Hospitalisation Details'!$A$1:$R$2344,14,0)</f>
        <v>tier - 2</v>
      </c>
      <c r="O111" s="27" t="str">
        <f>VLOOKUP(A111,'Hospitalisation Details'!$A$1:$R$2344,15,0)</f>
        <v>tier - 2</v>
      </c>
      <c r="P111" s="27" t="str">
        <f>VLOOKUP(A111,'Hospitalisation Details'!$A$1:$R$2344,16,0)</f>
        <v>R1011</v>
      </c>
      <c r="Q111" s="37">
        <f>VLOOKUP(A111,'Hospitalisation Details'!A110:R2453,18,0)</f>
        <v>47.516064144828739</v>
      </c>
    </row>
    <row r="112" spans="1:17" x14ac:dyDescent="0.25">
      <c r="A112" s="27" t="s">
        <v>222</v>
      </c>
      <c r="B112" s="27" t="str">
        <f>VLOOKUP(A112,'Customer Name'!A111:E2446,4,0)</f>
        <v>Knox</v>
      </c>
      <c r="C112" s="27">
        <f>VLOOKUP(A112,Table7[#All],2,0)</f>
        <v>37.07</v>
      </c>
      <c r="D112" s="27">
        <f>VLOOKUP(A112,Table7[#All],3,0)</f>
        <v>6.14</v>
      </c>
      <c r="E112" s="27" t="str">
        <f>VLOOKUP(A112,Table7[#All],4,0)</f>
        <v>yes</v>
      </c>
      <c r="F112" s="27" t="str">
        <f>VLOOKUP(A112,Table7[#All],5,0)</f>
        <v>No</v>
      </c>
      <c r="G112" s="27" t="str">
        <f>VLOOKUP(A112,Table7[#All],6,0)</f>
        <v>No</v>
      </c>
      <c r="H112" s="27">
        <f>VLOOKUP(A112,'Medical Examination'!A111:M2446,11,0)</f>
        <v>0</v>
      </c>
      <c r="I112" s="27" t="str">
        <f>VLOOKUP(A112,'Medical Examination'!A111:M2446,10,0)</f>
        <v>yes</v>
      </c>
      <c r="J112" s="27" t="str">
        <f>VLOOKUP(A112,'Medical Examination'!A111:M2446,12,0)</f>
        <v>Obesity</v>
      </c>
      <c r="K112" s="27" t="str">
        <f>VLOOKUP(A112,'Medical Examination'!A111:M2446,13,0)</f>
        <v>Prediabetes</v>
      </c>
      <c r="L112" s="27" t="str">
        <f>VLOOKUP(A112,'Hospitalisation Details'!A111:R2454,17,0)</f>
        <v>22-Aug-1985</v>
      </c>
      <c r="M112" s="28">
        <f>VLOOKUP(A112,'Hospitalisation Details'!$A$1:$R$2344,6,0)</f>
        <v>39871.699999999997</v>
      </c>
      <c r="N112" s="27" t="str">
        <f>VLOOKUP(A112,'Hospitalisation Details'!$A$1:$R$2344,14,0)</f>
        <v>tier - 1</v>
      </c>
      <c r="O112" s="27" t="str">
        <f>VLOOKUP(A112,'Hospitalisation Details'!$A$1:$R$2344,15,0)</f>
        <v>tier - 2</v>
      </c>
      <c r="P112" s="27" t="str">
        <f>VLOOKUP(A112,'Hospitalisation Details'!$A$1:$R$2344,16,0)</f>
        <v>R1013</v>
      </c>
      <c r="Q112" s="37">
        <f>VLOOKUP(A112,'Hospitalisation Details'!A111:R2454,18,0)</f>
        <v>37.795282224094358</v>
      </c>
    </row>
    <row r="113" spans="1:17" x14ac:dyDescent="0.25">
      <c r="A113" s="27" t="s">
        <v>224</v>
      </c>
      <c r="B113" s="27" t="str">
        <f>VLOOKUP(A113,'Customer Name'!A112:E2447,4,0)</f>
        <v>Yianna</v>
      </c>
      <c r="C113" s="27">
        <f>VLOOKUP(A113,Table7[#All],2,0)</f>
        <v>51.51</v>
      </c>
      <c r="D113" s="27">
        <f>VLOOKUP(A113,Table7[#All],3,0)</f>
        <v>6.26</v>
      </c>
      <c r="E113" s="27" t="str">
        <f>VLOOKUP(A113,Table7[#All],4,0)</f>
        <v>yes</v>
      </c>
      <c r="F113" s="27" t="str">
        <f>VLOOKUP(A113,Table7[#All],5,0)</f>
        <v>No</v>
      </c>
      <c r="G113" s="27" t="str">
        <f>VLOOKUP(A113,Table7[#All],6,0)</f>
        <v>Yes</v>
      </c>
      <c r="H113" s="27">
        <f>VLOOKUP(A113,'Medical Examination'!A112:M2447,11,0)</f>
        <v>1</v>
      </c>
      <c r="I113" s="27" t="str">
        <f>VLOOKUP(A113,'Medical Examination'!A112:M2447,10,0)</f>
        <v>yes</v>
      </c>
      <c r="J113" s="27" t="str">
        <f>VLOOKUP(A113,'Medical Examination'!A112:M2447,12,0)</f>
        <v>Obesity</v>
      </c>
      <c r="K113" s="27" t="str">
        <f>VLOOKUP(A113,'Medical Examination'!A112:M2447,13,0)</f>
        <v>Prediabetes</v>
      </c>
      <c r="L113" s="27" t="str">
        <f>VLOOKUP(A113,'Hospitalisation Details'!A112:R2455,17,0)</f>
        <v>1-Jun-1983</v>
      </c>
      <c r="M113" s="28">
        <f>VLOOKUP(A113,'Hospitalisation Details'!$A$1:$R$2344,6,0)</f>
        <v>39865.699999999997</v>
      </c>
      <c r="N113" s="27" t="str">
        <f>VLOOKUP(A113,'Hospitalisation Details'!$A$1:$R$2344,14,0)</f>
        <v>tier - 2</v>
      </c>
      <c r="O113" s="27" t="str">
        <f>VLOOKUP(A113,'Hospitalisation Details'!$A$1:$R$2344,15,0)</f>
        <v>tier - 2</v>
      </c>
      <c r="P113" s="27" t="str">
        <f>VLOOKUP(A113,'Hospitalisation Details'!$A$1:$R$2344,16,0)</f>
        <v>R1011</v>
      </c>
      <c r="Q113" s="37">
        <f>VLOOKUP(A113,'Hospitalisation Details'!A112:R2455,18,0)</f>
        <v>40.019833055091816</v>
      </c>
    </row>
    <row r="114" spans="1:17" x14ac:dyDescent="0.25">
      <c r="A114" s="27" t="s">
        <v>226</v>
      </c>
      <c r="B114" s="27" t="str">
        <f>VLOOKUP(A114,'Customer Name'!A113:E2448,4,0)</f>
        <v>Roberta</v>
      </c>
      <c r="C114" s="27">
        <f>VLOOKUP(A114,Table7[#All],2,0)</f>
        <v>34.799999999999997</v>
      </c>
      <c r="D114" s="27">
        <f>VLOOKUP(A114,Table7[#All],3,0)</f>
        <v>4.72</v>
      </c>
      <c r="E114" s="27" t="str">
        <f>VLOOKUP(A114,Table7[#All],4,0)</f>
        <v>yes</v>
      </c>
      <c r="F114" s="27" t="str">
        <f>VLOOKUP(A114,Table7[#All],5,0)</f>
        <v>No</v>
      </c>
      <c r="G114" s="27" t="str">
        <f>VLOOKUP(A114,Table7[#All],6,0)</f>
        <v>No</v>
      </c>
      <c r="H114" s="27">
        <f>VLOOKUP(A114,'Medical Examination'!A113:M2448,11,0)</f>
        <v>0</v>
      </c>
      <c r="I114" s="27" t="str">
        <f>VLOOKUP(A114,'Medical Examination'!A113:M2448,10,0)</f>
        <v>yes</v>
      </c>
      <c r="J114" s="27" t="str">
        <f>VLOOKUP(A114,'Medical Examination'!A113:M2448,12,0)</f>
        <v>Obesity</v>
      </c>
      <c r="K114" s="27" t="str">
        <f>VLOOKUP(A114,'Medical Examination'!A113:M2448,13,0)</f>
        <v>Normal</v>
      </c>
      <c r="L114" s="27" t="str">
        <f>VLOOKUP(A114,'Hospitalisation Details'!A113:R2456,17,0)</f>
        <v>17-Jul-1985</v>
      </c>
      <c r="M114" s="28">
        <f>VLOOKUP(A114,'Hospitalisation Details'!$A$1:$R$2344,6,0)</f>
        <v>39836.519999999997</v>
      </c>
      <c r="N114" s="27" t="str">
        <f>VLOOKUP(A114,'Hospitalisation Details'!$A$1:$R$2344,14,0)</f>
        <v>tier - 2</v>
      </c>
      <c r="O114" s="27" t="str">
        <f>VLOOKUP(A114,'Hospitalisation Details'!$A$1:$R$2344,15,0)</f>
        <v>tier - 1</v>
      </c>
      <c r="P114" s="27" t="str">
        <f>VLOOKUP(A114,'Hospitalisation Details'!$A$1:$R$2344,16,0)</f>
        <v>R1011</v>
      </c>
      <c r="Q114" s="37">
        <f>VLOOKUP(A114,'Hospitalisation Details'!A113:R2456,18,0)</f>
        <v>37.893850042122999</v>
      </c>
    </row>
    <row r="115" spans="1:17" x14ac:dyDescent="0.25">
      <c r="A115" s="27" t="s">
        <v>228</v>
      </c>
      <c r="B115" s="27" t="str">
        <f>VLOOKUP(A115,'Customer Name'!A114:E2449,4,0)</f>
        <v>Benjamin P.</v>
      </c>
      <c r="C115" s="27">
        <f>VLOOKUP(A115,Table7[#All],2,0)</f>
        <v>36.67</v>
      </c>
      <c r="D115" s="27">
        <f>VLOOKUP(A115,Table7[#All],3,0)</f>
        <v>5.18</v>
      </c>
      <c r="E115" s="27" t="str">
        <f>VLOOKUP(A115,Table7[#All],4,0)</f>
        <v>No</v>
      </c>
      <c r="F115" s="27" t="str">
        <f>VLOOKUP(A115,Table7[#All],5,0)</f>
        <v>No</v>
      </c>
      <c r="G115" s="27" t="str">
        <f>VLOOKUP(A115,Table7[#All],6,0)</f>
        <v>No</v>
      </c>
      <c r="H115" s="27">
        <f>VLOOKUP(A115,'Medical Examination'!A114:M2449,11,0)</f>
        <v>1</v>
      </c>
      <c r="I115" s="27" t="str">
        <f>VLOOKUP(A115,'Medical Examination'!A114:M2449,10,0)</f>
        <v>yes</v>
      </c>
      <c r="J115" s="27" t="str">
        <f>VLOOKUP(A115,'Medical Examination'!A114:M2449,12,0)</f>
        <v>Obesity</v>
      </c>
      <c r="K115" s="27" t="str">
        <f>VLOOKUP(A115,'Medical Examination'!A114:M2449,13,0)</f>
        <v>Normal</v>
      </c>
      <c r="L115" s="27" t="str">
        <f>VLOOKUP(A115,'Hospitalisation Details'!A114:R2457,17,0)</f>
        <v>24-Jul-1987</v>
      </c>
      <c r="M115" s="28">
        <f>VLOOKUP(A115,'Hospitalisation Details'!$A$1:$R$2344,6,0)</f>
        <v>39774.28</v>
      </c>
      <c r="N115" s="27" t="str">
        <f>VLOOKUP(A115,'Hospitalisation Details'!$A$1:$R$2344,14,0)</f>
        <v>tier - 1</v>
      </c>
      <c r="O115" s="27" t="str">
        <f>VLOOKUP(A115,'Hospitalisation Details'!$A$1:$R$2344,15,0)</f>
        <v>tier - 1</v>
      </c>
      <c r="P115" s="27" t="str">
        <f>VLOOKUP(A115,'Hospitalisation Details'!$A$1:$R$2344,16,0)</f>
        <v>R1014</v>
      </c>
      <c r="Q115" s="37">
        <f>VLOOKUP(A115,'Hospitalisation Details'!A114:R2457,18,0)</f>
        <v>35.874722509989645</v>
      </c>
    </row>
    <row r="116" spans="1:17" x14ac:dyDescent="0.25">
      <c r="A116" s="27" t="s">
        <v>230</v>
      </c>
      <c r="B116" s="27" t="str">
        <f>VLOOKUP(A116,'Customer Name'!A115:E2450,4,0)</f>
        <v>Craig</v>
      </c>
      <c r="C116" s="27">
        <f>VLOOKUP(A116,Table7[#All],2,0)</f>
        <v>30.9</v>
      </c>
      <c r="D116" s="27">
        <f>VLOOKUP(A116,Table7[#All],3,0)</f>
        <v>9.4</v>
      </c>
      <c r="E116" s="27" t="str">
        <f>VLOOKUP(A116,Table7[#All],4,0)</f>
        <v>No</v>
      </c>
      <c r="F116" s="27" t="str">
        <f>VLOOKUP(A116,Table7[#All],5,0)</f>
        <v>No</v>
      </c>
      <c r="G116" s="27" t="str">
        <f>VLOOKUP(A116,Table7[#All],6,0)</f>
        <v>No</v>
      </c>
      <c r="H116" s="27">
        <f>VLOOKUP(A116,'Medical Examination'!A115:M2450,11,0)</f>
        <v>2</v>
      </c>
      <c r="I116" s="27" t="str">
        <f>VLOOKUP(A116,'Medical Examination'!A115:M2450,10,0)</f>
        <v>yes</v>
      </c>
      <c r="J116" s="27" t="str">
        <f>VLOOKUP(A116,'Medical Examination'!A115:M2450,12,0)</f>
        <v>Obesity</v>
      </c>
      <c r="K116" s="27" t="str">
        <f>VLOOKUP(A116,'Medical Examination'!A115:M2450,13,0)</f>
        <v>Diabetes</v>
      </c>
      <c r="L116" s="27" t="str">
        <f>VLOOKUP(A116,'Hospitalisation Details'!A115:R2458,17,0)</f>
        <v>17-Dec-1973</v>
      </c>
      <c r="M116" s="28">
        <f>VLOOKUP(A116,'Hospitalisation Details'!$A$1:$R$2344,6,0)</f>
        <v>39727.61</v>
      </c>
      <c r="N116" s="27" t="str">
        <f>VLOOKUP(A116,'Hospitalisation Details'!$A$1:$R$2344,14,0)</f>
        <v>tier - 1</v>
      </c>
      <c r="O116" s="27" t="str">
        <f>VLOOKUP(A116,'Hospitalisation Details'!$A$1:$R$2344,15,0)</f>
        <v>tier - 2</v>
      </c>
      <c r="P116" s="27" t="str">
        <f>VLOOKUP(A116,'Hospitalisation Details'!$A$1:$R$2344,16,0)</f>
        <v>R1011</v>
      </c>
      <c r="Q116" s="37">
        <f>VLOOKUP(A116,'Hospitalisation Details'!A115:R2458,18,0)</f>
        <v>49.474955709454015</v>
      </c>
    </row>
    <row r="117" spans="1:17" x14ac:dyDescent="0.25">
      <c r="A117" s="27" t="s">
        <v>232</v>
      </c>
      <c r="B117" s="27" t="str">
        <f>VLOOKUP(A117,'Customer Name'!A116:E2451,4,0)</f>
        <v>Ann</v>
      </c>
      <c r="C117" s="27">
        <f>VLOOKUP(A117,Table7[#All],2,0)</f>
        <v>30.495000000000001</v>
      </c>
      <c r="D117" s="27">
        <f>VLOOKUP(A117,Table7[#All],3,0)</f>
        <v>6.29</v>
      </c>
      <c r="E117" s="27" t="str">
        <f>VLOOKUP(A117,Table7[#All],4,0)</f>
        <v>No</v>
      </c>
      <c r="F117" s="27" t="str">
        <f>VLOOKUP(A117,Table7[#All],5,0)</f>
        <v>No</v>
      </c>
      <c r="G117" s="27" t="str">
        <f>VLOOKUP(A117,Table7[#All],6,0)</f>
        <v>No</v>
      </c>
      <c r="H117" s="27">
        <f>VLOOKUP(A117,'Medical Examination'!A116:M2451,11,0)</f>
        <v>0</v>
      </c>
      <c r="I117" s="27" t="str">
        <f>VLOOKUP(A117,'Medical Examination'!A116:M2451,10,0)</f>
        <v>yes</v>
      </c>
      <c r="J117" s="27" t="str">
        <f>VLOOKUP(A117,'Medical Examination'!A116:M2451,12,0)</f>
        <v>Obesity</v>
      </c>
      <c r="K117" s="27" t="str">
        <f>VLOOKUP(A117,'Medical Examination'!A116:M2451,13,0)</f>
        <v>Prediabetes</v>
      </c>
      <c r="L117" s="27" t="str">
        <f>VLOOKUP(A117,'Hospitalisation Details'!A116:R2459,17,0)</f>
        <v>12-Aug-1977</v>
      </c>
      <c r="M117" s="28">
        <f>VLOOKUP(A117,'Hospitalisation Details'!$A$1:$R$2344,6,0)</f>
        <v>39725.519999999997</v>
      </c>
      <c r="N117" s="27" t="str">
        <f>VLOOKUP(A117,'Hospitalisation Details'!$A$1:$R$2344,14,0)</f>
        <v>tier - 2</v>
      </c>
      <c r="O117" s="27" t="str">
        <f>VLOOKUP(A117,'Hospitalisation Details'!$A$1:$R$2344,15,0)</f>
        <v>tier - 1</v>
      </c>
      <c r="P117" s="27" t="str">
        <f>VLOOKUP(A117,'Hospitalisation Details'!$A$1:$R$2344,16,0)</f>
        <v>R1012</v>
      </c>
      <c r="Q117" s="37">
        <f>VLOOKUP(A117,'Hospitalisation Details'!A116:R2459,18,0)</f>
        <v>45.822672725154376</v>
      </c>
    </row>
    <row r="118" spans="1:17" x14ac:dyDescent="0.25">
      <c r="A118" s="27" t="s">
        <v>234</v>
      </c>
      <c r="B118" s="27" t="str">
        <f>VLOOKUP(A118,'Customer Name'!A117:E2452,4,0)</f>
        <v>Jamie P</v>
      </c>
      <c r="C118" s="27">
        <f>VLOOKUP(A118,Table7[#All],2,0)</f>
        <v>44.88</v>
      </c>
      <c r="D118" s="27">
        <f>VLOOKUP(A118,Table7[#All],3,0)</f>
        <v>6.04</v>
      </c>
      <c r="E118" s="27" t="str">
        <f>VLOOKUP(A118,Table7[#All],4,0)</f>
        <v>No</v>
      </c>
      <c r="F118" s="27" t="str">
        <f>VLOOKUP(A118,Table7[#All],5,0)</f>
        <v>No</v>
      </c>
      <c r="G118" s="27" t="str">
        <f>VLOOKUP(A118,Table7[#All],6,0)</f>
        <v>Yes</v>
      </c>
      <c r="H118" s="27">
        <f>VLOOKUP(A118,'Medical Examination'!A117:M2452,11,0)</f>
        <v>1</v>
      </c>
      <c r="I118" s="27" t="str">
        <f>VLOOKUP(A118,'Medical Examination'!A117:M2452,10,0)</f>
        <v>yes</v>
      </c>
      <c r="J118" s="27" t="str">
        <f>VLOOKUP(A118,'Medical Examination'!A117:M2452,12,0)</f>
        <v>Obesity</v>
      </c>
      <c r="K118" s="27" t="str">
        <f>VLOOKUP(A118,'Medical Examination'!A117:M2452,13,0)</f>
        <v>Prediabetes</v>
      </c>
      <c r="L118" s="27" t="str">
        <f>VLOOKUP(A118,'Hospitalisation Details'!A117:R2460,17,0)</f>
        <v>16-Jul-2003</v>
      </c>
      <c r="M118" s="28">
        <f>VLOOKUP(A118,'Hospitalisation Details'!$A$1:$R$2344,6,0)</f>
        <v>39722.75</v>
      </c>
      <c r="N118" s="27" t="str">
        <f>VLOOKUP(A118,'Hospitalisation Details'!$A$1:$R$2344,14,0)</f>
        <v>tier - 1</v>
      </c>
      <c r="O118" s="27" t="str">
        <f>VLOOKUP(A118,'Hospitalisation Details'!$A$1:$R$2344,15,0)</f>
        <v>tier - 1</v>
      </c>
      <c r="P118" s="27" t="str">
        <f>VLOOKUP(A118,'Hospitalisation Details'!$A$1:$R$2344,16,0)</f>
        <v>R1013</v>
      </c>
      <c r="Q118" s="37">
        <f>VLOOKUP(A118,'Hospitalisation Details'!A117:R2460,18,0)</f>
        <v>19.896610169491524</v>
      </c>
    </row>
    <row r="119" spans="1:17" x14ac:dyDescent="0.25">
      <c r="A119" s="27" t="s">
        <v>236</v>
      </c>
      <c r="B119" s="27" t="str">
        <f>VLOOKUP(A119,'Customer Name'!A118:E2453,4,0)</f>
        <v>John</v>
      </c>
      <c r="C119" s="27">
        <f>VLOOKUP(A119,Table7[#All],2,0)</f>
        <v>44.32</v>
      </c>
      <c r="D119" s="27">
        <f>VLOOKUP(A119,Table7[#All],3,0)</f>
        <v>10.55</v>
      </c>
      <c r="E119" s="27" t="str">
        <f>VLOOKUP(A119,Table7[#All],4,0)</f>
        <v>No</v>
      </c>
      <c r="F119" s="27" t="str">
        <f>VLOOKUP(A119,Table7[#All],5,0)</f>
        <v>No</v>
      </c>
      <c r="G119" s="27" t="str">
        <f>VLOOKUP(A119,Table7[#All],6,0)</f>
        <v>No</v>
      </c>
      <c r="H119" s="27">
        <f>VLOOKUP(A119,'Medical Examination'!A118:M2453,11,0)</f>
        <v>0</v>
      </c>
      <c r="I119" s="27" t="str">
        <f>VLOOKUP(A119,'Medical Examination'!A118:M2453,10,0)</f>
        <v>yes</v>
      </c>
      <c r="J119" s="27" t="str">
        <f>VLOOKUP(A119,'Medical Examination'!A118:M2453,12,0)</f>
        <v>Obesity</v>
      </c>
      <c r="K119" s="27" t="str">
        <f>VLOOKUP(A119,'Medical Examination'!A118:M2453,13,0)</f>
        <v>Diabetes</v>
      </c>
      <c r="L119" s="27" t="str">
        <f>VLOOKUP(A119,'Hospitalisation Details'!A118:R2461,17,0)</f>
        <v>29-Sep-1968</v>
      </c>
      <c r="M119" s="28">
        <f>VLOOKUP(A119,'Hospitalisation Details'!$A$1:$R$2344,6,0)</f>
        <v>39721.93</v>
      </c>
      <c r="N119" s="27" t="str">
        <f>VLOOKUP(A119,'Hospitalisation Details'!$A$1:$R$2344,14,0)</f>
        <v>tier - 2</v>
      </c>
      <c r="O119" s="27" t="str">
        <f>VLOOKUP(A119,'Hospitalisation Details'!$A$1:$R$2344,15,0)</f>
        <v>tier - 2</v>
      </c>
      <c r="P119" s="27" t="str">
        <f>VLOOKUP(A119,'Hospitalisation Details'!$A$1:$R$2344,16,0)</f>
        <v>R1011</v>
      </c>
      <c r="Q119" s="37">
        <f>VLOOKUP(A119,'Hospitalisation Details'!A118:R2461,18,0)</f>
        <v>54.688569472963721</v>
      </c>
    </row>
    <row r="120" spans="1:17" x14ac:dyDescent="0.25">
      <c r="A120" s="27" t="s">
        <v>238</v>
      </c>
      <c r="B120" s="27" t="str">
        <f>VLOOKUP(A120,'Customer Name'!A119:E2454,4,0)</f>
        <v>Charlie</v>
      </c>
      <c r="C120" s="27">
        <f>VLOOKUP(A120,Table7[#All],2,0)</f>
        <v>46.39</v>
      </c>
      <c r="D120" s="27">
        <f>VLOOKUP(A120,Table7[#All],3,0)</f>
        <v>5.09</v>
      </c>
      <c r="E120" s="27" t="str">
        <f>VLOOKUP(A120,Table7[#All],4,0)</f>
        <v>No</v>
      </c>
      <c r="F120" s="27" t="str">
        <f>VLOOKUP(A120,Table7[#All],5,0)</f>
        <v>No</v>
      </c>
      <c r="G120" s="27" t="str">
        <f>VLOOKUP(A120,Table7[#All],6,0)</f>
        <v>No</v>
      </c>
      <c r="H120" s="27">
        <f>VLOOKUP(A120,'Medical Examination'!A119:M2454,11,0)</f>
        <v>0</v>
      </c>
      <c r="I120" s="27" t="str">
        <f>VLOOKUP(A120,'Medical Examination'!A119:M2454,10,0)</f>
        <v>yes</v>
      </c>
      <c r="J120" s="27" t="str">
        <f>VLOOKUP(A120,'Medical Examination'!A119:M2454,12,0)</f>
        <v>Obesity</v>
      </c>
      <c r="K120" s="27" t="str">
        <f>VLOOKUP(A120,'Medical Examination'!A119:M2454,13,0)</f>
        <v>Normal</v>
      </c>
      <c r="L120" s="27" t="str">
        <f>VLOOKUP(A120,'Hospitalisation Details'!A119:R2462,17,0)</f>
        <v>17-Dec-1977</v>
      </c>
      <c r="M120" s="28">
        <f>VLOOKUP(A120,'Hospitalisation Details'!$A$1:$R$2344,6,0)</f>
        <v>39670.44</v>
      </c>
      <c r="N120" s="27" t="str">
        <f>VLOOKUP(A120,'Hospitalisation Details'!$A$1:$R$2344,14,0)</f>
        <v>tier - 2</v>
      </c>
      <c r="O120" s="27" t="str">
        <f>VLOOKUP(A120,'Hospitalisation Details'!$A$1:$R$2344,15,0)</f>
        <v>tier - 1</v>
      </c>
      <c r="P120" s="27" t="str">
        <f>VLOOKUP(A120,'Hospitalisation Details'!$A$1:$R$2344,16,0)</f>
        <v>R1012</v>
      </c>
      <c r="Q120" s="37">
        <f>VLOOKUP(A120,'Hospitalisation Details'!A119:R2462,18,0)</f>
        <v>45.474950483513922</v>
      </c>
    </row>
    <row r="121" spans="1:17" x14ac:dyDescent="0.25">
      <c r="A121" s="27" t="s">
        <v>240</v>
      </c>
      <c r="B121" s="27" t="str">
        <f>VLOOKUP(A121,'Customer Name'!A120:E2455,4,0)</f>
        <v>Meb</v>
      </c>
      <c r="C121" s="27">
        <f>VLOOKUP(A121,Table7[#All],2,0)</f>
        <v>42.13</v>
      </c>
      <c r="D121" s="27">
        <f>VLOOKUP(A121,Table7[#All],3,0)</f>
        <v>5.2</v>
      </c>
      <c r="E121" s="27" t="str">
        <f>VLOOKUP(A121,Table7[#All],4,0)</f>
        <v>yes</v>
      </c>
      <c r="F121" s="27" t="str">
        <f>VLOOKUP(A121,Table7[#All],5,0)</f>
        <v>No</v>
      </c>
      <c r="G121" s="27" t="str">
        <f>VLOOKUP(A121,Table7[#All],6,0)</f>
        <v>No</v>
      </c>
      <c r="H121" s="27">
        <f>VLOOKUP(A121,'Medical Examination'!A120:M2455,11,0)</f>
        <v>1</v>
      </c>
      <c r="I121" s="27" t="str">
        <f>VLOOKUP(A121,'Medical Examination'!A120:M2455,10,0)</f>
        <v>yes</v>
      </c>
      <c r="J121" s="27" t="str">
        <f>VLOOKUP(A121,'Medical Examination'!A120:M2455,12,0)</f>
        <v>Obesity</v>
      </c>
      <c r="K121" s="27" t="str">
        <f>VLOOKUP(A121,'Medical Examination'!A120:M2455,13,0)</f>
        <v>Normal</v>
      </c>
      <c r="L121" s="27" t="str">
        <f>VLOOKUP(A121,'Hospitalisation Details'!A120:R2463,17,0)</f>
        <v>7-Aug-1995</v>
      </c>
      <c r="M121" s="28">
        <f>VLOOKUP(A121,'Hospitalisation Details'!$A$1:$R$2344,6,0)</f>
        <v>39611.760000000002</v>
      </c>
      <c r="N121" s="27" t="str">
        <f>VLOOKUP(A121,'Hospitalisation Details'!$A$1:$R$2344,14,0)</f>
        <v>tier - 1</v>
      </c>
      <c r="O121" s="27" t="str">
        <f>VLOOKUP(A121,'Hospitalisation Details'!$A$1:$R$2344,15,0)</f>
        <v>tier - 3</v>
      </c>
      <c r="P121" s="27" t="str">
        <f>VLOOKUP(A121,'Hospitalisation Details'!$A$1:$R$2344,16,0)</f>
        <v>R1013</v>
      </c>
      <c r="Q121" s="37">
        <f>VLOOKUP(A121,'Hospitalisation Details'!A120:R2463,18,0)</f>
        <v>27.836385951661633</v>
      </c>
    </row>
    <row r="122" spans="1:17" x14ac:dyDescent="0.25">
      <c r="A122" s="27" t="s">
        <v>242</v>
      </c>
      <c r="B122" s="27" t="str">
        <f>VLOOKUP(A122,'Customer Name'!A121:E2456,4,0)</f>
        <v>Aaqib L.</v>
      </c>
      <c r="C122" s="27">
        <f>VLOOKUP(A122,Table7[#All],2,0)</f>
        <v>30.78</v>
      </c>
      <c r="D122" s="27">
        <f>VLOOKUP(A122,Table7[#All],3,0)</f>
        <v>8.4499999999999993</v>
      </c>
      <c r="E122" s="27" t="str">
        <f>VLOOKUP(A122,Table7[#All],4,0)</f>
        <v>yes</v>
      </c>
      <c r="F122" s="27" t="str">
        <f>VLOOKUP(A122,Table7[#All],5,0)</f>
        <v>No</v>
      </c>
      <c r="G122" s="27" t="str">
        <f>VLOOKUP(A122,Table7[#All],6,0)</f>
        <v>No</v>
      </c>
      <c r="H122" s="27">
        <f>VLOOKUP(A122,'Medical Examination'!A121:M2456,11,0)</f>
        <v>0</v>
      </c>
      <c r="I122" s="27" t="str">
        <f>VLOOKUP(A122,'Medical Examination'!A121:M2456,10,0)</f>
        <v>yes</v>
      </c>
      <c r="J122" s="27" t="str">
        <f>VLOOKUP(A122,'Medical Examination'!A121:M2456,12,0)</f>
        <v>Obesity</v>
      </c>
      <c r="K122" s="27" t="str">
        <f>VLOOKUP(A122,'Medical Examination'!A121:M2456,13,0)</f>
        <v>Diabetes</v>
      </c>
      <c r="L122" s="27" t="str">
        <f>VLOOKUP(A122,'Hospitalisation Details'!A121:R2464,17,0)</f>
        <v>5-Jul-1981</v>
      </c>
      <c r="M122" s="28">
        <f>VLOOKUP(A122,'Hospitalisation Details'!$A$1:$R$2344,6,0)</f>
        <v>39597.410000000003</v>
      </c>
      <c r="N122" s="27" t="str">
        <f>VLOOKUP(A122,'Hospitalisation Details'!$A$1:$R$2344,14,0)</f>
        <v>tier - 1</v>
      </c>
      <c r="O122" s="27" t="str">
        <f>VLOOKUP(A122,'Hospitalisation Details'!$A$1:$R$2344,15,0)</f>
        <v>tier - 2</v>
      </c>
      <c r="P122" s="27" t="str">
        <f>VLOOKUP(A122,'Hospitalisation Details'!$A$1:$R$2344,16,0)</f>
        <v>R1017</v>
      </c>
      <c r="Q122" s="37">
        <f>VLOOKUP(A122,'Hospitalisation Details'!A121:R2464,18,0)</f>
        <v>41.926711238459092</v>
      </c>
    </row>
    <row r="123" spans="1:17" x14ac:dyDescent="0.25">
      <c r="A123" s="27" t="s">
        <v>244</v>
      </c>
      <c r="B123" s="27" t="str">
        <f>VLOOKUP(A123,'Customer Name'!A122:E2457,4,0)</f>
        <v>Craig A.</v>
      </c>
      <c r="C123" s="27">
        <f>VLOOKUP(A123,Table7[#All],2,0)</f>
        <v>31.35</v>
      </c>
      <c r="D123" s="27">
        <f>VLOOKUP(A123,Table7[#All],3,0)</f>
        <v>9.5399999999999991</v>
      </c>
      <c r="E123" s="27" t="str">
        <f>VLOOKUP(A123,Table7[#All],4,0)</f>
        <v>No</v>
      </c>
      <c r="F123" s="27" t="str">
        <f>VLOOKUP(A123,Table7[#All],5,0)</f>
        <v>No</v>
      </c>
      <c r="G123" s="27" t="str">
        <f>VLOOKUP(A123,Table7[#All],6,0)</f>
        <v>No</v>
      </c>
      <c r="H123" s="27">
        <f>VLOOKUP(A123,'Medical Examination'!A122:M2457,11,0)</f>
        <v>0</v>
      </c>
      <c r="I123" s="27" t="str">
        <f>VLOOKUP(A123,'Medical Examination'!A122:M2457,10,0)</f>
        <v>yes</v>
      </c>
      <c r="J123" s="27" t="str">
        <f>VLOOKUP(A123,'Medical Examination'!A122:M2457,12,0)</f>
        <v>Obesity</v>
      </c>
      <c r="K123" s="27" t="str">
        <f>VLOOKUP(A123,'Medical Examination'!A122:M2457,13,0)</f>
        <v>Diabetes</v>
      </c>
      <c r="L123" s="27" t="str">
        <f>VLOOKUP(A123,'Hospitalisation Details'!A122:R2465,17,0)</f>
        <v>12-Jul-1978</v>
      </c>
      <c r="M123" s="28">
        <f>VLOOKUP(A123,'Hospitalisation Details'!$A$1:$R$2344,6,0)</f>
        <v>39556.49</v>
      </c>
      <c r="N123" s="27" t="str">
        <f>VLOOKUP(A123,'Hospitalisation Details'!$A$1:$R$2344,14,0)</f>
        <v>tier - 1</v>
      </c>
      <c r="O123" s="27" t="str">
        <f>VLOOKUP(A123,'Hospitalisation Details'!$A$1:$R$2344,15,0)</f>
        <v>tier - 2</v>
      </c>
      <c r="P123" s="27" t="str">
        <f>VLOOKUP(A123,'Hospitalisation Details'!$A$1:$R$2344,16,0)</f>
        <v>R1015</v>
      </c>
      <c r="Q123" s="37">
        <f>VLOOKUP(A123,'Hospitalisation Details'!A122:R2465,18,0)</f>
        <v>44.907565025891316</v>
      </c>
    </row>
    <row r="124" spans="1:17" x14ac:dyDescent="0.25">
      <c r="A124" s="27" t="s">
        <v>246</v>
      </c>
      <c r="B124" s="27" t="str">
        <f>VLOOKUP(A124,'Customer Name'!A123:E2458,4,0)</f>
        <v>Meredith</v>
      </c>
      <c r="C124" s="27">
        <f>VLOOKUP(A124,Table7[#All],2,0)</f>
        <v>41.46</v>
      </c>
      <c r="D124" s="27">
        <f>VLOOKUP(A124,Table7[#All],3,0)</f>
        <v>4.99</v>
      </c>
      <c r="E124" s="27" t="str">
        <f>VLOOKUP(A124,Table7[#All],4,0)</f>
        <v>yes</v>
      </c>
      <c r="F124" s="27" t="str">
        <f>VLOOKUP(A124,Table7[#All],5,0)</f>
        <v>No</v>
      </c>
      <c r="G124" s="27" t="str">
        <f>VLOOKUP(A124,Table7[#All],6,0)</f>
        <v>No</v>
      </c>
      <c r="H124" s="27">
        <f>VLOOKUP(A124,'Medical Examination'!A123:M2458,11,0)</f>
        <v>2</v>
      </c>
      <c r="I124" s="27" t="str">
        <f>VLOOKUP(A124,'Medical Examination'!A123:M2458,10,0)</f>
        <v>yes</v>
      </c>
      <c r="J124" s="27" t="str">
        <f>VLOOKUP(A124,'Medical Examination'!A123:M2458,12,0)</f>
        <v>Obesity</v>
      </c>
      <c r="K124" s="27" t="str">
        <f>VLOOKUP(A124,'Medical Examination'!A123:M2458,13,0)</f>
        <v>Normal</v>
      </c>
      <c r="L124" s="27" t="str">
        <f>VLOOKUP(A124,'Hospitalisation Details'!A123:R2466,17,0)</f>
        <v>24-Jun-1966</v>
      </c>
      <c r="M124" s="28">
        <f>VLOOKUP(A124,'Hospitalisation Details'!$A$1:$R$2344,6,0)</f>
        <v>39396.86</v>
      </c>
      <c r="N124" s="27" t="str">
        <f>VLOOKUP(A124,'Hospitalisation Details'!$A$1:$R$2344,14,0)</f>
        <v>tier - 2</v>
      </c>
      <c r="O124" s="27" t="str">
        <f>VLOOKUP(A124,'Hospitalisation Details'!$A$1:$R$2344,15,0)</f>
        <v>tier - 2</v>
      </c>
      <c r="P124" s="27" t="str">
        <f>VLOOKUP(A124,'Hospitalisation Details'!$A$1:$R$2344,16,0)</f>
        <v>R1011</v>
      </c>
      <c r="Q124" s="37">
        <f>VLOOKUP(A124,'Hospitalisation Details'!A123:R2466,18,0)</f>
        <v>56.956854229607252</v>
      </c>
    </row>
    <row r="125" spans="1:17" x14ac:dyDescent="0.25">
      <c r="A125" s="27" t="s">
        <v>248</v>
      </c>
      <c r="B125" s="27" t="str">
        <f>VLOOKUP(A125,'Customer Name'!A124:E2459,4,0)</f>
        <v>Doug</v>
      </c>
      <c r="C125" s="27">
        <f>VLOOKUP(A125,Table7[#All],2,0)</f>
        <v>48</v>
      </c>
      <c r="D125" s="27">
        <f>VLOOKUP(A125,Table7[#All],3,0)</f>
        <v>10.54</v>
      </c>
      <c r="E125" s="27" t="str">
        <f>VLOOKUP(A125,Table7[#All],4,0)</f>
        <v>No</v>
      </c>
      <c r="F125" s="27" t="str">
        <f>VLOOKUP(A125,Table7[#All],5,0)</f>
        <v>No</v>
      </c>
      <c r="G125" s="27" t="str">
        <f>VLOOKUP(A125,Table7[#All],6,0)</f>
        <v>No</v>
      </c>
      <c r="H125" s="27">
        <f>VLOOKUP(A125,'Medical Examination'!A124:M2459,11,0)</f>
        <v>0</v>
      </c>
      <c r="I125" s="27" t="str">
        <f>VLOOKUP(A125,'Medical Examination'!A124:M2459,10,0)</f>
        <v>yes</v>
      </c>
      <c r="J125" s="27" t="str">
        <f>VLOOKUP(A125,'Medical Examination'!A124:M2459,12,0)</f>
        <v>Obesity</v>
      </c>
      <c r="K125" s="27" t="str">
        <f>VLOOKUP(A125,'Medical Examination'!A124:M2459,13,0)</f>
        <v>Diabetes</v>
      </c>
      <c r="L125" s="27" t="str">
        <f>VLOOKUP(A125,'Hospitalisation Details'!A124:R2467,17,0)</f>
        <v>5-Aug-1978</v>
      </c>
      <c r="M125" s="28">
        <f>VLOOKUP(A125,'Hospitalisation Details'!$A$1:$R$2344,6,0)</f>
        <v>39352.6</v>
      </c>
      <c r="N125" s="27" t="str">
        <f>VLOOKUP(A125,'Hospitalisation Details'!$A$1:$R$2344,14,0)</f>
        <v>tier - 2</v>
      </c>
      <c r="O125" s="27" t="str">
        <f>VLOOKUP(A125,'Hospitalisation Details'!$A$1:$R$2344,15,0)</f>
        <v>tier - 3</v>
      </c>
      <c r="P125" s="27" t="str">
        <f>VLOOKUP(A125,'Hospitalisation Details'!$A$1:$R$2344,16,0)</f>
        <v>R1011</v>
      </c>
      <c r="Q125" s="37">
        <f>VLOOKUP(A125,'Hospitalisation Details'!A124:R2467,18,0)</f>
        <v>44.841854651508839</v>
      </c>
    </row>
    <row r="126" spans="1:17" x14ac:dyDescent="0.25">
      <c r="A126" s="27" t="s">
        <v>250</v>
      </c>
      <c r="B126" s="27" t="str">
        <f>VLOOKUP(A126,'Customer Name'!A125:E2460,4,0)</f>
        <v>Elizabeth J.</v>
      </c>
      <c r="C126" s="27">
        <f>VLOOKUP(A126,Table7[#All],2,0)</f>
        <v>49.13</v>
      </c>
      <c r="D126" s="27">
        <f>VLOOKUP(A126,Table7[#All],3,0)</f>
        <v>4.54</v>
      </c>
      <c r="E126" s="27" t="str">
        <f>VLOOKUP(A126,Table7[#All],4,0)</f>
        <v>No</v>
      </c>
      <c r="F126" s="27" t="str">
        <f>VLOOKUP(A126,Table7[#All],5,0)</f>
        <v>No</v>
      </c>
      <c r="G126" s="27" t="str">
        <f>VLOOKUP(A126,Table7[#All],6,0)</f>
        <v>No</v>
      </c>
      <c r="H126" s="27">
        <f>VLOOKUP(A126,'Medical Examination'!A125:M2460,11,0)</f>
        <v>0</v>
      </c>
      <c r="I126" s="27" t="str">
        <f>VLOOKUP(A126,'Medical Examination'!A125:M2460,10,0)</f>
        <v>yes</v>
      </c>
      <c r="J126" s="27" t="str">
        <f>VLOOKUP(A126,'Medical Examination'!A125:M2460,12,0)</f>
        <v>Obesity</v>
      </c>
      <c r="K126" s="27" t="str">
        <f>VLOOKUP(A126,'Medical Examination'!A125:M2460,13,0)</f>
        <v>Normal</v>
      </c>
      <c r="L126" s="27" t="str">
        <f>VLOOKUP(A126,'Hospitalisation Details'!A125:R2468,17,0)</f>
        <v>16-Aug-1982</v>
      </c>
      <c r="M126" s="28">
        <f>VLOOKUP(A126,'Hospitalisation Details'!$A$1:$R$2344,6,0)</f>
        <v>39315.279999999999</v>
      </c>
      <c r="N126" s="27" t="str">
        <f>VLOOKUP(A126,'Hospitalisation Details'!$A$1:$R$2344,14,0)</f>
        <v>tier - 2</v>
      </c>
      <c r="O126" s="27" t="str">
        <f>VLOOKUP(A126,'Hospitalisation Details'!$A$1:$R$2344,15,0)</f>
        <v>tier - 3</v>
      </c>
      <c r="P126" s="27" t="str">
        <f>VLOOKUP(A126,'Hospitalisation Details'!$A$1:$R$2344,16,0)</f>
        <v>R1011</v>
      </c>
      <c r="Q126" s="37">
        <f>VLOOKUP(A126,'Hospitalisation Details'!A125:R2468,18,0)</f>
        <v>40.811734028683183</v>
      </c>
    </row>
    <row r="127" spans="1:17" x14ac:dyDescent="0.25">
      <c r="A127" s="27" t="s">
        <v>252</v>
      </c>
      <c r="B127" s="27" t="str">
        <f>VLOOKUP(A127,'Customer Name'!A126:E2461,4,0)</f>
        <v>Matthew P</v>
      </c>
      <c r="C127" s="27">
        <f>VLOOKUP(A127,Table7[#All],2,0)</f>
        <v>37.799999999999997</v>
      </c>
      <c r="D127" s="27">
        <f>VLOOKUP(A127,Table7[#All],3,0)</f>
        <v>6.29</v>
      </c>
      <c r="E127" s="27" t="str">
        <f>VLOOKUP(A127,Table7[#All],4,0)</f>
        <v>No</v>
      </c>
      <c r="F127" s="27" t="str">
        <f>VLOOKUP(A127,Table7[#All],5,0)</f>
        <v>No</v>
      </c>
      <c r="G127" s="27" t="str">
        <f>VLOOKUP(A127,Table7[#All],6,0)</f>
        <v>No</v>
      </c>
      <c r="H127" s="27">
        <f>VLOOKUP(A127,'Medical Examination'!A126:M2461,11,0)</f>
        <v>1</v>
      </c>
      <c r="I127" s="27" t="str">
        <f>VLOOKUP(A127,'Medical Examination'!A126:M2461,10,0)</f>
        <v>yes</v>
      </c>
      <c r="J127" s="27" t="str">
        <f>VLOOKUP(A127,'Medical Examination'!A126:M2461,12,0)</f>
        <v>Obesity</v>
      </c>
      <c r="K127" s="27" t="str">
        <f>VLOOKUP(A127,'Medical Examination'!A126:M2461,13,0)</f>
        <v>Prediabetes</v>
      </c>
      <c r="L127" s="27" t="str">
        <f>VLOOKUP(A127,'Hospitalisation Details'!A126:R2469,17,0)</f>
        <v>30-Nov-1992</v>
      </c>
      <c r="M127" s="28">
        <f>VLOOKUP(A127,'Hospitalisation Details'!$A$1:$R$2344,6,0)</f>
        <v>39241.440000000002</v>
      </c>
      <c r="N127" s="27" t="str">
        <f>VLOOKUP(A127,'Hospitalisation Details'!$A$1:$R$2344,14,0)</f>
        <v>tier - 1</v>
      </c>
      <c r="O127" s="27" t="str">
        <f>VLOOKUP(A127,'Hospitalisation Details'!$A$1:$R$2344,15,0)</f>
        <v>tier - 3</v>
      </c>
      <c r="P127" s="27" t="str">
        <f>VLOOKUP(A127,'Hospitalisation Details'!$A$1:$R$2344,16,0)</f>
        <v>R1011</v>
      </c>
      <c r="Q127" s="37">
        <f>VLOOKUP(A127,'Hospitalisation Details'!A126:R2469,18,0)</f>
        <v>30.518822724161534</v>
      </c>
    </row>
    <row r="128" spans="1:17" x14ac:dyDescent="0.25">
      <c r="A128" s="27" t="s">
        <v>254</v>
      </c>
      <c r="B128" s="27" t="str">
        <f>VLOOKUP(A128,'Customer Name'!A127:E2462,4,0)</f>
        <v>Guillermo Sr.</v>
      </c>
      <c r="C128" s="27">
        <f>VLOOKUP(A128,Table7[#All],2,0)</f>
        <v>38.299999999999997</v>
      </c>
      <c r="D128" s="27">
        <f>VLOOKUP(A128,Table7[#All],3,0)</f>
        <v>9.51</v>
      </c>
      <c r="E128" s="27" t="str">
        <f>VLOOKUP(A128,Table7[#All],4,0)</f>
        <v>No</v>
      </c>
      <c r="F128" s="27" t="str">
        <f>VLOOKUP(A128,Table7[#All],5,0)</f>
        <v>No</v>
      </c>
      <c r="G128" s="27" t="str">
        <f>VLOOKUP(A128,Table7[#All],6,0)</f>
        <v>No</v>
      </c>
      <c r="H128" s="27">
        <f>VLOOKUP(A128,'Medical Examination'!A127:M2462,11,0)</f>
        <v>0</v>
      </c>
      <c r="I128" s="27" t="str">
        <f>VLOOKUP(A128,'Medical Examination'!A127:M2462,10,0)</f>
        <v>yes</v>
      </c>
      <c r="J128" s="27" t="str">
        <f>VLOOKUP(A128,'Medical Examination'!A127:M2462,12,0)</f>
        <v>Obesity</v>
      </c>
      <c r="K128" s="27" t="str">
        <f>VLOOKUP(A128,'Medical Examination'!A127:M2462,13,0)</f>
        <v>Diabetes</v>
      </c>
      <c r="L128" s="27" t="str">
        <f>VLOOKUP(A128,'Hospitalisation Details'!A127:R2470,17,0)</f>
        <v>7-Jul-1962</v>
      </c>
      <c r="M128" s="28">
        <f>VLOOKUP(A128,'Hospitalisation Details'!$A$1:$R$2344,6,0)</f>
        <v>39221.120000000003</v>
      </c>
      <c r="N128" s="27" t="str">
        <f>VLOOKUP(A128,'Hospitalisation Details'!$A$1:$R$2344,14,0)</f>
        <v>tier - 2</v>
      </c>
      <c r="O128" s="27" t="str">
        <f>VLOOKUP(A128,'Hospitalisation Details'!$A$1:$R$2344,15,0)</f>
        <v>tier - 1</v>
      </c>
      <c r="P128" s="27" t="str">
        <f>VLOOKUP(A128,'Hospitalisation Details'!$A$1:$R$2344,16,0)</f>
        <v>R1011</v>
      </c>
      <c r="Q128" s="37">
        <f>VLOOKUP(A128,'Hospitalisation Details'!A127:R2470,18,0)</f>
        <v>60.921262971958491</v>
      </c>
    </row>
    <row r="129" spans="1:17" x14ac:dyDescent="0.25">
      <c r="A129" s="27" t="s">
        <v>256</v>
      </c>
      <c r="B129" s="27" t="str">
        <f>VLOOKUP(A129,'Customer Name'!A128:E2463,4,0)</f>
        <v>Ryan C</v>
      </c>
      <c r="C129" s="27">
        <f>VLOOKUP(A129,Table7[#All],2,0)</f>
        <v>32.774999999999999</v>
      </c>
      <c r="D129" s="27">
        <f>VLOOKUP(A129,Table7[#All],3,0)</f>
        <v>4.72</v>
      </c>
      <c r="E129" s="27" t="str">
        <f>VLOOKUP(A129,Table7[#All],4,0)</f>
        <v>No</v>
      </c>
      <c r="F129" s="27" t="str">
        <f>VLOOKUP(A129,Table7[#All],5,0)</f>
        <v>No</v>
      </c>
      <c r="G129" s="27" t="str">
        <f>VLOOKUP(A129,Table7[#All],6,0)</f>
        <v>No</v>
      </c>
      <c r="H129" s="27">
        <f>VLOOKUP(A129,'Medical Examination'!A128:M2463,11,0)</f>
        <v>0</v>
      </c>
      <c r="I129" s="27" t="str">
        <f>VLOOKUP(A129,'Medical Examination'!A128:M2463,10,0)</f>
        <v>yes</v>
      </c>
      <c r="J129" s="27" t="str">
        <f>VLOOKUP(A129,'Medical Examination'!A128:M2463,12,0)</f>
        <v>Obesity</v>
      </c>
      <c r="K129" s="27" t="str">
        <f>VLOOKUP(A129,'Medical Examination'!A128:M2463,13,0)</f>
        <v>Normal</v>
      </c>
      <c r="L129" s="27" t="str">
        <f>VLOOKUP(A129,'Hospitalisation Details'!A128:R2471,17,0)</f>
        <v>4-Aug-1982</v>
      </c>
      <c r="M129" s="28">
        <f>VLOOKUP(A129,'Hospitalisation Details'!$A$1:$R$2344,6,0)</f>
        <v>39125.33</v>
      </c>
      <c r="N129" s="27" t="str">
        <f>VLOOKUP(A129,'Hospitalisation Details'!$A$1:$R$2344,14,0)</f>
        <v>tier - 1</v>
      </c>
      <c r="O129" s="27" t="str">
        <f>VLOOKUP(A129,'Hospitalisation Details'!$A$1:$R$2344,15,0)</f>
        <v>tier - 1</v>
      </c>
      <c r="P129" s="27" t="str">
        <f>VLOOKUP(A129,'Hospitalisation Details'!$A$1:$R$2344,16,0)</f>
        <v>R1016</v>
      </c>
      <c r="Q129" s="37">
        <f>VLOOKUP(A129,'Hospitalisation Details'!A128:R2471,18,0)</f>
        <v>40.844589308996092</v>
      </c>
    </row>
    <row r="130" spans="1:17" x14ac:dyDescent="0.25">
      <c r="A130" s="27" t="s">
        <v>258</v>
      </c>
      <c r="B130" s="27" t="str">
        <f>VLOOKUP(A130,'Customer Name'!A129:E2464,4,0)</f>
        <v>Dane</v>
      </c>
      <c r="C130" s="27">
        <f>VLOOKUP(A130,Table7[#All],2,0)</f>
        <v>34.200000000000003</v>
      </c>
      <c r="D130" s="27">
        <f>VLOOKUP(A130,Table7[#All],3,0)</f>
        <v>5.91</v>
      </c>
      <c r="E130" s="27" t="str">
        <f>VLOOKUP(A130,Table7[#All],4,0)</f>
        <v>yes</v>
      </c>
      <c r="F130" s="27" t="str">
        <f>VLOOKUP(A130,Table7[#All],5,0)</f>
        <v>No</v>
      </c>
      <c r="G130" s="27" t="str">
        <f>VLOOKUP(A130,Table7[#All],6,0)</f>
        <v>No</v>
      </c>
      <c r="H130" s="27">
        <f>VLOOKUP(A130,'Medical Examination'!A129:M2464,11,0)</f>
        <v>0</v>
      </c>
      <c r="I130" s="27" t="str">
        <f>VLOOKUP(A130,'Medical Examination'!A129:M2464,10,0)</f>
        <v>yes</v>
      </c>
      <c r="J130" s="27" t="str">
        <f>VLOOKUP(A130,'Medical Examination'!A129:M2464,12,0)</f>
        <v>Obesity</v>
      </c>
      <c r="K130" s="27" t="str">
        <f>VLOOKUP(A130,'Medical Examination'!A129:M2464,13,0)</f>
        <v>Prediabetes</v>
      </c>
      <c r="L130" s="27" t="str">
        <f>VLOOKUP(A130,'Hospitalisation Details'!A129:R2472,17,0)</f>
        <v>20-Sep-1985</v>
      </c>
      <c r="M130" s="28">
        <f>VLOOKUP(A130,'Hospitalisation Details'!$A$1:$R$2344,6,0)</f>
        <v>39047.29</v>
      </c>
      <c r="N130" s="27" t="str">
        <f>VLOOKUP(A130,'Hospitalisation Details'!$A$1:$R$2344,14,0)</f>
        <v>tier - 1</v>
      </c>
      <c r="O130" s="27" t="str">
        <f>VLOOKUP(A130,'Hospitalisation Details'!$A$1:$R$2344,15,0)</f>
        <v>tier - 3</v>
      </c>
      <c r="P130" s="27" t="str">
        <f>VLOOKUP(A130,'Hospitalisation Details'!$A$1:$R$2344,16,0)</f>
        <v>R1017</v>
      </c>
      <c r="Q130" s="37">
        <f>VLOOKUP(A130,'Hospitalisation Details'!A129:R2472,18,0)</f>
        <v>37.715880370682392</v>
      </c>
    </row>
    <row r="131" spans="1:17" x14ac:dyDescent="0.25">
      <c r="A131" s="27" t="s">
        <v>260</v>
      </c>
      <c r="B131" s="27" t="str">
        <f>VLOOKUP(A131,'Customer Name'!A130:E2465,4,0)</f>
        <v>Jonas</v>
      </c>
      <c r="C131" s="27">
        <f>VLOOKUP(A131,Table7[#All],2,0)</f>
        <v>30.2</v>
      </c>
      <c r="D131" s="27">
        <f>VLOOKUP(A131,Table7[#All],3,0)</f>
        <v>9.58</v>
      </c>
      <c r="E131" s="27" t="str">
        <f>VLOOKUP(A131,Table7[#All],4,0)</f>
        <v>No</v>
      </c>
      <c r="F131" s="27" t="str">
        <f>VLOOKUP(A131,Table7[#All],5,0)</f>
        <v>No</v>
      </c>
      <c r="G131" s="27" t="str">
        <f>VLOOKUP(A131,Table7[#All],6,0)</f>
        <v>No</v>
      </c>
      <c r="H131" s="27">
        <f>VLOOKUP(A131,'Medical Examination'!A130:M2465,11,0)</f>
        <v>0</v>
      </c>
      <c r="I131" s="27" t="str">
        <f>VLOOKUP(A131,'Medical Examination'!A130:M2465,10,0)</f>
        <v>yes</v>
      </c>
      <c r="J131" s="27" t="str">
        <f>VLOOKUP(A131,'Medical Examination'!A130:M2465,12,0)</f>
        <v>Obesity</v>
      </c>
      <c r="K131" s="27" t="str">
        <f>VLOOKUP(A131,'Medical Examination'!A130:M2465,13,0)</f>
        <v>Diabetes</v>
      </c>
      <c r="L131" s="27" t="str">
        <f>VLOOKUP(A131,'Hospitalisation Details'!A130:R2473,17,0)</f>
        <v>12-Oct-1978</v>
      </c>
      <c r="M131" s="28">
        <f>VLOOKUP(A131,'Hospitalisation Details'!$A$1:$R$2344,6,0)</f>
        <v>38998.550000000003</v>
      </c>
      <c r="N131" s="27" t="str">
        <f>VLOOKUP(A131,'Hospitalisation Details'!$A$1:$R$2344,14,0)</f>
        <v>tier - 1</v>
      </c>
      <c r="O131" s="27" t="str">
        <f>VLOOKUP(A131,'Hospitalisation Details'!$A$1:$R$2344,15,0)</f>
        <v>tier - 1</v>
      </c>
      <c r="P131" s="27" t="str">
        <f>VLOOKUP(A131,'Hospitalisation Details'!$A$1:$R$2344,16,0)</f>
        <v>R1011</v>
      </c>
      <c r="Q131" s="37">
        <f>VLOOKUP(A131,'Hospitalisation Details'!A130:R2473,18,0)</f>
        <v>44.655675257425152</v>
      </c>
    </row>
    <row r="132" spans="1:17" x14ac:dyDescent="0.25">
      <c r="A132" s="27" t="s">
        <v>262</v>
      </c>
      <c r="B132" s="27" t="str">
        <f>VLOOKUP(A132,'Customer Name'!A131:E2466,4,0)</f>
        <v>George E</v>
      </c>
      <c r="C132" s="27">
        <f>VLOOKUP(A132,Table7[#All],2,0)</f>
        <v>48.32</v>
      </c>
      <c r="D132" s="27">
        <f>VLOOKUP(A132,Table7[#All],3,0)</f>
        <v>5.77</v>
      </c>
      <c r="E132" s="27" t="str">
        <f>VLOOKUP(A132,Table7[#All],4,0)</f>
        <v>No</v>
      </c>
      <c r="F132" s="27" t="str">
        <f>VLOOKUP(A132,Table7[#All],5,0)</f>
        <v>No</v>
      </c>
      <c r="G132" s="27" t="str">
        <f>VLOOKUP(A132,Table7[#All],6,0)</f>
        <v>No</v>
      </c>
      <c r="H132" s="27">
        <f>VLOOKUP(A132,'Medical Examination'!A131:M2466,11,0)</f>
        <v>0</v>
      </c>
      <c r="I132" s="27" t="str">
        <f>VLOOKUP(A132,'Medical Examination'!A131:M2466,10,0)</f>
        <v>yes</v>
      </c>
      <c r="J132" s="27" t="str">
        <f>VLOOKUP(A132,'Medical Examination'!A131:M2466,12,0)</f>
        <v>Obesity</v>
      </c>
      <c r="K132" s="27" t="str">
        <f>VLOOKUP(A132,'Medical Examination'!A131:M2466,13,0)</f>
        <v>Prediabetes</v>
      </c>
      <c r="L132" s="27" t="str">
        <f>VLOOKUP(A132,'Hospitalisation Details'!A131:R2474,17,0)</f>
        <v>24-Sep-1980</v>
      </c>
      <c r="M132" s="28">
        <f>VLOOKUP(A132,'Hospitalisation Details'!$A$1:$R$2344,6,0)</f>
        <v>38947.43</v>
      </c>
      <c r="N132" s="27" t="str">
        <f>VLOOKUP(A132,'Hospitalisation Details'!$A$1:$R$2344,14,0)</f>
        <v>tier - 2</v>
      </c>
      <c r="O132" s="27" t="str">
        <f>VLOOKUP(A132,'Hospitalisation Details'!$A$1:$R$2344,15,0)</f>
        <v>tier - 3</v>
      </c>
      <c r="P132" s="27" t="str">
        <f>VLOOKUP(A132,'Hospitalisation Details'!$A$1:$R$2344,16,0)</f>
        <v>R1011</v>
      </c>
      <c r="Q132" s="37">
        <f>VLOOKUP(A132,'Hospitalisation Details'!A131:R2474,18,0)</f>
        <v>42.702258726899387</v>
      </c>
    </row>
    <row r="133" spans="1:17" x14ac:dyDescent="0.25">
      <c r="A133" s="27" t="s">
        <v>264</v>
      </c>
      <c r="B133" s="27" t="str">
        <f>VLOOKUP(A133,'Customer Name'!A132:E2467,4,0)</f>
        <v>Sara S</v>
      </c>
      <c r="C133" s="27">
        <f>VLOOKUP(A133,Table7[#All],2,0)</f>
        <v>44.86</v>
      </c>
      <c r="D133" s="27">
        <f>VLOOKUP(A133,Table7[#All],3,0)</f>
        <v>4.38</v>
      </c>
      <c r="E133" s="27" t="str">
        <f>VLOOKUP(A133,Table7[#All],4,0)</f>
        <v>yes</v>
      </c>
      <c r="F133" s="27" t="str">
        <f>VLOOKUP(A133,Table7[#All],5,0)</f>
        <v>No</v>
      </c>
      <c r="G133" s="27" t="str">
        <f>VLOOKUP(A133,Table7[#All],6,0)</f>
        <v>No</v>
      </c>
      <c r="H133" s="27">
        <f>VLOOKUP(A133,'Medical Examination'!A132:M2467,11,0)</f>
        <v>0</v>
      </c>
      <c r="I133" s="27" t="str">
        <f>VLOOKUP(A133,'Medical Examination'!A132:M2467,10,0)</f>
        <v>yes</v>
      </c>
      <c r="J133" s="27" t="str">
        <f>VLOOKUP(A133,'Medical Examination'!A132:M2467,12,0)</f>
        <v>Obesity</v>
      </c>
      <c r="K133" s="27" t="str">
        <f>VLOOKUP(A133,'Medical Examination'!A132:M2467,13,0)</f>
        <v>Normal</v>
      </c>
      <c r="L133" s="27" t="str">
        <f>VLOOKUP(A133,'Hospitalisation Details'!A132:R2475,17,0)</f>
        <v>15-Dec-1976</v>
      </c>
      <c r="M133" s="28">
        <f>VLOOKUP(A133,'Hospitalisation Details'!$A$1:$R$2344,6,0)</f>
        <v>38932.559999999998</v>
      </c>
      <c r="N133" s="27" t="str">
        <f>VLOOKUP(A133,'Hospitalisation Details'!$A$1:$R$2344,14,0)</f>
        <v>tier - 2</v>
      </c>
      <c r="O133" s="27" t="str">
        <f>VLOOKUP(A133,'Hospitalisation Details'!$A$1:$R$2344,15,0)</f>
        <v>tier - 3</v>
      </c>
      <c r="P133" s="27" t="str">
        <f>VLOOKUP(A133,'Hospitalisation Details'!$A$1:$R$2344,16,0)</f>
        <v>R1011</v>
      </c>
      <c r="Q133" s="37">
        <f>VLOOKUP(A133,'Hospitalisation Details'!A132:R2475,18,0)</f>
        <v>46.477754962354553</v>
      </c>
    </row>
    <row r="134" spans="1:17" x14ac:dyDescent="0.25">
      <c r="A134" s="27" t="s">
        <v>266</v>
      </c>
      <c r="B134" s="27" t="str">
        <f>VLOOKUP(A134,'Customer Name'!A133:E2468,4,0)</f>
        <v>Nick</v>
      </c>
      <c r="C134" s="27">
        <f>VLOOKUP(A134,Table7[#All],2,0)</f>
        <v>52.15</v>
      </c>
      <c r="D134" s="27">
        <f>VLOOKUP(A134,Table7[#All],3,0)</f>
        <v>5.65</v>
      </c>
      <c r="E134" s="27" t="str">
        <f>VLOOKUP(A134,Table7[#All],4,0)</f>
        <v>No</v>
      </c>
      <c r="F134" s="27" t="str">
        <f>VLOOKUP(A134,Table7[#All],5,0)</f>
        <v>No</v>
      </c>
      <c r="G134" s="27" t="str">
        <f>VLOOKUP(A134,Table7[#All],6,0)</f>
        <v>No</v>
      </c>
      <c r="H134" s="27">
        <f>VLOOKUP(A134,'Medical Examination'!A133:M2468,11,0)</f>
        <v>1</v>
      </c>
      <c r="I134" s="27" t="str">
        <f>VLOOKUP(A134,'Medical Examination'!A133:M2468,10,0)</f>
        <v>yes</v>
      </c>
      <c r="J134" s="27" t="str">
        <f>VLOOKUP(A134,'Medical Examination'!A133:M2468,12,0)</f>
        <v>Obesity</v>
      </c>
      <c r="K134" s="27" t="str">
        <f>VLOOKUP(A134,'Medical Examination'!A133:M2468,13,0)</f>
        <v>Normal</v>
      </c>
      <c r="L134" s="27" t="str">
        <f>VLOOKUP(A134,'Hospitalisation Details'!A133:R2476,17,0)</f>
        <v>16-Jun-1987</v>
      </c>
      <c r="M134" s="28">
        <f>VLOOKUP(A134,'Hospitalisation Details'!$A$1:$R$2344,6,0)</f>
        <v>38924.04</v>
      </c>
      <c r="N134" s="27" t="str">
        <f>VLOOKUP(A134,'Hospitalisation Details'!$A$1:$R$2344,14,0)</f>
        <v>tier - 2</v>
      </c>
      <c r="O134" s="27" t="str">
        <f>VLOOKUP(A134,'Hospitalisation Details'!$A$1:$R$2344,15,0)</f>
        <v>tier - 2</v>
      </c>
      <c r="P134" s="27" t="str">
        <f>VLOOKUP(A134,'Hospitalisation Details'!$A$1:$R$2344,16,0)</f>
        <v>R1011</v>
      </c>
      <c r="Q134" s="37">
        <f>VLOOKUP(A134,'Hospitalisation Details'!A133:R2476,18,0)</f>
        <v>35.978762764540477</v>
      </c>
    </row>
    <row r="135" spans="1:17" x14ac:dyDescent="0.25">
      <c r="A135" s="27" t="s">
        <v>268</v>
      </c>
      <c r="B135" s="27" t="str">
        <f>VLOOKUP(A135,'Customer Name'!A134:E2469,4,0)</f>
        <v>Timothy</v>
      </c>
      <c r="C135" s="27">
        <f>VLOOKUP(A135,Table7[#All],2,0)</f>
        <v>41.12</v>
      </c>
      <c r="D135" s="27">
        <f>VLOOKUP(A135,Table7[#All],3,0)</f>
        <v>7.54</v>
      </c>
      <c r="E135" s="27" t="str">
        <f>VLOOKUP(A135,Table7[#All],4,0)</f>
        <v>yes</v>
      </c>
      <c r="F135" s="27" t="str">
        <f>VLOOKUP(A135,Table7[#All],5,0)</f>
        <v>No</v>
      </c>
      <c r="G135" s="27" t="str">
        <f>VLOOKUP(A135,Table7[#All],6,0)</f>
        <v>No</v>
      </c>
      <c r="H135" s="27">
        <f>VLOOKUP(A135,'Medical Examination'!A134:M2469,11,0)</f>
        <v>0</v>
      </c>
      <c r="I135" s="27" t="str">
        <f>VLOOKUP(A135,'Medical Examination'!A134:M2469,10,0)</f>
        <v>yes</v>
      </c>
      <c r="J135" s="27" t="str">
        <f>VLOOKUP(A135,'Medical Examination'!A134:M2469,12,0)</f>
        <v>Obesity</v>
      </c>
      <c r="K135" s="27" t="str">
        <f>VLOOKUP(A135,'Medical Examination'!A134:M2469,13,0)</f>
        <v>Diabetes</v>
      </c>
      <c r="L135" s="27" t="str">
        <f>VLOOKUP(A135,'Hospitalisation Details'!A134:R2477,17,0)</f>
        <v>30-Jul-1967</v>
      </c>
      <c r="M135" s="28">
        <f>VLOOKUP(A135,'Hospitalisation Details'!$A$1:$R$2344,6,0)</f>
        <v>38893.360000000001</v>
      </c>
      <c r="N135" s="27" t="str">
        <f>VLOOKUP(A135,'Hospitalisation Details'!$A$1:$R$2344,14,0)</f>
        <v>tier - 1</v>
      </c>
      <c r="O135" s="27" t="str">
        <f>VLOOKUP(A135,'Hospitalisation Details'!$A$1:$R$2344,15,0)</f>
        <v>tier - 2</v>
      </c>
      <c r="P135" s="27" t="str">
        <f>VLOOKUP(A135,'Hospitalisation Details'!$A$1:$R$2344,16,0)</f>
        <v>R1011</v>
      </c>
      <c r="Q135" s="37">
        <f>VLOOKUP(A135,'Hospitalisation Details'!A134:R2477,18,0)</f>
        <v>55.85830251212834</v>
      </c>
    </row>
    <row r="136" spans="1:17" x14ac:dyDescent="0.25">
      <c r="A136" s="27" t="s">
        <v>270</v>
      </c>
      <c r="B136" s="27" t="str">
        <f>VLOOKUP(A136,'Customer Name'!A135:E2470,4,0)</f>
        <v>Becky L</v>
      </c>
      <c r="C136" s="27">
        <f>VLOOKUP(A136,Table7[#All],2,0)</f>
        <v>38.39</v>
      </c>
      <c r="D136" s="27">
        <f>VLOOKUP(A136,Table7[#All],3,0)</f>
        <v>5.1100000000000003</v>
      </c>
      <c r="E136" s="27" t="str">
        <f>VLOOKUP(A136,Table7[#All],4,0)</f>
        <v>yes</v>
      </c>
      <c r="F136" s="27" t="str">
        <f>VLOOKUP(A136,Table7[#All],5,0)</f>
        <v>No</v>
      </c>
      <c r="G136" s="27" t="str">
        <f>VLOOKUP(A136,Table7[#All],6,0)</f>
        <v>No</v>
      </c>
      <c r="H136" s="27">
        <f>VLOOKUP(A136,'Medical Examination'!A135:M2470,11,0)</f>
        <v>1</v>
      </c>
      <c r="I136" s="27" t="str">
        <f>VLOOKUP(A136,'Medical Examination'!A135:M2470,10,0)</f>
        <v>yes</v>
      </c>
      <c r="J136" s="27" t="str">
        <f>VLOOKUP(A136,'Medical Examination'!A135:M2470,12,0)</f>
        <v>Obesity</v>
      </c>
      <c r="K136" s="27" t="str">
        <f>VLOOKUP(A136,'Medical Examination'!A135:M2470,13,0)</f>
        <v>Normal</v>
      </c>
      <c r="L136" s="27" t="str">
        <f>VLOOKUP(A136,'Hospitalisation Details'!A135:R2478,17,0)</f>
        <v>6-Jun-1964</v>
      </c>
      <c r="M136" s="28">
        <f>VLOOKUP(A136,'Hospitalisation Details'!$A$1:$R$2344,6,0)</f>
        <v>38869.25</v>
      </c>
      <c r="N136" s="27" t="str">
        <f>VLOOKUP(A136,'Hospitalisation Details'!$A$1:$R$2344,14,0)</f>
        <v>tier - 2</v>
      </c>
      <c r="O136" s="27" t="str">
        <f>VLOOKUP(A136,'Hospitalisation Details'!$A$1:$R$2344,15,0)</f>
        <v>tier - 2</v>
      </c>
      <c r="P136" s="27" t="str">
        <f>VLOOKUP(A136,'Hospitalisation Details'!$A$1:$R$2344,16,0)</f>
        <v>R1011</v>
      </c>
      <c r="Q136" s="37">
        <f>VLOOKUP(A136,'Hospitalisation Details'!A135:R2478,18,0)</f>
        <v>59.003422313483917</v>
      </c>
    </row>
    <row r="137" spans="1:17" x14ac:dyDescent="0.25">
      <c r="A137" s="27" t="s">
        <v>272</v>
      </c>
      <c r="B137" s="27" t="str">
        <f>VLOOKUP(A137,'Customer Name'!A136:E2471,4,0)</f>
        <v>Steph K.</v>
      </c>
      <c r="C137" s="27">
        <f>VLOOKUP(A137,Table7[#All],2,0)</f>
        <v>46.85</v>
      </c>
      <c r="D137" s="27">
        <f>VLOOKUP(A137,Table7[#All],3,0)</f>
        <v>4.25</v>
      </c>
      <c r="E137" s="27" t="str">
        <f>VLOOKUP(A137,Table7[#All],4,0)</f>
        <v>No</v>
      </c>
      <c r="F137" s="27" t="str">
        <f>VLOOKUP(A137,Table7[#All],5,0)</f>
        <v>No</v>
      </c>
      <c r="G137" s="27" t="str">
        <f>VLOOKUP(A137,Table7[#All],6,0)</f>
        <v>Yes</v>
      </c>
      <c r="H137" s="27">
        <f>VLOOKUP(A137,'Medical Examination'!A136:M2471,11,0)</f>
        <v>1</v>
      </c>
      <c r="I137" s="27" t="str">
        <f>VLOOKUP(A137,'Medical Examination'!A136:M2471,10,0)</f>
        <v>yes</v>
      </c>
      <c r="J137" s="27" t="str">
        <f>VLOOKUP(A137,'Medical Examination'!A136:M2471,12,0)</f>
        <v>Obesity</v>
      </c>
      <c r="K137" s="27" t="str">
        <f>VLOOKUP(A137,'Medical Examination'!A136:M2471,13,0)</f>
        <v>Normal</v>
      </c>
      <c r="L137" s="27" t="str">
        <f>VLOOKUP(A137,'Hospitalisation Details'!A136:R2479,17,0)</f>
        <v>3-Dec-1979</v>
      </c>
      <c r="M137" s="28">
        <f>VLOOKUP(A137,'Hospitalisation Details'!$A$1:$R$2344,6,0)</f>
        <v>38836.980000000003</v>
      </c>
      <c r="N137" s="27" t="str">
        <f>VLOOKUP(A137,'Hospitalisation Details'!$A$1:$R$2344,14,0)</f>
        <v>tier - 2</v>
      </c>
      <c r="O137" s="27" t="str">
        <f>VLOOKUP(A137,'Hospitalisation Details'!$A$1:$R$2344,15,0)</f>
        <v>tier - 1</v>
      </c>
      <c r="P137" s="27" t="str">
        <f>VLOOKUP(A137,'Hospitalisation Details'!$A$1:$R$2344,16,0)</f>
        <v>R1011</v>
      </c>
      <c r="Q137" s="37">
        <f>VLOOKUP(A137,'Hospitalisation Details'!A136:R2479,18,0)</f>
        <v>43.513324409832073</v>
      </c>
    </row>
    <row r="138" spans="1:17" x14ac:dyDescent="0.25">
      <c r="A138" s="27" t="s">
        <v>274</v>
      </c>
      <c r="B138" s="27" t="str">
        <f>VLOOKUP(A138,'Customer Name'!A137:E2472,4,0)</f>
        <v>Kristine B.</v>
      </c>
      <c r="C138" s="27">
        <f>VLOOKUP(A138,Table7[#All],2,0)</f>
        <v>42.24</v>
      </c>
      <c r="D138" s="27">
        <f>VLOOKUP(A138,Table7[#All],3,0)</f>
        <v>5.55</v>
      </c>
      <c r="E138" s="27" t="str">
        <f>VLOOKUP(A138,Table7[#All],4,0)</f>
        <v>No</v>
      </c>
      <c r="F138" s="27" t="str">
        <f>VLOOKUP(A138,Table7[#All],5,0)</f>
        <v>yes</v>
      </c>
      <c r="G138" s="27" t="str">
        <f>VLOOKUP(A138,Table7[#All],6,0)</f>
        <v>No</v>
      </c>
      <c r="H138" s="27">
        <f>VLOOKUP(A138,'Medical Examination'!A137:M2472,11,0)</f>
        <v>1</v>
      </c>
      <c r="I138" s="27" t="str">
        <f>VLOOKUP(A138,'Medical Examination'!A137:M2472,10,0)</f>
        <v>yes</v>
      </c>
      <c r="J138" s="27" t="str">
        <f>VLOOKUP(A138,'Medical Examination'!A137:M2472,12,0)</f>
        <v>Obesity</v>
      </c>
      <c r="K138" s="27" t="str">
        <f>VLOOKUP(A138,'Medical Examination'!A137:M2472,13,0)</f>
        <v>Normal</v>
      </c>
      <c r="L138" s="27" t="str">
        <f>VLOOKUP(A138,'Hospitalisation Details'!A137:R2480,17,0)</f>
        <v>5-Dec-2004</v>
      </c>
      <c r="M138" s="28">
        <f>VLOOKUP(A138,'Hospitalisation Details'!$A$1:$R$2344,6,0)</f>
        <v>38792.69</v>
      </c>
      <c r="N138" s="27" t="str">
        <f>VLOOKUP(A138,'Hospitalisation Details'!$A$1:$R$2344,14,0)</f>
        <v>tier - 2</v>
      </c>
      <c r="O138" s="27" t="str">
        <f>VLOOKUP(A138,'Hospitalisation Details'!$A$1:$R$2344,15,0)</f>
        <v>tier - 2</v>
      </c>
      <c r="P138" s="27" t="str">
        <f>VLOOKUP(A138,'Hospitalisation Details'!$A$1:$R$2344,16,0)</f>
        <v>R1013</v>
      </c>
      <c r="Q138" s="37">
        <f>VLOOKUP(A138,'Hospitalisation Details'!A137:R2480,18,0)</f>
        <v>18.505133470225871</v>
      </c>
    </row>
    <row r="139" spans="1:17" x14ac:dyDescent="0.25">
      <c r="A139" s="27" t="s">
        <v>276</v>
      </c>
      <c r="B139" s="27" t="str">
        <f>VLOOKUP(A139,'Customer Name'!A138:E2473,4,0)</f>
        <v>Taylor B</v>
      </c>
      <c r="C139" s="27">
        <f>VLOOKUP(A139,Table7[#All],2,0)</f>
        <v>34.39</v>
      </c>
      <c r="D139" s="27">
        <f>VLOOKUP(A139,Table7[#All],3,0)</f>
        <v>5.78</v>
      </c>
      <c r="E139" s="27" t="str">
        <f>VLOOKUP(A139,Table7[#All],4,0)</f>
        <v>No</v>
      </c>
      <c r="F139" s="27" t="str">
        <f>VLOOKUP(A139,Table7[#All],5,0)</f>
        <v>No</v>
      </c>
      <c r="G139" s="27" t="str">
        <f>VLOOKUP(A139,Table7[#All],6,0)</f>
        <v>No</v>
      </c>
      <c r="H139" s="27">
        <f>VLOOKUP(A139,'Medical Examination'!A138:M2473,11,0)</f>
        <v>0</v>
      </c>
      <c r="I139" s="27" t="str">
        <f>VLOOKUP(A139,'Medical Examination'!A138:M2473,10,0)</f>
        <v>yes</v>
      </c>
      <c r="J139" s="27" t="str">
        <f>VLOOKUP(A139,'Medical Examination'!A138:M2473,12,0)</f>
        <v>Obesity</v>
      </c>
      <c r="K139" s="27" t="str">
        <f>VLOOKUP(A139,'Medical Examination'!A138:M2473,13,0)</f>
        <v>Prediabetes</v>
      </c>
      <c r="L139" s="27" t="str">
        <f>VLOOKUP(A139,'Hospitalisation Details'!A138:R2481,17,0)</f>
        <v>8-Nov-1991</v>
      </c>
      <c r="M139" s="28">
        <f>VLOOKUP(A139,'Hospitalisation Details'!$A$1:$R$2344,6,0)</f>
        <v>38746.36</v>
      </c>
      <c r="N139" s="27" t="str">
        <f>VLOOKUP(A139,'Hospitalisation Details'!$A$1:$R$2344,14,0)</f>
        <v>tier - 1</v>
      </c>
      <c r="O139" s="27" t="str">
        <f>VLOOKUP(A139,'Hospitalisation Details'!$A$1:$R$2344,15,0)</f>
        <v>tier - 2</v>
      </c>
      <c r="P139" s="27" t="str">
        <f>VLOOKUP(A139,'Hospitalisation Details'!$A$1:$R$2344,16,0)</f>
        <v>R1012</v>
      </c>
      <c r="Q139" s="37">
        <f>VLOOKUP(A139,'Hospitalisation Details'!A138:R2481,18,0)</f>
        <v>31.58176387621339</v>
      </c>
    </row>
    <row r="140" spans="1:17" x14ac:dyDescent="0.25">
      <c r="A140" s="27" t="s">
        <v>278</v>
      </c>
      <c r="B140" s="27" t="str">
        <f>VLOOKUP(A140,'Customer Name'!A139:E2474,4,0)</f>
        <v>William</v>
      </c>
      <c r="C140" s="27">
        <f>VLOOKUP(A140,Table7[#All],2,0)</f>
        <v>42.89</v>
      </c>
      <c r="D140" s="27">
        <f>VLOOKUP(A140,Table7[#All],3,0)</f>
        <v>5.28</v>
      </c>
      <c r="E140" s="27" t="str">
        <f>VLOOKUP(A140,Table7[#All],4,0)</f>
        <v>yes</v>
      </c>
      <c r="F140" s="27" t="str">
        <f>VLOOKUP(A140,Table7[#All],5,0)</f>
        <v>No</v>
      </c>
      <c r="G140" s="27" t="str">
        <f>VLOOKUP(A140,Table7[#All],6,0)</f>
        <v>No</v>
      </c>
      <c r="H140" s="27">
        <f>VLOOKUP(A140,'Medical Examination'!A139:M2474,11,0)</f>
        <v>0</v>
      </c>
      <c r="I140" s="27" t="str">
        <f>VLOOKUP(A140,'Medical Examination'!A139:M2474,10,0)</f>
        <v>yes</v>
      </c>
      <c r="J140" s="27" t="str">
        <f>VLOOKUP(A140,'Medical Examination'!A139:M2474,12,0)</f>
        <v>Obesity</v>
      </c>
      <c r="K140" s="27" t="str">
        <f>VLOOKUP(A140,'Medical Examination'!A139:M2474,13,0)</f>
        <v>Normal</v>
      </c>
      <c r="L140" s="27" t="str">
        <f>VLOOKUP(A140,'Hospitalisation Details'!A139:R2482,17,0)</f>
        <v>15-Jun-1976</v>
      </c>
      <c r="M140" s="28">
        <f>VLOOKUP(A140,'Hospitalisation Details'!$A$1:$R$2344,6,0)</f>
        <v>38740.120000000003</v>
      </c>
      <c r="N140" s="27" t="str">
        <f>VLOOKUP(A140,'Hospitalisation Details'!$A$1:$R$2344,14,0)</f>
        <v>tier - 2</v>
      </c>
      <c r="O140" s="27" t="str">
        <f>VLOOKUP(A140,'Hospitalisation Details'!$A$1:$R$2344,15,0)</f>
        <v>tier - 2</v>
      </c>
      <c r="P140" s="27" t="str">
        <f>VLOOKUP(A140,'Hospitalisation Details'!$A$1:$R$2344,16,0)</f>
        <v>R1012</v>
      </c>
      <c r="Q140" s="37">
        <f>VLOOKUP(A140,'Hospitalisation Details'!A139:R2482,18,0)</f>
        <v>46.978781656399725</v>
      </c>
    </row>
    <row r="141" spans="1:17" x14ac:dyDescent="0.25">
      <c r="A141" s="27" t="s">
        <v>280</v>
      </c>
      <c r="B141" s="27" t="str">
        <f>VLOOKUP(A141,'Customer Name'!A140:E2475,4,0)</f>
        <v>Sage</v>
      </c>
      <c r="C141" s="27">
        <f>VLOOKUP(A141,Table7[#All],2,0)</f>
        <v>36.299999999999997</v>
      </c>
      <c r="D141" s="27">
        <f>VLOOKUP(A141,Table7[#All],3,0)</f>
        <v>5.39</v>
      </c>
      <c r="E141" s="27" t="str">
        <f>VLOOKUP(A141,Table7[#All],4,0)</f>
        <v>No</v>
      </c>
      <c r="F141" s="27" t="str">
        <f>VLOOKUP(A141,Table7[#All],5,0)</f>
        <v>No</v>
      </c>
      <c r="G141" s="27" t="str">
        <f>VLOOKUP(A141,Table7[#All],6,0)</f>
        <v>No</v>
      </c>
      <c r="H141" s="27">
        <f>VLOOKUP(A141,'Medical Examination'!A140:M2475,11,0)</f>
        <v>0</v>
      </c>
      <c r="I141" s="27" t="str">
        <f>VLOOKUP(A141,'Medical Examination'!A140:M2475,10,0)</f>
        <v>yes</v>
      </c>
      <c r="J141" s="27" t="str">
        <f>VLOOKUP(A141,'Medical Examination'!A140:M2475,12,0)</f>
        <v>Obesity</v>
      </c>
      <c r="K141" s="27" t="str">
        <f>VLOOKUP(A141,'Medical Examination'!A140:M2475,13,0)</f>
        <v>Normal</v>
      </c>
      <c r="L141" s="27" t="str">
        <f>VLOOKUP(A141,'Hospitalisation Details'!A140:R2483,17,0)</f>
        <v>2-Nov-1991</v>
      </c>
      <c r="M141" s="28">
        <f>VLOOKUP(A141,'Hospitalisation Details'!$A$1:$R$2344,6,0)</f>
        <v>38711</v>
      </c>
      <c r="N141" s="27" t="str">
        <f>VLOOKUP(A141,'Hospitalisation Details'!$A$1:$R$2344,14,0)</f>
        <v>tier - 2</v>
      </c>
      <c r="O141" s="27" t="str">
        <f>VLOOKUP(A141,'Hospitalisation Details'!$A$1:$R$2344,15,0)</f>
        <v>tier - 2</v>
      </c>
      <c r="P141" s="27" t="str">
        <f>VLOOKUP(A141,'Hospitalisation Details'!$A$1:$R$2344,16,0)</f>
        <v>R1011</v>
      </c>
      <c r="Q141" s="37">
        <f>VLOOKUP(A141,'Hospitalisation Details'!A140:R2483,18,0)</f>
        <v>31.598191321662657</v>
      </c>
    </row>
    <row r="142" spans="1:17" x14ac:dyDescent="0.25">
      <c r="A142" s="27" t="s">
        <v>282</v>
      </c>
      <c r="B142" s="27" t="str">
        <f>VLOOKUP(A142,'Customer Name'!A141:E2476,4,0)</f>
        <v>Cole</v>
      </c>
      <c r="C142" s="27">
        <f>VLOOKUP(A142,Table7[#All],2,0)</f>
        <v>35.200000000000003</v>
      </c>
      <c r="D142" s="27">
        <f>VLOOKUP(A142,Table7[#All],3,0)</f>
        <v>8.01</v>
      </c>
      <c r="E142" s="27" t="str">
        <f>VLOOKUP(A142,Table7[#All],4,0)</f>
        <v>yes</v>
      </c>
      <c r="F142" s="27" t="str">
        <f>VLOOKUP(A142,Table7[#All],5,0)</f>
        <v>No</v>
      </c>
      <c r="G142" s="27" t="str">
        <f>VLOOKUP(A142,Table7[#All],6,0)</f>
        <v>No</v>
      </c>
      <c r="H142" s="27">
        <f>VLOOKUP(A142,'Medical Examination'!A141:M2476,11,0)</f>
        <v>1</v>
      </c>
      <c r="I142" s="27" t="str">
        <f>VLOOKUP(A142,'Medical Examination'!A141:M2476,10,0)</f>
        <v>yes</v>
      </c>
      <c r="J142" s="27" t="str">
        <f>VLOOKUP(A142,'Medical Examination'!A141:M2476,12,0)</f>
        <v>Obesity</v>
      </c>
      <c r="K142" s="27" t="str">
        <f>VLOOKUP(A142,'Medical Examination'!A141:M2476,13,0)</f>
        <v>Diabetes</v>
      </c>
      <c r="L142" s="27" t="str">
        <f>VLOOKUP(A142,'Hospitalisation Details'!A141:R2484,17,0)</f>
        <v>20-Jul-1986</v>
      </c>
      <c r="M142" s="28">
        <f>VLOOKUP(A142,'Hospitalisation Details'!$A$1:$R$2344,6,0)</f>
        <v>38709.18</v>
      </c>
      <c r="N142" s="27" t="str">
        <f>VLOOKUP(A142,'Hospitalisation Details'!$A$1:$R$2344,14,0)</f>
        <v>tier - 1</v>
      </c>
      <c r="O142" s="27" t="str">
        <f>VLOOKUP(A142,'Hospitalisation Details'!$A$1:$R$2344,15,0)</f>
        <v>tier - 3</v>
      </c>
      <c r="P142" s="27" t="str">
        <f>VLOOKUP(A142,'Hospitalisation Details'!$A$1:$R$2344,16,0)</f>
        <v>R1013</v>
      </c>
      <c r="Q142" s="37">
        <f>VLOOKUP(A142,'Hospitalisation Details'!A141:R2484,18,0)</f>
        <v>36.885654586065279</v>
      </c>
    </row>
    <row r="143" spans="1:17" x14ac:dyDescent="0.25">
      <c r="A143" s="27" t="s">
        <v>284</v>
      </c>
      <c r="B143" s="27" t="str">
        <f>VLOOKUP(A143,'Customer Name'!A142:E2477,4,0)</f>
        <v>Jesse</v>
      </c>
      <c r="C143" s="27">
        <f>VLOOKUP(A143,Table7[#All],2,0)</f>
        <v>53.62</v>
      </c>
      <c r="D143" s="27">
        <f>VLOOKUP(A143,Table7[#All],3,0)</f>
        <v>5.21</v>
      </c>
      <c r="E143" s="27" t="str">
        <f>VLOOKUP(A143,Table7[#All],4,0)</f>
        <v>No</v>
      </c>
      <c r="F143" s="27" t="str">
        <f>VLOOKUP(A143,Table7[#All],5,0)</f>
        <v>No</v>
      </c>
      <c r="G143" s="27" t="str">
        <f>VLOOKUP(A143,Table7[#All],6,0)</f>
        <v>No</v>
      </c>
      <c r="H143" s="27">
        <f>VLOOKUP(A143,'Medical Examination'!A142:M2477,11,0)</f>
        <v>0</v>
      </c>
      <c r="I143" s="27" t="str">
        <f>VLOOKUP(A143,'Medical Examination'!A142:M2477,10,0)</f>
        <v>yes</v>
      </c>
      <c r="J143" s="27" t="str">
        <f>VLOOKUP(A143,'Medical Examination'!A142:M2477,12,0)</f>
        <v>Obesity</v>
      </c>
      <c r="K143" s="27" t="str">
        <f>VLOOKUP(A143,'Medical Examination'!A142:M2477,13,0)</f>
        <v>Normal</v>
      </c>
      <c r="L143" s="27" t="str">
        <f>VLOOKUP(A143,'Hospitalisation Details'!A142:R2485,17,0)</f>
        <v>13-Jul-1990</v>
      </c>
      <c r="M143" s="28">
        <f>VLOOKUP(A143,'Hospitalisation Details'!$A$1:$R$2344,6,0)</f>
        <v>38652.089999999997</v>
      </c>
      <c r="N143" s="27" t="str">
        <f>VLOOKUP(A143,'Hospitalisation Details'!$A$1:$R$2344,14,0)</f>
        <v>tier - 2</v>
      </c>
      <c r="O143" s="27" t="str">
        <f>VLOOKUP(A143,'Hospitalisation Details'!$A$1:$R$2344,15,0)</f>
        <v>tier - 2</v>
      </c>
      <c r="P143" s="27" t="str">
        <f>VLOOKUP(A143,'Hospitalisation Details'!$A$1:$R$2344,16,0)</f>
        <v>R1011</v>
      </c>
      <c r="Q143" s="37">
        <f>VLOOKUP(A143,'Hospitalisation Details'!A142:R2485,18,0)</f>
        <v>32.904815590272186</v>
      </c>
    </row>
    <row r="144" spans="1:17" x14ac:dyDescent="0.25">
      <c r="A144" s="27" t="s">
        <v>286</v>
      </c>
      <c r="B144" s="27" t="str">
        <f>VLOOKUP(A144,'Customer Name'!A143:E2478,4,0)</f>
        <v>Tammi J.</v>
      </c>
      <c r="C144" s="27">
        <f>VLOOKUP(A144,Table7[#All],2,0)</f>
        <v>36.67</v>
      </c>
      <c r="D144" s="27">
        <f>VLOOKUP(A144,Table7[#All],3,0)</f>
        <v>6.27</v>
      </c>
      <c r="E144" s="27" t="str">
        <f>VLOOKUP(A144,Table7[#All],4,0)</f>
        <v>No</v>
      </c>
      <c r="F144" s="27" t="str">
        <f>VLOOKUP(A144,Table7[#All],5,0)</f>
        <v>No</v>
      </c>
      <c r="G144" s="27" t="str">
        <f>VLOOKUP(A144,Table7[#All],6,0)</f>
        <v>No</v>
      </c>
      <c r="H144" s="27">
        <f>VLOOKUP(A144,'Medical Examination'!A143:M2478,11,0)</f>
        <v>0</v>
      </c>
      <c r="I144" s="27" t="str">
        <f>VLOOKUP(A144,'Medical Examination'!A143:M2478,10,0)</f>
        <v>yes</v>
      </c>
      <c r="J144" s="27" t="str">
        <f>VLOOKUP(A144,'Medical Examination'!A143:M2478,12,0)</f>
        <v>Obesity</v>
      </c>
      <c r="K144" s="27" t="str">
        <f>VLOOKUP(A144,'Medical Examination'!A143:M2478,13,0)</f>
        <v>Prediabetes</v>
      </c>
      <c r="L144" s="27" t="str">
        <f>VLOOKUP(A144,'Hospitalisation Details'!A143:R2486,17,0)</f>
        <v>12-Nov-1999</v>
      </c>
      <c r="M144" s="28">
        <f>VLOOKUP(A144,'Hospitalisation Details'!$A$1:$R$2344,6,0)</f>
        <v>38511.629999999997</v>
      </c>
      <c r="N144" s="27" t="str">
        <f>VLOOKUP(A144,'Hospitalisation Details'!$A$1:$R$2344,14,0)</f>
        <v>tier - 2</v>
      </c>
      <c r="O144" s="27" t="str">
        <f>VLOOKUP(A144,'Hospitalisation Details'!$A$1:$R$2344,15,0)</f>
        <v>tier - 2</v>
      </c>
      <c r="P144" s="27" t="str">
        <f>VLOOKUP(A144,'Hospitalisation Details'!$A$1:$R$2344,16,0)</f>
        <v>R1024</v>
      </c>
      <c r="Q144" s="37">
        <f>VLOOKUP(A144,'Hospitalisation Details'!A143:R2486,18,0)</f>
        <v>23.570802759829153</v>
      </c>
    </row>
    <row r="145" spans="1:17" x14ac:dyDescent="0.25">
      <c r="A145" s="27" t="s">
        <v>288</v>
      </c>
      <c r="B145" s="27" t="str">
        <f>VLOOKUP(A145,'Customer Name'!A144:E2479,4,0)</f>
        <v>Matthew S.</v>
      </c>
      <c r="C145" s="27">
        <f>VLOOKUP(A145,Table7[#All],2,0)</f>
        <v>33.4</v>
      </c>
      <c r="D145" s="27">
        <f>VLOOKUP(A145,Table7[#All],3,0)</f>
        <v>10.73</v>
      </c>
      <c r="E145" s="27" t="str">
        <f>VLOOKUP(A145,Table7[#All],4,0)</f>
        <v>yes</v>
      </c>
      <c r="F145" s="27" t="str">
        <f>VLOOKUP(A145,Table7[#All],5,0)</f>
        <v>No</v>
      </c>
      <c r="G145" s="27" t="str">
        <f>VLOOKUP(A145,Table7[#All],6,0)</f>
        <v>No</v>
      </c>
      <c r="H145" s="27">
        <f>VLOOKUP(A145,'Medical Examination'!A144:M2479,11,0)</f>
        <v>1</v>
      </c>
      <c r="I145" s="27" t="str">
        <f>VLOOKUP(A145,'Medical Examination'!A144:M2479,10,0)</f>
        <v>yes</v>
      </c>
      <c r="J145" s="27" t="str">
        <f>VLOOKUP(A145,'Medical Examination'!A144:M2479,12,0)</f>
        <v>Obesity</v>
      </c>
      <c r="K145" s="27" t="str">
        <f>VLOOKUP(A145,'Medical Examination'!A144:M2479,13,0)</f>
        <v>Diabetes</v>
      </c>
      <c r="L145" s="27" t="str">
        <f>VLOOKUP(A145,'Hospitalisation Details'!A144:R2487,17,0)</f>
        <v>21-Jun-1986</v>
      </c>
      <c r="M145" s="28">
        <f>VLOOKUP(A145,'Hospitalisation Details'!$A$1:$R$2344,6,0)</f>
        <v>38415.47</v>
      </c>
      <c r="N145" s="27" t="str">
        <f>VLOOKUP(A145,'Hospitalisation Details'!$A$1:$R$2344,14,0)</f>
        <v>tier - 1</v>
      </c>
      <c r="O145" s="27" t="str">
        <f>VLOOKUP(A145,'Hospitalisation Details'!$A$1:$R$2344,15,0)</f>
        <v>tier - 2</v>
      </c>
      <c r="P145" s="27" t="str">
        <f>VLOOKUP(A145,'Hospitalisation Details'!$A$1:$R$2344,16,0)</f>
        <v>R1011</v>
      </c>
      <c r="Q145" s="37">
        <f>VLOOKUP(A145,'Hospitalisation Details'!A144:R2487,18,0)</f>
        <v>36.965055119244902</v>
      </c>
    </row>
    <row r="146" spans="1:17" x14ac:dyDescent="0.25">
      <c r="A146" s="27" t="s">
        <v>290</v>
      </c>
      <c r="B146" s="27" t="str">
        <f>VLOOKUP(A146,'Customer Name'!A145:E2480,4,0)</f>
        <v>Eric</v>
      </c>
      <c r="C146" s="27">
        <f>VLOOKUP(A146,Table7[#All],2,0)</f>
        <v>42.71</v>
      </c>
      <c r="D146" s="27">
        <f>VLOOKUP(A146,Table7[#All],3,0)</f>
        <v>10.52</v>
      </c>
      <c r="E146" s="27" t="str">
        <f>VLOOKUP(A146,Table7[#All],4,0)</f>
        <v>No</v>
      </c>
      <c r="F146" s="27" t="str">
        <f>VLOOKUP(A146,Table7[#All],5,0)</f>
        <v>No</v>
      </c>
      <c r="G146" s="27" t="str">
        <f>VLOOKUP(A146,Table7[#All],6,0)</f>
        <v>No</v>
      </c>
      <c r="H146" s="27">
        <f>VLOOKUP(A146,'Medical Examination'!A145:M2480,11,0)</f>
        <v>0</v>
      </c>
      <c r="I146" s="27" t="str">
        <f>VLOOKUP(A146,'Medical Examination'!A145:M2480,10,0)</f>
        <v>yes</v>
      </c>
      <c r="J146" s="27" t="str">
        <f>VLOOKUP(A146,'Medical Examination'!A145:M2480,12,0)</f>
        <v>Obesity</v>
      </c>
      <c r="K146" s="27" t="str">
        <f>VLOOKUP(A146,'Medical Examination'!A145:M2480,13,0)</f>
        <v>Diabetes</v>
      </c>
      <c r="L146" s="27" t="str">
        <f>VLOOKUP(A146,'Hospitalisation Details'!A145:R2488,17,0)</f>
        <v>23-Dec-1971</v>
      </c>
      <c r="M146" s="28">
        <f>VLOOKUP(A146,'Hospitalisation Details'!$A$1:$R$2344,6,0)</f>
        <v>38405.26</v>
      </c>
      <c r="N146" s="27" t="str">
        <f>VLOOKUP(A146,'Hospitalisation Details'!$A$1:$R$2344,14,0)</f>
        <v>tier - 2</v>
      </c>
      <c r="O146" s="27" t="str">
        <f>VLOOKUP(A146,'Hospitalisation Details'!$A$1:$R$2344,15,0)</f>
        <v>tier - 1</v>
      </c>
      <c r="P146" s="27" t="str">
        <f>VLOOKUP(A146,'Hospitalisation Details'!$A$1:$R$2344,16,0)</f>
        <v>R1011</v>
      </c>
      <c r="Q146" s="37">
        <f>VLOOKUP(A146,'Hospitalisation Details'!A145:R2488,18,0)</f>
        <v>51.45857010021696</v>
      </c>
    </row>
    <row r="147" spans="1:17" x14ac:dyDescent="0.25">
      <c r="A147" s="27" t="s">
        <v>292</v>
      </c>
      <c r="B147" s="27" t="str">
        <f>VLOOKUP(A147,'Customer Name'!A146:E2481,4,0)</f>
        <v>Valeria R</v>
      </c>
      <c r="C147" s="27">
        <f>VLOOKUP(A147,Table7[#All],2,0)</f>
        <v>41.52</v>
      </c>
      <c r="D147" s="27">
        <f>VLOOKUP(A147,Table7[#All],3,0)</f>
        <v>11.82</v>
      </c>
      <c r="E147" s="27" t="str">
        <f>VLOOKUP(A147,Table7[#All],4,0)</f>
        <v>yes</v>
      </c>
      <c r="F147" s="27" t="str">
        <f>VLOOKUP(A147,Table7[#All],5,0)</f>
        <v>No</v>
      </c>
      <c r="G147" s="27" t="str">
        <f>VLOOKUP(A147,Table7[#All],6,0)</f>
        <v>No</v>
      </c>
      <c r="H147" s="27">
        <f>VLOOKUP(A147,'Medical Examination'!A146:M2481,11,0)</f>
        <v>2</v>
      </c>
      <c r="I147" s="27" t="str">
        <f>VLOOKUP(A147,'Medical Examination'!A146:M2481,10,0)</f>
        <v>yes</v>
      </c>
      <c r="J147" s="27" t="str">
        <f>VLOOKUP(A147,'Medical Examination'!A146:M2481,12,0)</f>
        <v>Obesity</v>
      </c>
      <c r="K147" s="27" t="str">
        <f>VLOOKUP(A147,'Medical Examination'!A146:M2481,13,0)</f>
        <v>Diabetes</v>
      </c>
      <c r="L147" s="27" t="str">
        <f>VLOOKUP(A147,'Hospitalisation Details'!A146:R2489,17,0)</f>
        <v>22-Aug-1970</v>
      </c>
      <c r="M147" s="28">
        <f>VLOOKUP(A147,'Hospitalisation Details'!$A$1:$R$2344,6,0)</f>
        <v>38389.79</v>
      </c>
      <c r="N147" s="27" t="str">
        <f>VLOOKUP(A147,'Hospitalisation Details'!$A$1:$R$2344,14,0)</f>
        <v>tier - 2</v>
      </c>
      <c r="O147" s="27" t="str">
        <f>VLOOKUP(A147,'Hospitalisation Details'!$A$1:$R$2344,15,0)</f>
        <v>tier - 3</v>
      </c>
      <c r="P147" s="27" t="str">
        <f>VLOOKUP(A147,'Hospitalisation Details'!$A$1:$R$2344,16,0)</f>
        <v>R1011</v>
      </c>
      <c r="Q147" s="37">
        <f>VLOOKUP(A147,'Hospitalisation Details'!A146:R2489,18,0)</f>
        <v>52.795315114333519</v>
      </c>
    </row>
    <row r="148" spans="1:17" x14ac:dyDescent="0.25">
      <c r="A148" s="27" t="s">
        <v>294</v>
      </c>
      <c r="B148" s="27" t="str">
        <f>VLOOKUP(A148,'Customer Name'!A147:E2482,4,0)</f>
        <v>Michael P</v>
      </c>
      <c r="C148" s="27">
        <f>VLOOKUP(A148,Table7[#All],2,0)</f>
        <v>39.4</v>
      </c>
      <c r="D148" s="27">
        <f>VLOOKUP(A148,Table7[#All],3,0)</f>
        <v>6.76</v>
      </c>
      <c r="E148" s="27" t="str">
        <f>VLOOKUP(A148,Table7[#All],4,0)</f>
        <v>No</v>
      </c>
      <c r="F148" s="27" t="str">
        <f>VLOOKUP(A148,Table7[#All],5,0)</f>
        <v>No</v>
      </c>
      <c r="G148" s="27" t="str">
        <f>VLOOKUP(A148,Table7[#All],6,0)</f>
        <v>No</v>
      </c>
      <c r="H148" s="27">
        <f>VLOOKUP(A148,'Medical Examination'!A147:M2482,11,0)</f>
        <v>0</v>
      </c>
      <c r="I148" s="27" t="str">
        <f>VLOOKUP(A148,'Medical Examination'!A147:M2482,10,0)</f>
        <v>yes</v>
      </c>
      <c r="J148" s="27" t="str">
        <f>VLOOKUP(A148,'Medical Examination'!A147:M2482,12,0)</f>
        <v>Obesity</v>
      </c>
      <c r="K148" s="27" t="str">
        <f>VLOOKUP(A148,'Medical Examination'!A147:M2482,13,0)</f>
        <v>Diabetes</v>
      </c>
      <c r="L148" s="27" t="str">
        <f>VLOOKUP(A148,'Hospitalisation Details'!A147:R2490,17,0)</f>
        <v>17-Sep-2002</v>
      </c>
      <c r="M148" s="28">
        <f>VLOOKUP(A148,'Hospitalisation Details'!$A$1:$R$2344,6,0)</f>
        <v>38344.57</v>
      </c>
      <c r="N148" s="27" t="str">
        <f>VLOOKUP(A148,'Hospitalisation Details'!$A$1:$R$2344,14,0)</f>
        <v>tier - 1</v>
      </c>
      <c r="O148" s="27" t="str">
        <f>VLOOKUP(A148,'Hospitalisation Details'!$A$1:$R$2344,15,0)</f>
        <v>tier - 3</v>
      </c>
      <c r="P148" s="27" t="str">
        <f>VLOOKUP(A148,'Hospitalisation Details'!$A$1:$R$2344,16,0)</f>
        <v>R1011</v>
      </c>
      <c r="Q148" s="37">
        <f>VLOOKUP(A148,'Hospitalisation Details'!A147:R2490,18,0)</f>
        <v>20.724082140634721</v>
      </c>
    </row>
    <row r="149" spans="1:17" x14ac:dyDescent="0.25">
      <c r="A149" s="27" t="s">
        <v>296</v>
      </c>
      <c r="B149" s="27" t="str">
        <f>VLOOKUP(A149,'Customer Name'!A148:E2483,4,0)</f>
        <v>Rami</v>
      </c>
      <c r="C149" s="27">
        <f>VLOOKUP(A149,Table7[#All],2,0)</f>
        <v>46.45</v>
      </c>
      <c r="D149" s="27">
        <f>VLOOKUP(A149,Table7[#All],3,0)</f>
        <v>5.62</v>
      </c>
      <c r="E149" s="27" t="str">
        <f>VLOOKUP(A149,Table7[#All],4,0)</f>
        <v>No</v>
      </c>
      <c r="F149" s="27" t="str">
        <f>VLOOKUP(A149,Table7[#All],5,0)</f>
        <v>No</v>
      </c>
      <c r="G149" s="27" t="str">
        <f>VLOOKUP(A149,Table7[#All],6,0)</f>
        <v>No</v>
      </c>
      <c r="H149" s="27">
        <f>VLOOKUP(A149,'Medical Examination'!A148:M2483,11,0)</f>
        <v>0</v>
      </c>
      <c r="I149" s="27" t="str">
        <f>VLOOKUP(A149,'Medical Examination'!A148:M2483,10,0)</f>
        <v>yes</v>
      </c>
      <c r="J149" s="27" t="str">
        <f>VLOOKUP(A149,'Medical Examination'!A148:M2483,12,0)</f>
        <v>Obesity</v>
      </c>
      <c r="K149" s="27" t="str">
        <f>VLOOKUP(A149,'Medical Examination'!A148:M2483,13,0)</f>
        <v>Normal</v>
      </c>
      <c r="L149" s="27" t="str">
        <f>VLOOKUP(A149,'Hospitalisation Details'!A148:R2491,17,0)</f>
        <v>12-Jun-1980</v>
      </c>
      <c r="M149" s="28">
        <f>VLOOKUP(A149,'Hospitalisation Details'!$A$1:$R$2344,6,0)</f>
        <v>38313.129999999997</v>
      </c>
      <c r="N149" s="27" t="str">
        <f>VLOOKUP(A149,'Hospitalisation Details'!$A$1:$R$2344,14,0)</f>
        <v>tier - 1</v>
      </c>
      <c r="O149" s="27" t="str">
        <f>VLOOKUP(A149,'Hospitalisation Details'!$A$1:$R$2344,15,0)</f>
        <v>tier - 3</v>
      </c>
      <c r="P149" s="27" t="str">
        <f>VLOOKUP(A149,'Hospitalisation Details'!$A$1:$R$2344,16,0)</f>
        <v>R1011</v>
      </c>
      <c r="Q149" s="37">
        <f>VLOOKUP(A149,'Hospitalisation Details'!A148:R2491,18,0)</f>
        <v>42.986995208761122</v>
      </c>
    </row>
    <row r="150" spans="1:17" x14ac:dyDescent="0.25">
      <c r="A150" s="27" t="s">
        <v>298</v>
      </c>
      <c r="B150" s="27" t="str">
        <f>VLOOKUP(A150,'Customer Name'!A149:E2484,4,0)</f>
        <v>Denis</v>
      </c>
      <c r="C150" s="27">
        <f>VLOOKUP(A150,Table7[#All],2,0)</f>
        <v>35.75</v>
      </c>
      <c r="D150" s="27">
        <f>VLOOKUP(A150,Table7[#All],3,0)</f>
        <v>4.1900000000000004</v>
      </c>
      <c r="E150" s="27" t="str">
        <f>VLOOKUP(A150,Table7[#All],4,0)</f>
        <v>No</v>
      </c>
      <c r="F150" s="27" t="str">
        <f>VLOOKUP(A150,Table7[#All],5,0)</f>
        <v>No</v>
      </c>
      <c r="G150" s="27" t="str">
        <f>VLOOKUP(A150,Table7[#All],6,0)</f>
        <v>No</v>
      </c>
      <c r="H150" s="27">
        <f>VLOOKUP(A150,'Medical Examination'!A149:M2484,11,0)</f>
        <v>0</v>
      </c>
      <c r="I150" s="27" t="str">
        <f>VLOOKUP(A150,'Medical Examination'!A149:M2484,10,0)</f>
        <v>yes</v>
      </c>
      <c r="J150" s="27" t="str">
        <f>VLOOKUP(A150,'Medical Examination'!A149:M2484,12,0)</f>
        <v>Obesity</v>
      </c>
      <c r="K150" s="27" t="str">
        <f>VLOOKUP(A150,'Medical Examination'!A149:M2484,13,0)</f>
        <v>Normal</v>
      </c>
      <c r="L150" s="27" t="str">
        <f>VLOOKUP(A150,'Hospitalisation Details'!A149:R2492,17,0)</f>
        <v>30-Oct-1989</v>
      </c>
      <c r="M150" s="28">
        <f>VLOOKUP(A150,'Hospitalisation Details'!$A$1:$R$2344,6,0)</f>
        <v>38282.75</v>
      </c>
      <c r="N150" s="27" t="str">
        <f>VLOOKUP(A150,'Hospitalisation Details'!$A$1:$R$2344,14,0)</f>
        <v>tier - 1</v>
      </c>
      <c r="O150" s="27" t="str">
        <f>VLOOKUP(A150,'Hospitalisation Details'!$A$1:$R$2344,15,0)</f>
        <v>tier - 2</v>
      </c>
      <c r="P150" s="27" t="str">
        <f>VLOOKUP(A150,'Hospitalisation Details'!$A$1:$R$2344,16,0)</f>
        <v>R1013</v>
      </c>
      <c r="Q150" s="37">
        <f>VLOOKUP(A150,'Hospitalisation Details'!A149:R2492,18,0)</f>
        <v>33.606352186497688</v>
      </c>
    </row>
    <row r="151" spans="1:17" x14ac:dyDescent="0.25">
      <c r="A151" s="27" t="s">
        <v>300</v>
      </c>
      <c r="B151" s="27" t="str">
        <f>VLOOKUP(A151,'Customer Name'!A150:E2485,4,0)</f>
        <v>Brian E</v>
      </c>
      <c r="C151" s="27">
        <f>VLOOKUP(A151,Table7[#All],2,0)</f>
        <v>26.07</v>
      </c>
      <c r="D151" s="27">
        <f>VLOOKUP(A151,Table7[#All],3,0)</f>
        <v>5.32</v>
      </c>
      <c r="E151" s="27" t="str">
        <f>VLOOKUP(A151,Table7[#All],4,0)</f>
        <v>No</v>
      </c>
      <c r="F151" s="27" t="str">
        <f>VLOOKUP(A151,Table7[#All],5,0)</f>
        <v>No</v>
      </c>
      <c r="G151" s="27" t="str">
        <f>VLOOKUP(A151,Table7[#All],6,0)</f>
        <v>No</v>
      </c>
      <c r="H151" s="27">
        <f>VLOOKUP(A151,'Medical Examination'!A150:M2485,11,0)</f>
        <v>0</v>
      </c>
      <c r="I151" s="27" t="str">
        <f>VLOOKUP(A151,'Medical Examination'!A150:M2485,10,0)</f>
        <v>yes</v>
      </c>
      <c r="J151" s="27" t="str">
        <f>VLOOKUP(A151,'Medical Examination'!A150:M2485,12,0)</f>
        <v>Overweight</v>
      </c>
      <c r="K151" s="27" t="str">
        <f>VLOOKUP(A151,'Medical Examination'!A150:M2485,13,0)</f>
        <v>Normal</v>
      </c>
      <c r="L151" s="27" t="str">
        <f>VLOOKUP(A151,'Hospitalisation Details'!A150:R2493,17,0)</f>
        <v>16-Aug-1980</v>
      </c>
      <c r="M151" s="28">
        <f>VLOOKUP(A151,'Hospitalisation Details'!$A$1:$R$2344,6,0)</f>
        <v>38245.589999999997</v>
      </c>
      <c r="N151" s="27" t="str">
        <f>VLOOKUP(A151,'Hospitalisation Details'!$A$1:$R$2344,14,0)</f>
        <v>tier - 1</v>
      </c>
      <c r="O151" s="27" t="str">
        <f>VLOOKUP(A151,'Hospitalisation Details'!$A$1:$R$2344,15,0)</f>
        <v>tier - 2</v>
      </c>
      <c r="P151" s="27" t="str">
        <f>VLOOKUP(A151,'Hospitalisation Details'!$A$1:$R$2344,16,0)</f>
        <v>R1013</v>
      </c>
      <c r="Q151" s="37">
        <f>VLOOKUP(A151,'Hospitalisation Details'!A150:R2493,18,0)</f>
        <v>42.809034907597535</v>
      </c>
    </row>
    <row r="152" spans="1:17" x14ac:dyDescent="0.25">
      <c r="A152" s="27" t="s">
        <v>302</v>
      </c>
      <c r="B152" s="27" t="str">
        <f>VLOOKUP(A152,'Customer Name'!A151:E2486,4,0)</f>
        <v>Bonnie</v>
      </c>
      <c r="C152" s="27">
        <f>VLOOKUP(A152,Table7[#All],2,0)</f>
        <v>36.54</v>
      </c>
      <c r="D152" s="27">
        <f>VLOOKUP(A152,Table7[#All],3,0)</f>
        <v>4.46</v>
      </c>
      <c r="E152" s="27" t="str">
        <f>VLOOKUP(A152,Table7[#All],4,0)</f>
        <v>yes</v>
      </c>
      <c r="F152" s="27" t="str">
        <f>VLOOKUP(A152,Table7[#All],5,0)</f>
        <v>No</v>
      </c>
      <c r="G152" s="27" t="str">
        <f>VLOOKUP(A152,Table7[#All],6,0)</f>
        <v>No</v>
      </c>
      <c r="H152" s="27">
        <f>VLOOKUP(A152,'Medical Examination'!A151:M2486,11,0)</f>
        <v>1</v>
      </c>
      <c r="I152" s="27" t="str">
        <f>VLOOKUP(A152,'Medical Examination'!A151:M2486,10,0)</f>
        <v>yes</v>
      </c>
      <c r="J152" s="27" t="str">
        <f>VLOOKUP(A152,'Medical Examination'!A151:M2486,12,0)</f>
        <v>Obesity</v>
      </c>
      <c r="K152" s="27" t="str">
        <f>VLOOKUP(A152,'Medical Examination'!A151:M2486,13,0)</f>
        <v>Normal</v>
      </c>
      <c r="L152" s="27" t="str">
        <f>VLOOKUP(A152,'Hospitalisation Details'!A151:R2494,17,0)</f>
        <v>16-Jun-1964</v>
      </c>
      <c r="M152" s="28">
        <f>VLOOKUP(A152,'Hospitalisation Details'!$A$1:$R$2344,6,0)</f>
        <v>38241.74</v>
      </c>
      <c r="N152" s="27" t="str">
        <f>VLOOKUP(A152,'Hospitalisation Details'!$A$1:$R$2344,14,0)</f>
        <v>tier - 2</v>
      </c>
      <c r="O152" s="27" t="str">
        <f>VLOOKUP(A152,'Hospitalisation Details'!$A$1:$R$2344,15,0)</f>
        <v>tier - 3</v>
      </c>
      <c r="P152" s="27" t="str">
        <f>VLOOKUP(A152,'Hospitalisation Details'!$A$1:$R$2344,16,0)</f>
        <v>R1011</v>
      </c>
      <c r="Q152" s="37">
        <f>VLOOKUP(A152,'Hospitalisation Details'!A151:R2494,18,0)</f>
        <v>58.976043805612591</v>
      </c>
    </row>
    <row r="153" spans="1:17" x14ac:dyDescent="0.25">
      <c r="A153" s="27" t="s">
        <v>304</v>
      </c>
      <c r="B153" s="27" t="str">
        <f>VLOOKUP(A153,'Customer Name'!A152:E2487,4,0)</f>
        <v>Michael P</v>
      </c>
      <c r="C153" s="27">
        <f>VLOOKUP(A153,Table7[#All],2,0)</f>
        <v>51.64</v>
      </c>
      <c r="D153" s="27">
        <f>VLOOKUP(A153,Table7[#All],3,0)</f>
        <v>5.65</v>
      </c>
      <c r="E153" s="27" t="str">
        <f>VLOOKUP(A153,Table7[#All],4,0)</f>
        <v>No</v>
      </c>
      <c r="F153" s="27" t="str">
        <f>VLOOKUP(A153,Table7[#All],5,0)</f>
        <v>No</v>
      </c>
      <c r="G153" s="27" t="str">
        <f>VLOOKUP(A153,Table7[#All],6,0)</f>
        <v>No</v>
      </c>
      <c r="H153" s="27">
        <f>VLOOKUP(A153,'Medical Examination'!A152:M2487,11,0)</f>
        <v>0</v>
      </c>
      <c r="I153" s="27" t="str">
        <f>VLOOKUP(A153,'Medical Examination'!A152:M2487,10,0)</f>
        <v>yes</v>
      </c>
      <c r="J153" s="27" t="str">
        <f>VLOOKUP(A153,'Medical Examination'!A152:M2487,12,0)</f>
        <v>Obesity</v>
      </c>
      <c r="K153" s="27" t="str">
        <f>VLOOKUP(A153,'Medical Examination'!A152:M2487,13,0)</f>
        <v>Normal</v>
      </c>
      <c r="L153" s="27" t="str">
        <f>VLOOKUP(A153,'Hospitalisation Details'!A152:R2495,17,0)</f>
        <v>8-Sep-1989</v>
      </c>
      <c r="M153" s="28">
        <f>VLOOKUP(A153,'Hospitalisation Details'!$A$1:$R$2344,6,0)</f>
        <v>38237.339999999997</v>
      </c>
      <c r="N153" s="27" t="str">
        <f>VLOOKUP(A153,'Hospitalisation Details'!$A$1:$R$2344,14,0)</f>
        <v>tier - 2</v>
      </c>
      <c r="O153" s="27" t="str">
        <f>VLOOKUP(A153,'Hospitalisation Details'!$A$1:$R$2344,15,0)</f>
        <v>tier - 3</v>
      </c>
      <c r="P153" s="27" t="str">
        <f>VLOOKUP(A153,'Hospitalisation Details'!$A$1:$R$2344,16,0)</f>
        <v>R1011</v>
      </c>
      <c r="Q153" s="37">
        <f>VLOOKUP(A153,'Hospitalisation Details'!A152:R2495,18,0)</f>
        <v>33.748728780411483</v>
      </c>
    </row>
    <row r="154" spans="1:17" x14ac:dyDescent="0.25">
      <c r="A154" s="27" t="s">
        <v>306</v>
      </c>
      <c r="B154" s="27" t="str">
        <f>VLOOKUP(A154,'Customer Name'!A153:E2488,4,0)</f>
        <v>Paul</v>
      </c>
      <c r="C154" s="27">
        <f>VLOOKUP(A154,Table7[#All],2,0)</f>
        <v>42.83</v>
      </c>
      <c r="D154" s="27">
        <f>VLOOKUP(A154,Table7[#All],3,0)</f>
        <v>6.04</v>
      </c>
      <c r="E154" s="27" t="str">
        <f>VLOOKUP(A154,Table7[#All],4,0)</f>
        <v>No</v>
      </c>
      <c r="F154" s="27" t="str">
        <f>VLOOKUP(A154,Table7[#All],5,0)</f>
        <v>No</v>
      </c>
      <c r="G154" s="27" t="str">
        <f>VLOOKUP(A154,Table7[#All],6,0)</f>
        <v>No</v>
      </c>
      <c r="H154" s="27">
        <f>VLOOKUP(A154,'Medical Examination'!A153:M2488,11,0)</f>
        <v>2</v>
      </c>
      <c r="I154" s="27" t="str">
        <f>VLOOKUP(A154,'Medical Examination'!A153:M2488,10,0)</f>
        <v>yes</v>
      </c>
      <c r="J154" s="27" t="str">
        <f>VLOOKUP(A154,'Medical Examination'!A153:M2488,12,0)</f>
        <v>Obesity</v>
      </c>
      <c r="K154" s="27" t="str">
        <f>VLOOKUP(A154,'Medical Examination'!A153:M2488,13,0)</f>
        <v>Prediabetes</v>
      </c>
      <c r="L154" s="27" t="str">
        <f>VLOOKUP(A154,'Hospitalisation Details'!A153:R2496,17,0)</f>
        <v>19-Nov-1972</v>
      </c>
      <c r="M154" s="28">
        <f>VLOOKUP(A154,'Hospitalisation Details'!$A$1:$R$2344,6,0)</f>
        <v>38189.1</v>
      </c>
      <c r="N154" s="27" t="str">
        <f>VLOOKUP(A154,'Hospitalisation Details'!$A$1:$R$2344,14,0)</f>
        <v>tier - 2</v>
      </c>
      <c r="O154" s="27" t="str">
        <f>VLOOKUP(A154,'Hospitalisation Details'!$A$1:$R$2344,15,0)</f>
        <v>tier - 2</v>
      </c>
      <c r="P154" s="27" t="str">
        <f>VLOOKUP(A154,'Hospitalisation Details'!$A$1:$R$2344,16,0)</f>
        <v>R1011</v>
      </c>
      <c r="Q154" s="37">
        <f>VLOOKUP(A154,'Hospitalisation Details'!A153:R2496,18,0)</f>
        <v>50.548939082819984</v>
      </c>
    </row>
    <row r="155" spans="1:17" x14ac:dyDescent="0.25">
      <c r="A155" s="27" t="s">
        <v>308</v>
      </c>
      <c r="B155" s="27" t="str">
        <f>VLOOKUP(A155,'Customer Name'!A154:E2489,4,0)</f>
        <v>Michael</v>
      </c>
      <c r="C155" s="27">
        <f>VLOOKUP(A155,Table7[#All],2,0)</f>
        <v>40.15</v>
      </c>
      <c r="D155" s="27">
        <f>VLOOKUP(A155,Table7[#All],3,0)</f>
        <v>5.76</v>
      </c>
      <c r="E155" s="27" t="str">
        <f>VLOOKUP(A155,Table7[#All],4,0)</f>
        <v>No</v>
      </c>
      <c r="F155" s="27" t="str">
        <f>VLOOKUP(A155,Table7[#All],5,0)</f>
        <v>No</v>
      </c>
      <c r="G155" s="27" t="str">
        <f>VLOOKUP(A155,Table7[#All],6,0)</f>
        <v>No</v>
      </c>
      <c r="H155" s="27">
        <f>VLOOKUP(A155,'Medical Examination'!A154:M2489,11,0)</f>
        <v>1</v>
      </c>
      <c r="I155" s="27" t="str">
        <f>VLOOKUP(A155,'Medical Examination'!A154:M2489,10,0)</f>
        <v>yes</v>
      </c>
      <c r="J155" s="27" t="str">
        <f>VLOOKUP(A155,'Medical Examination'!A154:M2489,12,0)</f>
        <v>Obesity</v>
      </c>
      <c r="K155" s="27" t="str">
        <f>VLOOKUP(A155,'Medical Examination'!A154:M2489,13,0)</f>
        <v>Prediabetes</v>
      </c>
      <c r="L155" s="27" t="str">
        <f>VLOOKUP(A155,'Hospitalisation Details'!A154:R2497,17,0)</f>
        <v>29-Jul-1998</v>
      </c>
      <c r="M155" s="28">
        <f>VLOOKUP(A155,'Hospitalisation Details'!$A$1:$R$2344,6,0)</f>
        <v>38126.25</v>
      </c>
      <c r="N155" s="27" t="str">
        <f>VLOOKUP(A155,'Hospitalisation Details'!$A$1:$R$2344,14,0)</f>
        <v>tier - 1</v>
      </c>
      <c r="O155" s="27" t="str">
        <f>VLOOKUP(A155,'Hospitalisation Details'!$A$1:$R$2344,15,0)</f>
        <v>tier - 3</v>
      </c>
      <c r="P155" s="27" t="str">
        <f>VLOOKUP(A155,'Hospitalisation Details'!$A$1:$R$2344,16,0)</f>
        <v>R1013</v>
      </c>
      <c r="Q155" s="37">
        <f>VLOOKUP(A155,'Hospitalisation Details'!A154:R2497,18,0)</f>
        <v>24.860994102780118</v>
      </c>
    </row>
    <row r="156" spans="1:17" x14ac:dyDescent="0.25">
      <c r="A156" s="27" t="s">
        <v>310</v>
      </c>
      <c r="B156" s="27" t="str">
        <f>VLOOKUP(A156,'Customer Name'!A155:E2490,4,0)</f>
        <v>Samuel</v>
      </c>
      <c r="C156" s="27">
        <f>VLOOKUP(A156,Table7[#All],2,0)</f>
        <v>27.8</v>
      </c>
      <c r="D156" s="27">
        <f>VLOOKUP(A156,Table7[#All],3,0)</f>
        <v>4.3600000000000003</v>
      </c>
      <c r="E156" s="27" t="str">
        <f>VLOOKUP(A156,Table7[#All],4,0)</f>
        <v>No</v>
      </c>
      <c r="F156" s="27" t="str">
        <f>VLOOKUP(A156,Table7[#All],5,0)</f>
        <v>No</v>
      </c>
      <c r="G156" s="27" t="str">
        <f>VLOOKUP(A156,Table7[#All],6,0)</f>
        <v>Yes</v>
      </c>
      <c r="H156" s="27">
        <f>VLOOKUP(A156,'Medical Examination'!A155:M2490,11,0)</f>
        <v>1</v>
      </c>
      <c r="I156" s="27" t="str">
        <f>VLOOKUP(A156,'Medical Examination'!A155:M2490,10,0)</f>
        <v>yes</v>
      </c>
      <c r="J156" s="27" t="str">
        <f>VLOOKUP(A156,'Medical Examination'!A155:M2490,12,0)</f>
        <v>Overweight</v>
      </c>
      <c r="K156" s="27" t="str">
        <f>VLOOKUP(A156,'Medical Examination'!A155:M2490,13,0)</f>
        <v>Normal</v>
      </c>
      <c r="L156" s="27" t="str">
        <f>VLOOKUP(A156,'Hospitalisation Details'!A155:R2498,17,0)</f>
        <v>9-Sep-1979</v>
      </c>
      <c r="M156" s="28">
        <f>VLOOKUP(A156,'Hospitalisation Details'!$A$1:$R$2344,6,0)</f>
        <v>37829.72</v>
      </c>
      <c r="N156" s="27" t="str">
        <f>VLOOKUP(A156,'Hospitalisation Details'!$A$1:$R$2344,14,0)</f>
        <v>tier - 1</v>
      </c>
      <c r="O156" s="27" t="str">
        <f>VLOOKUP(A156,'Hospitalisation Details'!$A$1:$R$2344,15,0)</f>
        <v>tier - 2</v>
      </c>
      <c r="P156" s="27" t="str">
        <f>VLOOKUP(A156,'Hospitalisation Details'!$A$1:$R$2344,16,0)</f>
        <v>R1011</v>
      </c>
      <c r="Q156" s="37">
        <f>VLOOKUP(A156,'Hospitalisation Details'!A155:R2498,18,0)</f>
        <v>43.746045266488196</v>
      </c>
    </row>
    <row r="157" spans="1:17" x14ac:dyDescent="0.25">
      <c r="A157" s="27" t="s">
        <v>312</v>
      </c>
      <c r="B157" s="27" t="str">
        <f>VLOOKUP(A157,'Customer Name'!A156:E2491,4,0)</f>
        <v>Matthew</v>
      </c>
      <c r="C157" s="27">
        <f>VLOOKUP(A157,Table7[#All],2,0)</f>
        <v>45.81</v>
      </c>
      <c r="D157" s="27">
        <f>VLOOKUP(A157,Table7[#All],3,0)</f>
        <v>4.76</v>
      </c>
      <c r="E157" s="27" t="str">
        <f>VLOOKUP(A157,Table7[#All],4,0)</f>
        <v>yes</v>
      </c>
      <c r="F157" s="27" t="str">
        <f>VLOOKUP(A157,Table7[#All],5,0)</f>
        <v>No</v>
      </c>
      <c r="G157" s="27" t="str">
        <f>VLOOKUP(A157,Table7[#All],6,0)</f>
        <v>Yes</v>
      </c>
      <c r="H157" s="27">
        <f>VLOOKUP(A157,'Medical Examination'!A156:M2491,11,0)</f>
        <v>1</v>
      </c>
      <c r="I157" s="27" t="str">
        <f>VLOOKUP(A157,'Medical Examination'!A156:M2491,10,0)</f>
        <v>yes</v>
      </c>
      <c r="J157" s="27" t="str">
        <f>VLOOKUP(A157,'Medical Examination'!A156:M2491,12,0)</f>
        <v>Obesity</v>
      </c>
      <c r="K157" s="27" t="str">
        <f>VLOOKUP(A157,'Medical Examination'!A156:M2491,13,0)</f>
        <v>Normal</v>
      </c>
      <c r="L157" s="27" t="str">
        <f>VLOOKUP(A157,'Hospitalisation Details'!A156:R2499,17,0)</f>
        <v>26-Jul-1983</v>
      </c>
      <c r="M157" s="28">
        <f>VLOOKUP(A157,'Hospitalisation Details'!$A$1:$R$2344,6,0)</f>
        <v>37800.980000000003</v>
      </c>
      <c r="N157" s="27" t="str">
        <f>VLOOKUP(A157,'Hospitalisation Details'!$A$1:$R$2344,14,0)</f>
        <v>tier - 2</v>
      </c>
      <c r="O157" s="27" t="str">
        <f>VLOOKUP(A157,'Hospitalisation Details'!$A$1:$R$2344,15,0)</f>
        <v>tier - 2</v>
      </c>
      <c r="P157" s="27" t="str">
        <f>VLOOKUP(A157,'Hospitalisation Details'!$A$1:$R$2344,16,0)</f>
        <v>R1011</v>
      </c>
      <c r="Q157" s="37">
        <f>VLOOKUP(A157,'Hospitalisation Details'!A156:R2499,18,0)</f>
        <v>39.86924874791319</v>
      </c>
    </row>
    <row r="158" spans="1:17" x14ac:dyDescent="0.25">
      <c r="A158" s="27" t="s">
        <v>314</v>
      </c>
      <c r="B158" s="27" t="str">
        <f>VLOOKUP(A158,'Customer Name'!A157:E2492,4,0)</f>
        <v>Daniel</v>
      </c>
      <c r="C158" s="27">
        <f>VLOOKUP(A158,Table7[#All],2,0)</f>
        <v>34.43</v>
      </c>
      <c r="D158" s="27">
        <f>VLOOKUP(A158,Table7[#All],3,0)</f>
        <v>10.82</v>
      </c>
      <c r="E158" s="27" t="str">
        <f>VLOOKUP(A158,Table7[#All],4,0)</f>
        <v>yes</v>
      </c>
      <c r="F158" s="27" t="str">
        <f>VLOOKUP(A158,Table7[#All],5,0)</f>
        <v>No</v>
      </c>
      <c r="G158" s="27" t="str">
        <f>VLOOKUP(A158,Table7[#All],6,0)</f>
        <v>No</v>
      </c>
      <c r="H158" s="27">
        <f>VLOOKUP(A158,'Medical Examination'!A157:M2492,11,0)</f>
        <v>1</v>
      </c>
      <c r="I158" s="27" t="str">
        <f>VLOOKUP(A158,'Medical Examination'!A157:M2492,10,0)</f>
        <v>yes</v>
      </c>
      <c r="J158" s="27" t="str">
        <f>VLOOKUP(A158,'Medical Examination'!A157:M2492,12,0)</f>
        <v>Obesity</v>
      </c>
      <c r="K158" s="27" t="str">
        <f>VLOOKUP(A158,'Medical Examination'!A157:M2492,13,0)</f>
        <v>Diabetes</v>
      </c>
      <c r="L158" s="27" t="str">
        <f>VLOOKUP(A158,'Hospitalisation Details'!A157:R2500,17,0)</f>
        <v>15-Aug-1986</v>
      </c>
      <c r="M158" s="28">
        <f>VLOOKUP(A158,'Hospitalisation Details'!$A$1:$R$2344,6,0)</f>
        <v>37742.58</v>
      </c>
      <c r="N158" s="27" t="str">
        <f>VLOOKUP(A158,'Hospitalisation Details'!$A$1:$R$2344,14,0)</f>
        <v>tier - 1</v>
      </c>
      <c r="O158" s="27" t="str">
        <f>VLOOKUP(A158,'Hospitalisation Details'!$A$1:$R$2344,15,0)</f>
        <v>tier - 1</v>
      </c>
      <c r="P158" s="27" t="str">
        <f>VLOOKUP(A158,'Hospitalisation Details'!$A$1:$R$2344,16,0)</f>
        <v>R1013</v>
      </c>
      <c r="Q158" s="37">
        <f>VLOOKUP(A158,'Hospitalisation Details'!A157:R2500,18,0)</f>
        <v>36.814467901145612</v>
      </c>
    </row>
    <row r="159" spans="1:17" x14ac:dyDescent="0.25">
      <c r="A159" s="27" t="s">
        <v>316</v>
      </c>
      <c r="B159" s="27" t="str">
        <f>VLOOKUP(A159,'Customer Name'!A158:E2493,4,0)</f>
        <v>Syndy</v>
      </c>
      <c r="C159" s="27">
        <f>VLOOKUP(A159,Table7[#All],2,0)</f>
        <v>41.33</v>
      </c>
      <c r="D159" s="27">
        <f>VLOOKUP(A159,Table7[#All],3,0)</f>
        <v>4.01</v>
      </c>
      <c r="E159" s="27" t="str">
        <f>VLOOKUP(A159,Table7[#All],4,0)</f>
        <v>yes</v>
      </c>
      <c r="F159" s="27" t="str">
        <f>VLOOKUP(A159,Table7[#All],5,0)</f>
        <v>No</v>
      </c>
      <c r="G159" s="27" t="str">
        <f>VLOOKUP(A159,Table7[#All],6,0)</f>
        <v>No</v>
      </c>
      <c r="H159" s="27">
        <f>VLOOKUP(A159,'Medical Examination'!A158:M2493,11,0)</f>
        <v>0</v>
      </c>
      <c r="I159" s="27" t="str">
        <f>VLOOKUP(A159,'Medical Examination'!A158:M2493,10,0)</f>
        <v>yes</v>
      </c>
      <c r="J159" s="27" t="str">
        <f>VLOOKUP(A159,'Medical Examination'!A158:M2493,12,0)</f>
        <v>Obesity</v>
      </c>
      <c r="K159" s="27" t="str">
        <f>VLOOKUP(A159,'Medical Examination'!A158:M2493,13,0)</f>
        <v>Normal</v>
      </c>
      <c r="L159" s="27" t="str">
        <f>VLOOKUP(A159,'Hospitalisation Details'!A158:R2501,17,0)</f>
        <v>18-Sep-1976</v>
      </c>
      <c r="M159" s="28">
        <f>VLOOKUP(A159,'Hospitalisation Details'!$A$1:$R$2344,6,0)</f>
        <v>37735.199999999997</v>
      </c>
      <c r="N159" s="27" t="str">
        <f>VLOOKUP(A159,'Hospitalisation Details'!$A$1:$R$2344,14,0)</f>
        <v>tier - 2</v>
      </c>
      <c r="O159" s="27" t="str">
        <f>VLOOKUP(A159,'Hospitalisation Details'!$A$1:$R$2344,15,0)</f>
        <v>tier - 2</v>
      </c>
      <c r="P159" s="27" t="str">
        <f>VLOOKUP(A159,'Hospitalisation Details'!$A$1:$R$2344,16,0)</f>
        <v>R1011</v>
      </c>
      <c r="Q159" s="37">
        <f>VLOOKUP(A159,'Hospitalisation Details'!A158:R2501,18,0)</f>
        <v>46.718685831622174</v>
      </c>
    </row>
    <row r="160" spans="1:17" x14ac:dyDescent="0.25">
      <c r="A160" s="27" t="s">
        <v>318</v>
      </c>
      <c r="B160" s="27" t="str">
        <f>VLOOKUP(A160,'Customer Name'!A159:E2494,4,0)</f>
        <v>Aleksandra</v>
      </c>
      <c r="C160" s="27">
        <f>VLOOKUP(A160,Table7[#All],2,0)</f>
        <v>31.92</v>
      </c>
      <c r="D160" s="27">
        <f>VLOOKUP(A160,Table7[#All],3,0)</f>
        <v>5.12</v>
      </c>
      <c r="E160" s="27" t="str">
        <f>VLOOKUP(A160,Table7[#All],4,0)</f>
        <v>yes</v>
      </c>
      <c r="F160" s="27" t="str">
        <f>VLOOKUP(A160,Table7[#All],5,0)</f>
        <v>No</v>
      </c>
      <c r="G160" s="27" t="str">
        <f>VLOOKUP(A160,Table7[#All],6,0)</f>
        <v>No</v>
      </c>
      <c r="H160" s="27">
        <f>VLOOKUP(A160,'Medical Examination'!A159:M2494,11,0)</f>
        <v>1</v>
      </c>
      <c r="I160" s="27" t="str">
        <f>VLOOKUP(A160,'Medical Examination'!A159:M2494,10,0)</f>
        <v>yes</v>
      </c>
      <c r="J160" s="27" t="str">
        <f>VLOOKUP(A160,'Medical Examination'!A159:M2494,12,0)</f>
        <v>Obesity</v>
      </c>
      <c r="K160" s="27" t="str">
        <f>VLOOKUP(A160,'Medical Examination'!A159:M2494,13,0)</f>
        <v>Normal</v>
      </c>
      <c r="L160" s="27" t="str">
        <f>VLOOKUP(A160,'Hospitalisation Details'!A159:R2502,17,0)</f>
        <v>10-Oct-1988</v>
      </c>
      <c r="M160" s="28">
        <f>VLOOKUP(A160,'Hospitalisation Details'!$A$1:$R$2344,6,0)</f>
        <v>37701.879999999997</v>
      </c>
      <c r="N160" s="27" t="str">
        <f>VLOOKUP(A160,'Hospitalisation Details'!$A$1:$R$2344,14,0)</f>
        <v>tier - 2</v>
      </c>
      <c r="O160" s="27" t="str">
        <f>VLOOKUP(A160,'Hospitalisation Details'!$A$1:$R$2344,15,0)</f>
        <v>tier - 3</v>
      </c>
      <c r="P160" s="27" t="str">
        <f>VLOOKUP(A160,'Hospitalisation Details'!$A$1:$R$2344,16,0)</f>
        <v>R1023</v>
      </c>
      <c r="Q160" s="37">
        <f>VLOOKUP(A160,'Hospitalisation Details'!A159:R2502,18,0)</f>
        <v>34.658453114305267</v>
      </c>
    </row>
    <row r="161" spans="1:17" x14ac:dyDescent="0.25">
      <c r="A161" s="27" t="s">
        <v>320</v>
      </c>
      <c r="B161" s="27" t="str">
        <f>VLOOKUP(A161,'Customer Name'!A160:E2495,4,0)</f>
        <v>Steeve T Sr.</v>
      </c>
      <c r="C161" s="27">
        <f>VLOOKUP(A161,Table7[#All],2,0)</f>
        <v>39.799999999999997</v>
      </c>
      <c r="D161" s="27">
        <f>VLOOKUP(A161,Table7[#All],3,0)</f>
        <v>10.54</v>
      </c>
      <c r="E161" s="27" t="str">
        <f>VLOOKUP(A161,Table7[#All],4,0)</f>
        <v>yes</v>
      </c>
      <c r="F161" s="27" t="str">
        <f>VLOOKUP(A161,Table7[#All],5,0)</f>
        <v>No</v>
      </c>
      <c r="G161" s="27" t="str">
        <f>VLOOKUP(A161,Table7[#All],6,0)</f>
        <v>No</v>
      </c>
      <c r="H161" s="27">
        <f>VLOOKUP(A161,'Medical Examination'!A160:M2495,11,0)</f>
        <v>2</v>
      </c>
      <c r="I161" s="27" t="str">
        <f>VLOOKUP(A161,'Medical Examination'!A160:M2495,10,0)</f>
        <v>yes</v>
      </c>
      <c r="J161" s="27" t="str">
        <f>VLOOKUP(A161,'Medical Examination'!A160:M2495,12,0)</f>
        <v>Obesity</v>
      </c>
      <c r="K161" s="27" t="str">
        <f>VLOOKUP(A161,'Medical Examination'!A160:M2495,13,0)</f>
        <v>Diabetes</v>
      </c>
      <c r="L161" s="27" t="str">
        <f>VLOOKUP(A161,'Hospitalisation Details'!A160:R2503,17,0)</f>
        <v>28-Oct-1970</v>
      </c>
      <c r="M161" s="28">
        <f>VLOOKUP(A161,'Hospitalisation Details'!$A$1:$R$2344,6,0)</f>
        <v>37675.06</v>
      </c>
      <c r="N161" s="27" t="str">
        <f>VLOOKUP(A161,'Hospitalisation Details'!$A$1:$R$2344,14,0)</f>
        <v>tier - 2</v>
      </c>
      <c r="O161" s="27" t="str">
        <f>VLOOKUP(A161,'Hospitalisation Details'!$A$1:$R$2344,15,0)</f>
        <v>tier - 3</v>
      </c>
      <c r="P161" s="27" t="str">
        <f>VLOOKUP(A161,'Hospitalisation Details'!$A$1:$R$2344,16,0)</f>
        <v>R1011</v>
      </c>
      <c r="Q161" s="37">
        <f>VLOOKUP(A161,'Hospitalisation Details'!A160:R2503,18,0)</f>
        <v>52.611874461288849</v>
      </c>
    </row>
    <row r="162" spans="1:17" x14ac:dyDescent="0.25">
      <c r="A162" s="27" t="s">
        <v>322</v>
      </c>
      <c r="B162" s="27" t="str">
        <f>VLOOKUP(A162,'Customer Name'!A161:E2496,4,0)</f>
        <v>Richard</v>
      </c>
      <c r="C162" s="27">
        <f>VLOOKUP(A162,Table7[#All],2,0)</f>
        <v>42.82</v>
      </c>
      <c r="D162" s="27">
        <f>VLOOKUP(A162,Table7[#All],3,0)</f>
        <v>4.21</v>
      </c>
      <c r="E162" s="27" t="str">
        <f>VLOOKUP(A162,Table7[#All],4,0)</f>
        <v>No</v>
      </c>
      <c r="F162" s="27" t="str">
        <f>VLOOKUP(A162,Table7[#All],5,0)</f>
        <v>No</v>
      </c>
      <c r="G162" s="27" t="str">
        <f>VLOOKUP(A162,Table7[#All],6,0)</f>
        <v>No</v>
      </c>
      <c r="H162" s="27">
        <f>VLOOKUP(A162,'Medical Examination'!A161:M2496,11,0)</f>
        <v>0</v>
      </c>
      <c r="I162" s="27" t="str">
        <f>VLOOKUP(A162,'Medical Examination'!A161:M2496,10,0)</f>
        <v>yes</v>
      </c>
      <c r="J162" s="27" t="str">
        <f>VLOOKUP(A162,'Medical Examination'!A161:M2496,12,0)</f>
        <v>Obesity</v>
      </c>
      <c r="K162" s="27" t="str">
        <f>VLOOKUP(A162,'Medical Examination'!A161:M2496,13,0)</f>
        <v>Normal</v>
      </c>
      <c r="L162" s="27" t="str">
        <f>VLOOKUP(A162,'Hospitalisation Details'!A161:R2504,17,0)</f>
        <v>20-Jun-1982</v>
      </c>
      <c r="M162" s="28">
        <f>VLOOKUP(A162,'Hospitalisation Details'!$A$1:$R$2344,6,0)</f>
        <v>37650.74</v>
      </c>
      <c r="N162" s="27" t="str">
        <f>VLOOKUP(A162,'Hospitalisation Details'!$A$1:$R$2344,14,0)</f>
        <v>tier - 2</v>
      </c>
      <c r="O162" s="27" t="str">
        <f>VLOOKUP(A162,'Hospitalisation Details'!$A$1:$R$2344,15,0)</f>
        <v>tier - 2</v>
      </c>
      <c r="P162" s="27" t="str">
        <f>VLOOKUP(A162,'Hospitalisation Details'!$A$1:$R$2344,16,0)</f>
        <v>R1012</v>
      </c>
      <c r="Q162" s="37">
        <f>VLOOKUP(A162,'Hospitalisation Details'!A161:R2504,18,0)</f>
        <v>40.967796610169493</v>
      </c>
    </row>
    <row r="163" spans="1:17" x14ac:dyDescent="0.25">
      <c r="A163" s="27" t="s">
        <v>324</v>
      </c>
      <c r="B163" s="27" t="str">
        <f>VLOOKUP(A163,'Customer Name'!A162:E2497,4,0)</f>
        <v>Aaron T</v>
      </c>
      <c r="C163" s="27">
        <f>VLOOKUP(A163,Table7[#All],2,0)</f>
        <v>33.630000000000003</v>
      </c>
      <c r="D163" s="27">
        <f>VLOOKUP(A163,Table7[#All],3,0)</f>
        <v>5.42</v>
      </c>
      <c r="E163" s="27" t="str">
        <f>VLOOKUP(A163,Table7[#All],4,0)</f>
        <v>No</v>
      </c>
      <c r="F163" s="27" t="str">
        <f>VLOOKUP(A163,Table7[#All],5,0)</f>
        <v>No</v>
      </c>
      <c r="G163" s="27" t="str">
        <f>VLOOKUP(A163,Table7[#All],6,0)</f>
        <v>No</v>
      </c>
      <c r="H163" s="27">
        <f>VLOOKUP(A163,'Medical Examination'!A162:M2497,11,0)</f>
        <v>0</v>
      </c>
      <c r="I163" s="27" t="str">
        <f>VLOOKUP(A163,'Medical Examination'!A162:M2497,10,0)</f>
        <v>yes</v>
      </c>
      <c r="J163" s="27" t="str">
        <f>VLOOKUP(A163,'Medical Examination'!A162:M2497,12,0)</f>
        <v>Obesity</v>
      </c>
      <c r="K163" s="27" t="str">
        <f>VLOOKUP(A163,'Medical Examination'!A162:M2497,13,0)</f>
        <v>Normal</v>
      </c>
      <c r="L163" s="27" t="str">
        <f>VLOOKUP(A163,'Hospitalisation Details'!A162:R2505,17,0)</f>
        <v>16-Nov-1990</v>
      </c>
      <c r="M163" s="28">
        <f>VLOOKUP(A163,'Hospitalisation Details'!$A$1:$R$2344,6,0)</f>
        <v>37607.53</v>
      </c>
      <c r="N163" s="27" t="str">
        <f>VLOOKUP(A163,'Hospitalisation Details'!$A$1:$R$2344,14,0)</f>
        <v>tier - 1</v>
      </c>
      <c r="O163" s="27" t="str">
        <f>VLOOKUP(A163,'Hospitalisation Details'!$A$1:$R$2344,15,0)</f>
        <v>tier - 2</v>
      </c>
      <c r="P163" s="27" t="str">
        <f>VLOOKUP(A163,'Hospitalisation Details'!$A$1:$R$2344,16,0)</f>
        <v>R1019</v>
      </c>
      <c r="Q163" s="37">
        <f>VLOOKUP(A163,'Hospitalisation Details'!A162:R2505,18,0)</f>
        <v>32.559832501207921</v>
      </c>
    </row>
    <row r="164" spans="1:17" x14ac:dyDescent="0.25">
      <c r="A164" s="27" t="s">
        <v>326</v>
      </c>
      <c r="B164" s="27" t="str">
        <f>VLOOKUP(A164,'Customer Name'!A163:E2498,4,0)</f>
        <v>Akira</v>
      </c>
      <c r="C164" s="27">
        <f>VLOOKUP(A164,Table7[#All],2,0)</f>
        <v>37.07</v>
      </c>
      <c r="D164" s="27">
        <f>VLOOKUP(A164,Table7[#All],3,0)</f>
        <v>4.28</v>
      </c>
      <c r="E164" s="27" t="str">
        <f>VLOOKUP(A164,Table7[#All],4,0)</f>
        <v>No</v>
      </c>
      <c r="F164" s="27" t="str">
        <f>VLOOKUP(A164,Table7[#All],5,0)</f>
        <v>yes</v>
      </c>
      <c r="G164" s="27" t="str">
        <f>VLOOKUP(A164,Table7[#All],6,0)</f>
        <v>No</v>
      </c>
      <c r="H164" s="27">
        <f>VLOOKUP(A164,'Medical Examination'!A163:M2498,11,0)</f>
        <v>1</v>
      </c>
      <c r="I164" s="27" t="str">
        <f>VLOOKUP(A164,'Medical Examination'!A163:M2498,10,0)</f>
        <v>yes</v>
      </c>
      <c r="J164" s="27" t="str">
        <f>VLOOKUP(A164,'Medical Examination'!A163:M2498,12,0)</f>
        <v>Obesity</v>
      </c>
      <c r="K164" s="27" t="str">
        <f>VLOOKUP(A164,'Medical Examination'!A163:M2498,13,0)</f>
        <v>Normal</v>
      </c>
      <c r="L164" s="27" t="str">
        <f>VLOOKUP(A164,'Hospitalisation Details'!A163:R2506,17,0)</f>
        <v>12-Oct-2000</v>
      </c>
      <c r="M164" s="28">
        <f>VLOOKUP(A164,'Hospitalisation Details'!$A$1:$R$2344,6,0)</f>
        <v>37484.449999999997</v>
      </c>
      <c r="N164" s="27" t="str">
        <f>VLOOKUP(A164,'Hospitalisation Details'!$A$1:$R$2344,14,0)</f>
        <v>tier - 1</v>
      </c>
      <c r="O164" s="27" t="str">
        <f>VLOOKUP(A164,'Hospitalisation Details'!$A$1:$R$2344,15,0)</f>
        <v>tier - 1</v>
      </c>
      <c r="P164" s="27" t="str">
        <f>VLOOKUP(A164,'Hospitalisation Details'!$A$1:$R$2344,16,0)</f>
        <v>R1013</v>
      </c>
      <c r="Q164" s="37">
        <f>VLOOKUP(A164,'Hospitalisation Details'!A163:R2506,18,0)</f>
        <v>22.652977412731005</v>
      </c>
    </row>
    <row r="165" spans="1:17" x14ac:dyDescent="0.25">
      <c r="A165" s="27" t="s">
        <v>328</v>
      </c>
      <c r="B165" s="27" t="str">
        <f>VLOOKUP(A165,'Customer Name'!A164:E2499,4,0)</f>
        <v>Ben</v>
      </c>
      <c r="C165" s="27">
        <f>VLOOKUP(A165,Table7[#All],2,0)</f>
        <v>35.625</v>
      </c>
      <c r="D165" s="27">
        <f>VLOOKUP(A165,Table7[#All],3,0)</f>
        <v>8.9</v>
      </c>
      <c r="E165" s="27" t="str">
        <f>VLOOKUP(A165,Table7[#All],4,0)</f>
        <v>No</v>
      </c>
      <c r="F165" s="27" t="str">
        <f>VLOOKUP(A165,Table7[#All],5,0)</f>
        <v>No</v>
      </c>
      <c r="G165" s="27" t="str">
        <f>VLOOKUP(A165,Table7[#All],6,0)</f>
        <v>No</v>
      </c>
      <c r="H165" s="27">
        <f>VLOOKUP(A165,'Medical Examination'!A164:M2499,11,0)</f>
        <v>0</v>
      </c>
      <c r="I165" s="27" t="str">
        <f>VLOOKUP(A165,'Medical Examination'!A164:M2499,10,0)</f>
        <v>yes</v>
      </c>
      <c r="J165" s="27" t="str">
        <f>VLOOKUP(A165,'Medical Examination'!A164:M2499,12,0)</f>
        <v>Obesity</v>
      </c>
      <c r="K165" s="27" t="str">
        <f>VLOOKUP(A165,'Medical Examination'!A164:M2499,13,0)</f>
        <v>Diabetes</v>
      </c>
      <c r="L165" s="27" t="str">
        <f>VLOOKUP(A165,'Hospitalisation Details'!A164:R2507,17,0)</f>
        <v>27-Sep-2002</v>
      </c>
      <c r="M165" s="28">
        <f>VLOOKUP(A165,'Hospitalisation Details'!$A$1:$R$2344,6,0)</f>
        <v>37465.339999999997</v>
      </c>
      <c r="N165" s="27" t="str">
        <f>VLOOKUP(A165,'Hospitalisation Details'!$A$1:$R$2344,14,0)</f>
        <v>tier - 1</v>
      </c>
      <c r="O165" s="27" t="str">
        <f>VLOOKUP(A165,'Hospitalisation Details'!$A$1:$R$2344,15,0)</f>
        <v>tier - 2</v>
      </c>
      <c r="P165" s="27" t="str">
        <f>VLOOKUP(A165,'Hospitalisation Details'!$A$1:$R$2344,16,0)</f>
        <v>R1012</v>
      </c>
      <c r="Q165" s="37">
        <f>VLOOKUP(A165,'Hospitalisation Details'!A164:R2507,18,0)</f>
        <v>20.69670192906036</v>
      </c>
    </row>
    <row r="166" spans="1:17" x14ac:dyDescent="0.25">
      <c r="A166" s="27" t="s">
        <v>330</v>
      </c>
      <c r="B166" s="27" t="str">
        <f>VLOOKUP(A166,'Customer Name'!A165:E2500,4,0)</f>
        <v>Jana</v>
      </c>
      <c r="C166" s="27">
        <f>VLOOKUP(A166,Table7[#All],2,0)</f>
        <v>42.69</v>
      </c>
      <c r="D166" s="27">
        <f>VLOOKUP(A166,Table7[#All],3,0)</f>
        <v>4.8899999999999997</v>
      </c>
      <c r="E166" s="27" t="str">
        <f>VLOOKUP(A166,Table7[#All],4,0)</f>
        <v>No</v>
      </c>
      <c r="F166" s="27" t="str">
        <f>VLOOKUP(A166,Table7[#All],5,0)</f>
        <v>No</v>
      </c>
      <c r="G166" s="27" t="str">
        <f>VLOOKUP(A166,Table7[#All],6,0)</f>
        <v>Yes</v>
      </c>
      <c r="H166" s="27">
        <f>VLOOKUP(A166,'Medical Examination'!A165:M2500,11,0)</f>
        <v>1</v>
      </c>
      <c r="I166" s="27" t="str">
        <f>VLOOKUP(A166,'Medical Examination'!A165:M2500,10,0)</f>
        <v>yes</v>
      </c>
      <c r="J166" s="27" t="str">
        <f>VLOOKUP(A166,'Medical Examination'!A165:M2500,12,0)</f>
        <v>Obesity</v>
      </c>
      <c r="K166" s="27" t="str">
        <f>VLOOKUP(A166,'Medical Examination'!A165:M2500,13,0)</f>
        <v>Normal</v>
      </c>
      <c r="L166" s="27" t="str">
        <f>VLOOKUP(A166,'Hospitalisation Details'!A165:R2508,17,0)</f>
        <v>3-Aug-1979</v>
      </c>
      <c r="M166" s="28">
        <f>VLOOKUP(A166,'Hospitalisation Details'!$A$1:$R$2344,6,0)</f>
        <v>37425.94</v>
      </c>
      <c r="N166" s="27" t="str">
        <f>VLOOKUP(A166,'Hospitalisation Details'!$A$1:$R$2344,14,0)</f>
        <v>tier - 2</v>
      </c>
      <c r="O166" s="27" t="str">
        <f>VLOOKUP(A166,'Hospitalisation Details'!$A$1:$R$2344,15,0)</f>
        <v>tier - 1</v>
      </c>
      <c r="P166" s="27" t="str">
        <f>VLOOKUP(A166,'Hospitalisation Details'!$A$1:$R$2344,16,0)</f>
        <v>R1011</v>
      </c>
      <c r="Q166" s="37">
        <f>VLOOKUP(A166,'Hospitalisation Details'!A165:R2508,18,0)</f>
        <v>43.847347286444389</v>
      </c>
    </row>
    <row r="167" spans="1:17" x14ac:dyDescent="0.25">
      <c r="A167" s="27" t="s">
        <v>332</v>
      </c>
      <c r="B167" s="27" t="str">
        <f>VLOOKUP(A167,'Customer Name'!A166:E2501,4,0)</f>
        <v>Jay T.</v>
      </c>
      <c r="C167" s="27">
        <f>VLOOKUP(A167,Table7[#All],2,0)</f>
        <v>37.869999999999997</v>
      </c>
      <c r="D167" s="27">
        <f>VLOOKUP(A167,Table7[#All],3,0)</f>
        <v>4.29</v>
      </c>
      <c r="E167" s="27" t="str">
        <f>VLOOKUP(A167,Table7[#All],4,0)</f>
        <v>yes</v>
      </c>
      <c r="F167" s="27" t="str">
        <f>VLOOKUP(A167,Table7[#All],5,0)</f>
        <v>No</v>
      </c>
      <c r="G167" s="27" t="str">
        <f>VLOOKUP(A167,Table7[#All],6,0)</f>
        <v>Yes</v>
      </c>
      <c r="H167" s="27">
        <f>VLOOKUP(A167,'Medical Examination'!A166:M2501,11,0)</f>
        <v>1</v>
      </c>
      <c r="I167" s="27" t="str">
        <f>VLOOKUP(A167,'Medical Examination'!A166:M2501,10,0)</f>
        <v>yes</v>
      </c>
      <c r="J167" s="27" t="str">
        <f>VLOOKUP(A167,'Medical Examination'!A166:M2501,12,0)</f>
        <v>Obesity</v>
      </c>
      <c r="K167" s="27" t="str">
        <f>VLOOKUP(A167,'Medical Examination'!A166:M2501,13,0)</f>
        <v>Normal</v>
      </c>
      <c r="L167" s="27" t="str">
        <f>VLOOKUP(A167,'Hospitalisation Details'!A166:R2509,17,0)</f>
        <v>30-Oct-1969</v>
      </c>
      <c r="M167" s="28">
        <f>VLOOKUP(A167,'Hospitalisation Details'!$A$1:$R$2344,6,0)</f>
        <v>37277.269999999997</v>
      </c>
      <c r="N167" s="27" t="str">
        <f>VLOOKUP(A167,'Hospitalisation Details'!$A$1:$R$2344,14,0)</f>
        <v>tier - 1</v>
      </c>
      <c r="O167" s="27" t="str">
        <f>VLOOKUP(A167,'Hospitalisation Details'!$A$1:$R$2344,15,0)</f>
        <v>tier - 3</v>
      </c>
      <c r="P167" s="27" t="str">
        <f>VLOOKUP(A167,'Hospitalisation Details'!$A$1:$R$2344,16,0)</f>
        <v>R1011</v>
      </c>
      <c r="Q167" s="37">
        <f>VLOOKUP(A167,'Hospitalisation Details'!A166:R2509,18,0)</f>
        <v>53.606381919553961</v>
      </c>
    </row>
    <row r="168" spans="1:17" x14ac:dyDescent="0.25">
      <c r="A168" s="27" t="s">
        <v>334</v>
      </c>
      <c r="B168" s="27" t="str">
        <f>VLOOKUP(A168,'Customer Name'!A167:E2502,4,0)</f>
        <v>Marie-Helene</v>
      </c>
      <c r="C168" s="27">
        <f>VLOOKUP(A168,Table7[#All],2,0)</f>
        <v>40.61</v>
      </c>
      <c r="D168" s="27">
        <f>VLOOKUP(A168,Table7[#All],3,0)</f>
        <v>8</v>
      </c>
      <c r="E168" s="27" t="str">
        <f>VLOOKUP(A168,Table7[#All],4,0)</f>
        <v>yes</v>
      </c>
      <c r="F168" s="27" t="str">
        <f>VLOOKUP(A168,Table7[#All],5,0)</f>
        <v>No</v>
      </c>
      <c r="G168" s="27" t="str">
        <f>VLOOKUP(A168,Table7[#All],6,0)</f>
        <v>No</v>
      </c>
      <c r="H168" s="27">
        <f>VLOOKUP(A168,'Medical Examination'!A167:M2502,11,0)</f>
        <v>1</v>
      </c>
      <c r="I168" s="27" t="str">
        <f>VLOOKUP(A168,'Medical Examination'!A167:M2502,10,0)</f>
        <v>yes</v>
      </c>
      <c r="J168" s="27" t="str">
        <f>VLOOKUP(A168,'Medical Examination'!A167:M2502,12,0)</f>
        <v>Obesity</v>
      </c>
      <c r="K168" s="27" t="str">
        <f>VLOOKUP(A168,'Medical Examination'!A167:M2502,13,0)</f>
        <v>Diabetes</v>
      </c>
      <c r="L168" s="27" t="str">
        <f>VLOOKUP(A168,'Hospitalisation Details'!A167:R2510,17,0)</f>
        <v>9-Nov-1975</v>
      </c>
      <c r="M168" s="28">
        <f>VLOOKUP(A168,'Hospitalisation Details'!$A$1:$R$2344,6,0)</f>
        <v>37272.339999999997</v>
      </c>
      <c r="N168" s="27" t="str">
        <f>VLOOKUP(A168,'Hospitalisation Details'!$A$1:$R$2344,14,0)</f>
        <v>tier - 2</v>
      </c>
      <c r="O168" s="27" t="str">
        <f>VLOOKUP(A168,'Hospitalisation Details'!$A$1:$R$2344,15,0)</f>
        <v>tier - 3</v>
      </c>
      <c r="P168" s="27" t="str">
        <f>VLOOKUP(A168,'Hospitalisation Details'!$A$1:$R$2344,16,0)</f>
        <v>R1011</v>
      </c>
      <c r="Q168" s="37">
        <f>VLOOKUP(A168,'Hospitalisation Details'!A167:R2510,18,0)</f>
        <v>47.57903559255741</v>
      </c>
    </row>
    <row r="169" spans="1:17" x14ac:dyDescent="0.25">
      <c r="A169" s="27" t="s">
        <v>336</v>
      </c>
      <c r="B169" s="27" t="str">
        <f>VLOOKUP(A169,'Customer Name'!A168:E2503,4,0)</f>
        <v>Bret R</v>
      </c>
      <c r="C169" s="27">
        <f>VLOOKUP(A169,Table7[#All],2,0)</f>
        <v>30.78</v>
      </c>
      <c r="D169" s="27">
        <f>VLOOKUP(A169,Table7[#All],3,0)</f>
        <v>4.67</v>
      </c>
      <c r="E169" s="27" t="str">
        <f>VLOOKUP(A169,Table7[#All],4,0)</f>
        <v>yes</v>
      </c>
      <c r="F169" s="27" t="str">
        <f>VLOOKUP(A169,Table7[#All],5,0)</f>
        <v>No</v>
      </c>
      <c r="G169" s="27" t="str">
        <f>VLOOKUP(A169,Table7[#All],6,0)</f>
        <v>No</v>
      </c>
      <c r="H169" s="27">
        <f>VLOOKUP(A169,'Medical Examination'!A168:M2503,11,0)</f>
        <v>0</v>
      </c>
      <c r="I169" s="27" t="str">
        <f>VLOOKUP(A169,'Medical Examination'!A168:M2503,10,0)</f>
        <v>yes</v>
      </c>
      <c r="J169" s="27" t="str">
        <f>VLOOKUP(A169,'Medical Examination'!A168:M2503,12,0)</f>
        <v>Obesity</v>
      </c>
      <c r="K169" s="27" t="str">
        <f>VLOOKUP(A169,'Medical Examination'!A168:M2503,13,0)</f>
        <v>Normal</v>
      </c>
      <c r="L169" s="27" t="str">
        <f>VLOOKUP(A169,'Hospitalisation Details'!A168:R2511,17,0)</f>
        <v>17-Nov-1985</v>
      </c>
      <c r="M169" s="28">
        <f>VLOOKUP(A169,'Hospitalisation Details'!$A$1:$R$2344,6,0)</f>
        <v>37270.15</v>
      </c>
      <c r="N169" s="27" t="str">
        <f>VLOOKUP(A169,'Hospitalisation Details'!$A$1:$R$2344,14,0)</f>
        <v>tier - 2</v>
      </c>
      <c r="O169" s="27" t="str">
        <f>VLOOKUP(A169,'Hospitalisation Details'!$A$1:$R$2344,15,0)</f>
        <v>tier - 1</v>
      </c>
      <c r="P169" s="27" t="str">
        <f>VLOOKUP(A169,'Hospitalisation Details'!$A$1:$R$2344,16,0)</f>
        <v>R1024</v>
      </c>
      <c r="Q169" s="37">
        <f>VLOOKUP(A169,'Hospitalisation Details'!A168:R2511,18,0)</f>
        <v>37.557076663858467</v>
      </c>
    </row>
    <row r="170" spans="1:17" x14ac:dyDescent="0.25">
      <c r="A170" s="27" t="s">
        <v>338</v>
      </c>
      <c r="B170" s="27" t="str">
        <f>VLOOKUP(A170,'Customer Name'!A169:E2504,4,0)</f>
        <v>Gardner L</v>
      </c>
      <c r="C170" s="27">
        <f>VLOOKUP(A170,Table7[#All],2,0)</f>
        <v>49.49</v>
      </c>
      <c r="D170" s="27">
        <f>VLOOKUP(A170,Table7[#All],3,0)</f>
        <v>4.5</v>
      </c>
      <c r="E170" s="27" t="str">
        <f>VLOOKUP(A170,Table7[#All],4,0)</f>
        <v>No</v>
      </c>
      <c r="F170" s="27" t="str">
        <f>VLOOKUP(A170,Table7[#All],5,0)</f>
        <v>No</v>
      </c>
      <c r="G170" s="27" t="str">
        <f>VLOOKUP(A170,Table7[#All],6,0)</f>
        <v>No</v>
      </c>
      <c r="H170" s="27">
        <f>VLOOKUP(A170,'Medical Examination'!A169:M2504,11,0)</f>
        <v>0</v>
      </c>
      <c r="I170" s="27" t="str">
        <f>VLOOKUP(A170,'Medical Examination'!A169:M2504,10,0)</f>
        <v>yes</v>
      </c>
      <c r="J170" s="27" t="str">
        <f>VLOOKUP(A170,'Medical Examination'!A169:M2504,12,0)</f>
        <v>Obesity</v>
      </c>
      <c r="K170" s="27" t="str">
        <f>VLOOKUP(A170,'Medical Examination'!A169:M2504,13,0)</f>
        <v>Normal</v>
      </c>
      <c r="L170" s="27" t="str">
        <f>VLOOKUP(A170,'Hospitalisation Details'!A169:R2512,17,0)</f>
        <v>17-Oct-1990</v>
      </c>
      <c r="M170" s="28">
        <f>VLOOKUP(A170,'Hospitalisation Details'!$A$1:$R$2344,6,0)</f>
        <v>37251.22</v>
      </c>
      <c r="N170" s="27" t="str">
        <f>VLOOKUP(A170,'Hospitalisation Details'!$A$1:$R$2344,14,0)</f>
        <v>tier - 2</v>
      </c>
      <c r="O170" s="27" t="str">
        <f>VLOOKUP(A170,'Hospitalisation Details'!$A$1:$R$2344,15,0)</f>
        <v>tier - 2</v>
      </c>
      <c r="P170" s="27" t="str">
        <f>VLOOKUP(A170,'Hospitalisation Details'!$A$1:$R$2344,16,0)</f>
        <v>R1011</v>
      </c>
      <c r="Q170" s="37">
        <f>VLOOKUP(A170,'Hospitalisation Details'!A169:R2512,18,0)</f>
        <v>32.641971331937512</v>
      </c>
    </row>
    <row r="171" spans="1:17" x14ac:dyDescent="0.25">
      <c r="A171" s="27" t="s">
        <v>340</v>
      </c>
      <c r="B171" s="27" t="str">
        <f>VLOOKUP(A171,'Customer Name'!A170:E2505,4,0)</f>
        <v>Bobby</v>
      </c>
      <c r="C171" s="27">
        <f>VLOOKUP(A171,Table7[#All],2,0)</f>
        <v>37.619999999999997</v>
      </c>
      <c r="D171" s="27">
        <f>VLOOKUP(A171,Table7[#All],3,0)</f>
        <v>6.32</v>
      </c>
      <c r="E171" s="27" t="str">
        <f>VLOOKUP(A171,Table7[#All],4,0)</f>
        <v>yes</v>
      </c>
      <c r="F171" s="27" t="str">
        <f>VLOOKUP(A171,Table7[#All],5,0)</f>
        <v>yes</v>
      </c>
      <c r="G171" s="27" t="str">
        <f>VLOOKUP(A171,Table7[#All],6,0)</f>
        <v>No</v>
      </c>
      <c r="H171" s="27">
        <f>VLOOKUP(A171,'Medical Examination'!A170:M2505,11,0)</f>
        <v>2</v>
      </c>
      <c r="I171" s="27" t="str">
        <f>VLOOKUP(A171,'Medical Examination'!A170:M2505,10,0)</f>
        <v>yes</v>
      </c>
      <c r="J171" s="27" t="str">
        <f>VLOOKUP(A171,'Medical Examination'!A170:M2505,12,0)</f>
        <v>Obesity</v>
      </c>
      <c r="K171" s="27" t="str">
        <f>VLOOKUP(A171,'Medical Examination'!A170:M2505,13,0)</f>
        <v>Prediabetes</v>
      </c>
      <c r="L171" s="27" t="str">
        <f>VLOOKUP(A171,'Hospitalisation Details'!A170:R2513,17,0)</f>
        <v>5-Sep-2000</v>
      </c>
      <c r="M171" s="28">
        <f>VLOOKUP(A171,'Hospitalisation Details'!$A$1:$R$2344,6,0)</f>
        <v>37165.160000000003</v>
      </c>
      <c r="N171" s="27" t="str">
        <f>VLOOKUP(A171,'Hospitalisation Details'!$A$1:$R$2344,14,0)</f>
        <v>tier - 1</v>
      </c>
      <c r="O171" s="27" t="str">
        <f>VLOOKUP(A171,'Hospitalisation Details'!$A$1:$R$2344,15,0)</f>
        <v>tier - 3</v>
      </c>
      <c r="P171" s="27" t="str">
        <f>VLOOKUP(A171,'Hospitalisation Details'!$A$1:$R$2344,16,0)</f>
        <v>Unknown</v>
      </c>
      <c r="Q171" s="37">
        <f>VLOOKUP(A171,'Hospitalisation Details'!A170:R2513,18,0)</f>
        <v>22.754277891854894</v>
      </c>
    </row>
    <row r="172" spans="1:17" x14ac:dyDescent="0.25">
      <c r="A172" s="27" t="s">
        <v>342</v>
      </c>
      <c r="B172" s="27" t="str">
        <f>VLOOKUP(A172,'Customer Name'!A171:E2506,4,0)</f>
        <v>Natalie</v>
      </c>
      <c r="C172" s="27">
        <f>VLOOKUP(A172,Table7[#All],2,0)</f>
        <v>36.08</v>
      </c>
      <c r="D172" s="27">
        <f>VLOOKUP(A172,Table7[#All],3,0)</f>
        <v>6.1</v>
      </c>
      <c r="E172" s="27" t="str">
        <f>VLOOKUP(A172,Table7[#All],4,0)</f>
        <v>yes</v>
      </c>
      <c r="F172" s="27" t="str">
        <f>VLOOKUP(A172,Table7[#All],5,0)</f>
        <v>No</v>
      </c>
      <c r="G172" s="27" t="str">
        <f>VLOOKUP(A172,Table7[#All],6,0)</f>
        <v>No</v>
      </c>
      <c r="H172" s="27">
        <f>VLOOKUP(A172,'Medical Examination'!A171:M2506,11,0)</f>
        <v>1</v>
      </c>
      <c r="I172" s="27" t="str">
        <f>VLOOKUP(A172,'Medical Examination'!A171:M2506,10,0)</f>
        <v>yes</v>
      </c>
      <c r="J172" s="27" t="str">
        <f>VLOOKUP(A172,'Medical Examination'!A171:M2506,12,0)</f>
        <v>Obesity</v>
      </c>
      <c r="K172" s="27" t="str">
        <f>VLOOKUP(A172,'Medical Examination'!A171:M2506,13,0)</f>
        <v>Prediabetes</v>
      </c>
      <c r="L172" s="27" t="str">
        <f>VLOOKUP(A172,'Hospitalisation Details'!A171:R2514,17,0)</f>
        <v>30-Oct-1995</v>
      </c>
      <c r="M172" s="28">
        <f>VLOOKUP(A172,'Hospitalisation Details'!$A$1:$R$2344,6,0)</f>
        <v>37133.9</v>
      </c>
      <c r="N172" s="27" t="str">
        <f>VLOOKUP(A172,'Hospitalisation Details'!$A$1:$R$2344,14,0)</f>
        <v>tier - 2</v>
      </c>
      <c r="O172" s="27" t="str">
        <f>VLOOKUP(A172,'Hospitalisation Details'!$A$1:$R$2344,15,0)</f>
        <v>tier - 2</v>
      </c>
      <c r="P172" s="27" t="str">
        <f>VLOOKUP(A172,'Hospitalisation Details'!$A$1:$R$2344,16,0)</f>
        <v>R1013</v>
      </c>
      <c r="Q172" s="37">
        <f>VLOOKUP(A172,'Hospitalisation Details'!A171:R2514,18,0)</f>
        <v>27.606401057401811</v>
      </c>
    </row>
    <row r="173" spans="1:17" x14ac:dyDescent="0.25">
      <c r="A173" s="27" t="s">
        <v>344</v>
      </c>
      <c r="B173" s="27" t="str">
        <f>VLOOKUP(A173,'Customer Name'!A172:E2507,4,0)</f>
        <v>Lina</v>
      </c>
      <c r="C173" s="27">
        <f>VLOOKUP(A173,Table7[#All],2,0)</f>
        <v>33.5</v>
      </c>
      <c r="D173" s="27">
        <f>VLOOKUP(A173,Table7[#All],3,0)</f>
        <v>5.4</v>
      </c>
      <c r="E173" s="27" t="str">
        <f>VLOOKUP(A173,Table7[#All],4,0)</f>
        <v>No</v>
      </c>
      <c r="F173" s="27" t="str">
        <f>VLOOKUP(A173,Table7[#All],5,0)</f>
        <v>No</v>
      </c>
      <c r="G173" s="27" t="str">
        <f>VLOOKUP(A173,Table7[#All],6,0)</f>
        <v>No</v>
      </c>
      <c r="H173" s="27">
        <f>VLOOKUP(A173,'Medical Examination'!A172:M2507,11,0)</f>
        <v>0</v>
      </c>
      <c r="I173" s="27" t="str">
        <f>VLOOKUP(A173,'Medical Examination'!A172:M2507,10,0)</f>
        <v>yes</v>
      </c>
      <c r="J173" s="27" t="str">
        <f>VLOOKUP(A173,'Medical Examination'!A172:M2507,12,0)</f>
        <v>Obesity</v>
      </c>
      <c r="K173" s="27" t="str">
        <f>VLOOKUP(A173,'Medical Examination'!A172:M2507,13,0)</f>
        <v>Normal</v>
      </c>
      <c r="L173" s="27" t="str">
        <f>VLOOKUP(A173,'Hospitalisation Details'!A172:R2515,17,0)</f>
        <v>10-Jun-1989</v>
      </c>
      <c r="M173" s="28">
        <f>VLOOKUP(A173,'Hospitalisation Details'!$A$1:$R$2344,6,0)</f>
        <v>37079.370000000003</v>
      </c>
      <c r="N173" s="27" t="str">
        <f>VLOOKUP(A173,'Hospitalisation Details'!$A$1:$R$2344,14,0)</f>
        <v>tier - 2</v>
      </c>
      <c r="O173" s="27" t="str">
        <f>VLOOKUP(A173,'Hospitalisation Details'!$A$1:$R$2344,15,0)</f>
        <v>tier - 3</v>
      </c>
      <c r="P173" s="27" t="str">
        <f>VLOOKUP(A173,'Hospitalisation Details'!$A$1:$R$2344,16,0)</f>
        <v>R1011</v>
      </c>
      <c r="Q173" s="37">
        <f>VLOOKUP(A173,'Hospitalisation Details'!A172:R2515,18,0)</f>
        <v>33.9951498083392</v>
      </c>
    </row>
    <row r="174" spans="1:17" x14ac:dyDescent="0.25">
      <c r="A174" s="27" t="s">
        <v>346</v>
      </c>
      <c r="B174" s="27" t="str">
        <f>VLOOKUP(A174,'Customer Name'!A173:E2508,4,0)</f>
        <v>Zebulon</v>
      </c>
      <c r="C174" s="27">
        <f>VLOOKUP(A174,Table7[#All],2,0)</f>
        <v>47.46</v>
      </c>
      <c r="D174" s="27">
        <f>VLOOKUP(A174,Table7[#All],3,0)</f>
        <v>6.24</v>
      </c>
      <c r="E174" s="27" t="str">
        <f>VLOOKUP(A174,Table7[#All],4,0)</f>
        <v>yes</v>
      </c>
      <c r="F174" s="27" t="str">
        <f>VLOOKUP(A174,Table7[#All],5,0)</f>
        <v>No</v>
      </c>
      <c r="G174" s="27" t="str">
        <f>VLOOKUP(A174,Table7[#All],6,0)</f>
        <v>No</v>
      </c>
      <c r="H174" s="27">
        <f>VLOOKUP(A174,'Medical Examination'!A173:M2508,11,0)</f>
        <v>1</v>
      </c>
      <c r="I174" s="27" t="str">
        <f>VLOOKUP(A174,'Medical Examination'!A173:M2508,10,0)</f>
        <v>yes</v>
      </c>
      <c r="J174" s="27" t="str">
        <f>VLOOKUP(A174,'Medical Examination'!A173:M2508,12,0)</f>
        <v>Obesity</v>
      </c>
      <c r="K174" s="27" t="str">
        <f>VLOOKUP(A174,'Medical Examination'!A173:M2508,13,0)</f>
        <v>Prediabetes</v>
      </c>
      <c r="L174" s="27" t="str">
        <f>VLOOKUP(A174,'Hospitalisation Details'!A173:R2516,17,0)</f>
        <v>17-Dec-1988</v>
      </c>
      <c r="M174" s="28">
        <f>VLOOKUP(A174,'Hospitalisation Details'!$A$1:$R$2344,6,0)</f>
        <v>37076.370000000003</v>
      </c>
      <c r="N174" s="27" t="str">
        <f>VLOOKUP(A174,'Hospitalisation Details'!$A$1:$R$2344,14,0)</f>
        <v>tier - 2</v>
      </c>
      <c r="O174" s="27" t="str">
        <f>VLOOKUP(A174,'Hospitalisation Details'!$A$1:$R$2344,15,0)</f>
        <v>tier - 1</v>
      </c>
      <c r="P174" s="27" t="str">
        <f>VLOOKUP(A174,'Hospitalisation Details'!$A$1:$R$2344,16,0)</f>
        <v>R1011</v>
      </c>
      <c r="Q174" s="37">
        <f>VLOOKUP(A174,'Hospitalisation Details'!A173:R2516,18,0)</f>
        <v>34.47227926078029</v>
      </c>
    </row>
    <row r="175" spans="1:17" x14ac:dyDescent="0.25">
      <c r="A175" s="27" t="s">
        <v>348</v>
      </c>
      <c r="B175" s="27" t="str">
        <f>VLOOKUP(A175,'Customer Name'!A174:E2509,4,0)</f>
        <v>Amanda</v>
      </c>
      <c r="C175" s="27">
        <f>VLOOKUP(A175,Table7[#All],2,0)</f>
        <v>49.24</v>
      </c>
      <c r="D175" s="27">
        <f>VLOOKUP(A175,Table7[#All],3,0)</f>
        <v>4.45</v>
      </c>
      <c r="E175" s="27" t="str">
        <f>VLOOKUP(A175,Table7[#All],4,0)</f>
        <v>No</v>
      </c>
      <c r="F175" s="27" t="str">
        <f>VLOOKUP(A175,Table7[#All],5,0)</f>
        <v>No</v>
      </c>
      <c r="G175" s="27" t="str">
        <f>VLOOKUP(A175,Table7[#All],6,0)</f>
        <v>No</v>
      </c>
      <c r="H175" s="27">
        <f>VLOOKUP(A175,'Medical Examination'!A174:M2509,11,0)</f>
        <v>0</v>
      </c>
      <c r="I175" s="27" t="str">
        <f>VLOOKUP(A175,'Medical Examination'!A174:M2509,10,0)</f>
        <v>yes</v>
      </c>
      <c r="J175" s="27" t="str">
        <f>VLOOKUP(A175,'Medical Examination'!A174:M2509,12,0)</f>
        <v>Obesity</v>
      </c>
      <c r="K175" s="27" t="str">
        <f>VLOOKUP(A175,'Medical Examination'!A174:M2509,13,0)</f>
        <v>Normal</v>
      </c>
      <c r="L175" s="27" t="str">
        <f>VLOOKUP(A175,'Hospitalisation Details'!A174:R2517,17,0)</f>
        <v>1-Nov-1991</v>
      </c>
      <c r="M175" s="28">
        <f>VLOOKUP(A175,'Hospitalisation Details'!$A$1:$R$2344,6,0)</f>
        <v>37040.879999999997</v>
      </c>
      <c r="N175" s="27" t="str">
        <f>VLOOKUP(A175,'Hospitalisation Details'!$A$1:$R$2344,14,0)</f>
        <v>tier - 2</v>
      </c>
      <c r="O175" s="27" t="str">
        <f>VLOOKUP(A175,'Hospitalisation Details'!$A$1:$R$2344,15,0)</f>
        <v>tier - 2</v>
      </c>
      <c r="P175" s="27" t="str">
        <f>VLOOKUP(A175,'Hospitalisation Details'!$A$1:$R$2344,16,0)</f>
        <v>R1011</v>
      </c>
      <c r="Q175" s="37">
        <f>VLOOKUP(A175,'Hospitalisation Details'!A174:R2517,18,0)</f>
        <v>31.600929229237533</v>
      </c>
    </row>
    <row r="176" spans="1:17" x14ac:dyDescent="0.25">
      <c r="A176" s="27" t="s">
        <v>350</v>
      </c>
      <c r="B176" s="27" t="str">
        <f>VLOOKUP(A176,'Customer Name'!A175:E2510,4,0)</f>
        <v>Greg</v>
      </c>
      <c r="C176" s="27">
        <f>VLOOKUP(A176,Table7[#All],2,0)</f>
        <v>54.4</v>
      </c>
      <c r="D176" s="27">
        <f>VLOOKUP(A176,Table7[#All],3,0)</f>
        <v>5.22</v>
      </c>
      <c r="E176" s="27" t="str">
        <f>VLOOKUP(A176,Table7[#All],4,0)</f>
        <v>No</v>
      </c>
      <c r="F176" s="27" t="str">
        <f>VLOOKUP(A176,Table7[#All],5,0)</f>
        <v>No</v>
      </c>
      <c r="G176" s="27" t="str">
        <f>VLOOKUP(A176,Table7[#All],6,0)</f>
        <v>No</v>
      </c>
      <c r="H176" s="27">
        <f>VLOOKUP(A176,'Medical Examination'!A175:M2510,11,0)</f>
        <v>1</v>
      </c>
      <c r="I176" s="27" t="str">
        <f>VLOOKUP(A176,'Medical Examination'!A175:M2510,10,0)</f>
        <v>yes</v>
      </c>
      <c r="J176" s="27" t="str">
        <f>VLOOKUP(A176,'Medical Examination'!A175:M2510,12,0)</f>
        <v>Obesity</v>
      </c>
      <c r="K176" s="27" t="str">
        <f>VLOOKUP(A176,'Medical Examination'!A175:M2510,13,0)</f>
        <v>Normal</v>
      </c>
      <c r="L176" s="27" t="str">
        <f>VLOOKUP(A176,'Hospitalisation Details'!A175:R2518,17,0)</f>
        <v>13-Sep-1992</v>
      </c>
      <c r="M176" s="28">
        <f>VLOOKUP(A176,'Hospitalisation Details'!$A$1:$R$2344,6,0)</f>
        <v>36976.449999999997</v>
      </c>
      <c r="N176" s="27" t="str">
        <f>VLOOKUP(A176,'Hospitalisation Details'!$A$1:$R$2344,14,0)</f>
        <v>tier - 2</v>
      </c>
      <c r="O176" s="27" t="str">
        <f>VLOOKUP(A176,'Hospitalisation Details'!$A$1:$R$2344,15,0)</f>
        <v>tier - 3</v>
      </c>
      <c r="P176" s="27" t="str">
        <f>VLOOKUP(A176,'Hospitalisation Details'!$A$1:$R$2344,16,0)</f>
        <v>R1011</v>
      </c>
      <c r="Q176" s="37">
        <f>VLOOKUP(A176,'Hospitalisation Details'!A175:R2518,18,0)</f>
        <v>30.732375085557837</v>
      </c>
    </row>
    <row r="177" spans="1:17" x14ac:dyDescent="0.25">
      <c r="A177" s="27" t="s">
        <v>352</v>
      </c>
      <c r="B177" s="27" t="str">
        <f>VLOOKUP(A177,'Customer Name'!A176:E2511,4,0)</f>
        <v>John</v>
      </c>
      <c r="C177" s="27">
        <f>VLOOKUP(A177,Table7[#All],2,0)</f>
        <v>35.53</v>
      </c>
      <c r="D177" s="27">
        <f>VLOOKUP(A177,Table7[#All],3,0)</f>
        <v>4.6100000000000003</v>
      </c>
      <c r="E177" s="27" t="str">
        <f>VLOOKUP(A177,Table7[#All],4,0)</f>
        <v>No</v>
      </c>
      <c r="F177" s="27" t="str">
        <f>VLOOKUP(A177,Table7[#All],5,0)</f>
        <v>No</v>
      </c>
      <c r="G177" s="27" t="str">
        <f>VLOOKUP(A177,Table7[#All],6,0)</f>
        <v>No</v>
      </c>
      <c r="H177" s="27">
        <f>VLOOKUP(A177,'Medical Examination'!A176:M2511,11,0)</f>
        <v>1</v>
      </c>
      <c r="I177" s="27" t="str">
        <f>VLOOKUP(A177,'Medical Examination'!A176:M2511,10,0)</f>
        <v>yes</v>
      </c>
      <c r="J177" s="27" t="str">
        <f>VLOOKUP(A177,'Medical Examination'!A176:M2511,12,0)</f>
        <v>Obesity</v>
      </c>
      <c r="K177" s="27" t="str">
        <f>VLOOKUP(A177,'Medical Examination'!A176:M2511,13,0)</f>
        <v>Normal</v>
      </c>
      <c r="L177" s="27" t="str">
        <f>VLOOKUP(A177,'Hospitalisation Details'!A176:R2519,17,0)</f>
        <v>25-Aug-1992</v>
      </c>
      <c r="M177" s="28">
        <f>VLOOKUP(A177,'Hospitalisation Details'!$A$1:$R$2344,6,0)</f>
        <v>36950.26</v>
      </c>
      <c r="N177" s="27" t="str">
        <f>VLOOKUP(A177,'Hospitalisation Details'!$A$1:$R$2344,14,0)</f>
        <v>tier - 1</v>
      </c>
      <c r="O177" s="27" t="str">
        <f>VLOOKUP(A177,'Hospitalisation Details'!$A$1:$R$2344,15,0)</f>
        <v>tier - 1</v>
      </c>
      <c r="P177" s="27" t="str">
        <f>VLOOKUP(A177,'Hospitalisation Details'!$A$1:$R$2344,16,0)</f>
        <v>R1013</v>
      </c>
      <c r="Q177" s="37">
        <f>VLOOKUP(A177,'Hospitalisation Details'!A176:R2519,18,0)</f>
        <v>30.784394250513348</v>
      </c>
    </row>
    <row r="178" spans="1:17" x14ac:dyDescent="0.25">
      <c r="A178" s="27" t="s">
        <v>354</v>
      </c>
      <c r="B178" s="27" t="str">
        <f>VLOOKUP(A178,'Customer Name'!A177:E2512,4,0)</f>
        <v>Kelsey A.</v>
      </c>
      <c r="C178" s="27">
        <f>VLOOKUP(A178,Table7[#All],2,0)</f>
        <v>39.729999999999997</v>
      </c>
      <c r="D178" s="27">
        <f>VLOOKUP(A178,Table7[#All],3,0)</f>
        <v>6.24</v>
      </c>
      <c r="E178" s="27" t="str">
        <f>VLOOKUP(A178,Table7[#All],4,0)</f>
        <v>No</v>
      </c>
      <c r="F178" s="27" t="str">
        <f>VLOOKUP(A178,Table7[#All],5,0)</f>
        <v>No</v>
      </c>
      <c r="G178" s="27" t="str">
        <f>VLOOKUP(A178,Table7[#All],6,0)</f>
        <v>No</v>
      </c>
      <c r="H178" s="27">
        <f>VLOOKUP(A178,'Medical Examination'!A177:M2512,11,0)</f>
        <v>0</v>
      </c>
      <c r="I178" s="27" t="str">
        <f>VLOOKUP(A178,'Medical Examination'!A177:M2512,10,0)</f>
        <v>yes</v>
      </c>
      <c r="J178" s="27" t="str">
        <f>VLOOKUP(A178,'Medical Examination'!A177:M2512,12,0)</f>
        <v>Obesity</v>
      </c>
      <c r="K178" s="27" t="str">
        <f>VLOOKUP(A178,'Medical Examination'!A177:M2512,13,0)</f>
        <v>Prediabetes</v>
      </c>
      <c r="L178" s="27" t="str">
        <f>VLOOKUP(A178,'Hospitalisation Details'!A177:R2520,17,0)</f>
        <v>13-Aug-1977</v>
      </c>
      <c r="M178" s="28">
        <f>VLOOKUP(A178,'Hospitalisation Details'!$A$1:$R$2344,6,0)</f>
        <v>36935.64</v>
      </c>
      <c r="N178" s="27" t="str">
        <f>VLOOKUP(A178,'Hospitalisation Details'!$A$1:$R$2344,14,0)</f>
        <v>tier - 2</v>
      </c>
      <c r="O178" s="27" t="str">
        <f>VLOOKUP(A178,'Hospitalisation Details'!$A$1:$R$2344,15,0)</f>
        <v>tier - 1</v>
      </c>
      <c r="P178" s="27" t="str">
        <f>VLOOKUP(A178,'Hospitalisation Details'!$A$1:$R$2344,16,0)</f>
        <v>R1011</v>
      </c>
      <c r="Q178" s="37">
        <f>VLOOKUP(A178,'Hospitalisation Details'!A177:R2520,18,0)</f>
        <v>45.819934754747756</v>
      </c>
    </row>
    <row r="179" spans="1:17" x14ac:dyDescent="0.25">
      <c r="A179" s="27" t="s">
        <v>356</v>
      </c>
      <c r="B179" s="27" t="str">
        <f>VLOOKUP(A179,'Customer Name'!A178:E2513,4,0)</f>
        <v>Bronwen L</v>
      </c>
      <c r="C179" s="27">
        <f>VLOOKUP(A179,Table7[#All],2,0)</f>
        <v>35.68</v>
      </c>
      <c r="D179" s="27">
        <f>VLOOKUP(A179,Table7[#All],3,0)</f>
        <v>10.039999999999999</v>
      </c>
      <c r="E179" s="27" t="str">
        <f>VLOOKUP(A179,Table7[#All],4,0)</f>
        <v>No</v>
      </c>
      <c r="F179" s="27" t="str">
        <f>VLOOKUP(A179,Table7[#All],5,0)</f>
        <v>No</v>
      </c>
      <c r="G179" s="27" t="str">
        <f>VLOOKUP(A179,Table7[#All],6,0)</f>
        <v>No</v>
      </c>
      <c r="H179" s="27">
        <f>VLOOKUP(A179,'Medical Examination'!A178:M2513,11,0)</f>
        <v>0</v>
      </c>
      <c r="I179" s="27" t="str">
        <f>VLOOKUP(A179,'Medical Examination'!A178:M2513,10,0)</f>
        <v>yes</v>
      </c>
      <c r="J179" s="27" t="str">
        <f>VLOOKUP(A179,'Medical Examination'!A178:M2513,12,0)</f>
        <v>Obesity</v>
      </c>
      <c r="K179" s="27" t="str">
        <f>VLOOKUP(A179,'Medical Examination'!A178:M2513,13,0)</f>
        <v>Diabetes</v>
      </c>
      <c r="L179" s="27" t="str">
        <f>VLOOKUP(A179,'Hospitalisation Details'!A178:R2521,17,0)</f>
        <v>22-Oct-1968</v>
      </c>
      <c r="M179" s="28">
        <f>VLOOKUP(A179,'Hospitalisation Details'!$A$1:$R$2344,6,0)</f>
        <v>36922.61</v>
      </c>
      <c r="N179" s="27" t="str">
        <f>VLOOKUP(A179,'Hospitalisation Details'!$A$1:$R$2344,14,0)</f>
        <v>tier - 2</v>
      </c>
      <c r="O179" s="27" t="str">
        <f>VLOOKUP(A179,'Hospitalisation Details'!$A$1:$R$2344,15,0)</f>
        <v>tier - 1</v>
      </c>
      <c r="P179" s="27" t="str">
        <f>VLOOKUP(A179,'Hospitalisation Details'!$A$1:$R$2344,16,0)</f>
        <v>R1011</v>
      </c>
      <c r="Q179" s="37">
        <f>VLOOKUP(A179,'Hospitalisation Details'!A178:R2521,18,0)</f>
        <v>54.625598904859686</v>
      </c>
    </row>
    <row r="180" spans="1:17" x14ac:dyDescent="0.25">
      <c r="A180" s="27" t="s">
        <v>358</v>
      </c>
      <c r="B180" s="27" t="str">
        <f>VLOOKUP(A180,'Customer Name'!A179:E2514,4,0)</f>
        <v>Manuela</v>
      </c>
      <c r="C180" s="27">
        <f>VLOOKUP(A180,Table7[#All],2,0)</f>
        <v>48.86</v>
      </c>
      <c r="D180" s="27">
        <f>VLOOKUP(A180,Table7[#All],3,0)</f>
        <v>6.09</v>
      </c>
      <c r="E180" s="27" t="str">
        <f>VLOOKUP(A180,Table7[#All],4,0)</f>
        <v>No</v>
      </c>
      <c r="F180" s="27" t="str">
        <f>VLOOKUP(A180,Table7[#All],5,0)</f>
        <v>No</v>
      </c>
      <c r="G180" s="27" t="str">
        <f>VLOOKUP(A180,Table7[#All],6,0)</f>
        <v>No</v>
      </c>
      <c r="H180" s="27">
        <f>VLOOKUP(A180,'Medical Examination'!A179:M2514,11,0)</f>
        <v>0</v>
      </c>
      <c r="I180" s="27" t="str">
        <f>VLOOKUP(A180,'Medical Examination'!A179:M2514,10,0)</f>
        <v>yes</v>
      </c>
      <c r="J180" s="27" t="str">
        <f>VLOOKUP(A180,'Medical Examination'!A179:M2514,12,0)</f>
        <v>Obesity</v>
      </c>
      <c r="K180" s="27" t="str">
        <f>VLOOKUP(A180,'Medical Examination'!A179:M2514,13,0)</f>
        <v>Prediabetes</v>
      </c>
      <c r="L180" s="27" t="str">
        <f>VLOOKUP(A180,'Hospitalisation Details'!A179:R2522,17,0)</f>
        <v>10-Jun-1991</v>
      </c>
      <c r="M180" s="28">
        <f>VLOOKUP(A180,'Hospitalisation Details'!$A$1:$R$2344,6,0)</f>
        <v>36911.99</v>
      </c>
      <c r="N180" s="27" t="str">
        <f>VLOOKUP(A180,'Hospitalisation Details'!$A$1:$R$2344,14,0)</f>
        <v>tier - 2</v>
      </c>
      <c r="O180" s="27" t="str">
        <f>VLOOKUP(A180,'Hospitalisation Details'!$A$1:$R$2344,15,0)</f>
        <v>tier - 2</v>
      </c>
      <c r="P180" s="27" t="str">
        <f>VLOOKUP(A180,'Hospitalisation Details'!$A$1:$R$2344,16,0)</f>
        <v>R1011</v>
      </c>
      <c r="Q180" s="37">
        <f>VLOOKUP(A180,'Hospitalisation Details'!A179:R2522,18,0)</f>
        <v>31.995187920019912</v>
      </c>
    </row>
    <row r="181" spans="1:17" x14ac:dyDescent="0.25">
      <c r="A181" s="27" t="s">
        <v>360</v>
      </c>
      <c r="B181" s="27" t="str">
        <f>VLOOKUP(A181,'Customer Name'!A180:E2515,4,0)</f>
        <v>Jennifer L</v>
      </c>
      <c r="C181" s="27">
        <f>VLOOKUP(A181,Table7[#All],2,0)</f>
        <v>34.799999999999997</v>
      </c>
      <c r="D181" s="27">
        <f>VLOOKUP(A181,Table7[#All],3,0)</f>
        <v>11.4</v>
      </c>
      <c r="E181" s="27" t="str">
        <f>VLOOKUP(A181,Table7[#All],4,0)</f>
        <v>yes</v>
      </c>
      <c r="F181" s="27" t="str">
        <f>VLOOKUP(A181,Table7[#All],5,0)</f>
        <v>No</v>
      </c>
      <c r="G181" s="27" t="str">
        <f>VLOOKUP(A181,Table7[#All],6,0)</f>
        <v>Yes</v>
      </c>
      <c r="H181" s="27">
        <f>VLOOKUP(A181,'Medical Examination'!A180:M2515,11,0)</f>
        <v>1</v>
      </c>
      <c r="I181" s="27" t="str">
        <f>VLOOKUP(A181,'Medical Examination'!A180:M2515,10,0)</f>
        <v>No</v>
      </c>
      <c r="J181" s="27" t="str">
        <f>VLOOKUP(A181,'Medical Examination'!A180:M2515,12,0)</f>
        <v>Obesity</v>
      </c>
      <c r="K181" s="27" t="str">
        <f>VLOOKUP(A181,'Medical Examination'!A180:M2515,13,0)</f>
        <v>Diabetes</v>
      </c>
      <c r="L181" s="27" t="str">
        <f>VLOOKUP(A181,'Hospitalisation Details'!A180:R2523,17,0)</f>
        <v>24-Jul-1963</v>
      </c>
      <c r="M181" s="28">
        <f>VLOOKUP(A181,'Hospitalisation Details'!$A$1:$R$2344,6,0)</f>
        <v>36910.61</v>
      </c>
      <c r="N181" s="27" t="str">
        <f>VLOOKUP(A181,'Hospitalisation Details'!$A$1:$R$2344,14,0)</f>
        <v>tier - 2</v>
      </c>
      <c r="O181" s="27" t="str">
        <f>VLOOKUP(A181,'Hospitalisation Details'!$A$1:$R$2344,15,0)</f>
        <v>tier - 2</v>
      </c>
      <c r="P181" s="27" t="str">
        <f>VLOOKUP(A181,'Hospitalisation Details'!$A$1:$R$2344,16,0)</f>
        <v>R1011</v>
      </c>
      <c r="Q181" s="37">
        <f>VLOOKUP(A181,'Hospitalisation Details'!A180:R2523,18,0)</f>
        <v>59.874730700179533</v>
      </c>
    </row>
    <row r="182" spans="1:17" x14ac:dyDescent="0.25">
      <c r="A182" s="27" t="s">
        <v>362</v>
      </c>
      <c r="B182" s="27" t="str">
        <f>VLOOKUP(A182,'Customer Name'!A181:E2516,4,0)</f>
        <v>Abby W.</v>
      </c>
      <c r="C182" s="27">
        <f>VLOOKUP(A182,Table7[#All],2,0)</f>
        <v>32.49</v>
      </c>
      <c r="D182" s="27">
        <f>VLOOKUP(A182,Table7[#All],3,0)</f>
        <v>4.29</v>
      </c>
      <c r="E182" s="27" t="str">
        <f>VLOOKUP(A182,Table7[#All],4,0)</f>
        <v>No</v>
      </c>
      <c r="F182" s="27" t="str">
        <f>VLOOKUP(A182,Table7[#All],5,0)</f>
        <v>No</v>
      </c>
      <c r="G182" s="27" t="str">
        <f>VLOOKUP(A182,Table7[#All],6,0)</f>
        <v>Yes</v>
      </c>
      <c r="H182" s="27">
        <f>VLOOKUP(A182,'Medical Examination'!A181:M2516,11,0)</f>
        <v>1</v>
      </c>
      <c r="I182" s="27" t="str">
        <f>VLOOKUP(A182,'Medical Examination'!A181:M2516,10,0)</f>
        <v>yes</v>
      </c>
      <c r="J182" s="27" t="str">
        <f>VLOOKUP(A182,'Medical Examination'!A181:M2516,12,0)</f>
        <v>Obesity</v>
      </c>
      <c r="K182" s="27" t="str">
        <f>VLOOKUP(A182,'Medical Examination'!A181:M2516,13,0)</f>
        <v>Normal</v>
      </c>
      <c r="L182" s="27" t="str">
        <f>VLOOKUP(A182,'Hospitalisation Details'!A181:R2524,17,0)</f>
        <v>21-Jun-2003</v>
      </c>
      <c r="M182" s="28">
        <f>VLOOKUP(A182,'Hospitalisation Details'!$A$1:$R$2344,6,0)</f>
        <v>36898.730000000003</v>
      </c>
      <c r="N182" s="27" t="str">
        <f>VLOOKUP(A182,'Hospitalisation Details'!$A$1:$R$2344,14,0)</f>
        <v>tier - 2</v>
      </c>
      <c r="O182" s="27" t="str">
        <f>VLOOKUP(A182,'Hospitalisation Details'!$A$1:$R$2344,15,0)</f>
        <v>tier - 1</v>
      </c>
      <c r="P182" s="27" t="str">
        <f>VLOOKUP(A182,'Hospitalisation Details'!$A$1:$R$2344,16,0)</f>
        <v>R1012</v>
      </c>
      <c r="Q182" s="37">
        <f>VLOOKUP(A182,'Hospitalisation Details'!A181:R2524,18,0)</f>
        <v>19.965058670143417</v>
      </c>
    </row>
    <row r="183" spans="1:17" x14ac:dyDescent="0.25">
      <c r="A183" s="27" t="s">
        <v>364</v>
      </c>
      <c r="B183" s="27" t="str">
        <f>VLOOKUP(A183,'Customer Name'!A182:E2517,4,0)</f>
        <v>Tyler</v>
      </c>
      <c r="C183" s="27">
        <f>VLOOKUP(A183,Table7[#All],2,0)</f>
        <v>39</v>
      </c>
      <c r="D183" s="27">
        <f>VLOOKUP(A183,Table7[#All],3,0)</f>
        <v>5.7</v>
      </c>
      <c r="E183" s="27" t="str">
        <f>VLOOKUP(A183,Table7[#All],4,0)</f>
        <v>No</v>
      </c>
      <c r="F183" s="27" t="str">
        <f>VLOOKUP(A183,Table7[#All],5,0)</f>
        <v>No</v>
      </c>
      <c r="G183" s="27" t="str">
        <f>VLOOKUP(A183,Table7[#All],6,0)</f>
        <v>No</v>
      </c>
      <c r="H183" s="27">
        <f>VLOOKUP(A183,'Medical Examination'!A182:M2517,11,0)</f>
        <v>2</v>
      </c>
      <c r="I183" s="27" t="str">
        <f>VLOOKUP(A183,'Medical Examination'!A182:M2517,10,0)</f>
        <v>yes</v>
      </c>
      <c r="J183" s="27" t="str">
        <f>VLOOKUP(A183,'Medical Examination'!A182:M2517,12,0)</f>
        <v>Obesity</v>
      </c>
      <c r="K183" s="27" t="str">
        <f>VLOOKUP(A183,'Medical Examination'!A182:M2517,13,0)</f>
        <v>Prediabetes</v>
      </c>
      <c r="L183" s="27" t="str">
        <f>VLOOKUP(A183,'Hospitalisation Details'!A182:R2525,17,0)</f>
        <v>5-Dec-1972</v>
      </c>
      <c r="M183" s="28">
        <f>VLOOKUP(A183,'Hospitalisation Details'!$A$1:$R$2344,6,0)</f>
        <v>36889.99</v>
      </c>
      <c r="N183" s="27" t="str">
        <f>VLOOKUP(A183,'Hospitalisation Details'!$A$1:$R$2344,14,0)</f>
        <v>tier - 1</v>
      </c>
      <c r="O183" s="27" t="str">
        <f>VLOOKUP(A183,'Hospitalisation Details'!$A$1:$R$2344,15,0)</f>
        <v>tier - 3</v>
      </c>
      <c r="P183" s="27" t="str">
        <f>VLOOKUP(A183,'Hospitalisation Details'!$A$1:$R$2344,16,0)</f>
        <v>R1011</v>
      </c>
      <c r="Q183" s="37">
        <f>VLOOKUP(A183,'Hospitalisation Details'!A182:R2525,18,0)</f>
        <v>50.505133470225871</v>
      </c>
    </row>
    <row r="184" spans="1:17" x14ac:dyDescent="0.25">
      <c r="A184" s="27" t="s">
        <v>366</v>
      </c>
      <c r="B184" s="27" t="str">
        <f>VLOOKUP(A184,'Customer Name'!A183:E2518,4,0)</f>
        <v>Jeffrey</v>
      </c>
      <c r="C184" s="27">
        <f>VLOOKUP(A184,Table7[#All],2,0)</f>
        <v>35.299999999999997</v>
      </c>
      <c r="D184" s="27">
        <f>VLOOKUP(A184,Table7[#All],3,0)</f>
        <v>6.09</v>
      </c>
      <c r="E184" s="27" t="str">
        <f>VLOOKUP(A184,Table7[#All],4,0)</f>
        <v>No</v>
      </c>
      <c r="F184" s="27" t="str">
        <f>VLOOKUP(A184,Table7[#All],5,0)</f>
        <v>No</v>
      </c>
      <c r="G184" s="27" t="str">
        <f>VLOOKUP(A184,Table7[#All],6,0)</f>
        <v>No</v>
      </c>
      <c r="H184" s="27">
        <f>VLOOKUP(A184,'Medical Examination'!A183:M2518,11,0)</f>
        <v>1</v>
      </c>
      <c r="I184" s="27" t="str">
        <f>VLOOKUP(A184,'Medical Examination'!A183:M2518,10,0)</f>
        <v>yes</v>
      </c>
      <c r="J184" s="27" t="str">
        <f>VLOOKUP(A184,'Medical Examination'!A183:M2518,12,0)</f>
        <v>Obesity</v>
      </c>
      <c r="K184" s="27" t="str">
        <f>VLOOKUP(A184,'Medical Examination'!A183:M2518,13,0)</f>
        <v>Prediabetes</v>
      </c>
      <c r="L184" s="27" t="str">
        <f>VLOOKUP(A184,'Hospitalisation Details'!A183:R2526,17,0)</f>
        <v>4-Jul-1992</v>
      </c>
      <c r="M184" s="28">
        <f>VLOOKUP(A184,'Hospitalisation Details'!$A$1:$R$2344,6,0)</f>
        <v>36837.47</v>
      </c>
      <c r="N184" s="27" t="str">
        <f>VLOOKUP(A184,'Hospitalisation Details'!$A$1:$R$2344,14,0)</f>
        <v>tier - 2</v>
      </c>
      <c r="O184" s="27" t="str">
        <f>VLOOKUP(A184,'Hospitalisation Details'!$A$1:$R$2344,15,0)</f>
        <v>tier - 3</v>
      </c>
      <c r="P184" s="27" t="str">
        <f>VLOOKUP(A184,'Hospitalisation Details'!$A$1:$R$2344,16,0)</f>
        <v>R1011</v>
      </c>
      <c r="Q184" s="37">
        <f>VLOOKUP(A184,'Hospitalisation Details'!A183:R2526,18,0)</f>
        <v>30.926762491444215</v>
      </c>
    </row>
    <row r="185" spans="1:17" x14ac:dyDescent="0.25">
      <c r="A185" s="27" t="s">
        <v>368</v>
      </c>
      <c r="B185" s="27" t="str">
        <f>VLOOKUP(A185,'Customer Name'!A184:E2519,4,0)</f>
        <v>Matthew F</v>
      </c>
      <c r="C185" s="27">
        <f>VLOOKUP(A185,Table7[#All],2,0)</f>
        <v>33.42</v>
      </c>
      <c r="D185" s="27">
        <f>VLOOKUP(A185,Table7[#All],3,0)</f>
        <v>10.67</v>
      </c>
      <c r="E185" s="27" t="str">
        <f>VLOOKUP(A185,Table7[#All],4,0)</f>
        <v>No</v>
      </c>
      <c r="F185" s="27" t="str">
        <f>VLOOKUP(A185,Table7[#All],5,0)</f>
        <v>No</v>
      </c>
      <c r="G185" s="27" t="str">
        <f>VLOOKUP(A185,Table7[#All],6,0)</f>
        <v>No</v>
      </c>
      <c r="H185" s="27">
        <f>VLOOKUP(A185,'Medical Examination'!A184:M2519,11,0)</f>
        <v>0</v>
      </c>
      <c r="I185" s="27" t="str">
        <f>VLOOKUP(A185,'Medical Examination'!A184:M2519,10,0)</f>
        <v>yes</v>
      </c>
      <c r="J185" s="27" t="str">
        <f>VLOOKUP(A185,'Medical Examination'!A184:M2519,12,0)</f>
        <v>Obesity</v>
      </c>
      <c r="K185" s="27" t="str">
        <f>VLOOKUP(A185,'Medical Examination'!A184:M2519,13,0)</f>
        <v>Diabetes</v>
      </c>
      <c r="L185" s="27" t="str">
        <f>VLOOKUP(A185,'Hospitalisation Details'!A184:R2527,17,0)</f>
        <v>28-Dec-1965</v>
      </c>
      <c r="M185" s="28">
        <f>VLOOKUP(A185,'Hospitalisation Details'!$A$1:$R$2344,6,0)</f>
        <v>36795.29</v>
      </c>
      <c r="N185" s="27" t="str">
        <f>VLOOKUP(A185,'Hospitalisation Details'!$A$1:$R$2344,14,0)</f>
        <v>tier - 2</v>
      </c>
      <c r="O185" s="27" t="str">
        <f>VLOOKUP(A185,'Hospitalisation Details'!$A$1:$R$2344,15,0)</f>
        <v>tier - 1</v>
      </c>
      <c r="P185" s="27" t="str">
        <f>VLOOKUP(A185,'Hospitalisation Details'!$A$1:$R$2344,16,0)</f>
        <v>R1011</v>
      </c>
      <c r="Q185" s="37">
        <f>VLOOKUP(A185,'Hospitalisation Details'!A184:R2527,18,0)</f>
        <v>57.444846628613853</v>
      </c>
    </row>
    <row r="186" spans="1:17" x14ac:dyDescent="0.25">
      <c r="A186" s="27" t="s">
        <v>370</v>
      </c>
      <c r="B186" s="27" t="str">
        <f>VLOOKUP(A186,'Customer Name'!A185:E2520,4,0)</f>
        <v>Ryan J.</v>
      </c>
      <c r="C186" s="27">
        <f>VLOOKUP(A186,Table7[#All],2,0)</f>
        <v>37.18</v>
      </c>
      <c r="D186" s="27">
        <f>VLOOKUP(A186,Table7[#All],3,0)</f>
        <v>6.75</v>
      </c>
      <c r="E186" s="27" t="str">
        <f>VLOOKUP(A186,Table7[#All],4,0)</f>
        <v>yes</v>
      </c>
      <c r="F186" s="27" t="str">
        <f>VLOOKUP(A186,Table7[#All],5,0)</f>
        <v>No</v>
      </c>
      <c r="G186" s="27" t="str">
        <f>VLOOKUP(A186,Table7[#All],6,0)</f>
        <v>No</v>
      </c>
      <c r="H186" s="27">
        <f>VLOOKUP(A186,'Medical Examination'!A185:M2520,11,0)</f>
        <v>2</v>
      </c>
      <c r="I186" s="27" t="str">
        <f>VLOOKUP(A186,'Medical Examination'!A185:M2520,10,0)</f>
        <v>yes</v>
      </c>
      <c r="J186" s="27" t="str">
        <f>VLOOKUP(A186,'Medical Examination'!A185:M2520,12,0)</f>
        <v>Obesity</v>
      </c>
      <c r="K186" s="27" t="str">
        <f>VLOOKUP(A186,'Medical Examination'!A185:M2520,13,0)</f>
        <v>Diabetes</v>
      </c>
      <c r="L186" s="27" t="str">
        <f>VLOOKUP(A186,'Hospitalisation Details'!A185:R2528,17,0)</f>
        <v>14-Jul-1970</v>
      </c>
      <c r="M186" s="28">
        <f>VLOOKUP(A186,'Hospitalisation Details'!$A$1:$R$2344,6,0)</f>
        <v>36786.370000000003</v>
      </c>
      <c r="N186" s="27" t="str">
        <f>VLOOKUP(A186,'Hospitalisation Details'!$A$1:$R$2344,14,0)</f>
        <v>tier - 1</v>
      </c>
      <c r="O186" s="27" t="str">
        <f>VLOOKUP(A186,'Hospitalisation Details'!$A$1:$R$2344,15,0)</f>
        <v>tier - 1</v>
      </c>
      <c r="P186" s="27" t="str">
        <f>VLOOKUP(A186,'Hospitalisation Details'!$A$1:$R$2344,16,0)</f>
        <v>R1011</v>
      </c>
      <c r="Q186" s="37">
        <f>VLOOKUP(A186,'Hospitalisation Details'!A185:R2528,18,0)</f>
        <v>52.902094001926685</v>
      </c>
    </row>
    <row r="187" spans="1:17" x14ac:dyDescent="0.25">
      <c r="A187" s="27" t="s">
        <v>372</v>
      </c>
      <c r="B187" s="27" t="str">
        <f>VLOOKUP(A187,'Customer Name'!A186:E2521,4,0)</f>
        <v>Amy</v>
      </c>
      <c r="C187" s="27">
        <f>VLOOKUP(A187,Table7[#All],2,0)</f>
        <v>33.33</v>
      </c>
      <c r="D187" s="27">
        <f>VLOOKUP(A187,Table7[#All],3,0)</f>
        <v>9.26</v>
      </c>
      <c r="E187" s="27" t="str">
        <f>VLOOKUP(A187,Table7[#All],4,0)</f>
        <v>yes</v>
      </c>
      <c r="F187" s="27" t="str">
        <f>VLOOKUP(A187,Table7[#All],5,0)</f>
        <v>No</v>
      </c>
      <c r="G187" s="27" t="str">
        <f>VLOOKUP(A187,Table7[#All],6,0)</f>
        <v>No</v>
      </c>
      <c r="H187" s="27">
        <f>VLOOKUP(A187,'Medical Examination'!A186:M2521,11,0)</f>
        <v>2</v>
      </c>
      <c r="I187" s="27" t="str">
        <f>VLOOKUP(A187,'Medical Examination'!A186:M2521,10,0)</f>
        <v>No</v>
      </c>
      <c r="J187" s="27" t="str">
        <f>VLOOKUP(A187,'Medical Examination'!A186:M2521,12,0)</f>
        <v>Obesity</v>
      </c>
      <c r="K187" s="27" t="str">
        <f>VLOOKUP(A187,'Medical Examination'!A186:M2521,13,0)</f>
        <v>Diabetes</v>
      </c>
      <c r="L187" s="27" t="str">
        <f>VLOOKUP(A187,'Hospitalisation Details'!A186:R2529,17,0)</f>
        <v>29-Jul-1961</v>
      </c>
      <c r="M187" s="28">
        <f>VLOOKUP(A187,'Hospitalisation Details'!$A$1:$R$2344,6,0)</f>
        <v>36580.28</v>
      </c>
      <c r="N187" s="27" t="str">
        <f>VLOOKUP(A187,'Hospitalisation Details'!$A$1:$R$2344,14,0)</f>
        <v>tier - 2</v>
      </c>
      <c r="O187" s="27" t="str">
        <f>VLOOKUP(A187,'Hospitalisation Details'!$A$1:$R$2344,15,0)</f>
        <v>tier - 2</v>
      </c>
      <c r="P187" s="27" t="str">
        <f>VLOOKUP(A187,'Hospitalisation Details'!$A$1:$R$2344,16,0)</f>
        <v>R1013</v>
      </c>
      <c r="Q187" s="37">
        <f>VLOOKUP(A187,'Hospitalisation Details'!A186:R2529,18,0)</f>
        <v>61.861016949152543</v>
      </c>
    </row>
    <row r="188" spans="1:17" x14ac:dyDescent="0.25">
      <c r="A188" s="27" t="s">
        <v>374</v>
      </c>
      <c r="B188" s="27" t="str">
        <f>VLOOKUP(A188,'Customer Name'!A187:E2522,4,0)</f>
        <v>Andrew P</v>
      </c>
      <c r="C188" s="27">
        <f>VLOOKUP(A188,Table7[#All],2,0)</f>
        <v>53.21</v>
      </c>
      <c r="D188" s="27">
        <f>VLOOKUP(A188,Table7[#All],3,0)</f>
        <v>4.2699999999999996</v>
      </c>
      <c r="E188" s="27" t="str">
        <f>VLOOKUP(A188,Table7[#All],4,0)</f>
        <v>No</v>
      </c>
      <c r="F188" s="27" t="str">
        <f>VLOOKUP(A188,Table7[#All],5,0)</f>
        <v>No</v>
      </c>
      <c r="G188" s="27" t="str">
        <f>VLOOKUP(A188,Table7[#All],6,0)</f>
        <v>No</v>
      </c>
      <c r="H188" s="27">
        <f>VLOOKUP(A188,'Medical Examination'!A187:M2522,11,0)</f>
        <v>1</v>
      </c>
      <c r="I188" s="27" t="str">
        <f>VLOOKUP(A188,'Medical Examination'!A187:M2522,10,0)</f>
        <v>yes</v>
      </c>
      <c r="J188" s="27" t="str">
        <f>VLOOKUP(A188,'Medical Examination'!A187:M2522,12,0)</f>
        <v>Obesity</v>
      </c>
      <c r="K188" s="27" t="str">
        <f>VLOOKUP(A188,'Medical Examination'!A187:M2522,13,0)</f>
        <v>Normal</v>
      </c>
      <c r="L188" s="27" t="str">
        <f>VLOOKUP(A188,'Hospitalisation Details'!A187:R2530,17,0)</f>
        <v>9-Oct-1992</v>
      </c>
      <c r="M188" s="28">
        <f>VLOOKUP(A188,'Hospitalisation Details'!$A$1:$R$2344,6,0)</f>
        <v>36572.800000000003</v>
      </c>
      <c r="N188" s="27" t="str">
        <f>VLOOKUP(A188,'Hospitalisation Details'!$A$1:$R$2344,14,0)</f>
        <v>tier - 1</v>
      </c>
      <c r="O188" s="27" t="str">
        <f>VLOOKUP(A188,'Hospitalisation Details'!$A$1:$R$2344,15,0)</f>
        <v>tier - 2</v>
      </c>
      <c r="P188" s="27" t="str">
        <f>VLOOKUP(A188,'Hospitalisation Details'!$A$1:$R$2344,16,0)</f>
        <v>R1011</v>
      </c>
      <c r="Q188" s="37">
        <f>VLOOKUP(A188,'Hospitalisation Details'!A187:R2530,18,0)</f>
        <v>30.661190965092402</v>
      </c>
    </row>
    <row r="189" spans="1:17" x14ac:dyDescent="0.25">
      <c r="A189" s="27" t="s">
        <v>376</v>
      </c>
      <c r="B189" s="27" t="str">
        <f>VLOOKUP(A189,'Customer Name'!A188:E2523,4,0)</f>
        <v>George M. V</v>
      </c>
      <c r="C189" s="27">
        <f>VLOOKUP(A189,Table7[#All],2,0)</f>
        <v>38.729999999999997</v>
      </c>
      <c r="D189" s="27">
        <f>VLOOKUP(A189,Table7[#All],3,0)</f>
        <v>11.51</v>
      </c>
      <c r="E189" s="27" t="str">
        <f>VLOOKUP(A189,Table7[#All],4,0)</f>
        <v>No</v>
      </c>
      <c r="F189" s="27" t="str">
        <f>VLOOKUP(A189,Table7[#All],5,0)</f>
        <v>No</v>
      </c>
      <c r="G189" s="27" t="str">
        <f>VLOOKUP(A189,Table7[#All],6,0)</f>
        <v>No</v>
      </c>
      <c r="H189" s="27">
        <f>VLOOKUP(A189,'Medical Examination'!A188:M2523,11,0)</f>
        <v>2</v>
      </c>
      <c r="I189" s="27" t="str">
        <f>VLOOKUP(A189,'Medical Examination'!A188:M2523,10,0)</f>
        <v>yes</v>
      </c>
      <c r="J189" s="27" t="str">
        <f>VLOOKUP(A189,'Medical Examination'!A188:M2523,12,0)</f>
        <v>Obesity</v>
      </c>
      <c r="K189" s="27" t="str">
        <f>VLOOKUP(A189,'Medical Examination'!A188:M2523,13,0)</f>
        <v>Diabetes</v>
      </c>
      <c r="L189" s="27" t="str">
        <f>VLOOKUP(A189,'Hospitalisation Details'!A188:R2531,17,0)</f>
        <v>9-Aug-1973</v>
      </c>
      <c r="M189" s="28">
        <f>VLOOKUP(A189,'Hospitalisation Details'!$A$1:$R$2344,6,0)</f>
        <v>36541.550000000003</v>
      </c>
      <c r="N189" s="27" t="str">
        <f>VLOOKUP(A189,'Hospitalisation Details'!$A$1:$R$2344,14,0)</f>
        <v>tier - 2</v>
      </c>
      <c r="O189" s="27" t="str">
        <f>VLOOKUP(A189,'Hospitalisation Details'!$A$1:$R$2344,15,0)</f>
        <v>tier - 3</v>
      </c>
      <c r="P189" s="27" t="str">
        <f>VLOOKUP(A189,'Hospitalisation Details'!$A$1:$R$2344,16,0)</f>
        <v>R1011</v>
      </c>
      <c r="Q189" s="37">
        <f>VLOOKUP(A189,'Hospitalisation Details'!A188:R2531,18,0)</f>
        <v>49.830890642615557</v>
      </c>
    </row>
    <row r="190" spans="1:17" x14ac:dyDescent="0.25">
      <c r="A190" s="27" t="s">
        <v>378</v>
      </c>
      <c r="B190" s="27" t="str">
        <f>VLOOKUP(A190,'Customer Name'!A189:E2524,4,0)</f>
        <v>Sarah</v>
      </c>
      <c r="C190" s="27">
        <f>VLOOKUP(A190,Table7[#All],2,0)</f>
        <v>29.73</v>
      </c>
      <c r="D190" s="27">
        <f>VLOOKUP(A190,Table7[#All],3,0)</f>
        <v>7.22</v>
      </c>
      <c r="E190" s="27" t="str">
        <f>VLOOKUP(A190,Table7[#All],4,0)</f>
        <v>No</v>
      </c>
      <c r="F190" s="27" t="str">
        <f>VLOOKUP(A190,Table7[#All],5,0)</f>
        <v>No</v>
      </c>
      <c r="G190" s="27" t="str">
        <f>VLOOKUP(A190,Table7[#All],6,0)</f>
        <v>No</v>
      </c>
      <c r="H190" s="27">
        <f>VLOOKUP(A190,'Medical Examination'!A189:M2524,11,0)</f>
        <v>0</v>
      </c>
      <c r="I190" s="27" t="str">
        <f>VLOOKUP(A190,'Medical Examination'!A189:M2524,10,0)</f>
        <v>yes</v>
      </c>
      <c r="J190" s="27" t="str">
        <f>VLOOKUP(A190,'Medical Examination'!A189:M2524,12,0)</f>
        <v>Overweight</v>
      </c>
      <c r="K190" s="27" t="str">
        <f>VLOOKUP(A190,'Medical Examination'!A189:M2524,13,0)</f>
        <v>Diabetes</v>
      </c>
      <c r="L190" s="27" t="str">
        <f>VLOOKUP(A190,'Hospitalisation Details'!A189:R2532,17,0)</f>
        <v>19-Nov-1962</v>
      </c>
      <c r="M190" s="28">
        <f>VLOOKUP(A190,'Hospitalisation Details'!$A$1:$R$2344,6,0)</f>
        <v>36445.550000000003</v>
      </c>
      <c r="N190" s="27" t="str">
        <f>VLOOKUP(A190,'Hospitalisation Details'!$A$1:$R$2344,14,0)</f>
        <v>tier - 2</v>
      </c>
      <c r="O190" s="27" t="str">
        <f>VLOOKUP(A190,'Hospitalisation Details'!$A$1:$R$2344,15,0)</f>
        <v>tier - 2</v>
      </c>
      <c r="P190" s="27" t="str">
        <f>VLOOKUP(A190,'Hospitalisation Details'!$A$1:$R$2344,16,0)</f>
        <v>R1011</v>
      </c>
      <c r="Q190" s="37">
        <f>VLOOKUP(A190,'Hospitalisation Details'!A189:R2532,18,0)</f>
        <v>60.55164495473614</v>
      </c>
    </row>
    <row r="191" spans="1:17" x14ac:dyDescent="0.25">
      <c r="A191" s="27" t="s">
        <v>380</v>
      </c>
      <c r="B191" s="27" t="str">
        <f>VLOOKUP(A191,'Customer Name'!A190:E2525,4,0)</f>
        <v>Lara</v>
      </c>
      <c r="C191" s="27">
        <f>VLOOKUP(A191,Table7[#All],2,0)</f>
        <v>34.700000000000003</v>
      </c>
      <c r="D191" s="27">
        <f>VLOOKUP(A191,Table7[#All],3,0)</f>
        <v>4.37</v>
      </c>
      <c r="E191" s="27" t="str">
        <f>VLOOKUP(A191,Table7[#All],4,0)</f>
        <v>No</v>
      </c>
      <c r="F191" s="27" t="str">
        <f>VLOOKUP(A191,Table7[#All],5,0)</f>
        <v>No</v>
      </c>
      <c r="G191" s="27" t="str">
        <f>VLOOKUP(A191,Table7[#All],6,0)</f>
        <v>Yes</v>
      </c>
      <c r="H191" s="27">
        <f>VLOOKUP(A191,'Medical Examination'!A190:M2525,11,0)</f>
        <v>1</v>
      </c>
      <c r="I191" s="27" t="str">
        <f>VLOOKUP(A191,'Medical Examination'!A190:M2525,10,0)</f>
        <v>yes</v>
      </c>
      <c r="J191" s="27" t="str">
        <f>VLOOKUP(A191,'Medical Examination'!A190:M2525,12,0)</f>
        <v>Obesity</v>
      </c>
      <c r="K191" s="27" t="str">
        <f>VLOOKUP(A191,'Medical Examination'!A190:M2525,13,0)</f>
        <v>Normal</v>
      </c>
      <c r="L191" s="27" t="str">
        <f>VLOOKUP(A191,'Hospitalisation Details'!A190:R2533,17,0)</f>
        <v>9-Dec-2003</v>
      </c>
      <c r="M191" s="28">
        <f>VLOOKUP(A191,'Hospitalisation Details'!$A$1:$R$2344,6,0)</f>
        <v>36397.58</v>
      </c>
      <c r="N191" s="27" t="str">
        <f>VLOOKUP(A191,'Hospitalisation Details'!$A$1:$R$2344,14,0)</f>
        <v>tier - 2</v>
      </c>
      <c r="O191" s="27" t="str">
        <f>VLOOKUP(A191,'Hospitalisation Details'!$A$1:$R$2344,15,0)</f>
        <v>tier - 3</v>
      </c>
      <c r="P191" s="27" t="str">
        <f>VLOOKUP(A191,'Hospitalisation Details'!$A$1:$R$2344,16,0)</f>
        <v>R1011</v>
      </c>
      <c r="Q191" s="37">
        <f>VLOOKUP(A191,'Hospitalisation Details'!A190:R2533,18,0)</f>
        <v>19.496870925684483</v>
      </c>
    </row>
    <row r="192" spans="1:17" x14ac:dyDescent="0.25">
      <c r="A192" s="27" t="s">
        <v>382</v>
      </c>
      <c r="B192" s="27" t="str">
        <f>VLOOKUP(A192,'Customer Name'!A191:E2526,4,0)</f>
        <v>Sebastien</v>
      </c>
      <c r="C192" s="27">
        <f>VLOOKUP(A192,Table7[#All],2,0)</f>
        <v>38.28</v>
      </c>
      <c r="D192" s="27">
        <f>VLOOKUP(A192,Table7[#All],3,0)</f>
        <v>11.56</v>
      </c>
      <c r="E192" s="27" t="str">
        <f>VLOOKUP(A192,Table7[#All],4,0)</f>
        <v>yes</v>
      </c>
      <c r="F192" s="27" t="str">
        <f>VLOOKUP(A192,Table7[#All],5,0)</f>
        <v>No</v>
      </c>
      <c r="G192" s="27" t="str">
        <f>VLOOKUP(A192,Table7[#All],6,0)</f>
        <v>No</v>
      </c>
      <c r="H192" s="27">
        <f>VLOOKUP(A192,'Medical Examination'!A191:M2526,11,0)</f>
        <v>1</v>
      </c>
      <c r="I192" s="27" t="str">
        <f>VLOOKUP(A192,'Medical Examination'!A191:M2526,10,0)</f>
        <v>yes</v>
      </c>
      <c r="J192" s="27" t="str">
        <f>VLOOKUP(A192,'Medical Examination'!A191:M2526,12,0)</f>
        <v>Obesity</v>
      </c>
      <c r="K192" s="27" t="str">
        <f>VLOOKUP(A192,'Medical Examination'!A191:M2526,13,0)</f>
        <v>Diabetes</v>
      </c>
      <c r="L192" s="27" t="str">
        <f>VLOOKUP(A192,'Hospitalisation Details'!A191:R2534,17,0)</f>
        <v>5-Jun-1975</v>
      </c>
      <c r="M192" s="28">
        <f>VLOOKUP(A192,'Hospitalisation Details'!$A$1:$R$2344,6,0)</f>
        <v>36350.71</v>
      </c>
      <c r="N192" s="27" t="str">
        <f>VLOOKUP(A192,'Hospitalisation Details'!$A$1:$R$2344,14,0)</f>
        <v>tier - 1</v>
      </c>
      <c r="O192" s="27" t="str">
        <f>VLOOKUP(A192,'Hospitalisation Details'!$A$1:$R$2344,15,0)</f>
        <v>tier - 2</v>
      </c>
      <c r="P192" s="27" t="str">
        <f>VLOOKUP(A192,'Hospitalisation Details'!$A$1:$R$2344,16,0)</f>
        <v>R1011</v>
      </c>
      <c r="Q192" s="37">
        <f>VLOOKUP(A192,'Hospitalisation Details'!A191:R2534,18,0)</f>
        <v>48.008884170531374</v>
      </c>
    </row>
    <row r="193" spans="1:17" x14ac:dyDescent="0.25">
      <c r="A193" s="27" t="s">
        <v>384</v>
      </c>
      <c r="B193" s="27" t="str">
        <f>VLOOKUP(A193,'Customer Name'!A192:E2527,4,0)</f>
        <v>Padraig</v>
      </c>
      <c r="C193" s="27">
        <f>VLOOKUP(A193,Table7[#All],2,0)</f>
        <v>33.57</v>
      </c>
      <c r="D193" s="27">
        <f>VLOOKUP(A193,Table7[#All],3,0)</f>
        <v>8.82</v>
      </c>
      <c r="E193" s="27" t="str">
        <f>VLOOKUP(A193,Table7[#All],4,0)</f>
        <v>yes</v>
      </c>
      <c r="F193" s="27" t="str">
        <f>VLOOKUP(A193,Table7[#All],5,0)</f>
        <v>No</v>
      </c>
      <c r="G193" s="27" t="str">
        <f>VLOOKUP(A193,Table7[#All],6,0)</f>
        <v>No</v>
      </c>
      <c r="H193" s="27">
        <f>VLOOKUP(A193,'Medical Examination'!A192:M2527,11,0)</f>
        <v>0</v>
      </c>
      <c r="I193" s="27" t="str">
        <f>VLOOKUP(A193,'Medical Examination'!A192:M2527,10,0)</f>
        <v>yes</v>
      </c>
      <c r="J193" s="27" t="str">
        <f>VLOOKUP(A193,'Medical Examination'!A192:M2527,12,0)</f>
        <v>Obesity</v>
      </c>
      <c r="K193" s="27" t="str">
        <f>VLOOKUP(A193,'Medical Examination'!A192:M2527,13,0)</f>
        <v>Diabetes</v>
      </c>
      <c r="L193" s="27" t="str">
        <f>VLOOKUP(A193,'Hospitalisation Details'!A192:R2535,17,0)</f>
        <v>18-Oct-1967</v>
      </c>
      <c r="M193" s="28">
        <f>VLOOKUP(A193,'Hospitalisation Details'!$A$1:$R$2344,6,0)</f>
        <v>36332.449999999997</v>
      </c>
      <c r="N193" s="27" t="str">
        <f>VLOOKUP(A193,'Hospitalisation Details'!$A$1:$R$2344,14,0)</f>
        <v>tier - 1</v>
      </c>
      <c r="O193" s="27" t="str">
        <f>VLOOKUP(A193,'Hospitalisation Details'!$A$1:$R$2344,15,0)</f>
        <v>tier - 3</v>
      </c>
      <c r="P193" s="27" t="str">
        <f>VLOOKUP(A193,'Hospitalisation Details'!$A$1:$R$2344,16,0)</f>
        <v>R1011</v>
      </c>
      <c r="Q193" s="37">
        <f>VLOOKUP(A193,'Hospitalisation Details'!A192:R2535,18,0)</f>
        <v>55.639271819011476</v>
      </c>
    </row>
    <row r="194" spans="1:17" x14ac:dyDescent="0.25">
      <c r="A194" s="27" t="s">
        <v>386</v>
      </c>
      <c r="B194" s="27" t="str">
        <f>VLOOKUP(A194,'Customer Name'!A193:E2528,4,0)</f>
        <v>Heather</v>
      </c>
      <c r="C194" s="27">
        <f>VLOOKUP(A194,Table7[#All],2,0)</f>
        <v>52.06</v>
      </c>
      <c r="D194" s="27">
        <f>VLOOKUP(A194,Table7[#All],3,0)</f>
        <v>4.6900000000000004</v>
      </c>
      <c r="E194" s="27" t="str">
        <f>VLOOKUP(A194,Table7[#All],4,0)</f>
        <v>No</v>
      </c>
      <c r="F194" s="27" t="str">
        <f>VLOOKUP(A194,Table7[#All],5,0)</f>
        <v>No</v>
      </c>
      <c r="G194" s="27" t="str">
        <f>VLOOKUP(A194,Table7[#All],6,0)</f>
        <v>No</v>
      </c>
      <c r="H194" s="27">
        <f>VLOOKUP(A194,'Medical Examination'!A193:M2528,11,0)</f>
        <v>1</v>
      </c>
      <c r="I194" s="27" t="str">
        <f>VLOOKUP(A194,'Medical Examination'!A193:M2528,10,0)</f>
        <v>yes</v>
      </c>
      <c r="J194" s="27" t="str">
        <f>VLOOKUP(A194,'Medical Examination'!A193:M2528,12,0)</f>
        <v>Obesity</v>
      </c>
      <c r="K194" s="27" t="str">
        <f>VLOOKUP(A194,'Medical Examination'!A193:M2528,13,0)</f>
        <v>Normal</v>
      </c>
      <c r="L194" s="27" t="str">
        <f>VLOOKUP(A194,'Hospitalisation Details'!A193:R2536,17,0)</f>
        <v>16-Jun-1992</v>
      </c>
      <c r="M194" s="28">
        <f>VLOOKUP(A194,'Hospitalisation Details'!$A$1:$R$2344,6,0)</f>
        <v>36314.050000000003</v>
      </c>
      <c r="N194" s="27" t="str">
        <f>VLOOKUP(A194,'Hospitalisation Details'!$A$1:$R$2344,14,0)</f>
        <v>tier - 2</v>
      </c>
      <c r="O194" s="27" t="str">
        <f>VLOOKUP(A194,'Hospitalisation Details'!$A$1:$R$2344,15,0)</f>
        <v>tier - 2</v>
      </c>
      <c r="P194" s="27" t="str">
        <f>VLOOKUP(A194,'Hospitalisation Details'!$A$1:$R$2344,16,0)</f>
        <v>R1011</v>
      </c>
      <c r="Q194" s="37">
        <f>VLOOKUP(A194,'Hospitalisation Details'!A193:R2536,18,0)</f>
        <v>30.976043805612594</v>
      </c>
    </row>
    <row r="195" spans="1:17" x14ac:dyDescent="0.25">
      <c r="A195" s="27" t="s">
        <v>388</v>
      </c>
      <c r="B195" s="27" t="str">
        <f>VLOOKUP(A195,'Customer Name'!A194:E2529,4,0)</f>
        <v>Jorge</v>
      </c>
      <c r="C195" s="27">
        <f>VLOOKUP(A195,Table7[#All],2,0)</f>
        <v>38.17</v>
      </c>
      <c r="D195" s="27">
        <f>VLOOKUP(A195,Table7[#All],3,0)</f>
        <v>4.53</v>
      </c>
      <c r="E195" s="27" t="str">
        <f>VLOOKUP(A195,Table7[#All],4,0)</f>
        <v>No</v>
      </c>
      <c r="F195" s="27" t="str">
        <f>VLOOKUP(A195,Table7[#All],5,0)</f>
        <v>yes</v>
      </c>
      <c r="G195" s="27" t="str">
        <f>VLOOKUP(A195,Table7[#All],6,0)</f>
        <v>No</v>
      </c>
      <c r="H195" s="27">
        <f>VLOOKUP(A195,'Medical Examination'!A194:M2529,11,0)</f>
        <v>1</v>
      </c>
      <c r="I195" s="27" t="str">
        <f>VLOOKUP(A195,'Medical Examination'!A194:M2529,10,0)</f>
        <v>yes</v>
      </c>
      <c r="J195" s="27" t="str">
        <f>VLOOKUP(A195,'Medical Examination'!A194:M2529,12,0)</f>
        <v>Obesity</v>
      </c>
      <c r="K195" s="27" t="str">
        <f>VLOOKUP(A195,'Medical Examination'!A194:M2529,13,0)</f>
        <v>Normal</v>
      </c>
      <c r="L195" s="27" t="str">
        <f>VLOOKUP(A195,'Hospitalisation Details'!A194:R2537,17,0)</f>
        <v>25-Dec-2004</v>
      </c>
      <c r="M195" s="28">
        <f>VLOOKUP(A195,'Hospitalisation Details'!$A$1:$R$2344,6,0)</f>
        <v>36307.800000000003</v>
      </c>
      <c r="N195" s="27" t="str">
        <f>VLOOKUP(A195,'Hospitalisation Details'!$A$1:$R$2344,14,0)</f>
        <v>tier - 1</v>
      </c>
      <c r="O195" s="27" t="str">
        <f>VLOOKUP(A195,'Hospitalisation Details'!$A$1:$R$2344,15,0)</f>
        <v>tier - 2</v>
      </c>
      <c r="P195" s="27" t="str">
        <f>VLOOKUP(A195,'Hospitalisation Details'!$A$1:$R$2344,16,0)</f>
        <v>R1013</v>
      </c>
      <c r="Q195" s="37">
        <f>VLOOKUP(A195,'Hospitalisation Details'!A194:R2537,18,0)</f>
        <v>18.45037645448323</v>
      </c>
    </row>
    <row r="196" spans="1:17" x14ac:dyDescent="0.25">
      <c r="A196" s="27" t="s">
        <v>390</v>
      </c>
      <c r="B196" s="27" t="str">
        <f>VLOOKUP(A196,'Customer Name'!A195:E2530,4,0)</f>
        <v>Jack R</v>
      </c>
      <c r="C196" s="27">
        <f>VLOOKUP(A196,Table7[#All],2,0)</f>
        <v>36.954999999999998</v>
      </c>
      <c r="D196" s="27">
        <f>VLOOKUP(A196,Table7[#All],3,0)</f>
        <v>5.84</v>
      </c>
      <c r="E196" s="27" t="str">
        <f>VLOOKUP(A196,Table7[#All],4,0)</f>
        <v>No</v>
      </c>
      <c r="F196" s="27" t="str">
        <f>VLOOKUP(A196,Table7[#All],5,0)</f>
        <v>No</v>
      </c>
      <c r="G196" s="27" t="str">
        <f>VLOOKUP(A196,Table7[#All],6,0)</f>
        <v>Yes</v>
      </c>
      <c r="H196" s="27">
        <f>VLOOKUP(A196,'Medical Examination'!A195:M2530,11,0)</f>
        <v>1</v>
      </c>
      <c r="I196" s="27" t="str">
        <f>VLOOKUP(A196,'Medical Examination'!A195:M2530,10,0)</f>
        <v>yes</v>
      </c>
      <c r="J196" s="27" t="str">
        <f>VLOOKUP(A196,'Medical Examination'!A195:M2530,12,0)</f>
        <v>Obesity</v>
      </c>
      <c r="K196" s="27" t="str">
        <f>VLOOKUP(A196,'Medical Examination'!A195:M2530,13,0)</f>
        <v>Prediabetes</v>
      </c>
      <c r="L196" s="27" t="str">
        <f>VLOOKUP(A196,'Hospitalisation Details'!A195:R2538,17,0)</f>
        <v>5-Sep-2003</v>
      </c>
      <c r="M196" s="28">
        <f>VLOOKUP(A196,'Hospitalisation Details'!$A$1:$R$2344,6,0)</f>
        <v>36219.410000000003</v>
      </c>
      <c r="N196" s="27" t="str">
        <f>VLOOKUP(A196,'Hospitalisation Details'!$A$1:$R$2344,14,0)</f>
        <v>tier - 1</v>
      </c>
      <c r="O196" s="27" t="str">
        <f>VLOOKUP(A196,'Hospitalisation Details'!$A$1:$R$2344,15,0)</f>
        <v>tier - 1</v>
      </c>
      <c r="P196" s="27" t="str">
        <f>VLOOKUP(A196,'Hospitalisation Details'!$A$1:$R$2344,16,0)</f>
        <v>R1012</v>
      </c>
      <c r="Q196" s="37">
        <f>VLOOKUP(A196,'Hospitalisation Details'!A195:R2538,18,0)</f>
        <v>19.756975228161668</v>
      </c>
    </row>
    <row r="197" spans="1:17" x14ac:dyDescent="0.25">
      <c r="A197" s="27" t="s">
        <v>392</v>
      </c>
      <c r="B197" s="27" t="str">
        <f>VLOOKUP(A197,'Customer Name'!A196:E2531,4,0)</f>
        <v>Felix</v>
      </c>
      <c r="C197" s="27">
        <f>VLOOKUP(A197,Table7[#All],2,0)</f>
        <v>34.4</v>
      </c>
      <c r="D197" s="27">
        <f>VLOOKUP(A197,Table7[#All],3,0)</f>
        <v>4.9000000000000004</v>
      </c>
      <c r="E197" s="27" t="str">
        <f>VLOOKUP(A197,Table7[#All],4,0)</f>
        <v>No</v>
      </c>
      <c r="F197" s="27" t="str">
        <f>VLOOKUP(A197,Table7[#All],5,0)</f>
        <v>No</v>
      </c>
      <c r="G197" s="27" t="str">
        <f>VLOOKUP(A197,Table7[#All],6,0)</f>
        <v>Yes</v>
      </c>
      <c r="H197" s="27">
        <f>VLOOKUP(A197,'Medical Examination'!A196:M2531,11,0)</f>
        <v>1</v>
      </c>
      <c r="I197" s="27" t="str">
        <f>VLOOKUP(A197,'Medical Examination'!A196:M2531,10,0)</f>
        <v>yes</v>
      </c>
      <c r="J197" s="27" t="str">
        <f>VLOOKUP(A197,'Medical Examination'!A196:M2531,12,0)</f>
        <v>Obesity</v>
      </c>
      <c r="K197" s="27" t="str">
        <f>VLOOKUP(A197,'Medical Examination'!A196:M2531,13,0)</f>
        <v>Normal</v>
      </c>
      <c r="L197" s="27" t="str">
        <f>VLOOKUP(A197,'Hospitalisation Details'!A196:R2539,17,0)</f>
        <v>28-Dec-1993</v>
      </c>
      <c r="M197" s="28">
        <f>VLOOKUP(A197,'Hospitalisation Details'!$A$1:$R$2344,6,0)</f>
        <v>36197.699999999997</v>
      </c>
      <c r="N197" s="27" t="str">
        <f>VLOOKUP(A197,'Hospitalisation Details'!$A$1:$R$2344,14,0)</f>
        <v>tier - 1</v>
      </c>
      <c r="O197" s="27" t="str">
        <f>VLOOKUP(A197,'Hospitalisation Details'!$A$1:$R$2344,15,0)</f>
        <v>tier - 3</v>
      </c>
      <c r="P197" s="27" t="str">
        <f>VLOOKUP(A197,'Hospitalisation Details'!$A$1:$R$2344,16,0)</f>
        <v>R1011</v>
      </c>
      <c r="Q197" s="37">
        <f>VLOOKUP(A197,'Hospitalisation Details'!A196:R2539,18,0)</f>
        <v>29.444797738915383</v>
      </c>
    </row>
    <row r="198" spans="1:17" x14ac:dyDescent="0.25">
      <c r="A198" s="27" t="s">
        <v>394</v>
      </c>
      <c r="B198" s="27" t="str">
        <f>VLOOKUP(A198,'Customer Name'!A197:E2532,4,0)</f>
        <v>Christopher C</v>
      </c>
      <c r="C198" s="27">
        <f>VLOOKUP(A198,Table7[#All],2,0)</f>
        <v>31.73</v>
      </c>
      <c r="D198" s="27">
        <f>VLOOKUP(A198,Table7[#All],3,0)</f>
        <v>4.3</v>
      </c>
      <c r="E198" s="27" t="str">
        <f>VLOOKUP(A198,Table7[#All],4,0)</f>
        <v>No</v>
      </c>
      <c r="F198" s="27" t="str">
        <f>VLOOKUP(A198,Table7[#All],5,0)</f>
        <v>No</v>
      </c>
      <c r="G198" s="27" t="str">
        <f>VLOOKUP(A198,Table7[#All],6,0)</f>
        <v>No</v>
      </c>
      <c r="H198" s="27">
        <f>VLOOKUP(A198,'Medical Examination'!A197:M2532,11,0)</f>
        <v>0</v>
      </c>
      <c r="I198" s="27" t="str">
        <f>VLOOKUP(A198,'Medical Examination'!A197:M2532,10,0)</f>
        <v>yes</v>
      </c>
      <c r="J198" s="27" t="str">
        <f>VLOOKUP(A198,'Medical Examination'!A197:M2532,12,0)</f>
        <v>Obesity</v>
      </c>
      <c r="K198" s="27" t="str">
        <f>VLOOKUP(A198,'Medical Examination'!A197:M2532,13,0)</f>
        <v>Normal</v>
      </c>
      <c r="L198" s="27" t="str">
        <f>VLOOKUP(A198,'Hospitalisation Details'!A197:R2540,17,0)</f>
        <v>1-Oct-1999</v>
      </c>
      <c r="M198" s="28">
        <f>VLOOKUP(A198,'Hospitalisation Details'!$A$1:$R$2344,6,0)</f>
        <v>36189.1</v>
      </c>
      <c r="N198" s="27" t="str">
        <f>VLOOKUP(A198,'Hospitalisation Details'!$A$1:$R$2344,14,0)</f>
        <v>tier - 1</v>
      </c>
      <c r="O198" s="27" t="str">
        <f>VLOOKUP(A198,'Hospitalisation Details'!$A$1:$R$2344,15,0)</f>
        <v>tier - 3</v>
      </c>
      <c r="P198" s="27" t="str">
        <f>VLOOKUP(A198,'Hospitalisation Details'!$A$1:$R$2344,16,0)</f>
        <v>R1016</v>
      </c>
      <c r="Q198" s="37">
        <f>VLOOKUP(A198,'Hospitalisation Details'!A197:R2540,18,0)</f>
        <v>23.68579564122221</v>
      </c>
    </row>
    <row r="199" spans="1:17" x14ac:dyDescent="0.25">
      <c r="A199" s="27" t="s">
        <v>396</v>
      </c>
      <c r="B199" s="27" t="str">
        <f>VLOOKUP(A199,'Customer Name'!A198:E2533,4,0)</f>
        <v>Jesse</v>
      </c>
      <c r="C199" s="27">
        <f>VLOOKUP(A199,Table7[#All],2,0)</f>
        <v>36.64</v>
      </c>
      <c r="D199" s="27">
        <f>VLOOKUP(A199,Table7[#All],3,0)</f>
        <v>11.34</v>
      </c>
      <c r="E199" s="27" t="str">
        <f>VLOOKUP(A199,Table7[#All],4,0)</f>
        <v>No</v>
      </c>
      <c r="F199" s="27" t="str">
        <f>VLOOKUP(A199,Table7[#All],5,0)</f>
        <v>No</v>
      </c>
      <c r="G199" s="27" t="str">
        <f>VLOOKUP(A199,Table7[#All],6,0)</f>
        <v>No</v>
      </c>
      <c r="H199" s="27">
        <f>VLOOKUP(A199,'Medical Examination'!A198:M2533,11,0)</f>
        <v>0</v>
      </c>
      <c r="I199" s="27" t="str">
        <f>VLOOKUP(A199,'Medical Examination'!A198:M2533,10,0)</f>
        <v>yes</v>
      </c>
      <c r="J199" s="27" t="str">
        <f>VLOOKUP(A199,'Medical Examination'!A198:M2533,12,0)</f>
        <v>Obesity</v>
      </c>
      <c r="K199" s="27" t="str">
        <f>VLOOKUP(A199,'Medical Examination'!A198:M2533,13,0)</f>
        <v>Diabetes</v>
      </c>
      <c r="L199" s="27" t="str">
        <f>VLOOKUP(A199,'Hospitalisation Details'!A198:R2541,17,0)</f>
        <v>6-Dec-1974</v>
      </c>
      <c r="M199" s="28">
        <f>VLOOKUP(A199,'Hospitalisation Details'!$A$1:$R$2344,6,0)</f>
        <v>36182.870000000003</v>
      </c>
      <c r="N199" s="27" t="str">
        <f>VLOOKUP(A199,'Hospitalisation Details'!$A$1:$R$2344,14,0)</f>
        <v>tier - 2</v>
      </c>
      <c r="O199" s="27" t="str">
        <f>VLOOKUP(A199,'Hospitalisation Details'!$A$1:$R$2344,15,0)</f>
        <v>tier - 3</v>
      </c>
      <c r="P199" s="27" t="str">
        <f>VLOOKUP(A199,'Hospitalisation Details'!$A$1:$R$2344,16,0)</f>
        <v>R1012</v>
      </c>
      <c r="Q199" s="37">
        <f>VLOOKUP(A199,'Hospitalisation Details'!A198:R2541,18,0)</f>
        <v>48.505092541890264</v>
      </c>
    </row>
    <row r="200" spans="1:17" x14ac:dyDescent="0.25">
      <c r="A200" s="27" t="s">
        <v>398</v>
      </c>
      <c r="B200" s="27" t="str">
        <f>VLOOKUP(A200,'Customer Name'!A199:E2534,4,0)</f>
        <v>Jill</v>
      </c>
      <c r="C200" s="27">
        <f>VLOOKUP(A200,Table7[#All],2,0)</f>
        <v>36.85</v>
      </c>
      <c r="D200" s="27">
        <f>VLOOKUP(A200,Table7[#All],3,0)</f>
        <v>5.88</v>
      </c>
      <c r="E200" s="27" t="str">
        <f>VLOOKUP(A200,Table7[#All],4,0)</f>
        <v>No</v>
      </c>
      <c r="F200" s="27" t="str">
        <f>VLOOKUP(A200,Table7[#All],5,0)</f>
        <v>yes</v>
      </c>
      <c r="G200" s="27" t="str">
        <f>VLOOKUP(A200,Table7[#All],6,0)</f>
        <v>No</v>
      </c>
      <c r="H200" s="27">
        <f>VLOOKUP(A200,'Medical Examination'!A199:M2534,11,0)</f>
        <v>1</v>
      </c>
      <c r="I200" s="27" t="str">
        <f>VLOOKUP(A200,'Medical Examination'!A199:M2534,10,0)</f>
        <v>yes</v>
      </c>
      <c r="J200" s="27" t="str">
        <f>VLOOKUP(A200,'Medical Examination'!A199:M2534,12,0)</f>
        <v>Obesity</v>
      </c>
      <c r="K200" s="27" t="str">
        <f>VLOOKUP(A200,'Medical Examination'!A199:M2534,13,0)</f>
        <v>Prediabetes</v>
      </c>
      <c r="L200" s="27" t="str">
        <f>VLOOKUP(A200,'Hospitalisation Details'!A199:R2542,17,0)</f>
        <v>30-Aug-2004</v>
      </c>
      <c r="M200" s="28">
        <f>VLOOKUP(A200,'Hospitalisation Details'!$A$1:$R$2344,6,0)</f>
        <v>36149.480000000003</v>
      </c>
      <c r="N200" s="27" t="str">
        <f>VLOOKUP(A200,'Hospitalisation Details'!$A$1:$R$2344,14,0)</f>
        <v>tier - 2</v>
      </c>
      <c r="O200" s="27" t="str">
        <f>VLOOKUP(A200,'Hospitalisation Details'!$A$1:$R$2344,15,0)</f>
        <v>tier - 2</v>
      </c>
      <c r="P200" s="27" t="str">
        <f>VLOOKUP(A200,'Hospitalisation Details'!$A$1:$R$2344,16,0)</f>
        <v>R1013</v>
      </c>
      <c r="Q200" s="37">
        <f>VLOOKUP(A200,'Hospitalisation Details'!A199:R2542,18,0)</f>
        <v>18.770704996577688</v>
      </c>
    </row>
    <row r="201" spans="1:17" x14ac:dyDescent="0.25">
      <c r="A201" s="27" t="s">
        <v>400</v>
      </c>
      <c r="B201" s="27" t="str">
        <f>VLOOKUP(A201,'Customer Name'!A200:E2535,4,0)</f>
        <v>William</v>
      </c>
      <c r="C201" s="27">
        <f>VLOOKUP(A201,Table7[#All],2,0)</f>
        <v>33.33</v>
      </c>
      <c r="D201" s="27">
        <f>VLOOKUP(A201,Table7[#All],3,0)</f>
        <v>5.01</v>
      </c>
      <c r="E201" s="27" t="str">
        <f>VLOOKUP(A201,Table7[#All],4,0)</f>
        <v>yes</v>
      </c>
      <c r="F201" s="27" t="str">
        <f>VLOOKUP(A201,Table7[#All],5,0)</f>
        <v>No</v>
      </c>
      <c r="G201" s="27" t="str">
        <f>VLOOKUP(A201,Table7[#All],6,0)</f>
        <v>Yes</v>
      </c>
      <c r="H201" s="27">
        <f>VLOOKUP(A201,'Medical Examination'!A200:M2535,11,0)</f>
        <v>1</v>
      </c>
      <c r="I201" s="27" t="str">
        <f>VLOOKUP(A201,'Medical Examination'!A200:M2535,10,0)</f>
        <v>yes</v>
      </c>
      <c r="J201" s="27" t="str">
        <f>VLOOKUP(A201,'Medical Examination'!A200:M2535,12,0)</f>
        <v>Obesity</v>
      </c>
      <c r="K201" s="27" t="str">
        <f>VLOOKUP(A201,'Medical Examination'!A200:M2535,13,0)</f>
        <v>Normal</v>
      </c>
      <c r="L201" s="27" t="str">
        <f>VLOOKUP(A201,'Hospitalisation Details'!A200:R2543,17,0)</f>
        <v>12-Jun-1997</v>
      </c>
      <c r="M201" s="28">
        <f>VLOOKUP(A201,'Hospitalisation Details'!$A$1:$R$2344,6,0)</f>
        <v>36124.57</v>
      </c>
      <c r="N201" s="27" t="str">
        <f>VLOOKUP(A201,'Hospitalisation Details'!$A$1:$R$2344,14,0)</f>
        <v>tier - 1</v>
      </c>
      <c r="O201" s="27" t="str">
        <f>VLOOKUP(A201,'Hospitalisation Details'!$A$1:$R$2344,15,0)</f>
        <v>tier - 3</v>
      </c>
      <c r="P201" s="27" t="str">
        <f>VLOOKUP(A201,'Hospitalisation Details'!$A$1:$R$2344,16,0)</f>
        <v>R1013</v>
      </c>
      <c r="Q201" s="37">
        <f>VLOOKUP(A201,'Hospitalisation Details'!A200:R2543,18,0)</f>
        <v>25.989656221478551</v>
      </c>
    </row>
    <row r="202" spans="1:17" x14ac:dyDescent="0.25">
      <c r="A202" s="27" t="s">
        <v>402</v>
      </c>
      <c r="B202" s="27" t="str">
        <f>VLOOKUP(A202,'Customer Name'!A201:E2536,4,0)</f>
        <v>Alejandro</v>
      </c>
      <c r="C202" s="27">
        <f>VLOOKUP(A202,Table7[#All],2,0)</f>
        <v>39.14</v>
      </c>
      <c r="D202" s="27">
        <f>VLOOKUP(A202,Table7[#All],3,0)</f>
        <v>4.4000000000000004</v>
      </c>
      <c r="E202" s="27" t="str">
        <f>VLOOKUP(A202,Table7[#All],4,0)</f>
        <v>No</v>
      </c>
      <c r="F202" s="27" t="str">
        <f>VLOOKUP(A202,Table7[#All],5,0)</f>
        <v>No</v>
      </c>
      <c r="G202" s="27" t="str">
        <f>VLOOKUP(A202,Table7[#All],6,0)</f>
        <v>Yes</v>
      </c>
      <c r="H202" s="27">
        <f>VLOOKUP(A202,'Medical Examination'!A201:M2536,11,0)</f>
        <v>1</v>
      </c>
      <c r="I202" s="27" t="str">
        <f>VLOOKUP(A202,'Medical Examination'!A201:M2536,10,0)</f>
        <v>yes</v>
      </c>
      <c r="J202" s="27" t="str">
        <f>VLOOKUP(A202,'Medical Examination'!A201:M2536,12,0)</f>
        <v>Obesity</v>
      </c>
      <c r="K202" s="27" t="str">
        <f>VLOOKUP(A202,'Medical Examination'!A201:M2536,13,0)</f>
        <v>Normal</v>
      </c>
      <c r="L202" s="27" t="str">
        <f>VLOOKUP(A202,'Hospitalisation Details'!A201:R2544,17,0)</f>
        <v>4-Nov-1979</v>
      </c>
      <c r="M202" s="28">
        <f>VLOOKUP(A202,'Hospitalisation Details'!$A$1:$R$2344,6,0)</f>
        <v>36090.49</v>
      </c>
      <c r="N202" s="27" t="str">
        <f>VLOOKUP(A202,'Hospitalisation Details'!$A$1:$R$2344,14,0)</f>
        <v>tier - 2</v>
      </c>
      <c r="O202" s="27" t="str">
        <f>VLOOKUP(A202,'Hospitalisation Details'!$A$1:$R$2344,15,0)</f>
        <v>tier - 2</v>
      </c>
      <c r="P202" s="27" t="str">
        <f>VLOOKUP(A202,'Hospitalisation Details'!$A$1:$R$2344,16,0)</f>
        <v>R1011</v>
      </c>
      <c r="Q202" s="37">
        <f>VLOOKUP(A202,'Hospitalisation Details'!A201:R2544,18,0)</f>
        <v>43.592723290338277</v>
      </c>
    </row>
    <row r="203" spans="1:17" x14ac:dyDescent="0.25">
      <c r="A203" s="27" t="s">
        <v>404</v>
      </c>
      <c r="B203" s="27" t="str">
        <f>VLOOKUP(A203,'Customer Name'!A202:E2537,4,0)</f>
        <v>Ian E.</v>
      </c>
      <c r="C203" s="27">
        <f>VLOOKUP(A203,Table7[#All],2,0)</f>
        <v>32.9</v>
      </c>
      <c r="D203" s="27">
        <f>VLOOKUP(A203,Table7[#All],3,0)</f>
        <v>6.26</v>
      </c>
      <c r="E203" s="27" t="str">
        <f>VLOOKUP(A203,Table7[#All],4,0)</f>
        <v>yes</v>
      </c>
      <c r="F203" s="27" t="str">
        <f>VLOOKUP(A203,Table7[#All],5,0)</f>
        <v>No</v>
      </c>
      <c r="G203" s="27" t="str">
        <f>VLOOKUP(A203,Table7[#All],6,0)</f>
        <v>No</v>
      </c>
      <c r="H203" s="27">
        <f>VLOOKUP(A203,'Medical Examination'!A202:M2537,11,0)</f>
        <v>0</v>
      </c>
      <c r="I203" s="27" t="str">
        <f>VLOOKUP(A203,'Medical Examination'!A202:M2537,10,0)</f>
        <v>yes</v>
      </c>
      <c r="J203" s="27" t="str">
        <f>VLOOKUP(A203,'Medical Examination'!A202:M2537,12,0)</f>
        <v>Obesity</v>
      </c>
      <c r="K203" s="27" t="str">
        <f>VLOOKUP(A203,'Medical Examination'!A202:M2537,13,0)</f>
        <v>Prediabetes</v>
      </c>
      <c r="L203" s="27" t="str">
        <f>VLOOKUP(A203,'Hospitalisation Details'!A202:R2545,17,0)</f>
        <v>20-Aug-1996</v>
      </c>
      <c r="M203" s="28">
        <f>VLOOKUP(A203,'Hospitalisation Details'!$A$1:$R$2344,6,0)</f>
        <v>36085.22</v>
      </c>
      <c r="N203" s="27" t="str">
        <f>VLOOKUP(A203,'Hospitalisation Details'!$A$1:$R$2344,14,0)</f>
        <v>tier - 1</v>
      </c>
      <c r="O203" s="27" t="str">
        <f>VLOOKUP(A203,'Hospitalisation Details'!$A$1:$R$2344,15,0)</f>
        <v>tier - 1</v>
      </c>
      <c r="P203" s="27" t="str">
        <f>VLOOKUP(A203,'Hospitalisation Details'!$A$1:$R$2344,16,0)</f>
        <v>R1011</v>
      </c>
      <c r="Q203" s="37">
        <f>VLOOKUP(A203,'Hospitalisation Details'!A202:R2545,18,0)</f>
        <v>26.798083504449007</v>
      </c>
    </row>
    <row r="204" spans="1:17" x14ac:dyDescent="0.25">
      <c r="A204" s="27" t="s">
        <v>406</v>
      </c>
      <c r="B204" s="27" t="str">
        <f>VLOOKUP(A204,'Customer Name'!A203:E2538,4,0)</f>
        <v>Hector Sr.</v>
      </c>
      <c r="C204" s="27">
        <f>VLOOKUP(A204,Table7[#All],2,0)</f>
        <v>29.78</v>
      </c>
      <c r="D204" s="27">
        <f>VLOOKUP(A204,Table7[#All],3,0)</f>
        <v>10.27</v>
      </c>
      <c r="E204" s="27" t="str">
        <f>VLOOKUP(A204,Table7[#All],4,0)</f>
        <v>yes</v>
      </c>
      <c r="F204" s="27" t="str">
        <f>VLOOKUP(A204,Table7[#All],5,0)</f>
        <v>No</v>
      </c>
      <c r="G204" s="27" t="str">
        <f>VLOOKUP(A204,Table7[#All],6,0)</f>
        <v>Yes</v>
      </c>
      <c r="H204" s="27">
        <f>VLOOKUP(A204,'Medical Examination'!A203:M2538,11,0)</f>
        <v>1</v>
      </c>
      <c r="I204" s="27" t="str">
        <f>VLOOKUP(A204,'Medical Examination'!A203:M2538,10,0)</f>
        <v>yes</v>
      </c>
      <c r="J204" s="27" t="str">
        <f>VLOOKUP(A204,'Medical Examination'!A203:M2538,12,0)</f>
        <v>Overweight</v>
      </c>
      <c r="K204" s="27" t="str">
        <f>VLOOKUP(A204,'Medical Examination'!A203:M2538,13,0)</f>
        <v>Diabetes</v>
      </c>
      <c r="L204" s="27" t="str">
        <f>VLOOKUP(A204,'Hospitalisation Details'!A203:R2546,17,0)</f>
        <v>22-Jul-1963</v>
      </c>
      <c r="M204" s="28">
        <f>VLOOKUP(A204,'Hospitalisation Details'!$A$1:$R$2344,6,0)</f>
        <v>36074.339999999997</v>
      </c>
      <c r="N204" s="27" t="str">
        <f>VLOOKUP(A204,'Hospitalisation Details'!$A$1:$R$2344,14,0)</f>
        <v>tier - 2</v>
      </c>
      <c r="O204" s="27" t="str">
        <f>VLOOKUP(A204,'Hospitalisation Details'!$A$1:$R$2344,15,0)</f>
        <v>tier - 1</v>
      </c>
      <c r="P204" s="27" t="str">
        <f>VLOOKUP(A204,'Hospitalisation Details'!$A$1:$R$2344,16,0)</f>
        <v>R1011</v>
      </c>
      <c r="Q204" s="37">
        <f>VLOOKUP(A204,'Hospitalisation Details'!A203:R2546,18,0)</f>
        <v>59.880206463195691</v>
      </c>
    </row>
    <row r="205" spans="1:17" x14ac:dyDescent="0.25">
      <c r="A205" s="27" t="s">
        <v>408</v>
      </c>
      <c r="B205" s="27" t="str">
        <f>VLOOKUP(A205,'Customer Name'!A204:E2539,4,0)</f>
        <v>Rebecca</v>
      </c>
      <c r="C205" s="27">
        <f>VLOOKUP(A205,Table7[#All],2,0)</f>
        <v>32.78</v>
      </c>
      <c r="D205" s="27">
        <f>VLOOKUP(A205,Table7[#All],3,0)</f>
        <v>5.27</v>
      </c>
      <c r="E205" s="27" t="str">
        <f>VLOOKUP(A205,Table7[#All],4,0)</f>
        <v>No</v>
      </c>
      <c r="F205" s="27" t="str">
        <f>VLOOKUP(A205,Table7[#All],5,0)</f>
        <v>No</v>
      </c>
      <c r="G205" s="27" t="str">
        <f>VLOOKUP(A205,Table7[#All],6,0)</f>
        <v>No</v>
      </c>
      <c r="H205" s="27">
        <f>VLOOKUP(A205,'Medical Examination'!A204:M2539,11,0)</f>
        <v>0</v>
      </c>
      <c r="I205" s="27" t="str">
        <f>VLOOKUP(A205,'Medical Examination'!A204:M2539,10,0)</f>
        <v>yes</v>
      </c>
      <c r="J205" s="27" t="str">
        <f>VLOOKUP(A205,'Medical Examination'!A204:M2539,12,0)</f>
        <v>Obesity</v>
      </c>
      <c r="K205" s="27" t="str">
        <f>VLOOKUP(A205,'Medical Examination'!A204:M2539,13,0)</f>
        <v>Normal</v>
      </c>
      <c r="L205" s="27" t="str">
        <f>VLOOKUP(A205,'Hospitalisation Details'!A204:R2547,17,0)</f>
        <v>4-Sep-1999</v>
      </c>
      <c r="M205" s="28">
        <f>VLOOKUP(A205,'Hospitalisation Details'!$A$1:$R$2344,6,0)</f>
        <v>36021.01</v>
      </c>
      <c r="N205" s="27" t="str">
        <f>VLOOKUP(A205,'Hospitalisation Details'!$A$1:$R$2344,14,0)</f>
        <v>tier - 2</v>
      </c>
      <c r="O205" s="27" t="str">
        <f>VLOOKUP(A205,'Hospitalisation Details'!$A$1:$R$2344,15,0)</f>
        <v>tier - 3</v>
      </c>
      <c r="P205" s="27" t="str">
        <f>VLOOKUP(A205,'Hospitalisation Details'!$A$1:$R$2344,16,0)</f>
        <v>R1013</v>
      </c>
      <c r="Q205" s="37">
        <f>VLOOKUP(A205,'Hospitalisation Details'!A204:R2547,18,0)</f>
        <v>23.75971963640346</v>
      </c>
    </row>
    <row r="206" spans="1:17" x14ac:dyDescent="0.25">
      <c r="A206" s="27" t="s">
        <v>410</v>
      </c>
      <c r="B206" s="27" t="str">
        <f>VLOOKUP(A206,'Customer Name'!A205:E2540,4,0)</f>
        <v>Matt</v>
      </c>
      <c r="C206" s="27">
        <f>VLOOKUP(A206,Table7[#All],2,0)</f>
        <v>41.65</v>
      </c>
      <c r="D206" s="27">
        <f>VLOOKUP(A206,Table7[#All],3,0)</f>
        <v>10.73</v>
      </c>
      <c r="E206" s="27" t="str">
        <f>VLOOKUP(A206,Table7[#All],4,0)</f>
        <v>yes</v>
      </c>
      <c r="F206" s="27" t="str">
        <f>VLOOKUP(A206,Table7[#All],5,0)</f>
        <v>No</v>
      </c>
      <c r="G206" s="27" t="str">
        <f>VLOOKUP(A206,Table7[#All],6,0)</f>
        <v>No</v>
      </c>
      <c r="H206" s="27">
        <f>VLOOKUP(A206,'Medical Examination'!A205:M2540,11,0)</f>
        <v>0</v>
      </c>
      <c r="I206" s="27" t="str">
        <f>VLOOKUP(A206,'Medical Examination'!A205:M2540,10,0)</f>
        <v>yes</v>
      </c>
      <c r="J206" s="27" t="str">
        <f>VLOOKUP(A206,'Medical Examination'!A205:M2540,12,0)</f>
        <v>Obesity</v>
      </c>
      <c r="K206" s="27" t="str">
        <f>VLOOKUP(A206,'Medical Examination'!A205:M2540,13,0)</f>
        <v>Diabetes</v>
      </c>
      <c r="L206" s="27" t="str">
        <f>VLOOKUP(A206,'Hospitalisation Details'!A205:R2548,17,0)</f>
        <v>22-Nov-1981</v>
      </c>
      <c r="M206" s="28">
        <f>VLOOKUP(A206,'Hospitalisation Details'!$A$1:$R$2344,6,0)</f>
        <v>35952.65</v>
      </c>
      <c r="N206" s="27" t="str">
        <f>VLOOKUP(A206,'Hospitalisation Details'!$A$1:$R$2344,14,0)</f>
        <v>tier - 1</v>
      </c>
      <c r="O206" s="27" t="str">
        <f>VLOOKUP(A206,'Hospitalisation Details'!$A$1:$R$2344,15,0)</f>
        <v>tier - 3</v>
      </c>
      <c r="P206" s="27" t="str">
        <f>VLOOKUP(A206,'Hospitalisation Details'!$A$1:$R$2344,16,0)</f>
        <v>R1011</v>
      </c>
      <c r="Q206" s="37">
        <f>VLOOKUP(A206,'Hospitalisation Details'!A205:R2548,18,0)</f>
        <v>41.543393823623049</v>
      </c>
    </row>
    <row r="207" spans="1:17" x14ac:dyDescent="0.25">
      <c r="A207" s="27" t="s">
        <v>412</v>
      </c>
      <c r="B207" s="27" t="str">
        <f>VLOOKUP(A207,'Customer Name'!A206:E2541,4,0)</f>
        <v>Elizabeth H</v>
      </c>
      <c r="C207" s="27">
        <f>VLOOKUP(A207,Table7[#All],2,0)</f>
        <v>50.79</v>
      </c>
      <c r="D207" s="27">
        <f>VLOOKUP(A207,Table7[#All],3,0)</f>
        <v>4.45</v>
      </c>
      <c r="E207" s="27" t="str">
        <f>VLOOKUP(A207,Table7[#All],4,0)</f>
        <v>No</v>
      </c>
      <c r="F207" s="27" t="str">
        <f>VLOOKUP(A207,Table7[#All],5,0)</f>
        <v>No</v>
      </c>
      <c r="G207" s="27" t="str">
        <f>VLOOKUP(A207,Table7[#All],6,0)</f>
        <v>No</v>
      </c>
      <c r="H207" s="27">
        <f>VLOOKUP(A207,'Medical Examination'!A206:M2541,11,0)</f>
        <v>1</v>
      </c>
      <c r="I207" s="27" t="str">
        <f>VLOOKUP(A207,'Medical Examination'!A206:M2541,10,0)</f>
        <v>yes</v>
      </c>
      <c r="J207" s="27" t="str">
        <f>VLOOKUP(A207,'Medical Examination'!A206:M2541,12,0)</f>
        <v>Obesity</v>
      </c>
      <c r="K207" s="27" t="str">
        <f>VLOOKUP(A207,'Medical Examination'!A206:M2541,13,0)</f>
        <v>Normal</v>
      </c>
      <c r="L207" s="27" t="str">
        <f>VLOOKUP(A207,'Hospitalisation Details'!A206:R2549,17,0)</f>
        <v>18-Jun-1992</v>
      </c>
      <c r="M207" s="28">
        <f>VLOOKUP(A207,'Hospitalisation Details'!$A$1:$R$2344,6,0)</f>
        <v>35883.269999999997</v>
      </c>
      <c r="N207" s="27" t="str">
        <f>VLOOKUP(A207,'Hospitalisation Details'!$A$1:$R$2344,14,0)</f>
        <v>tier - 2</v>
      </c>
      <c r="O207" s="27" t="str">
        <f>VLOOKUP(A207,'Hospitalisation Details'!$A$1:$R$2344,15,0)</f>
        <v>tier - 1</v>
      </c>
      <c r="P207" s="27" t="str">
        <f>VLOOKUP(A207,'Hospitalisation Details'!$A$1:$R$2344,16,0)</f>
        <v>R1011</v>
      </c>
      <c r="Q207" s="37">
        <f>VLOOKUP(A207,'Hospitalisation Details'!A206:R2549,18,0)</f>
        <v>30.970568104038328</v>
      </c>
    </row>
    <row r="208" spans="1:17" x14ac:dyDescent="0.25">
      <c r="A208" s="27" t="s">
        <v>414</v>
      </c>
      <c r="B208" s="27" t="str">
        <f>VLOOKUP(A208,'Customer Name'!A207:E2542,4,0)</f>
        <v>Grace</v>
      </c>
      <c r="C208" s="27">
        <f>VLOOKUP(A208,Table7[#All],2,0)</f>
        <v>35.43</v>
      </c>
      <c r="D208" s="27">
        <f>VLOOKUP(A208,Table7[#All],3,0)</f>
        <v>5.25</v>
      </c>
      <c r="E208" s="27" t="str">
        <f>VLOOKUP(A208,Table7[#All],4,0)</f>
        <v>yes</v>
      </c>
      <c r="F208" s="27" t="str">
        <f>VLOOKUP(A208,Table7[#All],5,0)</f>
        <v>No</v>
      </c>
      <c r="G208" s="27" t="str">
        <f>VLOOKUP(A208,Table7[#All],6,0)</f>
        <v>No</v>
      </c>
      <c r="H208" s="27">
        <f>VLOOKUP(A208,'Medical Examination'!A207:M2542,11,0)</f>
        <v>0</v>
      </c>
      <c r="I208" s="27" t="str">
        <f>VLOOKUP(A208,'Medical Examination'!A207:M2542,10,0)</f>
        <v>yes</v>
      </c>
      <c r="J208" s="27" t="str">
        <f>VLOOKUP(A208,'Medical Examination'!A207:M2542,12,0)</f>
        <v>Obesity</v>
      </c>
      <c r="K208" s="27" t="str">
        <f>VLOOKUP(A208,'Medical Examination'!A207:M2542,13,0)</f>
        <v>Normal</v>
      </c>
      <c r="L208" s="27" t="str">
        <f>VLOOKUP(A208,'Hospitalisation Details'!A207:R2550,17,0)</f>
        <v>4-Oct-1976</v>
      </c>
      <c r="M208" s="28">
        <f>VLOOKUP(A208,'Hospitalisation Details'!$A$1:$R$2344,6,0)</f>
        <v>35733.96</v>
      </c>
      <c r="N208" s="27" t="str">
        <f>VLOOKUP(A208,'Hospitalisation Details'!$A$1:$R$2344,14,0)</f>
        <v>tier - 2</v>
      </c>
      <c r="O208" s="27" t="str">
        <f>VLOOKUP(A208,'Hospitalisation Details'!$A$1:$R$2344,15,0)</f>
        <v>tier - 2</v>
      </c>
      <c r="P208" s="27" t="str">
        <f>VLOOKUP(A208,'Hospitalisation Details'!$A$1:$R$2344,16,0)</f>
        <v>R1011</v>
      </c>
      <c r="Q208" s="37">
        <f>VLOOKUP(A208,'Hospitalisation Details'!A207:R2550,18,0)</f>
        <v>46.674880219028061</v>
      </c>
    </row>
    <row r="209" spans="1:17" x14ac:dyDescent="0.25">
      <c r="A209" s="27" t="s">
        <v>416</v>
      </c>
      <c r="B209" s="27" t="str">
        <f>VLOOKUP(A209,'Customer Name'!A208:E2543,4,0)</f>
        <v>Jaime</v>
      </c>
      <c r="C209" s="27">
        <f>VLOOKUP(A209,Table7[#All],2,0)</f>
        <v>35.25</v>
      </c>
      <c r="D209" s="27">
        <f>VLOOKUP(A209,Table7[#All],3,0)</f>
        <v>9.51</v>
      </c>
      <c r="E209" s="27" t="str">
        <f>VLOOKUP(A209,Table7[#All],4,0)</f>
        <v>No</v>
      </c>
      <c r="F209" s="27" t="str">
        <f>VLOOKUP(A209,Table7[#All],5,0)</f>
        <v>No</v>
      </c>
      <c r="G209" s="27" t="str">
        <f>VLOOKUP(A209,Table7[#All],6,0)</f>
        <v>No</v>
      </c>
      <c r="H209" s="27">
        <f>VLOOKUP(A209,'Medical Examination'!A208:M2543,11,0)</f>
        <v>0</v>
      </c>
      <c r="I209" s="27" t="str">
        <f>VLOOKUP(A209,'Medical Examination'!A208:M2543,10,0)</f>
        <v>yes</v>
      </c>
      <c r="J209" s="27" t="str">
        <f>VLOOKUP(A209,'Medical Examination'!A208:M2543,12,0)</f>
        <v>Obesity</v>
      </c>
      <c r="K209" s="27" t="str">
        <f>VLOOKUP(A209,'Medical Examination'!A208:M2543,13,0)</f>
        <v>Diabetes</v>
      </c>
      <c r="L209" s="27" t="str">
        <f>VLOOKUP(A209,'Hospitalisation Details'!A208:R2551,17,0)</f>
        <v>15-Jul-1974</v>
      </c>
      <c r="M209" s="28">
        <f>VLOOKUP(A209,'Hospitalisation Details'!$A$1:$R$2344,6,0)</f>
        <v>35711.39</v>
      </c>
      <c r="N209" s="27" t="str">
        <f>VLOOKUP(A209,'Hospitalisation Details'!$A$1:$R$2344,14,0)</f>
        <v>tier - 2</v>
      </c>
      <c r="O209" s="27" t="str">
        <f>VLOOKUP(A209,'Hospitalisation Details'!$A$1:$R$2344,15,0)</f>
        <v>tier - 3</v>
      </c>
      <c r="P209" s="27" t="str">
        <f>VLOOKUP(A209,'Hospitalisation Details'!$A$1:$R$2344,16,0)</f>
        <v>R1012</v>
      </c>
      <c r="Q209" s="37">
        <f>VLOOKUP(A209,'Hospitalisation Details'!A208:R2551,18,0)</f>
        <v>48.8993538495236</v>
      </c>
    </row>
    <row r="210" spans="1:17" x14ac:dyDescent="0.25">
      <c r="A210" s="27" t="s">
        <v>418</v>
      </c>
      <c r="B210" s="27" t="str">
        <f>VLOOKUP(A210,'Customer Name'!A209:E2544,4,0)</f>
        <v>Calesse</v>
      </c>
      <c r="C210" s="27">
        <f>VLOOKUP(A210,Table7[#All],2,0)</f>
        <v>36.85</v>
      </c>
      <c r="D210" s="27">
        <f>VLOOKUP(A210,Table7[#All],3,0)</f>
        <v>11.12</v>
      </c>
      <c r="E210" s="27" t="str">
        <f>VLOOKUP(A210,Table7[#All],4,0)</f>
        <v>No</v>
      </c>
      <c r="F210" s="27" t="str">
        <f>VLOOKUP(A210,Table7[#All],5,0)</f>
        <v>No</v>
      </c>
      <c r="G210" s="27" t="str">
        <f>VLOOKUP(A210,Table7[#All],6,0)</f>
        <v>No</v>
      </c>
      <c r="H210" s="27">
        <f>VLOOKUP(A210,'Medical Examination'!A209:M2544,11,0)</f>
        <v>0</v>
      </c>
      <c r="I210" s="27" t="str">
        <f>VLOOKUP(A210,'Medical Examination'!A209:M2544,10,0)</f>
        <v>yes</v>
      </c>
      <c r="J210" s="27" t="str">
        <f>VLOOKUP(A210,'Medical Examination'!A209:M2544,12,0)</f>
        <v>Obesity</v>
      </c>
      <c r="K210" s="27" t="str">
        <f>VLOOKUP(A210,'Medical Examination'!A209:M2544,13,0)</f>
        <v>Diabetes</v>
      </c>
      <c r="L210" s="27" t="str">
        <f>VLOOKUP(A210,'Hospitalisation Details'!A209:R2552,17,0)</f>
        <v>19-Dec-1978</v>
      </c>
      <c r="M210" s="28">
        <f>VLOOKUP(A210,'Hospitalisation Details'!$A$1:$R$2344,6,0)</f>
        <v>35701.9</v>
      </c>
      <c r="N210" s="27" t="str">
        <f>VLOOKUP(A210,'Hospitalisation Details'!$A$1:$R$2344,14,0)</f>
        <v>tier - 2</v>
      </c>
      <c r="O210" s="27" t="str">
        <f>VLOOKUP(A210,'Hospitalisation Details'!$A$1:$R$2344,15,0)</f>
        <v>tier - 1</v>
      </c>
      <c r="P210" s="27" t="str">
        <f>VLOOKUP(A210,'Hospitalisation Details'!$A$1:$R$2344,16,0)</f>
        <v>R1011</v>
      </c>
      <c r="Q210" s="37">
        <f>VLOOKUP(A210,'Hospitalisation Details'!A209:R2552,18,0)</f>
        <v>44.469495863341464</v>
      </c>
    </row>
    <row r="211" spans="1:17" x14ac:dyDescent="0.25">
      <c r="A211" s="27" t="s">
        <v>420</v>
      </c>
      <c r="B211" s="27" t="str">
        <f>VLOOKUP(A211,'Customer Name'!A210:E2545,4,0)</f>
        <v>Kate L</v>
      </c>
      <c r="C211" s="27">
        <f>VLOOKUP(A211,Table7[#All],2,0)</f>
        <v>31.02</v>
      </c>
      <c r="D211" s="27">
        <f>VLOOKUP(A211,Table7[#All],3,0)</f>
        <v>4.5599999999999996</v>
      </c>
      <c r="E211" s="27" t="str">
        <f>VLOOKUP(A211,Table7[#All],4,0)</f>
        <v>No</v>
      </c>
      <c r="F211" s="27" t="str">
        <f>VLOOKUP(A211,Table7[#All],5,0)</f>
        <v>yes</v>
      </c>
      <c r="G211" s="27" t="str">
        <f>VLOOKUP(A211,Table7[#All],6,0)</f>
        <v>No</v>
      </c>
      <c r="H211" s="27">
        <f>VLOOKUP(A211,'Medical Examination'!A210:M2545,11,0)</f>
        <v>1</v>
      </c>
      <c r="I211" s="27" t="str">
        <f>VLOOKUP(A211,'Medical Examination'!A210:M2545,10,0)</f>
        <v>yes</v>
      </c>
      <c r="J211" s="27" t="str">
        <f>VLOOKUP(A211,'Medical Examination'!A210:M2545,12,0)</f>
        <v>Obesity</v>
      </c>
      <c r="K211" s="27" t="str">
        <f>VLOOKUP(A211,'Medical Examination'!A210:M2545,13,0)</f>
        <v>Normal</v>
      </c>
      <c r="L211" s="27" t="str">
        <f>VLOOKUP(A211,'Hospitalisation Details'!A210:R2553,17,0)</f>
        <v>17-Dec-2000</v>
      </c>
      <c r="M211" s="28">
        <f>VLOOKUP(A211,'Hospitalisation Details'!$A$1:$R$2344,6,0)</f>
        <v>35595.589999999997</v>
      </c>
      <c r="N211" s="27" t="str">
        <f>VLOOKUP(A211,'Hospitalisation Details'!$A$1:$R$2344,14,0)</f>
        <v>tier - 2</v>
      </c>
      <c r="O211" s="27" t="str">
        <f>VLOOKUP(A211,'Hospitalisation Details'!$A$1:$R$2344,15,0)</f>
        <v>tier - 3</v>
      </c>
      <c r="P211" s="27" t="str">
        <f>VLOOKUP(A211,'Hospitalisation Details'!$A$1:$R$2344,16,0)</f>
        <v>R1013</v>
      </c>
      <c r="Q211" s="37">
        <f>VLOOKUP(A211,'Hospitalisation Details'!A210:R2553,18,0)</f>
        <v>22.472279260780287</v>
      </c>
    </row>
    <row r="212" spans="1:17" x14ac:dyDescent="0.25">
      <c r="A212" s="27" t="s">
        <v>422</v>
      </c>
      <c r="B212" s="27" t="str">
        <f>VLOOKUP(A212,'Customer Name'!A211:E2546,4,0)</f>
        <v>Sergey</v>
      </c>
      <c r="C212" s="27">
        <f>VLOOKUP(A212,Table7[#All],2,0)</f>
        <v>35.6</v>
      </c>
      <c r="D212" s="27">
        <f>VLOOKUP(A212,Table7[#All],3,0)</f>
        <v>4.0199999999999996</v>
      </c>
      <c r="E212" s="27" t="str">
        <f>VLOOKUP(A212,Table7[#All],4,0)</f>
        <v>yes</v>
      </c>
      <c r="F212" s="27" t="str">
        <f>VLOOKUP(A212,Table7[#All],5,0)</f>
        <v>yes</v>
      </c>
      <c r="G212" s="27" t="str">
        <f>VLOOKUP(A212,Table7[#All],6,0)</f>
        <v>No</v>
      </c>
      <c r="H212" s="27">
        <f>VLOOKUP(A212,'Medical Examination'!A211:M2546,11,0)</f>
        <v>2</v>
      </c>
      <c r="I212" s="27" t="str">
        <f>VLOOKUP(A212,'Medical Examination'!A211:M2546,10,0)</f>
        <v>yes</v>
      </c>
      <c r="J212" s="27" t="str">
        <f>VLOOKUP(A212,'Medical Examination'!A211:M2546,12,0)</f>
        <v>Obesity</v>
      </c>
      <c r="K212" s="27" t="str">
        <f>VLOOKUP(A212,'Medical Examination'!A211:M2546,13,0)</f>
        <v>Normal</v>
      </c>
      <c r="L212" s="27" t="str">
        <f>VLOOKUP(A212,'Hospitalisation Details'!A211:R2554,17,0)</f>
        <v>19-Nov-2000</v>
      </c>
      <c r="M212" s="28">
        <f>VLOOKUP(A212,'Hospitalisation Details'!$A$1:$R$2344,6,0)</f>
        <v>35585.58</v>
      </c>
      <c r="N212" s="27" t="str">
        <f>VLOOKUP(A212,'Hospitalisation Details'!$A$1:$R$2344,14,0)</f>
        <v>tier - 2</v>
      </c>
      <c r="O212" s="27" t="str">
        <f>VLOOKUP(A212,'Hospitalisation Details'!$A$1:$R$2344,15,0)</f>
        <v>tier - 3</v>
      </c>
      <c r="P212" s="27" t="str">
        <f>VLOOKUP(A212,'Hospitalisation Details'!$A$1:$R$2344,16,0)</f>
        <v>R1011</v>
      </c>
      <c r="Q212" s="37">
        <f>VLOOKUP(A212,'Hospitalisation Details'!A211:R2554,18,0)</f>
        <v>22.548939082819988</v>
      </c>
    </row>
    <row r="213" spans="1:17" x14ac:dyDescent="0.25">
      <c r="A213" s="27" t="s">
        <v>424</v>
      </c>
      <c r="B213" s="27" t="str">
        <f>VLOOKUP(A213,'Customer Name'!A212:E2547,4,0)</f>
        <v>Timothy V</v>
      </c>
      <c r="C213" s="27">
        <f>VLOOKUP(A213,Table7[#All],2,0)</f>
        <v>34.39</v>
      </c>
      <c r="D213" s="27">
        <f>VLOOKUP(A213,Table7[#All],3,0)</f>
        <v>8.7200000000000006</v>
      </c>
      <c r="E213" s="27" t="str">
        <f>VLOOKUP(A213,Table7[#All],4,0)</f>
        <v>No</v>
      </c>
      <c r="F213" s="27" t="str">
        <f>VLOOKUP(A213,Table7[#All],5,0)</f>
        <v>No</v>
      </c>
      <c r="G213" s="27" t="str">
        <f>VLOOKUP(A213,Table7[#All],6,0)</f>
        <v>No</v>
      </c>
      <c r="H213" s="27">
        <f>VLOOKUP(A213,'Medical Examination'!A212:M2547,11,0)</f>
        <v>0</v>
      </c>
      <c r="I213" s="27" t="str">
        <f>VLOOKUP(A213,'Medical Examination'!A212:M2547,10,0)</f>
        <v>yes</v>
      </c>
      <c r="J213" s="27" t="str">
        <f>VLOOKUP(A213,'Medical Examination'!A212:M2547,12,0)</f>
        <v>Obesity</v>
      </c>
      <c r="K213" s="27" t="str">
        <f>VLOOKUP(A213,'Medical Examination'!A212:M2547,13,0)</f>
        <v>Diabetes</v>
      </c>
      <c r="L213" s="27" t="str">
        <f>VLOOKUP(A213,'Hospitalisation Details'!A212:R2555,17,0)</f>
        <v>10-Aug-1971</v>
      </c>
      <c r="M213" s="28">
        <f>VLOOKUP(A213,'Hospitalisation Details'!$A$1:$R$2344,6,0)</f>
        <v>35583.17</v>
      </c>
      <c r="N213" s="27" t="str">
        <f>VLOOKUP(A213,'Hospitalisation Details'!$A$1:$R$2344,14,0)</f>
        <v>tier - 1</v>
      </c>
      <c r="O213" s="27" t="str">
        <f>VLOOKUP(A213,'Hospitalisation Details'!$A$1:$R$2344,15,0)</f>
        <v>tier - 3</v>
      </c>
      <c r="P213" s="27" t="str">
        <f>VLOOKUP(A213,'Hospitalisation Details'!$A$1:$R$2344,16,0)</f>
        <v>R1011</v>
      </c>
      <c r="Q213" s="37">
        <f>VLOOKUP(A213,'Hospitalisation Details'!A212:R2555,18,0)</f>
        <v>51.828184729827456</v>
      </c>
    </row>
    <row r="214" spans="1:17" x14ac:dyDescent="0.25">
      <c r="A214" s="27" t="s">
        <v>426</v>
      </c>
      <c r="B214" s="27" t="str">
        <f>VLOOKUP(A214,'Customer Name'!A213:E2548,4,0)</f>
        <v>Andrew S</v>
      </c>
      <c r="C214" s="27">
        <f>VLOOKUP(A214,Table7[#All],2,0)</f>
        <v>29.06</v>
      </c>
      <c r="D214" s="27">
        <f>VLOOKUP(A214,Table7[#All],3,0)</f>
        <v>6.25</v>
      </c>
      <c r="E214" s="27" t="str">
        <f>VLOOKUP(A214,Table7[#All],4,0)</f>
        <v>yes</v>
      </c>
      <c r="F214" s="27" t="str">
        <f>VLOOKUP(A214,Table7[#All],5,0)</f>
        <v>No</v>
      </c>
      <c r="G214" s="27" t="str">
        <f>VLOOKUP(A214,Table7[#All],6,0)</f>
        <v>No</v>
      </c>
      <c r="H214" s="27">
        <f>VLOOKUP(A214,'Medical Examination'!A213:M2548,11,0)</f>
        <v>1</v>
      </c>
      <c r="I214" s="27" t="str">
        <f>VLOOKUP(A214,'Medical Examination'!A213:M2548,10,0)</f>
        <v>yes</v>
      </c>
      <c r="J214" s="27" t="str">
        <f>VLOOKUP(A214,'Medical Examination'!A213:M2548,12,0)</f>
        <v>Overweight</v>
      </c>
      <c r="K214" s="27" t="str">
        <f>VLOOKUP(A214,'Medical Examination'!A213:M2548,13,0)</f>
        <v>Prediabetes</v>
      </c>
      <c r="L214" s="27" t="str">
        <f>VLOOKUP(A214,'Hospitalisation Details'!A213:R2556,17,0)</f>
        <v>29-Aug-1964</v>
      </c>
      <c r="M214" s="28">
        <f>VLOOKUP(A214,'Hospitalisation Details'!$A$1:$R$2344,6,0)</f>
        <v>35573.26</v>
      </c>
      <c r="N214" s="27" t="str">
        <f>VLOOKUP(A214,'Hospitalisation Details'!$A$1:$R$2344,14,0)</f>
        <v>tier - 2</v>
      </c>
      <c r="O214" s="27" t="str">
        <f>VLOOKUP(A214,'Hospitalisation Details'!$A$1:$R$2344,15,0)</f>
        <v>tier - 1</v>
      </c>
      <c r="P214" s="27" t="str">
        <f>VLOOKUP(A214,'Hospitalisation Details'!$A$1:$R$2344,16,0)</f>
        <v>R1011</v>
      </c>
      <c r="Q214" s="37">
        <f>VLOOKUP(A214,'Hospitalisation Details'!A213:R2556,18,0)</f>
        <v>58.773442847364819</v>
      </c>
    </row>
    <row r="215" spans="1:17" x14ac:dyDescent="0.25">
      <c r="A215" s="27" t="s">
        <v>428</v>
      </c>
      <c r="B215" s="27" t="str">
        <f>VLOOKUP(A215,'Customer Name'!A214:E2549,4,0)</f>
        <v>Matthew D</v>
      </c>
      <c r="C215" s="27">
        <f>VLOOKUP(A215,Table7[#All],2,0)</f>
        <v>35.799999999999997</v>
      </c>
      <c r="D215" s="27">
        <f>VLOOKUP(A215,Table7[#All],3,0)</f>
        <v>7.32</v>
      </c>
      <c r="E215" s="27" t="str">
        <f>VLOOKUP(A215,Table7[#All],4,0)</f>
        <v>No</v>
      </c>
      <c r="F215" s="27" t="str">
        <f>VLOOKUP(A215,Table7[#All],5,0)</f>
        <v>No</v>
      </c>
      <c r="G215" s="27" t="str">
        <f>VLOOKUP(A215,Table7[#All],6,0)</f>
        <v>No</v>
      </c>
      <c r="H215" s="27">
        <f>VLOOKUP(A215,'Medical Examination'!A214:M2549,11,0)</f>
        <v>2</v>
      </c>
      <c r="I215" s="27" t="str">
        <f>VLOOKUP(A215,'Medical Examination'!A214:M2549,10,0)</f>
        <v>yes</v>
      </c>
      <c r="J215" s="27" t="str">
        <f>VLOOKUP(A215,'Medical Examination'!A214:M2549,12,0)</f>
        <v>Obesity</v>
      </c>
      <c r="K215" s="27" t="str">
        <f>VLOOKUP(A215,'Medical Examination'!A214:M2549,13,0)</f>
        <v>Diabetes</v>
      </c>
      <c r="L215" s="27" t="str">
        <f>VLOOKUP(A215,'Hospitalisation Details'!A214:R2557,17,0)</f>
        <v>27-Oct-1973</v>
      </c>
      <c r="M215" s="28">
        <f>VLOOKUP(A215,'Hospitalisation Details'!$A$1:$R$2344,6,0)</f>
        <v>35547.72</v>
      </c>
      <c r="N215" s="27" t="str">
        <f>VLOOKUP(A215,'Hospitalisation Details'!$A$1:$R$2344,14,0)</f>
        <v>tier - 1</v>
      </c>
      <c r="O215" s="27" t="str">
        <f>VLOOKUP(A215,'Hospitalisation Details'!$A$1:$R$2344,15,0)</f>
        <v>tier - 1</v>
      </c>
      <c r="P215" s="27" t="str">
        <f>VLOOKUP(A215,'Hospitalisation Details'!$A$1:$R$2344,16,0)</f>
        <v>R1011</v>
      </c>
      <c r="Q215" s="37">
        <f>VLOOKUP(A215,'Hospitalisation Details'!A214:R2557,18,0)</f>
        <v>49.61459172169431</v>
      </c>
    </row>
    <row r="216" spans="1:17" x14ac:dyDescent="0.25">
      <c r="A216" s="27" t="s">
        <v>430</v>
      </c>
      <c r="B216" s="27" t="str">
        <f>VLOOKUP(A216,'Customer Name'!A215:E2550,4,0)</f>
        <v>Jessica</v>
      </c>
      <c r="C216" s="27">
        <f>VLOOKUP(A216,Table7[#All],2,0)</f>
        <v>49.8</v>
      </c>
      <c r="D216" s="27">
        <f>VLOOKUP(A216,Table7[#All],3,0)</f>
        <v>4.24</v>
      </c>
      <c r="E216" s="27" t="str">
        <f>VLOOKUP(A216,Table7[#All],4,0)</f>
        <v>No</v>
      </c>
      <c r="F216" s="27" t="str">
        <f>VLOOKUP(A216,Table7[#All],5,0)</f>
        <v>No</v>
      </c>
      <c r="G216" s="27" t="str">
        <f>VLOOKUP(A216,Table7[#All],6,0)</f>
        <v>No</v>
      </c>
      <c r="H216" s="27">
        <f>VLOOKUP(A216,'Medical Examination'!A215:M2550,11,0)</f>
        <v>1</v>
      </c>
      <c r="I216" s="27" t="str">
        <f>VLOOKUP(A216,'Medical Examination'!A215:M2550,10,0)</f>
        <v>yes</v>
      </c>
      <c r="J216" s="27" t="str">
        <f>VLOOKUP(A216,'Medical Examination'!A215:M2550,12,0)</f>
        <v>Obesity</v>
      </c>
      <c r="K216" s="27" t="str">
        <f>VLOOKUP(A216,'Medical Examination'!A215:M2550,13,0)</f>
        <v>Normal</v>
      </c>
      <c r="L216" s="27" t="str">
        <f>VLOOKUP(A216,'Hospitalisation Details'!A215:R2558,17,0)</f>
        <v>13-Sep-1992</v>
      </c>
      <c r="M216" s="28">
        <f>VLOOKUP(A216,'Hospitalisation Details'!$A$1:$R$2344,6,0)</f>
        <v>35547.47</v>
      </c>
      <c r="N216" s="27" t="str">
        <f>VLOOKUP(A216,'Hospitalisation Details'!$A$1:$R$2344,14,0)</f>
        <v>tier - 2</v>
      </c>
      <c r="O216" s="27" t="str">
        <f>VLOOKUP(A216,'Hospitalisation Details'!$A$1:$R$2344,15,0)</f>
        <v>tier - 3</v>
      </c>
      <c r="P216" s="27" t="str">
        <f>VLOOKUP(A216,'Hospitalisation Details'!$A$1:$R$2344,16,0)</f>
        <v>R1011</v>
      </c>
      <c r="Q216" s="37">
        <f>VLOOKUP(A216,'Hospitalisation Details'!A215:R2558,18,0)</f>
        <v>30.732375085557837</v>
      </c>
    </row>
    <row r="217" spans="1:17" x14ac:dyDescent="0.25">
      <c r="A217" s="27" t="s">
        <v>432</v>
      </c>
      <c r="B217" s="27" t="str">
        <f>VLOOKUP(A217,'Customer Name'!A216:E2551,4,0)</f>
        <v>Lawrence</v>
      </c>
      <c r="C217" s="27">
        <f>VLOOKUP(A217,Table7[#All],2,0)</f>
        <v>35.71</v>
      </c>
      <c r="D217" s="27">
        <f>VLOOKUP(A217,Table7[#All],3,0)</f>
        <v>6.84</v>
      </c>
      <c r="E217" s="27" t="str">
        <f>VLOOKUP(A217,Table7[#All],4,0)</f>
        <v>No</v>
      </c>
      <c r="F217" s="27" t="str">
        <f>VLOOKUP(A217,Table7[#All],5,0)</f>
        <v>No</v>
      </c>
      <c r="G217" s="27" t="str">
        <f>VLOOKUP(A217,Table7[#All],6,0)</f>
        <v>No</v>
      </c>
      <c r="H217" s="27">
        <f>VLOOKUP(A217,'Medical Examination'!A216:M2551,11,0)</f>
        <v>2</v>
      </c>
      <c r="I217" s="27" t="str">
        <f>VLOOKUP(A217,'Medical Examination'!A216:M2551,10,0)</f>
        <v>yes</v>
      </c>
      <c r="J217" s="27" t="str">
        <f>VLOOKUP(A217,'Medical Examination'!A216:M2551,12,0)</f>
        <v>Obesity</v>
      </c>
      <c r="K217" s="27" t="str">
        <f>VLOOKUP(A217,'Medical Examination'!A216:M2551,13,0)</f>
        <v>Diabetes</v>
      </c>
      <c r="L217" s="27" t="str">
        <f>VLOOKUP(A217,'Hospitalisation Details'!A216:R2559,17,0)</f>
        <v>16-Dec-1973</v>
      </c>
      <c r="M217" s="28">
        <f>VLOOKUP(A217,'Hospitalisation Details'!$A$1:$R$2344,6,0)</f>
        <v>35517.19</v>
      </c>
      <c r="N217" s="27" t="str">
        <f>VLOOKUP(A217,'Hospitalisation Details'!$A$1:$R$2344,14,0)</f>
        <v>tier - 2</v>
      </c>
      <c r="O217" s="27" t="str">
        <f>VLOOKUP(A217,'Hospitalisation Details'!$A$1:$R$2344,15,0)</f>
        <v>tier - 2</v>
      </c>
      <c r="P217" s="27" t="str">
        <f>VLOOKUP(A217,'Hospitalisation Details'!$A$1:$R$2344,16,0)</f>
        <v>R1011</v>
      </c>
      <c r="Q217" s="37">
        <f>VLOOKUP(A217,'Hospitalisation Details'!A216:R2559,18,0)</f>
        <v>49.477693670478338</v>
      </c>
    </row>
    <row r="218" spans="1:17" x14ac:dyDescent="0.25">
      <c r="A218" s="27" t="s">
        <v>434</v>
      </c>
      <c r="B218" s="27" t="str">
        <f>VLOOKUP(A218,'Customer Name'!A217:E2552,4,0)</f>
        <v>Alex</v>
      </c>
      <c r="C218" s="27">
        <f>VLOOKUP(A218,Table7[#All],2,0)</f>
        <v>30.8</v>
      </c>
      <c r="D218" s="27">
        <f>VLOOKUP(A218,Table7[#All],3,0)</f>
        <v>5.23</v>
      </c>
      <c r="E218" s="27" t="str">
        <f>VLOOKUP(A218,Table7[#All],4,0)</f>
        <v>yes</v>
      </c>
      <c r="F218" s="27" t="str">
        <f>VLOOKUP(A218,Table7[#All],5,0)</f>
        <v>No</v>
      </c>
      <c r="G218" s="27" t="str">
        <f>VLOOKUP(A218,Table7[#All],6,0)</f>
        <v>No</v>
      </c>
      <c r="H218" s="27">
        <f>VLOOKUP(A218,'Medical Examination'!A217:M2552,11,0)</f>
        <v>1</v>
      </c>
      <c r="I218" s="27" t="str">
        <f>VLOOKUP(A218,'Medical Examination'!A217:M2552,10,0)</f>
        <v>yes</v>
      </c>
      <c r="J218" s="27" t="str">
        <f>VLOOKUP(A218,'Medical Examination'!A217:M2552,12,0)</f>
        <v>Obesity</v>
      </c>
      <c r="K218" s="27" t="str">
        <f>VLOOKUP(A218,'Medical Examination'!A217:M2552,13,0)</f>
        <v>Normal</v>
      </c>
      <c r="L218" s="27" t="str">
        <f>VLOOKUP(A218,'Hospitalisation Details'!A217:R2560,17,0)</f>
        <v>20-Nov-1988</v>
      </c>
      <c r="M218" s="28">
        <f>VLOOKUP(A218,'Hospitalisation Details'!$A$1:$R$2344,6,0)</f>
        <v>35491.64</v>
      </c>
      <c r="N218" s="27" t="str">
        <f>VLOOKUP(A218,'Hospitalisation Details'!$A$1:$R$2344,14,0)</f>
        <v>tier - 1</v>
      </c>
      <c r="O218" s="27" t="str">
        <f>VLOOKUP(A218,'Hospitalisation Details'!$A$1:$R$2344,15,0)</f>
        <v>tier - 2</v>
      </c>
      <c r="P218" s="27" t="str">
        <f>VLOOKUP(A218,'Hospitalisation Details'!$A$1:$R$2344,16,0)</f>
        <v>R1011</v>
      </c>
      <c r="Q218" s="37">
        <f>VLOOKUP(A218,'Hospitalisation Details'!A217:R2560,18,0)</f>
        <v>34.546201232032857</v>
      </c>
    </row>
    <row r="219" spans="1:17" x14ac:dyDescent="0.25">
      <c r="A219" s="27" t="s">
        <v>436</v>
      </c>
      <c r="B219" s="27" t="str">
        <f>VLOOKUP(A219,'Customer Name'!A218:E2553,4,0)</f>
        <v>Kevin</v>
      </c>
      <c r="C219" s="27">
        <f>VLOOKUP(A219,Table7[#All],2,0)</f>
        <v>33.69</v>
      </c>
      <c r="D219" s="27">
        <f>VLOOKUP(A219,Table7[#All],3,0)</f>
        <v>9.68</v>
      </c>
      <c r="E219" s="27" t="str">
        <f>VLOOKUP(A219,Table7[#All],4,0)</f>
        <v>No</v>
      </c>
      <c r="F219" s="27" t="str">
        <f>VLOOKUP(A219,Table7[#All],5,0)</f>
        <v>No</v>
      </c>
      <c r="G219" s="27" t="str">
        <f>VLOOKUP(A219,Table7[#All],6,0)</f>
        <v>No</v>
      </c>
      <c r="H219" s="27">
        <f>VLOOKUP(A219,'Medical Examination'!A218:M2553,11,0)</f>
        <v>0</v>
      </c>
      <c r="I219" s="27" t="str">
        <f>VLOOKUP(A219,'Medical Examination'!A218:M2553,10,0)</f>
        <v>yes</v>
      </c>
      <c r="J219" s="27" t="str">
        <f>VLOOKUP(A219,'Medical Examination'!A218:M2553,12,0)</f>
        <v>Obesity</v>
      </c>
      <c r="K219" s="27" t="str">
        <f>VLOOKUP(A219,'Medical Examination'!A218:M2553,13,0)</f>
        <v>Diabetes</v>
      </c>
      <c r="L219" s="27" t="str">
        <f>VLOOKUP(A219,'Hospitalisation Details'!A218:R2561,17,0)</f>
        <v>22-Sep-1971</v>
      </c>
      <c r="M219" s="28">
        <f>VLOOKUP(A219,'Hospitalisation Details'!$A$1:$R$2344,6,0)</f>
        <v>35345.730000000003</v>
      </c>
      <c r="N219" s="27" t="str">
        <f>VLOOKUP(A219,'Hospitalisation Details'!$A$1:$R$2344,14,0)</f>
        <v>tier - 2</v>
      </c>
      <c r="O219" s="27" t="str">
        <f>VLOOKUP(A219,'Hospitalisation Details'!$A$1:$R$2344,15,0)</f>
        <v>tier - 3</v>
      </c>
      <c r="P219" s="27" t="str">
        <f>VLOOKUP(A219,'Hospitalisation Details'!$A$1:$R$2344,16,0)</f>
        <v>R1011</v>
      </c>
      <c r="Q219" s="37">
        <f>VLOOKUP(A219,'Hospitalisation Details'!A218:R2561,18,0)</f>
        <v>51.710455625581154</v>
      </c>
    </row>
    <row r="220" spans="1:17" x14ac:dyDescent="0.25">
      <c r="A220" s="27" t="s">
        <v>438</v>
      </c>
      <c r="B220" s="27" t="str">
        <f>VLOOKUP(A220,'Customer Name'!A219:E2554,4,0)</f>
        <v>Gavin M.</v>
      </c>
      <c r="C220" s="27">
        <f>VLOOKUP(A220,Table7[#All],2,0)</f>
        <v>42.27</v>
      </c>
      <c r="D220" s="27">
        <f>VLOOKUP(A220,Table7[#All],3,0)</f>
        <v>6.05</v>
      </c>
      <c r="E220" s="27" t="str">
        <f>VLOOKUP(A220,Table7[#All],4,0)</f>
        <v>yes</v>
      </c>
      <c r="F220" s="27" t="str">
        <f>VLOOKUP(A220,Table7[#All],5,0)</f>
        <v>No</v>
      </c>
      <c r="G220" s="27" t="str">
        <f>VLOOKUP(A220,Table7[#All],6,0)</f>
        <v>No</v>
      </c>
      <c r="H220" s="27">
        <f>VLOOKUP(A220,'Medical Examination'!A219:M2554,11,0)</f>
        <v>1</v>
      </c>
      <c r="I220" s="27" t="str">
        <f>VLOOKUP(A220,'Medical Examination'!A219:M2554,10,0)</f>
        <v>yes</v>
      </c>
      <c r="J220" s="27" t="str">
        <f>VLOOKUP(A220,'Medical Examination'!A219:M2554,12,0)</f>
        <v>Obesity</v>
      </c>
      <c r="K220" s="27" t="str">
        <f>VLOOKUP(A220,'Medical Examination'!A219:M2554,13,0)</f>
        <v>Prediabetes</v>
      </c>
      <c r="L220" s="27" t="str">
        <f>VLOOKUP(A220,'Hospitalisation Details'!A219:R2562,17,0)</f>
        <v>19-Sep-1988</v>
      </c>
      <c r="M220" s="28">
        <f>VLOOKUP(A220,'Hospitalisation Details'!$A$1:$R$2344,6,0)</f>
        <v>35315.96</v>
      </c>
      <c r="N220" s="27" t="str">
        <f>VLOOKUP(A220,'Hospitalisation Details'!$A$1:$R$2344,14,0)</f>
        <v>tier - 2</v>
      </c>
      <c r="O220" s="27" t="str">
        <f>VLOOKUP(A220,'Hospitalisation Details'!$A$1:$R$2344,15,0)</f>
        <v>tier - 1</v>
      </c>
      <c r="P220" s="27" t="str">
        <f>VLOOKUP(A220,'Hospitalisation Details'!$A$1:$R$2344,16,0)</f>
        <v>R1011</v>
      </c>
      <c r="Q220" s="37">
        <f>VLOOKUP(A220,'Hospitalisation Details'!A219:R2562,18,0)</f>
        <v>34.715947980835047</v>
      </c>
    </row>
    <row r="221" spans="1:17" x14ac:dyDescent="0.25">
      <c r="A221" s="27" t="s">
        <v>440</v>
      </c>
      <c r="B221" s="27" t="str">
        <f>VLOOKUP(A221,'Customer Name'!A220:E2555,4,0)</f>
        <v>Rick E</v>
      </c>
      <c r="C221" s="27">
        <f>VLOOKUP(A221,Table7[#All],2,0)</f>
        <v>53.25</v>
      </c>
      <c r="D221" s="27">
        <f>VLOOKUP(A221,Table7[#All],3,0)</f>
        <v>6.11</v>
      </c>
      <c r="E221" s="27" t="str">
        <f>VLOOKUP(A221,Table7[#All],4,0)</f>
        <v>yes</v>
      </c>
      <c r="F221" s="27" t="str">
        <f>VLOOKUP(A221,Table7[#All],5,0)</f>
        <v>No</v>
      </c>
      <c r="G221" s="27" t="str">
        <f>VLOOKUP(A221,Table7[#All],6,0)</f>
        <v>Yes</v>
      </c>
      <c r="H221" s="27">
        <f>VLOOKUP(A221,'Medical Examination'!A220:M2555,11,0)</f>
        <v>1</v>
      </c>
      <c r="I221" s="27" t="str">
        <f>VLOOKUP(A221,'Medical Examination'!A220:M2555,10,0)</f>
        <v>yes</v>
      </c>
      <c r="J221" s="27" t="str">
        <f>VLOOKUP(A221,'Medical Examination'!A220:M2555,12,0)</f>
        <v>Obesity</v>
      </c>
      <c r="K221" s="27" t="str">
        <f>VLOOKUP(A221,'Medical Examination'!A220:M2555,13,0)</f>
        <v>Prediabetes</v>
      </c>
      <c r="L221" s="27" t="str">
        <f>VLOOKUP(A221,'Hospitalisation Details'!A220:R2563,17,0)</f>
        <v>9-Jul-1997</v>
      </c>
      <c r="M221" s="28">
        <f>VLOOKUP(A221,'Hospitalisation Details'!$A$1:$R$2344,6,0)</f>
        <v>35302.089999999997</v>
      </c>
      <c r="N221" s="27" t="str">
        <f>VLOOKUP(A221,'Hospitalisation Details'!$A$1:$R$2344,14,0)</f>
        <v>tier - 1</v>
      </c>
      <c r="O221" s="27" t="str">
        <f>VLOOKUP(A221,'Hospitalisation Details'!$A$1:$R$2344,15,0)</f>
        <v>tier - 2</v>
      </c>
      <c r="P221" s="27" t="str">
        <f>VLOOKUP(A221,'Hospitalisation Details'!$A$1:$R$2344,16,0)</f>
        <v>R1011</v>
      </c>
      <c r="Q221" s="37">
        <f>VLOOKUP(A221,'Hospitalisation Details'!A220:R2563,18,0)</f>
        <v>25.915728627928203</v>
      </c>
    </row>
    <row r="222" spans="1:17" x14ac:dyDescent="0.25">
      <c r="A222" s="27" t="s">
        <v>442</v>
      </c>
      <c r="B222" s="27" t="str">
        <f>VLOOKUP(A222,'Customer Name'!A221:E2556,4,0)</f>
        <v>Andrea H.</v>
      </c>
      <c r="C222" s="27">
        <f>VLOOKUP(A222,Table7[#All],2,0)</f>
        <v>26.8</v>
      </c>
      <c r="D222" s="27">
        <f>VLOOKUP(A222,Table7[#All],3,0)</f>
        <v>10.93</v>
      </c>
      <c r="E222" s="27" t="str">
        <f>VLOOKUP(A222,Table7[#All],4,0)</f>
        <v>yes</v>
      </c>
      <c r="F222" s="27" t="str">
        <f>VLOOKUP(A222,Table7[#All],5,0)</f>
        <v>No</v>
      </c>
      <c r="G222" s="27" t="str">
        <f>VLOOKUP(A222,Table7[#All],6,0)</f>
        <v>No</v>
      </c>
      <c r="H222" s="27">
        <f>VLOOKUP(A222,'Medical Examination'!A221:M2556,11,0)</f>
        <v>0</v>
      </c>
      <c r="I222" s="27" t="str">
        <f>VLOOKUP(A222,'Medical Examination'!A221:M2556,10,0)</f>
        <v>No</v>
      </c>
      <c r="J222" s="27" t="str">
        <f>VLOOKUP(A222,'Medical Examination'!A221:M2556,12,0)</f>
        <v>Overweight</v>
      </c>
      <c r="K222" s="27" t="str">
        <f>VLOOKUP(A222,'Medical Examination'!A221:M2556,13,0)</f>
        <v>Diabetes</v>
      </c>
      <c r="L222" s="27" t="str">
        <f>VLOOKUP(A222,'Hospitalisation Details'!A221:R2564,17,0)</f>
        <v>30-Dec-1967</v>
      </c>
      <c r="M222" s="28">
        <f>VLOOKUP(A222,'Hospitalisation Details'!$A$1:$R$2344,6,0)</f>
        <v>35160.129999999997</v>
      </c>
      <c r="N222" s="27" t="str">
        <f>VLOOKUP(A222,'Hospitalisation Details'!$A$1:$R$2344,14,0)</f>
        <v>tier - 2</v>
      </c>
      <c r="O222" s="27" t="str">
        <f>VLOOKUP(A222,'Hospitalisation Details'!$A$1:$R$2344,15,0)</f>
        <v>tier - 2</v>
      </c>
      <c r="P222" s="27" t="str">
        <f>VLOOKUP(A222,'Hospitalisation Details'!$A$1:$R$2344,16,0)</f>
        <v>R1011</v>
      </c>
      <c r="Q222" s="37">
        <f>VLOOKUP(A222,'Hospitalisation Details'!A221:R2564,18,0)</f>
        <v>55.439406311542342</v>
      </c>
    </row>
    <row r="223" spans="1:17" x14ac:dyDescent="0.25">
      <c r="A223" s="27" t="s">
        <v>444</v>
      </c>
      <c r="B223" s="27" t="str">
        <f>VLOOKUP(A223,'Customer Name'!A222:E2557,4,0)</f>
        <v>Anthony S</v>
      </c>
      <c r="C223" s="27">
        <f>VLOOKUP(A223,Table7[#All],2,0)</f>
        <v>28.5</v>
      </c>
      <c r="D223" s="27">
        <f>VLOOKUP(A223,Table7[#All],3,0)</f>
        <v>5.12</v>
      </c>
      <c r="E223" s="27" t="str">
        <f>VLOOKUP(A223,Table7[#All],4,0)</f>
        <v>No</v>
      </c>
      <c r="F223" s="27" t="str">
        <f>VLOOKUP(A223,Table7[#All],5,0)</f>
        <v>No</v>
      </c>
      <c r="G223" s="27" t="str">
        <f>VLOOKUP(A223,Table7[#All],6,0)</f>
        <v>No</v>
      </c>
      <c r="H223" s="27">
        <f>VLOOKUP(A223,'Medical Examination'!A222:M2557,11,0)</f>
        <v>1</v>
      </c>
      <c r="I223" s="27" t="str">
        <f>VLOOKUP(A223,'Medical Examination'!A222:M2557,10,0)</f>
        <v>yes</v>
      </c>
      <c r="J223" s="27" t="str">
        <f>VLOOKUP(A223,'Medical Examination'!A222:M2557,12,0)</f>
        <v>Overweight</v>
      </c>
      <c r="K223" s="27" t="str">
        <f>VLOOKUP(A223,'Medical Examination'!A222:M2557,13,0)</f>
        <v>Normal</v>
      </c>
      <c r="L223" s="27" t="str">
        <f>VLOOKUP(A223,'Hospitalisation Details'!A222:R2565,17,0)</f>
        <v>22-Dec-1998</v>
      </c>
      <c r="M223" s="28">
        <f>VLOOKUP(A223,'Hospitalisation Details'!$A$1:$R$2344,6,0)</f>
        <v>35147.53</v>
      </c>
      <c r="N223" s="27" t="str">
        <f>VLOOKUP(A223,'Hospitalisation Details'!$A$1:$R$2344,14,0)</f>
        <v>tier - 1</v>
      </c>
      <c r="O223" s="27" t="str">
        <f>VLOOKUP(A223,'Hospitalisation Details'!$A$1:$R$2344,15,0)</f>
        <v>tier - 1</v>
      </c>
      <c r="P223" s="27" t="str">
        <f>VLOOKUP(A223,'Hospitalisation Details'!$A$1:$R$2344,16,0)</f>
        <v>R1016</v>
      </c>
      <c r="Q223" s="37">
        <f>VLOOKUP(A223,'Hospitalisation Details'!A222:R2565,18,0)</f>
        <v>24.461246840775065</v>
      </c>
    </row>
    <row r="224" spans="1:17" x14ac:dyDescent="0.25">
      <c r="A224" s="27" t="s">
        <v>446</v>
      </c>
      <c r="B224" s="27" t="str">
        <f>VLOOKUP(A224,'Customer Name'!A223:E2558,4,0)</f>
        <v>Erik</v>
      </c>
      <c r="C224" s="27">
        <f>VLOOKUP(A224,Table7[#All],2,0)</f>
        <v>22.895</v>
      </c>
      <c r="D224" s="27">
        <f>VLOOKUP(A224,Table7[#All],3,0)</f>
        <v>5.72</v>
      </c>
      <c r="E224" s="27" t="str">
        <f>VLOOKUP(A224,Table7[#All],4,0)</f>
        <v>No</v>
      </c>
      <c r="F224" s="27" t="str">
        <f>VLOOKUP(A224,Table7[#All],5,0)</f>
        <v>No</v>
      </c>
      <c r="G224" s="27" t="str">
        <f>VLOOKUP(A224,Table7[#All],6,0)</f>
        <v>No</v>
      </c>
      <c r="H224" s="27">
        <f>VLOOKUP(A224,'Medical Examination'!A223:M2558,11,0)</f>
        <v>0</v>
      </c>
      <c r="I224" s="27" t="str">
        <f>VLOOKUP(A224,'Medical Examination'!A223:M2558,10,0)</f>
        <v>yes</v>
      </c>
      <c r="J224" s="27" t="str">
        <f>VLOOKUP(A224,'Medical Examination'!A223:M2558,12,0)</f>
        <v>Normal Weight</v>
      </c>
      <c r="K224" s="27" t="str">
        <f>VLOOKUP(A224,'Medical Examination'!A223:M2558,13,0)</f>
        <v>Prediabetes</v>
      </c>
      <c r="L224" s="27" t="str">
        <f>VLOOKUP(A224,'Hospitalisation Details'!A223:R2566,17,0)</f>
        <v>29-Jun-1977</v>
      </c>
      <c r="M224" s="28">
        <f>VLOOKUP(A224,'Hospitalisation Details'!$A$1:$R$2344,6,0)</f>
        <v>35069.370000000003</v>
      </c>
      <c r="N224" s="27" t="str">
        <f>VLOOKUP(A224,'Hospitalisation Details'!$A$1:$R$2344,14,0)</f>
        <v>tier - 1</v>
      </c>
      <c r="O224" s="27" t="str">
        <f>VLOOKUP(A224,'Hospitalisation Details'!$A$1:$R$2344,15,0)</f>
        <v>tier - 1</v>
      </c>
      <c r="P224" s="27" t="str">
        <f>VLOOKUP(A224,'Hospitalisation Details'!$A$1:$R$2344,16,0)</f>
        <v>R1017</v>
      </c>
      <c r="Q224" s="37">
        <f>VLOOKUP(A224,'Hospitalisation Details'!A223:R2566,18,0)</f>
        <v>45.943143423045555</v>
      </c>
    </row>
    <row r="225" spans="1:17" x14ac:dyDescent="0.25">
      <c r="A225" s="27" t="s">
        <v>448</v>
      </c>
      <c r="B225" s="27" t="str">
        <f>VLOOKUP(A225,'Customer Name'!A224:E2559,4,0)</f>
        <v>Kiley D</v>
      </c>
      <c r="C225" s="27">
        <f>VLOOKUP(A225,Table7[#All],2,0)</f>
        <v>34.06</v>
      </c>
      <c r="D225" s="27">
        <f>VLOOKUP(A225,Table7[#All],3,0)</f>
        <v>11.83</v>
      </c>
      <c r="E225" s="27" t="str">
        <f>VLOOKUP(A225,Table7[#All],4,0)</f>
        <v>yes</v>
      </c>
      <c r="F225" s="27" t="str">
        <f>VLOOKUP(A225,Table7[#All],5,0)</f>
        <v>No</v>
      </c>
      <c r="G225" s="27" t="str">
        <f>VLOOKUP(A225,Table7[#All],6,0)</f>
        <v>No</v>
      </c>
      <c r="H225" s="27">
        <f>VLOOKUP(A225,'Medical Examination'!A224:M2559,11,0)</f>
        <v>1</v>
      </c>
      <c r="I225" s="27" t="str">
        <f>VLOOKUP(A225,'Medical Examination'!A224:M2559,10,0)</f>
        <v>yes</v>
      </c>
      <c r="J225" s="27" t="str">
        <f>VLOOKUP(A225,'Medical Examination'!A224:M2559,12,0)</f>
        <v>Obesity</v>
      </c>
      <c r="K225" s="27" t="str">
        <f>VLOOKUP(A225,'Medical Examination'!A224:M2559,13,0)</f>
        <v>Diabetes</v>
      </c>
      <c r="L225" s="27" t="str">
        <f>VLOOKUP(A225,'Hospitalisation Details'!A224:R2567,17,0)</f>
        <v>29-Aug-1975</v>
      </c>
      <c r="M225" s="28">
        <f>VLOOKUP(A225,'Hospitalisation Details'!$A$1:$R$2344,6,0)</f>
        <v>35050.620000000003</v>
      </c>
      <c r="N225" s="27" t="str">
        <f>VLOOKUP(A225,'Hospitalisation Details'!$A$1:$R$2344,14,0)</f>
        <v>tier - 2</v>
      </c>
      <c r="O225" s="27" t="str">
        <f>VLOOKUP(A225,'Hospitalisation Details'!$A$1:$R$2344,15,0)</f>
        <v>tier - 1</v>
      </c>
      <c r="P225" s="27" t="str">
        <f>VLOOKUP(A225,'Hospitalisation Details'!$A$1:$R$2344,16,0)</f>
        <v>R1011</v>
      </c>
      <c r="Q225" s="37">
        <f>VLOOKUP(A225,'Hospitalisation Details'!A224:R2567,18,0)</f>
        <v>47.776163602838466</v>
      </c>
    </row>
    <row r="226" spans="1:17" x14ac:dyDescent="0.25">
      <c r="A226" s="27" t="s">
        <v>450</v>
      </c>
      <c r="B226" s="27" t="str">
        <f>VLOOKUP(A226,'Customer Name'!A225:E2560,4,0)</f>
        <v>Jennifer</v>
      </c>
      <c r="C226" s="27">
        <f>VLOOKUP(A226,Table7[#All],2,0)</f>
        <v>36.409999999999997</v>
      </c>
      <c r="D226" s="27">
        <f>VLOOKUP(A226,Table7[#All],3,0)</f>
        <v>4.55</v>
      </c>
      <c r="E226" s="27" t="str">
        <f>VLOOKUP(A226,Table7[#All],4,0)</f>
        <v>No</v>
      </c>
      <c r="F226" s="27" t="str">
        <f>VLOOKUP(A226,Table7[#All],5,0)</f>
        <v>No</v>
      </c>
      <c r="G226" s="27" t="str">
        <f>VLOOKUP(A226,Table7[#All],6,0)</f>
        <v>No</v>
      </c>
      <c r="H226" s="27">
        <f>VLOOKUP(A226,'Medical Examination'!A225:M2560,11,0)</f>
        <v>0</v>
      </c>
      <c r="I226" s="27" t="str">
        <f>VLOOKUP(A226,'Medical Examination'!A225:M2560,10,0)</f>
        <v>yes</v>
      </c>
      <c r="J226" s="27" t="str">
        <f>VLOOKUP(A226,'Medical Examination'!A225:M2560,12,0)</f>
        <v>Obesity</v>
      </c>
      <c r="K226" s="27" t="str">
        <f>VLOOKUP(A226,'Medical Examination'!A225:M2560,13,0)</f>
        <v>Normal</v>
      </c>
      <c r="L226" s="27" t="str">
        <f>VLOOKUP(A226,'Hospitalisation Details'!A225:R2568,17,0)</f>
        <v>5-Jul-1982</v>
      </c>
      <c r="M226" s="28">
        <f>VLOOKUP(A226,'Hospitalisation Details'!$A$1:$R$2344,6,0)</f>
        <v>35000.730000000003</v>
      </c>
      <c r="N226" s="27" t="str">
        <f>VLOOKUP(A226,'Hospitalisation Details'!$A$1:$R$2344,14,0)</f>
        <v>tier - 2</v>
      </c>
      <c r="O226" s="27" t="str">
        <f>VLOOKUP(A226,'Hospitalisation Details'!$A$1:$R$2344,15,0)</f>
        <v>tier - 3</v>
      </c>
      <c r="P226" s="27" t="str">
        <f>VLOOKUP(A226,'Hospitalisation Details'!$A$1:$R$2344,16,0)</f>
        <v>R1011</v>
      </c>
      <c r="Q226" s="37">
        <f>VLOOKUP(A226,'Hospitalisation Details'!A225:R2568,18,0)</f>
        <v>40.92672750977836</v>
      </c>
    </row>
    <row r="227" spans="1:17" x14ac:dyDescent="0.25">
      <c r="A227" s="27" t="s">
        <v>452</v>
      </c>
      <c r="B227" s="27" t="str">
        <f>VLOOKUP(A227,'Customer Name'!A226:E2561,4,0)</f>
        <v>Chris</v>
      </c>
      <c r="C227" s="27">
        <f>VLOOKUP(A227,Table7[#All],2,0)</f>
        <v>52.3</v>
      </c>
      <c r="D227" s="27">
        <f>VLOOKUP(A227,Table7[#All],3,0)</f>
        <v>4.87</v>
      </c>
      <c r="E227" s="27" t="str">
        <f>VLOOKUP(A227,Table7[#All],4,0)</f>
        <v>yes</v>
      </c>
      <c r="F227" s="27" t="str">
        <f>VLOOKUP(A227,Table7[#All],5,0)</f>
        <v>No</v>
      </c>
      <c r="G227" s="27" t="str">
        <f>VLOOKUP(A227,Table7[#All],6,0)</f>
        <v>Yes</v>
      </c>
      <c r="H227" s="27">
        <f>VLOOKUP(A227,'Medical Examination'!A226:M2561,11,0)</f>
        <v>1</v>
      </c>
      <c r="I227" s="27" t="str">
        <f>VLOOKUP(A227,'Medical Examination'!A226:M2561,10,0)</f>
        <v>yes</v>
      </c>
      <c r="J227" s="27" t="str">
        <f>VLOOKUP(A227,'Medical Examination'!A226:M2561,12,0)</f>
        <v>Obesity</v>
      </c>
      <c r="K227" s="27" t="str">
        <f>VLOOKUP(A227,'Medical Examination'!A226:M2561,13,0)</f>
        <v>Normal</v>
      </c>
      <c r="L227" s="27" t="str">
        <f>VLOOKUP(A227,'Hospitalisation Details'!A226:R2569,17,0)</f>
        <v>22-Aug-1997</v>
      </c>
      <c r="M227" s="28">
        <f>VLOOKUP(A227,'Hospitalisation Details'!$A$1:$R$2344,6,0)</f>
        <v>34979.86</v>
      </c>
      <c r="N227" s="27" t="str">
        <f>VLOOKUP(A227,'Hospitalisation Details'!$A$1:$R$2344,14,0)</f>
        <v>tier - 2</v>
      </c>
      <c r="O227" s="27" t="str">
        <f>VLOOKUP(A227,'Hospitalisation Details'!$A$1:$R$2344,15,0)</f>
        <v>tier - 2</v>
      </c>
      <c r="P227" s="27" t="str">
        <f>VLOOKUP(A227,'Hospitalisation Details'!$A$1:$R$2344,16,0)</f>
        <v>R1011</v>
      </c>
      <c r="Q227" s="37">
        <f>VLOOKUP(A227,'Hospitalisation Details'!A226:R2569,18,0)</f>
        <v>25.795254031031334</v>
      </c>
    </row>
    <row r="228" spans="1:17" x14ac:dyDescent="0.25">
      <c r="A228" s="27" t="s">
        <v>454</v>
      </c>
      <c r="B228" s="27" t="str">
        <f>VLOOKUP(A228,'Customer Name'!A227:E2562,4,0)</f>
        <v>Marian M.</v>
      </c>
      <c r="C228" s="27">
        <f>VLOOKUP(A228,Table7[#All],2,0)</f>
        <v>52.66</v>
      </c>
      <c r="D228" s="27">
        <f>VLOOKUP(A228,Table7[#All],3,0)</f>
        <v>4.45</v>
      </c>
      <c r="E228" s="27" t="str">
        <f>VLOOKUP(A228,Table7[#All],4,0)</f>
        <v>No</v>
      </c>
      <c r="F228" s="27" t="str">
        <f>VLOOKUP(A228,Table7[#All],5,0)</f>
        <v>No</v>
      </c>
      <c r="G228" s="27" t="str">
        <f>VLOOKUP(A228,Table7[#All],6,0)</f>
        <v>No</v>
      </c>
      <c r="H228" s="27">
        <f>VLOOKUP(A228,'Medical Examination'!A227:M2562,11,0)</f>
        <v>1</v>
      </c>
      <c r="I228" s="27" t="str">
        <f>VLOOKUP(A228,'Medical Examination'!A227:M2562,10,0)</f>
        <v>yes</v>
      </c>
      <c r="J228" s="27" t="str">
        <f>VLOOKUP(A228,'Medical Examination'!A227:M2562,12,0)</f>
        <v>Obesity</v>
      </c>
      <c r="K228" s="27" t="str">
        <f>VLOOKUP(A228,'Medical Examination'!A227:M2562,13,0)</f>
        <v>Normal</v>
      </c>
      <c r="L228" s="27" t="str">
        <f>VLOOKUP(A228,'Hospitalisation Details'!A227:R2570,17,0)</f>
        <v>22-Aug-1998</v>
      </c>
      <c r="M228" s="28">
        <f>VLOOKUP(A228,'Hospitalisation Details'!$A$1:$R$2344,6,0)</f>
        <v>34976.42</v>
      </c>
      <c r="N228" s="27" t="str">
        <f>VLOOKUP(A228,'Hospitalisation Details'!$A$1:$R$2344,14,0)</f>
        <v>tier - 2</v>
      </c>
      <c r="O228" s="27" t="str">
        <f>VLOOKUP(A228,'Hospitalisation Details'!$A$1:$R$2344,15,0)</f>
        <v>tier - 1</v>
      </c>
      <c r="P228" s="27" t="str">
        <f>VLOOKUP(A228,'Hospitalisation Details'!$A$1:$R$2344,16,0)</f>
        <v>R1011</v>
      </c>
      <c r="Q228" s="37">
        <f>VLOOKUP(A228,'Hospitalisation Details'!A227:R2570,18,0)</f>
        <v>24.795282224094358</v>
      </c>
    </row>
    <row r="229" spans="1:17" x14ac:dyDescent="0.25">
      <c r="A229" s="27" t="s">
        <v>456</v>
      </c>
      <c r="B229" s="27" t="str">
        <f>VLOOKUP(A229,'Customer Name'!A228:E2563,4,0)</f>
        <v>Jeremy</v>
      </c>
      <c r="C229" s="27">
        <f>VLOOKUP(A229,Table7[#All],2,0)</f>
        <v>29.57</v>
      </c>
      <c r="D229" s="27">
        <f>VLOOKUP(A229,Table7[#All],3,0)</f>
        <v>9.42</v>
      </c>
      <c r="E229" s="27" t="str">
        <f>VLOOKUP(A229,Table7[#All],4,0)</f>
        <v>yes</v>
      </c>
      <c r="F229" s="27" t="str">
        <f>VLOOKUP(A229,Table7[#All],5,0)</f>
        <v>No</v>
      </c>
      <c r="G229" s="27" t="str">
        <f>VLOOKUP(A229,Table7[#All],6,0)</f>
        <v>No</v>
      </c>
      <c r="H229" s="27">
        <f>VLOOKUP(A229,'Medical Examination'!A228:M2563,11,0)</f>
        <v>0</v>
      </c>
      <c r="I229" s="27" t="str">
        <f>VLOOKUP(A229,'Medical Examination'!A228:M2563,10,0)</f>
        <v>yes</v>
      </c>
      <c r="J229" s="27" t="str">
        <f>VLOOKUP(A229,'Medical Examination'!A228:M2563,12,0)</f>
        <v>Overweight</v>
      </c>
      <c r="K229" s="27" t="str">
        <f>VLOOKUP(A229,'Medical Examination'!A228:M2563,13,0)</f>
        <v>Diabetes</v>
      </c>
      <c r="L229" s="27" t="str">
        <f>VLOOKUP(A229,'Hospitalisation Details'!A228:R2571,17,0)</f>
        <v>7-Oct-1967</v>
      </c>
      <c r="M229" s="28">
        <f>VLOOKUP(A229,'Hospitalisation Details'!$A$1:$R$2344,6,0)</f>
        <v>34975.68</v>
      </c>
      <c r="N229" s="27" t="str">
        <f>VLOOKUP(A229,'Hospitalisation Details'!$A$1:$R$2344,14,0)</f>
        <v>tier - 2</v>
      </c>
      <c r="O229" s="27" t="str">
        <f>VLOOKUP(A229,'Hospitalisation Details'!$A$1:$R$2344,15,0)</f>
        <v>tier - 2</v>
      </c>
      <c r="P229" s="27" t="str">
        <f>VLOOKUP(A229,'Hospitalisation Details'!$A$1:$R$2344,16,0)</f>
        <v>R1011</v>
      </c>
      <c r="Q229" s="37">
        <f>VLOOKUP(A229,'Hospitalisation Details'!A228:R2571,18,0)</f>
        <v>55.669388539315051</v>
      </c>
    </row>
    <row r="230" spans="1:17" x14ac:dyDescent="0.25">
      <c r="A230" s="27" t="s">
        <v>458</v>
      </c>
      <c r="B230" s="27" t="str">
        <f>VLOOKUP(A230,'Customer Name'!A229:E2564,4,0)</f>
        <v>Allison H</v>
      </c>
      <c r="C230" s="27">
        <f>VLOOKUP(A230,Table7[#All],2,0)</f>
        <v>36.99</v>
      </c>
      <c r="D230" s="27">
        <f>VLOOKUP(A230,Table7[#All],3,0)</f>
        <v>5.37</v>
      </c>
      <c r="E230" s="27" t="str">
        <f>VLOOKUP(A230,Table7[#All],4,0)</f>
        <v>yes</v>
      </c>
      <c r="F230" s="27" t="str">
        <f>VLOOKUP(A230,Table7[#All],5,0)</f>
        <v>No</v>
      </c>
      <c r="G230" s="27" t="str">
        <f>VLOOKUP(A230,Table7[#All],6,0)</f>
        <v>Yes</v>
      </c>
      <c r="H230" s="27">
        <f>VLOOKUP(A230,'Medical Examination'!A229:M2564,11,0)</f>
        <v>1</v>
      </c>
      <c r="I230" s="27" t="str">
        <f>VLOOKUP(A230,'Medical Examination'!A229:M2564,10,0)</f>
        <v>yes</v>
      </c>
      <c r="J230" s="27" t="str">
        <f>VLOOKUP(A230,'Medical Examination'!A229:M2564,12,0)</f>
        <v>Obesity</v>
      </c>
      <c r="K230" s="27" t="str">
        <f>VLOOKUP(A230,'Medical Examination'!A229:M2564,13,0)</f>
        <v>Normal</v>
      </c>
      <c r="L230" s="27" t="str">
        <f>VLOOKUP(A230,'Hospitalisation Details'!A229:R2572,17,0)</f>
        <v>29-Jul-1983</v>
      </c>
      <c r="M230" s="28">
        <f>VLOOKUP(A230,'Hospitalisation Details'!$A$1:$R$2344,6,0)</f>
        <v>34940.61</v>
      </c>
      <c r="N230" s="27" t="str">
        <f>VLOOKUP(A230,'Hospitalisation Details'!$A$1:$R$2344,14,0)</f>
        <v>tier - 2</v>
      </c>
      <c r="O230" s="27" t="str">
        <f>VLOOKUP(A230,'Hospitalisation Details'!$A$1:$R$2344,15,0)</f>
        <v>tier - 3</v>
      </c>
      <c r="P230" s="27" t="str">
        <f>VLOOKUP(A230,'Hospitalisation Details'!$A$1:$R$2344,16,0)</f>
        <v>R1011</v>
      </c>
      <c r="Q230" s="37">
        <f>VLOOKUP(A230,'Hospitalisation Details'!A229:R2572,18,0)</f>
        <v>39.861035058430716</v>
      </c>
    </row>
    <row r="231" spans="1:17" x14ac:dyDescent="0.25">
      <c r="A231" s="27" t="s">
        <v>460</v>
      </c>
      <c r="B231" s="27" t="str">
        <f>VLOOKUP(A231,'Customer Name'!A230:E2565,4,0)</f>
        <v>Elizabeth</v>
      </c>
      <c r="C231" s="27">
        <f>VLOOKUP(A231,Table7[#All],2,0)</f>
        <v>31.4</v>
      </c>
      <c r="D231" s="27">
        <f>VLOOKUP(A231,Table7[#All],3,0)</f>
        <v>4.5999999999999996</v>
      </c>
      <c r="E231" s="27" t="str">
        <f>VLOOKUP(A231,Table7[#All],4,0)</f>
        <v>yes</v>
      </c>
      <c r="F231" s="27" t="str">
        <f>VLOOKUP(A231,Table7[#All],5,0)</f>
        <v>No</v>
      </c>
      <c r="G231" s="27" t="str">
        <f>VLOOKUP(A231,Table7[#All],6,0)</f>
        <v>No</v>
      </c>
      <c r="H231" s="27">
        <f>VLOOKUP(A231,'Medical Examination'!A230:M2565,11,0)</f>
        <v>1</v>
      </c>
      <c r="I231" s="27" t="str">
        <f>VLOOKUP(A231,'Medical Examination'!A230:M2565,10,0)</f>
        <v>yes</v>
      </c>
      <c r="J231" s="27" t="str">
        <f>VLOOKUP(A231,'Medical Examination'!A230:M2565,12,0)</f>
        <v>Obesity</v>
      </c>
      <c r="K231" s="27" t="str">
        <f>VLOOKUP(A231,'Medical Examination'!A230:M2565,13,0)</f>
        <v>Normal</v>
      </c>
      <c r="L231" s="27" t="str">
        <f>VLOOKUP(A231,'Hospitalisation Details'!A230:R2573,17,0)</f>
        <v>17-Oct-1995</v>
      </c>
      <c r="M231" s="28">
        <f>VLOOKUP(A231,'Hospitalisation Details'!$A$1:$R$2344,6,0)</f>
        <v>34838.870000000003</v>
      </c>
      <c r="N231" s="27" t="str">
        <f>VLOOKUP(A231,'Hospitalisation Details'!$A$1:$R$2344,14,0)</f>
        <v>tier - 2</v>
      </c>
      <c r="O231" s="27" t="str">
        <f>VLOOKUP(A231,'Hospitalisation Details'!$A$1:$R$2344,15,0)</f>
        <v>tier - 3</v>
      </c>
      <c r="P231" s="27" t="str">
        <f>VLOOKUP(A231,'Hospitalisation Details'!$A$1:$R$2344,16,0)</f>
        <v>R1011</v>
      </c>
      <c r="Q231" s="37">
        <f>VLOOKUP(A231,'Hospitalisation Details'!A230:R2573,18,0)</f>
        <v>27.641993957703928</v>
      </c>
    </row>
    <row r="232" spans="1:17" x14ac:dyDescent="0.25">
      <c r="A232" s="27" t="s">
        <v>462</v>
      </c>
      <c r="B232" s="27" t="str">
        <f>VLOOKUP(A232,'Customer Name'!A231:E2566,4,0)</f>
        <v>Andrew</v>
      </c>
      <c r="C232" s="27">
        <f>VLOOKUP(A232,Table7[#All],2,0)</f>
        <v>34.9</v>
      </c>
      <c r="D232" s="27">
        <f>VLOOKUP(A232,Table7[#All],3,0)</f>
        <v>6.22</v>
      </c>
      <c r="E232" s="27" t="str">
        <f>VLOOKUP(A232,Table7[#All],4,0)</f>
        <v>No</v>
      </c>
      <c r="F232" s="27" t="str">
        <f>VLOOKUP(A232,Table7[#All],5,0)</f>
        <v>No</v>
      </c>
      <c r="G232" s="27" t="str">
        <f>VLOOKUP(A232,Table7[#All],6,0)</f>
        <v>Yes</v>
      </c>
      <c r="H232" s="27">
        <f>VLOOKUP(A232,'Medical Examination'!A231:M2566,11,0)</f>
        <v>1</v>
      </c>
      <c r="I232" s="27" t="str">
        <f>VLOOKUP(A232,'Medical Examination'!A231:M2566,10,0)</f>
        <v>yes</v>
      </c>
      <c r="J232" s="27" t="str">
        <f>VLOOKUP(A232,'Medical Examination'!A231:M2566,12,0)</f>
        <v>Obesity</v>
      </c>
      <c r="K232" s="27" t="str">
        <f>VLOOKUP(A232,'Medical Examination'!A231:M2566,13,0)</f>
        <v>Prediabetes</v>
      </c>
      <c r="L232" s="27" t="str">
        <f>VLOOKUP(A232,'Hospitalisation Details'!A231:R2574,17,0)</f>
        <v>17-Sep-2003</v>
      </c>
      <c r="M232" s="28">
        <f>VLOOKUP(A232,'Hospitalisation Details'!$A$1:$R$2344,6,0)</f>
        <v>34828.65</v>
      </c>
      <c r="N232" s="27" t="str">
        <f>VLOOKUP(A232,'Hospitalisation Details'!$A$1:$R$2344,14,0)</f>
        <v>tier - 1</v>
      </c>
      <c r="O232" s="27" t="str">
        <f>VLOOKUP(A232,'Hospitalisation Details'!$A$1:$R$2344,15,0)</f>
        <v>tier - 3</v>
      </c>
      <c r="P232" s="27" t="str">
        <f>VLOOKUP(A232,'Hospitalisation Details'!$A$1:$R$2344,16,0)</f>
        <v>R1011</v>
      </c>
      <c r="Q232" s="37">
        <f>VLOOKUP(A232,'Hospitalisation Details'!A231:R2574,18,0)</f>
        <v>19.724119947848763</v>
      </c>
    </row>
    <row r="233" spans="1:17" x14ac:dyDescent="0.25">
      <c r="A233" s="27" t="s">
        <v>464</v>
      </c>
      <c r="B233" s="27" t="str">
        <f>VLOOKUP(A233,'Customer Name'!A232:E2567,4,0)</f>
        <v>Anders J</v>
      </c>
      <c r="C233" s="27">
        <f>VLOOKUP(A233,Table7[#All],2,0)</f>
        <v>31.13</v>
      </c>
      <c r="D233" s="27">
        <f>VLOOKUP(A233,Table7[#All],3,0)</f>
        <v>4.5199999999999996</v>
      </c>
      <c r="E233" s="27" t="str">
        <f>VLOOKUP(A233,Table7[#All],4,0)</f>
        <v>yes</v>
      </c>
      <c r="F233" s="27" t="str">
        <f>VLOOKUP(A233,Table7[#All],5,0)</f>
        <v>No</v>
      </c>
      <c r="G233" s="27" t="str">
        <f>VLOOKUP(A233,Table7[#All],6,0)</f>
        <v>No</v>
      </c>
      <c r="H233" s="27">
        <f>VLOOKUP(A233,'Medical Examination'!A232:M2567,11,0)</f>
        <v>1</v>
      </c>
      <c r="I233" s="27" t="str">
        <f>VLOOKUP(A233,'Medical Examination'!A232:M2567,10,0)</f>
        <v>yes</v>
      </c>
      <c r="J233" s="27" t="str">
        <f>VLOOKUP(A233,'Medical Examination'!A232:M2567,12,0)</f>
        <v>Obesity</v>
      </c>
      <c r="K233" s="27" t="str">
        <f>VLOOKUP(A233,'Medical Examination'!A232:M2567,13,0)</f>
        <v>Normal</v>
      </c>
      <c r="L233" s="27" t="str">
        <f>VLOOKUP(A233,'Hospitalisation Details'!A232:R2575,17,0)</f>
        <v>27-Dec-1995</v>
      </c>
      <c r="M233" s="28">
        <f>VLOOKUP(A233,'Hospitalisation Details'!$A$1:$R$2344,6,0)</f>
        <v>34806.47</v>
      </c>
      <c r="N233" s="27" t="str">
        <f>VLOOKUP(A233,'Hospitalisation Details'!$A$1:$R$2344,14,0)</f>
        <v>tier - 1</v>
      </c>
      <c r="O233" s="27" t="str">
        <f>VLOOKUP(A233,'Hospitalisation Details'!$A$1:$R$2344,15,0)</f>
        <v>tier - 2</v>
      </c>
      <c r="P233" s="27" t="str">
        <f>VLOOKUP(A233,'Hospitalisation Details'!$A$1:$R$2344,16,0)</f>
        <v>R1013</v>
      </c>
      <c r="Q233" s="37">
        <f>VLOOKUP(A233,'Hospitalisation Details'!A232:R2575,18,0)</f>
        <v>27.447601963746223</v>
      </c>
    </row>
    <row r="234" spans="1:17" x14ac:dyDescent="0.25">
      <c r="A234" s="27" t="s">
        <v>466</v>
      </c>
      <c r="B234" s="27" t="str">
        <f>VLOOKUP(A234,'Customer Name'!A233:E2568,4,0)</f>
        <v>Sean</v>
      </c>
      <c r="C234" s="27">
        <f>VLOOKUP(A234,Table7[#All],2,0)</f>
        <v>34.799999999999997</v>
      </c>
      <c r="D234" s="27">
        <f>VLOOKUP(A234,Table7[#All],3,0)</f>
        <v>6.18</v>
      </c>
      <c r="E234" s="27" t="str">
        <f>VLOOKUP(A234,Table7[#All],4,0)</f>
        <v>No</v>
      </c>
      <c r="F234" s="27" t="str">
        <f>VLOOKUP(A234,Table7[#All],5,0)</f>
        <v>No</v>
      </c>
      <c r="G234" s="27" t="str">
        <f>VLOOKUP(A234,Table7[#All],6,0)</f>
        <v>Yes</v>
      </c>
      <c r="H234" s="27">
        <f>VLOOKUP(A234,'Medical Examination'!A233:M2568,11,0)</f>
        <v>1</v>
      </c>
      <c r="I234" s="27" t="str">
        <f>VLOOKUP(A234,'Medical Examination'!A233:M2568,10,0)</f>
        <v>yes</v>
      </c>
      <c r="J234" s="27" t="str">
        <f>VLOOKUP(A234,'Medical Examination'!A233:M2568,12,0)</f>
        <v>Obesity</v>
      </c>
      <c r="K234" s="27" t="str">
        <f>VLOOKUP(A234,'Medical Examination'!A233:M2568,13,0)</f>
        <v>Prediabetes</v>
      </c>
      <c r="L234" s="27" t="str">
        <f>VLOOKUP(A234,'Hospitalisation Details'!A233:R2576,17,0)</f>
        <v>3-Jul-2003</v>
      </c>
      <c r="M234" s="28">
        <f>VLOOKUP(A234,'Hospitalisation Details'!$A$1:$R$2344,6,0)</f>
        <v>34779.620000000003</v>
      </c>
      <c r="N234" s="27" t="str">
        <f>VLOOKUP(A234,'Hospitalisation Details'!$A$1:$R$2344,14,0)</f>
        <v>tier - 1</v>
      </c>
      <c r="O234" s="27" t="str">
        <f>VLOOKUP(A234,'Hospitalisation Details'!$A$1:$R$2344,15,0)</f>
        <v>tier - 2</v>
      </c>
      <c r="P234" s="27" t="str">
        <f>VLOOKUP(A234,'Hospitalisation Details'!$A$1:$R$2344,16,0)</f>
        <v>R1011</v>
      </c>
      <c r="Q234" s="37">
        <f>VLOOKUP(A234,'Hospitalisation Details'!A233:R2576,18,0)</f>
        <v>19.932203389830509</v>
      </c>
    </row>
    <row r="235" spans="1:17" x14ac:dyDescent="0.25">
      <c r="A235" s="27" t="s">
        <v>468</v>
      </c>
      <c r="B235" s="27" t="str">
        <f>VLOOKUP(A235,'Customer Name'!A234:E2569,4,0)</f>
        <v>Brian M.</v>
      </c>
      <c r="C235" s="27">
        <f>VLOOKUP(A235,Table7[#All],2,0)</f>
        <v>31.68</v>
      </c>
      <c r="D235" s="27">
        <f>VLOOKUP(A235,Table7[#All],3,0)</f>
        <v>4.4000000000000004</v>
      </c>
      <c r="E235" s="27" t="str">
        <f>VLOOKUP(A235,Table7[#All],4,0)</f>
        <v>No</v>
      </c>
      <c r="F235" s="27" t="str">
        <f>VLOOKUP(A235,Table7[#All],5,0)</f>
        <v>No</v>
      </c>
      <c r="G235" s="27" t="str">
        <f>VLOOKUP(A235,Table7[#All],6,0)</f>
        <v>No</v>
      </c>
      <c r="H235" s="27">
        <f>VLOOKUP(A235,'Medical Examination'!A234:M2569,11,0)</f>
        <v>0</v>
      </c>
      <c r="I235" s="27" t="str">
        <f>VLOOKUP(A235,'Medical Examination'!A234:M2569,10,0)</f>
        <v>yes</v>
      </c>
      <c r="J235" s="27" t="str">
        <f>VLOOKUP(A235,'Medical Examination'!A234:M2569,12,0)</f>
        <v>Obesity</v>
      </c>
      <c r="K235" s="27" t="str">
        <f>VLOOKUP(A235,'Medical Examination'!A234:M2569,13,0)</f>
        <v>Normal</v>
      </c>
      <c r="L235" s="27" t="str">
        <f>VLOOKUP(A235,'Hospitalisation Details'!A234:R2577,17,0)</f>
        <v>7-Jul-1994</v>
      </c>
      <c r="M235" s="28">
        <f>VLOOKUP(A235,'Hospitalisation Details'!$A$1:$R$2344,6,0)</f>
        <v>34672.15</v>
      </c>
      <c r="N235" s="27" t="str">
        <f>VLOOKUP(A235,'Hospitalisation Details'!$A$1:$R$2344,14,0)</f>
        <v>tier - 1</v>
      </c>
      <c r="O235" s="27" t="str">
        <f>VLOOKUP(A235,'Hospitalisation Details'!$A$1:$R$2344,15,0)</f>
        <v>tier - 3</v>
      </c>
      <c r="P235" s="27" t="str">
        <f>VLOOKUP(A235,'Hospitalisation Details'!$A$1:$R$2344,16,0)</f>
        <v>R1013</v>
      </c>
      <c r="Q235" s="37">
        <f>VLOOKUP(A235,'Hospitalisation Details'!A234:R2577,18,0)</f>
        <v>28.921237565026921</v>
      </c>
    </row>
    <row r="236" spans="1:17" x14ac:dyDescent="0.25">
      <c r="A236" s="27" t="s">
        <v>470</v>
      </c>
      <c r="B236" s="27" t="str">
        <f>VLOOKUP(A236,'Customer Name'!A235:E2570,4,0)</f>
        <v>Jeremy</v>
      </c>
      <c r="C236" s="27">
        <f>VLOOKUP(A236,Table7[#All],2,0)</f>
        <v>33.534999999999997</v>
      </c>
      <c r="D236" s="27">
        <f>VLOOKUP(A236,Table7[#All],3,0)</f>
        <v>6.23</v>
      </c>
      <c r="E236" s="27" t="str">
        <f>VLOOKUP(A236,Table7[#All],4,0)</f>
        <v>No</v>
      </c>
      <c r="F236" s="27" t="str">
        <f>VLOOKUP(A236,Table7[#All],5,0)</f>
        <v>yes</v>
      </c>
      <c r="G236" s="27" t="str">
        <f>VLOOKUP(A236,Table7[#All],6,0)</f>
        <v>No</v>
      </c>
      <c r="H236" s="27">
        <f>VLOOKUP(A236,'Medical Examination'!A235:M2570,11,0)</f>
        <v>1</v>
      </c>
      <c r="I236" s="27" t="str">
        <f>VLOOKUP(A236,'Medical Examination'!A235:M2570,10,0)</f>
        <v>yes</v>
      </c>
      <c r="J236" s="27" t="str">
        <f>VLOOKUP(A236,'Medical Examination'!A235:M2570,12,0)</f>
        <v>Obesity</v>
      </c>
      <c r="K236" s="27" t="str">
        <f>VLOOKUP(A236,'Medical Examination'!A235:M2570,13,0)</f>
        <v>Prediabetes</v>
      </c>
      <c r="L236" s="27" t="str">
        <f>VLOOKUP(A236,'Hospitalisation Details'!A235:R2578,17,0)</f>
        <v>9-Oct-2004</v>
      </c>
      <c r="M236" s="28">
        <f>VLOOKUP(A236,'Hospitalisation Details'!$A$1:$R$2344,6,0)</f>
        <v>34617.839999999997</v>
      </c>
      <c r="N236" s="27" t="str">
        <f>VLOOKUP(A236,'Hospitalisation Details'!$A$1:$R$2344,14,0)</f>
        <v>tier - 1</v>
      </c>
      <c r="O236" s="27" t="str">
        <f>VLOOKUP(A236,'Hospitalisation Details'!$A$1:$R$2344,15,0)</f>
        <v>tier - 3</v>
      </c>
      <c r="P236" s="27" t="str">
        <f>VLOOKUP(A236,'Hospitalisation Details'!$A$1:$R$2344,16,0)</f>
        <v>R1016</v>
      </c>
      <c r="Q236" s="37">
        <f>VLOOKUP(A236,'Hospitalisation Details'!A235:R2578,18,0)</f>
        <v>18.661190965092402</v>
      </c>
    </row>
    <row r="237" spans="1:17" x14ac:dyDescent="0.25">
      <c r="A237" s="27" t="s">
        <v>472</v>
      </c>
      <c r="B237" s="27" t="str">
        <f>VLOOKUP(A237,'Customer Name'!A236:E2571,4,0)</f>
        <v>Susannah</v>
      </c>
      <c r="C237" s="27">
        <f>VLOOKUP(A237,Table7[#All],2,0)</f>
        <v>31.92</v>
      </c>
      <c r="D237" s="27">
        <f>VLOOKUP(A237,Table7[#All],3,0)</f>
        <v>5.33</v>
      </c>
      <c r="E237" s="27" t="str">
        <f>VLOOKUP(A237,Table7[#All],4,0)</f>
        <v>yes</v>
      </c>
      <c r="F237" s="27" t="str">
        <f>VLOOKUP(A237,Table7[#All],5,0)</f>
        <v>No</v>
      </c>
      <c r="G237" s="27" t="str">
        <f>VLOOKUP(A237,Table7[#All],6,0)</f>
        <v>No</v>
      </c>
      <c r="H237" s="27">
        <f>VLOOKUP(A237,'Medical Examination'!A236:M2571,11,0)</f>
        <v>0</v>
      </c>
      <c r="I237" s="27" t="str">
        <f>VLOOKUP(A237,'Medical Examination'!A236:M2571,10,0)</f>
        <v>yes</v>
      </c>
      <c r="J237" s="27" t="str">
        <f>VLOOKUP(A237,'Medical Examination'!A236:M2571,12,0)</f>
        <v>Obesity</v>
      </c>
      <c r="K237" s="27" t="str">
        <f>VLOOKUP(A237,'Medical Examination'!A236:M2571,13,0)</f>
        <v>Normal</v>
      </c>
      <c r="L237" s="27" t="str">
        <f>VLOOKUP(A237,'Hospitalisation Details'!A236:R2579,17,0)</f>
        <v>25-Nov-1976</v>
      </c>
      <c r="M237" s="28">
        <f>VLOOKUP(A237,'Hospitalisation Details'!$A$1:$R$2344,6,0)</f>
        <v>34543.39</v>
      </c>
      <c r="N237" s="27" t="str">
        <f>VLOOKUP(A237,'Hospitalisation Details'!$A$1:$R$2344,14,0)</f>
        <v>tier - 2</v>
      </c>
      <c r="O237" s="27" t="str">
        <f>VLOOKUP(A237,'Hospitalisation Details'!$A$1:$R$2344,15,0)</f>
        <v>tier - 3</v>
      </c>
      <c r="P237" s="27" t="str">
        <f>VLOOKUP(A237,'Hospitalisation Details'!$A$1:$R$2344,16,0)</f>
        <v>R1011</v>
      </c>
      <c r="Q237" s="37">
        <f>VLOOKUP(A237,'Hospitalisation Details'!A236:R2579,18,0)</f>
        <v>46.53251197809719</v>
      </c>
    </row>
    <row r="238" spans="1:17" x14ac:dyDescent="0.25">
      <c r="A238" s="27" t="s">
        <v>474</v>
      </c>
      <c r="B238" s="27" t="str">
        <f>VLOOKUP(A238,'Customer Name'!A237:E2572,4,0)</f>
        <v>Randy</v>
      </c>
      <c r="C238" s="27">
        <f>VLOOKUP(A238,Table7[#All],2,0)</f>
        <v>32.700000000000003</v>
      </c>
      <c r="D238" s="27">
        <f>VLOOKUP(A238,Table7[#All],3,0)</f>
        <v>4.09</v>
      </c>
      <c r="E238" s="27" t="str">
        <f>VLOOKUP(A238,Table7[#All],4,0)</f>
        <v>No</v>
      </c>
      <c r="F238" s="27" t="str">
        <f>VLOOKUP(A238,Table7[#All],5,0)</f>
        <v>No</v>
      </c>
      <c r="G238" s="27" t="str">
        <f>VLOOKUP(A238,Table7[#All],6,0)</f>
        <v>No</v>
      </c>
      <c r="H238" s="27">
        <f>VLOOKUP(A238,'Medical Examination'!A237:M2572,11,0)</f>
        <v>1</v>
      </c>
      <c r="I238" s="27" t="str">
        <f>VLOOKUP(A238,'Medical Examination'!A237:M2572,10,0)</f>
        <v>yes</v>
      </c>
      <c r="J238" s="27" t="str">
        <f>VLOOKUP(A238,'Medical Examination'!A237:M2572,12,0)</f>
        <v>Obesity</v>
      </c>
      <c r="K238" s="27" t="str">
        <f>VLOOKUP(A238,'Medical Examination'!A237:M2572,13,0)</f>
        <v>Normal</v>
      </c>
      <c r="L238" s="27" t="str">
        <f>VLOOKUP(A238,'Hospitalisation Details'!A237:R2580,17,0)</f>
        <v>24-Jun-1998</v>
      </c>
      <c r="M238" s="28">
        <f>VLOOKUP(A238,'Hospitalisation Details'!$A$1:$R$2344,6,0)</f>
        <v>34472.839999999997</v>
      </c>
      <c r="N238" s="27" t="str">
        <f>VLOOKUP(A238,'Hospitalisation Details'!$A$1:$R$2344,14,0)</f>
        <v>tier - 1</v>
      </c>
      <c r="O238" s="27" t="str">
        <f>VLOOKUP(A238,'Hospitalisation Details'!$A$1:$R$2344,15,0)</f>
        <v>tier - 3</v>
      </c>
      <c r="P238" s="27" t="str">
        <f>VLOOKUP(A238,'Hospitalisation Details'!$A$1:$R$2344,16,0)</f>
        <v>R1011</v>
      </c>
      <c r="Q238" s="37">
        <f>VLOOKUP(A238,'Hospitalisation Details'!A237:R2580,18,0)</f>
        <v>24.956823925863521</v>
      </c>
    </row>
    <row r="239" spans="1:17" x14ac:dyDescent="0.25">
      <c r="A239" s="27" t="s">
        <v>476</v>
      </c>
      <c r="B239" s="27" t="str">
        <f>VLOOKUP(A239,'Customer Name'!A238:E2573,4,0)</f>
        <v>Leslie</v>
      </c>
      <c r="C239" s="27">
        <f>VLOOKUP(A239,Table7[#All],2,0)</f>
        <v>41.25</v>
      </c>
      <c r="D239" s="27">
        <f>VLOOKUP(A239,Table7[#All],3,0)</f>
        <v>5.19</v>
      </c>
      <c r="E239" s="27" t="str">
        <f>VLOOKUP(A239,Table7[#All],4,0)</f>
        <v>No</v>
      </c>
      <c r="F239" s="27" t="str">
        <f>VLOOKUP(A239,Table7[#All],5,0)</f>
        <v>No</v>
      </c>
      <c r="G239" s="27" t="str">
        <f>VLOOKUP(A239,Table7[#All],6,0)</f>
        <v>No</v>
      </c>
      <c r="H239" s="27">
        <f>VLOOKUP(A239,'Medical Examination'!A238:M2573,11,0)</f>
        <v>0</v>
      </c>
      <c r="I239" s="27" t="str">
        <f>VLOOKUP(A239,'Medical Examination'!A238:M2573,10,0)</f>
        <v>yes</v>
      </c>
      <c r="J239" s="27" t="str">
        <f>VLOOKUP(A239,'Medical Examination'!A238:M2573,12,0)</f>
        <v>Obesity</v>
      </c>
      <c r="K239" s="27" t="str">
        <f>VLOOKUP(A239,'Medical Examination'!A238:M2573,13,0)</f>
        <v>Normal</v>
      </c>
      <c r="L239" s="27" t="str">
        <f>VLOOKUP(A239,'Hospitalisation Details'!A238:R2581,17,0)</f>
        <v>24-Sep-1990</v>
      </c>
      <c r="M239" s="28">
        <f>VLOOKUP(A239,'Hospitalisation Details'!$A$1:$R$2344,6,0)</f>
        <v>34456.269999999997</v>
      </c>
      <c r="N239" s="27" t="str">
        <f>VLOOKUP(A239,'Hospitalisation Details'!$A$1:$R$2344,14,0)</f>
        <v>tier - 1</v>
      </c>
      <c r="O239" s="27" t="str">
        <f>VLOOKUP(A239,'Hospitalisation Details'!$A$1:$R$2344,15,0)</f>
        <v>tier - 2</v>
      </c>
      <c r="P239" s="27" t="str">
        <f>VLOOKUP(A239,'Hospitalisation Details'!$A$1:$R$2344,16,0)</f>
        <v>R1011</v>
      </c>
      <c r="Q239" s="37">
        <f>VLOOKUP(A239,'Hospitalisation Details'!A238:R2581,18,0)</f>
        <v>32.704944435496856</v>
      </c>
    </row>
    <row r="240" spans="1:17" x14ac:dyDescent="0.25">
      <c r="A240" s="27" t="s">
        <v>478</v>
      </c>
      <c r="B240" s="27" t="str">
        <f>VLOOKUP(A240,'Customer Name'!A239:E2574,4,0)</f>
        <v>Brittany L.</v>
      </c>
      <c r="C240" s="27">
        <f>VLOOKUP(A240,Table7[#All],2,0)</f>
        <v>33.11</v>
      </c>
      <c r="D240" s="27">
        <f>VLOOKUP(A240,Table7[#All],3,0)</f>
        <v>4.12</v>
      </c>
      <c r="E240" s="27" t="str">
        <f>VLOOKUP(A240,Table7[#All],4,0)</f>
        <v>No</v>
      </c>
      <c r="F240" s="27" t="str">
        <f>VLOOKUP(A240,Table7[#All],5,0)</f>
        <v>No</v>
      </c>
      <c r="G240" s="27" t="str">
        <f>VLOOKUP(A240,Table7[#All],6,0)</f>
        <v>Yes</v>
      </c>
      <c r="H240" s="27">
        <f>VLOOKUP(A240,'Medical Examination'!A239:M2574,11,0)</f>
        <v>1</v>
      </c>
      <c r="I240" s="27" t="str">
        <f>VLOOKUP(A240,'Medical Examination'!A239:M2574,10,0)</f>
        <v>yes</v>
      </c>
      <c r="J240" s="27" t="str">
        <f>VLOOKUP(A240,'Medical Examination'!A239:M2574,12,0)</f>
        <v>Obesity</v>
      </c>
      <c r="K240" s="27" t="str">
        <f>VLOOKUP(A240,'Medical Examination'!A239:M2574,13,0)</f>
        <v>Normal</v>
      </c>
      <c r="L240" s="27" t="str">
        <f>VLOOKUP(A240,'Hospitalisation Details'!A239:R2582,17,0)</f>
        <v>5-Oct-2003</v>
      </c>
      <c r="M240" s="28">
        <f>VLOOKUP(A240,'Hospitalisation Details'!$A$1:$R$2344,6,0)</f>
        <v>34439.86</v>
      </c>
      <c r="N240" s="27" t="str">
        <f>VLOOKUP(A240,'Hospitalisation Details'!$A$1:$R$2344,14,0)</f>
        <v>tier - 2</v>
      </c>
      <c r="O240" s="27" t="str">
        <f>VLOOKUP(A240,'Hospitalisation Details'!$A$1:$R$2344,15,0)</f>
        <v>tier - 1</v>
      </c>
      <c r="P240" s="27" t="str">
        <f>VLOOKUP(A240,'Hospitalisation Details'!$A$1:$R$2344,16,0)</f>
        <v>R1013</v>
      </c>
      <c r="Q240" s="37">
        <f>VLOOKUP(A240,'Hospitalisation Details'!A239:R2582,18,0)</f>
        <v>19.6748370273794</v>
      </c>
    </row>
    <row r="241" spans="1:17" x14ac:dyDescent="0.25">
      <c r="A241" s="27" t="s">
        <v>480</v>
      </c>
      <c r="B241" s="27" t="str">
        <f>VLOOKUP(A241,'Customer Name'!A240:E2575,4,0)</f>
        <v>Cassie J.</v>
      </c>
      <c r="C241" s="27">
        <f>VLOOKUP(A241,Table7[#All],2,0)</f>
        <v>36.159999999999997</v>
      </c>
      <c r="D241" s="27">
        <f>VLOOKUP(A241,Table7[#All],3,0)</f>
        <v>5.0999999999999996</v>
      </c>
      <c r="E241" s="27" t="str">
        <f>VLOOKUP(A241,Table7[#All],4,0)</f>
        <v>No</v>
      </c>
      <c r="F241" s="27" t="str">
        <f>VLOOKUP(A241,Table7[#All],5,0)</f>
        <v>No</v>
      </c>
      <c r="G241" s="27" t="str">
        <f>VLOOKUP(A241,Table7[#All],6,0)</f>
        <v>No</v>
      </c>
      <c r="H241" s="27">
        <f>VLOOKUP(A241,'Medical Examination'!A240:M2575,11,0)</f>
        <v>1</v>
      </c>
      <c r="I241" s="27" t="str">
        <f>VLOOKUP(A241,'Medical Examination'!A240:M2575,10,0)</f>
        <v>yes</v>
      </c>
      <c r="J241" s="27" t="str">
        <f>VLOOKUP(A241,'Medical Examination'!A240:M2575,12,0)</f>
        <v>Obesity</v>
      </c>
      <c r="K241" s="27" t="str">
        <f>VLOOKUP(A241,'Medical Examination'!A240:M2575,13,0)</f>
        <v>Normal</v>
      </c>
      <c r="L241" s="27" t="str">
        <f>VLOOKUP(A241,'Hospitalisation Details'!A240:R2583,17,0)</f>
        <v>1-Oct-1984</v>
      </c>
      <c r="M241" s="28">
        <f>VLOOKUP(A241,'Hospitalisation Details'!$A$1:$R$2344,6,0)</f>
        <v>34402.22</v>
      </c>
      <c r="N241" s="27" t="str">
        <f>VLOOKUP(A241,'Hospitalisation Details'!$A$1:$R$2344,14,0)</f>
        <v>tier - 2</v>
      </c>
      <c r="O241" s="27" t="str">
        <f>VLOOKUP(A241,'Hospitalisation Details'!$A$1:$R$2344,15,0)</f>
        <v>tier - 3</v>
      </c>
      <c r="P241" s="27" t="str">
        <f>VLOOKUP(A241,'Hospitalisation Details'!$A$1:$R$2344,16,0)</f>
        <v>R1011</v>
      </c>
      <c r="Q241" s="37">
        <f>VLOOKUP(A241,'Hospitalisation Details'!A240:R2583,18,0)</f>
        <v>38.683093771389458</v>
      </c>
    </row>
    <row r="242" spans="1:17" x14ac:dyDescent="0.25">
      <c r="A242" s="27" t="s">
        <v>482</v>
      </c>
      <c r="B242" s="27" t="str">
        <f>VLOOKUP(A242,'Customer Name'!A241:E2576,4,0)</f>
        <v>Peter W</v>
      </c>
      <c r="C242" s="27">
        <f>VLOOKUP(A242,Table7[#All],2,0)</f>
        <v>33.72</v>
      </c>
      <c r="D242" s="27">
        <f>VLOOKUP(A242,Table7[#All],3,0)</f>
        <v>6.21</v>
      </c>
      <c r="E242" s="27" t="str">
        <f>VLOOKUP(A242,Table7[#All],4,0)</f>
        <v>yes</v>
      </c>
      <c r="F242" s="27" t="str">
        <f>VLOOKUP(A242,Table7[#All],5,0)</f>
        <v>No</v>
      </c>
      <c r="G242" s="27" t="str">
        <f>VLOOKUP(A242,Table7[#All],6,0)</f>
        <v>Yes</v>
      </c>
      <c r="H242" s="27">
        <f>VLOOKUP(A242,'Medical Examination'!A241:M2576,11,0)</f>
        <v>1</v>
      </c>
      <c r="I242" s="27" t="str">
        <f>VLOOKUP(A242,'Medical Examination'!A241:M2576,10,0)</f>
        <v>yes</v>
      </c>
      <c r="J242" s="27" t="str">
        <f>VLOOKUP(A242,'Medical Examination'!A241:M2576,12,0)</f>
        <v>Obesity</v>
      </c>
      <c r="K242" s="27" t="str">
        <f>VLOOKUP(A242,'Medical Examination'!A241:M2576,13,0)</f>
        <v>Prediabetes</v>
      </c>
      <c r="L242" s="27" t="str">
        <f>VLOOKUP(A242,'Hospitalisation Details'!A241:R2584,17,0)</f>
        <v>2-Oct-1983</v>
      </c>
      <c r="M242" s="28">
        <f>VLOOKUP(A242,'Hospitalisation Details'!$A$1:$R$2344,6,0)</f>
        <v>34307.22</v>
      </c>
      <c r="N242" s="27" t="str">
        <f>VLOOKUP(A242,'Hospitalisation Details'!$A$1:$R$2344,14,0)</f>
        <v>tier - 2</v>
      </c>
      <c r="O242" s="27" t="str">
        <f>VLOOKUP(A242,'Hospitalisation Details'!$A$1:$R$2344,15,0)</f>
        <v>tier - 2</v>
      </c>
      <c r="P242" s="27" t="str">
        <f>VLOOKUP(A242,'Hospitalisation Details'!$A$1:$R$2344,16,0)</f>
        <v>R1012</v>
      </c>
      <c r="Q242" s="37">
        <f>VLOOKUP(A242,'Hospitalisation Details'!A241:R2584,18,0)</f>
        <v>39.683071786310514</v>
      </c>
    </row>
    <row r="243" spans="1:17" x14ac:dyDescent="0.25">
      <c r="A243" s="27" t="s">
        <v>484</v>
      </c>
      <c r="B243" s="27" t="str">
        <f>VLOOKUP(A243,'Customer Name'!A242:E2577,4,0)</f>
        <v>Douglas</v>
      </c>
      <c r="C243" s="27">
        <f>VLOOKUP(A243,Table7[#All],2,0)</f>
        <v>37.74</v>
      </c>
      <c r="D243" s="27">
        <f>VLOOKUP(A243,Table7[#All],3,0)</f>
        <v>9.5299999999999994</v>
      </c>
      <c r="E243" s="27" t="str">
        <f>VLOOKUP(A243,Table7[#All],4,0)</f>
        <v>yes</v>
      </c>
      <c r="F243" s="27" t="str">
        <f>VLOOKUP(A243,Table7[#All],5,0)</f>
        <v>No</v>
      </c>
      <c r="G243" s="27" t="str">
        <f>VLOOKUP(A243,Table7[#All],6,0)</f>
        <v>No</v>
      </c>
      <c r="H243" s="27">
        <f>VLOOKUP(A243,'Medical Examination'!A242:M2577,11,0)</f>
        <v>1</v>
      </c>
      <c r="I243" s="27" t="str">
        <f>VLOOKUP(A243,'Medical Examination'!A242:M2577,10,0)</f>
        <v>yes</v>
      </c>
      <c r="J243" s="27" t="str">
        <f>VLOOKUP(A243,'Medical Examination'!A242:M2577,12,0)</f>
        <v>Obesity</v>
      </c>
      <c r="K243" s="27" t="str">
        <f>VLOOKUP(A243,'Medical Examination'!A242:M2577,13,0)</f>
        <v>Diabetes</v>
      </c>
      <c r="L243" s="27" t="str">
        <f>VLOOKUP(A243,'Hospitalisation Details'!A242:R2585,17,0)</f>
        <v>11-Oct-1986</v>
      </c>
      <c r="M243" s="28">
        <f>VLOOKUP(A243,'Hospitalisation Details'!$A$1:$R$2344,6,0)</f>
        <v>34293.120000000003</v>
      </c>
      <c r="N243" s="27" t="str">
        <f>VLOOKUP(A243,'Hospitalisation Details'!$A$1:$R$2344,14,0)</f>
        <v>tier - 1</v>
      </c>
      <c r="O243" s="27" t="str">
        <f>VLOOKUP(A243,'Hospitalisation Details'!$A$1:$R$2344,15,0)</f>
        <v>tier - 2</v>
      </c>
      <c r="P243" s="27" t="str">
        <f>VLOOKUP(A243,'Hospitalisation Details'!$A$1:$R$2344,16,0)</f>
        <v>R1011</v>
      </c>
      <c r="Q243" s="37">
        <f>VLOOKUP(A243,'Hospitalisation Details'!A242:R2585,18,0)</f>
        <v>36.658404784206354</v>
      </c>
    </row>
    <row r="244" spans="1:17" x14ac:dyDescent="0.25">
      <c r="A244" s="27" t="s">
        <v>486</v>
      </c>
      <c r="B244" s="27" t="str">
        <f>VLOOKUP(A244,'Customer Name'!A243:E2578,4,0)</f>
        <v>Dan</v>
      </c>
      <c r="C244" s="27">
        <f>VLOOKUP(A244,Table7[#All],2,0)</f>
        <v>48.75</v>
      </c>
      <c r="D244" s="27">
        <f>VLOOKUP(A244,Table7[#All],3,0)</f>
        <v>4.6399999999999997</v>
      </c>
      <c r="E244" s="27" t="str">
        <f>VLOOKUP(A244,Table7[#All],4,0)</f>
        <v>yes</v>
      </c>
      <c r="F244" s="27" t="str">
        <f>VLOOKUP(A244,Table7[#All],5,0)</f>
        <v>No</v>
      </c>
      <c r="G244" s="27" t="str">
        <f>VLOOKUP(A244,Table7[#All],6,0)</f>
        <v>No</v>
      </c>
      <c r="H244" s="27">
        <f>VLOOKUP(A244,'Medical Examination'!A243:M2578,11,0)</f>
        <v>1</v>
      </c>
      <c r="I244" s="27" t="str">
        <f>VLOOKUP(A244,'Medical Examination'!A243:M2578,10,0)</f>
        <v>yes</v>
      </c>
      <c r="J244" s="27" t="str">
        <f>VLOOKUP(A244,'Medical Examination'!A243:M2578,12,0)</f>
        <v>Obesity</v>
      </c>
      <c r="K244" s="27" t="str">
        <f>VLOOKUP(A244,'Medical Examination'!A243:M2578,13,0)</f>
        <v>Normal</v>
      </c>
      <c r="L244" s="27" t="str">
        <f>VLOOKUP(A244,'Hospitalisation Details'!A243:R2586,17,0)</f>
        <v>30-Oct-1995</v>
      </c>
      <c r="M244" s="28">
        <f>VLOOKUP(A244,'Hospitalisation Details'!$A$1:$R$2344,6,0)</f>
        <v>34289.43</v>
      </c>
      <c r="N244" s="27" t="str">
        <f>VLOOKUP(A244,'Hospitalisation Details'!$A$1:$R$2344,14,0)</f>
        <v>tier - 1</v>
      </c>
      <c r="O244" s="27" t="str">
        <f>VLOOKUP(A244,'Hospitalisation Details'!$A$1:$R$2344,15,0)</f>
        <v>tier - 1</v>
      </c>
      <c r="P244" s="27" t="str">
        <f>VLOOKUP(A244,'Hospitalisation Details'!$A$1:$R$2344,16,0)</f>
        <v>R1011</v>
      </c>
      <c r="Q244" s="37">
        <f>VLOOKUP(A244,'Hospitalisation Details'!A243:R2586,18,0)</f>
        <v>27.606401057401811</v>
      </c>
    </row>
    <row r="245" spans="1:17" x14ac:dyDescent="0.25">
      <c r="A245" s="27" t="s">
        <v>488</v>
      </c>
      <c r="B245" s="27" t="str">
        <f>VLOOKUP(A245,'Customer Name'!A244:E2579,4,0)</f>
        <v>Dan M.</v>
      </c>
      <c r="C245" s="27">
        <f>VLOOKUP(A245,Table7[#All],2,0)</f>
        <v>31.065000000000001</v>
      </c>
      <c r="D245" s="27">
        <f>VLOOKUP(A245,Table7[#All],3,0)</f>
        <v>5.05</v>
      </c>
      <c r="E245" s="27" t="str">
        <f>VLOOKUP(A245,Table7[#All],4,0)</f>
        <v>No</v>
      </c>
      <c r="F245" s="27" t="str">
        <f>VLOOKUP(A245,Table7[#All],5,0)</f>
        <v>No</v>
      </c>
      <c r="G245" s="27" t="str">
        <f>VLOOKUP(A245,Table7[#All],6,0)</f>
        <v>No</v>
      </c>
      <c r="H245" s="27">
        <f>VLOOKUP(A245,'Medical Examination'!A244:M2579,11,0)</f>
        <v>1</v>
      </c>
      <c r="I245" s="27" t="str">
        <f>VLOOKUP(A245,'Medical Examination'!A244:M2579,10,0)</f>
        <v>yes</v>
      </c>
      <c r="J245" s="27" t="str">
        <f>VLOOKUP(A245,'Medical Examination'!A244:M2579,12,0)</f>
        <v>Obesity</v>
      </c>
      <c r="K245" s="27" t="str">
        <f>VLOOKUP(A245,'Medical Examination'!A244:M2579,13,0)</f>
        <v>Normal</v>
      </c>
      <c r="L245" s="27" t="str">
        <f>VLOOKUP(A245,'Hospitalisation Details'!A244:R2587,17,0)</f>
        <v>11-Jun-1998</v>
      </c>
      <c r="M245" s="28">
        <f>VLOOKUP(A245,'Hospitalisation Details'!$A$1:$R$2344,6,0)</f>
        <v>34254.050000000003</v>
      </c>
      <c r="N245" s="27" t="str">
        <f>VLOOKUP(A245,'Hospitalisation Details'!$A$1:$R$2344,14,0)</f>
        <v>tier - 1</v>
      </c>
      <c r="O245" s="27" t="str">
        <f>VLOOKUP(A245,'Hospitalisation Details'!$A$1:$R$2344,15,0)</f>
        <v>tier - 3</v>
      </c>
      <c r="P245" s="27" t="str">
        <f>VLOOKUP(A245,'Hospitalisation Details'!$A$1:$R$2344,16,0)</f>
        <v>R1019</v>
      </c>
      <c r="Q245" s="37">
        <f>VLOOKUP(A245,'Hospitalisation Details'!A244:R2587,18,0)</f>
        <v>24.992417860151644</v>
      </c>
    </row>
    <row r="246" spans="1:17" x14ac:dyDescent="0.25">
      <c r="A246" s="27" t="s">
        <v>490</v>
      </c>
      <c r="B246" s="27" t="str">
        <f>VLOOKUP(A246,'Customer Name'!A245:E2580,4,0)</f>
        <v>Eric L.</v>
      </c>
      <c r="C246" s="27">
        <f>VLOOKUP(A246,Table7[#All],2,0)</f>
        <v>23.55</v>
      </c>
      <c r="D246" s="27">
        <f>VLOOKUP(A246,Table7[#All],3,0)</f>
        <v>10.38</v>
      </c>
      <c r="E246" s="27" t="str">
        <f>VLOOKUP(A246,Table7[#All],4,0)</f>
        <v>No</v>
      </c>
      <c r="F246" s="27" t="str">
        <f>VLOOKUP(A246,Table7[#All],5,0)</f>
        <v>No</v>
      </c>
      <c r="G246" s="27" t="str">
        <f>VLOOKUP(A246,Table7[#All],6,0)</f>
        <v>No</v>
      </c>
      <c r="H246" s="27">
        <f>VLOOKUP(A246,'Medical Examination'!A245:M2580,11,0)</f>
        <v>0</v>
      </c>
      <c r="I246" s="27" t="str">
        <f>VLOOKUP(A246,'Medical Examination'!A245:M2580,10,0)</f>
        <v>yes</v>
      </c>
      <c r="J246" s="27" t="str">
        <f>VLOOKUP(A246,'Medical Examination'!A245:M2580,12,0)</f>
        <v>Normal Weight</v>
      </c>
      <c r="K246" s="27" t="str">
        <f>VLOOKUP(A246,'Medical Examination'!A245:M2580,13,0)</f>
        <v>Diabetes</v>
      </c>
      <c r="L246" s="27" t="str">
        <f>VLOOKUP(A246,'Hospitalisation Details'!A245:R2588,17,0)</f>
        <v>5-Jul-1962</v>
      </c>
      <c r="M246" s="28">
        <f>VLOOKUP(A246,'Hospitalisation Details'!$A$1:$R$2344,6,0)</f>
        <v>34218.019999999997</v>
      </c>
      <c r="N246" s="27" t="str">
        <f>VLOOKUP(A246,'Hospitalisation Details'!$A$1:$R$2344,14,0)</f>
        <v>tier - 1</v>
      </c>
      <c r="O246" s="27" t="str">
        <f>VLOOKUP(A246,'Hospitalisation Details'!$A$1:$R$2344,15,0)</f>
        <v>tier - 1</v>
      </c>
      <c r="P246" s="27" t="str">
        <f>VLOOKUP(A246,'Hospitalisation Details'!$A$1:$R$2344,16,0)</f>
        <v>R1011</v>
      </c>
      <c r="Q246" s="37">
        <f>VLOOKUP(A246,'Hospitalisation Details'!A245:R2588,18,0)</f>
        <v>60.926738794435856</v>
      </c>
    </row>
    <row r="247" spans="1:17" x14ac:dyDescent="0.25">
      <c r="A247" s="27" t="s">
        <v>492</v>
      </c>
      <c r="B247" s="27" t="str">
        <f>VLOOKUP(A247,'Customer Name'!A246:E2581,4,0)</f>
        <v>Les J</v>
      </c>
      <c r="C247" s="27">
        <f>VLOOKUP(A247,Table7[#All],2,0)</f>
        <v>30.18</v>
      </c>
      <c r="D247" s="27">
        <f>VLOOKUP(A247,Table7[#All],3,0)</f>
        <v>8.31</v>
      </c>
      <c r="E247" s="27" t="str">
        <f>VLOOKUP(A247,Table7[#All],4,0)</f>
        <v>yes</v>
      </c>
      <c r="F247" s="27" t="str">
        <f>VLOOKUP(A247,Table7[#All],5,0)</f>
        <v>No</v>
      </c>
      <c r="G247" s="27" t="str">
        <f>VLOOKUP(A247,Table7[#All],6,0)</f>
        <v>No</v>
      </c>
      <c r="H247" s="27">
        <f>VLOOKUP(A247,'Medical Examination'!A246:M2581,11,0)</f>
        <v>1</v>
      </c>
      <c r="I247" s="27" t="str">
        <f>VLOOKUP(A247,'Medical Examination'!A246:M2581,10,0)</f>
        <v>yes</v>
      </c>
      <c r="J247" s="27" t="str">
        <f>VLOOKUP(A247,'Medical Examination'!A246:M2581,12,0)</f>
        <v>Obesity</v>
      </c>
      <c r="K247" s="27" t="str">
        <f>VLOOKUP(A247,'Medical Examination'!A246:M2581,13,0)</f>
        <v>Diabetes</v>
      </c>
      <c r="L247" s="27" t="str">
        <f>VLOOKUP(A247,'Hospitalisation Details'!A246:R2589,17,0)</f>
        <v>21-Jul-1975</v>
      </c>
      <c r="M247" s="28">
        <f>VLOOKUP(A247,'Hospitalisation Details'!$A$1:$R$2344,6,0)</f>
        <v>34210.33</v>
      </c>
      <c r="N247" s="27" t="str">
        <f>VLOOKUP(A247,'Hospitalisation Details'!$A$1:$R$2344,14,0)</f>
        <v>tier - 2</v>
      </c>
      <c r="O247" s="27" t="str">
        <f>VLOOKUP(A247,'Hospitalisation Details'!$A$1:$R$2344,15,0)</f>
        <v>tier - 1</v>
      </c>
      <c r="P247" s="27" t="str">
        <f>VLOOKUP(A247,'Hospitalisation Details'!$A$1:$R$2344,16,0)</f>
        <v>R1012</v>
      </c>
      <c r="Q247" s="37">
        <f>VLOOKUP(A247,'Hospitalisation Details'!A246:R2589,18,0)</f>
        <v>47.882941275074032</v>
      </c>
    </row>
    <row r="248" spans="1:17" x14ac:dyDescent="0.25">
      <c r="A248" s="27" t="s">
        <v>494</v>
      </c>
      <c r="B248" s="27" t="str">
        <f>VLOOKUP(A248,'Customer Name'!A247:E2582,4,0)</f>
        <v>Stephanie</v>
      </c>
      <c r="C248" s="27">
        <f>VLOOKUP(A248,Table7[#All],2,0)</f>
        <v>29.94</v>
      </c>
      <c r="D248" s="27">
        <f>VLOOKUP(A248,Table7[#All],3,0)</f>
        <v>7.59</v>
      </c>
      <c r="E248" s="27" t="str">
        <f>VLOOKUP(A248,Table7[#All],4,0)</f>
        <v>No</v>
      </c>
      <c r="F248" s="27" t="str">
        <f>VLOOKUP(A248,Table7[#All],5,0)</f>
        <v>No</v>
      </c>
      <c r="G248" s="27" t="str">
        <f>VLOOKUP(A248,Table7[#All],6,0)</f>
        <v>No</v>
      </c>
      <c r="H248" s="27">
        <f>VLOOKUP(A248,'Medical Examination'!A247:M2582,11,0)</f>
        <v>0</v>
      </c>
      <c r="I248" s="27" t="str">
        <f>VLOOKUP(A248,'Medical Examination'!A247:M2582,10,0)</f>
        <v>yes</v>
      </c>
      <c r="J248" s="27" t="str">
        <f>VLOOKUP(A248,'Medical Examination'!A247:M2582,12,0)</f>
        <v>Overweight</v>
      </c>
      <c r="K248" s="27" t="str">
        <f>VLOOKUP(A248,'Medical Examination'!A247:M2582,13,0)</f>
        <v>Diabetes</v>
      </c>
      <c r="L248" s="27" t="str">
        <f>VLOOKUP(A248,'Hospitalisation Details'!A247:R2590,17,0)</f>
        <v>25-Aug-1971</v>
      </c>
      <c r="M248" s="28">
        <f>VLOOKUP(A248,'Hospitalisation Details'!$A$1:$R$2344,6,0)</f>
        <v>34205.07</v>
      </c>
      <c r="N248" s="27" t="str">
        <f>VLOOKUP(A248,'Hospitalisation Details'!$A$1:$R$2344,14,0)</f>
        <v>tier - 2</v>
      </c>
      <c r="O248" s="27" t="str">
        <f>VLOOKUP(A248,'Hospitalisation Details'!$A$1:$R$2344,15,0)</f>
        <v>tier - 2</v>
      </c>
      <c r="P248" s="27" t="str">
        <f>VLOOKUP(A248,'Hospitalisation Details'!$A$1:$R$2344,16,0)</f>
        <v>R1011</v>
      </c>
      <c r="Q248" s="37">
        <f>VLOOKUP(A248,'Hospitalisation Details'!A247:R2590,18,0)</f>
        <v>51.787116437648514</v>
      </c>
    </row>
    <row r="249" spans="1:17" x14ac:dyDescent="0.25">
      <c r="A249" s="27" t="s">
        <v>496</v>
      </c>
      <c r="B249" s="27" t="str">
        <f>VLOOKUP(A249,'Customer Name'!A248:E2583,4,0)</f>
        <v>Melissa Y</v>
      </c>
      <c r="C249" s="27">
        <f>VLOOKUP(A249,Table7[#All],2,0)</f>
        <v>31.4</v>
      </c>
      <c r="D249" s="27">
        <f>VLOOKUP(A249,Table7[#All],3,0)</f>
        <v>5.49</v>
      </c>
      <c r="E249" s="27" t="str">
        <f>VLOOKUP(A249,Table7[#All],4,0)</f>
        <v>No</v>
      </c>
      <c r="F249" s="27" t="str">
        <f>VLOOKUP(A249,Table7[#All],5,0)</f>
        <v>No</v>
      </c>
      <c r="G249" s="27" t="str">
        <f>VLOOKUP(A249,Table7[#All],6,0)</f>
        <v>No</v>
      </c>
      <c r="H249" s="27">
        <f>VLOOKUP(A249,'Medical Examination'!A248:M2583,11,0)</f>
        <v>0</v>
      </c>
      <c r="I249" s="27" t="str">
        <f>VLOOKUP(A249,'Medical Examination'!A248:M2583,10,0)</f>
        <v>yes</v>
      </c>
      <c r="J249" s="27" t="str">
        <f>VLOOKUP(A249,'Medical Examination'!A248:M2583,12,0)</f>
        <v>Obesity</v>
      </c>
      <c r="K249" s="27" t="str">
        <f>VLOOKUP(A249,'Medical Examination'!A248:M2583,13,0)</f>
        <v>Normal</v>
      </c>
      <c r="L249" s="27" t="str">
        <f>VLOOKUP(A249,'Hospitalisation Details'!A248:R2591,17,0)</f>
        <v>6-Nov-1999</v>
      </c>
      <c r="M249" s="28">
        <f>VLOOKUP(A249,'Hospitalisation Details'!$A$1:$R$2344,6,0)</f>
        <v>34166.269999999997</v>
      </c>
      <c r="N249" s="27" t="str">
        <f>VLOOKUP(A249,'Hospitalisation Details'!$A$1:$R$2344,14,0)</f>
        <v>tier - 2</v>
      </c>
      <c r="O249" s="27" t="str">
        <f>VLOOKUP(A249,'Hospitalisation Details'!$A$1:$R$2344,15,0)</f>
        <v>tier - 3</v>
      </c>
      <c r="P249" s="27" t="str">
        <f>VLOOKUP(A249,'Hospitalisation Details'!$A$1:$R$2344,16,0)</f>
        <v>R1011</v>
      </c>
      <c r="Q249" s="37">
        <f>VLOOKUP(A249,'Hospitalisation Details'!A248:R2591,18,0)</f>
        <v>23.587230314313874</v>
      </c>
    </row>
    <row r="250" spans="1:17" x14ac:dyDescent="0.25">
      <c r="A250" s="27" t="s">
        <v>498</v>
      </c>
      <c r="B250" s="27" t="str">
        <f>VLOOKUP(A250,'Customer Name'!A249:E2584,4,0)</f>
        <v>Ashley</v>
      </c>
      <c r="C250" s="27">
        <f>VLOOKUP(A250,Table7[#All],2,0)</f>
        <v>53.06</v>
      </c>
      <c r="D250" s="27">
        <f>VLOOKUP(A250,Table7[#All],3,0)</f>
        <v>11.68</v>
      </c>
      <c r="E250" s="27" t="str">
        <f>VLOOKUP(A250,Table7[#All],4,0)</f>
        <v>No</v>
      </c>
      <c r="F250" s="27" t="str">
        <f>VLOOKUP(A250,Table7[#All],5,0)</f>
        <v>No</v>
      </c>
      <c r="G250" s="27" t="str">
        <f>VLOOKUP(A250,Table7[#All],6,0)</f>
        <v>No</v>
      </c>
      <c r="H250" s="27">
        <f>VLOOKUP(A250,'Medical Examination'!A249:M2584,11,0)</f>
        <v>0</v>
      </c>
      <c r="I250" s="27" t="str">
        <f>VLOOKUP(A250,'Medical Examination'!A249:M2584,10,0)</f>
        <v>yes</v>
      </c>
      <c r="J250" s="27" t="str">
        <f>VLOOKUP(A250,'Medical Examination'!A249:M2584,12,0)</f>
        <v>Obesity</v>
      </c>
      <c r="K250" s="27" t="str">
        <f>VLOOKUP(A250,'Medical Examination'!A249:M2584,13,0)</f>
        <v>Diabetes</v>
      </c>
      <c r="L250" s="27" t="str">
        <f>VLOOKUP(A250,'Hospitalisation Details'!A249:R2592,17,0)</f>
        <v>26-Dec-2002</v>
      </c>
      <c r="M250" s="28">
        <f>VLOOKUP(A250,'Hospitalisation Details'!$A$1:$R$2344,6,0)</f>
        <v>34084.68</v>
      </c>
      <c r="N250" s="27" t="str">
        <f>VLOOKUP(A250,'Hospitalisation Details'!$A$1:$R$2344,14,0)</f>
        <v>tier - 2</v>
      </c>
      <c r="O250" s="27" t="str">
        <f>VLOOKUP(A250,'Hospitalisation Details'!$A$1:$R$2344,15,0)</f>
        <v>tier - 3</v>
      </c>
      <c r="P250" s="27" t="str">
        <f>VLOOKUP(A250,'Hospitalisation Details'!$A$1:$R$2344,16,0)</f>
        <v>R1011</v>
      </c>
      <c r="Q250" s="37">
        <f>VLOOKUP(A250,'Hospitalisation Details'!A249:R2592,18,0)</f>
        <v>20.4502800248911</v>
      </c>
    </row>
    <row r="251" spans="1:17" x14ac:dyDescent="0.25">
      <c r="A251" s="27" t="s">
        <v>500</v>
      </c>
      <c r="B251" s="27" t="str">
        <f>VLOOKUP(A251,'Customer Name'!A250:E2585,4,0)</f>
        <v>Stephanie M.</v>
      </c>
      <c r="C251" s="27">
        <f>VLOOKUP(A251,Table7[#All],2,0)</f>
        <v>30.25</v>
      </c>
      <c r="D251" s="27">
        <f>VLOOKUP(A251,Table7[#All],3,0)</f>
        <v>4.1900000000000004</v>
      </c>
      <c r="E251" s="27" t="str">
        <f>VLOOKUP(A251,Table7[#All],4,0)</f>
        <v>No</v>
      </c>
      <c r="F251" s="27" t="str">
        <f>VLOOKUP(A251,Table7[#All],5,0)</f>
        <v>No</v>
      </c>
      <c r="G251" s="27" t="str">
        <f>VLOOKUP(A251,Table7[#All],6,0)</f>
        <v>No</v>
      </c>
      <c r="H251" s="27">
        <f>VLOOKUP(A251,'Medical Examination'!A250:M2585,11,0)</f>
        <v>2</v>
      </c>
      <c r="I251" s="27" t="str">
        <f>VLOOKUP(A251,'Medical Examination'!A250:M2585,10,0)</f>
        <v>yes</v>
      </c>
      <c r="J251" s="27" t="str">
        <f>VLOOKUP(A251,'Medical Examination'!A250:M2585,12,0)</f>
        <v>Obesity</v>
      </c>
      <c r="K251" s="27" t="str">
        <f>VLOOKUP(A251,'Medical Examination'!A250:M2585,13,0)</f>
        <v>Normal</v>
      </c>
      <c r="L251" s="27" t="str">
        <f>VLOOKUP(A251,'Hospitalisation Details'!A250:R2593,17,0)</f>
        <v>26-Jul-1972</v>
      </c>
      <c r="M251" s="28">
        <f>VLOOKUP(A251,'Hospitalisation Details'!$A$1:$R$2344,6,0)</f>
        <v>34053.360000000001</v>
      </c>
      <c r="N251" s="27" t="str">
        <f>VLOOKUP(A251,'Hospitalisation Details'!$A$1:$R$2344,14,0)</f>
        <v>tier - 2</v>
      </c>
      <c r="O251" s="27" t="str">
        <f>VLOOKUP(A251,'Hospitalisation Details'!$A$1:$R$2344,15,0)</f>
        <v>tier - 2</v>
      </c>
      <c r="P251" s="27" t="str">
        <f>VLOOKUP(A251,'Hospitalisation Details'!$A$1:$R$2344,16,0)</f>
        <v>R1011</v>
      </c>
      <c r="Q251" s="37">
        <f>VLOOKUP(A251,'Hospitalisation Details'!A250:R2593,18,0)</f>
        <v>50.866529774127308</v>
      </c>
    </row>
    <row r="252" spans="1:17" x14ac:dyDescent="0.25">
      <c r="A252" s="27" t="s">
        <v>502</v>
      </c>
      <c r="B252" s="27" t="str">
        <f>VLOOKUP(A252,'Customer Name'!A251:E2586,4,0)</f>
        <v>Kylie</v>
      </c>
      <c r="C252" s="27">
        <f>VLOOKUP(A252,Table7[#All],2,0)</f>
        <v>46.68</v>
      </c>
      <c r="D252" s="27">
        <f>VLOOKUP(A252,Table7[#All],3,0)</f>
        <v>4.01</v>
      </c>
      <c r="E252" s="27" t="str">
        <f>VLOOKUP(A252,Table7[#All],4,0)</f>
        <v>No</v>
      </c>
      <c r="F252" s="27" t="str">
        <f>VLOOKUP(A252,Table7[#All],5,0)</f>
        <v>No</v>
      </c>
      <c r="G252" s="27" t="str">
        <f>VLOOKUP(A252,Table7[#All],6,0)</f>
        <v>No</v>
      </c>
      <c r="H252" s="27">
        <f>VLOOKUP(A252,'Medical Examination'!A251:M2586,11,0)</f>
        <v>0</v>
      </c>
      <c r="I252" s="27" t="str">
        <f>VLOOKUP(A252,'Medical Examination'!A251:M2586,10,0)</f>
        <v>yes</v>
      </c>
      <c r="J252" s="27" t="str">
        <f>VLOOKUP(A252,'Medical Examination'!A251:M2586,12,0)</f>
        <v>Obesity</v>
      </c>
      <c r="K252" s="27" t="str">
        <f>VLOOKUP(A252,'Medical Examination'!A251:M2586,13,0)</f>
        <v>Normal</v>
      </c>
      <c r="L252" s="27" t="str">
        <f>VLOOKUP(A252,'Hospitalisation Details'!A251:R2594,17,0)</f>
        <v>25-Sep-1994</v>
      </c>
      <c r="M252" s="28">
        <f>VLOOKUP(A252,'Hospitalisation Details'!$A$1:$R$2344,6,0)</f>
        <v>33975.47</v>
      </c>
      <c r="N252" s="27" t="str">
        <f>VLOOKUP(A252,'Hospitalisation Details'!$A$1:$R$2344,14,0)</f>
        <v>tier - 2</v>
      </c>
      <c r="O252" s="27" t="str">
        <f>VLOOKUP(A252,'Hospitalisation Details'!$A$1:$R$2344,15,0)</f>
        <v>tier - 2</v>
      </c>
      <c r="P252" s="27" t="str">
        <f>VLOOKUP(A252,'Hospitalisation Details'!$A$1:$R$2344,16,0)</f>
        <v>R1011</v>
      </c>
      <c r="Q252" s="37">
        <f>VLOOKUP(A252,'Hospitalisation Details'!A251:R2594,18,0)</f>
        <v>28.702199507164369</v>
      </c>
    </row>
    <row r="253" spans="1:17" x14ac:dyDescent="0.25">
      <c r="A253" s="27" t="s">
        <v>504</v>
      </c>
      <c r="B253" s="27" t="str">
        <f>VLOOKUP(A253,'Customer Name'!A252:E2587,4,0)</f>
        <v>Kelly</v>
      </c>
      <c r="C253" s="27">
        <f>VLOOKUP(A253,Table7[#All],2,0)</f>
        <v>30.4</v>
      </c>
      <c r="D253" s="27">
        <f>VLOOKUP(A253,Table7[#All],3,0)</f>
        <v>5.91</v>
      </c>
      <c r="E253" s="27" t="str">
        <f>VLOOKUP(A253,Table7[#All],4,0)</f>
        <v>No</v>
      </c>
      <c r="F253" s="27" t="str">
        <f>VLOOKUP(A253,Table7[#All],5,0)</f>
        <v>yes</v>
      </c>
      <c r="G253" s="27" t="str">
        <f>VLOOKUP(A253,Table7[#All],6,0)</f>
        <v>No</v>
      </c>
      <c r="H253" s="27">
        <f>VLOOKUP(A253,'Medical Examination'!A252:M2587,11,0)</f>
        <v>2</v>
      </c>
      <c r="I253" s="27" t="str">
        <f>VLOOKUP(A253,'Medical Examination'!A252:M2587,10,0)</f>
        <v>yes</v>
      </c>
      <c r="J253" s="27" t="str">
        <f>VLOOKUP(A253,'Medical Examination'!A252:M2587,12,0)</f>
        <v>Obesity</v>
      </c>
      <c r="K253" s="27" t="str">
        <f>VLOOKUP(A253,'Medical Examination'!A252:M2587,13,0)</f>
        <v>Prediabetes</v>
      </c>
      <c r="L253" s="27" t="str">
        <f>VLOOKUP(A253,'Hospitalisation Details'!A252:R2595,17,0)</f>
        <v>27-Dec-2000</v>
      </c>
      <c r="M253" s="28">
        <f>VLOOKUP(A253,'Hospitalisation Details'!$A$1:$R$2344,6,0)</f>
        <v>33907.550000000003</v>
      </c>
      <c r="N253" s="27" t="str">
        <f>VLOOKUP(A253,'Hospitalisation Details'!$A$1:$R$2344,14,0)</f>
        <v>tier - 2</v>
      </c>
      <c r="O253" s="27" t="str">
        <f>VLOOKUP(A253,'Hospitalisation Details'!$A$1:$R$2344,15,0)</f>
        <v>tier - 2</v>
      </c>
      <c r="P253" s="27" t="str">
        <f>VLOOKUP(A253,'Hospitalisation Details'!$A$1:$R$2344,16,0)</f>
        <v>R1012</v>
      </c>
      <c r="Q253" s="37">
        <f>VLOOKUP(A253,'Hospitalisation Details'!A252:R2595,18,0)</f>
        <v>22.444900752908968</v>
      </c>
    </row>
    <row r="254" spans="1:17" x14ac:dyDescent="0.25">
      <c r="A254" s="27" t="s">
        <v>506</v>
      </c>
      <c r="B254" s="27" t="str">
        <f>VLOOKUP(A254,'Customer Name'!A253:E2588,4,0)</f>
        <v>Carrie</v>
      </c>
      <c r="C254" s="27">
        <f>VLOOKUP(A254,Table7[#All],2,0)</f>
        <v>30.2</v>
      </c>
      <c r="D254" s="27">
        <f>VLOOKUP(A254,Table7[#All],3,0)</f>
        <v>4.47</v>
      </c>
      <c r="E254" s="27" t="str">
        <f>VLOOKUP(A254,Table7[#All],4,0)</f>
        <v>yes</v>
      </c>
      <c r="F254" s="27" t="str">
        <f>VLOOKUP(A254,Table7[#All],5,0)</f>
        <v>No</v>
      </c>
      <c r="G254" s="27" t="str">
        <f>VLOOKUP(A254,Table7[#All],6,0)</f>
        <v>Yes</v>
      </c>
      <c r="H254" s="27">
        <f>VLOOKUP(A254,'Medical Examination'!A253:M2588,11,0)</f>
        <v>1</v>
      </c>
      <c r="I254" s="27" t="str">
        <f>VLOOKUP(A254,'Medical Examination'!A253:M2588,10,0)</f>
        <v>yes</v>
      </c>
      <c r="J254" s="27" t="str">
        <f>VLOOKUP(A254,'Medical Examination'!A253:M2588,12,0)</f>
        <v>Obesity</v>
      </c>
      <c r="K254" s="27" t="str">
        <f>VLOOKUP(A254,'Medical Examination'!A253:M2588,13,0)</f>
        <v>Normal</v>
      </c>
      <c r="L254" s="27" t="str">
        <f>VLOOKUP(A254,'Hospitalisation Details'!A253:R2596,17,0)</f>
        <v>9-Aug-1997</v>
      </c>
      <c r="M254" s="28">
        <f>VLOOKUP(A254,'Hospitalisation Details'!$A$1:$R$2344,6,0)</f>
        <v>33900.65</v>
      </c>
      <c r="N254" s="27" t="str">
        <f>VLOOKUP(A254,'Hospitalisation Details'!$A$1:$R$2344,14,0)</f>
        <v>tier - 2</v>
      </c>
      <c r="O254" s="27" t="str">
        <f>VLOOKUP(A254,'Hospitalisation Details'!$A$1:$R$2344,15,0)</f>
        <v>tier - 3</v>
      </c>
      <c r="P254" s="27" t="str">
        <f>VLOOKUP(A254,'Hospitalisation Details'!$A$1:$R$2344,16,0)</f>
        <v>R1011</v>
      </c>
      <c r="Q254" s="37">
        <f>VLOOKUP(A254,'Hospitalisation Details'!A253:R2596,18,0)</f>
        <v>25.830848798296319</v>
      </c>
    </row>
    <row r="255" spans="1:17" x14ac:dyDescent="0.25">
      <c r="A255" s="27" t="s">
        <v>508</v>
      </c>
      <c r="B255" s="27" t="str">
        <f>VLOOKUP(A255,'Customer Name'!A254:E2589,4,0)</f>
        <v>Alex</v>
      </c>
      <c r="C255" s="27">
        <f>VLOOKUP(A255,Table7[#All],2,0)</f>
        <v>51.18</v>
      </c>
      <c r="D255" s="27">
        <f>VLOOKUP(A255,Table7[#All],3,0)</f>
        <v>4.5599999999999996</v>
      </c>
      <c r="E255" s="27" t="str">
        <f>VLOOKUP(A255,Table7[#All],4,0)</f>
        <v>yes</v>
      </c>
      <c r="F255" s="27" t="str">
        <f>VLOOKUP(A255,Table7[#All],5,0)</f>
        <v>yes</v>
      </c>
      <c r="G255" s="27" t="str">
        <f>VLOOKUP(A255,Table7[#All],6,0)</f>
        <v>No</v>
      </c>
      <c r="H255" s="27">
        <f>VLOOKUP(A255,'Medical Examination'!A254:M2589,11,0)</f>
        <v>2</v>
      </c>
      <c r="I255" s="27" t="str">
        <f>VLOOKUP(A255,'Medical Examination'!A254:M2589,10,0)</f>
        <v>yes</v>
      </c>
      <c r="J255" s="27" t="str">
        <f>VLOOKUP(A255,'Medical Examination'!A254:M2589,12,0)</f>
        <v>Obesity</v>
      </c>
      <c r="K255" s="27" t="str">
        <f>VLOOKUP(A255,'Medical Examination'!A254:M2589,13,0)</f>
        <v>Normal</v>
      </c>
      <c r="L255" s="27" t="str">
        <f>VLOOKUP(A255,'Hospitalisation Details'!A254:R2597,17,0)</f>
        <v>26-Oct-2000</v>
      </c>
      <c r="M255" s="28">
        <f>VLOOKUP(A255,'Hospitalisation Details'!$A$1:$R$2344,6,0)</f>
        <v>33829.39</v>
      </c>
      <c r="N255" s="27" t="str">
        <f>VLOOKUP(A255,'Hospitalisation Details'!$A$1:$R$2344,14,0)</f>
        <v>tier - 2</v>
      </c>
      <c r="O255" s="27" t="str">
        <f>VLOOKUP(A255,'Hospitalisation Details'!$A$1:$R$2344,15,0)</f>
        <v>tier - 3</v>
      </c>
      <c r="P255" s="27" t="str">
        <f>VLOOKUP(A255,'Hospitalisation Details'!$A$1:$R$2344,16,0)</f>
        <v>R1011</v>
      </c>
      <c r="Q255" s="37">
        <f>VLOOKUP(A255,'Hospitalisation Details'!A254:R2597,18,0)</f>
        <v>22.614647501711158</v>
      </c>
    </row>
    <row r="256" spans="1:17" x14ac:dyDescent="0.25">
      <c r="A256" s="27" t="s">
        <v>510</v>
      </c>
      <c r="B256" s="27" t="str">
        <f>VLOOKUP(A256,'Customer Name'!A255:E2590,4,0)</f>
        <v>Zach S</v>
      </c>
      <c r="C256" s="27">
        <f>VLOOKUP(A256,Table7[#All],2,0)</f>
        <v>22.18</v>
      </c>
      <c r="D256" s="27">
        <f>VLOOKUP(A256,Table7[#All],3,0)</f>
        <v>9.9</v>
      </c>
      <c r="E256" s="27" t="str">
        <f>VLOOKUP(A256,Table7[#All],4,0)</f>
        <v>No</v>
      </c>
      <c r="F256" s="27" t="str">
        <f>VLOOKUP(A256,Table7[#All],5,0)</f>
        <v>No</v>
      </c>
      <c r="G256" s="27" t="str">
        <f>VLOOKUP(A256,Table7[#All],6,0)</f>
        <v>No</v>
      </c>
      <c r="H256" s="27">
        <f>VLOOKUP(A256,'Medical Examination'!A255:M2590,11,0)</f>
        <v>0</v>
      </c>
      <c r="I256" s="27" t="str">
        <f>VLOOKUP(A256,'Medical Examination'!A255:M2590,10,0)</f>
        <v>yes</v>
      </c>
      <c r="J256" s="27" t="str">
        <f>VLOOKUP(A256,'Medical Examination'!A255:M2590,12,0)</f>
        <v>Normal Weight</v>
      </c>
      <c r="K256" s="27" t="str">
        <f>VLOOKUP(A256,'Medical Examination'!A255:M2590,13,0)</f>
        <v>Diabetes</v>
      </c>
      <c r="L256" s="27" t="str">
        <f>VLOOKUP(A256,'Hospitalisation Details'!A255:R2598,17,0)</f>
        <v>11-Dec-1962</v>
      </c>
      <c r="M256" s="28">
        <f>VLOOKUP(A256,'Hospitalisation Details'!$A$1:$R$2344,6,0)</f>
        <v>33753.32</v>
      </c>
      <c r="N256" s="27" t="str">
        <f>VLOOKUP(A256,'Hospitalisation Details'!$A$1:$R$2344,14,0)</f>
        <v>tier - 1</v>
      </c>
      <c r="O256" s="27" t="str">
        <f>VLOOKUP(A256,'Hospitalisation Details'!$A$1:$R$2344,15,0)</f>
        <v>tier - 3</v>
      </c>
      <c r="P256" s="27" t="str">
        <f>VLOOKUP(A256,'Hospitalisation Details'!$A$1:$R$2344,16,0)</f>
        <v>R1011</v>
      </c>
      <c r="Q256" s="37">
        <f>VLOOKUP(A256,'Hospitalisation Details'!A255:R2598,18,0)</f>
        <v>60.491410907485097</v>
      </c>
    </row>
    <row r="257" spans="1:17" x14ac:dyDescent="0.25">
      <c r="A257" s="27" t="s">
        <v>512</v>
      </c>
      <c r="B257" s="27" t="str">
        <f>VLOOKUP(A257,'Customer Name'!A256:E2591,4,0)</f>
        <v>Alan</v>
      </c>
      <c r="C257" s="27">
        <f>VLOOKUP(A257,Table7[#All],2,0)</f>
        <v>31.92</v>
      </c>
      <c r="D257" s="27">
        <f>VLOOKUP(A257,Table7[#All],3,0)</f>
        <v>5.1100000000000003</v>
      </c>
      <c r="E257" s="27" t="str">
        <f>VLOOKUP(A257,Table7[#All],4,0)</f>
        <v>No</v>
      </c>
      <c r="F257" s="27" t="str">
        <f>VLOOKUP(A257,Table7[#All],5,0)</f>
        <v>No</v>
      </c>
      <c r="G257" s="27" t="str">
        <f>VLOOKUP(A257,Table7[#All],6,0)</f>
        <v>Yes</v>
      </c>
      <c r="H257" s="27">
        <f>VLOOKUP(A257,'Medical Examination'!A256:M2591,11,0)</f>
        <v>1</v>
      </c>
      <c r="I257" s="27" t="str">
        <f>VLOOKUP(A257,'Medical Examination'!A256:M2591,10,0)</f>
        <v>yes</v>
      </c>
      <c r="J257" s="27" t="str">
        <f>VLOOKUP(A257,'Medical Examination'!A256:M2591,12,0)</f>
        <v>Obesity</v>
      </c>
      <c r="K257" s="27" t="str">
        <f>VLOOKUP(A257,'Medical Examination'!A256:M2591,13,0)</f>
        <v>Normal</v>
      </c>
      <c r="L257" s="27" t="str">
        <f>VLOOKUP(A257,'Hospitalisation Details'!A256:R2599,17,0)</f>
        <v>12-Sep-2003</v>
      </c>
      <c r="M257" s="28">
        <f>VLOOKUP(A257,'Hospitalisation Details'!$A$1:$R$2344,6,0)</f>
        <v>33750.29</v>
      </c>
      <c r="N257" s="27" t="str">
        <f>VLOOKUP(A257,'Hospitalisation Details'!$A$1:$R$2344,14,0)</f>
        <v>tier - 1</v>
      </c>
      <c r="O257" s="27" t="str">
        <f>VLOOKUP(A257,'Hospitalisation Details'!$A$1:$R$2344,15,0)</f>
        <v>tier - 3</v>
      </c>
      <c r="P257" s="27" t="str">
        <f>VLOOKUP(A257,'Hospitalisation Details'!$A$1:$R$2344,16,0)</f>
        <v>R1012</v>
      </c>
      <c r="Q257" s="37">
        <f>VLOOKUP(A257,'Hospitalisation Details'!A256:R2599,18,0)</f>
        <v>19.737809647979141</v>
      </c>
    </row>
    <row r="258" spans="1:17" x14ac:dyDescent="0.25">
      <c r="A258" s="27" t="s">
        <v>514</v>
      </c>
      <c r="B258" s="27" t="str">
        <f>VLOOKUP(A258,'Customer Name'!A257:E2592,4,0)</f>
        <v>Nate</v>
      </c>
      <c r="C258" s="27">
        <f>VLOOKUP(A258,Table7[#All],2,0)</f>
        <v>31.73</v>
      </c>
      <c r="D258" s="27">
        <f>VLOOKUP(A258,Table7[#All],3,0)</f>
        <v>5.73</v>
      </c>
      <c r="E258" s="27" t="str">
        <f>VLOOKUP(A258,Table7[#All],4,0)</f>
        <v>No</v>
      </c>
      <c r="F258" s="27" t="str">
        <f>VLOOKUP(A258,Table7[#All],5,0)</f>
        <v>yes</v>
      </c>
      <c r="G258" s="27" t="str">
        <f>VLOOKUP(A258,Table7[#All],6,0)</f>
        <v>No</v>
      </c>
      <c r="H258" s="27">
        <f>VLOOKUP(A258,'Medical Examination'!A257:M2592,11,0)</f>
        <v>1</v>
      </c>
      <c r="I258" s="27" t="str">
        <f>VLOOKUP(A258,'Medical Examination'!A257:M2592,10,0)</f>
        <v>yes</v>
      </c>
      <c r="J258" s="27" t="str">
        <f>VLOOKUP(A258,'Medical Examination'!A257:M2592,12,0)</f>
        <v>Obesity</v>
      </c>
      <c r="K258" s="27" t="str">
        <f>VLOOKUP(A258,'Medical Examination'!A257:M2592,13,0)</f>
        <v>Prediabetes</v>
      </c>
      <c r="L258" s="27" t="str">
        <f>VLOOKUP(A258,'Hospitalisation Details'!A257:R2600,17,0)</f>
        <v>1-Nov-2004</v>
      </c>
      <c r="M258" s="28">
        <f>VLOOKUP(A258,'Hospitalisation Details'!$A$1:$R$2344,6,0)</f>
        <v>33732.69</v>
      </c>
      <c r="N258" s="27" t="str">
        <f>VLOOKUP(A258,'Hospitalisation Details'!$A$1:$R$2344,14,0)</f>
        <v>tier - 1</v>
      </c>
      <c r="O258" s="27" t="str">
        <f>VLOOKUP(A258,'Hospitalisation Details'!$A$1:$R$2344,15,0)</f>
        <v>tier - 1</v>
      </c>
      <c r="P258" s="27" t="str">
        <f>VLOOKUP(A258,'Hospitalisation Details'!$A$1:$R$2344,16,0)</f>
        <v>R1017</v>
      </c>
      <c r="Q258" s="37">
        <f>VLOOKUP(A258,'Hospitalisation Details'!A257:R2600,18,0)</f>
        <v>18.598220396988363</v>
      </c>
    </row>
    <row r="259" spans="1:17" x14ac:dyDescent="0.25">
      <c r="A259" s="27" t="s">
        <v>516</v>
      </c>
      <c r="B259" s="27" t="str">
        <f>VLOOKUP(A259,'Customer Name'!A258:E2593,4,0)</f>
        <v>Jesse G.</v>
      </c>
      <c r="C259" s="27">
        <f>VLOOKUP(A259,Table7[#All],2,0)</f>
        <v>45.52</v>
      </c>
      <c r="D259" s="27">
        <f>VLOOKUP(A259,Table7[#All],3,0)</f>
        <v>6.04</v>
      </c>
      <c r="E259" s="27" t="str">
        <f>VLOOKUP(A259,Table7[#All],4,0)</f>
        <v>No</v>
      </c>
      <c r="F259" s="27" t="str">
        <f>VLOOKUP(A259,Table7[#All],5,0)</f>
        <v>No</v>
      </c>
      <c r="G259" s="27" t="str">
        <f>VLOOKUP(A259,Table7[#All],6,0)</f>
        <v>Yes</v>
      </c>
      <c r="H259" s="27">
        <f>VLOOKUP(A259,'Medical Examination'!A258:M2593,11,0)</f>
        <v>1</v>
      </c>
      <c r="I259" s="27" t="str">
        <f>VLOOKUP(A259,'Medical Examination'!A258:M2593,10,0)</f>
        <v>yes</v>
      </c>
      <c r="J259" s="27" t="str">
        <f>VLOOKUP(A259,'Medical Examination'!A258:M2593,12,0)</f>
        <v>Obesity</v>
      </c>
      <c r="K259" s="27" t="str">
        <f>VLOOKUP(A259,'Medical Examination'!A258:M2593,13,0)</f>
        <v>Prediabetes</v>
      </c>
      <c r="L259" s="27" t="str">
        <f>VLOOKUP(A259,'Hospitalisation Details'!A258:R2601,17,0)</f>
        <v>28-Nov-1993</v>
      </c>
      <c r="M259" s="28">
        <f>VLOOKUP(A259,'Hospitalisation Details'!$A$1:$R$2344,6,0)</f>
        <v>33707.550000000003</v>
      </c>
      <c r="N259" s="27" t="str">
        <f>VLOOKUP(A259,'Hospitalisation Details'!$A$1:$R$2344,14,0)</f>
        <v>tier - 2</v>
      </c>
      <c r="O259" s="27" t="str">
        <f>VLOOKUP(A259,'Hospitalisation Details'!$A$1:$R$2344,15,0)</f>
        <v>tier - 2</v>
      </c>
      <c r="P259" s="27" t="str">
        <f>VLOOKUP(A259,'Hospitalisation Details'!$A$1:$R$2344,16,0)</f>
        <v>R1011</v>
      </c>
      <c r="Q259" s="37">
        <f>VLOOKUP(A259,'Hospitalisation Details'!A258:R2601,18,0)</f>
        <v>29.526938703409289</v>
      </c>
    </row>
    <row r="260" spans="1:17" x14ac:dyDescent="0.25">
      <c r="A260" s="27" t="s">
        <v>518</v>
      </c>
      <c r="B260" s="27" t="str">
        <f>VLOOKUP(A260,'Customer Name'!A259:E2594,4,0)</f>
        <v>Jason</v>
      </c>
      <c r="C260" s="27">
        <f>VLOOKUP(A260,Table7[#All],2,0)</f>
        <v>52.81</v>
      </c>
      <c r="D260" s="27">
        <f>VLOOKUP(A260,Table7[#All],3,0)</f>
        <v>5.19</v>
      </c>
      <c r="E260" s="27" t="str">
        <f>VLOOKUP(A260,Table7[#All],4,0)</f>
        <v>No</v>
      </c>
      <c r="F260" s="27" t="str">
        <f>VLOOKUP(A260,Table7[#All],5,0)</f>
        <v>No</v>
      </c>
      <c r="G260" s="27" t="str">
        <f>VLOOKUP(A260,Table7[#All],6,0)</f>
        <v>Yes</v>
      </c>
      <c r="H260" s="27">
        <f>VLOOKUP(A260,'Medical Examination'!A259:M2594,11,0)</f>
        <v>1</v>
      </c>
      <c r="I260" s="27" t="str">
        <f>VLOOKUP(A260,'Medical Examination'!A259:M2594,10,0)</f>
        <v>yes</v>
      </c>
      <c r="J260" s="27" t="str">
        <f>VLOOKUP(A260,'Medical Examination'!A259:M2594,12,0)</f>
        <v>Obesity</v>
      </c>
      <c r="K260" s="27" t="str">
        <f>VLOOKUP(A260,'Medical Examination'!A259:M2594,13,0)</f>
        <v>Normal</v>
      </c>
      <c r="L260" s="27" t="str">
        <f>VLOOKUP(A260,'Hospitalisation Details'!A259:R2602,17,0)</f>
        <v>9-Sep-2003</v>
      </c>
      <c r="M260" s="28">
        <f>VLOOKUP(A260,'Hospitalisation Details'!$A$1:$R$2344,6,0)</f>
        <v>33611.71</v>
      </c>
      <c r="N260" s="27" t="str">
        <f>VLOOKUP(A260,'Hospitalisation Details'!$A$1:$R$2344,14,0)</f>
        <v>tier - 1</v>
      </c>
      <c r="O260" s="27" t="str">
        <f>VLOOKUP(A260,'Hospitalisation Details'!$A$1:$R$2344,15,0)</f>
        <v>tier - 2</v>
      </c>
      <c r="P260" s="27" t="str">
        <f>VLOOKUP(A260,'Hospitalisation Details'!$A$1:$R$2344,16,0)</f>
        <v>R1011</v>
      </c>
      <c r="Q260" s="37">
        <f>VLOOKUP(A260,'Hospitalisation Details'!A259:R2602,18,0)</f>
        <v>19.746023468057366</v>
      </c>
    </row>
    <row r="261" spans="1:17" x14ac:dyDescent="0.25">
      <c r="A261" s="27" t="s">
        <v>520</v>
      </c>
      <c r="B261" s="27" t="str">
        <f>VLOOKUP(A261,'Customer Name'!A260:E2595,4,0)</f>
        <v>Megan A.</v>
      </c>
      <c r="C261" s="27">
        <f>VLOOKUP(A261,Table7[#All],2,0)</f>
        <v>33.58</v>
      </c>
      <c r="D261" s="27">
        <f>VLOOKUP(A261,Table7[#All],3,0)</f>
        <v>5.56</v>
      </c>
      <c r="E261" s="27" t="str">
        <f>VLOOKUP(A261,Table7[#All],4,0)</f>
        <v>No</v>
      </c>
      <c r="F261" s="27" t="str">
        <f>VLOOKUP(A261,Table7[#All],5,0)</f>
        <v>No</v>
      </c>
      <c r="G261" s="27" t="str">
        <f>VLOOKUP(A261,Table7[#All],6,0)</f>
        <v>No</v>
      </c>
      <c r="H261" s="27">
        <f>VLOOKUP(A261,'Medical Examination'!A260:M2595,11,0)</f>
        <v>1</v>
      </c>
      <c r="I261" s="27" t="str">
        <f>VLOOKUP(A261,'Medical Examination'!A260:M2595,10,0)</f>
        <v>yes</v>
      </c>
      <c r="J261" s="27" t="str">
        <f>VLOOKUP(A261,'Medical Examination'!A260:M2595,12,0)</f>
        <v>Obesity</v>
      </c>
      <c r="K261" s="27" t="str">
        <f>VLOOKUP(A261,'Medical Examination'!A260:M2595,13,0)</f>
        <v>Normal</v>
      </c>
      <c r="L261" s="27" t="str">
        <f>VLOOKUP(A261,'Hospitalisation Details'!A260:R2603,17,0)</f>
        <v>22-Jul-1984</v>
      </c>
      <c r="M261" s="28">
        <f>VLOOKUP(A261,'Hospitalisation Details'!$A$1:$R$2344,6,0)</f>
        <v>33527.1</v>
      </c>
      <c r="N261" s="27" t="str">
        <f>VLOOKUP(A261,'Hospitalisation Details'!$A$1:$R$2344,14,0)</f>
        <v>tier - 2</v>
      </c>
      <c r="O261" s="27" t="str">
        <f>VLOOKUP(A261,'Hospitalisation Details'!$A$1:$R$2344,15,0)</f>
        <v>tier - 3</v>
      </c>
      <c r="P261" s="27" t="str">
        <f>VLOOKUP(A261,'Hospitalisation Details'!$A$1:$R$2344,16,0)</f>
        <v>R1011</v>
      </c>
      <c r="Q261" s="37">
        <f>VLOOKUP(A261,'Hospitalisation Details'!A260:R2603,18,0)</f>
        <v>38.87748117727584</v>
      </c>
    </row>
    <row r="262" spans="1:17" x14ac:dyDescent="0.25">
      <c r="A262" s="27" t="s">
        <v>522</v>
      </c>
      <c r="B262" s="27" t="str">
        <f>VLOOKUP(A262,'Customer Name'!A261:E2596,4,0)</f>
        <v>Luke M</v>
      </c>
      <c r="C262" s="27">
        <f>VLOOKUP(A262,Table7[#All],2,0)</f>
        <v>30.684999999999999</v>
      </c>
      <c r="D262" s="27">
        <f>VLOOKUP(A262,Table7[#All],3,0)</f>
        <v>8.23</v>
      </c>
      <c r="E262" s="27" t="str">
        <f>VLOOKUP(A262,Table7[#All],4,0)</f>
        <v>No</v>
      </c>
      <c r="F262" s="27" t="str">
        <f>VLOOKUP(A262,Table7[#All],5,0)</f>
        <v>No</v>
      </c>
      <c r="G262" s="27" t="str">
        <f>VLOOKUP(A262,Table7[#All],6,0)</f>
        <v>No</v>
      </c>
      <c r="H262" s="27">
        <f>VLOOKUP(A262,'Medical Examination'!A261:M2596,11,0)</f>
        <v>0</v>
      </c>
      <c r="I262" s="27" t="str">
        <f>VLOOKUP(A262,'Medical Examination'!A261:M2596,10,0)</f>
        <v>yes</v>
      </c>
      <c r="J262" s="27" t="str">
        <f>VLOOKUP(A262,'Medical Examination'!A261:M2596,12,0)</f>
        <v>Obesity</v>
      </c>
      <c r="K262" s="27" t="str">
        <f>VLOOKUP(A262,'Medical Examination'!A261:M2596,13,0)</f>
        <v>Diabetes</v>
      </c>
      <c r="L262" s="27" t="str">
        <f>VLOOKUP(A262,'Hospitalisation Details'!A261:R2604,17,0)</f>
        <v>25-Aug-2002</v>
      </c>
      <c r="M262" s="28">
        <f>VLOOKUP(A262,'Hospitalisation Details'!$A$1:$R$2344,6,0)</f>
        <v>33475.82</v>
      </c>
      <c r="N262" s="27" t="str">
        <f>VLOOKUP(A262,'Hospitalisation Details'!$A$1:$R$2344,14,0)</f>
        <v>tier - 1</v>
      </c>
      <c r="O262" s="27" t="str">
        <f>VLOOKUP(A262,'Hospitalisation Details'!$A$1:$R$2344,15,0)</f>
        <v>tier - 1</v>
      </c>
      <c r="P262" s="27" t="str">
        <f>VLOOKUP(A262,'Hospitalisation Details'!$A$1:$R$2344,16,0)</f>
        <v>R1018</v>
      </c>
      <c r="Q262" s="37">
        <f>VLOOKUP(A262,'Hospitalisation Details'!A261:R2604,18,0)</f>
        <v>20.787056627255755</v>
      </c>
    </row>
    <row r="263" spans="1:17" x14ac:dyDescent="0.25">
      <c r="A263" s="27" t="s">
        <v>524</v>
      </c>
      <c r="B263" s="27" t="str">
        <f>VLOOKUP(A263,'Customer Name'!A262:E2597,4,0)</f>
        <v>Jacy D</v>
      </c>
      <c r="C263" s="27">
        <f>VLOOKUP(A263,Table7[#All],2,0)</f>
        <v>37.524999999999999</v>
      </c>
      <c r="D263" s="27">
        <f>VLOOKUP(A263,Table7[#All],3,0)</f>
        <v>9.0299999999999994</v>
      </c>
      <c r="E263" s="27" t="str">
        <f>VLOOKUP(A263,Table7[#All],4,0)</f>
        <v>yes</v>
      </c>
      <c r="F263" s="27" t="str">
        <f>VLOOKUP(A263,Table7[#All],5,0)</f>
        <v>No</v>
      </c>
      <c r="G263" s="27" t="str">
        <f>VLOOKUP(A263,Table7[#All],6,0)</f>
        <v>No</v>
      </c>
      <c r="H263" s="27">
        <f>VLOOKUP(A263,'Medical Examination'!A262:M2597,11,0)</f>
        <v>2</v>
      </c>
      <c r="I263" s="27" t="str">
        <f>VLOOKUP(A263,'Medical Examination'!A262:M2597,10,0)</f>
        <v>No</v>
      </c>
      <c r="J263" s="27" t="str">
        <f>VLOOKUP(A263,'Medical Examination'!A262:M2597,12,0)</f>
        <v>Obesity</v>
      </c>
      <c r="K263" s="27" t="str">
        <f>VLOOKUP(A263,'Medical Examination'!A262:M2597,13,0)</f>
        <v>Diabetes</v>
      </c>
      <c r="L263" s="27" t="str">
        <f>VLOOKUP(A263,'Hospitalisation Details'!A262:R2605,17,0)</f>
        <v>18-Jun-1970</v>
      </c>
      <c r="M263" s="28">
        <f>VLOOKUP(A263,'Hospitalisation Details'!$A$1:$R$2344,6,0)</f>
        <v>33471.97</v>
      </c>
      <c r="N263" s="27" t="str">
        <f>VLOOKUP(A263,'Hospitalisation Details'!$A$1:$R$2344,14,0)</f>
        <v>tier - 2</v>
      </c>
      <c r="O263" s="27" t="str">
        <f>VLOOKUP(A263,'Hospitalisation Details'!$A$1:$R$2344,15,0)</f>
        <v>tier - 2</v>
      </c>
      <c r="P263" s="27" t="str">
        <f>VLOOKUP(A263,'Hospitalisation Details'!$A$1:$R$2344,16,0)</f>
        <v>R1012</v>
      </c>
      <c r="Q263" s="37">
        <f>VLOOKUP(A263,'Hospitalisation Details'!A262:R2605,18,0)</f>
        <v>52.973279926988795</v>
      </c>
    </row>
    <row r="264" spans="1:17" x14ac:dyDescent="0.25">
      <c r="A264" s="27" t="s">
        <v>526</v>
      </c>
      <c r="B264" s="27" t="str">
        <f>VLOOKUP(A264,'Customer Name'!A263:E2598,4,0)</f>
        <v>Simon G.</v>
      </c>
      <c r="C264" s="27">
        <f>VLOOKUP(A264,Table7[#All],2,0)</f>
        <v>34.5</v>
      </c>
      <c r="D264" s="27">
        <f>VLOOKUP(A264,Table7[#All],3,0)</f>
        <v>4.07</v>
      </c>
      <c r="E264" s="27" t="str">
        <f>VLOOKUP(A264,Table7[#All],4,0)</f>
        <v>yes</v>
      </c>
      <c r="F264" s="27" t="str">
        <f>VLOOKUP(A264,Table7[#All],5,0)</f>
        <v>No</v>
      </c>
      <c r="G264" s="27" t="str">
        <f>VLOOKUP(A264,Table7[#All],6,0)</f>
        <v>No</v>
      </c>
      <c r="H264" s="27">
        <f>VLOOKUP(A264,'Medical Examination'!A263:M2598,11,0)</f>
        <v>0</v>
      </c>
      <c r="I264" s="27" t="str">
        <f>VLOOKUP(A264,'Medical Examination'!A263:M2598,10,0)</f>
        <v>yes</v>
      </c>
      <c r="J264" s="27" t="str">
        <f>VLOOKUP(A264,'Medical Examination'!A263:M2598,12,0)</f>
        <v>Obesity</v>
      </c>
      <c r="K264" s="27" t="str">
        <f>VLOOKUP(A264,'Medical Examination'!A263:M2598,13,0)</f>
        <v>Normal</v>
      </c>
      <c r="L264" s="27" t="str">
        <f>VLOOKUP(A264,'Hospitalisation Details'!A263:R2606,17,0)</f>
        <v>7-Dec-1985</v>
      </c>
      <c r="M264" s="28">
        <f>VLOOKUP(A264,'Hospitalisation Details'!$A$1:$R$2344,6,0)</f>
        <v>33450.99</v>
      </c>
      <c r="N264" s="27" t="str">
        <f>VLOOKUP(A264,'Hospitalisation Details'!$A$1:$R$2344,14,0)</f>
        <v>tier - 2</v>
      </c>
      <c r="O264" s="27" t="str">
        <f>VLOOKUP(A264,'Hospitalisation Details'!$A$1:$R$2344,15,0)</f>
        <v>tier - 2</v>
      </c>
      <c r="P264" s="27" t="str">
        <f>VLOOKUP(A264,'Hospitalisation Details'!$A$1:$R$2344,16,0)</f>
        <v>R1011</v>
      </c>
      <c r="Q264" s="37">
        <f>VLOOKUP(A264,'Hospitalisation Details'!A263:R2606,18,0)</f>
        <v>37.502316764953662</v>
      </c>
    </row>
    <row r="265" spans="1:17" x14ac:dyDescent="0.25">
      <c r="A265" s="27" t="s">
        <v>528</v>
      </c>
      <c r="B265" s="27" t="str">
        <f>VLOOKUP(A265,'Customer Name'!A264:E2599,4,0)</f>
        <v>Ainsley E.</v>
      </c>
      <c r="C265" s="27">
        <f>VLOOKUP(A265,Table7[#All],2,0)</f>
        <v>28.16</v>
      </c>
      <c r="D265" s="27">
        <f>VLOOKUP(A265,Table7[#All],3,0)</f>
        <v>5.77</v>
      </c>
      <c r="E265" s="27" t="str">
        <f>VLOOKUP(A265,Table7[#All],4,0)</f>
        <v>No</v>
      </c>
      <c r="F265" s="27" t="str">
        <f>VLOOKUP(A265,Table7[#All],5,0)</f>
        <v>No</v>
      </c>
      <c r="G265" s="27" t="str">
        <f>VLOOKUP(A265,Table7[#All],6,0)</f>
        <v>No</v>
      </c>
      <c r="H265" s="27">
        <f>VLOOKUP(A265,'Medical Examination'!A264:M2599,11,0)</f>
        <v>2</v>
      </c>
      <c r="I265" s="27" t="str">
        <f>VLOOKUP(A265,'Medical Examination'!A264:M2599,10,0)</f>
        <v>yes</v>
      </c>
      <c r="J265" s="27" t="str">
        <f>VLOOKUP(A265,'Medical Examination'!A264:M2599,12,0)</f>
        <v>Overweight</v>
      </c>
      <c r="K265" s="27" t="str">
        <f>VLOOKUP(A265,'Medical Examination'!A264:M2599,13,0)</f>
        <v>Prediabetes</v>
      </c>
      <c r="L265" s="27" t="str">
        <f>VLOOKUP(A265,'Hospitalisation Details'!A264:R2607,17,0)</f>
        <v>5-Sep-1972</v>
      </c>
      <c r="M265" s="28">
        <f>VLOOKUP(A265,'Hospitalisation Details'!$A$1:$R$2344,6,0)</f>
        <v>33344.449999999997</v>
      </c>
      <c r="N265" s="27" t="str">
        <f>VLOOKUP(A265,'Hospitalisation Details'!$A$1:$R$2344,14,0)</f>
        <v>tier - 2</v>
      </c>
      <c r="O265" s="27" t="str">
        <f>VLOOKUP(A265,'Hospitalisation Details'!$A$1:$R$2344,15,0)</f>
        <v>tier - 3</v>
      </c>
      <c r="P265" s="27" t="str">
        <f>VLOOKUP(A265,'Hospitalisation Details'!$A$1:$R$2344,16,0)</f>
        <v>R1011</v>
      </c>
      <c r="Q265" s="37">
        <f>VLOOKUP(A265,'Hospitalisation Details'!A264:R2607,18,0)</f>
        <v>50.75427789185489</v>
      </c>
    </row>
    <row r="266" spans="1:17" x14ac:dyDescent="0.25">
      <c r="A266" s="27" t="s">
        <v>530</v>
      </c>
      <c r="B266" s="27" t="str">
        <f>VLOOKUP(A266,'Customer Name'!A265:E2600,4,0)</f>
        <v>Erica A.</v>
      </c>
      <c r="C266" s="27">
        <f>VLOOKUP(A266,Table7[#All],2,0)</f>
        <v>30.02</v>
      </c>
      <c r="D266" s="27">
        <f>VLOOKUP(A266,Table7[#All],3,0)</f>
        <v>5.98</v>
      </c>
      <c r="E266" s="27" t="str">
        <f>VLOOKUP(A266,Table7[#All],4,0)</f>
        <v>No</v>
      </c>
      <c r="F266" s="27" t="str">
        <f>VLOOKUP(A266,Table7[#All],5,0)</f>
        <v>No</v>
      </c>
      <c r="G266" s="27" t="str">
        <f>VLOOKUP(A266,Table7[#All],6,0)</f>
        <v>Yes</v>
      </c>
      <c r="H266" s="27">
        <f>VLOOKUP(A266,'Medical Examination'!A265:M2600,11,0)</f>
        <v>1</v>
      </c>
      <c r="I266" s="27" t="str">
        <f>VLOOKUP(A266,'Medical Examination'!A265:M2600,10,0)</f>
        <v>yes</v>
      </c>
      <c r="J266" s="27" t="str">
        <f>VLOOKUP(A266,'Medical Examination'!A265:M2600,12,0)</f>
        <v>Obesity</v>
      </c>
      <c r="K266" s="27" t="str">
        <f>VLOOKUP(A266,'Medical Examination'!A265:M2600,13,0)</f>
        <v>Prediabetes</v>
      </c>
      <c r="L266" s="27" t="str">
        <f>VLOOKUP(A266,'Hospitalisation Details'!A265:R2608,17,0)</f>
        <v>28-Nov-2003</v>
      </c>
      <c r="M266" s="28">
        <f>VLOOKUP(A266,'Hospitalisation Details'!$A$1:$R$2344,6,0)</f>
        <v>33307.550000000003</v>
      </c>
      <c r="N266" s="27" t="str">
        <f>VLOOKUP(A266,'Hospitalisation Details'!$A$1:$R$2344,14,0)</f>
        <v>tier - 2</v>
      </c>
      <c r="O266" s="27" t="str">
        <f>VLOOKUP(A266,'Hospitalisation Details'!$A$1:$R$2344,15,0)</f>
        <v>tier - 3</v>
      </c>
      <c r="P266" s="27" t="str">
        <f>VLOOKUP(A266,'Hospitalisation Details'!$A$1:$R$2344,16,0)</f>
        <v>R1012</v>
      </c>
      <c r="Q266" s="37">
        <f>VLOOKUP(A266,'Hospitalisation Details'!A265:R2608,18,0)</f>
        <v>19.526988265971315</v>
      </c>
    </row>
    <row r="267" spans="1:17" x14ac:dyDescent="0.25">
      <c r="A267" s="27" t="s">
        <v>532</v>
      </c>
      <c r="B267" s="27" t="str">
        <f>VLOOKUP(A267,'Customer Name'!A266:E2601,4,0)</f>
        <v>Erik</v>
      </c>
      <c r="C267" s="27">
        <f>VLOOKUP(A267,Table7[#All],2,0)</f>
        <v>37.82</v>
      </c>
      <c r="D267" s="27">
        <f>VLOOKUP(A267,Table7[#All],3,0)</f>
        <v>6.01</v>
      </c>
      <c r="E267" s="27" t="str">
        <f>VLOOKUP(A267,Table7[#All],4,0)</f>
        <v>No</v>
      </c>
      <c r="F267" s="27" t="str">
        <f>VLOOKUP(A267,Table7[#All],5,0)</f>
        <v>No</v>
      </c>
      <c r="G267" s="27" t="str">
        <f>VLOOKUP(A267,Table7[#All],6,0)</f>
        <v>No</v>
      </c>
      <c r="H267" s="27">
        <f>VLOOKUP(A267,'Medical Examination'!A266:M2601,11,0)</f>
        <v>0</v>
      </c>
      <c r="I267" s="27" t="str">
        <f>VLOOKUP(A267,'Medical Examination'!A266:M2601,10,0)</f>
        <v>yes</v>
      </c>
      <c r="J267" s="27" t="str">
        <f>VLOOKUP(A267,'Medical Examination'!A266:M2601,12,0)</f>
        <v>Obesity</v>
      </c>
      <c r="K267" s="27" t="str">
        <f>VLOOKUP(A267,'Medical Examination'!A266:M2601,13,0)</f>
        <v>Prediabetes</v>
      </c>
      <c r="L267" s="27" t="str">
        <f>VLOOKUP(A267,'Hospitalisation Details'!A266:R2609,17,0)</f>
        <v>12-Oct-1990</v>
      </c>
      <c r="M267" s="28">
        <f>VLOOKUP(A267,'Hospitalisation Details'!$A$1:$R$2344,6,0)</f>
        <v>33292.83</v>
      </c>
      <c r="N267" s="27" t="str">
        <f>VLOOKUP(A267,'Hospitalisation Details'!$A$1:$R$2344,14,0)</f>
        <v>tier - 2</v>
      </c>
      <c r="O267" s="27" t="str">
        <f>VLOOKUP(A267,'Hospitalisation Details'!$A$1:$R$2344,15,0)</f>
        <v>tier - 1</v>
      </c>
      <c r="P267" s="27" t="str">
        <f>VLOOKUP(A267,'Hospitalisation Details'!$A$1:$R$2344,16,0)</f>
        <v>R1011</v>
      </c>
      <c r="Q267" s="37">
        <f>VLOOKUP(A267,'Hospitalisation Details'!A266:R2609,18,0)</f>
        <v>32.655661137059106</v>
      </c>
    </row>
    <row r="268" spans="1:17" x14ac:dyDescent="0.25">
      <c r="A268" s="27" t="s">
        <v>534</v>
      </c>
      <c r="B268" s="27" t="str">
        <f>VLOOKUP(A268,'Customer Name'!A267:E2602,4,0)</f>
        <v>Erin C.</v>
      </c>
      <c r="C268" s="27">
        <f>VLOOKUP(A268,Table7[#All],2,0)</f>
        <v>33.14</v>
      </c>
      <c r="D268" s="27">
        <f>VLOOKUP(A268,Table7[#All],3,0)</f>
        <v>5.67</v>
      </c>
      <c r="E268" s="27" t="str">
        <f>VLOOKUP(A268,Table7[#All],4,0)</f>
        <v>yes</v>
      </c>
      <c r="F268" s="27" t="str">
        <f>VLOOKUP(A268,Table7[#All],5,0)</f>
        <v>No</v>
      </c>
      <c r="G268" s="27" t="str">
        <f>VLOOKUP(A268,Table7[#All],6,0)</f>
        <v>No</v>
      </c>
      <c r="H268" s="27">
        <f>VLOOKUP(A268,'Medical Examination'!A267:M2602,11,0)</f>
        <v>0</v>
      </c>
      <c r="I268" s="27" t="str">
        <f>VLOOKUP(A268,'Medical Examination'!A267:M2602,10,0)</f>
        <v>yes</v>
      </c>
      <c r="J268" s="27" t="str">
        <f>VLOOKUP(A268,'Medical Examination'!A267:M2602,12,0)</f>
        <v>Obesity</v>
      </c>
      <c r="K268" s="27" t="str">
        <f>VLOOKUP(A268,'Medical Examination'!A267:M2602,13,0)</f>
        <v>Normal</v>
      </c>
      <c r="L268" s="27" t="str">
        <f>VLOOKUP(A268,'Hospitalisation Details'!A267:R2610,17,0)</f>
        <v>15-Jul-1985</v>
      </c>
      <c r="M268" s="28">
        <f>VLOOKUP(A268,'Hospitalisation Details'!$A$1:$R$2344,6,0)</f>
        <v>33121</v>
      </c>
      <c r="N268" s="27" t="str">
        <f>VLOOKUP(A268,'Hospitalisation Details'!$A$1:$R$2344,14,0)</f>
        <v>tier - 2</v>
      </c>
      <c r="O268" s="27" t="str">
        <f>VLOOKUP(A268,'Hospitalisation Details'!$A$1:$R$2344,15,0)</f>
        <v>tier - 1</v>
      </c>
      <c r="P268" s="27" t="str">
        <f>VLOOKUP(A268,'Hospitalisation Details'!$A$1:$R$2344,16,0)</f>
        <v>R1011</v>
      </c>
      <c r="Q268" s="37">
        <f>VLOOKUP(A268,'Hospitalisation Details'!A267:R2610,18,0)</f>
        <v>37.899326032013477</v>
      </c>
    </row>
    <row r="269" spans="1:17" x14ac:dyDescent="0.25">
      <c r="A269" s="27" t="s">
        <v>536</v>
      </c>
      <c r="B269" s="27" t="str">
        <f>VLOOKUP(A269,'Customer Name'!A268:E2603,4,0)</f>
        <v>Adrienne</v>
      </c>
      <c r="C269" s="27">
        <f>VLOOKUP(A269,Table7[#All],2,0)</f>
        <v>25.14</v>
      </c>
      <c r="D269" s="27">
        <f>VLOOKUP(A269,Table7[#All],3,0)</f>
        <v>6.02</v>
      </c>
      <c r="E269" s="27" t="str">
        <f>VLOOKUP(A269,Table7[#All],4,0)</f>
        <v>yes</v>
      </c>
      <c r="F269" s="27" t="str">
        <f>VLOOKUP(A269,Table7[#All],5,0)</f>
        <v>No</v>
      </c>
      <c r="G269" s="27" t="str">
        <f>VLOOKUP(A269,Table7[#All],6,0)</f>
        <v>Yes</v>
      </c>
      <c r="H269" s="27">
        <f>VLOOKUP(A269,'Medical Examination'!A268:M2603,11,0)</f>
        <v>1</v>
      </c>
      <c r="I269" s="27" t="str">
        <f>VLOOKUP(A269,'Medical Examination'!A268:M2603,10,0)</f>
        <v>yes</v>
      </c>
      <c r="J269" s="27" t="str">
        <f>VLOOKUP(A269,'Medical Examination'!A268:M2603,12,0)</f>
        <v>Overweight</v>
      </c>
      <c r="K269" s="27" t="str">
        <f>VLOOKUP(A269,'Medical Examination'!A268:M2603,13,0)</f>
        <v>Prediabetes</v>
      </c>
      <c r="L269" s="27" t="str">
        <f>VLOOKUP(A269,'Hospitalisation Details'!A268:R2611,17,0)</f>
        <v>30-Oct-1969</v>
      </c>
      <c r="M269" s="28">
        <f>VLOOKUP(A269,'Hospitalisation Details'!$A$1:$R$2344,6,0)</f>
        <v>33090.660000000003</v>
      </c>
      <c r="N269" s="27" t="str">
        <f>VLOOKUP(A269,'Hospitalisation Details'!$A$1:$R$2344,14,0)</f>
        <v>tier - 2</v>
      </c>
      <c r="O269" s="27" t="str">
        <f>VLOOKUP(A269,'Hospitalisation Details'!$A$1:$R$2344,15,0)</f>
        <v>tier - 2</v>
      </c>
      <c r="P269" s="27" t="str">
        <f>VLOOKUP(A269,'Hospitalisation Details'!$A$1:$R$2344,16,0)</f>
        <v>R1011</v>
      </c>
      <c r="Q269" s="37">
        <f>VLOOKUP(A269,'Hospitalisation Details'!A268:R2611,18,0)</f>
        <v>53.606381919553961</v>
      </c>
    </row>
    <row r="270" spans="1:17" x14ac:dyDescent="0.25">
      <c r="A270" s="27" t="s">
        <v>538</v>
      </c>
      <c r="B270" s="27" t="str">
        <f>VLOOKUP(A270,'Customer Name'!A269:E2604,4,0)</f>
        <v>Adam</v>
      </c>
      <c r="C270" s="27">
        <f>VLOOKUP(A270,Table7[#All],2,0)</f>
        <v>20.18</v>
      </c>
      <c r="D270" s="27">
        <f>VLOOKUP(A270,Table7[#All],3,0)</f>
        <v>11.19</v>
      </c>
      <c r="E270" s="27" t="str">
        <f>VLOOKUP(A270,Table7[#All],4,0)</f>
        <v>No</v>
      </c>
      <c r="F270" s="27" t="str">
        <f>VLOOKUP(A270,Table7[#All],5,0)</f>
        <v>No</v>
      </c>
      <c r="G270" s="27" t="str">
        <f>VLOOKUP(A270,Table7[#All],6,0)</f>
        <v>No</v>
      </c>
      <c r="H270" s="27">
        <f>VLOOKUP(A270,'Medical Examination'!A269:M2604,11,0)</f>
        <v>0</v>
      </c>
      <c r="I270" s="27" t="str">
        <f>VLOOKUP(A270,'Medical Examination'!A269:M2604,10,0)</f>
        <v>yes</v>
      </c>
      <c r="J270" s="27" t="str">
        <f>VLOOKUP(A270,'Medical Examination'!A269:M2604,12,0)</f>
        <v>Normal Weight</v>
      </c>
      <c r="K270" s="27" t="str">
        <f>VLOOKUP(A270,'Medical Examination'!A269:M2604,13,0)</f>
        <v>Diabetes</v>
      </c>
      <c r="L270" s="27" t="str">
        <f>VLOOKUP(A270,'Hospitalisation Details'!A269:R2612,17,0)</f>
        <v>1-Jul-1962</v>
      </c>
      <c r="M270" s="28">
        <f>VLOOKUP(A270,'Hospitalisation Details'!$A$1:$R$2344,6,0)</f>
        <v>33074.94</v>
      </c>
      <c r="N270" s="27" t="str">
        <f>VLOOKUP(A270,'Hospitalisation Details'!$A$1:$R$2344,14,0)</f>
        <v>tier - 1</v>
      </c>
      <c r="O270" s="27" t="str">
        <f>VLOOKUP(A270,'Hospitalisation Details'!$A$1:$R$2344,15,0)</f>
        <v>tier - 2</v>
      </c>
      <c r="P270" s="27" t="str">
        <f>VLOOKUP(A270,'Hospitalisation Details'!$A$1:$R$2344,16,0)</f>
        <v>R1011</v>
      </c>
      <c r="Q270" s="37">
        <f>VLOOKUP(A270,'Hospitalisation Details'!A269:R2612,18,0)</f>
        <v>60.937690439390593</v>
      </c>
    </row>
    <row r="271" spans="1:17" x14ac:dyDescent="0.25">
      <c r="A271" s="27" t="s">
        <v>540</v>
      </c>
      <c r="B271" s="27" t="str">
        <f>VLOOKUP(A271,'Customer Name'!A270:E2605,4,0)</f>
        <v>Yutaka</v>
      </c>
      <c r="C271" s="27">
        <f>VLOOKUP(A271,Table7[#All],2,0)</f>
        <v>44.36</v>
      </c>
      <c r="D271" s="27">
        <f>VLOOKUP(A271,Table7[#All],3,0)</f>
        <v>5.1100000000000003</v>
      </c>
      <c r="E271" s="27" t="str">
        <f>VLOOKUP(A271,Table7[#All],4,0)</f>
        <v>No</v>
      </c>
      <c r="F271" s="27" t="str">
        <f>VLOOKUP(A271,Table7[#All],5,0)</f>
        <v>No</v>
      </c>
      <c r="G271" s="27" t="str">
        <f>VLOOKUP(A271,Table7[#All],6,0)</f>
        <v>No</v>
      </c>
      <c r="H271" s="27">
        <f>VLOOKUP(A271,'Medical Examination'!A270:M2605,11,0)</f>
        <v>0</v>
      </c>
      <c r="I271" s="27" t="str">
        <f>VLOOKUP(A271,'Medical Examination'!A270:M2605,10,0)</f>
        <v>yes</v>
      </c>
      <c r="J271" s="27" t="str">
        <f>VLOOKUP(A271,'Medical Examination'!A270:M2605,12,0)</f>
        <v>Obesity</v>
      </c>
      <c r="K271" s="27" t="str">
        <f>VLOOKUP(A271,'Medical Examination'!A270:M2605,13,0)</f>
        <v>Normal</v>
      </c>
      <c r="L271" s="27" t="str">
        <f>VLOOKUP(A271,'Hospitalisation Details'!A270:R2613,17,0)</f>
        <v>28-Jul-1994</v>
      </c>
      <c r="M271" s="28">
        <f>VLOOKUP(A271,'Hospitalisation Details'!$A$1:$R$2344,6,0)</f>
        <v>33057.230000000003</v>
      </c>
      <c r="N271" s="27" t="str">
        <f>VLOOKUP(A271,'Hospitalisation Details'!$A$1:$R$2344,14,0)</f>
        <v>tier - 1</v>
      </c>
      <c r="O271" s="27" t="str">
        <f>VLOOKUP(A271,'Hospitalisation Details'!$A$1:$R$2344,15,0)</f>
        <v>tier - 2</v>
      </c>
      <c r="P271" s="27" t="str">
        <f>VLOOKUP(A271,'Hospitalisation Details'!$A$1:$R$2344,16,0)</f>
        <v>R1011</v>
      </c>
      <c r="Q271" s="37">
        <f>VLOOKUP(A271,'Hospitalisation Details'!A270:R2613,18,0)</f>
        <v>28.863740074838002</v>
      </c>
    </row>
    <row r="272" spans="1:17" x14ac:dyDescent="0.25">
      <c r="A272" s="27" t="s">
        <v>542</v>
      </c>
      <c r="B272" s="27" t="str">
        <f>VLOOKUP(A272,'Customer Name'!A271:E2606,4,0)</f>
        <v>Tyler M</v>
      </c>
      <c r="C272" s="27">
        <f>VLOOKUP(A272,Table7[#All],2,0)</f>
        <v>23.82</v>
      </c>
      <c r="D272" s="27">
        <f>VLOOKUP(A272,Table7[#All],3,0)</f>
        <v>10.85</v>
      </c>
      <c r="E272" s="27" t="str">
        <f>VLOOKUP(A272,Table7[#All],4,0)</f>
        <v>yes</v>
      </c>
      <c r="F272" s="27" t="str">
        <f>VLOOKUP(A272,Table7[#All],5,0)</f>
        <v>No</v>
      </c>
      <c r="G272" s="27" t="str">
        <f>VLOOKUP(A272,Table7[#All],6,0)</f>
        <v>No</v>
      </c>
      <c r="H272" s="27">
        <f>VLOOKUP(A272,'Medical Examination'!A271:M2606,11,0)</f>
        <v>0</v>
      </c>
      <c r="I272" s="27" t="str">
        <f>VLOOKUP(A272,'Medical Examination'!A271:M2606,10,0)</f>
        <v>yes</v>
      </c>
      <c r="J272" s="27" t="str">
        <f>VLOOKUP(A272,'Medical Examination'!A271:M2606,12,0)</f>
        <v>Normal Weight</v>
      </c>
      <c r="K272" s="27" t="str">
        <f>VLOOKUP(A272,'Medical Examination'!A271:M2606,13,0)</f>
        <v>Diabetes</v>
      </c>
      <c r="L272" s="27" t="str">
        <f>VLOOKUP(A272,'Hospitalisation Details'!A271:R2614,17,0)</f>
        <v>10-Jul-1967</v>
      </c>
      <c r="M272" s="28">
        <f>VLOOKUP(A272,'Hospitalisation Details'!$A$1:$R$2344,6,0)</f>
        <v>33025.32</v>
      </c>
      <c r="N272" s="27" t="str">
        <f>VLOOKUP(A272,'Hospitalisation Details'!$A$1:$R$2344,14,0)</f>
        <v>tier - 2</v>
      </c>
      <c r="O272" s="27" t="str">
        <f>VLOOKUP(A272,'Hospitalisation Details'!$A$1:$R$2344,15,0)</f>
        <v>tier - 3</v>
      </c>
      <c r="P272" s="27" t="str">
        <f>VLOOKUP(A272,'Hospitalisation Details'!$A$1:$R$2344,16,0)</f>
        <v>R1011</v>
      </c>
      <c r="Q272" s="37">
        <f>VLOOKUP(A272,'Hospitalisation Details'!A271:R2614,18,0)</f>
        <v>55.913060185407559</v>
      </c>
    </row>
    <row r="273" spans="1:17" x14ac:dyDescent="0.25">
      <c r="A273" s="27" t="s">
        <v>544</v>
      </c>
      <c r="B273" s="27" t="str">
        <f>VLOOKUP(A273,'Customer Name'!A272:E2607,4,0)</f>
        <v>Stephen</v>
      </c>
      <c r="C273" s="27">
        <f>VLOOKUP(A273,Table7[#All],2,0)</f>
        <v>45</v>
      </c>
      <c r="D273" s="27">
        <f>VLOOKUP(A273,Table7[#All],3,0)</f>
        <v>5.24</v>
      </c>
      <c r="E273" s="27" t="str">
        <f>VLOOKUP(A273,Table7[#All],4,0)</f>
        <v>yes</v>
      </c>
      <c r="F273" s="27" t="str">
        <f>VLOOKUP(A273,Table7[#All],5,0)</f>
        <v>No</v>
      </c>
      <c r="G273" s="27" t="str">
        <f>VLOOKUP(A273,Table7[#All],6,0)</f>
        <v>No</v>
      </c>
      <c r="H273" s="27">
        <f>VLOOKUP(A273,'Medical Examination'!A272:M2607,11,0)</f>
        <v>1</v>
      </c>
      <c r="I273" s="27" t="str">
        <f>VLOOKUP(A273,'Medical Examination'!A272:M2607,10,0)</f>
        <v>yes</v>
      </c>
      <c r="J273" s="27" t="str">
        <f>VLOOKUP(A273,'Medical Examination'!A272:M2607,12,0)</f>
        <v>Obesity</v>
      </c>
      <c r="K273" s="27" t="str">
        <f>VLOOKUP(A273,'Medical Examination'!A272:M2607,13,0)</f>
        <v>Normal</v>
      </c>
      <c r="L273" s="27" t="str">
        <f>VLOOKUP(A273,'Hospitalisation Details'!A272:R2615,17,0)</f>
        <v>8-Jul-1995</v>
      </c>
      <c r="M273" s="28">
        <f>VLOOKUP(A273,'Hospitalisation Details'!$A$1:$R$2344,6,0)</f>
        <v>33017.46</v>
      </c>
      <c r="N273" s="27" t="str">
        <f>VLOOKUP(A273,'Hospitalisation Details'!$A$1:$R$2344,14,0)</f>
        <v>tier - 1</v>
      </c>
      <c r="O273" s="27" t="str">
        <f>VLOOKUP(A273,'Hospitalisation Details'!$A$1:$R$2344,15,0)</f>
        <v>tier - 1</v>
      </c>
      <c r="P273" s="27" t="str">
        <f>VLOOKUP(A273,'Hospitalisation Details'!$A$1:$R$2344,16,0)</f>
        <v>R1011</v>
      </c>
      <c r="Q273" s="37">
        <f>VLOOKUP(A273,'Hospitalisation Details'!A272:R2615,18,0)</f>
        <v>27.91852341389728</v>
      </c>
    </row>
    <row r="274" spans="1:17" x14ac:dyDescent="0.25">
      <c r="A274" s="27" t="s">
        <v>546</v>
      </c>
      <c r="B274" s="27" t="str">
        <f>VLOOKUP(A274,'Customer Name'!A273:E2608,4,0)</f>
        <v>Andrew B.</v>
      </c>
      <c r="C274" s="27">
        <f>VLOOKUP(A274,Table7[#All],2,0)</f>
        <v>26.62</v>
      </c>
      <c r="D274" s="27">
        <f>VLOOKUP(A274,Table7[#All],3,0)</f>
        <v>10.08</v>
      </c>
      <c r="E274" s="27" t="str">
        <f>VLOOKUP(A274,Table7[#All],4,0)</f>
        <v>No</v>
      </c>
      <c r="F274" s="27" t="str">
        <f>VLOOKUP(A274,Table7[#All],5,0)</f>
        <v>No</v>
      </c>
      <c r="G274" s="27" t="str">
        <f>VLOOKUP(A274,Table7[#All],6,0)</f>
        <v>No</v>
      </c>
      <c r="H274" s="27">
        <f>VLOOKUP(A274,'Medical Examination'!A273:M2608,11,0)</f>
        <v>0</v>
      </c>
      <c r="I274" s="27" t="str">
        <f>VLOOKUP(A274,'Medical Examination'!A273:M2608,10,0)</f>
        <v>yes</v>
      </c>
      <c r="J274" s="27" t="str">
        <f>VLOOKUP(A274,'Medical Examination'!A273:M2608,12,0)</f>
        <v>Overweight</v>
      </c>
      <c r="K274" s="27" t="str">
        <f>VLOOKUP(A274,'Medical Examination'!A273:M2608,13,0)</f>
        <v>Diabetes</v>
      </c>
      <c r="L274" s="27" t="str">
        <f>VLOOKUP(A274,'Hospitalisation Details'!A273:R2616,17,0)</f>
        <v>24-Aug-1971</v>
      </c>
      <c r="M274" s="28">
        <f>VLOOKUP(A274,'Hospitalisation Details'!$A$1:$R$2344,6,0)</f>
        <v>32947.629999999997</v>
      </c>
      <c r="N274" s="27" t="str">
        <f>VLOOKUP(A274,'Hospitalisation Details'!$A$1:$R$2344,14,0)</f>
        <v>tier - 2</v>
      </c>
      <c r="O274" s="27" t="str">
        <f>VLOOKUP(A274,'Hospitalisation Details'!$A$1:$R$2344,15,0)</f>
        <v>tier - 1</v>
      </c>
      <c r="P274" s="27" t="str">
        <f>VLOOKUP(A274,'Hospitalisation Details'!$A$1:$R$2344,16,0)</f>
        <v>R1011</v>
      </c>
      <c r="Q274" s="37">
        <f>VLOOKUP(A274,'Hospitalisation Details'!A273:R2616,18,0)</f>
        <v>51.789854323793776</v>
      </c>
    </row>
    <row r="275" spans="1:17" x14ac:dyDescent="0.25">
      <c r="A275" s="27" t="s">
        <v>548</v>
      </c>
      <c r="B275" s="27" t="str">
        <f>VLOOKUP(A275,'Customer Name'!A274:E2609,4,0)</f>
        <v>James</v>
      </c>
      <c r="C275" s="27">
        <f>VLOOKUP(A275,Table7[#All],2,0)</f>
        <v>32.67</v>
      </c>
      <c r="D275" s="27">
        <f>VLOOKUP(A275,Table7[#All],3,0)</f>
        <v>10.97</v>
      </c>
      <c r="E275" s="27" t="str">
        <f>VLOOKUP(A275,Table7[#All],4,0)</f>
        <v>yes</v>
      </c>
      <c r="F275" s="27" t="str">
        <f>VLOOKUP(A275,Table7[#All],5,0)</f>
        <v>No</v>
      </c>
      <c r="G275" s="27" t="str">
        <f>VLOOKUP(A275,Table7[#All],6,0)</f>
        <v>No</v>
      </c>
      <c r="H275" s="27">
        <f>VLOOKUP(A275,'Medical Examination'!A274:M2609,11,0)</f>
        <v>0</v>
      </c>
      <c r="I275" s="27" t="str">
        <f>VLOOKUP(A275,'Medical Examination'!A274:M2609,10,0)</f>
        <v>yes</v>
      </c>
      <c r="J275" s="27" t="str">
        <f>VLOOKUP(A275,'Medical Examination'!A274:M2609,12,0)</f>
        <v>Obesity</v>
      </c>
      <c r="K275" s="27" t="str">
        <f>VLOOKUP(A275,'Medical Examination'!A274:M2609,13,0)</f>
        <v>Diabetes</v>
      </c>
      <c r="L275" s="27" t="str">
        <f>VLOOKUP(A275,'Hospitalisation Details'!A274:R2617,17,0)</f>
        <v>17-Nov-1981</v>
      </c>
      <c r="M275" s="28">
        <f>VLOOKUP(A275,'Hospitalisation Details'!$A$1:$R$2344,6,0)</f>
        <v>32906.69</v>
      </c>
      <c r="N275" s="27" t="str">
        <f>VLOOKUP(A275,'Hospitalisation Details'!$A$1:$R$2344,14,0)</f>
        <v>tier - 2</v>
      </c>
      <c r="O275" s="27" t="str">
        <f>VLOOKUP(A275,'Hospitalisation Details'!$A$1:$R$2344,15,0)</f>
        <v>tier - 3</v>
      </c>
      <c r="P275" s="27" t="str">
        <f>VLOOKUP(A275,'Hospitalisation Details'!$A$1:$R$2344,16,0)</f>
        <v>R1011</v>
      </c>
      <c r="Q275" s="37">
        <f>VLOOKUP(A275,'Hospitalisation Details'!A274:R2617,18,0)</f>
        <v>41.557083731295762</v>
      </c>
    </row>
    <row r="276" spans="1:17" x14ac:dyDescent="0.25">
      <c r="A276" s="27" t="s">
        <v>550</v>
      </c>
      <c r="B276" s="27" t="str">
        <f>VLOOKUP(A276,'Customer Name'!A275:E2610,4,0)</f>
        <v>Shawn P.</v>
      </c>
      <c r="C276" s="27">
        <f>VLOOKUP(A276,Table7[#All],2,0)</f>
        <v>44.44</v>
      </c>
      <c r="D276" s="27">
        <f>VLOOKUP(A276,Table7[#All],3,0)</f>
        <v>4.9000000000000004</v>
      </c>
      <c r="E276" s="27" t="str">
        <f>VLOOKUP(A276,Table7[#All],4,0)</f>
        <v>yes</v>
      </c>
      <c r="F276" s="27" t="str">
        <f>VLOOKUP(A276,Table7[#All],5,0)</f>
        <v>No</v>
      </c>
      <c r="G276" s="27" t="str">
        <f>VLOOKUP(A276,Table7[#All],6,0)</f>
        <v>No</v>
      </c>
      <c r="H276" s="27">
        <f>VLOOKUP(A276,'Medical Examination'!A275:M2610,11,0)</f>
        <v>1</v>
      </c>
      <c r="I276" s="27" t="str">
        <f>VLOOKUP(A276,'Medical Examination'!A275:M2610,10,0)</f>
        <v>yes</v>
      </c>
      <c r="J276" s="27" t="str">
        <f>VLOOKUP(A276,'Medical Examination'!A275:M2610,12,0)</f>
        <v>Obesity</v>
      </c>
      <c r="K276" s="27" t="str">
        <f>VLOOKUP(A276,'Medical Examination'!A275:M2610,13,0)</f>
        <v>Normal</v>
      </c>
      <c r="L276" s="27" t="str">
        <f>VLOOKUP(A276,'Hospitalisation Details'!A275:R2618,17,0)</f>
        <v>4-Dec-1995</v>
      </c>
      <c r="M276" s="28">
        <f>VLOOKUP(A276,'Hospitalisation Details'!$A$1:$R$2344,6,0)</f>
        <v>32827.51</v>
      </c>
      <c r="N276" s="27" t="str">
        <f>VLOOKUP(A276,'Hospitalisation Details'!$A$1:$R$2344,14,0)</f>
        <v>tier - 1</v>
      </c>
      <c r="O276" s="27" t="str">
        <f>VLOOKUP(A276,'Hospitalisation Details'!$A$1:$R$2344,15,0)</f>
        <v>tier - 2</v>
      </c>
      <c r="P276" s="27" t="str">
        <f>VLOOKUP(A276,'Hospitalisation Details'!$A$1:$R$2344,16,0)</f>
        <v>R1011</v>
      </c>
      <c r="Q276" s="37">
        <f>VLOOKUP(A276,'Hospitalisation Details'!A275:R2618,18,0)</f>
        <v>27.510574018126889</v>
      </c>
    </row>
    <row r="277" spans="1:17" x14ac:dyDescent="0.25">
      <c r="A277" s="27" t="s">
        <v>552</v>
      </c>
      <c r="B277" s="27" t="str">
        <f>VLOOKUP(A277,'Customer Name'!A276:E2611,4,0)</f>
        <v>Matt</v>
      </c>
      <c r="C277" s="27">
        <f>VLOOKUP(A277,Table7[#All],2,0)</f>
        <v>28.31</v>
      </c>
      <c r="D277" s="27">
        <f>VLOOKUP(A277,Table7[#All],3,0)</f>
        <v>5.33</v>
      </c>
      <c r="E277" s="27" t="str">
        <f>VLOOKUP(A277,Table7[#All],4,0)</f>
        <v>No</v>
      </c>
      <c r="F277" s="27" t="str">
        <f>VLOOKUP(A277,Table7[#All],5,0)</f>
        <v>No</v>
      </c>
      <c r="G277" s="27" t="str">
        <f>VLOOKUP(A277,Table7[#All],6,0)</f>
        <v>No</v>
      </c>
      <c r="H277" s="27">
        <f>VLOOKUP(A277,'Medical Examination'!A276:M2611,11,0)</f>
        <v>0</v>
      </c>
      <c r="I277" s="27" t="str">
        <f>VLOOKUP(A277,'Medical Examination'!A276:M2611,10,0)</f>
        <v>yes</v>
      </c>
      <c r="J277" s="27" t="str">
        <f>VLOOKUP(A277,'Medical Examination'!A276:M2611,12,0)</f>
        <v>Overweight</v>
      </c>
      <c r="K277" s="27" t="str">
        <f>VLOOKUP(A277,'Medical Examination'!A276:M2611,13,0)</f>
        <v>Normal</v>
      </c>
      <c r="L277" s="27" t="str">
        <f>VLOOKUP(A277,'Hospitalisation Details'!A276:R2619,17,0)</f>
        <v>12-Dec-1980</v>
      </c>
      <c r="M277" s="28">
        <f>VLOOKUP(A277,'Hospitalisation Details'!$A$1:$R$2344,6,0)</f>
        <v>32787.46</v>
      </c>
      <c r="N277" s="27" t="str">
        <f>VLOOKUP(A277,'Hospitalisation Details'!$A$1:$R$2344,14,0)</f>
        <v>tier - 1</v>
      </c>
      <c r="O277" s="27" t="str">
        <f>VLOOKUP(A277,'Hospitalisation Details'!$A$1:$R$2344,15,0)</f>
        <v>tier - 3</v>
      </c>
      <c r="P277" s="27" t="str">
        <f>VLOOKUP(A277,'Hospitalisation Details'!$A$1:$R$2344,16,0)</f>
        <v>R1012</v>
      </c>
      <c r="Q277" s="37">
        <f>VLOOKUP(A277,'Hospitalisation Details'!A276:R2619,18,0)</f>
        <v>42.48596851471595</v>
      </c>
    </row>
    <row r="278" spans="1:17" x14ac:dyDescent="0.25">
      <c r="A278" s="27" t="s">
        <v>554</v>
      </c>
      <c r="B278" s="27" t="str">
        <f>VLOOKUP(A278,'Customer Name'!A277:E2612,4,0)</f>
        <v>Nathaniel</v>
      </c>
      <c r="C278" s="27">
        <f>VLOOKUP(A278,Table7[#All],2,0)</f>
        <v>25.05</v>
      </c>
      <c r="D278" s="27">
        <f>VLOOKUP(A278,Table7[#All],3,0)</f>
        <v>4.6100000000000003</v>
      </c>
      <c r="E278" s="27" t="str">
        <f>VLOOKUP(A278,Table7[#All],4,0)</f>
        <v>No</v>
      </c>
      <c r="F278" s="27" t="str">
        <f>VLOOKUP(A278,Table7[#All],5,0)</f>
        <v>No</v>
      </c>
      <c r="G278" s="27" t="str">
        <f>VLOOKUP(A278,Table7[#All],6,0)</f>
        <v>No</v>
      </c>
      <c r="H278" s="27">
        <f>VLOOKUP(A278,'Medical Examination'!A277:M2612,11,0)</f>
        <v>2</v>
      </c>
      <c r="I278" s="27" t="str">
        <f>VLOOKUP(A278,'Medical Examination'!A277:M2612,10,0)</f>
        <v>yes</v>
      </c>
      <c r="J278" s="27" t="str">
        <f>VLOOKUP(A278,'Medical Examination'!A277:M2612,12,0)</f>
        <v>Overweight</v>
      </c>
      <c r="K278" s="27" t="str">
        <f>VLOOKUP(A278,'Medical Examination'!A277:M2612,13,0)</f>
        <v>Normal</v>
      </c>
      <c r="L278" s="27" t="str">
        <f>VLOOKUP(A278,'Hospitalisation Details'!A277:R2620,17,0)</f>
        <v>7-Nov-1972</v>
      </c>
      <c r="M278" s="28">
        <f>VLOOKUP(A278,'Hospitalisation Details'!$A$1:$R$2344,6,0)</f>
        <v>32765.33</v>
      </c>
      <c r="N278" s="27" t="str">
        <f>VLOOKUP(A278,'Hospitalisation Details'!$A$1:$R$2344,14,0)</f>
        <v>tier - 2</v>
      </c>
      <c r="O278" s="27" t="str">
        <f>VLOOKUP(A278,'Hospitalisation Details'!$A$1:$R$2344,15,0)</f>
        <v>tier - 2</v>
      </c>
      <c r="P278" s="27" t="str">
        <f>VLOOKUP(A278,'Hospitalisation Details'!$A$1:$R$2344,16,0)</f>
        <v>R1012</v>
      </c>
      <c r="Q278" s="37">
        <f>VLOOKUP(A278,'Hospitalisation Details'!A277:R2620,18,0)</f>
        <v>50.581793292265573</v>
      </c>
    </row>
    <row r="279" spans="1:17" x14ac:dyDescent="0.25">
      <c r="A279" s="27" t="s">
        <v>556</v>
      </c>
      <c r="B279" s="27" t="str">
        <f>VLOOKUP(A279,'Customer Name'!A278:E2613,4,0)</f>
        <v>Kevin D.</v>
      </c>
      <c r="C279" s="27">
        <f>VLOOKUP(A279,Table7[#All],2,0)</f>
        <v>28.34</v>
      </c>
      <c r="D279" s="27">
        <f>VLOOKUP(A279,Table7[#All],3,0)</f>
        <v>8.18</v>
      </c>
      <c r="E279" s="27" t="str">
        <f>VLOOKUP(A279,Table7[#All],4,0)</f>
        <v>No</v>
      </c>
      <c r="F279" s="27" t="str">
        <f>VLOOKUP(A279,Table7[#All],5,0)</f>
        <v>No</v>
      </c>
      <c r="G279" s="27" t="str">
        <f>VLOOKUP(A279,Table7[#All],6,0)</f>
        <v>No</v>
      </c>
      <c r="H279" s="27">
        <f>VLOOKUP(A279,'Medical Examination'!A278:M2613,11,0)</f>
        <v>0</v>
      </c>
      <c r="I279" s="27" t="str">
        <f>VLOOKUP(A279,'Medical Examination'!A278:M2613,10,0)</f>
        <v>yes</v>
      </c>
      <c r="J279" s="27" t="str">
        <f>VLOOKUP(A279,'Medical Examination'!A278:M2613,12,0)</f>
        <v>Overweight</v>
      </c>
      <c r="K279" s="27" t="str">
        <f>VLOOKUP(A279,'Medical Examination'!A278:M2613,13,0)</f>
        <v>Diabetes</v>
      </c>
      <c r="L279" s="27" t="str">
        <f>VLOOKUP(A279,'Hospitalisation Details'!A278:R2621,17,0)</f>
        <v>6-Dec-1974</v>
      </c>
      <c r="M279" s="28">
        <f>VLOOKUP(A279,'Hospitalisation Details'!$A$1:$R$2344,6,0)</f>
        <v>32760.48</v>
      </c>
      <c r="N279" s="27" t="str">
        <f>VLOOKUP(A279,'Hospitalisation Details'!$A$1:$R$2344,14,0)</f>
        <v>tier - 1</v>
      </c>
      <c r="O279" s="27" t="str">
        <f>VLOOKUP(A279,'Hospitalisation Details'!$A$1:$R$2344,15,0)</f>
        <v>tier - 1</v>
      </c>
      <c r="P279" s="27" t="str">
        <f>VLOOKUP(A279,'Hospitalisation Details'!$A$1:$R$2344,16,0)</f>
        <v>R1011</v>
      </c>
      <c r="Q279" s="37">
        <f>VLOOKUP(A279,'Hospitalisation Details'!A278:R2621,18,0)</f>
        <v>48.505092541890264</v>
      </c>
    </row>
    <row r="280" spans="1:17" x14ac:dyDescent="0.25">
      <c r="A280" s="27" t="s">
        <v>558</v>
      </c>
      <c r="B280" s="27" t="str">
        <f>VLOOKUP(A280,'Customer Name'!A279:E2614,4,0)</f>
        <v>Joan</v>
      </c>
      <c r="C280" s="27">
        <f>VLOOKUP(A280,Table7[#All],2,0)</f>
        <v>17.765000000000001</v>
      </c>
      <c r="D280" s="27">
        <f>VLOOKUP(A280,Table7[#All],3,0)</f>
        <v>5.62</v>
      </c>
      <c r="E280" s="27" t="str">
        <f>VLOOKUP(A280,Table7[#All],4,0)</f>
        <v>No</v>
      </c>
      <c r="F280" s="27" t="str">
        <f>VLOOKUP(A280,Table7[#All],5,0)</f>
        <v>No</v>
      </c>
      <c r="G280" s="27" t="str">
        <f>VLOOKUP(A280,Table7[#All],6,0)</f>
        <v>No</v>
      </c>
      <c r="H280" s="27">
        <f>VLOOKUP(A280,'Medical Examination'!A279:M2614,11,0)</f>
        <v>0</v>
      </c>
      <c r="I280" s="27" t="str">
        <f>VLOOKUP(A280,'Medical Examination'!A279:M2614,10,0)</f>
        <v>yes</v>
      </c>
      <c r="J280" s="27" t="str">
        <f>VLOOKUP(A280,'Medical Examination'!A279:M2614,12,0)</f>
        <v>Underweight</v>
      </c>
      <c r="K280" s="27" t="str">
        <f>VLOOKUP(A280,'Medical Examination'!A279:M2614,13,0)</f>
        <v>Normal</v>
      </c>
      <c r="L280" s="27" t="str">
        <f>VLOOKUP(A280,'Hospitalisation Details'!A279:R2622,17,0)</f>
        <v>9-Jul-1990</v>
      </c>
      <c r="M280" s="28">
        <f>VLOOKUP(A280,'Hospitalisation Details'!$A$1:$R$2344,6,0)</f>
        <v>32734.19</v>
      </c>
      <c r="N280" s="27" t="str">
        <f>VLOOKUP(A280,'Hospitalisation Details'!$A$1:$R$2344,14,0)</f>
        <v>tier - 2</v>
      </c>
      <c r="O280" s="27" t="str">
        <f>VLOOKUP(A280,'Hospitalisation Details'!$A$1:$R$2344,15,0)</f>
        <v>tier - 1</v>
      </c>
      <c r="P280" s="27" t="str">
        <f>VLOOKUP(A280,'Hospitalisation Details'!$A$1:$R$2344,16,0)</f>
        <v>R1012</v>
      </c>
      <c r="Q280" s="37">
        <f>VLOOKUP(A280,'Hospitalisation Details'!A279:R2622,18,0)</f>
        <v>32.915767434369464</v>
      </c>
    </row>
    <row r="281" spans="1:17" x14ac:dyDescent="0.25">
      <c r="A281" s="27" t="s">
        <v>560</v>
      </c>
      <c r="B281" s="27" t="str">
        <f>VLOOKUP(A281,'Customer Name'!A280:E2615,4,0)</f>
        <v>Christopher A</v>
      </c>
      <c r="C281" s="27">
        <f>VLOOKUP(A281,Table7[#All],2,0)</f>
        <v>36.119999999999997</v>
      </c>
      <c r="D281" s="27">
        <f>VLOOKUP(A281,Table7[#All],3,0)</f>
        <v>5.82</v>
      </c>
      <c r="E281" s="27" t="str">
        <f>VLOOKUP(A281,Table7[#All],4,0)</f>
        <v>No</v>
      </c>
      <c r="F281" s="27" t="str">
        <f>VLOOKUP(A281,Table7[#All],5,0)</f>
        <v>No</v>
      </c>
      <c r="G281" s="27" t="str">
        <f>VLOOKUP(A281,Table7[#All],6,0)</f>
        <v>No</v>
      </c>
      <c r="H281" s="27">
        <f>VLOOKUP(A281,'Medical Examination'!A280:M2615,11,0)</f>
        <v>0</v>
      </c>
      <c r="I281" s="27" t="str">
        <f>VLOOKUP(A281,'Medical Examination'!A280:M2615,10,0)</f>
        <v>yes</v>
      </c>
      <c r="J281" s="27" t="str">
        <f>VLOOKUP(A281,'Medical Examination'!A280:M2615,12,0)</f>
        <v>Obesity</v>
      </c>
      <c r="K281" s="27" t="str">
        <f>VLOOKUP(A281,'Medical Examination'!A280:M2615,13,0)</f>
        <v>Prediabetes</v>
      </c>
      <c r="L281" s="27" t="str">
        <f>VLOOKUP(A281,'Hospitalisation Details'!A280:R2623,17,0)</f>
        <v>30-Sep-1990</v>
      </c>
      <c r="M281" s="28">
        <f>VLOOKUP(A281,'Hospitalisation Details'!$A$1:$R$2344,6,0)</f>
        <v>32716.2</v>
      </c>
      <c r="N281" s="27" t="str">
        <f>VLOOKUP(A281,'Hospitalisation Details'!$A$1:$R$2344,14,0)</f>
        <v>tier - 1</v>
      </c>
      <c r="O281" s="27" t="str">
        <f>VLOOKUP(A281,'Hospitalisation Details'!$A$1:$R$2344,15,0)</f>
        <v>tier - 2</v>
      </c>
      <c r="P281" s="27" t="str">
        <f>VLOOKUP(A281,'Hospitalisation Details'!$A$1:$R$2344,16,0)</f>
        <v>R1011</v>
      </c>
      <c r="Q281" s="37">
        <f>VLOOKUP(A281,'Hospitalisation Details'!A280:R2623,18,0)</f>
        <v>32.688516669350939</v>
      </c>
    </row>
    <row r="282" spans="1:17" x14ac:dyDescent="0.25">
      <c r="A282" s="27" t="s">
        <v>562</v>
      </c>
      <c r="B282" s="27" t="str">
        <f>VLOOKUP(A282,'Customer Name'!A281:E2616,4,0)</f>
        <v>Kacy L.</v>
      </c>
      <c r="C282" s="27">
        <f>VLOOKUP(A282,Table7[#All],2,0)</f>
        <v>23.19</v>
      </c>
      <c r="D282" s="27">
        <f>VLOOKUP(A282,Table7[#All],3,0)</f>
        <v>7.66</v>
      </c>
      <c r="E282" s="27" t="str">
        <f>VLOOKUP(A282,Table7[#All],4,0)</f>
        <v>No</v>
      </c>
      <c r="F282" s="27" t="str">
        <f>VLOOKUP(A282,Table7[#All],5,0)</f>
        <v>No</v>
      </c>
      <c r="G282" s="27" t="str">
        <f>VLOOKUP(A282,Table7[#All],6,0)</f>
        <v>No</v>
      </c>
      <c r="H282" s="27">
        <f>VLOOKUP(A282,'Medical Examination'!A281:M2616,11,0)</f>
        <v>0</v>
      </c>
      <c r="I282" s="27" t="str">
        <f>VLOOKUP(A282,'Medical Examination'!A281:M2616,10,0)</f>
        <v>yes</v>
      </c>
      <c r="J282" s="27" t="str">
        <f>VLOOKUP(A282,'Medical Examination'!A281:M2616,12,0)</f>
        <v>Normal Weight</v>
      </c>
      <c r="K282" s="27" t="str">
        <f>VLOOKUP(A282,'Medical Examination'!A281:M2616,13,0)</f>
        <v>Diabetes</v>
      </c>
      <c r="L282" s="27" t="str">
        <f>VLOOKUP(A282,'Hospitalisation Details'!A281:R2624,17,0)</f>
        <v>1-Nov-1968</v>
      </c>
      <c r="M282" s="28">
        <f>VLOOKUP(A282,'Hospitalisation Details'!$A$1:$R$2344,6,0)</f>
        <v>32686.080000000002</v>
      </c>
      <c r="N282" s="27" t="str">
        <f>VLOOKUP(A282,'Hospitalisation Details'!$A$1:$R$2344,14,0)</f>
        <v>tier - 2</v>
      </c>
      <c r="O282" s="27" t="str">
        <f>VLOOKUP(A282,'Hospitalisation Details'!$A$1:$R$2344,15,0)</f>
        <v>tier - 3</v>
      </c>
      <c r="P282" s="27" t="str">
        <f>VLOOKUP(A282,'Hospitalisation Details'!$A$1:$R$2344,16,0)</f>
        <v>R1011</v>
      </c>
      <c r="Q282" s="37">
        <f>VLOOKUP(A282,'Hospitalisation Details'!A281:R2624,18,0)</f>
        <v>54.598220396988367</v>
      </c>
    </row>
    <row r="283" spans="1:17" x14ac:dyDescent="0.25">
      <c r="A283" s="27" t="s">
        <v>564</v>
      </c>
      <c r="B283" s="27" t="str">
        <f>VLOOKUP(A283,'Customer Name'!A282:E2617,4,0)</f>
        <v>Benjamin H.</v>
      </c>
      <c r="C283" s="27">
        <f>VLOOKUP(A283,Table7[#All],2,0)</f>
        <v>35.99</v>
      </c>
      <c r="D283" s="27">
        <f>VLOOKUP(A283,Table7[#All],3,0)</f>
        <v>4.2300000000000004</v>
      </c>
      <c r="E283" s="27" t="str">
        <f>VLOOKUP(A283,Table7[#All],4,0)</f>
        <v>No</v>
      </c>
      <c r="F283" s="27" t="str">
        <f>VLOOKUP(A283,Table7[#All],5,0)</f>
        <v>No</v>
      </c>
      <c r="G283" s="27" t="str">
        <f>VLOOKUP(A283,Table7[#All],6,0)</f>
        <v>No</v>
      </c>
      <c r="H283" s="27">
        <f>VLOOKUP(A283,'Medical Examination'!A282:M2617,11,0)</f>
        <v>0</v>
      </c>
      <c r="I283" s="27" t="str">
        <f>VLOOKUP(A283,'Medical Examination'!A282:M2617,10,0)</f>
        <v>yes</v>
      </c>
      <c r="J283" s="27" t="str">
        <f>VLOOKUP(A283,'Medical Examination'!A282:M2617,12,0)</f>
        <v>Obesity</v>
      </c>
      <c r="K283" s="27" t="str">
        <f>VLOOKUP(A283,'Medical Examination'!A282:M2617,13,0)</f>
        <v>Normal</v>
      </c>
      <c r="L283" s="27" t="str">
        <f>VLOOKUP(A283,'Hospitalisation Details'!A282:R2625,17,0)</f>
        <v>13-Jul-1990</v>
      </c>
      <c r="M283" s="28">
        <f>VLOOKUP(A283,'Hospitalisation Details'!$A$1:$R$2344,6,0)</f>
        <v>32672.11</v>
      </c>
      <c r="N283" s="27" t="str">
        <f>VLOOKUP(A283,'Hospitalisation Details'!$A$1:$R$2344,14,0)</f>
        <v>tier - 1</v>
      </c>
      <c r="O283" s="27" t="str">
        <f>VLOOKUP(A283,'Hospitalisation Details'!$A$1:$R$2344,15,0)</f>
        <v>tier - 1</v>
      </c>
      <c r="P283" s="27" t="str">
        <f>VLOOKUP(A283,'Hospitalisation Details'!$A$1:$R$2344,16,0)</f>
        <v>R1011</v>
      </c>
      <c r="Q283" s="37">
        <f>VLOOKUP(A283,'Hospitalisation Details'!A282:R2625,18,0)</f>
        <v>32.904815590272186</v>
      </c>
    </row>
    <row r="284" spans="1:17" x14ac:dyDescent="0.25">
      <c r="A284" s="27" t="s">
        <v>566</v>
      </c>
      <c r="B284" s="27" t="str">
        <f>VLOOKUP(A284,'Customer Name'!A283:E2618,4,0)</f>
        <v>Xaviour J.</v>
      </c>
      <c r="C284" s="27">
        <f>VLOOKUP(A284,Table7[#All],2,0)</f>
        <v>30.25</v>
      </c>
      <c r="D284" s="27">
        <f>VLOOKUP(A284,Table7[#All],3,0)</f>
        <v>5.58</v>
      </c>
      <c r="E284" s="27" t="str">
        <f>VLOOKUP(A284,Table7[#All],4,0)</f>
        <v>No</v>
      </c>
      <c r="F284" s="27" t="str">
        <f>VLOOKUP(A284,Table7[#All],5,0)</f>
        <v>No</v>
      </c>
      <c r="G284" s="27" t="str">
        <f>VLOOKUP(A284,Table7[#All],6,0)</f>
        <v>Yes</v>
      </c>
      <c r="H284" s="27">
        <f>VLOOKUP(A284,'Medical Examination'!A283:M2618,11,0)</f>
        <v>1</v>
      </c>
      <c r="I284" s="27" t="str">
        <f>VLOOKUP(A284,'Medical Examination'!A283:M2618,10,0)</f>
        <v>yes</v>
      </c>
      <c r="J284" s="27" t="str">
        <f>VLOOKUP(A284,'Medical Examination'!A283:M2618,12,0)</f>
        <v>Obesity</v>
      </c>
      <c r="K284" s="27" t="str">
        <f>VLOOKUP(A284,'Medical Examination'!A283:M2618,13,0)</f>
        <v>Normal</v>
      </c>
      <c r="L284" s="27" t="str">
        <f>VLOOKUP(A284,'Hospitalisation Details'!A283:R2626,17,0)</f>
        <v>8-Oct-2003</v>
      </c>
      <c r="M284" s="28">
        <f>VLOOKUP(A284,'Hospitalisation Details'!$A$1:$R$2344,6,0)</f>
        <v>32548.34</v>
      </c>
      <c r="N284" s="27" t="str">
        <f>VLOOKUP(A284,'Hospitalisation Details'!$A$1:$R$2344,14,0)</f>
        <v>tier - 1</v>
      </c>
      <c r="O284" s="27" t="str">
        <f>VLOOKUP(A284,'Hospitalisation Details'!$A$1:$R$2344,15,0)</f>
        <v>tier - 2</v>
      </c>
      <c r="P284" s="27" t="str">
        <f>VLOOKUP(A284,'Hospitalisation Details'!$A$1:$R$2344,16,0)</f>
        <v>R1013</v>
      </c>
      <c r="Q284" s="37">
        <f>VLOOKUP(A284,'Hospitalisation Details'!A283:R2626,18,0)</f>
        <v>19.666623207301175</v>
      </c>
    </row>
    <row r="285" spans="1:17" x14ac:dyDescent="0.25">
      <c r="A285" s="27" t="s">
        <v>568</v>
      </c>
      <c r="B285" s="27" t="str">
        <f>VLOOKUP(A285,'Customer Name'!A284:E2619,4,0)</f>
        <v>Michael T.</v>
      </c>
      <c r="C285" s="27">
        <f>VLOOKUP(A285,Table7[#All],2,0)</f>
        <v>26.24</v>
      </c>
      <c r="D285" s="27">
        <f>VLOOKUP(A285,Table7[#All],3,0)</f>
        <v>6.26</v>
      </c>
      <c r="E285" s="27" t="str">
        <f>VLOOKUP(A285,Table7[#All],4,0)</f>
        <v>yes</v>
      </c>
      <c r="F285" s="27" t="str">
        <f>VLOOKUP(A285,Table7[#All],5,0)</f>
        <v>No</v>
      </c>
      <c r="G285" s="27" t="str">
        <f>VLOOKUP(A285,Table7[#All],6,0)</f>
        <v>No</v>
      </c>
      <c r="H285" s="27">
        <f>VLOOKUP(A285,'Medical Examination'!A284:M2619,11,0)</f>
        <v>0</v>
      </c>
      <c r="I285" s="27" t="str">
        <f>VLOOKUP(A285,'Medical Examination'!A284:M2619,10,0)</f>
        <v>yes</v>
      </c>
      <c r="J285" s="27" t="str">
        <f>VLOOKUP(A285,'Medical Examination'!A284:M2619,12,0)</f>
        <v>Overweight</v>
      </c>
      <c r="K285" s="27" t="str">
        <f>VLOOKUP(A285,'Medical Examination'!A284:M2619,13,0)</f>
        <v>Prediabetes</v>
      </c>
      <c r="L285" s="27" t="str">
        <f>VLOOKUP(A285,'Hospitalisation Details'!A284:R2627,17,0)</f>
        <v>19-Sep-1976</v>
      </c>
      <c r="M285" s="28">
        <f>VLOOKUP(A285,'Hospitalisation Details'!$A$1:$R$2344,6,0)</f>
        <v>32485.46</v>
      </c>
      <c r="N285" s="27" t="str">
        <f>VLOOKUP(A285,'Hospitalisation Details'!$A$1:$R$2344,14,0)</f>
        <v>tier - 2</v>
      </c>
      <c r="O285" s="27" t="str">
        <f>VLOOKUP(A285,'Hospitalisation Details'!$A$1:$R$2344,15,0)</f>
        <v>tier - 1</v>
      </c>
      <c r="P285" s="27" t="str">
        <f>VLOOKUP(A285,'Hospitalisation Details'!$A$1:$R$2344,16,0)</f>
        <v>R1011</v>
      </c>
      <c r="Q285" s="37">
        <f>VLOOKUP(A285,'Hospitalisation Details'!A284:R2627,18,0)</f>
        <v>46.715947980835047</v>
      </c>
    </row>
    <row r="286" spans="1:17" x14ac:dyDescent="0.25">
      <c r="A286" s="27" t="s">
        <v>570</v>
      </c>
      <c r="B286" s="27" t="str">
        <f>VLOOKUP(A286,'Customer Name'!A285:E2620,4,0)</f>
        <v>Bradley</v>
      </c>
      <c r="C286" s="27">
        <f>VLOOKUP(A286,Table7[#All],2,0)</f>
        <v>31.36</v>
      </c>
      <c r="D286" s="27">
        <f>VLOOKUP(A286,Table7[#All],3,0)</f>
        <v>10.6</v>
      </c>
      <c r="E286" s="27" t="str">
        <f>VLOOKUP(A286,Table7[#All],4,0)</f>
        <v>yes</v>
      </c>
      <c r="F286" s="27" t="str">
        <f>VLOOKUP(A286,Table7[#All],5,0)</f>
        <v>No</v>
      </c>
      <c r="G286" s="27" t="str">
        <f>VLOOKUP(A286,Table7[#All],6,0)</f>
        <v>No</v>
      </c>
      <c r="H286" s="27">
        <f>VLOOKUP(A286,'Medical Examination'!A285:M2620,11,0)</f>
        <v>0</v>
      </c>
      <c r="I286" s="27" t="str">
        <f>VLOOKUP(A286,'Medical Examination'!A285:M2620,10,0)</f>
        <v>yes</v>
      </c>
      <c r="J286" s="27" t="str">
        <f>VLOOKUP(A286,'Medical Examination'!A285:M2620,12,0)</f>
        <v>Obesity</v>
      </c>
      <c r="K286" s="27" t="str">
        <f>VLOOKUP(A286,'Medical Examination'!A285:M2620,13,0)</f>
        <v>Diabetes</v>
      </c>
      <c r="L286" s="27" t="str">
        <f>VLOOKUP(A286,'Hospitalisation Details'!A285:R2628,17,0)</f>
        <v>27-Sep-1981</v>
      </c>
      <c r="M286" s="28">
        <f>VLOOKUP(A286,'Hospitalisation Details'!$A$1:$R$2344,6,0)</f>
        <v>32462.35</v>
      </c>
      <c r="N286" s="27" t="str">
        <f>VLOOKUP(A286,'Hospitalisation Details'!$A$1:$R$2344,14,0)</f>
        <v>tier - 2</v>
      </c>
      <c r="O286" s="27" t="str">
        <f>VLOOKUP(A286,'Hospitalisation Details'!$A$1:$R$2344,15,0)</f>
        <v>tier - 2</v>
      </c>
      <c r="P286" s="27" t="str">
        <f>VLOOKUP(A286,'Hospitalisation Details'!$A$1:$R$2344,16,0)</f>
        <v>R1011</v>
      </c>
      <c r="Q286" s="37">
        <f>VLOOKUP(A286,'Hospitalisation Details'!A285:R2628,18,0)</f>
        <v>41.696720789557467</v>
      </c>
    </row>
    <row r="287" spans="1:17" x14ac:dyDescent="0.25">
      <c r="A287" s="27" t="s">
        <v>572</v>
      </c>
      <c r="B287" s="27" t="str">
        <f>VLOOKUP(A287,'Customer Name'!A286:E2621,4,0)</f>
        <v>Andrea</v>
      </c>
      <c r="C287" s="27">
        <f>VLOOKUP(A287,Table7[#All],2,0)</f>
        <v>25.69</v>
      </c>
      <c r="D287" s="27">
        <f>VLOOKUP(A287,Table7[#All],3,0)</f>
        <v>4.78</v>
      </c>
      <c r="E287" s="27" t="str">
        <f>VLOOKUP(A287,Table7[#All],4,0)</f>
        <v>yes</v>
      </c>
      <c r="F287" s="27" t="str">
        <f>VLOOKUP(A287,Table7[#All],5,0)</f>
        <v>No</v>
      </c>
      <c r="G287" s="27" t="str">
        <f>VLOOKUP(A287,Table7[#All],6,0)</f>
        <v>No</v>
      </c>
      <c r="H287" s="27">
        <f>VLOOKUP(A287,'Medical Examination'!A286:M2621,11,0)</f>
        <v>0</v>
      </c>
      <c r="I287" s="27" t="str">
        <f>VLOOKUP(A287,'Medical Examination'!A286:M2621,10,0)</f>
        <v>yes</v>
      </c>
      <c r="J287" s="27" t="str">
        <f>VLOOKUP(A287,'Medical Examination'!A286:M2621,12,0)</f>
        <v>Overweight</v>
      </c>
      <c r="K287" s="27" t="str">
        <f>VLOOKUP(A287,'Medical Examination'!A286:M2621,13,0)</f>
        <v>Normal</v>
      </c>
      <c r="L287" s="27" t="str">
        <f>VLOOKUP(A287,'Hospitalisation Details'!A286:R2629,17,0)</f>
        <v>9-Aug-1976</v>
      </c>
      <c r="M287" s="28">
        <f>VLOOKUP(A287,'Hospitalisation Details'!$A$1:$R$2344,6,0)</f>
        <v>32430.22</v>
      </c>
      <c r="N287" s="27" t="str">
        <f>VLOOKUP(A287,'Hospitalisation Details'!$A$1:$R$2344,14,0)</f>
        <v>tier - 2</v>
      </c>
      <c r="O287" s="27" t="str">
        <f>VLOOKUP(A287,'Hospitalisation Details'!$A$1:$R$2344,15,0)</f>
        <v>tier - 3</v>
      </c>
      <c r="P287" s="27" t="str">
        <f>VLOOKUP(A287,'Hospitalisation Details'!$A$1:$R$2344,16,0)</f>
        <v>R1011</v>
      </c>
      <c r="Q287" s="37">
        <f>VLOOKUP(A287,'Hospitalisation Details'!A286:R2629,18,0)</f>
        <v>46.828199863107457</v>
      </c>
    </row>
    <row r="288" spans="1:17" x14ac:dyDescent="0.25">
      <c r="A288" s="27" t="s">
        <v>574</v>
      </c>
      <c r="B288" s="27" t="str">
        <f>VLOOKUP(A288,'Customer Name'!A287:E2622,4,0)</f>
        <v>Nancy M</v>
      </c>
      <c r="C288" s="27">
        <f>VLOOKUP(A288,Table7[#All],2,0)</f>
        <v>25.46</v>
      </c>
      <c r="D288" s="27">
        <f>VLOOKUP(A288,Table7[#All],3,0)</f>
        <v>6.03</v>
      </c>
      <c r="E288" s="27" t="str">
        <f>VLOOKUP(A288,Table7[#All],4,0)</f>
        <v>No</v>
      </c>
      <c r="F288" s="27" t="str">
        <f>VLOOKUP(A288,Table7[#All],5,0)</f>
        <v>No</v>
      </c>
      <c r="G288" s="27" t="str">
        <f>VLOOKUP(A288,Table7[#All],6,0)</f>
        <v>No</v>
      </c>
      <c r="H288" s="27">
        <f>VLOOKUP(A288,'Medical Examination'!A287:M2622,11,0)</f>
        <v>2</v>
      </c>
      <c r="I288" s="27" t="str">
        <f>VLOOKUP(A288,'Medical Examination'!A287:M2622,10,0)</f>
        <v>yes</v>
      </c>
      <c r="J288" s="27" t="str">
        <f>VLOOKUP(A288,'Medical Examination'!A287:M2622,12,0)</f>
        <v>Overweight</v>
      </c>
      <c r="K288" s="27" t="str">
        <f>VLOOKUP(A288,'Medical Examination'!A287:M2622,13,0)</f>
        <v>Prediabetes</v>
      </c>
      <c r="L288" s="27" t="str">
        <f>VLOOKUP(A288,'Hospitalisation Details'!A287:R2630,17,0)</f>
        <v>19-Oct-1972</v>
      </c>
      <c r="M288" s="28">
        <f>VLOOKUP(A288,'Hospitalisation Details'!$A$1:$R$2344,6,0)</f>
        <v>32428.63</v>
      </c>
      <c r="N288" s="27" t="str">
        <f>VLOOKUP(A288,'Hospitalisation Details'!$A$1:$R$2344,14,0)</f>
        <v>tier - 2</v>
      </c>
      <c r="O288" s="27" t="str">
        <f>VLOOKUP(A288,'Hospitalisation Details'!$A$1:$R$2344,15,0)</f>
        <v>tier - 2</v>
      </c>
      <c r="P288" s="27" t="str">
        <f>VLOOKUP(A288,'Hospitalisation Details'!$A$1:$R$2344,16,0)</f>
        <v>R1011</v>
      </c>
      <c r="Q288" s="37">
        <f>VLOOKUP(A288,'Hospitalisation Details'!A287:R2630,18,0)</f>
        <v>50.633812457221083</v>
      </c>
    </row>
    <row r="289" spans="1:17" x14ac:dyDescent="0.25">
      <c r="A289" s="27" t="s">
        <v>576</v>
      </c>
      <c r="B289" s="27" t="str">
        <f>VLOOKUP(A289,'Customer Name'!A288:E2623,4,0)</f>
        <v>Matt</v>
      </c>
      <c r="C289" s="27">
        <f>VLOOKUP(A289,Table7[#All],2,0)</f>
        <v>31.83</v>
      </c>
      <c r="D289" s="27">
        <f>VLOOKUP(A289,Table7[#All],3,0)</f>
        <v>11.55</v>
      </c>
      <c r="E289" s="27" t="str">
        <f>VLOOKUP(A289,Table7[#All],4,0)</f>
        <v>yes</v>
      </c>
      <c r="F289" s="27" t="str">
        <f>VLOOKUP(A289,Table7[#All],5,0)</f>
        <v>No</v>
      </c>
      <c r="G289" s="27" t="str">
        <f>VLOOKUP(A289,Table7[#All],6,0)</f>
        <v>No</v>
      </c>
      <c r="H289" s="27">
        <f>VLOOKUP(A289,'Medical Examination'!A288:M2623,11,0)</f>
        <v>1</v>
      </c>
      <c r="I289" s="27" t="str">
        <f>VLOOKUP(A289,'Medical Examination'!A288:M2623,10,0)</f>
        <v>yes</v>
      </c>
      <c r="J289" s="27" t="str">
        <f>VLOOKUP(A289,'Medical Examination'!A288:M2623,12,0)</f>
        <v>Obesity</v>
      </c>
      <c r="K289" s="27" t="str">
        <f>VLOOKUP(A289,'Medical Examination'!A288:M2623,13,0)</f>
        <v>Diabetes</v>
      </c>
      <c r="L289" s="27" t="str">
        <f>VLOOKUP(A289,'Hospitalisation Details'!A288:R2631,17,0)</f>
        <v>2-Dec-1986</v>
      </c>
      <c r="M289" s="28">
        <f>VLOOKUP(A289,'Hospitalisation Details'!$A$1:$R$2344,6,0)</f>
        <v>32288.49</v>
      </c>
      <c r="N289" s="27" t="str">
        <f>VLOOKUP(A289,'Hospitalisation Details'!$A$1:$R$2344,14,0)</f>
        <v>tier - 2</v>
      </c>
      <c r="O289" s="27" t="str">
        <f>VLOOKUP(A289,'Hospitalisation Details'!$A$1:$R$2344,15,0)</f>
        <v>tier - 2</v>
      </c>
      <c r="P289" s="27" t="str">
        <f>VLOOKUP(A289,'Hospitalisation Details'!$A$1:$R$2344,16,0)</f>
        <v>R1011</v>
      </c>
      <c r="Q289" s="37">
        <f>VLOOKUP(A289,'Hospitalisation Details'!A288:R2631,18,0)</f>
        <v>36.516031414367028</v>
      </c>
    </row>
    <row r="290" spans="1:17" x14ac:dyDescent="0.25">
      <c r="A290" s="27" t="s">
        <v>578</v>
      </c>
      <c r="B290" s="27" t="str">
        <f>VLOOKUP(A290,'Customer Name'!A289:E2624,4,0)</f>
        <v>Lee</v>
      </c>
      <c r="C290" s="27">
        <f>VLOOKUP(A290,Table7[#All],2,0)</f>
        <v>24.43</v>
      </c>
      <c r="D290" s="27">
        <f>VLOOKUP(A290,Table7[#All],3,0)</f>
        <v>7.59</v>
      </c>
      <c r="E290" s="27" t="str">
        <f>VLOOKUP(A290,Table7[#All],4,0)</f>
        <v>yes</v>
      </c>
      <c r="F290" s="27" t="str">
        <f>VLOOKUP(A290,Table7[#All],5,0)</f>
        <v>No</v>
      </c>
      <c r="G290" s="27" t="str">
        <f>VLOOKUP(A290,Table7[#All],6,0)</f>
        <v>No</v>
      </c>
      <c r="H290" s="27">
        <f>VLOOKUP(A290,'Medical Examination'!A289:M2624,11,0)</f>
        <v>1</v>
      </c>
      <c r="I290" s="27" t="str">
        <f>VLOOKUP(A290,'Medical Examination'!A289:M2624,10,0)</f>
        <v>yes</v>
      </c>
      <c r="J290" s="27" t="str">
        <f>VLOOKUP(A290,'Medical Examination'!A289:M2624,12,0)</f>
        <v>Normal Weight</v>
      </c>
      <c r="K290" s="27" t="str">
        <f>VLOOKUP(A290,'Medical Examination'!A289:M2624,13,0)</f>
        <v>Diabetes</v>
      </c>
      <c r="L290" s="27" t="str">
        <f>VLOOKUP(A290,'Hospitalisation Details'!A289:R2632,17,0)</f>
        <v>17-Dec-1975</v>
      </c>
      <c r="M290" s="28">
        <f>VLOOKUP(A290,'Hospitalisation Details'!$A$1:$R$2344,6,0)</f>
        <v>32259.96</v>
      </c>
      <c r="N290" s="27" t="str">
        <f>VLOOKUP(A290,'Hospitalisation Details'!$A$1:$R$2344,14,0)</f>
        <v>tier - 2</v>
      </c>
      <c r="O290" s="27" t="str">
        <f>VLOOKUP(A290,'Hospitalisation Details'!$A$1:$R$2344,15,0)</f>
        <v>tier - 3</v>
      </c>
      <c r="P290" s="27" t="str">
        <f>VLOOKUP(A290,'Hospitalisation Details'!$A$1:$R$2344,16,0)</f>
        <v>R1012</v>
      </c>
      <c r="Q290" s="37">
        <f>VLOOKUP(A290,'Hospitalisation Details'!A289:R2632,18,0)</f>
        <v>47.474995809353523</v>
      </c>
    </row>
    <row r="291" spans="1:17" x14ac:dyDescent="0.25">
      <c r="A291" s="27" t="s">
        <v>580</v>
      </c>
      <c r="B291" s="27" t="str">
        <f>VLOOKUP(A291,'Customer Name'!A290:E2625,4,0)</f>
        <v>Chris</v>
      </c>
      <c r="C291" s="27">
        <f>VLOOKUP(A291,Table7[#All],2,0)</f>
        <v>41.9</v>
      </c>
      <c r="D291" s="27">
        <f>VLOOKUP(A291,Table7[#All],3,0)</f>
        <v>4.26</v>
      </c>
      <c r="E291" s="27" t="str">
        <f>VLOOKUP(A291,Table7[#All],4,0)</f>
        <v>No</v>
      </c>
      <c r="F291" s="27" t="str">
        <f>VLOOKUP(A291,Table7[#All],5,0)</f>
        <v>No</v>
      </c>
      <c r="G291" s="27" t="str">
        <f>VLOOKUP(A291,Table7[#All],6,0)</f>
        <v>No</v>
      </c>
      <c r="H291" s="27">
        <f>VLOOKUP(A291,'Medical Examination'!A290:M2625,11,0)</f>
        <v>0</v>
      </c>
      <c r="I291" s="27" t="str">
        <f>VLOOKUP(A291,'Medical Examination'!A290:M2625,10,0)</f>
        <v>yes</v>
      </c>
      <c r="J291" s="27" t="str">
        <f>VLOOKUP(A291,'Medical Examination'!A290:M2625,12,0)</f>
        <v>Obesity</v>
      </c>
      <c r="K291" s="27" t="str">
        <f>VLOOKUP(A291,'Medical Examination'!A290:M2625,13,0)</f>
        <v>Normal</v>
      </c>
      <c r="L291" s="27" t="str">
        <f>VLOOKUP(A291,'Hospitalisation Details'!A290:R2633,17,0)</f>
        <v>8-Sep-1994</v>
      </c>
      <c r="M291" s="28">
        <f>VLOOKUP(A291,'Hospitalisation Details'!$A$1:$R$2344,6,0)</f>
        <v>32222.81</v>
      </c>
      <c r="N291" s="27" t="str">
        <f>VLOOKUP(A291,'Hospitalisation Details'!$A$1:$R$2344,14,0)</f>
        <v>tier - 2</v>
      </c>
      <c r="O291" s="27" t="str">
        <f>VLOOKUP(A291,'Hospitalisation Details'!$A$1:$R$2344,15,0)</f>
        <v>tier - 1</v>
      </c>
      <c r="P291" s="27" t="str">
        <f>VLOOKUP(A291,'Hospitalisation Details'!$A$1:$R$2344,16,0)</f>
        <v>R1011</v>
      </c>
      <c r="Q291" s="37">
        <f>VLOOKUP(A291,'Hospitalisation Details'!A290:R2633,18,0)</f>
        <v>28.748745094460162</v>
      </c>
    </row>
    <row r="292" spans="1:17" x14ac:dyDescent="0.25">
      <c r="A292" s="27" t="s">
        <v>582</v>
      </c>
      <c r="B292" s="27" t="str">
        <f>VLOOKUP(A292,'Customer Name'!A291:E2626,4,0)</f>
        <v>Erik T.</v>
      </c>
      <c r="C292" s="27">
        <f>VLOOKUP(A292,Table7[#All],2,0)</f>
        <v>22.88</v>
      </c>
      <c r="D292" s="27">
        <f>VLOOKUP(A292,Table7[#All],3,0)</f>
        <v>5.9</v>
      </c>
      <c r="E292" s="27" t="str">
        <f>VLOOKUP(A292,Table7[#All],4,0)</f>
        <v>yes</v>
      </c>
      <c r="F292" s="27" t="str">
        <f>VLOOKUP(A292,Table7[#All],5,0)</f>
        <v>No</v>
      </c>
      <c r="G292" s="27" t="str">
        <f>VLOOKUP(A292,Table7[#All],6,0)</f>
        <v>Yes</v>
      </c>
      <c r="H292" s="27">
        <f>VLOOKUP(A292,'Medical Examination'!A291:M2626,11,0)</f>
        <v>1</v>
      </c>
      <c r="I292" s="27" t="str">
        <f>VLOOKUP(A292,'Medical Examination'!A291:M2626,10,0)</f>
        <v>yes</v>
      </c>
      <c r="J292" s="27" t="str">
        <f>VLOOKUP(A292,'Medical Examination'!A291:M2626,12,0)</f>
        <v>Normal Weight</v>
      </c>
      <c r="K292" s="27" t="str">
        <f>VLOOKUP(A292,'Medical Examination'!A291:M2626,13,0)</f>
        <v>Prediabetes</v>
      </c>
      <c r="L292" s="27" t="str">
        <f>VLOOKUP(A292,'Hospitalisation Details'!A291:R2634,17,0)</f>
        <v>11-Sep-1969</v>
      </c>
      <c r="M292" s="28">
        <f>VLOOKUP(A292,'Hospitalisation Details'!$A$1:$R$2344,6,0)</f>
        <v>32192.76</v>
      </c>
      <c r="N292" s="27" t="str">
        <f>VLOOKUP(A292,'Hospitalisation Details'!$A$1:$R$2344,14,0)</f>
        <v>tier - 1</v>
      </c>
      <c r="O292" s="27" t="str">
        <f>VLOOKUP(A292,'Hospitalisation Details'!$A$1:$R$2344,15,0)</f>
        <v>tier - 2</v>
      </c>
      <c r="P292" s="27" t="str">
        <f>VLOOKUP(A292,'Hospitalisation Details'!$A$1:$R$2344,16,0)</f>
        <v>R1011</v>
      </c>
      <c r="Q292" s="37">
        <f>VLOOKUP(A292,'Hospitalisation Details'!A291:R2634,18,0)</f>
        <v>53.7405416168857</v>
      </c>
    </row>
    <row r="293" spans="1:17" x14ac:dyDescent="0.25">
      <c r="A293" s="27" t="s">
        <v>584</v>
      </c>
      <c r="B293" s="27" t="str">
        <f>VLOOKUP(A293,'Customer Name'!A292:E2627,4,0)</f>
        <v>Rod W</v>
      </c>
      <c r="C293" s="27">
        <f>VLOOKUP(A293,Table7[#All],2,0)</f>
        <v>29.734999999999999</v>
      </c>
      <c r="D293" s="27">
        <f>VLOOKUP(A293,Table7[#All],3,0)</f>
        <v>7.79</v>
      </c>
      <c r="E293" s="27" t="str">
        <f>VLOOKUP(A293,Table7[#All],4,0)</f>
        <v>No</v>
      </c>
      <c r="F293" s="27" t="str">
        <f>VLOOKUP(A293,Table7[#All],5,0)</f>
        <v>No</v>
      </c>
      <c r="G293" s="27" t="str">
        <f>VLOOKUP(A293,Table7[#All],6,0)</f>
        <v>No</v>
      </c>
      <c r="H293" s="27">
        <f>VLOOKUP(A293,'Medical Examination'!A292:M2627,11,0)</f>
        <v>0</v>
      </c>
      <c r="I293" s="27" t="str">
        <f>VLOOKUP(A293,'Medical Examination'!A292:M2627,10,0)</f>
        <v>No</v>
      </c>
      <c r="J293" s="27" t="str">
        <f>VLOOKUP(A293,'Medical Examination'!A292:M2627,12,0)</f>
        <v>Overweight</v>
      </c>
      <c r="K293" s="27" t="str">
        <f>VLOOKUP(A293,'Medical Examination'!A292:M2627,13,0)</f>
        <v>Diabetes</v>
      </c>
      <c r="L293" s="27" t="str">
        <f>VLOOKUP(A293,'Hospitalisation Details'!A292:R2635,17,0)</f>
        <v>10-Nov-1978</v>
      </c>
      <c r="M293" s="28">
        <f>VLOOKUP(A293,'Hospitalisation Details'!$A$1:$R$2344,6,0)</f>
        <v>32108.66</v>
      </c>
      <c r="N293" s="27" t="str">
        <f>VLOOKUP(A293,'Hospitalisation Details'!$A$1:$R$2344,14,0)</f>
        <v>tier - 1</v>
      </c>
      <c r="O293" s="27" t="str">
        <f>VLOOKUP(A293,'Hospitalisation Details'!$A$1:$R$2344,15,0)</f>
        <v>tier - 3</v>
      </c>
      <c r="P293" s="27" t="str">
        <f>VLOOKUP(A293,'Hospitalisation Details'!$A$1:$R$2344,16,0)</f>
        <v>R1017</v>
      </c>
      <c r="Q293" s="37">
        <f>VLOOKUP(A293,'Hospitalisation Details'!A292:R2635,18,0)</f>
        <v>44.57627522171299</v>
      </c>
    </row>
    <row r="294" spans="1:17" x14ac:dyDescent="0.25">
      <c r="A294" s="27" t="s">
        <v>586</v>
      </c>
      <c r="B294" s="27" t="str">
        <f>VLOOKUP(A294,'Customer Name'!A293:E2628,4,0)</f>
        <v>Joey</v>
      </c>
      <c r="C294" s="27">
        <f>VLOOKUP(A294,Table7[#All],2,0)</f>
        <v>40.74</v>
      </c>
      <c r="D294" s="27">
        <f>VLOOKUP(A294,Table7[#All],3,0)</f>
        <v>5.28</v>
      </c>
      <c r="E294" s="27" t="str">
        <f>VLOOKUP(A294,Table7[#All],4,0)</f>
        <v>No</v>
      </c>
      <c r="F294" s="27" t="str">
        <f>VLOOKUP(A294,Table7[#All],5,0)</f>
        <v>No</v>
      </c>
      <c r="G294" s="27" t="str">
        <f>VLOOKUP(A294,Table7[#All],6,0)</f>
        <v>Yes</v>
      </c>
      <c r="H294" s="27">
        <f>VLOOKUP(A294,'Medical Examination'!A293:M2628,11,0)</f>
        <v>1</v>
      </c>
      <c r="I294" s="27" t="str">
        <f>VLOOKUP(A294,'Medical Examination'!A293:M2628,10,0)</f>
        <v>yes</v>
      </c>
      <c r="J294" s="27" t="str">
        <f>VLOOKUP(A294,'Medical Examination'!A293:M2628,12,0)</f>
        <v>Obesity</v>
      </c>
      <c r="K294" s="27" t="str">
        <f>VLOOKUP(A294,'Medical Examination'!A293:M2628,13,0)</f>
        <v>Normal</v>
      </c>
      <c r="L294" s="27" t="str">
        <f>VLOOKUP(A294,'Hospitalisation Details'!A293:R2636,17,0)</f>
        <v>13-Sep-1993</v>
      </c>
      <c r="M294" s="28">
        <f>VLOOKUP(A294,'Hospitalisation Details'!$A$1:$R$2344,6,0)</f>
        <v>32086.21</v>
      </c>
      <c r="N294" s="27" t="str">
        <f>VLOOKUP(A294,'Hospitalisation Details'!$A$1:$R$2344,14,0)</f>
        <v>tier - 1</v>
      </c>
      <c r="O294" s="27" t="str">
        <f>VLOOKUP(A294,'Hospitalisation Details'!$A$1:$R$2344,15,0)</f>
        <v>tier - 3</v>
      </c>
      <c r="P294" s="27" t="str">
        <f>VLOOKUP(A294,'Hospitalisation Details'!$A$1:$R$2344,16,0)</f>
        <v>R1011</v>
      </c>
      <c r="Q294" s="37">
        <f>VLOOKUP(A294,'Hospitalisation Details'!A293:R2636,18,0)</f>
        <v>29.735029146793853</v>
      </c>
    </row>
    <row r="295" spans="1:17" x14ac:dyDescent="0.25">
      <c r="A295" s="27" t="s">
        <v>588</v>
      </c>
      <c r="B295" s="27" t="str">
        <f>VLOOKUP(A295,'Customer Name'!A294:E2629,4,0)</f>
        <v>Hillary L.</v>
      </c>
      <c r="C295" s="27">
        <f>VLOOKUP(A295,Table7[#All],2,0)</f>
        <v>24.14</v>
      </c>
      <c r="D295" s="27">
        <f>VLOOKUP(A295,Table7[#All],3,0)</f>
        <v>5.87</v>
      </c>
      <c r="E295" s="27" t="str">
        <f>VLOOKUP(A295,Table7[#All],4,0)</f>
        <v>No</v>
      </c>
      <c r="F295" s="27" t="str">
        <f>VLOOKUP(A295,Table7[#All],5,0)</f>
        <v>No</v>
      </c>
      <c r="G295" s="27" t="str">
        <f>VLOOKUP(A295,Table7[#All],6,0)</f>
        <v>No</v>
      </c>
      <c r="H295" s="27">
        <f>VLOOKUP(A295,'Medical Examination'!A294:M2629,11,0)</f>
        <v>2</v>
      </c>
      <c r="I295" s="27" t="str">
        <f>VLOOKUP(A295,'Medical Examination'!A294:M2629,10,0)</f>
        <v>yes</v>
      </c>
      <c r="J295" s="27" t="str">
        <f>VLOOKUP(A295,'Medical Examination'!A294:M2629,12,0)</f>
        <v>Normal Weight</v>
      </c>
      <c r="K295" s="27" t="str">
        <f>VLOOKUP(A295,'Medical Examination'!A294:M2629,13,0)</f>
        <v>Prediabetes</v>
      </c>
      <c r="L295" s="27" t="str">
        <f>VLOOKUP(A295,'Hospitalisation Details'!A294:R2637,17,0)</f>
        <v>21-Sep-1972</v>
      </c>
      <c r="M295" s="28">
        <f>VLOOKUP(A295,'Hospitalisation Details'!$A$1:$R$2344,6,0)</f>
        <v>31980.89</v>
      </c>
      <c r="N295" s="27" t="str">
        <f>VLOOKUP(A295,'Hospitalisation Details'!$A$1:$R$2344,14,0)</f>
        <v>tier - 2</v>
      </c>
      <c r="O295" s="27" t="str">
        <f>VLOOKUP(A295,'Hospitalisation Details'!$A$1:$R$2344,15,0)</f>
        <v>tier - 1</v>
      </c>
      <c r="P295" s="27" t="str">
        <f>VLOOKUP(A295,'Hospitalisation Details'!$A$1:$R$2344,16,0)</f>
        <v>R1011</v>
      </c>
      <c r="Q295" s="37">
        <f>VLOOKUP(A295,'Hospitalisation Details'!A294:R2637,18,0)</f>
        <v>50.710472279260777</v>
      </c>
    </row>
    <row r="296" spans="1:17" x14ac:dyDescent="0.25">
      <c r="A296" s="27" t="s">
        <v>590</v>
      </c>
      <c r="B296" s="27" t="str">
        <f>VLOOKUP(A296,'Customer Name'!A295:E2630,4,0)</f>
        <v>Eric J</v>
      </c>
      <c r="C296" s="27">
        <f>VLOOKUP(A296,Table7[#All],2,0)</f>
        <v>25.15</v>
      </c>
      <c r="D296" s="27">
        <f>VLOOKUP(A296,Table7[#All],3,0)</f>
        <v>9.08</v>
      </c>
      <c r="E296" s="27" t="str">
        <f>VLOOKUP(A296,Table7[#All],4,0)</f>
        <v>yes</v>
      </c>
      <c r="F296" s="27" t="str">
        <f>VLOOKUP(A296,Table7[#All],5,0)</f>
        <v>No</v>
      </c>
      <c r="G296" s="27" t="str">
        <f>VLOOKUP(A296,Table7[#All],6,0)</f>
        <v>No</v>
      </c>
      <c r="H296" s="27">
        <f>VLOOKUP(A296,'Medical Examination'!A295:M2630,11,0)</f>
        <v>1</v>
      </c>
      <c r="I296" s="27" t="str">
        <f>VLOOKUP(A296,'Medical Examination'!A295:M2630,10,0)</f>
        <v>yes</v>
      </c>
      <c r="J296" s="27" t="str">
        <f>VLOOKUP(A296,'Medical Examination'!A295:M2630,12,0)</f>
        <v>Overweight</v>
      </c>
      <c r="K296" s="27" t="str">
        <f>VLOOKUP(A296,'Medical Examination'!A295:M2630,13,0)</f>
        <v>Diabetes</v>
      </c>
      <c r="L296" s="27" t="str">
        <f>VLOOKUP(A296,'Hospitalisation Details'!A295:R2638,17,0)</f>
        <v>25-Sep-1975</v>
      </c>
      <c r="M296" s="28">
        <f>VLOOKUP(A296,'Hospitalisation Details'!$A$1:$R$2344,6,0)</f>
        <v>31897.1</v>
      </c>
      <c r="N296" s="27" t="str">
        <f>VLOOKUP(A296,'Hospitalisation Details'!$A$1:$R$2344,14,0)</f>
        <v>tier - 2</v>
      </c>
      <c r="O296" s="27" t="str">
        <f>VLOOKUP(A296,'Hospitalisation Details'!$A$1:$R$2344,15,0)</f>
        <v>tier - 3</v>
      </c>
      <c r="P296" s="27" t="str">
        <f>VLOOKUP(A296,'Hospitalisation Details'!$A$1:$R$2344,16,0)</f>
        <v>R1011</v>
      </c>
      <c r="Q296" s="37">
        <f>VLOOKUP(A296,'Hospitalisation Details'!A295:R2638,18,0)</f>
        <v>47.702240598983067</v>
      </c>
    </row>
    <row r="297" spans="1:17" x14ac:dyDescent="0.25">
      <c r="A297" s="27" t="s">
        <v>592</v>
      </c>
      <c r="B297" s="27" t="str">
        <f>VLOOKUP(A297,'Customer Name'!A296:E2631,4,0)</f>
        <v>Nicolas</v>
      </c>
      <c r="C297" s="27">
        <f>VLOOKUP(A297,Table7[#All],2,0)</f>
        <v>28.71</v>
      </c>
      <c r="D297" s="27">
        <f>VLOOKUP(A297,Table7[#All],3,0)</f>
        <v>5.2</v>
      </c>
      <c r="E297" s="27" t="str">
        <f>VLOOKUP(A297,Table7[#All],4,0)</f>
        <v>No</v>
      </c>
      <c r="F297" s="27" t="str">
        <f>VLOOKUP(A297,Table7[#All],5,0)</f>
        <v>No</v>
      </c>
      <c r="G297" s="27" t="str">
        <f>VLOOKUP(A297,Table7[#All],6,0)</f>
        <v>No</v>
      </c>
      <c r="H297" s="27">
        <f>VLOOKUP(A297,'Medical Examination'!A296:M2631,11,0)</f>
        <v>1</v>
      </c>
      <c r="I297" s="27" t="str">
        <f>VLOOKUP(A297,'Medical Examination'!A296:M2631,10,0)</f>
        <v>yes</v>
      </c>
      <c r="J297" s="27" t="str">
        <f>VLOOKUP(A297,'Medical Examination'!A296:M2631,12,0)</f>
        <v>Overweight</v>
      </c>
      <c r="K297" s="27" t="str">
        <f>VLOOKUP(A297,'Medical Examination'!A296:M2631,13,0)</f>
        <v>Normal</v>
      </c>
      <c r="L297" s="27" t="str">
        <f>VLOOKUP(A297,'Hospitalisation Details'!A296:R2639,17,0)</f>
        <v>10-Sep-1984</v>
      </c>
      <c r="M297" s="28">
        <f>VLOOKUP(A297,'Hospitalisation Details'!$A$1:$R$2344,6,0)</f>
        <v>31743.919999999998</v>
      </c>
      <c r="N297" s="27" t="str">
        <f>VLOOKUP(A297,'Hospitalisation Details'!$A$1:$R$2344,14,0)</f>
        <v>tier - 2</v>
      </c>
      <c r="O297" s="27" t="str">
        <f>VLOOKUP(A297,'Hospitalisation Details'!$A$1:$R$2344,15,0)</f>
        <v>tier - 1</v>
      </c>
      <c r="P297" s="27" t="str">
        <f>VLOOKUP(A297,'Hospitalisation Details'!$A$1:$R$2344,16,0)</f>
        <v>R1011</v>
      </c>
      <c r="Q297" s="37">
        <f>VLOOKUP(A297,'Hospitalisation Details'!A296:R2639,18,0)</f>
        <v>38.740588637919231</v>
      </c>
    </row>
    <row r="298" spans="1:17" x14ac:dyDescent="0.25">
      <c r="A298" s="27" t="s">
        <v>594</v>
      </c>
      <c r="B298" s="27" t="str">
        <f>VLOOKUP(A298,'Customer Name'!A297:E2632,4,0)</f>
        <v>Marcel</v>
      </c>
      <c r="C298" s="27">
        <f>VLOOKUP(A298,Table7[#All],2,0)</f>
        <v>23</v>
      </c>
      <c r="D298" s="27">
        <f>VLOOKUP(A298,Table7[#All],3,0)</f>
        <v>5.48</v>
      </c>
      <c r="E298" s="27" t="str">
        <f>VLOOKUP(A298,Table7[#All],4,0)</f>
        <v>No</v>
      </c>
      <c r="F298" s="27" t="str">
        <f>VLOOKUP(A298,Table7[#All],5,0)</f>
        <v>No</v>
      </c>
      <c r="G298" s="27" t="str">
        <f>VLOOKUP(A298,Table7[#All],6,0)</f>
        <v>No</v>
      </c>
      <c r="H298" s="27">
        <f>VLOOKUP(A298,'Medical Examination'!A297:M2632,11,0)</f>
        <v>0</v>
      </c>
      <c r="I298" s="27" t="str">
        <f>VLOOKUP(A298,'Medical Examination'!A297:M2632,10,0)</f>
        <v>yes</v>
      </c>
      <c r="J298" s="27" t="str">
        <f>VLOOKUP(A298,'Medical Examination'!A297:M2632,12,0)</f>
        <v>Normal Weight</v>
      </c>
      <c r="K298" s="27" t="str">
        <f>VLOOKUP(A298,'Medical Examination'!A297:M2632,13,0)</f>
        <v>Normal</v>
      </c>
      <c r="L298" s="27" t="str">
        <f>VLOOKUP(A298,'Hospitalisation Details'!A297:R2640,17,0)</f>
        <v>14-Oct-1977</v>
      </c>
      <c r="M298" s="28">
        <f>VLOOKUP(A298,'Hospitalisation Details'!$A$1:$R$2344,6,0)</f>
        <v>31736.7</v>
      </c>
      <c r="N298" s="27" t="str">
        <f>VLOOKUP(A298,'Hospitalisation Details'!$A$1:$R$2344,14,0)</f>
        <v>tier - 2</v>
      </c>
      <c r="O298" s="27" t="str">
        <f>VLOOKUP(A298,'Hospitalisation Details'!$A$1:$R$2344,15,0)</f>
        <v>tier - 2</v>
      </c>
      <c r="P298" s="27" t="str">
        <f>VLOOKUP(A298,'Hospitalisation Details'!$A$1:$R$2344,16,0)</f>
        <v>R1012</v>
      </c>
      <c r="Q298" s="37">
        <f>VLOOKUP(A298,'Hospitalisation Details'!A297:R2640,18,0)</f>
        <v>45.650180589537456</v>
      </c>
    </row>
    <row r="299" spans="1:17" x14ac:dyDescent="0.25">
      <c r="A299" s="27" t="s">
        <v>596</v>
      </c>
      <c r="B299" s="27" t="str">
        <f>VLOOKUP(A299,'Customer Name'!A298:E2633,4,0)</f>
        <v>Ashley N</v>
      </c>
      <c r="C299" s="27">
        <f>VLOOKUP(A299,Table7[#All],2,0)</f>
        <v>36.86</v>
      </c>
      <c r="D299" s="27">
        <f>VLOOKUP(A299,Table7[#All],3,0)</f>
        <v>11.95</v>
      </c>
      <c r="E299" s="27" t="str">
        <f>VLOOKUP(A299,Table7[#All],4,0)</f>
        <v>No</v>
      </c>
      <c r="F299" s="27" t="str">
        <f>VLOOKUP(A299,Table7[#All],5,0)</f>
        <v>No</v>
      </c>
      <c r="G299" s="27" t="str">
        <f>VLOOKUP(A299,Table7[#All],6,0)</f>
        <v>No</v>
      </c>
      <c r="H299" s="27">
        <f>VLOOKUP(A299,'Medical Examination'!A298:M2633,11,0)</f>
        <v>0</v>
      </c>
      <c r="I299" s="27" t="str">
        <f>VLOOKUP(A299,'Medical Examination'!A298:M2633,10,0)</f>
        <v>No</v>
      </c>
      <c r="J299" s="27" t="str">
        <f>VLOOKUP(A299,'Medical Examination'!A298:M2633,12,0)</f>
        <v>Obesity</v>
      </c>
      <c r="K299" s="27" t="str">
        <f>VLOOKUP(A299,'Medical Examination'!A298:M2633,13,0)</f>
        <v>Diabetes</v>
      </c>
      <c r="L299" s="27" t="str">
        <f>VLOOKUP(A299,'Hospitalisation Details'!A298:R2641,17,0)</f>
        <v>13-Dec-1960</v>
      </c>
      <c r="M299" s="28">
        <f>VLOOKUP(A299,'Hospitalisation Details'!$A$1:$R$2344,6,0)</f>
        <v>31620</v>
      </c>
      <c r="N299" s="27" t="str">
        <f>VLOOKUP(A299,'Hospitalisation Details'!$A$1:$R$2344,14,0)</f>
        <v>tier - 2</v>
      </c>
      <c r="O299" s="27" t="str">
        <f>VLOOKUP(A299,'Hospitalisation Details'!$A$1:$R$2344,15,0)</f>
        <v>tier - 1</v>
      </c>
      <c r="P299" s="27" t="str">
        <f>VLOOKUP(A299,'Hospitalisation Details'!$A$1:$R$2344,16,0)</f>
        <v>R1024</v>
      </c>
      <c r="Q299" s="37">
        <f>VLOOKUP(A299,'Hospitalisation Details'!A298:R2641,18,0)</f>
        <v>62.483230663928815</v>
      </c>
    </row>
    <row r="300" spans="1:17" x14ac:dyDescent="0.25">
      <c r="A300" s="27" t="s">
        <v>598</v>
      </c>
      <c r="B300" s="27" t="str">
        <f>VLOOKUP(A300,'Customer Name'!A299:E2634,4,0)</f>
        <v>Evan D</v>
      </c>
      <c r="C300" s="27">
        <f>VLOOKUP(A300,Table7[#All],2,0)</f>
        <v>24.25</v>
      </c>
      <c r="D300" s="27">
        <f>VLOOKUP(A300,Table7[#All],3,0)</f>
        <v>8.6999999999999993</v>
      </c>
      <c r="E300" s="27" t="str">
        <f>VLOOKUP(A300,Table7[#All],4,0)</f>
        <v>yes</v>
      </c>
      <c r="F300" s="27" t="str">
        <f>VLOOKUP(A300,Table7[#All],5,0)</f>
        <v>No</v>
      </c>
      <c r="G300" s="27" t="str">
        <f>VLOOKUP(A300,Table7[#All],6,0)</f>
        <v>No</v>
      </c>
      <c r="H300" s="27">
        <f>VLOOKUP(A300,'Medical Examination'!A299:M2634,11,0)</f>
        <v>1</v>
      </c>
      <c r="I300" s="27" t="str">
        <f>VLOOKUP(A300,'Medical Examination'!A299:M2634,10,0)</f>
        <v>yes</v>
      </c>
      <c r="J300" s="27" t="str">
        <f>VLOOKUP(A300,'Medical Examination'!A299:M2634,12,0)</f>
        <v>Normal Weight</v>
      </c>
      <c r="K300" s="27" t="str">
        <f>VLOOKUP(A300,'Medical Examination'!A299:M2634,13,0)</f>
        <v>Diabetes</v>
      </c>
      <c r="L300" s="27" t="str">
        <f>VLOOKUP(A300,'Hospitalisation Details'!A299:R2642,17,0)</f>
        <v>29-Oct-1975</v>
      </c>
      <c r="M300" s="28">
        <f>VLOOKUP(A300,'Hospitalisation Details'!$A$1:$R$2344,6,0)</f>
        <v>31591.82</v>
      </c>
      <c r="N300" s="27" t="str">
        <f>VLOOKUP(A300,'Hospitalisation Details'!$A$1:$R$2344,14,0)</f>
        <v>tier - 2</v>
      </c>
      <c r="O300" s="27" t="str">
        <f>VLOOKUP(A300,'Hospitalisation Details'!$A$1:$R$2344,15,0)</f>
        <v>tier - 1</v>
      </c>
      <c r="P300" s="27" t="str">
        <f>VLOOKUP(A300,'Hospitalisation Details'!$A$1:$R$2344,16,0)</f>
        <v>R1011</v>
      </c>
      <c r="Q300" s="37">
        <f>VLOOKUP(A300,'Hospitalisation Details'!A299:R2642,18,0)</f>
        <v>47.609152371905907</v>
      </c>
    </row>
    <row r="301" spans="1:17" x14ac:dyDescent="0.25">
      <c r="A301" s="27" t="s">
        <v>600</v>
      </c>
      <c r="B301" s="27" t="str">
        <f>VLOOKUP(A301,'Customer Name'!A300:E2635,4,0)</f>
        <v>Krisana</v>
      </c>
      <c r="C301" s="27">
        <f>VLOOKUP(A301,Table7[#All],2,0)</f>
        <v>23.85</v>
      </c>
      <c r="D301" s="27">
        <f>VLOOKUP(A301,Table7[#All],3,0)</f>
        <v>7.84</v>
      </c>
      <c r="E301" s="27" t="str">
        <f>VLOOKUP(A301,Table7[#All],4,0)</f>
        <v>No</v>
      </c>
      <c r="F301" s="27" t="str">
        <f>VLOOKUP(A301,Table7[#All],5,0)</f>
        <v>No</v>
      </c>
      <c r="G301" s="27" t="str">
        <f>VLOOKUP(A301,Table7[#All],6,0)</f>
        <v>No</v>
      </c>
      <c r="H301" s="27">
        <f>VLOOKUP(A301,'Medical Examination'!A300:M2635,11,0)</f>
        <v>0</v>
      </c>
      <c r="I301" s="27" t="str">
        <f>VLOOKUP(A301,'Medical Examination'!A300:M2635,10,0)</f>
        <v>yes</v>
      </c>
      <c r="J301" s="27" t="str">
        <f>VLOOKUP(A301,'Medical Examination'!A300:M2635,12,0)</f>
        <v>Normal Weight</v>
      </c>
      <c r="K301" s="27" t="str">
        <f>VLOOKUP(A301,'Medical Examination'!A300:M2635,13,0)</f>
        <v>Diabetes</v>
      </c>
      <c r="L301" s="27" t="str">
        <f>VLOOKUP(A301,'Hospitalisation Details'!A300:R2643,17,0)</f>
        <v>8-Oct-1974</v>
      </c>
      <c r="M301" s="28">
        <f>VLOOKUP(A301,'Hospitalisation Details'!$A$1:$R$2344,6,0)</f>
        <v>31368.81</v>
      </c>
      <c r="N301" s="27" t="str">
        <f>VLOOKUP(A301,'Hospitalisation Details'!$A$1:$R$2344,14,0)</f>
        <v>tier - 2</v>
      </c>
      <c r="O301" s="27" t="str">
        <f>VLOOKUP(A301,'Hospitalisation Details'!$A$1:$R$2344,15,0)</f>
        <v>tier - 3</v>
      </c>
      <c r="P301" s="27" t="str">
        <f>VLOOKUP(A301,'Hospitalisation Details'!$A$1:$R$2344,16,0)</f>
        <v>R1011</v>
      </c>
      <c r="Q301" s="37">
        <f>VLOOKUP(A301,'Hospitalisation Details'!A300:R2643,18,0)</f>
        <v>48.666630160990032</v>
      </c>
    </row>
    <row r="302" spans="1:17" x14ac:dyDescent="0.25">
      <c r="A302" s="27" t="s">
        <v>602</v>
      </c>
      <c r="B302" s="27" t="str">
        <f>VLOOKUP(A302,'Customer Name'!A301:E2636,4,0)</f>
        <v>Kyle</v>
      </c>
      <c r="C302" s="27">
        <f>VLOOKUP(A302,Table7[#All],2,0)</f>
        <v>40.020000000000003</v>
      </c>
      <c r="D302" s="27">
        <f>VLOOKUP(A302,Table7[#All],3,0)</f>
        <v>5.19</v>
      </c>
      <c r="E302" s="27" t="str">
        <f>VLOOKUP(A302,Table7[#All],4,0)</f>
        <v>yes</v>
      </c>
      <c r="F302" s="27" t="str">
        <f>VLOOKUP(A302,Table7[#All],5,0)</f>
        <v>No</v>
      </c>
      <c r="G302" s="27" t="str">
        <f>VLOOKUP(A302,Table7[#All],6,0)</f>
        <v>No</v>
      </c>
      <c r="H302" s="27">
        <f>VLOOKUP(A302,'Medical Examination'!A301:M2636,11,0)</f>
        <v>1</v>
      </c>
      <c r="I302" s="27" t="str">
        <f>VLOOKUP(A302,'Medical Examination'!A301:M2636,10,0)</f>
        <v>yes</v>
      </c>
      <c r="J302" s="27" t="str">
        <f>VLOOKUP(A302,'Medical Examination'!A301:M2636,12,0)</f>
        <v>Obesity</v>
      </c>
      <c r="K302" s="27" t="str">
        <f>VLOOKUP(A302,'Medical Examination'!A301:M2636,13,0)</f>
        <v>Normal</v>
      </c>
      <c r="L302" s="27" t="str">
        <f>VLOOKUP(A302,'Hospitalisation Details'!A301:R2644,17,0)</f>
        <v>27-Sep-1995</v>
      </c>
      <c r="M302" s="28">
        <f>VLOOKUP(A302,'Hospitalisation Details'!$A$1:$R$2344,6,0)</f>
        <v>31328.27</v>
      </c>
      <c r="N302" s="27" t="str">
        <f>VLOOKUP(A302,'Hospitalisation Details'!$A$1:$R$2344,14,0)</f>
        <v>tier - 2</v>
      </c>
      <c r="O302" s="27" t="str">
        <f>VLOOKUP(A302,'Hospitalisation Details'!$A$1:$R$2344,15,0)</f>
        <v>tier - 2</v>
      </c>
      <c r="P302" s="27" t="str">
        <f>VLOOKUP(A302,'Hospitalisation Details'!$A$1:$R$2344,16,0)</f>
        <v>R1011</v>
      </c>
      <c r="Q302" s="37">
        <f>VLOOKUP(A302,'Hospitalisation Details'!A301:R2644,18,0)</f>
        <v>27.696752265861026</v>
      </c>
    </row>
    <row r="303" spans="1:17" x14ac:dyDescent="0.25">
      <c r="A303" s="27" t="s">
        <v>604</v>
      </c>
      <c r="B303" s="27" t="str">
        <f>VLOOKUP(A303,'Customer Name'!A302:E2637,4,0)</f>
        <v>Kate</v>
      </c>
      <c r="C303" s="27">
        <f>VLOOKUP(A303,Table7[#All],2,0)</f>
        <v>19.170000000000002</v>
      </c>
      <c r="D303" s="27">
        <f>VLOOKUP(A303,Table7[#All],3,0)</f>
        <v>8.41</v>
      </c>
      <c r="E303" s="27" t="str">
        <f>VLOOKUP(A303,Table7[#All],4,0)</f>
        <v>No</v>
      </c>
      <c r="F303" s="27" t="str">
        <f>VLOOKUP(A303,Table7[#All],5,0)</f>
        <v>No</v>
      </c>
      <c r="G303" s="27" t="str">
        <f>VLOOKUP(A303,Table7[#All],6,0)</f>
        <v>No</v>
      </c>
      <c r="H303" s="27">
        <f>VLOOKUP(A303,'Medical Examination'!A302:M2637,11,0)</f>
        <v>0</v>
      </c>
      <c r="I303" s="27" t="str">
        <f>VLOOKUP(A303,'Medical Examination'!A302:M2637,10,0)</f>
        <v>yes</v>
      </c>
      <c r="J303" s="27" t="str">
        <f>VLOOKUP(A303,'Medical Examination'!A302:M2637,12,0)</f>
        <v>Normal Weight</v>
      </c>
      <c r="K303" s="27" t="str">
        <f>VLOOKUP(A303,'Medical Examination'!A302:M2637,13,0)</f>
        <v>Diabetes</v>
      </c>
      <c r="L303" s="27" t="str">
        <f>VLOOKUP(A303,'Hospitalisation Details'!A302:R2645,17,0)</f>
        <v>9-Jul-1968</v>
      </c>
      <c r="M303" s="28">
        <f>VLOOKUP(A303,'Hospitalisation Details'!$A$1:$R$2344,6,0)</f>
        <v>31322.53</v>
      </c>
      <c r="N303" s="27" t="str">
        <f>VLOOKUP(A303,'Hospitalisation Details'!$A$1:$R$2344,14,0)</f>
        <v>tier - 2</v>
      </c>
      <c r="O303" s="27" t="str">
        <f>VLOOKUP(A303,'Hospitalisation Details'!$A$1:$R$2344,15,0)</f>
        <v>tier - 1</v>
      </c>
      <c r="P303" s="27" t="str">
        <f>VLOOKUP(A303,'Hospitalisation Details'!$A$1:$R$2344,16,0)</f>
        <v>R1011</v>
      </c>
      <c r="Q303" s="37">
        <f>VLOOKUP(A303,'Hospitalisation Details'!A302:R2645,18,0)</f>
        <v>54.913073237508556</v>
      </c>
    </row>
    <row r="304" spans="1:17" x14ac:dyDescent="0.25">
      <c r="A304" s="27" t="s">
        <v>606</v>
      </c>
      <c r="B304" s="27" t="str">
        <f>VLOOKUP(A304,'Customer Name'!A303:E2638,4,0)</f>
        <v>Martin A.</v>
      </c>
      <c r="C304" s="27">
        <f>VLOOKUP(A304,Table7[#All],2,0)</f>
        <v>43.53</v>
      </c>
      <c r="D304" s="27">
        <f>VLOOKUP(A304,Table7[#All],3,0)</f>
        <v>5.86</v>
      </c>
      <c r="E304" s="27" t="str">
        <f>VLOOKUP(A304,Table7[#All],4,0)</f>
        <v>yes</v>
      </c>
      <c r="F304" s="27" t="str">
        <f>VLOOKUP(A304,Table7[#All],5,0)</f>
        <v>yes</v>
      </c>
      <c r="G304" s="27" t="str">
        <f>VLOOKUP(A304,Table7[#All],6,0)</f>
        <v>No</v>
      </c>
      <c r="H304" s="27">
        <f>VLOOKUP(A304,'Medical Examination'!A303:M2638,11,0)</f>
        <v>2</v>
      </c>
      <c r="I304" s="27" t="str">
        <f>VLOOKUP(A304,'Medical Examination'!A303:M2638,10,0)</f>
        <v>yes</v>
      </c>
      <c r="J304" s="27" t="str">
        <f>VLOOKUP(A304,'Medical Examination'!A303:M2638,12,0)</f>
        <v>Obesity</v>
      </c>
      <c r="K304" s="27" t="str">
        <f>VLOOKUP(A304,'Medical Examination'!A303:M2638,13,0)</f>
        <v>Prediabetes</v>
      </c>
      <c r="L304" s="27" t="str">
        <f>VLOOKUP(A304,'Hospitalisation Details'!A303:R2646,17,0)</f>
        <v>22-Jul-2000</v>
      </c>
      <c r="M304" s="28">
        <f>VLOOKUP(A304,'Hospitalisation Details'!$A$1:$R$2344,6,0)</f>
        <v>31234.560000000001</v>
      </c>
      <c r="N304" s="27" t="str">
        <f>VLOOKUP(A304,'Hospitalisation Details'!$A$1:$R$2344,14,0)</f>
        <v>tier - 1</v>
      </c>
      <c r="O304" s="27" t="str">
        <f>VLOOKUP(A304,'Hospitalisation Details'!$A$1:$R$2344,15,0)</f>
        <v>tier - 1</v>
      </c>
      <c r="P304" s="27" t="str">
        <f>VLOOKUP(A304,'Hospitalisation Details'!$A$1:$R$2344,16,0)</f>
        <v>R1011</v>
      </c>
      <c r="Q304" s="37">
        <f>VLOOKUP(A304,'Hospitalisation Details'!A303:R2646,18,0)</f>
        <v>22.87748117727584</v>
      </c>
    </row>
    <row r="305" spans="1:17" x14ac:dyDescent="0.25">
      <c r="A305" s="27" t="s">
        <v>608</v>
      </c>
      <c r="B305" s="27" t="str">
        <f>VLOOKUP(A305,'Customer Name'!A304:E2639,4,0)</f>
        <v>Stacey</v>
      </c>
      <c r="C305" s="27">
        <f>VLOOKUP(A305,Table7[#All],2,0)</f>
        <v>46.06</v>
      </c>
      <c r="D305" s="27">
        <f>VLOOKUP(A305,Table7[#All],3,0)</f>
        <v>4.18</v>
      </c>
      <c r="E305" s="27" t="str">
        <f>VLOOKUP(A305,Table7[#All],4,0)</f>
        <v>No</v>
      </c>
      <c r="F305" s="27" t="str">
        <f>VLOOKUP(A305,Table7[#All],5,0)</f>
        <v>yes</v>
      </c>
      <c r="G305" s="27" t="str">
        <f>VLOOKUP(A305,Table7[#All],6,0)</f>
        <v>No</v>
      </c>
      <c r="H305" s="27">
        <f>VLOOKUP(A305,'Medical Examination'!A304:M2639,11,0)</f>
        <v>1</v>
      </c>
      <c r="I305" s="27" t="str">
        <f>VLOOKUP(A305,'Medical Examination'!A304:M2639,10,0)</f>
        <v>yes</v>
      </c>
      <c r="J305" s="27" t="str">
        <f>VLOOKUP(A305,'Medical Examination'!A304:M2639,12,0)</f>
        <v>Obesity</v>
      </c>
      <c r="K305" s="27" t="str">
        <f>VLOOKUP(A305,'Medical Examination'!A304:M2639,13,0)</f>
        <v>Normal</v>
      </c>
      <c r="L305" s="27" t="str">
        <f>VLOOKUP(A305,'Hospitalisation Details'!A304:R2647,17,0)</f>
        <v>9-Nov-2004</v>
      </c>
      <c r="M305" s="28">
        <f>VLOOKUP(A305,'Hospitalisation Details'!$A$1:$R$2344,6,0)</f>
        <v>31196.61</v>
      </c>
      <c r="N305" s="27" t="str">
        <f>VLOOKUP(A305,'Hospitalisation Details'!$A$1:$R$2344,14,0)</f>
        <v>tier - 2</v>
      </c>
      <c r="O305" s="27" t="str">
        <f>VLOOKUP(A305,'Hospitalisation Details'!$A$1:$R$2344,15,0)</f>
        <v>tier - 1</v>
      </c>
      <c r="P305" s="27" t="str">
        <f>VLOOKUP(A305,'Hospitalisation Details'!$A$1:$R$2344,16,0)</f>
        <v>R1011</v>
      </c>
      <c r="Q305" s="37">
        <f>VLOOKUP(A305,'Hospitalisation Details'!A304:R2647,18,0)</f>
        <v>18.576317590691307</v>
      </c>
    </row>
    <row r="306" spans="1:17" x14ac:dyDescent="0.25">
      <c r="A306" s="27" t="s">
        <v>610</v>
      </c>
      <c r="B306" s="27" t="str">
        <f>VLOOKUP(A306,'Customer Name'!A305:E2640,4,0)</f>
        <v>Christine</v>
      </c>
      <c r="C306" s="27">
        <f>VLOOKUP(A306,Table7[#All],2,0)</f>
        <v>29.92</v>
      </c>
      <c r="D306" s="27">
        <f>VLOOKUP(A306,Table7[#All],3,0)</f>
        <v>11.99</v>
      </c>
      <c r="E306" s="27" t="str">
        <f>VLOOKUP(A306,Table7[#All],4,0)</f>
        <v>yes</v>
      </c>
      <c r="F306" s="27" t="str">
        <f>VLOOKUP(A306,Table7[#All],5,0)</f>
        <v>No</v>
      </c>
      <c r="G306" s="27" t="str">
        <f>VLOOKUP(A306,Table7[#All],6,0)</f>
        <v>No</v>
      </c>
      <c r="H306" s="27">
        <f>VLOOKUP(A306,'Medical Examination'!A305:M2640,11,0)</f>
        <v>2</v>
      </c>
      <c r="I306" s="27" t="str">
        <f>VLOOKUP(A306,'Medical Examination'!A305:M2640,10,0)</f>
        <v>yes</v>
      </c>
      <c r="J306" s="27" t="str">
        <f>VLOOKUP(A306,'Medical Examination'!A305:M2640,12,0)</f>
        <v>Overweight</v>
      </c>
      <c r="K306" s="27" t="str">
        <f>VLOOKUP(A306,'Medical Examination'!A305:M2640,13,0)</f>
        <v>Diabetes</v>
      </c>
      <c r="L306" s="27" t="str">
        <f>VLOOKUP(A306,'Hospitalisation Details'!A305:R2648,17,0)</f>
        <v>9-Sep-1961</v>
      </c>
      <c r="M306" s="28">
        <f>VLOOKUP(A306,'Hospitalisation Details'!$A$1:$R$2344,6,0)</f>
        <v>30942.19</v>
      </c>
      <c r="N306" s="27" t="str">
        <f>VLOOKUP(A306,'Hospitalisation Details'!$A$1:$R$2344,14,0)</f>
        <v>tier - 2</v>
      </c>
      <c r="O306" s="27" t="str">
        <f>VLOOKUP(A306,'Hospitalisation Details'!$A$1:$R$2344,15,0)</f>
        <v>tier - 2</v>
      </c>
      <c r="P306" s="27" t="str">
        <f>VLOOKUP(A306,'Hospitalisation Details'!$A$1:$R$2344,16,0)</f>
        <v>R1013</v>
      </c>
      <c r="Q306" s="37">
        <f>VLOOKUP(A306,'Hospitalisation Details'!A305:R2648,18,0)</f>
        <v>61.746023468057366</v>
      </c>
    </row>
    <row r="307" spans="1:17" x14ac:dyDescent="0.25">
      <c r="A307" s="27" t="s">
        <v>612</v>
      </c>
      <c r="B307" s="27" t="str">
        <f>VLOOKUP(A307,'Customer Name'!A306:E2641,4,0)</f>
        <v>Sarah C.</v>
      </c>
      <c r="C307" s="27">
        <f>VLOOKUP(A307,Table7[#All],2,0)</f>
        <v>28.46</v>
      </c>
      <c r="D307" s="27">
        <f>VLOOKUP(A307,Table7[#All],3,0)</f>
        <v>4.8499999999999996</v>
      </c>
      <c r="E307" s="27" t="str">
        <f>VLOOKUP(A307,Table7[#All],4,0)</f>
        <v>yes</v>
      </c>
      <c r="F307" s="27" t="str">
        <f>VLOOKUP(A307,Table7[#All],5,0)</f>
        <v>No</v>
      </c>
      <c r="G307" s="27" t="str">
        <f>VLOOKUP(A307,Table7[#All],6,0)</f>
        <v>No</v>
      </c>
      <c r="H307" s="27">
        <f>VLOOKUP(A307,'Medical Examination'!A306:M2641,11,0)</f>
        <v>1</v>
      </c>
      <c r="I307" s="27" t="str">
        <f>VLOOKUP(A307,'Medical Examination'!A306:M2641,10,0)</f>
        <v>yes</v>
      </c>
      <c r="J307" s="27" t="str">
        <f>VLOOKUP(A307,'Medical Examination'!A306:M2641,12,0)</f>
        <v>Overweight</v>
      </c>
      <c r="K307" s="27" t="str">
        <f>VLOOKUP(A307,'Medical Examination'!A306:M2641,13,0)</f>
        <v>Normal</v>
      </c>
      <c r="L307" s="27" t="str">
        <f>VLOOKUP(A307,'Hospitalisation Details'!A306:R2649,17,0)</f>
        <v>5-Sep-1988</v>
      </c>
      <c r="M307" s="28">
        <f>VLOOKUP(A307,'Hospitalisation Details'!$A$1:$R$2344,6,0)</f>
        <v>30763.01</v>
      </c>
      <c r="N307" s="27" t="str">
        <f>VLOOKUP(A307,'Hospitalisation Details'!$A$1:$R$2344,14,0)</f>
        <v>tier - 2</v>
      </c>
      <c r="O307" s="27" t="str">
        <f>VLOOKUP(A307,'Hospitalisation Details'!$A$1:$R$2344,15,0)</f>
        <v>tier - 1</v>
      </c>
      <c r="P307" s="27" t="str">
        <f>VLOOKUP(A307,'Hospitalisation Details'!$A$1:$R$2344,16,0)</f>
        <v>R1011</v>
      </c>
      <c r="Q307" s="37">
        <f>VLOOKUP(A307,'Hospitalisation Details'!A306:R2649,18,0)</f>
        <v>34.75427789185489</v>
      </c>
    </row>
    <row r="308" spans="1:17" x14ac:dyDescent="0.25">
      <c r="A308" s="27" t="s">
        <v>614</v>
      </c>
      <c r="B308" s="27" t="str">
        <f>VLOOKUP(A308,'Customer Name'!A307:E2642,4,0)</f>
        <v>Megan</v>
      </c>
      <c r="C308" s="27">
        <f>VLOOKUP(A308,Table7[#All],2,0)</f>
        <v>24.56</v>
      </c>
      <c r="D308" s="27">
        <f>VLOOKUP(A308,Table7[#All],3,0)</f>
        <v>6.18</v>
      </c>
      <c r="E308" s="27" t="str">
        <f>VLOOKUP(A308,Table7[#All],4,0)</f>
        <v>yes</v>
      </c>
      <c r="F308" s="27" t="str">
        <f>VLOOKUP(A308,Table7[#All],5,0)</f>
        <v>No</v>
      </c>
      <c r="G308" s="27" t="str">
        <f>VLOOKUP(A308,Table7[#All],6,0)</f>
        <v>Yes</v>
      </c>
      <c r="H308" s="27">
        <f>VLOOKUP(A308,'Medical Examination'!A307:M2642,11,0)</f>
        <v>1</v>
      </c>
      <c r="I308" s="27" t="str">
        <f>VLOOKUP(A308,'Medical Examination'!A307:M2642,10,0)</f>
        <v>yes</v>
      </c>
      <c r="J308" s="27" t="str">
        <f>VLOOKUP(A308,'Medical Examination'!A307:M2642,12,0)</f>
        <v>Normal Weight</v>
      </c>
      <c r="K308" s="27" t="str">
        <f>VLOOKUP(A308,'Medical Examination'!A307:M2642,13,0)</f>
        <v>Prediabetes</v>
      </c>
      <c r="L308" s="27" t="str">
        <f>VLOOKUP(A308,'Hospitalisation Details'!A307:R2650,17,0)</f>
        <v>21-Dec-1983</v>
      </c>
      <c r="M308" s="28">
        <f>VLOOKUP(A308,'Hospitalisation Details'!$A$1:$R$2344,6,0)</f>
        <v>30724.44</v>
      </c>
      <c r="N308" s="27" t="str">
        <f>VLOOKUP(A308,'Hospitalisation Details'!$A$1:$R$2344,14,0)</f>
        <v>tier - 2</v>
      </c>
      <c r="O308" s="27" t="str">
        <f>VLOOKUP(A308,'Hospitalisation Details'!$A$1:$R$2344,15,0)</f>
        <v>tier - 3</v>
      </c>
      <c r="P308" s="27" t="str">
        <f>VLOOKUP(A308,'Hospitalisation Details'!$A$1:$R$2344,16,0)</f>
        <v>R1011</v>
      </c>
      <c r="Q308" s="37">
        <f>VLOOKUP(A308,'Hospitalisation Details'!A307:R2650,18,0)</f>
        <v>39.464040066777962</v>
      </c>
    </row>
    <row r="309" spans="1:17" x14ac:dyDescent="0.25">
      <c r="A309" s="27" t="s">
        <v>616</v>
      </c>
      <c r="B309" s="27" t="str">
        <f>VLOOKUP(A309,'Customer Name'!A308:E2643,4,0)</f>
        <v>Jason W</v>
      </c>
      <c r="C309" s="27">
        <f>VLOOKUP(A309,Table7[#All],2,0)</f>
        <v>41.19</v>
      </c>
      <c r="D309" s="27">
        <f>VLOOKUP(A309,Table7[#All],3,0)</f>
        <v>6.37</v>
      </c>
      <c r="E309" s="27" t="str">
        <f>VLOOKUP(A309,Table7[#All],4,0)</f>
        <v>No</v>
      </c>
      <c r="F309" s="27" t="str">
        <f>VLOOKUP(A309,Table7[#All],5,0)</f>
        <v>No</v>
      </c>
      <c r="G309" s="27" t="str">
        <f>VLOOKUP(A309,Table7[#All],6,0)</f>
        <v>No</v>
      </c>
      <c r="H309" s="27">
        <f>VLOOKUP(A309,'Medical Examination'!A308:M2643,11,0)</f>
        <v>0</v>
      </c>
      <c r="I309" s="27" t="str">
        <f>VLOOKUP(A309,'Medical Examination'!A308:M2643,10,0)</f>
        <v>yes</v>
      </c>
      <c r="J309" s="27" t="str">
        <f>VLOOKUP(A309,'Medical Examination'!A308:M2643,12,0)</f>
        <v>Obesity</v>
      </c>
      <c r="K309" s="27" t="str">
        <f>VLOOKUP(A309,'Medical Examination'!A308:M2643,13,0)</f>
        <v>Prediabetes</v>
      </c>
      <c r="L309" s="27" t="str">
        <f>VLOOKUP(A309,'Hospitalisation Details'!A308:R2651,17,0)</f>
        <v>21-Sep-1999</v>
      </c>
      <c r="M309" s="28">
        <f>VLOOKUP(A309,'Hospitalisation Details'!$A$1:$R$2344,6,0)</f>
        <v>30697.71</v>
      </c>
      <c r="N309" s="27" t="str">
        <f>VLOOKUP(A309,'Hospitalisation Details'!$A$1:$R$2344,14,0)</f>
        <v>tier - 1</v>
      </c>
      <c r="O309" s="27" t="str">
        <f>VLOOKUP(A309,'Hospitalisation Details'!$A$1:$R$2344,15,0)</f>
        <v>tier - 2</v>
      </c>
      <c r="P309" s="27" t="str">
        <f>VLOOKUP(A309,'Hospitalisation Details'!$A$1:$R$2344,16,0)</f>
        <v>R1011</v>
      </c>
      <c r="Q309" s="37">
        <f>VLOOKUP(A309,'Hospitalisation Details'!A308:R2651,18,0)</f>
        <v>23.713174898696746</v>
      </c>
    </row>
    <row r="310" spans="1:17" x14ac:dyDescent="0.25">
      <c r="A310" s="27" t="s">
        <v>618</v>
      </c>
      <c r="B310" s="27" t="str">
        <f>VLOOKUP(A310,'Customer Name'!A309:E2644,4,0)</f>
        <v>Michele</v>
      </c>
      <c r="C310" s="27">
        <f>VLOOKUP(A310,Table7[#All],2,0)</f>
        <v>18.63</v>
      </c>
      <c r="D310" s="27">
        <f>VLOOKUP(A310,Table7[#All],3,0)</f>
        <v>9.81</v>
      </c>
      <c r="E310" s="27" t="str">
        <f>VLOOKUP(A310,Table7[#All],4,0)</f>
        <v>yes</v>
      </c>
      <c r="F310" s="27" t="str">
        <f>VLOOKUP(A310,Table7[#All],5,0)</f>
        <v>No</v>
      </c>
      <c r="G310" s="27" t="str">
        <f>VLOOKUP(A310,Table7[#All],6,0)</f>
        <v>No</v>
      </c>
      <c r="H310" s="27">
        <f>VLOOKUP(A310,'Medical Examination'!A309:M2644,11,0)</f>
        <v>2</v>
      </c>
      <c r="I310" s="27" t="str">
        <f>VLOOKUP(A310,'Medical Examination'!A309:M2644,10,0)</f>
        <v>yes</v>
      </c>
      <c r="J310" s="27" t="str">
        <f>VLOOKUP(A310,'Medical Examination'!A309:M2644,12,0)</f>
        <v>Normal Weight</v>
      </c>
      <c r="K310" s="27" t="str">
        <f>VLOOKUP(A310,'Medical Examination'!A309:M2644,13,0)</f>
        <v>Diabetes</v>
      </c>
      <c r="L310" s="27" t="str">
        <f>VLOOKUP(A310,'Hospitalisation Details'!A309:R2652,17,0)</f>
        <v>11-Nov-1970</v>
      </c>
      <c r="M310" s="28">
        <f>VLOOKUP(A310,'Hospitalisation Details'!$A$1:$R$2344,6,0)</f>
        <v>30625.65</v>
      </c>
      <c r="N310" s="27" t="str">
        <f>VLOOKUP(A310,'Hospitalisation Details'!$A$1:$R$2344,14,0)</f>
        <v>tier - 2</v>
      </c>
      <c r="O310" s="27" t="str">
        <f>VLOOKUP(A310,'Hospitalisation Details'!$A$1:$R$2344,15,0)</f>
        <v>tier - 3</v>
      </c>
      <c r="P310" s="27" t="str">
        <f>VLOOKUP(A310,'Hospitalisation Details'!$A$1:$R$2344,16,0)</f>
        <v>R1011</v>
      </c>
      <c r="Q310" s="37">
        <f>VLOOKUP(A310,'Hospitalisation Details'!A309:R2652,18,0)</f>
        <v>52.573543578563097</v>
      </c>
    </row>
    <row r="311" spans="1:17" x14ac:dyDescent="0.25">
      <c r="A311" s="27" t="s">
        <v>620</v>
      </c>
      <c r="B311" s="27" t="str">
        <f>VLOOKUP(A311,'Customer Name'!A310:E2645,4,0)</f>
        <v>Nikki</v>
      </c>
      <c r="C311" s="27">
        <f>VLOOKUP(A311,Table7[#All],2,0)</f>
        <v>26.26</v>
      </c>
      <c r="D311" s="27">
        <f>VLOOKUP(A311,Table7[#All],3,0)</f>
        <v>11.8</v>
      </c>
      <c r="E311" s="27" t="str">
        <f>VLOOKUP(A311,Table7[#All],4,0)</f>
        <v>yes</v>
      </c>
      <c r="F311" s="27" t="str">
        <f>VLOOKUP(A311,Table7[#All],5,0)</f>
        <v>No</v>
      </c>
      <c r="G311" s="27" t="str">
        <f>VLOOKUP(A311,Table7[#All],6,0)</f>
        <v>No</v>
      </c>
      <c r="H311" s="27">
        <f>VLOOKUP(A311,'Medical Examination'!A310:M2645,11,0)</f>
        <v>1</v>
      </c>
      <c r="I311" s="27" t="str">
        <f>VLOOKUP(A311,'Medical Examination'!A310:M2645,10,0)</f>
        <v>yes</v>
      </c>
      <c r="J311" s="27" t="str">
        <f>VLOOKUP(A311,'Medical Examination'!A310:M2645,12,0)</f>
        <v>Overweight</v>
      </c>
      <c r="K311" s="27" t="str">
        <f>VLOOKUP(A311,'Medical Examination'!A310:M2645,13,0)</f>
        <v>Diabetes</v>
      </c>
      <c r="L311" s="27" t="str">
        <f>VLOOKUP(A311,'Hospitalisation Details'!A310:R2653,17,0)</f>
        <v>10-Aug-1986</v>
      </c>
      <c r="M311" s="28">
        <f>VLOOKUP(A311,'Hospitalisation Details'!$A$1:$R$2344,6,0)</f>
        <v>30530.5</v>
      </c>
      <c r="N311" s="27" t="str">
        <f>VLOOKUP(A311,'Hospitalisation Details'!$A$1:$R$2344,14,0)</f>
        <v>tier - 2</v>
      </c>
      <c r="O311" s="27" t="str">
        <f>VLOOKUP(A311,'Hospitalisation Details'!$A$1:$R$2344,15,0)</f>
        <v>tier - 1</v>
      </c>
      <c r="P311" s="27" t="str">
        <f>VLOOKUP(A311,'Hospitalisation Details'!$A$1:$R$2344,16,0)</f>
        <v>R1011</v>
      </c>
      <c r="Q311" s="37">
        <f>VLOOKUP(A311,'Hospitalisation Details'!A310:R2653,18,0)</f>
        <v>36.828157648245551</v>
      </c>
    </row>
    <row r="312" spans="1:17" x14ac:dyDescent="0.25">
      <c r="A312" s="27" t="s">
        <v>622</v>
      </c>
      <c r="B312" s="27" t="str">
        <f>VLOOKUP(A312,'Customer Name'!A311:E2646,4,0)</f>
        <v>Philip J.</v>
      </c>
      <c r="C312" s="27">
        <f>VLOOKUP(A312,Table7[#All],2,0)</f>
        <v>22.37</v>
      </c>
      <c r="D312" s="27">
        <f>VLOOKUP(A312,Table7[#All],3,0)</f>
        <v>5.86</v>
      </c>
      <c r="E312" s="27" t="str">
        <f>VLOOKUP(A312,Table7[#All],4,0)</f>
        <v>yes</v>
      </c>
      <c r="F312" s="27" t="str">
        <f>VLOOKUP(A312,Table7[#All],5,0)</f>
        <v>No</v>
      </c>
      <c r="G312" s="27" t="str">
        <f>VLOOKUP(A312,Table7[#All],6,0)</f>
        <v>Yes</v>
      </c>
      <c r="H312" s="27">
        <f>VLOOKUP(A312,'Medical Examination'!A311:M2646,11,0)</f>
        <v>1</v>
      </c>
      <c r="I312" s="27" t="str">
        <f>VLOOKUP(A312,'Medical Examination'!A311:M2646,10,0)</f>
        <v>yes</v>
      </c>
      <c r="J312" s="27" t="str">
        <f>VLOOKUP(A312,'Medical Examination'!A311:M2646,12,0)</f>
        <v>Normal Weight</v>
      </c>
      <c r="K312" s="27" t="str">
        <f>VLOOKUP(A312,'Medical Examination'!A311:M2646,13,0)</f>
        <v>Prediabetes</v>
      </c>
      <c r="L312" s="27" t="str">
        <f>VLOOKUP(A312,'Hospitalisation Details'!A311:R2654,17,0)</f>
        <v>3-Sep-1983</v>
      </c>
      <c r="M312" s="28">
        <f>VLOOKUP(A312,'Hospitalisation Details'!$A$1:$R$2344,6,0)</f>
        <v>30457.37</v>
      </c>
      <c r="N312" s="27" t="str">
        <f>VLOOKUP(A312,'Hospitalisation Details'!$A$1:$R$2344,14,0)</f>
        <v>tier - 2</v>
      </c>
      <c r="O312" s="27" t="str">
        <f>VLOOKUP(A312,'Hospitalisation Details'!$A$1:$R$2344,15,0)</f>
        <v>tier - 1</v>
      </c>
      <c r="P312" s="27" t="str">
        <f>VLOOKUP(A312,'Hospitalisation Details'!$A$1:$R$2344,16,0)</f>
        <v>R1012</v>
      </c>
      <c r="Q312" s="37">
        <f>VLOOKUP(A312,'Hospitalisation Details'!A311:R2654,18,0)</f>
        <v>39.762470784641067</v>
      </c>
    </row>
    <row r="313" spans="1:17" x14ac:dyDescent="0.25">
      <c r="A313" s="27" t="s">
        <v>624</v>
      </c>
      <c r="B313" s="27" t="str">
        <f>VLOOKUP(A313,'Customer Name'!A312:E2647,4,0)</f>
        <v>Bryan L</v>
      </c>
      <c r="C313" s="27">
        <f>VLOOKUP(A313,Table7[#All],2,0)</f>
        <v>39.619999999999997</v>
      </c>
      <c r="D313" s="27">
        <f>VLOOKUP(A313,Table7[#All],3,0)</f>
        <v>4.28</v>
      </c>
      <c r="E313" s="27" t="str">
        <f>VLOOKUP(A313,Table7[#All],4,0)</f>
        <v>No</v>
      </c>
      <c r="F313" s="27" t="str">
        <f>VLOOKUP(A313,Table7[#All],5,0)</f>
        <v>No</v>
      </c>
      <c r="G313" s="27" t="str">
        <f>VLOOKUP(A313,Table7[#All],6,0)</f>
        <v>No</v>
      </c>
      <c r="H313" s="27">
        <f>VLOOKUP(A313,'Medical Examination'!A312:M2647,11,0)</f>
        <v>1</v>
      </c>
      <c r="I313" s="27" t="str">
        <f>VLOOKUP(A313,'Medical Examination'!A312:M2647,10,0)</f>
        <v>yes</v>
      </c>
      <c r="J313" s="27" t="str">
        <f>VLOOKUP(A313,'Medical Examination'!A312:M2647,12,0)</f>
        <v>Obesity</v>
      </c>
      <c r="K313" s="27" t="str">
        <f>VLOOKUP(A313,'Medical Examination'!A312:M2647,13,0)</f>
        <v>Normal</v>
      </c>
      <c r="L313" s="27" t="str">
        <f>VLOOKUP(A313,'Hospitalisation Details'!A312:R2655,17,0)</f>
        <v>28-Oct-1998</v>
      </c>
      <c r="M313" s="28">
        <f>VLOOKUP(A313,'Hospitalisation Details'!$A$1:$R$2344,6,0)</f>
        <v>30422.03</v>
      </c>
      <c r="N313" s="27" t="str">
        <f>VLOOKUP(A313,'Hospitalisation Details'!$A$1:$R$2344,14,0)</f>
        <v>tier - 2</v>
      </c>
      <c r="O313" s="27" t="str">
        <f>VLOOKUP(A313,'Hospitalisation Details'!$A$1:$R$2344,15,0)</f>
        <v>tier - 3</v>
      </c>
      <c r="P313" s="27" t="str">
        <f>VLOOKUP(A313,'Hospitalisation Details'!$A$1:$R$2344,16,0)</f>
        <v>R1011</v>
      </c>
      <c r="Q313" s="37">
        <f>VLOOKUP(A313,'Hospitalisation Details'!A312:R2655,18,0)</f>
        <v>24.611836562763269</v>
      </c>
    </row>
    <row r="314" spans="1:17" x14ac:dyDescent="0.25">
      <c r="A314" s="27" t="s">
        <v>626</v>
      </c>
      <c r="B314" s="27" t="str">
        <f>VLOOKUP(A314,'Customer Name'!A313:E2648,4,0)</f>
        <v>Timothy F</v>
      </c>
      <c r="C314" s="27">
        <f>VLOOKUP(A314,Table7[#All],2,0)</f>
        <v>18.329999999999998</v>
      </c>
      <c r="D314" s="27">
        <f>VLOOKUP(A314,Table7[#All],3,0)</f>
        <v>4.16</v>
      </c>
      <c r="E314" s="27" t="str">
        <f>VLOOKUP(A314,Table7[#All],4,0)</f>
        <v>yes</v>
      </c>
      <c r="F314" s="27" t="str">
        <f>VLOOKUP(A314,Table7[#All],5,0)</f>
        <v>No</v>
      </c>
      <c r="G314" s="27" t="str">
        <f>VLOOKUP(A314,Table7[#All],6,0)</f>
        <v>No</v>
      </c>
      <c r="H314" s="27">
        <f>VLOOKUP(A314,'Medical Examination'!A313:M2648,11,0)</f>
        <v>0</v>
      </c>
      <c r="I314" s="27" t="str">
        <f>VLOOKUP(A314,'Medical Examination'!A313:M2648,10,0)</f>
        <v>yes</v>
      </c>
      <c r="J314" s="27" t="str">
        <f>VLOOKUP(A314,'Medical Examination'!A313:M2648,12,0)</f>
        <v>Underweight</v>
      </c>
      <c r="K314" s="27" t="str">
        <f>VLOOKUP(A314,'Medical Examination'!A313:M2648,13,0)</f>
        <v>Normal</v>
      </c>
      <c r="L314" s="27" t="str">
        <f>VLOOKUP(A314,'Hospitalisation Details'!A313:R2656,17,0)</f>
        <v>3-Sep-1976</v>
      </c>
      <c r="M314" s="28">
        <f>VLOOKUP(A314,'Hospitalisation Details'!$A$1:$R$2344,6,0)</f>
        <v>30409.53</v>
      </c>
      <c r="N314" s="27" t="str">
        <f>VLOOKUP(A314,'Hospitalisation Details'!$A$1:$R$2344,14,0)</f>
        <v>tier - 2</v>
      </c>
      <c r="O314" s="27" t="str">
        <f>VLOOKUP(A314,'Hospitalisation Details'!$A$1:$R$2344,15,0)</f>
        <v>tier - 3</v>
      </c>
      <c r="P314" s="27" t="str">
        <f>VLOOKUP(A314,'Hospitalisation Details'!$A$1:$R$2344,16,0)</f>
        <v>R1012</v>
      </c>
      <c r="Q314" s="37">
        <f>VLOOKUP(A314,'Hospitalisation Details'!A313:R2656,18,0)</f>
        <v>46.75975359342916</v>
      </c>
    </row>
    <row r="315" spans="1:17" x14ac:dyDescent="0.25">
      <c r="A315" s="27" t="s">
        <v>628</v>
      </c>
      <c r="B315" s="27" t="str">
        <f>VLOOKUP(A315,'Customer Name'!A314:E2649,4,0)</f>
        <v>Angielyn M</v>
      </c>
      <c r="C315" s="27">
        <f>VLOOKUP(A315,Table7[#All],2,0)</f>
        <v>17.11</v>
      </c>
      <c r="D315" s="27">
        <f>VLOOKUP(A315,Table7[#All],3,0)</f>
        <v>4.9800000000000004</v>
      </c>
      <c r="E315" s="27" t="str">
        <f>VLOOKUP(A315,Table7[#All],4,0)</f>
        <v>yes</v>
      </c>
      <c r="F315" s="27" t="str">
        <f>VLOOKUP(A315,Table7[#All],5,0)</f>
        <v>No</v>
      </c>
      <c r="G315" s="27" t="str">
        <f>VLOOKUP(A315,Table7[#All],6,0)</f>
        <v>Yes</v>
      </c>
      <c r="H315" s="27">
        <f>VLOOKUP(A315,'Medical Examination'!A314:M2649,11,0)</f>
        <v>1</v>
      </c>
      <c r="I315" s="27" t="str">
        <f>VLOOKUP(A315,'Medical Examination'!A314:M2649,10,0)</f>
        <v>yes</v>
      </c>
      <c r="J315" s="27" t="str">
        <f>VLOOKUP(A315,'Medical Examination'!A314:M2649,12,0)</f>
        <v>Underweight</v>
      </c>
      <c r="K315" s="27" t="str">
        <f>VLOOKUP(A315,'Medical Examination'!A314:M2649,13,0)</f>
        <v>Normal</v>
      </c>
      <c r="L315" s="27" t="str">
        <f>VLOOKUP(A315,'Hospitalisation Details'!A314:R2657,17,0)</f>
        <v>30-Jul-1969</v>
      </c>
      <c r="M315" s="28">
        <f>VLOOKUP(A315,'Hospitalisation Details'!$A$1:$R$2344,6,0)</f>
        <v>30366.93</v>
      </c>
      <c r="N315" s="27" t="str">
        <f>VLOOKUP(A315,'Hospitalisation Details'!$A$1:$R$2344,14,0)</f>
        <v>tier - 2</v>
      </c>
      <c r="O315" s="27" t="str">
        <f>VLOOKUP(A315,'Hospitalisation Details'!$A$1:$R$2344,15,0)</f>
        <v>tier - 2</v>
      </c>
      <c r="P315" s="27" t="str">
        <f>VLOOKUP(A315,'Hospitalisation Details'!$A$1:$R$2344,16,0)</f>
        <v>R1011</v>
      </c>
      <c r="Q315" s="37">
        <f>VLOOKUP(A315,'Hospitalisation Details'!A314:R2657,18,0)</f>
        <v>53.858273596176822</v>
      </c>
    </row>
    <row r="316" spans="1:17" x14ac:dyDescent="0.25">
      <c r="A316" s="27" t="s">
        <v>630</v>
      </c>
      <c r="B316" s="27" t="str">
        <f>VLOOKUP(A316,'Customer Name'!A315:E2650,4,0)</f>
        <v>Jeanie M.</v>
      </c>
      <c r="C316" s="27">
        <f>VLOOKUP(A316,Table7[#All],2,0)</f>
        <v>43.5</v>
      </c>
      <c r="D316" s="27">
        <f>VLOOKUP(A316,Table7[#All],3,0)</f>
        <v>6.38</v>
      </c>
      <c r="E316" s="27" t="str">
        <f>VLOOKUP(A316,Table7[#All],4,0)</f>
        <v>No</v>
      </c>
      <c r="F316" s="27" t="str">
        <f>VLOOKUP(A316,Table7[#All],5,0)</f>
        <v>yes</v>
      </c>
      <c r="G316" s="27" t="str">
        <f>VLOOKUP(A316,Table7[#All],6,0)</f>
        <v>No</v>
      </c>
      <c r="H316" s="27">
        <f>VLOOKUP(A316,'Medical Examination'!A315:M2650,11,0)</f>
        <v>1</v>
      </c>
      <c r="I316" s="27" t="str">
        <f>VLOOKUP(A316,'Medical Examination'!A315:M2650,10,0)</f>
        <v>yes</v>
      </c>
      <c r="J316" s="27" t="str">
        <f>VLOOKUP(A316,'Medical Examination'!A315:M2650,12,0)</f>
        <v>Obesity</v>
      </c>
      <c r="K316" s="27" t="str">
        <f>VLOOKUP(A316,'Medical Examination'!A315:M2650,13,0)</f>
        <v>Prediabetes</v>
      </c>
      <c r="L316" s="27" t="str">
        <f>VLOOKUP(A316,'Hospitalisation Details'!A315:R2658,17,0)</f>
        <v>1-Jun-2004</v>
      </c>
      <c r="M316" s="28">
        <f>VLOOKUP(A316,'Hospitalisation Details'!$A$1:$R$2344,6,0)</f>
        <v>30328.27</v>
      </c>
      <c r="N316" s="27" t="str">
        <f>VLOOKUP(A316,'Hospitalisation Details'!$A$1:$R$2344,14,0)</f>
        <v>tier - 2</v>
      </c>
      <c r="O316" s="27" t="str">
        <f>VLOOKUP(A316,'Hospitalisation Details'!$A$1:$R$2344,15,0)</f>
        <v>tier - 2</v>
      </c>
      <c r="P316" s="27" t="str">
        <f>VLOOKUP(A316,'Hospitalisation Details'!$A$1:$R$2344,16,0)</f>
        <v>R1011</v>
      </c>
      <c r="Q316" s="37">
        <f>VLOOKUP(A316,'Hospitalisation Details'!A315:R2658,18,0)</f>
        <v>19.017111567419576</v>
      </c>
    </row>
    <row r="317" spans="1:17" x14ac:dyDescent="0.25">
      <c r="A317" s="27" t="s">
        <v>632</v>
      </c>
      <c r="B317" s="27" t="str">
        <f>VLOOKUP(A317,'Customer Name'!A316:E2651,4,0)</f>
        <v>Greg</v>
      </c>
      <c r="C317" s="27">
        <f>VLOOKUP(A317,Table7[#All],2,0)</f>
        <v>25.364999999999998</v>
      </c>
      <c r="D317" s="27">
        <f>VLOOKUP(A317,Table7[#All],3,0)</f>
        <v>5.19</v>
      </c>
      <c r="E317" s="27" t="str">
        <f>VLOOKUP(A317,Table7[#All],4,0)</f>
        <v>No</v>
      </c>
      <c r="F317" s="27" t="str">
        <f>VLOOKUP(A317,Table7[#All],5,0)</f>
        <v>No</v>
      </c>
      <c r="G317" s="27" t="str">
        <f>VLOOKUP(A317,Table7[#All],6,0)</f>
        <v>No</v>
      </c>
      <c r="H317" s="27">
        <f>VLOOKUP(A317,'Medical Examination'!A316:M2651,11,0)</f>
        <v>2</v>
      </c>
      <c r="I317" s="27" t="str">
        <f>VLOOKUP(A317,'Medical Examination'!A316:M2651,10,0)</f>
        <v>No</v>
      </c>
      <c r="J317" s="27" t="str">
        <f>VLOOKUP(A317,'Medical Examination'!A316:M2651,12,0)</f>
        <v>Overweight</v>
      </c>
      <c r="K317" s="27" t="str">
        <f>VLOOKUP(A317,'Medical Examination'!A316:M2651,13,0)</f>
        <v>Normal</v>
      </c>
      <c r="L317" s="27" t="str">
        <f>VLOOKUP(A317,'Hospitalisation Details'!A316:R2659,17,0)</f>
        <v>24-Jul-1972</v>
      </c>
      <c r="M317" s="28">
        <f>VLOOKUP(A317,'Hospitalisation Details'!$A$1:$R$2344,6,0)</f>
        <v>30284.639999999999</v>
      </c>
      <c r="N317" s="27" t="str">
        <f>VLOOKUP(A317,'Hospitalisation Details'!$A$1:$R$2344,14,0)</f>
        <v>tier - 1</v>
      </c>
      <c r="O317" s="27" t="str">
        <f>VLOOKUP(A317,'Hospitalisation Details'!$A$1:$R$2344,15,0)</f>
        <v>tier - 1</v>
      </c>
      <c r="P317" s="27" t="str">
        <f>VLOOKUP(A317,'Hospitalisation Details'!$A$1:$R$2344,16,0)</f>
        <v>R1012</v>
      </c>
      <c r="Q317" s="37">
        <f>VLOOKUP(A317,'Hospitalisation Details'!A316:R2659,18,0)</f>
        <v>50.872005475701577</v>
      </c>
    </row>
    <row r="318" spans="1:17" x14ac:dyDescent="0.25">
      <c r="A318" s="27" t="s">
        <v>634</v>
      </c>
      <c r="B318" s="27" t="str">
        <f>VLOOKUP(A318,'Customer Name'!A317:E2652,4,0)</f>
        <v>John</v>
      </c>
      <c r="C318" s="27">
        <f>VLOOKUP(A318,Table7[#All],2,0)</f>
        <v>28.594999999999999</v>
      </c>
      <c r="D318" s="27">
        <f>VLOOKUP(A318,Table7[#All],3,0)</f>
        <v>10.210000000000001</v>
      </c>
      <c r="E318" s="27" t="str">
        <f>VLOOKUP(A318,Table7[#All],4,0)</f>
        <v>No</v>
      </c>
      <c r="F318" s="27" t="str">
        <f>VLOOKUP(A318,Table7[#All],5,0)</f>
        <v>No</v>
      </c>
      <c r="G318" s="27" t="str">
        <f>VLOOKUP(A318,Table7[#All],6,0)</f>
        <v>No</v>
      </c>
      <c r="H318" s="27">
        <f>VLOOKUP(A318,'Medical Examination'!A317:M2652,11,0)</f>
        <v>0</v>
      </c>
      <c r="I318" s="27" t="str">
        <f>VLOOKUP(A318,'Medical Examination'!A317:M2652,10,0)</f>
        <v>No</v>
      </c>
      <c r="J318" s="27" t="str">
        <f>VLOOKUP(A318,'Medical Examination'!A317:M2652,12,0)</f>
        <v>Overweight</v>
      </c>
      <c r="K318" s="27" t="str">
        <f>VLOOKUP(A318,'Medical Examination'!A317:M2652,13,0)</f>
        <v>Diabetes</v>
      </c>
      <c r="L318" s="27" t="str">
        <f>VLOOKUP(A318,'Hospitalisation Details'!A317:R2660,17,0)</f>
        <v>15-Sep-1962</v>
      </c>
      <c r="M318" s="28">
        <f>VLOOKUP(A318,'Hospitalisation Details'!$A$1:$R$2344,6,0)</f>
        <v>30260</v>
      </c>
      <c r="N318" s="27" t="str">
        <f>VLOOKUP(A318,'Hospitalisation Details'!$A$1:$R$2344,14,0)</f>
        <v>tier - 1</v>
      </c>
      <c r="O318" s="27" t="str">
        <f>VLOOKUP(A318,'Hospitalisation Details'!$A$1:$R$2344,15,0)</f>
        <v>tier - 1</v>
      </c>
      <c r="P318" s="27" t="str">
        <f>VLOOKUP(A318,'Hospitalisation Details'!$A$1:$R$2344,16,0)</f>
        <v>R1014</v>
      </c>
      <c r="Q318" s="37">
        <f>VLOOKUP(A318,'Hospitalisation Details'!A317:R2660,18,0)</f>
        <v>60.729609185250609</v>
      </c>
    </row>
    <row r="319" spans="1:17" x14ac:dyDescent="0.25">
      <c r="A319" s="27" t="s">
        <v>636</v>
      </c>
      <c r="B319" s="27" t="str">
        <f>VLOOKUP(A319,'Customer Name'!A318:E2653,4,0)</f>
        <v>Aliaksandr</v>
      </c>
      <c r="C319" s="27">
        <f>VLOOKUP(A319,Table7[#All],2,0)</f>
        <v>29.83</v>
      </c>
      <c r="D319" s="27">
        <f>VLOOKUP(A319,Table7[#All],3,0)</f>
        <v>9.6999999999999993</v>
      </c>
      <c r="E319" s="27" t="str">
        <f>VLOOKUP(A319,Table7[#All],4,0)</f>
        <v>yes</v>
      </c>
      <c r="F319" s="27" t="str">
        <f>VLOOKUP(A319,Table7[#All],5,0)</f>
        <v>No</v>
      </c>
      <c r="G319" s="27" t="str">
        <f>VLOOKUP(A319,Table7[#All],6,0)</f>
        <v>Yes</v>
      </c>
      <c r="H319" s="27">
        <f>VLOOKUP(A319,'Medical Examination'!A318:M2653,11,0)</f>
        <v>1</v>
      </c>
      <c r="I319" s="27" t="str">
        <f>VLOOKUP(A319,'Medical Examination'!A318:M2653,10,0)</f>
        <v>yes</v>
      </c>
      <c r="J319" s="27" t="str">
        <f>VLOOKUP(A319,'Medical Examination'!A318:M2653,12,0)</f>
        <v>Overweight</v>
      </c>
      <c r="K319" s="27" t="str">
        <f>VLOOKUP(A319,'Medical Examination'!A318:M2653,13,0)</f>
        <v>Diabetes</v>
      </c>
      <c r="L319" s="27" t="str">
        <f>VLOOKUP(A319,'Hospitalisation Details'!A318:R2661,17,0)</f>
        <v>13-Sep-1963</v>
      </c>
      <c r="M319" s="28">
        <f>VLOOKUP(A319,'Hospitalisation Details'!$A$1:$R$2344,6,0)</f>
        <v>30184.94</v>
      </c>
      <c r="N319" s="27" t="str">
        <f>VLOOKUP(A319,'Hospitalisation Details'!$A$1:$R$2344,14,0)</f>
        <v>tier - 1</v>
      </c>
      <c r="O319" s="27" t="str">
        <f>VLOOKUP(A319,'Hospitalisation Details'!$A$1:$R$2344,15,0)</f>
        <v>tier - 1</v>
      </c>
      <c r="P319" s="27" t="str">
        <f>VLOOKUP(A319,'Hospitalisation Details'!$A$1:$R$2344,16,0)</f>
        <v>R1014</v>
      </c>
      <c r="Q319" s="37">
        <f>VLOOKUP(A319,'Hospitalisation Details'!A318:R2661,18,0)</f>
        <v>59.735098743267507</v>
      </c>
    </row>
    <row r="320" spans="1:17" x14ac:dyDescent="0.25">
      <c r="A320" s="27" t="s">
        <v>638</v>
      </c>
      <c r="B320" s="27" t="str">
        <f>VLOOKUP(A320,'Customer Name'!A319:E2654,4,0)</f>
        <v>Jason M.</v>
      </c>
      <c r="C320" s="27">
        <f>VLOOKUP(A320,Table7[#All],2,0)</f>
        <v>24.7</v>
      </c>
      <c r="D320" s="27">
        <f>VLOOKUP(A320,Table7[#All],3,0)</f>
        <v>10.25</v>
      </c>
      <c r="E320" s="27" t="str">
        <f>VLOOKUP(A320,Table7[#All],4,0)</f>
        <v>No</v>
      </c>
      <c r="F320" s="27" t="str">
        <f>VLOOKUP(A320,Table7[#All],5,0)</f>
        <v>No</v>
      </c>
      <c r="G320" s="27" t="str">
        <f>VLOOKUP(A320,Table7[#All],6,0)</f>
        <v>No</v>
      </c>
      <c r="H320" s="27">
        <f>VLOOKUP(A320,'Medical Examination'!A319:M2654,11,0)</f>
        <v>3</v>
      </c>
      <c r="I320" s="27" t="str">
        <f>VLOOKUP(A320,'Medical Examination'!A319:M2654,10,0)</f>
        <v>No</v>
      </c>
      <c r="J320" s="27" t="str">
        <f>VLOOKUP(A320,'Medical Examination'!A319:M2654,12,0)</f>
        <v>Normal Weight</v>
      </c>
      <c r="K320" s="27" t="str">
        <f>VLOOKUP(A320,'Medical Examination'!A319:M2654,13,0)</f>
        <v>Diabetes</v>
      </c>
      <c r="L320" s="27" t="str">
        <f>VLOOKUP(A320,'Hospitalisation Details'!A319:R2662,17,0)</f>
        <v>11-Aug-1958</v>
      </c>
      <c r="M320" s="28">
        <f>VLOOKUP(A320,'Hospitalisation Details'!$A$1:$R$2344,6,0)</f>
        <v>30166.62</v>
      </c>
      <c r="N320" s="27" t="str">
        <f>VLOOKUP(A320,'Hospitalisation Details'!$A$1:$R$2344,14,0)</f>
        <v>tier - 1</v>
      </c>
      <c r="O320" s="27" t="str">
        <f>VLOOKUP(A320,'Hospitalisation Details'!$A$1:$R$2344,15,0)</f>
        <v>tier - 3</v>
      </c>
      <c r="P320" s="27" t="str">
        <f>VLOOKUP(A320,'Hospitalisation Details'!$A$1:$R$2344,16,0)</f>
        <v>R1012</v>
      </c>
      <c r="Q320" s="37">
        <f>VLOOKUP(A320,'Hospitalisation Details'!A319:R2662,18,0)</f>
        <v>64.825437650377495</v>
      </c>
    </row>
    <row r="321" spans="1:17" x14ac:dyDescent="0.25">
      <c r="A321" s="27" t="s">
        <v>640</v>
      </c>
      <c r="B321" s="27" t="str">
        <f>VLOOKUP(A321,'Customer Name'!A320:E2655,4,0)</f>
        <v>Sheera K</v>
      </c>
      <c r="C321" s="27">
        <f>VLOOKUP(A321,Table7[#All],2,0)</f>
        <v>17.940000000000001</v>
      </c>
      <c r="D321" s="27">
        <f>VLOOKUP(A321,Table7[#All],3,0)</f>
        <v>9.77</v>
      </c>
      <c r="E321" s="27" t="str">
        <f>VLOOKUP(A321,Table7[#All],4,0)</f>
        <v>No</v>
      </c>
      <c r="F321" s="27" t="str">
        <f>VLOOKUP(A321,Table7[#All],5,0)</f>
        <v>No</v>
      </c>
      <c r="G321" s="27" t="str">
        <f>VLOOKUP(A321,Table7[#All],6,0)</f>
        <v>No</v>
      </c>
      <c r="H321" s="27">
        <f>VLOOKUP(A321,'Medical Examination'!A320:M2655,11,0)</f>
        <v>0</v>
      </c>
      <c r="I321" s="27" t="str">
        <f>VLOOKUP(A321,'Medical Examination'!A320:M2655,10,0)</f>
        <v>yes</v>
      </c>
      <c r="J321" s="27" t="str">
        <f>VLOOKUP(A321,'Medical Examination'!A320:M2655,12,0)</f>
        <v>Underweight</v>
      </c>
      <c r="K321" s="27" t="str">
        <f>VLOOKUP(A321,'Medical Examination'!A320:M2655,13,0)</f>
        <v>Diabetes</v>
      </c>
      <c r="L321" s="27" t="str">
        <f>VLOOKUP(A321,'Hospitalisation Details'!A320:R2663,17,0)</f>
        <v>25-Dec-1971</v>
      </c>
      <c r="M321" s="28">
        <f>VLOOKUP(A321,'Hospitalisation Details'!$A$1:$R$2344,6,0)</f>
        <v>30134.75</v>
      </c>
      <c r="N321" s="27" t="str">
        <f>VLOOKUP(A321,'Hospitalisation Details'!$A$1:$R$2344,14,0)</f>
        <v>tier - 2</v>
      </c>
      <c r="O321" s="27" t="str">
        <f>VLOOKUP(A321,'Hospitalisation Details'!$A$1:$R$2344,15,0)</f>
        <v>tier - 3</v>
      </c>
      <c r="P321" s="27" t="str">
        <f>VLOOKUP(A321,'Hospitalisation Details'!$A$1:$R$2344,16,0)</f>
        <v>R1011</v>
      </c>
      <c r="Q321" s="37">
        <f>VLOOKUP(A321,'Hospitalisation Details'!A320:R2663,18,0)</f>
        <v>51.453094327926436</v>
      </c>
    </row>
    <row r="322" spans="1:17" x14ac:dyDescent="0.25">
      <c r="A322" s="27" t="s">
        <v>642</v>
      </c>
      <c r="B322" s="27" t="str">
        <f>VLOOKUP(A322,'Customer Name'!A321:E2656,4,0)</f>
        <v>Janice</v>
      </c>
      <c r="C322" s="27">
        <f>VLOOKUP(A322,Table7[#All],2,0)</f>
        <v>21.08</v>
      </c>
      <c r="D322" s="27">
        <f>VLOOKUP(A322,Table7[#All],3,0)</f>
        <v>4.83</v>
      </c>
      <c r="E322" s="27" t="str">
        <f>VLOOKUP(A322,Table7[#All],4,0)</f>
        <v>No</v>
      </c>
      <c r="F322" s="27" t="str">
        <f>VLOOKUP(A322,Table7[#All],5,0)</f>
        <v>No</v>
      </c>
      <c r="G322" s="27" t="str">
        <f>VLOOKUP(A322,Table7[#All],6,0)</f>
        <v>Yes</v>
      </c>
      <c r="H322" s="27">
        <f>VLOOKUP(A322,'Medical Examination'!A321:M2656,11,0)</f>
        <v>1</v>
      </c>
      <c r="I322" s="27" t="str">
        <f>VLOOKUP(A322,'Medical Examination'!A321:M2656,10,0)</f>
        <v>yes</v>
      </c>
      <c r="J322" s="27" t="str">
        <f>VLOOKUP(A322,'Medical Examination'!A321:M2656,12,0)</f>
        <v>Normal Weight</v>
      </c>
      <c r="K322" s="27" t="str">
        <f>VLOOKUP(A322,'Medical Examination'!A321:M2656,13,0)</f>
        <v>Normal</v>
      </c>
      <c r="L322" s="27" t="str">
        <f>VLOOKUP(A322,'Hospitalisation Details'!A321:R2664,17,0)</f>
        <v>2-Sep-1979</v>
      </c>
      <c r="M322" s="28">
        <f>VLOOKUP(A322,'Hospitalisation Details'!$A$1:$R$2344,6,0)</f>
        <v>30095.97</v>
      </c>
      <c r="N322" s="27" t="str">
        <f>VLOOKUP(A322,'Hospitalisation Details'!$A$1:$R$2344,14,0)</f>
        <v>tier - 2</v>
      </c>
      <c r="O322" s="27" t="str">
        <f>VLOOKUP(A322,'Hospitalisation Details'!$A$1:$R$2344,15,0)</f>
        <v>tier - 3</v>
      </c>
      <c r="P322" s="27" t="str">
        <f>VLOOKUP(A322,'Hospitalisation Details'!$A$1:$R$2344,16,0)</f>
        <v>R1011</v>
      </c>
      <c r="Q322" s="37">
        <f>VLOOKUP(A322,'Hospitalisation Details'!A321:R2664,18,0)</f>
        <v>43.765210513506936</v>
      </c>
    </row>
    <row r="323" spans="1:17" x14ac:dyDescent="0.25">
      <c r="A323" s="27" t="s">
        <v>644</v>
      </c>
      <c r="B323" s="27" t="str">
        <f>VLOOKUP(A323,'Customer Name'!A322:E2657,4,0)</f>
        <v>Timothy G.</v>
      </c>
      <c r="C323" s="27">
        <f>VLOOKUP(A323,Table7[#All],2,0)</f>
        <v>37.715000000000003</v>
      </c>
      <c r="D323" s="27">
        <f>VLOOKUP(A323,Table7[#All],3,0)</f>
        <v>10.86</v>
      </c>
      <c r="E323" s="27" t="str">
        <f>VLOOKUP(A323,Table7[#All],4,0)</f>
        <v>yes</v>
      </c>
      <c r="F323" s="27" t="str">
        <f>VLOOKUP(A323,Table7[#All],5,0)</f>
        <v>No</v>
      </c>
      <c r="G323" s="27" t="str">
        <f>VLOOKUP(A323,Table7[#All],6,0)</f>
        <v>No</v>
      </c>
      <c r="H323" s="27">
        <f>VLOOKUP(A323,'Medical Examination'!A322:M2657,11,0)</f>
        <v>0</v>
      </c>
      <c r="I323" s="27" t="str">
        <f>VLOOKUP(A323,'Medical Examination'!A322:M2657,10,0)</f>
        <v>No</v>
      </c>
      <c r="J323" s="27" t="str">
        <f>VLOOKUP(A323,'Medical Examination'!A322:M2657,12,0)</f>
        <v>Obesity</v>
      </c>
      <c r="K323" s="27" t="str">
        <f>VLOOKUP(A323,'Medical Examination'!A322:M2657,13,0)</f>
        <v>Diabetes</v>
      </c>
      <c r="L323" s="27" t="str">
        <f>VLOOKUP(A323,'Hospitalisation Details'!A322:R2665,17,0)</f>
        <v>16-Jun-1967</v>
      </c>
      <c r="M323" s="28">
        <f>VLOOKUP(A323,'Hospitalisation Details'!$A$1:$R$2344,6,0)</f>
        <v>30063.58</v>
      </c>
      <c r="N323" s="27" t="str">
        <f>VLOOKUP(A323,'Hospitalisation Details'!$A$1:$R$2344,14,0)</f>
        <v>tier - 1</v>
      </c>
      <c r="O323" s="27" t="str">
        <f>VLOOKUP(A323,'Hospitalisation Details'!$A$1:$R$2344,15,0)</f>
        <v>tier - 1</v>
      </c>
      <c r="P323" s="27" t="str">
        <f>VLOOKUP(A323,'Hospitalisation Details'!$A$1:$R$2344,16,0)</f>
        <v>R1012</v>
      </c>
      <c r="Q323" s="37">
        <f>VLOOKUP(A323,'Hospitalisation Details'!A322:R2665,18,0)</f>
        <v>55.978769393342617</v>
      </c>
    </row>
    <row r="324" spans="1:17" x14ac:dyDescent="0.25">
      <c r="A324" s="27" t="s">
        <v>646</v>
      </c>
      <c r="B324" s="27" t="str">
        <f>VLOOKUP(A324,'Customer Name'!A323:E2658,4,0)</f>
        <v>Alan R</v>
      </c>
      <c r="C324" s="27">
        <f>VLOOKUP(A324,Table7[#All],2,0)</f>
        <v>22.39</v>
      </c>
      <c r="D324" s="27">
        <f>VLOOKUP(A324,Table7[#All],3,0)</f>
        <v>9.5299999999999994</v>
      </c>
      <c r="E324" s="27" t="str">
        <f>VLOOKUP(A324,Table7[#All],4,0)</f>
        <v>yes</v>
      </c>
      <c r="F324" s="27" t="str">
        <f>VLOOKUP(A324,Table7[#All],5,0)</f>
        <v>No</v>
      </c>
      <c r="G324" s="27" t="str">
        <f>VLOOKUP(A324,Table7[#All],6,0)</f>
        <v>No</v>
      </c>
      <c r="H324" s="27">
        <f>VLOOKUP(A324,'Medical Examination'!A323:M2658,11,0)</f>
        <v>0</v>
      </c>
      <c r="I324" s="27" t="str">
        <f>VLOOKUP(A324,'Medical Examination'!A323:M2658,10,0)</f>
        <v>yes</v>
      </c>
      <c r="J324" s="27" t="str">
        <f>VLOOKUP(A324,'Medical Examination'!A323:M2658,12,0)</f>
        <v>Normal Weight</v>
      </c>
      <c r="K324" s="27" t="str">
        <f>VLOOKUP(A324,'Medical Examination'!A323:M2658,13,0)</f>
        <v>Diabetes</v>
      </c>
      <c r="L324" s="27" t="str">
        <f>VLOOKUP(A324,'Hospitalisation Details'!A323:R2666,17,0)</f>
        <v>4-Aug-1981</v>
      </c>
      <c r="M324" s="28">
        <f>VLOOKUP(A324,'Hospitalisation Details'!$A$1:$R$2344,6,0)</f>
        <v>30026.87</v>
      </c>
      <c r="N324" s="27" t="str">
        <f>VLOOKUP(A324,'Hospitalisation Details'!$A$1:$R$2344,14,0)</f>
        <v>tier - 2</v>
      </c>
      <c r="O324" s="27" t="str">
        <f>VLOOKUP(A324,'Hospitalisation Details'!$A$1:$R$2344,15,0)</f>
        <v>tier - 3</v>
      </c>
      <c r="P324" s="27" t="str">
        <f>VLOOKUP(A324,'Hospitalisation Details'!$A$1:$R$2344,16,0)</f>
        <v>R1012</v>
      </c>
      <c r="Q324" s="37">
        <f>VLOOKUP(A324,'Hospitalisation Details'!A323:R2666,18,0)</f>
        <v>41.844571792422798</v>
      </c>
    </row>
    <row r="325" spans="1:17" x14ac:dyDescent="0.25">
      <c r="A325" s="27" t="s">
        <v>648</v>
      </c>
      <c r="B325" s="27" t="str">
        <f>VLOOKUP(A325,'Customer Name'!A324:E2659,4,0)</f>
        <v>Michael</v>
      </c>
      <c r="C325" s="27">
        <f>VLOOKUP(A325,Table7[#All],2,0)</f>
        <v>28.78</v>
      </c>
      <c r="D325" s="27">
        <f>VLOOKUP(A325,Table7[#All],3,0)</f>
        <v>5.68</v>
      </c>
      <c r="E325" s="27" t="str">
        <f>VLOOKUP(A325,Table7[#All],4,0)</f>
        <v>No</v>
      </c>
      <c r="F325" s="27" t="str">
        <f>VLOOKUP(A325,Table7[#All],5,0)</f>
        <v>No</v>
      </c>
      <c r="G325" s="27" t="str">
        <f>VLOOKUP(A325,Table7[#All],6,0)</f>
        <v>No</v>
      </c>
      <c r="H325" s="27">
        <f>VLOOKUP(A325,'Medical Examination'!A324:M2659,11,0)</f>
        <v>0</v>
      </c>
      <c r="I325" s="27" t="str">
        <f>VLOOKUP(A325,'Medical Examination'!A324:M2659,10,0)</f>
        <v>yes</v>
      </c>
      <c r="J325" s="27" t="str">
        <f>VLOOKUP(A325,'Medical Examination'!A324:M2659,12,0)</f>
        <v>Overweight</v>
      </c>
      <c r="K325" s="27" t="str">
        <f>VLOOKUP(A325,'Medical Examination'!A324:M2659,13,0)</f>
        <v>Normal</v>
      </c>
      <c r="L325" s="27" t="str">
        <f>VLOOKUP(A325,'Hospitalisation Details'!A324:R2667,17,0)</f>
        <v>5-Oct-1991</v>
      </c>
      <c r="M325" s="28">
        <f>VLOOKUP(A325,'Hospitalisation Details'!$A$1:$R$2344,6,0)</f>
        <v>29969.67</v>
      </c>
      <c r="N325" s="27" t="str">
        <f>VLOOKUP(A325,'Hospitalisation Details'!$A$1:$R$2344,14,0)</f>
        <v>tier - 1</v>
      </c>
      <c r="O325" s="27" t="str">
        <f>VLOOKUP(A325,'Hospitalisation Details'!$A$1:$R$2344,15,0)</f>
        <v>tier - 1</v>
      </c>
      <c r="P325" s="27" t="str">
        <f>VLOOKUP(A325,'Hospitalisation Details'!$A$1:$R$2344,16,0)</f>
        <v>R1011</v>
      </c>
      <c r="Q325" s="37">
        <f>VLOOKUP(A325,'Hospitalisation Details'!A324:R2667,18,0)</f>
        <v>31.674852733759231</v>
      </c>
    </row>
    <row r="326" spans="1:17" x14ac:dyDescent="0.25">
      <c r="A326" s="27" t="s">
        <v>650</v>
      </c>
      <c r="B326" s="27" t="str">
        <f>VLOOKUP(A326,'Customer Name'!A325:E2660,4,0)</f>
        <v>Marie-France</v>
      </c>
      <c r="C326" s="27">
        <f>VLOOKUP(A326,Table7[#All],2,0)</f>
        <v>18.329999999999998</v>
      </c>
      <c r="D326" s="27">
        <f>VLOOKUP(A326,Table7[#All],3,0)</f>
        <v>5.57</v>
      </c>
      <c r="E326" s="27" t="str">
        <f>VLOOKUP(A326,Table7[#All],4,0)</f>
        <v>yes</v>
      </c>
      <c r="F326" s="27" t="str">
        <f>VLOOKUP(A326,Table7[#All],5,0)</f>
        <v>No</v>
      </c>
      <c r="G326" s="27" t="str">
        <f>VLOOKUP(A326,Table7[#All],6,0)</f>
        <v>No</v>
      </c>
      <c r="H326" s="27">
        <f>VLOOKUP(A326,'Medical Examination'!A325:M2660,11,0)</f>
        <v>0</v>
      </c>
      <c r="I326" s="27" t="str">
        <f>VLOOKUP(A326,'Medical Examination'!A325:M2660,10,0)</f>
        <v>yes</v>
      </c>
      <c r="J326" s="27" t="str">
        <f>VLOOKUP(A326,'Medical Examination'!A325:M2660,12,0)</f>
        <v>Underweight</v>
      </c>
      <c r="K326" s="27" t="str">
        <f>VLOOKUP(A326,'Medical Examination'!A325:M2660,13,0)</f>
        <v>Normal</v>
      </c>
      <c r="L326" s="27" t="str">
        <f>VLOOKUP(A326,'Hospitalisation Details'!A325:R2668,17,0)</f>
        <v>12-Jun-1976</v>
      </c>
      <c r="M326" s="28">
        <f>VLOOKUP(A326,'Hospitalisation Details'!$A$1:$R$2344,6,0)</f>
        <v>29933.75</v>
      </c>
      <c r="N326" s="27" t="str">
        <f>VLOOKUP(A326,'Hospitalisation Details'!$A$1:$R$2344,14,0)</f>
        <v>tier - 1</v>
      </c>
      <c r="O326" s="27" t="str">
        <f>VLOOKUP(A326,'Hospitalisation Details'!$A$1:$R$2344,15,0)</f>
        <v>tier - 1</v>
      </c>
      <c r="P326" s="27" t="str">
        <f>VLOOKUP(A326,'Hospitalisation Details'!$A$1:$R$2344,16,0)</f>
        <v>R1011</v>
      </c>
      <c r="Q326" s="37">
        <f>VLOOKUP(A326,'Hospitalisation Details'!A325:R2668,18,0)</f>
        <v>46.986995208761122</v>
      </c>
    </row>
    <row r="327" spans="1:17" x14ac:dyDescent="0.25">
      <c r="A327" s="27" t="s">
        <v>652</v>
      </c>
      <c r="B327" s="27" t="str">
        <f>VLOOKUP(A327,'Customer Name'!A326:E2661,4,0)</f>
        <v>Erik F.</v>
      </c>
      <c r="C327" s="27">
        <f>VLOOKUP(A327,Table7[#All],2,0)</f>
        <v>26.39</v>
      </c>
      <c r="D327" s="27">
        <f>VLOOKUP(A327,Table7[#All],3,0)</f>
        <v>4.58</v>
      </c>
      <c r="E327" s="27" t="str">
        <f>VLOOKUP(A327,Table7[#All],4,0)</f>
        <v>yes</v>
      </c>
      <c r="F327" s="27" t="str">
        <f>VLOOKUP(A327,Table7[#All],5,0)</f>
        <v>No</v>
      </c>
      <c r="G327" s="27" t="str">
        <f>VLOOKUP(A327,Table7[#All],6,0)</f>
        <v>No</v>
      </c>
      <c r="H327" s="27">
        <f>VLOOKUP(A327,'Medical Examination'!A326:M2661,11,0)</f>
        <v>1</v>
      </c>
      <c r="I327" s="27" t="str">
        <f>VLOOKUP(A327,'Medical Examination'!A326:M2661,10,0)</f>
        <v>yes</v>
      </c>
      <c r="J327" s="27" t="str">
        <f>VLOOKUP(A327,'Medical Examination'!A326:M2661,12,0)</f>
        <v>Overweight</v>
      </c>
      <c r="K327" s="27" t="str">
        <f>VLOOKUP(A327,'Medical Examination'!A326:M2661,13,0)</f>
        <v>Normal</v>
      </c>
      <c r="L327" s="27" t="str">
        <f>VLOOKUP(A327,'Hospitalisation Details'!A326:R2669,17,0)</f>
        <v>30-Dec-1988</v>
      </c>
      <c r="M327" s="28">
        <f>VLOOKUP(A327,'Hospitalisation Details'!$A$1:$R$2344,6,0)</f>
        <v>29929.56</v>
      </c>
      <c r="N327" s="27" t="str">
        <f>VLOOKUP(A327,'Hospitalisation Details'!$A$1:$R$2344,14,0)</f>
        <v>tier - 1</v>
      </c>
      <c r="O327" s="27" t="str">
        <f>VLOOKUP(A327,'Hospitalisation Details'!$A$1:$R$2344,15,0)</f>
        <v>tier - 1</v>
      </c>
      <c r="P327" s="27" t="str">
        <f>VLOOKUP(A327,'Hospitalisation Details'!$A$1:$R$2344,16,0)</f>
        <v>R1011</v>
      </c>
      <c r="Q327" s="37">
        <f>VLOOKUP(A327,'Hospitalisation Details'!A326:R2669,18,0)</f>
        <v>34.436687200547567</v>
      </c>
    </row>
    <row r="328" spans="1:17" x14ac:dyDescent="0.25">
      <c r="A328" s="27" t="s">
        <v>654</v>
      </c>
      <c r="B328" s="27" t="str">
        <f>VLOOKUP(A328,'Customer Name'!A327:E2662,4,0)</f>
        <v>Andrew</v>
      </c>
      <c r="C328" s="27">
        <f>VLOOKUP(A328,Table7[#All],2,0)</f>
        <v>19.260000000000002</v>
      </c>
      <c r="D328" s="27">
        <f>VLOOKUP(A328,Table7[#All],3,0)</f>
        <v>8.9600000000000009</v>
      </c>
      <c r="E328" s="27" t="str">
        <f>VLOOKUP(A328,Table7[#All],4,0)</f>
        <v>yes</v>
      </c>
      <c r="F328" s="27" t="str">
        <f>VLOOKUP(A328,Table7[#All],5,0)</f>
        <v>No</v>
      </c>
      <c r="G328" s="27" t="str">
        <f>VLOOKUP(A328,Table7[#All],6,0)</f>
        <v>No</v>
      </c>
      <c r="H328" s="27">
        <f>VLOOKUP(A328,'Medical Examination'!A327:M2662,11,0)</f>
        <v>1</v>
      </c>
      <c r="I328" s="27" t="str">
        <f>VLOOKUP(A328,'Medical Examination'!A327:M2662,10,0)</f>
        <v>yes</v>
      </c>
      <c r="J328" s="27" t="str">
        <f>VLOOKUP(A328,'Medical Examination'!A327:M2662,12,0)</f>
        <v>Normal Weight</v>
      </c>
      <c r="K328" s="27" t="str">
        <f>VLOOKUP(A328,'Medical Examination'!A327:M2662,13,0)</f>
        <v>Diabetes</v>
      </c>
      <c r="L328" s="27" t="str">
        <f>VLOOKUP(A328,'Hospitalisation Details'!A327:R2670,17,0)</f>
        <v>19-Aug-1975</v>
      </c>
      <c r="M328" s="28">
        <f>VLOOKUP(A328,'Hospitalisation Details'!$A$1:$R$2344,6,0)</f>
        <v>29899.25</v>
      </c>
      <c r="N328" s="27" t="str">
        <f>VLOOKUP(A328,'Hospitalisation Details'!$A$1:$R$2344,14,0)</f>
        <v>tier - 1</v>
      </c>
      <c r="O328" s="27" t="str">
        <f>VLOOKUP(A328,'Hospitalisation Details'!$A$1:$R$2344,15,0)</f>
        <v>tier - 3</v>
      </c>
      <c r="P328" s="27" t="str">
        <f>VLOOKUP(A328,'Hospitalisation Details'!$A$1:$R$2344,16,0)</f>
        <v>R1011</v>
      </c>
      <c r="Q328" s="37">
        <f>VLOOKUP(A328,'Hospitalisation Details'!A327:R2670,18,0)</f>
        <v>47.803542493155277</v>
      </c>
    </row>
    <row r="329" spans="1:17" x14ac:dyDescent="0.25">
      <c r="A329" s="27" t="s">
        <v>656</v>
      </c>
      <c r="B329" s="27" t="str">
        <f>VLOOKUP(A329,'Customer Name'!A328:E2663,4,0)</f>
        <v>Anthony</v>
      </c>
      <c r="C329" s="27">
        <f>VLOOKUP(A329,Table7[#All],2,0)</f>
        <v>26.92</v>
      </c>
      <c r="D329" s="27">
        <f>VLOOKUP(A329,Table7[#All],3,0)</f>
        <v>6.09</v>
      </c>
      <c r="E329" s="27" t="str">
        <f>VLOOKUP(A329,Table7[#All],4,0)</f>
        <v>No</v>
      </c>
      <c r="F329" s="27" t="str">
        <f>VLOOKUP(A329,Table7[#All],5,0)</f>
        <v>No</v>
      </c>
      <c r="G329" s="27" t="str">
        <f>VLOOKUP(A329,Table7[#All],6,0)</f>
        <v>No</v>
      </c>
      <c r="H329" s="27">
        <f>VLOOKUP(A329,'Medical Examination'!A328:M2663,11,0)</f>
        <v>0</v>
      </c>
      <c r="I329" s="27" t="str">
        <f>VLOOKUP(A329,'Medical Examination'!A328:M2663,10,0)</f>
        <v>yes</v>
      </c>
      <c r="J329" s="27" t="str">
        <f>VLOOKUP(A329,'Medical Examination'!A328:M2663,12,0)</f>
        <v>Overweight</v>
      </c>
      <c r="K329" s="27" t="str">
        <f>VLOOKUP(A329,'Medical Examination'!A328:M2663,13,0)</f>
        <v>Prediabetes</v>
      </c>
      <c r="L329" s="27" t="str">
        <f>VLOOKUP(A329,'Hospitalisation Details'!A328:R2671,17,0)</f>
        <v>30-Dec-1989</v>
      </c>
      <c r="M329" s="28">
        <f>VLOOKUP(A329,'Hospitalisation Details'!$A$1:$R$2344,6,0)</f>
        <v>29852.48</v>
      </c>
      <c r="N329" s="27" t="str">
        <f>VLOOKUP(A329,'Hospitalisation Details'!$A$1:$R$2344,14,0)</f>
        <v>tier - 1</v>
      </c>
      <c r="O329" s="27" t="str">
        <f>VLOOKUP(A329,'Hospitalisation Details'!$A$1:$R$2344,15,0)</f>
        <v>tier - 3</v>
      </c>
      <c r="P329" s="27" t="str">
        <f>VLOOKUP(A329,'Hospitalisation Details'!$A$1:$R$2344,16,0)</f>
        <v>R1011</v>
      </c>
      <c r="Q329" s="37">
        <f>VLOOKUP(A329,'Hospitalisation Details'!A328:R2671,18,0)</f>
        <v>33.439333489791125</v>
      </c>
    </row>
    <row r="330" spans="1:17" x14ac:dyDescent="0.25">
      <c r="A330" s="27" t="s">
        <v>658</v>
      </c>
      <c r="B330" s="27" t="str">
        <f>VLOOKUP(A330,'Customer Name'!A329:E2664,4,0)</f>
        <v>Chris</v>
      </c>
      <c r="C330" s="27">
        <f>VLOOKUP(A330,Table7[#All],2,0)</f>
        <v>19.73</v>
      </c>
      <c r="D330" s="27">
        <f>VLOOKUP(A330,Table7[#All],3,0)</f>
        <v>4.3600000000000003</v>
      </c>
      <c r="E330" s="27" t="str">
        <f>VLOOKUP(A330,Table7[#All],4,0)</f>
        <v>No</v>
      </c>
      <c r="F330" s="27" t="str">
        <f>VLOOKUP(A330,Table7[#All],5,0)</f>
        <v>No</v>
      </c>
      <c r="G330" s="27" t="str">
        <f>VLOOKUP(A330,Table7[#All],6,0)</f>
        <v>No</v>
      </c>
      <c r="H330" s="27">
        <f>VLOOKUP(A330,'Medical Examination'!A329:M2664,11,0)</f>
        <v>0</v>
      </c>
      <c r="I330" s="27" t="str">
        <f>VLOOKUP(A330,'Medical Examination'!A329:M2664,10,0)</f>
        <v>yes</v>
      </c>
      <c r="J330" s="27" t="str">
        <f>VLOOKUP(A330,'Medical Examination'!A329:M2664,12,0)</f>
        <v>Normal Weight</v>
      </c>
      <c r="K330" s="27" t="str">
        <f>VLOOKUP(A330,'Medical Examination'!A329:M2664,13,0)</f>
        <v>Normal</v>
      </c>
      <c r="L330" s="27" t="str">
        <f>VLOOKUP(A330,'Hospitalisation Details'!A329:R2672,17,0)</f>
        <v>29-Oct-1982</v>
      </c>
      <c r="M330" s="28">
        <f>VLOOKUP(A330,'Hospitalisation Details'!$A$1:$R$2344,6,0)</f>
        <v>29818.76</v>
      </c>
      <c r="N330" s="27" t="str">
        <f>VLOOKUP(A330,'Hospitalisation Details'!$A$1:$R$2344,14,0)</f>
        <v>tier - 1</v>
      </c>
      <c r="O330" s="27" t="str">
        <f>VLOOKUP(A330,'Hospitalisation Details'!$A$1:$R$2344,15,0)</f>
        <v>tier - 1</v>
      </c>
      <c r="P330" s="27" t="str">
        <f>VLOOKUP(A330,'Hospitalisation Details'!$A$1:$R$2344,16,0)</f>
        <v>R1012</v>
      </c>
      <c r="Q330" s="37">
        <f>VLOOKUP(A330,'Hospitalisation Details'!A329:R2672,18,0)</f>
        <v>40.609126466753587</v>
      </c>
    </row>
    <row r="331" spans="1:17" x14ac:dyDescent="0.25">
      <c r="A331" s="27" t="s">
        <v>660</v>
      </c>
      <c r="B331" s="27" t="str">
        <f>VLOOKUP(A331,'Customer Name'!A330:E2665,4,0)</f>
        <v>Yu</v>
      </c>
      <c r="C331" s="27">
        <f>VLOOKUP(A331,Table7[#All],2,0)</f>
        <v>23.56</v>
      </c>
      <c r="D331" s="27">
        <f>VLOOKUP(A331,Table7[#All],3,0)</f>
        <v>11.74</v>
      </c>
      <c r="E331" s="27" t="str">
        <f>VLOOKUP(A331,Table7[#All],4,0)</f>
        <v>yes</v>
      </c>
      <c r="F331" s="27" t="str">
        <f>VLOOKUP(A331,Table7[#All],5,0)</f>
        <v>No</v>
      </c>
      <c r="G331" s="27" t="str">
        <f>VLOOKUP(A331,Table7[#All],6,0)</f>
        <v>No</v>
      </c>
      <c r="H331" s="27">
        <f>VLOOKUP(A331,'Medical Examination'!A330:M2665,11,0)</f>
        <v>0</v>
      </c>
      <c r="I331" s="27" t="str">
        <f>VLOOKUP(A331,'Medical Examination'!A330:M2665,10,0)</f>
        <v>yes</v>
      </c>
      <c r="J331" s="27" t="str">
        <f>VLOOKUP(A331,'Medical Examination'!A330:M2665,12,0)</f>
        <v>Normal Weight</v>
      </c>
      <c r="K331" s="27" t="str">
        <f>VLOOKUP(A331,'Medical Examination'!A330:M2665,13,0)</f>
        <v>Diabetes</v>
      </c>
      <c r="L331" s="27" t="str">
        <f>VLOOKUP(A331,'Hospitalisation Details'!A330:R2673,17,0)</f>
        <v>13-Aug-1981</v>
      </c>
      <c r="M331" s="28">
        <f>VLOOKUP(A331,'Hospitalisation Details'!$A$1:$R$2344,6,0)</f>
        <v>29816.639999999999</v>
      </c>
      <c r="N331" s="27" t="str">
        <f>VLOOKUP(A331,'Hospitalisation Details'!$A$1:$R$2344,14,0)</f>
        <v>tier - 1</v>
      </c>
      <c r="O331" s="27" t="str">
        <f>VLOOKUP(A331,'Hospitalisation Details'!$A$1:$R$2344,15,0)</f>
        <v>tier - 2</v>
      </c>
      <c r="P331" s="27" t="str">
        <f>VLOOKUP(A331,'Hospitalisation Details'!$A$1:$R$2344,16,0)</f>
        <v>R1011</v>
      </c>
      <c r="Q331" s="37">
        <f>VLOOKUP(A331,'Hospitalisation Details'!A330:R2673,18,0)</f>
        <v>41.819929958611908</v>
      </c>
    </row>
    <row r="332" spans="1:17" x14ac:dyDescent="0.25">
      <c r="A332" s="27" t="s">
        <v>662</v>
      </c>
      <c r="B332" s="27" t="str">
        <f>VLOOKUP(A332,'Customer Name'!A331:E2666,4,0)</f>
        <v>Caleb N</v>
      </c>
      <c r="C332" s="27">
        <f>VLOOKUP(A332,Table7[#All],2,0)</f>
        <v>37.67</v>
      </c>
      <c r="D332" s="27">
        <f>VLOOKUP(A332,Table7[#All],3,0)</f>
        <v>5.89</v>
      </c>
      <c r="E332" s="27" t="str">
        <f>VLOOKUP(A332,Table7[#All],4,0)</f>
        <v>No</v>
      </c>
      <c r="F332" s="27" t="str">
        <f>VLOOKUP(A332,Table7[#All],5,0)</f>
        <v>No</v>
      </c>
      <c r="G332" s="27" t="str">
        <f>VLOOKUP(A332,Table7[#All],6,0)</f>
        <v>No</v>
      </c>
      <c r="H332" s="27">
        <f>VLOOKUP(A332,'Medical Examination'!A331:M2666,11,0)</f>
        <v>1</v>
      </c>
      <c r="I332" s="27" t="str">
        <f>VLOOKUP(A332,'Medical Examination'!A331:M2666,10,0)</f>
        <v>yes</v>
      </c>
      <c r="J332" s="27" t="str">
        <f>VLOOKUP(A332,'Medical Examination'!A331:M2666,12,0)</f>
        <v>Obesity</v>
      </c>
      <c r="K332" s="27" t="str">
        <f>VLOOKUP(A332,'Medical Examination'!A331:M2666,13,0)</f>
        <v>Prediabetes</v>
      </c>
      <c r="L332" s="27" t="str">
        <f>VLOOKUP(A332,'Hospitalisation Details'!A331:R2674,17,0)</f>
        <v>20-Jun-1998</v>
      </c>
      <c r="M332" s="28">
        <f>VLOOKUP(A332,'Hospitalisation Details'!$A$1:$R$2344,6,0)</f>
        <v>29760.6</v>
      </c>
      <c r="N332" s="27" t="str">
        <f>VLOOKUP(A332,'Hospitalisation Details'!$A$1:$R$2344,14,0)</f>
        <v>tier - 1</v>
      </c>
      <c r="O332" s="27" t="str">
        <f>VLOOKUP(A332,'Hospitalisation Details'!$A$1:$R$2344,15,0)</f>
        <v>tier - 2</v>
      </c>
      <c r="P332" s="27" t="str">
        <f>VLOOKUP(A332,'Hospitalisation Details'!$A$1:$R$2344,16,0)</f>
        <v>R1011</v>
      </c>
      <c r="Q332" s="37">
        <f>VLOOKUP(A332,'Hospitalisation Details'!A331:R2674,18,0)</f>
        <v>24.967775905644483</v>
      </c>
    </row>
    <row r="333" spans="1:17" x14ac:dyDescent="0.25">
      <c r="A333" s="27" t="s">
        <v>664</v>
      </c>
      <c r="B333" s="27" t="str">
        <f>VLOOKUP(A333,'Customer Name'!A332:E2667,4,0)</f>
        <v>Jason M.</v>
      </c>
      <c r="C333" s="27">
        <f>VLOOKUP(A333,Table7[#All],2,0)</f>
        <v>18.73</v>
      </c>
      <c r="D333" s="27">
        <f>VLOOKUP(A333,Table7[#All],3,0)</f>
        <v>10.64</v>
      </c>
      <c r="E333" s="27" t="str">
        <f>VLOOKUP(A333,Table7[#All],4,0)</f>
        <v>No</v>
      </c>
      <c r="F333" s="27" t="str">
        <f>VLOOKUP(A333,Table7[#All],5,0)</f>
        <v>No</v>
      </c>
      <c r="G333" s="27" t="str">
        <f>VLOOKUP(A333,Table7[#All],6,0)</f>
        <v>No</v>
      </c>
      <c r="H333" s="27">
        <f>VLOOKUP(A333,'Medical Examination'!A332:M2667,11,0)</f>
        <v>2</v>
      </c>
      <c r="I333" s="27" t="str">
        <f>VLOOKUP(A333,'Medical Examination'!A332:M2667,10,0)</f>
        <v>yes</v>
      </c>
      <c r="J333" s="27" t="str">
        <f>VLOOKUP(A333,'Medical Examination'!A332:M2667,12,0)</f>
        <v>Normal Weight</v>
      </c>
      <c r="K333" s="27" t="str">
        <f>VLOOKUP(A333,'Medical Examination'!A332:M2667,13,0)</f>
        <v>Diabetes</v>
      </c>
      <c r="L333" s="27" t="str">
        <f>VLOOKUP(A333,'Hospitalisation Details'!A332:R2675,17,0)</f>
        <v>23-Aug-1973</v>
      </c>
      <c r="M333" s="28">
        <f>VLOOKUP(A333,'Hospitalisation Details'!$A$1:$R$2344,6,0)</f>
        <v>29757.69</v>
      </c>
      <c r="N333" s="27" t="str">
        <f>VLOOKUP(A333,'Hospitalisation Details'!$A$1:$R$2344,14,0)</f>
        <v>tier - 1</v>
      </c>
      <c r="O333" s="27" t="str">
        <f>VLOOKUP(A333,'Hospitalisation Details'!$A$1:$R$2344,15,0)</f>
        <v>tier - 3</v>
      </c>
      <c r="P333" s="27" t="str">
        <f>VLOOKUP(A333,'Hospitalisation Details'!$A$1:$R$2344,16,0)</f>
        <v>R1011</v>
      </c>
      <c r="Q333" s="37">
        <f>VLOOKUP(A333,'Hospitalisation Details'!A332:R2675,18,0)</f>
        <v>49.792559188275085</v>
      </c>
    </row>
    <row r="334" spans="1:17" x14ac:dyDescent="0.25">
      <c r="A334" s="27" t="s">
        <v>666</v>
      </c>
      <c r="B334" s="27" t="str">
        <f>VLOOKUP(A334,'Customer Name'!A333:E2668,4,0)</f>
        <v>Angela R</v>
      </c>
      <c r="C334" s="27">
        <f>VLOOKUP(A334,Table7[#All],2,0)</f>
        <v>33.090000000000003</v>
      </c>
      <c r="D334" s="27">
        <f>VLOOKUP(A334,Table7[#All],3,0)</f>
        <v>6.06</v>
      </c>
      <c r="E334" s="27" t="str">
        <f>VLOOKUP(A334,Table7[#All],4,0)</f>
        <v>No</v>
      </c>
      <c r="F334" s="27" t="str">
        <f>VLOOKUP(A334,Table7[#All],5,0)</f>
        <v>No</v>
      </c>
      <c r="G334" s="27" t="str">
        <f>VLOOKUP(A334,Table7[#All],6,0)</f>
        <v>Yes</v>
      </c>
      <c r="H334" s="27">
        <f>VLOOKUP(A334,'Medical Examination'!A333:M2668,11,0)</f>
        <v>1</v>
      </c>
      <c r="I334" s="27" t="str">
        <f>VLOOKUP(A334,'Medical Examination'!A333:M2668,10,0)</f>
        <v>yes</v>
      </c>
      <c r="J334" s="27" t="str">
        <f>VLOOKUP(A334,'Medical Examination'!A333:M2668,12,0)</f>
        <v>Obesity</v>
      </c>
      <c r="K334" s="27" t="str">
        <f>VLOOKUP(A334,'Medical Examination'!A333:M2668,13,0)</f>
        <v>Prediabetes</v>
      </c>
      <c r="L334" s="27" t="str">
        <f>VLOOKUP(A334,'Hospitalisation Details'!A333:R2676,17,0)</f>
        <v>27-Jul-1993</v>
      </c>
      <c r="M334" s="28">
        <f>VLOOKUP(A334,'Hospitalisation Details'!$A$1:$R$2344,6,0)</f>
        <v>29622.69</v>
      </c>
      <c r="N334" s="27" t="str">
        <f>VLOOKUP(A334,'Hospitalisation Details'!$A$1:$R$2344,14,0)</f>
        <v>tier - 1</v>
      </c>
      <c r="O334" s="27" t="str">
        <f>VLOOKUP(A334,'Hospitalisation Details'!$A$1:$R$2344,15,0)</f>
        <v>tier - 1</v>
      </c>
      <c r="P334" s="27" t="str">
        <f>VLOOKUP(A334,'Hospitalisation Details'!$A$1:$R$2344,16,0)</f>
        <v>R1011</v>
      </c>
      <c r="Q334" s="37">
        <f>VLOOKUP(A334,'Hospitalisation Details'!A333:R2676,18,0)</f>
        <v>29.866454689984099</v>
      </c>
    </row>
    <row r="335" spans="1:17" x14ac:dyDescent="0.25">
      <c r="A335" s="27" t="s">
        <v>668</v>
      </c>
      <c r="B335" s="27" t="str">
        <f>VLOOKUP(A335,'Customer Name'!A334:E2669,4,0)</f>
        <v>Keith J</v>
      </c>
      <c r="C335" s="27">
        <f>VLOOKUP(A335,Table7[#All],2,0)</f>
        <v>18.329999999999998</v>
      </c>
      <c r="D335" s="27">
        <f>VLOOKUP(A335,Table7[#All],3,0)</f>
        <v>7.46</v>
      </c>
      <c r="E335" s="27" t="str">
        <f>VLOOKUP(A335,Table7[#All],4,0)</f>
        <v>yes</v>
      </c>
      <c r="F335" s="27" t="str">
        <f>VLOOKUP(A335,Table7[#All],5,0)</f>
        <v>No</v>
      </c>
      <c r="G335" s="27" t="str">
        <f>VLOOKUP(A335,Table7[#All],6,0)</f>
        <v>No</v>
      </c>
      <c r="H335" s="27">
        <f>VLOOKUP(A335,'Medical Examination'!A334:M2669,11,0)</f>
        <v>1</v>
      </c>
      <c r="I335" s="27" t="str">
        <f>VLOOKUP(A335,'Medical Examination'!A334:M2669,10,0)</f>
        <v>yes</v>
      </c>
      <c r="J335" s="27" t="str">
        <f>VLOOKUP(A335,'Medical Examination'!A334:M2669,12,0)</f>
        <v>Underweight</v>
      </c>
      <c r="K335" s="27" t="str">
        <f>VLOOKUP(A335,'Medical Examination'!A334:M2669,13,0)</f>
        <v>Diabetes</v>
      </c>
      <c r="L335" s="27" t="str">
        <f>VLOOKUP(A335,'Hospitalisation Details'!A334:R2677,17,0)</f>
        <v>3-Nov-1975</v>
      </c>
      <c r="M335" s="28">
        <f>VLOOKUP(A335,'Hospitalisation Details'!$A$1:$R$2344,6,0)</f>
        <v>29583.8</v>
      </c>
      <c r="N335" s="27" t="str">
        <f>VLOOKUP(A335,'Hospitalisation Details'!$A$1:$R$2344,14,0)</f>
        <v>tier - 1</v>
      </c>
      <c r="O335" s="27" t="str">
        <f>VLOOKUP(A335,'Hospitalisation Details'!$A$1:$R$2344,15,0)</f>
        <v>tier - 1</v>
      </c>
      <c r="P335" s="27" t="str">
        <f>VLOOKUP(A335,'Hospitalisation Details'!$A$1:$R$2344,16,0)</f>
        <v>R1011</v>
      </c>
      <c r="Q335" s="37">
        <f>VLOOKUP(A335,'Hospitalisation Details'!A334:R2677,18,0)</f>
        <v>47.595462926747501</v>
      </c>
    </row>
    <row r="336" spans="1:17" x14ac:dyDescent="0.25">
      <c r="A336" s="27" t="s">
        <v>670</v>
      </c>
      <c r="B336" s="27" t="str">
        <f>VLOOKUP(A336,'Customer Name'!A335:E2670,4,0)</f>
        <v>Emma</v>
      </c>
      <c r="C336" s="27">
        <f>VLOOKUP(A336,Table7[#All],2,0)</f>
        <v>27.74</v>
      </c>
      <c r="D336" s="27">
        <f>VLOOKUP(A336,Table7[#All],3,0)</f>
        <v>4.68</v>
      </c>
      <c r="E336" s="27" t="str">
        <f>VLOOKUP(A336,Table7[#All],4,0)</f>
        <v>yes</v>
      </c>
      <c r="F336" s="27" t="str">
        <f>VLOOKUP(A336,Table7[#All],5,0)</f>
        <v>No</v>
      </c>
      <c r="G336" s="27" t="str">
        <f>VLOOKUP(A336,Table7[#All],6,0)</f>
        <v>No</v>
      </c>
      <c r="H336" s="27">
        <f>VLOOKUP(A336,'Medical Examination'!A335:M2670,11,0)</f>
        <v>2</v>
      </c>
      <c r="I336" s="27" t="str">
        <f>VLOOKUP(A336,'Medical Examination'!A335:M2670,10,0)</f>
        <v>yes</v>
      </c>
      <c r="J336" s="27" t="str">
        <f>VLOOKUP(A336,'Medical Examination'!A335:M2670,12,0)</f>
        <v>Overweight</v>
      </c>
      <c r="K336" s="27" t="str">
        <f>VLOOKUP(A336,'Medical Examination'!A335:M2670,13,0)</f>
        <v>Normal</v>
      </c>
      <c r="L336" s="27" t="str">
        <f>VLOOKUP(A336,'Hospitalisation Details'!A335:R2678,17,0)</f>
        <v>20-Oct-1959</v>
      </c>
      <c r="M336" s="28">
        <f>VLOOKUP(A336,'Hospitalisation Details'!$A$1:$R$2344,6,0)</f>
        <v>29523.17</v>
      </c>
      <c r="N336" s="27" t="str">
        <f>VLOOKUP(A336,'Hospitalisation Details'!$A$1:$R$2344,14,0)</f>
        <v>tier - 1</v>
      </c>
      <c r="O336" s="27" t="str">
        <f>VLOOKUP(A336,'Hospitalisation Details'!$A$1:$R$2344,15,0)</f>
        <v>tier - 2</v>
      </c>
      <c r="P336" s="27" t="str">
        <f>VLOOKUP(A336,'Hospitalisation Details'!$A$1:$R$2344,16,0)</f>
        <v>R1024</v>
      </c>
      <c r="Q336" s="37">
        <f>VLOOKUP(A336,'Hospitalisation Details'!A335:R2678,18,0)</f>
        <v>63.633798070847902</v>
      </c>
    </row>
    <row r="337" spans="1:17" x14ac:dyDescent="0.25">
      <c r="A337" s="27" t="s">
        <v>672</v>
      </c>
      <c r="B337" s="27" t="str">
        <f>VLOOKUP(A337,'Customer Name'!A336:E2671,4,0)</f>
        <v>Nathan A</v>
      </c>
      <c r="C337" s="27">
        <f>VLOOKUP(A337,Table7[#All],2,0)</f>
        <v>24.2</v>
      </c>
      <c r="D337" s="27">
        <f>VLOOKUP(A337,Table7[#All],3,0)</f>
        <v>6.15</v>
      </c>
      <c r="E337" s="27" t="str">
        <f>VLOOKUP(A337,Table7[#All],4,0)</f>
        <v>No</v>
      </c>
      <c r="F337" s="27" t="str">
        <f>VLOOKUP(A337,Table7[#All],5,0)</f>
        <v>No</v>
      </c>
      <c r="G337" s="27" t="str">
        <f>VLOOKUP(A337,Table7[#All],6,0)</f>
        <v>No</v>
      </c>
      <c r="H337" s="27">
        <f>VLOOKUP(A337,'Medical Examination'!A336:M2671,11,0)</f>
        <v>1</v>
      </c>
      <c r="I337" s="27" t="str">
        <f>VLOOKUP(A337,'Medical Examination'!A336:M2671,10,0)</f>
        <v>yes</v>
      </c>
      <c r="J337" s="27" t="str">
        <f>VLOOKUP(A337,'Medical Examination'!A336:M2671,12,0)</f>
        <v>Normal Weight</v>
      </c>
      <c r="K337" s="27" t="str">
        <f>VLOOKUP(A337,'Medical Examination'!A336:M2671,13,0)</f>
        <v>Prediabetes</v>
      </c>
      <c r="L337" s="27" t="str">
        <f>VLOOKUP(A337,'Hospitalisation Details'!A336:R2679,17,0)</f>
        <v>16-Jul-1987</v>
      </c>
      <c r="M337" s="28">
        <f>VLOOKUP(A337,'Hospitalisation Details'!$A$1:$R$2344,6,0)</f>
        <v>29443.59</v>
      </c>
      <c r="N337" s="27" t="str">
        <f>VLOOKUP(A337,'Hospitalisation Details'!$A$1:$R$2344,14,0)</f>
        <v>tier - 1</v>
      </c>
      <c r="O337" s="27" t="str">
        <f>VLOOKUP(A337,'Hospitalisation Details'!$A$1:$R$2344,15,0)</f>
        <v>tier - 1</v>
      </c>
      <c r="P337" s="27" t="str">
        <f>VLOOKUP(A337,'Hospitalisation Details'!$A$1:$R$2344,16,0)</f>
        <v>R1011</v>
      </c>
      <c r="Q337" s="37">
        <f>VLOOKUP(A337,'Hospitalisation Details'!A336:R2679,18,0)</f>
        <v>35.896625721474031</v>
      </c>
    </row>
    <row r="338" spans="1:17" x14ac:dyDescent="0.25">
      <c r="A338" s="27" t="s">
        <v>674</v>
      </c>
      <c r="B338" s="27" t="str">
        <f>VLOOKUP(A338,'Customer Name'!A337:E2672,4,0)</f>
        <v>Kathryn</v>
      </c>
      <c r="C338" s="27">
        <f>VLOOKUP(A338,Table7[#All],2,0)</f>
        <v>22.03</v>
      </c>
      <c r="D338" s="27">
        <f>VLOOKUP(A338,Table7[#All],3,0)</f>
        <v>4.28</v>
      </c>
      <c r="E338" s="27" t="str">
        <f>VLOOKUP(A338,Table7[#All],4,0)</f>
        <v>yes</v>
      </c>
      <c r="F338" s="27" t="str">
        <f>VLOOKUP(A338,Table7[#All],5,0)</f>
        <v>No</v>
      </c>
      <c r="G338" s="27" t="str">
        <f>VLOOKUP(A338,Table7[#All],6,0)</f>
        <v>No</v>
      </c>
      <c r="H338" s="27">
        <f>VLOOKUP(A338,'Medical Examination'!A337:M2672,11,0)</f>
        <v>0</v>
      </c>
      <c r="I338" s="27" t="str">
        <f>VLOOKUP(A338,'Medical Examination'!A337:M2672,10,0)</f>
        <v>yes</v>
      </c>
      <c r="J338" s="27" t="str">
        <f>VLOOKUP(A338,'Medical Examination'!A337:M2672,12,0)</f>
        <v>Normal Weight</v>
      </c>
      <c r="K338" s="27" t="str">
        <f>VLOOKUP(A338,'Medical Examination'!A337:M2672,13,0)</f>
        <v>Normal</v>
      </c>
      <c r="L338" s="27" t="str">
        <f>VLOOKUP(A338,'Hospitalisation Details'!A337:R2680,17,0)</f>
        <v>7-Nov-1985</v>
      </c>
      <c r="M338" s="28">
        <f>VLOOKUP(A338,'Hospitalisation Details'!$A$1:$R$2344,6,0)</f>
        <v>29352.560000000001</v>
      </c>
      <c r="N338" s="27" t="str">
        <f>VLOOKUP(A338,'Hospitalisation Details'!$A$1:$R$2344,14,0)</f>
        <v>tier - 1</v>
      </c>
      <c r="O338" s="27" t="str">
        <f>VLOOKUP(A338,'Hospitalisation Details'!$A$1:$R$2344,15,0)</f>
        <v>tier - 1</v>
      </c>
      <c r="P338" s="27" t="str">
        <f>VLOOKUP(A338,'Hospitalisation Details'!$A$1:$R$2344,16,0)</f>
        <v>R1011</v>
      </c>
      <c r="Q338" s="37">
        <f>VLOOKUP(A338,'Hospitalisation Details'!A337:R2680,18,0)</f>
        <v>37.58445661331087</v>
      </c>
    </row>
    <row r="339" spans="1:17" x14ac:dyDescent="0.25">
      <c r="A339" s="27" t="s">
        <v>676</v>
      </c>
      <c r="B339" s="27" t="str">
        <f>VLOOKUP(A339,'Customer Name'!A338:E2673,4,0)</f>
        <v>Elizabeth H.</v>
      </c>
      <c r="C339" s="27">
        <f>VLOOKUP(A339,Table7[#All],2,0)</f>
        <v>26.885000000000002</v>
      </c>
      <c r="D339" s="27">
        <f>VLOOKUP(A339,Table7[#All],3,0)</f>
        <v>9.86</v>
      </c>
      <c r="E339" s="27" t="str">
        <f>VLOOKUP(A339,Table7[#All],4,0)</f>
        <v>No</v>
      </c>
      <c r="F339" s="27" t="str">
        <f>VLOOKUP(A339,Table7[#All],5,0)</f>
        <v>No</v>
      </c>
      <c r="G339" s="27" t="str">
        <f>VLOOKUP(A339,Table7[#All],6,0)</f>
        <v>No</v>
      </c>
      <c r="H339" s="27">
        <f>VLOOKUP(A339,'Medical Examination'!A338:M2673,11,0)</f>
        <v>3</v>
      </c>
      <c r="I339" s="27" t="str">
        <f>VLOOKUP(A339,'Medical Examination'!A338:M2673,10,0)</f>
        <v>yes</v>
      </c>
      <c r="J339" s="27" t="str">
        <f>VLOOKUP(A339,'Medical Examination'!A338:M2673,12,0)</f>
        <v>Overweight</v>
      </c>
      <c r="K339" s="27" t="str">
        <f>VLOOKUP(A339,'Medical Examination'!A338:M2673,13,0)</f>
        <v>Diabetes</v>
      </c>
      <c r="L339" s="27" t="str">
        <f>VLOOKUP(A339,'Hospitalisation Details'!A338:R2681,17,0)</f>
        <v>5-Jun-1958</v>
      </c>
      <c r="M339" s="28">
        <f>VLOOKUP(A339,'Hospitalisation Details'!$A$1:$R$2344,6,0)</f>
        <v>29330.98</v>
      </c>
      <c r="N339" s="27" t="str">
        <f>VLOOKUP(A339,'Hospitalisation Details'!$A$1:$R$2344,14,0)</f>
        <v>tier - 1</v>
      </c>
      <c r="O339" s="27" t="str">
        <f>VLOOKUP(A339,'Hospitalisation Details'!$A$1:$R$2344,15,0)</f>
        <v>tier - 2</v>
      </c>
      <c r="P339" s="27" t="str">
        <f>VLOOKUP(A339,'Hospitalisation Details'!$A$1:$R$2344,16,0)</f>
        <v>R1012</v>
      </c>
      <c r="Q339" s="37">
        <f>VLOOKUP(A339,'Hospitalisation Details'!A338:R2681,18,0)</f>
        <v>65.0088774578943</v>
      </c>
    </row>
    <row r="340" spans="1:17" x14ac:dyDescent="0.25">
      <c r="A340" s="27" t="s">
        <v>678</v>
      </c>
      <c r="B340" s="27" t="str">
        <f>VLOOKUP(A340,'Customer Name'!A339:E2674,4,0)</f>
        <v>Ben</v>
      </c>
      <c r="C340" s="27">
        <f>VLOOKUP(A340,Table7[#All],2,0)</f>
        <v>16.36</v>
      </c>
      <c r="D340" s="27">
        <f>VLOOKUP(A340,Table7[#All],3,0)</f>
        <v>11.19</v>
      </c>
      <c r="E340" s="27" t="str">
        <f>VLOOKUP(A340,Table7[#All],4,0)</f>
        <v>No</v>
      </c>
      <c r="F340" s="27" t="str">
        <f>VLOOKUP(A340,Table7[#All],5,0)</f>
        <v>No</v>
      </c>
      <c r="G340" s="27" t="str">
        <f>VLOOKUP(A340,Table7[#All],6,0)</f>
        <v>No</v>
      </c>
      <c r="H340" s="27">
        <f>VLOOKUP(A340,'Medical Examination'!A339:M2674,11,0)</f>
        <v>0</v>
      </c>
      <c r="I340" s="27" t="str">
        <f>VLOOKUP(A340,'Medical Examination'!A339:M2674,10,0)</f>
        <v>yes</v>
      </c>
      <c r="J340" s="27" t="str">
        <f>VLOOKUP(A340,'Medical Examination'!A339:M2674,12,0)</f>
        <v>Underweight</v>
      </c>
      <c r="K340" s="27" t="str">
        <f>VLOOKUP(A340,'Medical Examination'!A339:M2674,13,0)</f>
        <v>Diabetes</v>
      </c>
      <c r="L340" s="27" t="str">
        <f>VLOOKUP(A340,'Hospitalisation Details'!A339:R2682,17,0)</f>
        <v>21-Jul-1978</v>
      </c>
      <c r="M340" s="28">
        <f>VLOOKUP(A340,'Hospitalisation Details'!$A$1:$R$2344,6,0)</f>
        <v>29227.599999999999</v>
      </c>
      <c r="N340" s="27" t="str">
        <f>VLOOKUP(A340,'Hospitalisation Details'!$A$1:$R$2344,14,0)</f>
        <v>tier - 1</v>
      </c>
      <c r="O340" s="27" t="str">
        <f>VLOOKUP(A340,'Hospitalisation Details'!$A$1:$R$2344,15,0)</f>
        <v>tier - 3</v>
      </c>
      <c r="P340" s="27" t="str">
        <f>VLOOKUP(A340,'Hospitalisation Details'!$A$1:$R$2344,16,0)</f>
        <v>R1012</v>
      </c>
      <c r="Q340" s="37">
        <f>VLOOKUP(A340,'Hospitalisation Details'!A339:R2682,18,0)</f>
        <v>44.882923635497882</v>
      </c>
    </row>
    <row r="341" spans="1:17" x14ac:dyDescent="0.25">
      <c r="A341" s="27" t="s">
        <v>680</v>
      </c>
      <c r="B341" s="27" t="str">
        <f>VLOOKUP(A341,'Customer Name'!A340:E2675,4,0)</f>
        <v>Cheryl A</v>
      </c>
      <c r="C341" s="27">
        <f>VLOOKUP(A341,Table7[#All],2,0)</f>
        <v>32.299999999999997</v>
      </c>
      <c r="D341" s="27">
        <f>VLOOKUP(A341,Table7[#All],3,0)</f>
        <v>4.8899999999999997</v>
      </c>
      <c r="E341" s="27" t="str">
        <f>VLOOKUP(A341,Table7[#All],4,0)</f>
        <v>yes</v>
      </c>
      <c r="F341" s="27" t="str">
        <f>VLOOKUP(A341,Table7[#All],5,0)</f>
        <v>No</v>
      </c>
      <c r="G341" s="27" t="str">
        <f>VLOOKUP(A341,Table7[#All],6,0)</f>
        <v>Yes</v>
      </c>
      <c r="H341" s="27">
        <f>VLOOKUP(A341,'Medical Examination'!A340:M2675,11,0)</f>
        <v>1</v>
      </c>
      <c r="I341" s="27" t="str">
        <f>VLOOKUP(A341,'Medical Examination'!A340:M2675,10,0)</f>
        <v>No</v>
      </c>
      <c r="J341" s="27" t="str">
        <f>VLOOKUP(A341,'Medical Examination'!A340:M2675,12,0)</f>
        <v>Obesity</v>
      </c>
      <c r="K341" s="27" t="str">
        <f>VLOOKUP(A341,'Medical Examination'!A340:M2675,13,0)</f>
        <v>Normal</v>
      </c>
      <c r="L341" s="27" t="str">
        <f>VLOOKUP(A341,'Hospitalisation Details'!A340:R2683,17,0)</f>
        <v>9-Jul-1969</v>
      </c>
      <c r="M341" s="28">
        <f>VLOOKUP(A341,'Hospitalisation Details'!$A$1:$R$2344,6,0)</f>
        <v>29186.48</v>
      </c>
      <c r="N341" s="27" t="str">
        <f>VLOOKUP(A341,'Hospitalisation Details'!$A$1:$R$2344,14,0)</f>
        <v>tier - 1</v>
      </c>
      <c r="O341" s="27" t="str">
        <f>VLOOKUP(A341,'Hospitalisation Details'!$A$1:$R$2344,15,0)</f>
        <v>tier - 3</v>
      </c>
      <c r="P341" s="27" t="str">
        <f>VLOOKUP(A341,'Hospitalisation Details'!$A$1:$R$2344,16,0)</f>
        <v>R1024</v>
      </c>
      <c r="Q341" s="37">
        <f>VLOOKUP(A341,'Hospitalisation Details'!A340:R2683,18,0)</f>
        <v>53.915770609318997</v>
      </c>
    </row>
    <row r="342" spans="1:17" x14ac:dyDescent="0.25">
      <c r="A342" s="27" t="s">
        <v>682</v>
      </c>
      <c r="B342" s="27" t="str">
        <f>VLOOKUP(A342,'Customer Name'!A341:E2676,4,0)</f>
        <v>Kimberly A</v>
      </c>
      <c r="C342" s="27">
        <f>VLOOKUP(A342,Table7[#All],2,0)</f>
        <v>16.05</v>
      </c>
      <c r="D342" s="27">
        <f>VLOOKUP(A342,Table7[#All],3,0)</f>
        <v>4.3499999999999996</v>
      </c>
      <c r="E342" s="27" t="str">
        <f>VLOOKUP(A342,Table7[#All],4,0)</f>
        <v>yes</v>
      </c>
      <c r="F342" s="27" t="str">
        <f>VLOOKUP(A342,Table7[#All],5,0)</f>
        <v>No</v>
      </c>
      <c r="G342" s="27" t="str">
        <f>VLOOKUP(A342,Table7[#All],6,0)</f>
        <v>No</v>
      </c>
      <c r="H342" s="27">
        <f>VLOOKUP(A342,'Medical Examination'!A341:M2676,11,0)</f>
        <v>0</v>
      </c>
      <c r="I342" s="27" t="str">
        <f>VLOOKUP(A342,'Medical Examination'!A341:M2676,10,0)</f>
        <v>yes</v>
      </c>
      <c r="J342" s="27" t="str">
        <f>VLOOKUP(A342,'Medical Examination'!A341:M2676,12,0)</f>
        <v>Underweight</v>
      </c>
      <c r="K342" s="27" t="str">
        <f>VLOOKUP(A342,'Medical Examination'!A341:M2676,13,0)</f>
        <v>Normal</v>
      </c>
      <c r="L342" s="27" t="str">
        <f>VLOOKUP(A342,'Hospitalisation Details'!A341:R2684,17,0)</f>
        <v>8-Nov-1976</v>
      </c>
      <c r="M342" s="28">
        <f>VLOOKUP(A342,'Hospitalisation Details'!$A$1:$R$2344,6,0)</f>
        <v>29160.39</v>
      </c>
      <c r="N342" s="27" t="str">
        <f>VLOOKUP(A342,'Hospitalisation Details'!$A$1:$R$2344,14,0)</f>
        <v>tier - 1</v>
      </c>
      <c r="O342" s="27" t="str">
        <f>VLOOKUP(A342,'Hospitalisation Details'!$A$1:$R$2344,15,0)</f>
        <v>tier - 2</v>
      </c>
      <c r="P342" s="27" t="str">
        <f>VLOOKUP(A342,'Hospitalisation Details'!$A$1:$R$2344,16,0)</f>
        <v>R1011</v>
      </c>
      <c r="Q342" s="37">
        <f>VLOOKUP(A342,'Hospitalisation Details'!A341:R2684,18,0)</f>
        <v>46.579055441478438</v>
      </c>
    </row>
    <row r="343" spans="1:17" x14ac:dyDescent="0.25">
      <c r="A343" s="27" t="s">
        <v>684</v>
      </c>
      <c r="B343" s="27" t="str">
        <f>VLOOKUP(A343,'Customer Name'!A342:E2677,4,0)</f>
        <v>Cynthia</v>
      </c>
      <c r="C343" s="27">
        <f>VLOOKUP(A343,Table7[#All],2,0)</f>
        <v>29.07</v>
      </c>
      <c r="D343" s="27">
        <f>VLOOKUP(A343,Table7[#All],3,0)</f>
        <v>8.66</v>
      </c>
      <c r="E343" s="27" t="str">
        <f>VLOOKUP(A343,Table7[#All],4,0)</f>
        <v>yes</v>
      </c>
      <c r="F343" s="27" t="str">
        <f>VLOOKUP(A343,Table7[#All],5,0)</f>
        <v>No</v>
      </c>
      <c r="G343" s="27" t="str">
        <f>VLOOKUP(A343,Table7[#All],6,0)</f>
        <v>No</v>
      </c>
      <c r="H343" s="27">
        <f>VLOOKUP(A343,'Medical Examination'!A342:M2677,11,0)</f>
        <v>2</v>
      </c>
      <c r="I343" s="27" t="str">
        <f>VLOOKUP(A343,'Medical Examination'!A342:M2677,10,0)</f>
        <v>yes</v>
      </c>
      <c r="J343" s="27" t="str">
        <f>VLOOKUP(A343,'Medical Examination'!A342:M2677,12,0)</f>
        <v>Overweight</v>
      </c>
      <c r="K343" s="27" t="str">
        <f>VLOOKUP(A343,'Medical Examination'!A342:M2677,13,0)</f>
        <v>Diabetes</v>
      </c>
      <c r="L343" s="27" t="str">
        <f>VLOOKUP(A343,'Hospitalisation Details'!A342:R2685,17,0)</f>
        <v>24-Dec-1961</v>
      </c>
      <c r="M343" s="28">
        <f>VLOOKUP(A343,'Hospitalisation Details'!$A$1:$R$2344,6,0)</f>
        <v>29141.360000000001</v>
      </c>
      <c r="N343" s="27" t="str">
        <f>VLOOKUP(A343,'Hospitalisation Details'!$A$1:$R$2344,14,0)</f>
        <v>tier - 1</v>
      </c>
      <c r="O343" s="27" t="str">
        <f>VLOOKUP(A343,'Hospitalisation Details'!$A$1:$R$2344,15,0)</f>
        <v>tier - 3</v>
      </c>
      <c r="P343" s="27" t="str">
        <f>VLOOKUP(A343,'Hospitalisation Details'!$A$1:$R$2344,16,0)</f>
        <v>R1012</v>
      </c>
      <c r="Q343" s="37">
        <f>VLOOKUP(A343,'Hospitalisation Details'!A342:R2685,18,0)</f>
        <v>61.455801825293349</v>
      </c>
    </row>
    <row r="344" spans="1:17" x14ac:dyDescent="0.25">
      <c r="A344" s="27" t="s">
        <v>686</v>
      </c>
      <c r="B344" s="27" t="str">
        <f>VLOOKUP(A344,'Customer Name'!A343:E2678,4,0)</f>
        <v>Jessica</v>
      </c>
      <c r="C344" s="27">
        <f>VLOOKUP(A344,Table7[#All],2,0)</f>
        <v>17.43</v>
      </c>
      <c r="D344" s="27">
        <f>VLOOKUP(A344,Table7[#All],3,0)</f>
        <v>8.64</v>
      </c>
      <c r="E344" s="27" t="str">
        <f>VLOOKUP(A344,Table7[#All],4,0)</f>
        <v>No</v>
      </c>
      <c r="F344" s="27" t="str">
        <f>VLOOKUP(A344,Table7[#All],5,0)</f>
        <v>No</v>
      </c>
      <c r="G344" s="27" t="str">
        <f>VLOOKUP(A344,Table7[#All],6,0)</f>
        <v>No</v>
      </c>
      <c r="H344" s="27">
        <f>VLOOKUP(A344,'Medical Examination'!A343:M2678,11,0)</f>
        <v>0</v>
      </c>
      <c r="I344" s="27" t="str">
        <f>VLOOKUP(A344,'Medical Examination'!A343:M2678,10,0)</f>
        <v>yes</v>
      </c>
      <c r="J344" s="27" t="str">
        <f>VLOOKUP(A344,'Medical Examination'!A343:M2678,12,0)</f>
        <v>Underweight</v>
      </c>
      <c r="K344" s="27" t="str">
        <f>VLOOKUP(A344,'Medical Examination'!A343:M2678,13,0)</f>
        <v>Diabetes</v>
      </c>
      <c r="L344" s="27" t="str">
        <f>VLOOKUP(A344,'Hospitalisation Details'!A343:R2686,17,0)</f>
        <v>29-Nov-1978</v>
      </c>
      <c r="M344" s="28">
        <f>VLOOKUP(A344,'Hospitalisation Details'!$A$1:$R$2344,6,0)</f>
        <v>29114.77</v>
      </c>
      <c r="N344" s="27" t="str">
        <f>VLOOKUP(A344,'Hospitalisation Details'!$A$1:$R$2344,14,0)</f>
        <v>tier - 1</v>
      </c>
      <c r="O344" s="27" t="str">
        <f>VLOOKUP(A344,'Hospitalisation Details'!$A$1:$R$2344,15,0)</f>
        <v>tier - 1</v>
      </c>
      <c r="P344" s="27" t="str">
        <f>VLOOKUP(A344,'Hospitalisation Details'!$A$1:$R$2344,16,0)</f>
        <v>R1011</v>
      </c>
      <c r="Q344" s="37">
        <f>VLOOKUP(A344,'Hospitalisation Details'!A343:R2686,18,0)</f>
        <v>44.524254508660199</v>
      </c>
    </row>
    <row r="345" spans="1:17" x14ac:dyDescent="0.25">
      <c r="A345" s="27" t="s">
        <v>688</v>
      </c>
      <c r="B345" s="27" t="str">
        <f>VLOOKUP(A345,'Customer Name'!A344:E2679,4,0)</f>
        <v>Bruce</v>
      </c>
      <c r="C345" s="27">
        <f>VLOOKUP(A345,Table7[#All],2,0)</f>
        <v>19.329999999999998</v>
      </c>
      <c r="D345" s="27">
        <f>VLOOKUP(A345,Table7[#All],3,0)</f>
        <v>4.2699999999999996</v>
      </c>
      <c r="E345" s="27" t="str">
        <f>VLOOKUP(A345,Table7[#All],4,0)</f>
        <v>No</v>
      </c>
      <c r="F345" s="27" t="str">
        <f>VLOOKUP(A345,Table7[#All],5,0)</f>
        <v>No</v>
      </c>
      <c r="G345" s="27" t="str">
        <f>VLOOKUP(A345,Table7[#All],6,0)</f>
        <v>No</v>
      </c>
      <c r="H345" s="27">
        <f>VLOOKUP(A345,'Medical Examination'!A344:M2679,11,0)</f>
        <v>0</v>
      </c>
      <c r="I345" s="27" t="str">
        <f>VLOOKUP(A345,'Medical Examination'!A344:M2679,10,0)</f>
        <v>yes</v>
      </c>
      <c r="J345" s="27" t="str">
        <f>VLOOKUP(A345,'Medical Examination'!A344:M2679,12,0)</f>
        <v>Normal Weight</v>
      </c>
      <c r="K345" s="27" t="str">
        <f>VLOOKUP(A345,'Medical Examination'!A344:M2679,13,0)</f>
        <v>Normal</v>
      </c>
      <c r="L345" s="27" t="str">
        <f>VLOOKUP(A345,'Hospitalisation Details'!A344:R2687,17,0)</f>
        <v>14-Jul-1980</v>
      </c>
      <c r="M345" s="28">
        <f>VLOOKUP(A345,'Hospitalisation Details'!$A$1:$R$2344,6,0)</f>
        <v>29114.21</v>
      </c>
      <c r="N345" s="27" t="str">
        <f>VLOOKUP(A345,'Hospitalisation Details'!$A$1:$R$2344,14,0)</f>
        <v>tier - 1</v>
      </c>
      <c r="O345" s="27" t="str">
        <f>VLOOKUP(A345,'Hospitalisation Details'!$A$1:$R$2344,15,0)</f>
        <v>tier - 3</v>
      </c>
      <c r="P345" s="27" t="str">
        <f>VLOOKUP(A345,'Hospitalisation Details'!$A$1:$R$2344,16,0)</f>
        <v>R1011</v>
      </c>
      <c r="Q345" s="37">
        <f>VLOOKUP(A345,'Hospitalisation Details'!A344:R2687,18,0)</f>
        <v>42.899383983572896</v>
      </c>
    </row>
    <row r="346" spans="1:17" x14ac:dyDescent="0.25">
      <c r="A346" s="27" t="s">
        <v>690</v>
      </c>
      <c r="B346" s="27" t="str">
        <f>VLOOKUP(A346,'Customer Name'!A345:E2680,4,0)</f>
        <v>Allison</v>
      </c>
      <c r="C346" s="27">
        <f>VLOOKUP(A346,Table7[#All],2,0)</f>
        <v>30.52</v>
      </c>
      <c r="D346" s="27">
        <f>VLOOKUP(A346,Table7[#All],3,0)</f>
        <v>4.21</v>
      </c>
      <c r="E346" s="27" t="str">
        <f>VLOOKUP(A346,Table7[#All],4,0)</f>
        <v>No</v>
      </c>
      <c r="F346" s="27" t="str">
        <f>VLOOKUP(A346,Table7[#All],5,0)</f>
        <v>No</v>
      </c>
      <c r="G346" s="27" t="str">
        <f>VLOOKUP(A346,Table7[#All],6,0)</f>
        <v>No</v>
      </c>
      <c r="H346" s="27">
        <f>VLOOKUP(A346,'Medical Examination'!A345:M2680,11,0)</f>
        <v>1</v>
      </c>
      <c r="I346" s="27" t="str">
        <f>VLOOKUP(A346,'Medical Examination'!A345:M2680,10,0)</f>
        <v>yes</v>
      </c>
      <c r="J346" s="27" t="str">
        <f>VLOOKUP(A346,'Medical Examination'!A345:M2680,12,0)</f>
        <v>Obesity</v>
      </c>
      <c r="K346" s="27" t="str">
        <f>VLOOKUP(A346,'Medical Examination'!A345:M2680,13,0)</f>
        <v>Normal</v>
      </c>
      <c r="L346" s="27" t="str">
        <f>VLOOKUP(A346,'Hospitalisation Details'!A345:R2688,17,0)</f>
        <v>7-Jul-1992</v>
      </c>
      <c r="M346" s="28">
        <f>VLOOKUP(A346,'Hospitalisation Details'!$A$1:$R$2344,6,0)</f>
        <v>29007.82</v>
      </c>
      <c r="N346" s="27" t="str">
        <f>VLOOKUP(A346,'Hospitalisation Details'!$A$1:$R$2344,14,0)</f>
        <v>tier - 1</v>
      </c>
      <c r="O346" s="27" t="str">
        <f>VLOOKUP(A346,'Hospitalisation Details'!$A$1:$R$2344,15,0)</f>
        <v>tier - 3</v>
      </c>
      <c r="P346" s="27" t="str">
        <f>VLOOKUP(A346,'Hospitalisation Details'!$A$1:$R$2344,16,0)</f>
        <v>R1011</v>
      </c>
      <c r="Q346" s="37">
        <f>VLOOKUP(A346,'Hospitalisation Details'!A345:R2688,18,0)</f>
        <v>30.918548939082822</v>
      </c>
    </row>
    <row r="347" spans="1:17" x14ac:dyDescent="0.25">
      <c r="A347" s="27" t="s">
        <v>692</v>
      </c>
      <c r="B347" s="27" t="str">
        <f>VLOOKUP(A347,'Customer Name'!A346:E2681,4,0)</f>
        <v>Alex</v>
      </c>
      <c r="C347" s="27">
        <f>VLOOKUP(A347,Table7[#All],2,0)</f>
        <v>39.21</v>
      </c>
      <c r="D347" s="27">
        <f>VLOOKUP(A347,Table7[#All],3,0)</f>
        <v>5.04</v>
      </c>
      <c r="E347" s="27" t="str">
        <f>VLOOKUP(A347,Table7[#All],4,0)</f>
        <v>No</v>
      </c>
      <c r="F347" s="27" t="str">
        <f>VLOOKUP(A347,Table7[#All],5,0)</f>
        <v>No</v>
      </c>
      <c r="G347" s="27" t="str">
        <f>VLOOKUP(A347,Table7[#All],6,0)</f>
        <v>Yes</v>
      </c>
      <c r="H347" s="27">
        <f>VLOOKUP(A347,'Medical Examination'!A346:M2681,11,0)</f>
        <v>1</v>
      </c>
      <c r="I347" s="27" t="str">
        <f>VLOOKUP(A347,'Medical Examination'!A346:M2681,10,0)</f>
        <v>yes</v>
      </c>
      <c r="J347" s="27" t="str">
        <f>VLOOKUP(A347,'Medical Examination'!A346:M2681,12,0)</f>
        <v>Obesity</v>
      </c>
      <c r="K347" s="27" t="str">
        <f>VLOOKUP(A347,'Medical Examination'!A346:M2681,13,0)</f>
        <v>Normal</v>
      </c>
      <c r="L347" s="27" t="str">
        <f>VLOOKUP(A347,'Hospitalisation Details'!A346:R2689,17,0)</f>
        <v>1-Sep-2003</v>
      </c>
      <c r="M347" s="28">
        <f>VLOOKUP(A347,'Hospitalisation Details'!$A$1:$R$2344,6,0)</f>
        <v>28998.68</v>
      </c>
      <c r="N347" s="27" t="str">
        <f>VLOOKUP(A347,'Hospitalisation Details'!$A$1:$R$2344,14,0)</f>
        <v>tier - 1</v>
      </c>
      <c r="O347" s="27" t="str">
        <f>VLOOKUP(A347,'Hospitalisation Details'!$A$1:$R$2344,15,0)</f>
        <v>tier - 3</v>
      </c>
      <c r="P347" s="27" t="str">
        <f>VLOOKUP(A347,'Hospitalisation Details'!$A$1:$R$2344,16,0)</f>
        <v>R1011</v>
      </c>
      <c r="Q347" s="37">
        <f>VLOOKUP(A347,'Hospitalisation Details'!A346:R2689,18,0)</f>
        <v>19.76792698826597</v>
      </c>
    </row>
    <row r="348" spans="1:17" x14ac:dyDescent="0.25">
      <c r="A348" s="27" t="s">
        <v>694</v>
      </c>
      <c r="B348" s="27" t="str">
        <f>VLOOKUP(A348,'Customer Name'!A347:E2682,4,0)</f>
        <v>Gabriela</v>
      </c>
      <c r="C348" s="27">
        <f>VLOOKUP(A348,Table7[#All],2,0)</f>
        <v>26.98</v>
      </c>
      <c r="D348" s="27">
        <f>VLOOKUP(A348,Table7[#All],3,0)</f>
        <v>5.21</v>
      </c>
      <c r="E348" s="27" t="str">
        <f>VLOOKUP(A348,Table7[#All],4,0)</f>
        <v>yes</v>
      </c>
      <c r="F348" s="27" t="str">
        <f>VLOOKUP(A348,Table7[#All],5,0)</f>
        <v>No</v>
      </c>
      <c r="G348" s="27" t="str">
        <f>VLOOKUP(A348,Table7[#All],6,0)</f>
        <v>No</v>
      </c>
      <c r="H348" s="27">
        <f>VLOOKUP(A348,'Medical Examination'!A347:M2682,11,0)</f>
        <v>2</v>
      </c>
      <c r="I348" s="27" t="str">
        <f>VLOOKUP(A348,'Medical Examination'!A347:M2682,10,0)</f>
        <v>yes</v>
      </c>
      <c r="J348" s="27" t="str">
        <f>VLOOKUP(A348,'Medical Examination'!A347:M2682,12,0)</f>
        <v>Overweight</v>
      </c>
      <c r="K348" s="27" t="str">
        <f>VLOOKUP(A348,'Medical Examination'!A347:M2682,13,0)</f>
        <v>Normal</v>
      </c>
      <c r="L348" s="27" t="str">
        <f>VLOOKUP(A348,'Hospitalisation Details'!A347:R2690,17,0)</f>
        <v>5-Dec-1959</v>
      </c>
      <c r="M348" s="28">
        <f>VLOOKUP(A348,'Hospitalisation Details'!$A$1:$R$2344,6,0)</f>
        <v>28950.47</v>
      </c>
      <c r="N348" s="27" t="str">
        <f>VLOOKUP(A348,'Hospitalisation Details'!$A$1:$R$2344,14,0)</f>
        <v>tier - 1</v>
      </c>
      <c r="O348" s="27" t="str">
        <f>VLOOKUP(A348,'Hospitalisation Details'!$A$1:$R$2344,15,0)</f>
        <v>tier - 1</v>
      </c>
      <c r="P348" s="27" t="str">
        <f>VLOOKUP(A348,'Hospitalisation Details'!$A$1:$R$2344,16,0)</f>
        <v>R1012</v>
      </c>
      <c r="Q348" s="37">
        <f>VLOOKUP(A348,'Hospitalisation Details'!A347:R2690,18,0)</f>
        <v>63.507855608441091</v>
      </c>
    </row>
    <row r="349" spans="1:17" x14ac:dyDescent="0.25">
      <c r="A349" s="27" t="s">
        <v>696</v>
      </c>
      <c r="B349" s="27" t="str">
        <f>VLOOKUP(A349,'Customer Name'!A348:E2683,4,0)</f>
        <v>Sharon</v>
      </c>
      <c r="C349" s="27">
        <f>VLOOKUP(A349,Table7[#All],2,0)</f>
        <v>25.84</v>
      </c>
      <c r="D349" s="27">
        <f>VLOOKUP(A349,Table7[#All],3,0)</f>
        <v>8.83</v>
      </c>
      <c r="E349" s="27" t="str">
        <f>VLOOKUP(A349,Table7[#All],4,0)</f>
        <v>No</v>
      </c>
      <c r="F349" s="27" t="str">
        <f>VLOOKUP(A349,Table7[#All],5,0)</f>
        <v>No</v>
      </c>
      <c r="G349" s="27" t="str">
        <f>VLOOKUP(A349,Table7[#All],6,0)</f>
        <v>No</v>
      </c>
      <c r="H349" s="27">
        <f>VLOOKUP(A349,'Medical Examination'!A348:M2683,11,0)</f>
        <v>0</v>
      </c>
      <c r="I349" s="27" t="str">
        <f>VLOOKUP(A349,'Medical Examination'!A348:M2683,10,0)</f>
        <v>No</v>
      </c>
      <c r="J349" s="27" t="str">
        <f>VLOOKUP(A349,'Medical Examination'!A348:M2683,12,0)</f>
        <v>Overweight</v>
      </c>
      <c r="K349" s="27" t="str">
        <f>VLOOKUP(A349,'Medical Examination'!A348:M2683,13,0)</f>
        <v>Diabetes</v>
      </c>
      <c r="L349" s="27" t="str">
        <f>VLOOKUP(A349,'Hospitalisation Details'!A348:R2691,17,0)</f>
        <v>25-Jul-1962</v>
      </c>
      <c r="M349" s="28">
        <f>VLOOKUP(A349,'Hospitalisation Details'!$A$1:$R$2344,6,0)</f>
        <v>28923.14</v>
      </c>
      <c r="N349" s="27" t="str">
        <f>VLOOKUP(A349,'Hospitalisation Details'!$A$1:$R$2344,14,0)</f>
        <v>tier - 1</v>
      </c>
      <c r="O349" s="27" t="str">
        <f>VLOOKUP(A349,'Hospitalisation Details'!$A$1:$R$2344,15,0)</f>
        <v>tier - 1</v>
      </c>
      <c r="P349" s="27" t="str">
        <f>VLOOKUP(A349,'Hospitalisation Details'!$A$1:$R$2344,16,0)</f>
        <v>R1012</v>
      </c>
      <c r="Q349" s="37">
        <f>VLOOKUP(A349,'Hospitalisation Details'!A348:R2691,18,0)</f>
        <v>60.871980569662178</v>
      </c>
    </row>
    <row r="350" spans="1:17" x14ac:dyDescent="0.25">
      <c r="A350" s="27" t="s">
        <v>698</v>
      </c>
      <c r="B350" s="27" t="str">
        <f>VLOOKUP(A350,'Customer Name'!A349:E2684,4,0)</f>
        <v>Jason A</v>
      </c>
      <c r="C350" s="27">
        <f>VLOOKUP(A350,Table7[#All],2,0)</f>
        <v>28.31</v>
      </c>
      <c r="D350" s="27">
        <f>VLOOKUP(A350,Table7[#All],3,0)</f>
        <v>8.4700000000000006</v>
      </c>
      <c r="E350" s="27" t="str">
        <f>VLOOKUP(A350,Table7[#All],4,0)</f>
        <v>yes</v>
      </c>
      <c r="F350" s="27" t="str">
        <f>VLOOKUP(A350,Table7[#All],5,0)</f>
        <v>No</v>
      </c>
      <c r="G350" s="27" t="str">
        <f>VLOOKUP(A350,Table7[#All],6,0)</f>
        <v>No</v>
      </c>
      <c r="H350" s="27">
        <f>VLOOKUP(A350,'Medical Examination'!A349:M2684,11,0)</f>
        <v>2</v>
      </c>
      <c r="I350" s="27" t="str">
        <f>VLOOKUP(A350,'Medical Examination'!A349:M2684,10,0)</f>
        <v>yes</v>
      </c>
      <c r="J350" s="27" t="str">
        <f>VLOOKUP(A350,'Medical Examination'!A349:M2684,12,0)</f>
        <v>Overweight</v>
      </c>
      <c r="K350" s="27" t="str">
        <f>VLOOKUP(A350,'Medical Examination'!A349:M2684,13,0)</f>
        <v>Diabetes</v>
      </c>
      <c r="L350" s="27" t="str">
        <f>VLOOKUP(A350,'Hospitalisation Details'!A349:R2692,17,0)</f>
        <v>3-Aug-1961</v>
      </c>
      <c r="M350" s="28">
        <f>VLOOKUP(A350,'Hospitalisation Details'!$A$1:$R$2344,6,0)</f>
        <v>28868.66</v>
      </c>
      <c r="N350" s="27" t="str">
        <f>VLOOKUP(A350,'Hospitalisation Details'!$A$1:$R$2344,14,0)</f>
        <v>tier - 1</v>
      </c>
      <c r="O350" s="27" t="str">
        <f>VLOOKUP(A350,'Hospitalisation Details'!$A$1:$R$2344,15,0)</f>
        <v>tier - 2</v>
      </c>
      <c r="P350" s="27" t="str">
        <f>VLOOKUP(A350,'Hospitalisation Details'!$A$1:$R$2344,16,0)</f>
        <v>R1012</v>
      </c>
      <c r="Q350" s="37">
        <f>VLOOKUP(A350,'Hospitalisation Details'!A349:R2692,18,0)</f>
        <v>61.847327249022165</v>
      </c>
    </row>
    <row r="351" spans="1:17" x14ac:dyDescent="0.25">
      <c r="A351" s="27" t="s">
        <v>700</v>
      </c>
      <c r="B351" s="27" t="str">
        <f>VLOOKUP(A351,'Customer Name'!A350:E2685,4,0)</f>
        <v>Chelsey C.</v>
      </c>
      <c r="C351" s="27">
        <f>VLOOKUP(A351,Table7[#All],2,0)</f>
        <v>23.94</v>
      </c>
      <c r="D351" s="27">
        <f>VLOOKUP(A351,Table7[#All],3,0)</f>
        <v>4.2</v>
      </c>
      <c r="E351" s="27" t="str">
        <f>VLOOKUP(A351,Table7[#All],4,0)</f>
        <v>No</v>
      </c>
      <c r="F351" s="27" t="str">
        <f>VLOOKUP(A351,Table7[#All],5,0)</f>
        <v>No</v>
      </c>
      <c r="G351" s="27" t="str">
        <f>VLOOKUP(A351,Table7[#All],6,0)</f>
        <v>No</v>
      </c>
      <c r="H351" s="27">
        <f>VLOOKUP(A351,'Medical Examination'!A350:M2685,11,0)</f>
        <v>0</v>
      </c>
      <c r="I351" s="27" t="str">
        <f>VLOOKUP(A351,'Medical Examination'!A350:M2685,10,0)</f>
        <v>yes</v>
      </c>
      <c r="J351" s="27" t="str">
        <f>VLOOKUP(A351,'Medical Examination'!A350:M2685,12,0)</f>
        <v>Normal Weight</v>
      </c>
      <c r="K351" s="27" t="str">
        <f>VLOOKUP(A351,'Medical Examination'!A350:M2685,13,0)</f>
        <v>Normal</v>
      </c>
      <c r="L351" s="27" t="str">
        <f>VLOOKUP(A351,'Hospitalisation Details'!A350:R2693,17,0)</f>
        <v>5-Dec-1990</v>
      </c>
      <c r="M351" s="28">
        <f>VLOOKUP(A351,'Hospitalisation Details'!$A$1:$R$2344,6,0)</f>
        <v>28716.14</v>
      </c>
      <c r="N351" s="27" t="str">
        <f>VLOOKUP(A351,'Hospitalisation Details'!$A$1:$R$2344,14,0)</f>
        <v>tier - 1</v>
      </c>
      <c r="O351" s="27" t="str">
        <f>VLOOKUP(A351,'Hospitalisation Details'!$A$1:$R$2344,15,0)</f>
        <v>tier - 3</v>
      </c>
      <c r="P351" s="27" t="str">
        <f>VLOOKUP(A351,'Hospitalisation Details'!$A$1:$R$2344,16,0)</f>
        <v>R1011</v>
      </c>
      <c r="Q351" s="37">
        <f>VLOOKUP(A351,'Hospitalisation Details'!A350:R2693,18,0)</f>
        <v>32.507811241745848</v>
      </c>
    </row>
    <row r="352" spans="1:17" x14ac:dyDescent="0.25">
      <c r="A352" s="27" t="s">
        <v>702</v>
      </c>
      <c r="B352" s="27" t="str">
        <f>VLOOKUP(A352,'Customer Name'!A351:E2686,4,0)</f>
        <v>Devon A.</v>
      </c>
      <c r="C352" s="27">
        <f>VLOOKUP(A352,Table7[#All],2,0)</f>
        <v>20.03</v>
      </c>
      <c r="D352" s="27">
        <f>VLOOKUP(A352,Table7[#All],3,0)</f>
        <v>6.14</v>
      </c>
      <c r="E352" s="27" t="str">
        <f>VLOOKUP(A352,Table7[#All],4,0)</f>
        <v>yes</v>
      </c>
      <c r="F352" s="27" t="str">
        <f>VLOOKUP(A352,Table7[#All],5,0)</f>
        <v>No</v>
      </c>
      <c r="G352" s="27" t="str">
        <f>VLOOKUP(A352,Table7[#All],6,0)</f>
        <v>No</v>
      </c>
      <c r="H352" s="27">
        <f>VLOOKUP(A352,'Medical Examination'!A351:M2686,11,0)</f>
        <v>0</v>
      </c>
      <c r="I352" s="27" t="str">
        <f>VLOOKUP(A352,'Medical Examination'!A351:M2686,10,0)</f>
        <v>yes</v>
      </c>
      <c r="J352" s="27" t="str">
        <f>VLOOKUP(A352,'Medical Examination'!A351:M2686,12,0)</f>
        <v>Normal Weight</v>
      </c>
      <c r="K352" s="27" t="str">
        <f>VLOOKUP(A352,'Medical Examination'!A351:M2686,13,0)</f>
        <v>Prediabetes</v>
      </c>
      <c r="L352" s="27" t="str">
        <f>VLOOKUP(A352,'Hospitalisation Details'!A351:R2694,17,0)</f>
        <v>27-Sep-1985</v>
      </c>
      <c r="M352" s="28">
        <f>VLOOKUP(A352,'Hospitalisation Details'!$A$1:$R$2344,6,0)</f>
        <v>28542.86</v>
      </c>
      <c r="N352" s="27" t="str">
        <f>VLOOKUP(A352,'Hospitalisation Details'!$A$1:$R$2344,14,0)</f>
        <v>tier - 1</v>
      </c>
      <c r="O352" s="27" t="str">
        <f>VLOOKUP(A352,'Hospitalisation Details'!$A$1:$R$2344,15,0)</f>
        <v>tier - 3</v>
      </c>
      <c r="P352" s="27" t="str">
        <f>VLOOKUP(A352,'Hospitalisation Details'!$A$1:$R$2344,16,0)</f>
        <v>R1011</v>
      </c>
      <c r="Q352" s="37">
        <f>VLOOKUP(A352,'Hospitalisation Details'!A351:R2694,18,0)</f>
        <v>37.696714406065709</v>
      </c>
    </row>
    <row r="353" spans="1:17" x14ac:dyDescent="0.25">
      <c r="A353" s="27" t="s">
        <v>704</v>
      </c>
      <c r="B353" s="27" t="str">
        <f>VLOOKUP(A353,'Customer Name'!A352:E2687,4,0)</f>
        <v>Joni L</v>
      </c>
      <c r="C353" s="27">
        <f>VLOOKUP(A353,Table7[#All],2,0)</f>
        <v>41.42</v>
      </c>
      <c r="D353" s="27">
        <f>VLOOKUP(A353,Table7[#All],3,0)</f>
        <v>6.07</v>
      </c>
      <c r="E353" s="27" t="str">
        <f>VLOOKUP(A353,Table7[#All],4,0)</f>
        <v>No</v>
      </c>
      <c r="F353" s="27" t="str">
        <f>VLOOKUP(A353,Table7[#All],5,0)</f>
        <v>No</v>
      </c>
      <c r="G353" s="27" t="str">
        <f>VLOOKUP(A353,Table7[#All],6,0)</f>
        <v>No</v>
      </c>
      <c r="H353" s="27">
        <f>VLOOKUP(A353,'Medical Examination'!A352:M2687,11,0)</f>
        <v>0</v>
      </c>
      <c r="I353" s="27" t="str">
        <f>VLOOKUP(A353,'Medical Examination'!A352:M2687,10,0)</f>
        <v>No</v>
      </c>
      <c r="J353" s="27" t="str">
        <f>VLOOKUP(A353,'Medical Examination'!A352:M2687,12,0)</f>
        <v>Obesity</v>
      </c>
      <c r="K353" s="27" t="str">
        <f>VLOOKUP(A353,'Medical Examination'!A352:M2687,13,0)</f>
        <v>Prediabetes</v>
      </c>
      <c r="L353" s="27" t="str">
        <f>VLOOKUP(A353,'Hospitalisation Details'!A352:R2695,17,0)</f>
        <v>11-Dec-1982</v>
      </c>
      <c r="M353" s="28">
        <f>VLOOKUP(A353,'Hospitalisation Details'!$A$1:$R$2344,6,0)</f>
        <v>28476.73</v>
      </c>
      <c r="N353" s="27" t="str">
        <f>VLOOKUP(A353,'Hospitalisation Details'!$A$1:$R$2344,14,0)</f>
        <v>tier - 1</v>
      </c>
      <c r="O353" s="27" t="str">
        <f>VLOOKUP(A353,'Hospitalisation Details'!$A$1:$R$2344,15,0)</f>
        <v>tier - 2</v>
      </c>
      <c r="P353" s="27" t="str">
        <f>VLOOKUP(A353,'Hospitalisation Details'!$A$1:$R$2344,16,0)</f>
        <v>R1012</v>
      </c>
      <c r="Q353" s="37">
        <f>VLOOKUP(A353,'Hospitalisation Details'!A352:R2695,18,0)</f>
        <v>40.491395045632331</v>
      </c>
    </row>
    <row r="354" spans="1:17" x14ac:dyDescent="0.25">
      <c r="A354" s="27" t="s">
        <v>706</v>
      </c>
      <c r="B354" s="27" t="str">
        <f>VLOOKUP(A354,'Customer Name'!A353:E2688,4,0)</f>
        <v>Colin</v>
      </c>
      <c r="C354" s="27">
        <f>VLOOKUP(A354,Table7[#All],2,0)</f>
        <v>36.67</v>
      </c>
      <c r="D354" s="27">
        <f>VLOOKUP(A354,Table7[#All],3,0)</f>
        <v>10.210000000000001</v>
      </c>
      <c r="E354" s="27" t="str">
        <f>VLOOKUP(A354,Table7[#All],4,0)</f>
        <v>No</v>
      </c>
      <c r="F354" s="27" t="str">
        <f>VLOOKUP(A354,Table7[#All],5,0)</f>
        <v>No</v>
      </c>
      <c r="G354" s="27" t="str">
        <f>VLOOKUP(A354,Table7[#All],6,0)</f>
        <v>No</v>
      </c>
      <c r="H354" s="27">
        <f>VLOOKUP(A354,'Medical Examination'!A353:M2688,11,0)</f>
        <v>0</v>
      </c>
      <c r="I354" s="27" t="str">
        <f>VLOOKUP(A354,'Medical Examination'!A353:M2688,10,0)</f>
        <v>No</v>
      </c>
      <c r="J354" s="27" t="str">
        <f>VLOOKUP(A354,'Medical Examination'!A353:M2688,12,0)</f>
        <v>Obesity</v>
      </c>
      <c r="K354" s="27" t="str">
        <f>VLOOKUP(A354,'Medical Examination'!A353:M2688,13,0)</f>
        <v>Diabetes</v>
      </c>
      <c r="L354" s="27" t="str">
        <f>VLOOKUP(A354,'Hospitalisation Details'!A353:R2696,17,0)</f>
        <v>16-Sep-1974</v>
      </c>
      <c r="M354" s="28">
        <f>VLOOKUP(A354,'Hospitalisation Details'!$A$1:$R$2344,6,0)</f>
        <v>28468.92</v>
      </c>
      <c r="N354" s="27" t="str">
        <f>VLOOKUP(A354,'Hospitalisation Details'!$A$1:$R$2344,14,0)</f>
        <v>tier - 1</v>
      </c>
      <c r="O354" s="27" t="str">
        <f>VLOOKUP(A354,'Hospitalisation Details'!$A$1:$R$2344,15,0)</f>
        <v>tier - 1</v>
      </c>
      <c r="P354" s="27" t="str">
        <f>VLOOKUP(A354,'Hospitalisation Details'!$A$1:$R$2344,16,0)</f>
        <v>R1012</v>
      </c>
      <c r="Q354" s="37">
        <f>VLOOKUP(A354,'Hospitalisation Details'!A353:R2696,18,0)</f>
        <v>48.726864527434017</v>
      </c>
    </row>
    <row r="355" spans="1:17" x14ac:dyDescent="0.25">
      <c r="A355" s="27" t="s">
        <v>708</v>
      </c>
      <c r="B355" s="27" t="str">
        <f>VLOOKUP(A355,'Customer Name'!A354:E2689,4,0)</f>
        <v>Rachael</v>
      </c>
      <c r="C355" s="27">
        <f>VLOOKUP(A355,Table7[#All],2,0)</f>
        <v>27.645</v>
      </c>
      <c r="D355" s="27">
        <f>VLOOKUP(A355,Table7[#All],3,0)</f>
        <v>4.6900000000000004</v>
      </c>
      <c r="E355" s="27" t="str">
        <f>VLOOKUP(A355,Table7[#All],4,0)</f>
        <v>No</v>
      </c>
      <c r="F355" s="27" t="str">
        <f>VLOOKUP(A355,Table7[#All],5,0)</f>
        <v>No</v>
      </c>
      <c r="G355" s="27" t="str">
        <f>VLOOKUP(A355,Table7[#All],6,0)</f>
        <v>No</v>
      </c>
      <c r="H355" s="27">
        <f>VLOOKUP(A355,'Medical Examination'!A354:M2689,11,0)</f>
        <v>0</v>
      </c>
      <c r="I355" s="27" t="str">
        <f>VLOOKUP(A355,'Medical Examination'!A354:M2689,10,0)</f>
        <v>No</v>
      </c>
      <c r="J355" s="27" t="str">
        <f>VLOOKUP(A355,'Medical Examination'!A354:M2689,12,0)</f>
        <v>Overweight</v>
      </c>
      <c r="K355" s="27" t="str">
        <f>VLOOKUP(A355,'Medical Examination'!A354:M2689,13,0)</f>
        <v>Normal</v>
      </c>
      <c r="L355" s="27" t="str">
        <f>VLOOKUP(A355,'Hospitalisation Details'!A354:R2697,17,0)</f>
        <v>2-Dec-1977</v>
      </c>
      <c r="M355" s="28">
        <f>VLOOKUP(A355,'Hospitalisation Details'!$A$1:$R$2344,6,0)</f>
        <v>28340.19</v>
      </c>
      <c r="N355" s="27" t="str">
        <f>VLOOKUP(A355,'Hospitalisation Details'!$A$1:$R$2344,14,0)</f>
        <v>tier - 1</v>
      </c>
      <c r="O355" s="27" t="str">
        <f>VLOOKUP(A355,'Hospitalisation Details'!$A$1:$R$2344,15,0)</f>
        <v>tier - 2</v>
      </c>
      <c r="P355" s="27" t="str">
        <f>VLOOKUP(A355,'Hospitalisation Details'!$A$1:$R$2344,16,0)</f>
        <v>R1012</v>
      </c>
      <c r="Q355" s="37">
        <f>VLOOKUP(A355,'Hospitalisation Details'!A354:R2697,18,0)</f>
        <v>45.516020039613188</v>
      </c>
    </row>
    <row r="356" spans="1:17" x14ac:dyDescent="0.25">
      <c r="A356" s="27" t="s">
        <v>710</v>
      </c>
      <c r="B356" s="27" t="str">
        <f>VLOOKUP(A356,'Customer Name'!A355:E2690,4,0)</f>
        <v>Maricela</v>
      </c>
      <c r="C356" s="27">
        <f>VLOOKUP(A356,Table7[#All],2,0)</f>
        <v>22.72</v>
      </c>
      <c r="D356" s="27">
        <f>VLOOKUP(A356,Table7[#All],3,0)</f>
        <v>5.71</v>
      </c>
      <c r="E356" s="27" t="str">
        <f>VLOOKUP(A356,Table7[#All],4,0)</f>
        <v>No</v>
      </c>
      <c r="F356" s="27" t="str">
        <f>VLOOKUP(A356,Table7[#All],5,0)</f>
        <v>No</v>
      </c>
      <c r="G356" s="27" t="str">
        <f>VLOOKUP(A356,Table7[#All],6,0)</f>
        <v>No</v>
      </c>
      <c r="H356" s="27">
        <f>VLOOKUP(A356,'Medical Examination'!A355:M2690,11,0)</f>
        <v>0</v>
      </c>
      <c r="I356" s="27" t="str">
        <f>VLOOKUP(A356,'Medical Examination'!A355:M2690,10,0)</f>
        <v>yes</v>
      </c>
      <c r="J356" s="27" t="str">
        <f>VLOOKUP(A356,'Medical Examination'!A355:M2690,12,0)</f>
        <v>Normal Weight</v>
      </c>
      <c r="K356" s="27" t="str">
        <f>VLOOKUP(A356,'Medical Examination'!A355:M2690,13,0)</f>
        <v>Prediabetes</v>
      </c>
      <c r="L356" s="27" t="str">
        <f>VLOOKUP(A356,'Hospitalisation Details'!A355:R2698,17,0)</f>
        <v>24-Dec-1990</v>
      </c>
      <c r="M356" s="28">
        <f>VLOOKUP(A356,'Hospitalisation Details'!$A$1:$R$2344,6,0)</f>
        <v>28302.33</v>
      </c>
      <c r="N356" s="27" t="str">
        <f>VLOOKUP(A356,'Hospitalisation Details'!$A$1:$R$2344,14,0)</f>
        <v>tier - 1</v>
      </c>
      <c r="O356" s="27" t="str">
        <f>VLOOKUP(A356,'Hospitalisation Details'!$A$1:$R$2344,15,0)</f>
        <v>tier - 2</v>
      </c>
      <c r="P356" s="27" t="str">
        <f>VLOOKUP(A356,'Hospitalisation Details'!$A$1:$R$2344,16,0)</f>
        <v>R1011</v>
      </c>
      <c r="Q356" s="37">
        <f>VLOOKUP(A356,'Hospitalisation Details'!A355:R2698,18,0)</f>
        <v>32.455789982283783</v>
      </c>
    </row>
    <row r="357" spans="1:17" x14ac:dyDescent="0.25">
      <c r="A357" s="27" t="s">
        <v>712</v>
      </c>
      <c r="B357" s="27" t="str">
        <f>VLOOKUP(A357,'Customer Name'!A356:E2691,4,0)</f>
        <v>Marie</v>
      </c>
      <c r="C357" s="27">
        <f>VLOOKUP(A357,Table7[#All],2,0)</f>
        <v>36.520000000000003</v>
      </c>
      <c r="D357" s="27">
        <f>VLOOKUP(A357,Table7[#All],3,0)</f>
        <v>9.07</v>
      </c>
      <c r="E357" s="27" t="str">
        <f>VLOOKUP(A357,Table7[#All],4,0)</f>
        <v>yes</v>
      </c>
      <c r="F357" s="27" t="str">
        <f>VLOOKUP(A357,Table7[#All],5,0)</f>
        <v>No</v>
      </c>
      <c r="G357" s="27" t="str">
        <f>VLOOKUP(A357,Table7[#All],6,0)</f>
        <v>Yes</v>
      </c>
      <c r="H357" s="27">
        <f>VLOOKUP(A357,'Medical Examination'!A356:M2691,11,0)</f>
        <v>1</v>
      </c>
      <c r="I357" s="27" t="str">
        <f>VLOOKUP(A357,'Medical Examination'!A356:M2691,10,0)</f>
        <v>No</v>
      </c>
      <c r="J357" s="27" t="str">
        <f>VLOOKUP(A357,'Medical Examination'!A356:M2691,12,0)</f>
        <v>Obesity</v>
      </c>
      <c r="K357" s="27" t="str">
        <f>VLOOKUP(A357,'Medical Examination'!A356:M2691,13,0)</f>
        <v>Diabetes</v>
      </c>
      <c r="L357" s="27" t="str">
        <f>VLOOKUP(A357,'Hospitalisation Details'!A356:R2699,17,0)</f>
        <v>25-Nov-1963</v>
      </c>
      <c r="M357" s="28">
        <f>VLOOKUP(A357,'Hospitalisation Details'!$A$1:$R$2344,6,0)</f>
        <v>28287.9</v>
      </c>
      <c r="N357" s="27" t="str">
        <f>VLOOKUP(A357,'Hospitalisation Details'!$A$1:$R$2344,14,0)</f>
        <v>tier - 1</v>
      </c>
      <c r="O357" s="27" t="str">
        <f>VLOOKUP(A357,'Hospitalisation Details'!$A$1:$R$2344,15,0)</f>
        <v>tier - 1</v>
      </c>
      <c r="P357" s="27" t="str">
        <f>VLOOKUP(A357,'Hospitalisation Details'!$A$1:$R$2344,16,0)</f>
        <v>R1013</v>
      </c>
      <c r="Q357" s="37">
        <f>VLOOKUP(A357,'Hospitalisation Details'!A356:R2699,18,0)</f>
        <v>59.535233393177741</v>
      </c>
    </row>
    <row r="358" spans="1:17" x14ac:dyDescent="0.25">
      <c r="A358" s="27" t="s">
        <v>714</v>
      </c>
      <c r="B358" s="27" t="str">
        <f>VLOOKUP(A358,'Customer Name'!A357:E2692,4,0)</f>
        <v>Frank</v>
      </c>
      <c r="C358" s="27">
        <f>VLOOKUP(A358,Table7[#All],2,0)</f>
        <v>33.96</v>
      </c>
      <c r="D358" s="27">
        <f>VLOOKUP(A358,Table7[#All],3,0)</f>
        <v>4.99</v>
      </c>
      <c r="E358" s="27" t="str">
        <f>VLOOKUP(A358,Table7[#All],4,0)</f>
        <v>No</v>
      </c>
      <c r="F358" s="27" t="str">
        <f>VLOOKUP(A358,Table7[#All],5,0)</f>
        <v>No</v>
      </c>
      <c r="G358" s="27" t="str">
        <f>VLOOKUP(A358,Table7[#All],6,0)</f>
        <v>No</v>
      </c>
      <c r="H358" s="27">
        <f>VLOOKUP(A358,'Medical Examination'!A357:M2692,11,0)</f>
        <v>0</v>
      </c>
      <c r="I358" s="27" t="str">
        <f>VLOOKUP(A358,'Medical Examination'!A357:M2692,10,0)</f>
        <v>yes</v>
      </c>
      <c r="J358" s="27" t="str">
        <f>VLOOKUP(A358,'Medical Examination'!A357:M2692,12,0)</f>
        <v>Obesity</v>
      </c>
      <c r="K358" s="27" t="str">
        <f>VLOOKUP(A358,'Medical Examination'!A357:M2692,13,0)</f>
        <v>Normal</v>
      </c>
      <c r="L358" s="27" t="str">
        <f>VLOOKUP(A358,'Hospitalisation Details'!A357:R2700,17,0)</f>
        <v>6-Sep-1999</v>
      </c>
      <c r="M358" s="28">
        <f>VLOOKUP(A358,'Hospitalisation Details'!$A$1:$R$2344,6,0)</f>
        <v>28245.34</v>
      </c>
      <c r="N358" s="27" t="str">
        <f>VLOOKUP(A358,'Hospitalisation Details'!$A$1:$R$2344,14,0)</f>
        <v>tier - 1</v>
      </c>
      <c r="O358" s="27" t="str">
        <f>VLOOKUP(A358,'Hospitalisation Details'!$A$1:$R$2344,15,0)</f>
        <v>tier - 3</v>
      </c>
      <c r="P358" s="27" t="str">
        <f>VLOOKUP(A358,'Hospitalisation Details'!$A$1:$R$2344,16,0)</f>
        <v>R1011</v>
      </c>
      <c r="Q358" s="37">
        <f>VLOOKUP(A358,'Hospitalisation Details'!A357:R2700,18,0)</f>
        <v>23.754243784908553</v>
      </c>
    </row>
    <row r="359" spans="1:17" x14ac:dyDescent="0.25">
      <c r="A359" s="27" t="s">
        <v>716</v>
      </c>
      <c r="B359" s="27" t="str">
        <f>VLOOKUP(A359,'Customer Name'!A358:E2693,4,0)</f>
        <v>Jeffry</v>
      </c>
      <c r="C359" s="27">
        <f>VLOOKUP(A359,Table7[#All],2,0)</f>
        <v>26.695</v>
      </c>
      <c r="D359" s="27">
        <f>VLOOKUP(A359,Table7[#All],3,0)</f>
        <v>8.31</v>
      </c>
      <c r="E359" s="27" t="str">
        <f>VLOOKUP(A359,Table7[#All],4,0)</f>
        <v>No</v>
      </c>
      <c r="F359" s="27" t="str">
        <f>VLOOKUP(A359,Table7[#All],5,0)</f>
        <v>No</v>
      </c>
      <c r="G359" s="27" t="str">
        <f>VLOOKUP(A359,Table7[#All],6,0)</f>
        <v>No</v>
      </c>
      <c r="H359" s="27">
        <f>VLOOKUP(A359,'Medical Examination'!A358:M2693,11,0)</f>
        <v>0</v>
      </c>
      <c r="I359" s="27" t="str">
        <f>VLOOKUP(A359,'Medical Examination'!A358:M2693,10,0)</f>
        <v>yes</v>
      </c>
      <c r="J359" s="27" t="str">
        <f>VLOOKUP(A359,'Medical Examination'!A358:M2693,12,0)</f>
        <v>Overweight</v>
      </c>
      <c r="K359" s="27" t="str">
        <f>VLOOKUP(A359,'Medical Examination'!A358:M2693,13,0)</f>
        <v>Diabetes</v>
      </c>
      <c r="L359" s="27" t="str">
        <f>VLOOKUP(A359,'Hospitalisation Details'!A358:R2701,17,0)</f>
        <v>22-Nov-1960</v>
      </c>
      <c r="M359" s="28">
        <f>VLOOKUP(A359,'Hospitalisation Details'!$A$1:$R$2344,6,0)</f>
        <v>28101.33</v>
      </c>
      <c r="N359" s="27" t="str">
        <f>VLOOKUP(A359,'Hospitalisation Details'!$A$1:$R$2344,14,0)</f>
        <v>tier - 1</v>
      </c>
      <c r="O359" s="27" t="str">
        <f>VLOOKUP(A359,'Hospitalisation Details'!$A$1:$R$2344,15,0)</f>
        <v>tier - 2</v>
      </c>
      <c r="P359" s="27" t="str">
        <f>VLOOKUP(A359,'Hospitalisation Details'!$A$1:$R$2344,16,0)</f>
        <v>R1019</v>
      </c>
      <c r="Q359" s="37">
        <f>VLOOKUP(A359,'Hospitalisation Details'!A358:R2701,18,0)</f>
        <v>62.540725530458587</v>
      </c>
    </row>
    <row r="360" spans="1:17" x14ac:dyDescent="0.25">
      <c r="A360" s="27" t="s">
        <v>718</v>
      </c>
      <c r="B360" s="27" t="str">
        <f>VLOOKUP(A360,'Customer Name'!A359:E2694,4,0)</f>
        <v>Mike</v>
      </c>
      <c r="C360" s="27">
        <f>VLOOKUP(A360,Table7[#All],2,0)</f>
        <v>18.45</v>
      </c>
      <c r="D360" s="27">
        <f>VLOOKUP(A360,Table7[#All],3,0)</f>
        <v>5.07</v>
      </c>
      <c r="E360" s="27" t="str">
        <f>VLOOKUP(A360,Table7[#All],4,0)</f>
        <v>yes</v>
      </c>
      <c r="F360" s="27" t="str">
        <f>VLOOKUP(A360,Table7[#All],5,0)</f>
        <v>No</v>
      </c>
      <c r="G360" s="27" t="str">
        <f>VLOOKUP(A360,Table7[#All],6,0)</f>
        <v>No</v>
      </c>
      <c r="H360" s="27">
        <f>VLOOKUP(A360,'Medical Examination'!A359:M2694,11,0)</f>
        <v>0</v>
      </c>
      <c r="I360" s="27" t="str">
        <f>VLOOKUP(A360,'Medical Examination'!A359:M2694,10,0)</f>
        <v>yes</v>
      </c>
      <c r="J360" s="27" t="str">
        <f>VLOOKUP(A360,'Medical Examination'!A359:M2694,12,0)</f>
        <v>Underweight</v>
      </c>
      <c r="K360" s="27" t="str">
        <f>VLOOKUP(A360,'Medical Examination'!A359:M2694,13,0)</f>
        <v>Normal</v>
      </c>
      <c r="L360" s="27" t="str">
        <f>VLOOKUP(A360,'Hospitalisation Details'!A359:R2702,17,0)</f>
        <v>29-Nov-1985</v>
      </c>
      <c r="M360" s="28">
        <f>VLOOKUP(A360,'Hospitalisation Details'!$A$1:$R$2344,6,0)</f>
        <v>28006.94</v>
      </c>
      <c r="N360" s="27" t="str">
        <f>VLOOKUP(A360,'Hospitalisation Details'!$A$1:$R$2344,14,0)</f>
        <v>tier - 1</v>
      </c>
      <c r="O360" s="27" t="str">
        <f>VLOOKUP(A360,'Hospitalisation Details'!$A$1:$R$2344,15,0)</f>
        <v>tier - 2</v>
      </c>
      <c r="P360" s="27" t="str">
        <f>VLOOKUP(A360,'Hospitalisation Details'!$A$1:$R$2344,16,0)</f>
        <v>R1011</v>
      </c>
      <c r="Q360" s="37">
        <f>VLOOKUP(A360,'Hospitalisation Details'!A359:R2702,18,0)</f>
        <v>37.524220724515587</v>
      </c>
    </row>
    <row r="361" spans="1:17" x14ac:dyDescent="0.25">
      <c r="A361" s="27" t="s">
        <v>720</v>
      </c>
      <c r="B361" s="27" t="str">
        <f>VLOOKUP(A361,'Customer Name'!A360:E2695,4,0)</f>
        <v>Rick</v>
      </c>
      <c r="C361" s="27">
        <f>VLOOKUP(A361,Table7[#All],2,0)</f>
        <v>33.18</v>
      </c>
      <c r="D361" s="27">
        <f>VLOOKUP(A361,Table7[#All],3,0)</f>
        <v>4.79</v>
      </c>
      <c r="E361" s="27" t="str">
        <f>VLOOKUP(A361,Table7[#All],4,0)</f>
        <v>No</v>
      </c>
      <c r="F361" s="27" t="str">
        <f>VLOOKUP(A361,Table7[#All],5,0)</f>
        <v>No</v>
      </c>
      <c r="G361" s="27" t="str">
        <f>VLOOKUP(A361,Table7[#All],6,0)</f>
        <v>No</v>
      </c>
      <c r="H361" s="27">
        <f>VLOOKUP(A361,'Medical Examination'!A360:M2695,11,0)</f>
        <v>0</v>
      </c>
      <c r="I361" s="27" t="str">
        <f>VLOOKUP(A361,'Medical Examination'!A360:M2695,10,0)</f>
        <v>yes</v>
      </c>
      <c r="J361" s="27" t="str">
        <f>VLOOKUP(A361,'Medical Examination'!A360:M2695,12,0)</f>
        <v>Obesity</v>
      </c>
      <c r="K361" s="27" t="str">
        <f>VLOOKUP(A361,'Medical Examination'!A360:M2695,13,0)</f>
        <v>Normal</v>
      </c>
      <c r="L361" s="27" t="str">
        <f>VLOOKUP(A361,'Hospitalisation Details'!A360:R2703,17,0)</f>
        <v>21-Dec-1999</v>
      </c>
      <c r="M361" s="28">
        <f>VLOOKUP(A361,'Hospitalisation Details'!$A$1:$R$2344,6,0)</f>
        <v>27980.77</v>
      </c>
      <c r="N361" s="27" t="str">
        <f>VLOOKUP(A361,'Hospitalisation Details'!$A$1:$R$2344,14,0)</f>
        <v>tier - 1</v>
      </c>
      <c r="O361" s="27" t="str">
        <f>VLOOKUP(A361,'Hospitalisation Details'!$A$1:$R$2344,15,0)</f>
        <v>tier - 1</v>
      </c>
      <c r="P361" s="27" t="str">
        <f>VLOOKUP(A361,'Hospitalisation Details'!$A$1:$R$2344,16,0)</f>
        <v>R1011</v>
      </c>
      <c r="Q361" s="37">
        <f>VLOOKUP(A361,'Hospitalisation Details'!A360:R2703,18,0)</f>
        <v>23.464023655678456</v>
      </c>
    </row>
    <row r="362" spans="1:17" x14ac:dyDescent="0.25">
      <c r="A362" s="27" t="s">
        <v>722</v>
      </c>
      <c r="B362" s="27" t="str">
        <f>VLOOKUP(A362,'Customer Name'!A361:E2696,4,0)</f>
        <v>Pierre-Michel</v>
      </c>
      <c r="C362" s="27">
        <f>VLOOKUP(A362,Table7[#All],2,0)</f>
        <v>36.1</v>
      </c>
      <c r="D362" s="27">
        <f>VLOOKUP(A362,Table7[#All],3,0)</f>
        <v>11.39</v>
      </c>
      <c r="E362" s="27" t="str">
        <f>VLOOKUP(A362,Table7[#All],4,0)</f>
        <v>yes</v>
      </c>
      <c r="F362" s="27" t="str">
        <f>VLOOKUP(A362,Table7[#All],5,0)</f>
        <v>No</v>
      </c>
      <c r="G362" s="27" t="str">
        <f>VLOOKUP(A362,Table7[#All],6,0)</f>
        <v>No</v>
      </c>
      <c r="H362" s="27">
        <f>VLOOKUP(A362,'Medical Examination'!A361:M2696,11,0)</f>
        <v>2</v>
      </c>
      <c r="I362" s="27" t="str">
        <f>VLOOKUP(A362,'Medical Examination'!A361:M2696,10,0)</f>
        <v>No</v>
      </c>
      <c r="J362" s="27" t="str">
        <f>VLOOKUP(A362,'Medical Examination'!A361:M2696,12,0)</f>
        <v>Obesity</v>
      </c>
      <c r="K362" s="27" t="str">
        <f>VLOOKUP(A362,'Medical Examination'!A361:M2696,13,0)</f>
        <v>Diabetes</v>
      </c>
      <c r="L362" s="27" t="str">
        <f>VLOOKUP(A362,'Hospitalisation Details'!A361:R2704,17,0)</f>
        <v>28-Jul-1961</v>
      </c>
      <c r="M362" s="28">
        <f>VLOOKUP(A362,'Hospitalisation Details'!$A$1:$R$2344,6,0)</f>
        <v>27941.29</v>
      </c>
      <c r="N362" s="27" t="str">
        <f>VLOOKUP(A362,'Hospitalisation Details'!$A$1:$R$2344,14,0)</f>
        <v>tier - 1</v>
      </c>
      <c r="O362" s="27" t="str">
        <f>VLOOKUP(A362,'Hospitalisation Details'!$A$1:$R$2344,15,0)</f>
        <v>tier - 3</v>
      </c>
      <c r="P362" s="27" t="str">
        <f>VLOOKUP(A362,'Hospitalisation Details'!$A$1:$R$2344,16,0)</f>
        <v>R1011</v>
      </c>
      <c r="Q362" s="37">
        <f>VLOOKUP(A362,'Hospitalisation Details'!A361:R2704,18,0)</f>
        <v>61.863754889178615</v>
      </c>
    </row>
    <row r="363" spans="1:17" x14ac:dyDescent="0.25">
      <c r="A363" s="27" t="s">
        <v>724</v>
      </c>
      <c r="B363" s="27" t="str">
        <f>VLOOKUP(A363,'Customer Name'!A362:E2697,4,0)</f>
        <v>Daniel</v>
      </c>
      <c r="C363" s="27">
        <f>VLOOKUP(A363,Table7[#All],2,0)</f>
        <v>22.77</v>
      </c>
      <c r="D363" s="27">
        <f>VLOOKUP(A363,Table7[#All],3,0)</f>
        <v>6</v>
      </c>
      <c r="E363" s="27" t="str">
        <f>VLOOKUP(A363,Table7[#All],4,0)</f>
        <v>No</v>
      </c>
      <c r="F363" s="27" t="str">
        <f>VLOOKUP(A363,Table7[#All],5,0)</f>
        <v>No</v>
      </c>
      <c r="G363" s="27" t="str">
        <f>VLOOKUP(A363,Table7[#All],6,0)</f>
        <v>No</v>
      </c>
      <c r="H363" s="27">
        <f>VLOOKUP(A363,'Medical Examination'!A362:M2697,11,0)</f>
        <v>0</v>
      </c>
      <c r="I363" s="27" t="str">
        <f>VLOOKUP(A363,'Medical Examination'!A362:M2697,10,0)</f>
        <v>yes</v>
      </c>
      <c r="J363" s="27" t="str">
        <f>VLOOKUP(A363,'Medical Examination'!A362:M2697,12,0)</f>
        <v>Normal Weight</v>
      </c>
      <c r="K363" s="27" t="str">
        <f>VLOOKUP(A363,'Medical Examination'!A362:M2697,13,0)</f>
        <v>Prediabetes</v>
      </c>
      <c r="L363" s="27" t="str">
        <f>VLOOKUP(A363,'Hospitalisation Details'!A362:R2705,17,0)</f>
        <v>4-Jun-1991</v>
      </c>
      <c r="M363" s="28">
        <f>VLOOKUP(A363,'Hospitalisation Details'!$A$1:$R$2344,6,0)</f>
        <v>27931.11</v>
      </c>
      <c r="N363" s="27" t="str">
        <f>VLOOKUP(A363,'Hospitalisation Details'!$A$1:$R$2344,14,0)</f>
        <v>tier - 1</v>
      </c>
      <c r="O363" s="27" t="str">
        <f>VLOOKUP(A363,'Hospitalisation Details'!$A$1:$R$2344,15,0)</f>
        <v>tier - 3</v>
      </c>
      <c r="P363" s="27" t="str">
        <f>VLOOKUP(A363,'Hospitalisation Details'!$A$1:$R$2344,16,0)</f>
        <v>R1011</v>
      </c>
      <c r="Q363" s="37">
        <f>VLOOKUP(A363,'Hospitalisation Details'!A362:R2705,18,0)</f>
        <v>32.011615365469176</v>
      </c>
    </row>
    <row r="364" spans="1:17" x14ac:dyDescent="0.25">
      <c r="A364" s="27" t="s">
        <v>726</v>
      </c>
      <c r="B364" s="27" t="str">
        <f>VLOOKUP(A364,'Customer Name'!A363:E2698,4,0)</f>
        <v>Brian L.</v>
      </c>
      <c r="C364" s="27">
        <f>VLOOKUP(A364,Table7[#All],2,0)</f>
        <v>21.24</v>
      </c>
      <c r="D364" s="27">
        <f>VLOOKUP(A364,Table7[#All],3,0)</f>
        <v>5.13</v>
      </c>
      <c r="E364" s="27" t="str">
        <f>VLOOKUP(A364,Table7[#All],4,0)</f>
        <v>No</v>
      </c>
      <c r="F364" s="27" t="str">
        <f>VLOOKUP(A364,Table7[#All],5,0)</f>
        <v>No</v>
      </c>
      <c r="G364" s="27" t="str">
        <f>VLOOKUP(A364,Table7[#All],6,0)</f>
        <v>No</v>
      </c>
      <c r="H364" s="27">
        <f>VLOOKUP(A364,'Medical Examination'!A363:M2698,11,0)</f>
        <v>0</v>
      </c>
      <c r="I364" s="27" t="str">
        <f>VLOOKUP(A364,'Medical Examination'!A363:M2698,10,0)</f>
        <v>yes</v>
      </c>
      <c r="J364" s="27" t="str">
        <f>VLOOKUP(A364,'Medical Examination'!A363:M2698,12,0)</f>
        <v>Normal Weight</v>
      </c>
      <c r="K364" s="27" t="str">
        <f>VLOOKUP(A364,'Medical Examination'!A363:M2698,13,0)</f>
        <v>Normal</v>
      </c>
      <c r="L364" s="27" t="str">
        <f>VLOOKUP(A364,'Hospitalisation Details'!A363:R2706,17,0)</f>
        <v>21-Nov-1989</v>
      </c>
      <c r="M364" s="28">
        <f>VLOOKUP(A364,'Hospitalisation Details'!$A$1:$R$2344,6,0)</f>
        <v>27925.86</v>
      </c>
      <c r="N364" s="27" t="str">
        <f>VLOOKUP(A364,'Hospitalisation Details'!$A$1:$R$2344,14,0)</f>
        <v>tier - 1</v>
      </c>
      <c r="O364" s="27" t="str">
        <f>VLOOKUP(A364,'Hospitalisation Details'!$A$1:$R$2344,15,0)</f>
        <v>tier - 2</v>
      </c>
      <c r="P364" s="27" t="str">
        <f>VLOOKUP(A364,'Hospitalisation Details'!$A$1:$R$2344,16,0)</f>
        <v>R1011</v>
      </c>
      <c r="Q364" s="37">
        <f>VLOOKUP(A364,'Hospitalisation Details'!A363:R2706,18,0)</f>
        <v>33.546115935226467</v>
      </c>
    </row>
    <row r="365" spans="1:17" x14ac:dyDescent="0.25">
      <c r="A365" s="27" t="s">
        <v>728</v>
      </c>
      <c r="B365" s="27" t="str">
        <f>VLOOKUP(A365,'Customer Name'!A364:E2699,4,0)</f>
        <v>Morgan M.</v>
      </c>
      <c r="C365" s="27">
        <f>VLOOKUP(A365,Table7[#All],2,0)</f>
        <v>17.600000000000001</v>
      </c>
      <c r="D365" s="27">
        <f>VLOOKUP(A365,Table7[#All],3,0)</f>
        <v>5.26</v>
      </c>
      <c r="E365" s="27" t="str">
        <f>VLOOKUP(A365,Table7[#All],4,0)</f>
        <v>yes</v>
      </c>
      <c r="F365" s="27" t="str">
        <f>VLOOKUP(A365,Table7[#All],5,0)</f>
        <v>No</v>
      </c>
      <c r="G365" s="27" t="str">
        <f>VLOOKUP(A365,Table7[#All],6,0)</f>
        <v>No</v>
      </c>
      <c r="H365" s="27">
        <f>VLOOKUP(A365,'Medical Examination'!A364:M2699,11,0)</f>
        <v>0</v>
      </c>
      <c r="I365" s="27" t="str">
        <f>VLOOKUP(A365,'Medical Examination'!A364:M2699,10,0)</f>
        <v>yes</v>
      </c>
      <c r="J365" s="27" t="str">
        <f>VLOOKUP(A365,'Medical Examination'!A364:M2699,12,0)</f>
        <v>Underweight</v>
      </c>
      <c r="K365" s="27" t="str">
        <f>VLOOKUP(A365,'Medical Examination'!A364:M2699,13,0)</f>
        <v>Normal</v>
      </c>
      <c r="L365" s="27" t="str">
        <f>VLOOKUP(A365,'Hospitalisation Details'!A364:R2707,17,0)</f>
        <v>4-Dec-1985</v>
      </c>
      <c r="M365" s="28">
        <f>VLOOKUP(A365,'Hospitalisation Details'!$A$1:$R$2344,6,0)</f>
        <v>27849.94</v>
      </c>
      <c r="N365" s="27" t="str">
        <f>VLOOKUP(A365,'Hospitalisation Details'!$A$1:$R$2344,14,0)</f>
        <v>tier - 1</v>
      </c>
      <c r="O365" s="27" t="str">
        <f>VLOOKUP(A365,'Hospitalisation Details'!$A$1:$R$2344,15,0)</f>
        <v>tier - 1</v>
      </c>
      <c r="P365" s="27" t="str">
        <f>VLOOKUP(A365,'Hospitalisation Details'!$A$1:$R$2344,16,0)</f>
        <v>R1011</v>
      </c>
      <c r="Q365" s="37">
        <f>VLOOKUP(A365,'Hospitalisation Details'!A364:R2707,18,0)</f>
        <v>37.510530749789389</v>
      </c>
    </row>
    <row r="366" spans="1:17" x14ac:dyDescent="0.25">
      <c r="A366" s="27" t="s">
        <v>730</v>
      </c>
      <c r="B366" s="27" t="str">
        <f>VLOOKUP(A366,'Customer Name'!A365:E2700,4,0)</f>
        <v>Caroline</v>
      </c>
      <c r="C366" s="27">
        <f>VLOOKUP(A366,Table7[#All],2,0)</f>
        <v>26.29</v>
      </c>
      <c r="D366" s="27">
        <f>VLOOKUP(A366,Table7[#All],3,0)</f>
        <v>6.84</v>
      </c>
      <c r="E366" s="27" t="str">
        <f>VLOOKUP(A366,Table7[#All],4,0)</f>
        <v>No</v>
      </c>
      <c r="F366" s="27" t="str">
        <f>VLOOKUP(A366,Table7[#All],5,0)</f>
        <v>No</v>
      </c>
      <c r="G366" s="27" t="str">
        <f>VLOOKUP(A366,Table7[#All],6,0)</f>
        <v>No</v>
      </c>
      <c r="H366" s="27">
        <f>VLOOKUP(A366,'Medical Examination'!A365:M2700,11,0)</f>
        <v>0</v>
      </c>
      <c r="I366" s="27" t="str">
        <f>VLOOKUP(A366,'Medical Examination'!A365:M2700,10,0)</f>
        <v>yes</v>
      </c>
      <c r="J366" s="27" t="str">
        <f>VLOOKUP(A366,'Medical Examination'!A365:M2700,12,0)</f>
        <v>Overweight</v>
      </c>
      <c r="K366" s="27" t="str">
        <f>VLOOKUP(A366,'Medical Examination'!A365:M2700,13,0)</f>
        <v>Diabetes</v>
      </c>
      <c r="L366" s="27" t="str">
        <f>VLOOKUP(A366,'Hospitalisation Details'!A365:R2708,17,0)</f>
        <v>6-Jul-1960</v>
      </c>
      <c r="M366" s="28">
        <f>VLOOKUP(A366,'Hospitalisation Details'!$A$1:$R$2344,6,0)</f>
        <v>27808.73</v>
      </c>
      <c r="N366" s="27" t="str">
        <f>VLOOKUP(A366,'Hospitalisation Details'!$A$1:$R$2344,14,0)</f>
        <v>tier - 1</v>
      </c>
      <c r="O366" s="27" t="str">
        <f>VLOOKUP(A366,'Hospitalisation Details'!$A$1:$R$2344,15,0)</f>
        <v>tier - 1</v>
      </c>
      <c r="P366" s="27" t="str">
        <f>VLOOKUP(A366,'Hospitalisation Details'!$A$1:$R$2344,16,0)</f>
        <v>R1013</v>
      </c>
      <c r="Q366" s="37">
        <f>VLOOKUP(A366,'Hospitalisation Details'!A365:R2708,18,0)</f>
        <v>62.921286789869953</v>
      </c>
    </row>
    <row r="367" spans="1:17" x14ac:dyDescent="0.25">
      <c r="A367" s="27" t="s">
        <v>732</v>
      </c>
      <c r="B367" s="27" t="str">
        <f>VLOOKUP(A367,'Customer Name'!A366:E2701,4,0)</f>
        <v>Drew T.</v>
      </c>
      <c r="C367" s="27">
        <f>VLOOKUP(A367,Table7[#All],2,0)</f>
        <v>35.31</v>
      </c>
      <c r="D367" s="27">
        <f>VLOOKUP(A367,Table7[#All],3,0)</f>
        <v>9.0399999999999991</v>
      </c>
      <c r="E367" s="27" t="str">
        <f>VLOOKUP(A367,Table7[#All],4,0)</f>
        <v>No</v>
      </c>
      <c r="F367" s="27" t="str">
        <f>VLOOKUP(A367,Table7[#All],5,0)</f>
        <v>No</v>
      </c>
      <c r="G367" s="27" t="str">
        <f>VLOOKUP(A367,Table7[#All],6,0)</f>
        <v>No</v>
      </c>
      <c r="H367" s="27">
        <f>VLOOKUP(A367,'Medical Examination'!A366:M2701,11,0)</f>
        <v>0</v>
      </c>
      <c r="I367" s="27" t="str">
        <f>VLOOKUP(A367,'Medical Examination'!A366:M2701,10,0)</f>
        <v>No</v>
      </c>
      <c r="J367" s="27" t="str">
        <f>VLOOKUP(A367,'Medical Examination'!A366:M2701,12,0)</f>
        <v>Obesity</v>
      </c>
      <c r="K367" s="27" t="str">
        <f>VLOOKUP(A367,'Medical Examination'!A366:M2701,13,0)</f>
        <v>Diabetes</v>
      </c>
      <c r="L367" s="27" t="str">
        <f>VLOOKUP(A367,'Hospitalisation Details'!A366:R2709,17,0)</f>
        <v>6-Dec-2002</v>
      </c>
      <c r="M367" s="28">
        <f>VLOOKUP(A367,'Hospitalisation Details'!$A$1:$R$2344,6,0)</f>
        <v>27724.29</v>
      </c>
      <c r="N367" s="27" t="str">
        <f>VLOOKUP(A367,'Hospitalisation Details'!$A$1:$R$2344,14,0)</f>
        <v>tier - 1</v>
      </c>
      <c r="O367" s="27" t="str">
        <f>VLOOKUP(A367,'Hospitalisation Details'!$A$1:$R$2344,15,0)</f>
        <v>tier - 3</v>
      </c>
      <c r="P367" s="27" t="str">
        <f>VLOOKUP(A367,'Hospitalisation Details'!$A$1:$R$2344,16,0)</f>
        <v>R1013</v>
      </c>
      <c r="Q367" s="37">
        <f>VLOOKUP(A367,'Hospitalisation Details'!A366:R2709,18,0)</f>
        <v>20.505040448039825</v>
      </c>
    </row>
    <row r="368" spans="1:17" x14ac:dyDescent="0.25">
      <c r="A368" s="27" t="s">
        <v>734</v>
      </c>
      <c r="B368" s="27" t="str">
        <f>VLOOKUP(A368,'Customer Name'!A367:E2702,4,0)</f>
        <v>Austin W</v>
      </c>
      <c r="C368" s="27">
        <f>VLOOKUP(A368,Table7[#All],2,0)</f>
        <v>27.04</v>
      </c>
      <c r="D368" s="27">
        <f>VLOOKUP(A368,Table7[#All],3,0)</f>
        <v>4.0999999999999996</v>
      </c>
      <c r="E368" s="27" t="str">
        <f>VLOOKUP(A368,Table7[#All],4,0)</f>
        <v>No</v>
      </c>
      <c r="F368" s="27" t="str">
        <f>VLOOKUP(A368,Table7[#All],5,0)</f>
        <v>No</v>
      </c>
      <c r="G368" s="27" t="str">
        <f>VLOOKUP(A368,Table7[#All],6,0)</f>
        <v>No</v>
      </c>
      <c r="H368" s="27">
        <f>VLOOKUP(A368,'Medical Examination'!A367:M2702,11,0)</f>
        <v>1</v>
      </c>
      <c r="I368" s="27" t="str">
        <f>VLOOKUP(A368,'Medical Examination'!A367:M2702,10,0)</f>
        <v>yes</v>
      </c>
      <c r="J368" s="27" t="str">
        <f>VLOOKUP(A368,'Medical Examination'!A367:M2702,12,0)</f>
        <v>Overweight</v>
      </c>
      <c r="K368" s="27" t="str">
        <f>VLOOKUP(A368,'Medical Examination'!A367:M2702,13,0)</f>
        <v>Normal</v>
      </c>
      <c r="L368" s="27" t="str">
        <f>VLOOKUP(A368,'Hospitalisation Details'!A367:R2710,17,0)</f>
        <v>3-Jul-1992</v>
      </c>
      <c r="M368" s="28">
        <f>VLOOKUP(A368,'Hospitalisation Details'!$A$1:$R$2344,6,0)</f>
        <v>27696.11</v>
      </c>
      <c r="N368" s="27" t="str">
        <f>VLOOKUP(A368,'Hospitalisation Details'!$A$1:$R$2344,14,0)</f>
        <v>tier - 1</v>
      </c>
      <c r="O368" s="27" t="str">
        <f>VLOOKUP(A368,'Hospitalisation Details'!$A$1:$R$2344,15,0)</f>
        <v>tier - 2</v>
      </c>
      <c r="P368" s="27" t="str">
        <f>VLOOKUP(A368,'Hospitalisation Details'!$A$1:$R$2344,16,0)</f>
        <v>R1011</v>
      </c>
      <c r="Q368" s="37">
        <f>VLOOKUP(A368,'Hospitalisation Details'!A367:R2710,18,0)</f>
        <v>30.92950034223135</v>
      </c>
    </row>
    <row r="369" spans="1:17" x14ac:dyDescent="0.25">
      <c r="A369" s="27" t="s">
        <v>736</v>
      </c>
      <c r="B369" s="27" t="str">
        <f>VLOOKUP(A369,'Customer Name'!A368:E2703,4,0)</f>
        <v>Berenice</v>
      </c>
      <c r="C369" s="27">
        <f>VLOOKUP(A369,Table7[#All],2,0)</f>
        <v>30.23</v>
      </c>
      <c r="D369" s="27">
        <f>VLOOKUP(A369,Table7[#All],3,0)</f>
        <v>4.2300000000000004</v>
      </c>
      <c r="E369" s="27" t="str">
        <f>VLOOKUP(A369,Table7[#All],4,0)</f>
        <v>yes</v>
      </c>
      <c r="F369" s="27" t="str">
        <f>VLOOKUP(A369,Table7[#All],5,0)</f>
        <v>No</v>
      </c>
      <c r="G369" s="27" t="str">
        <f>VLOOKUP(A369,Table7[#All],6,0)</f>
        <v>Yes</v>
      </c>
      <c r="H369" s="27">
        <f>VLOOKUP(A369,'Medical Examination'!A368:M2703,11,0)</f>
        <v>1</v>
      </c>
      <c r="I369" s="27" t="str">
        <f>VLOOKUP(A369,'Medical Examination'!A368:M2703,10,0)</f>
        <v>yes</v>
      </c>
      <c r="J369" s="27" t="str">
        <f>VLOOKUP(A369,'Medical Examination'!A368:M2703,12,0)</f>
        <v>Obesity</v>
      </c>
      <c r="K369" s="27" t="str">
        <f>VLOOKUP(A369,'Medical Examination'!A368:M2703,13,0)</f>
        <v>Normal</v>
      </c>
      <c r="L369" s="27" t="str">
        <f>VLOOKUP(A369,'Hospitalisation Details'!A368:R2711,17,0)</f>
        <v>7-Oct-1997</v>
      </c>
      <c r="M369" s="28">
        <f>VLOOKUP(A369,'Hospitalisation Details'!$A$1:$R$2344,6,0)</f>
        <v>27625.17</v>
      </c>
      <c r="N369" s="27" t="str">
        <f>VLOOKUP(A369,'Hospitalisation Details'!$A$1:$R$2344,14,0)</f>
        <v>tier - 1</v>
      </c>
      <c r="O369" s="27" t="str">
        <f>VLOOKUP(A369,'Hospitalisation Details'!$A$1:$R$2344,15,0)</f>
        <v>tier - 1</v>
      </c>
      <c r="P369" s="27" t="str">
        <f>VLOOKUP(A369,'Hospitalisation Details'!$A$1:$R$2344,16,0)</f>
        <v>R1011</v>
      </c>
      <c r="Q369" s="37">
        <f>VLOOKUP(A369,'Hospitalisation Details'!A368:R2711,18,0)</f>
        <v>25.669303316093703</v>
      </c>
    </row>
    <row r="370" spans="1:17" x14ac:dyDescent="0.25">
      <c r="A370" s="27" t="s">
        <v>738</v>
      </c>
      <c r="B370" s="27" t="str">
        <f>VLOOKUP(A370,'Customer Name'!A369:E2704,4,0)</f>
        <v>Kenneth A</v>
      </c>
      <c r="C370" s="27">
        <f>VLOOKUP(A370,Table7[#All],2,0)</f>
        <v>30.6</v>
      </c>
      <c r="D370" s="27">
        <f>VLOOKUP(A370,Table7[#All],3,0)</f>
        <v>6.48</v>
      </c>
      <c r="E370" s="27" t="str">
        <f>VLOOKUP(A370,Table7[#All],4,0)</f>
        <v>yes</v>
      </c>
      <c r="F370" s="27" t="str">
        <f>VLOOKUP(A370,Table7[#All],5,0)</f>
        <v>No</v>
      </c>
      <c r="G370" s="27" t="str">
        <f>VLOOKUP(A370,Table7[#All],6,0)</f>
        <v>Yes</v>
      </c>
      <c r="H370" s="27">
        <f>VLOOKUP(A370,'Medical Examination'!A369:M2704,11,0)</f>
        <v>1</v>
      </c>
      <c r="I370" s="27" t="str">
        <f>VLOOKUP(A370,'Medical Examination'!A369:M2704,10,0)</f>
        <v>yes</v>
      </c>
      <c r="J370" s="27" t="str">
        <f>VLOOKUP(A370,'Medical Examination'!A369:M2704,12,0)</f>
        <v>Obesity</v>
      </c>
      <c r="K370" s="27" t="str">
        <f>VLOOKUP(A370,'Medical Examination'!A369:M2704,13,0)</f>
        <v>Prediabetes</v>
      </c>
      <c r="L370" s="27" t="str">
        <f>VLOOKUP(A370,'Hospitalisation Details'!A369:R2712,17,0)</f>
        <v>9-Sep-1997</v>
      </c>
      <c r="M370" s="28">
        <f>VLOOKUP(A370,'Hospitalisation Details'!$A$1:$R$2344,6,0)</f>
        <v>27619.360000000001</v>
      </c>
      <c r="N370" s="27" t="str">
        <f>VLOOKUP(A370,'Hospitalisation Details'!$A$1:$R$2344,14,0)</f>
        <v>tier - 2</v>
      </c>
      <c r="O370" s="27" t="str">
        <f>VLOOKUP(A370,'Hospitalisation Details'!$A$1:$R$2344,15,0)</f>
        <v>tier - 3</v>
      </c>
      <c r="P370" s="27" t="str">
        <f>VLOOKUP(A370,'Hospitalisation Details'!$A$1:$R$2344,16,0)</f>
        <v>R1011</v>
      </c>
      <c r="Q370" s="37">
        <f>VLOOKUP(A370,'Hospitalisation Details'!A369:R2712,18,0)</f>
        <v>25.745968968664435</v>
      </c>
    </row>
    <row r="371" spans="1:17" x14ac:dyDescent="0.25">
      <c r="A371" s="27" t="s">
        <v>740</v>
      </c>
      <c r="B371" s="27" t="str">
        <f>VLOOKUP(A371,'Customer Name'!A370:E2705,4,0)</f>
        <v>Miguel</v>
      </c>
      <c r="C371" s="27">
        <f>VLOOKUP(A371,Table7[#All],2,0)</f>
        <v>26.8</v>
      </c>
      <c r="D371" s="27">
        <f>VLOOKUP(A371,Table7[#All],3,0)</f>
        <v>5.53</v>
      </c>
      <c r="E371" s="27" t="str">
        <f>VLOOKUP(A371,Table7[#All],4,0)</f>
        <v>No</v>
      </c>
      <c r="F371" s="27" t="str">
        <f>VLOOKUP(A371,Table7[#All],5,0)</f>
        <v>No</v>
      </c>
      <c r="G371" s="27" t="str">
        <f>VLOOKUP(A371,Table7[#All],6,0)</f>
        <v>No</v>
      </c>
      <c r="H371" s="27">
        <f>VLOOKUP(A371,'Medical Examination'!A370:M2705,11,0)</f>
        <v>1</v>
      </c>
      <c r="I371" s="27" t="str">
        <f>VLOOKUP(A371,'Medical Examination'!A370:M2705,10,0)</f>
        <v>yes</v>
      </c>
      <c r="J371" s="27" t="str">
        <f>VLOOKUP(A371,'Medical Examination'!A370:M2705,12,0)</f>
        <v>Overweight</v>
      </c>
      <c r="K371" s="27" t="str">
        <f>VLOOKUP(A371,'Medical Examination'!A370:M2705,13,0)</f>
        <v>Normal</v>
      </c>
      <c r="L371" s="27" t="str">
        <f>VLOOKUP(A371,'Hospitalisation Details'!A370:R2713,17,0)</f>
        <v>11-Jun-1992</v>
      </c>
      <c r="M371" s="28">
        <f>VLOOKUP(A371,'Hospitalisation Details'!$A$1:$R$2344,6,0)</f>
        <v>27614.71</v>
      </c>
      <c r="N371" s="27" t="str">
        <f>VLOOKUP(A371,'Hospitalisation Details'!$A$1:$R$2344,14,0)</f>
        <v>tier - 2</v>
      </c>
      <c r="O371" s="27" t="str">
        <f>VLOOKUP(A371,'Hospitalisation Details'!$A$1:$R$2344,15,0)</f>
        <v>tier - 3</v>
      </c>
      <c r="P371" s="27" t="str">
        <f>VLOOKUP(A371,'Hospitalisation Details'!$A$1:$R$2344,16,0)</f>
        <v>R1011</v>
      </c>
      <c r="Q371" s="37">
        <f>VLOOKUP(A371,'Hospitalisation Details'!A370:R2713,18,0)</f>
        <v>30.989733059548254</v>
      </c>
    </row>
    <row r="372" spans="1:17" x14ac:dyDescent="0.25">
      <c r="A372" s="27" t="s">
        <v>742</v>
      </c>
      <c r="B372" s="27" t="str">
        <f>VLOOKUP(A372,'Customer Name'!A371:E2706,4,0)</f>
        <v>Hadley T.</v>
      </c>
      <c r="C372" s="27">
        <f>VLOOKUP(A372,Table7[#All],2,0)</f>
        <v>16.86</v>
      </c>
      <c r="D372" s="27">
        <f>VLOOKUP(A372,Table7[#All],3,0)</f>
        <v>4.07</v>
      </c>
      <c r="E372" s="27" t="str">
        <f>VLOOKUP(A372,Table7[#All],4,0)</f>
        <v>yes</v>
      </c>
      <c r="F372" s="27" t="str">
        <f>VLOOKUP(A372,Table7[#All],5,0)</f>
        <v>No</v>
      </c>
      <c r="G372" s="27" t="str">
        <f>VLOOKUP(A372,Table7[#All],6,0)</f>
        <v>No</v>
      </c>
      <c r="H372" s="27">
        <f>VLOOKUP(A372,'Medical Examination'!A371:M2706,11,0)</f>
        <v>0</v>
      </c>
      <c r="I372" s="27" t="str">
        <f>VLOOKUP(A372,'Medical Examination'!A371:M2706,10,0)</f>
        <v>yes</v>
      </c>
      <c r="J372" s="27" t="str">
        <f>VLOOKUP(A372,'Medical Examination'!A371:M2706,12,0)</f>
        <v>Underweight</v>
      </c>
      <c r="K372" s="27" t="str">
        <f>VLOOKUP(A372,'Medical Examination'!A371:M2706,13,0)</f>
        <v>Normal</v>
      </c>
      <c r="L372" s="27" t="str">
        <f>VLOOKUP(A372,'Hospitalisation Details'!A371:R2714,17,0)</f>
        <v>6-Nov-1985</v>
      </c>
      <c r="M372" s="28">
        <f>VLOOKUP(A372,'Hospitalisation Details'!$A$1:$R$2344,6,0)</f>
        <v>27598.93</v>
      </c>
      <c r="N372" s="27" t="str">
        <f>VLOOKUP(A372,'Hospitalisation Details'!$A$1:$R$2344,14,0)</f>
        <v>tier - 2</v>
      </c>
      <c r="O372" s="27" t="str">
        <f>VLOOKUP(A372,'Hospitalisation Details'!$A$1:$R$2344,15,0)</f>
        <v>tier - 1</v>
      </c>
      <c r="P372" s="27" t="str">
        <f>VLOOKUP(A372,'Hospitalisation Details'!$A$1:$R$2344,16,0)</f>
        <v>R1011</v>
      </c>
      <c r="Q372" s="37">
        <f>VLOOKUP(A372,'Hospitalisation Details'!A371:R2714,18,0)</f>
        <v>37.587194608256105</v>
      </c>
    </row>
    <row r="373" spans="1:17" x14ac:dyDescent="0.25">
      <c r="A373" s="27" t="s">
        <v>744</v>
      </c>
      <c r="B373" s="27" t="str">
        <f>VLOOKUP(A373,'Customer Name'!A372:E2707,4,0)</f>
        <v>Taylor</v>
      </c>
      <c r="C373" s="27">
        <f>VLOOKUP(A373,Table7[#All],2,0)</f>
        <v>16.3</v>
      </c>
      <c r="D373" s="27">
        <f>VLOOKUP(A373,Table7[#All],3,0)</f>
        <v>5.51</v>
      </c>
      <c r="E373" s="27" t="str">
        <f>VLOOKUP(A373,Table7[#All],4,0)</f>
        <v>No</v>
      </c>
      <c r="F373" s="27" t="str">
        <f>VLOOKUP(A373,Table7[#All],5,0)</f>
        <v>No</v>
      </c>
      <c r="G373" s="27" t="str">
        <f>VLOOKUP(A373,Table7[#All],6,0)</f>
        <v>No</v>
      </c>
      <c r="H373" s="27">
        <f>VLOOKUP(A373,'Medical Examination'!A372:M2707,11,0)</f>
        <v>1</v>
      </c>
      <c r="I373" s="27" t="str">
        <f>VLOOKUP(A373,'Medical Examination'!A372:M2707,10,0)</f>
        <v>yes</v>
      </c>
      <c r="J373" s="27" t="str">
        <f>VLOOKUP(A373,'Medical Examination'!A372:M2707,12,0)</f>
        <v>Underweight</v>
      </c>
      <c r="K373" s="27" t="str">
        <f>VLOOKUP(A373,'Medical Examination'!A372:M2707,13,0)</f>
        <v>Normal</v>
      </c>
      <c r="L373" s="27" t="str">
        <f>VLOOKUP(A373,'Hospitalisation Details'!A372:R2715,17,0)</f>
        <v>22-Jul-1984</v>
      </c>
      <c r="M373" s="28">
        <f>VLOOKUP(A373,'Hospitalisation Details'!$A$1:$R$2344,6,0)</f>
        <v>27534.53</v>
      </c>
      <c r="N373" s="27" t="str">
        <f>VLOOKUP(A373,'Hospitalisation Details'!$A$1:$R$2344,14,0)</f>
        <v>tier - 2</v>
      </c>
      <c r="O373" s="27" t="str">
        <f>VLOOKUP(A373,'Hospitalisation Details'!$A$1:$R$2344,15,0)</f>
        <v>tier - 2</v>
      </c>
      <c r="P373" s="27" t="str">
        <f>VLOOKUP(A373,'Hospitalisation Details'!$A$1:$R$2344,16,0)</f>
        <v>R1011</v>
      </c>
      <c r="Q373" s="37">
        <f>VLOOKUP(A373,'Hospitalisation Details'!A372:R2715,18,0)</f>
        <v>38.87748117727584</v>
      </c>
    </row>
    <row r="374" spans="1:17" x14ac:dyDescent="0.25">
      <c r="A374" s="27" t="s">
        <v>746</v>
      </c>
      <c r="B374" s="27" t="str">
        <f>VLOOKUP(A374,'Customer Name'!A373:E2708,4,0)</f>
        <v>Tenielle M</v>
      </c>
      <c r="C374" s="27">
        <f>VLOOKUP(A374,Table7[#All],2,0)</f>
        <v>29.81</v>
      </c>
      <c r="D374" s="27">
        <f>VLOOKUP(A374,Table7[#All],3,0)</f>
        <v>11.66</v>
      </c>
      <c r="E374" s="27" t="str">
        <f>VLOOKUP(A374,Table7[#All],4,0)</f>
        <v>No</v>
      </c>
      <c r="F374" s="27" t="str">
        <f>VLOOKUP(A374,Table7[#All],5,0)</f>
        <v>No</v>
      </c>
      <c r="G374" s="27" t="str">
        <f>VLOOKUP(A374,Table7[#All],6,0)</f>
        <v>No</v>
      </c>
      <c r="H374" s="27">
        <f>VLOOKUP(A374,'Medical Examination'!A373:M2708,11,0)</f>
        <v>0</v>
      </c>
      <c r="I374" s="27" t="str">
        <f>VLOOKUP(A374,'Medical Examination'!A373:M2708,10,0)</f>
        <v>yes</v>
      </c>
      <c r="J374" s="27" t="str">
        <f>VLOOKUP(A374,'Medical Examination'!A373:M2708,12,0)</f>
        <v>Overweight</v>
      </c>
      <c r="K374" s="27" t="str">
        <f>VLOOKUP(A374,'Medical Examination'!A373:M2708,13,0)</f>
        <v>Diabetes</v>
      </c>
      <c r="L374" s="27" t="str">
        <f>VLOOKUP(A374,'Hospitalisation Details'!A373:R2716,17,0)</f>
        <v>19-Oct-1965</v>
      </c>
      <c r="M374" s="28">
        <f>VLOOKUP(A374,'Hospitalisation Details'!$A$1:$R$2344,6,0)</f>
        <v>27533.91</v>
      </c>
      <c r="N374" s="27" t="str">
        <f>VLOOKUP(A374,'Hospitalisation Details'!$A$1:$R$2344,14,0)</f>
        <v>tier - 2</v>
      </c>
      <c r="O374" s="27" t="str">
        <f>VLOOKUP(A374,'Hospitalisation Details'!$A$1:$R$2344,15,0)</f>
        <v>tier - 3</v>
      </c>
      <c r="P374" s="27" t="str">
        <f>VLOOKUP(A374,'Hospitalisation Details'!$A$1:$R$2344,16,0)</f>
        <v>R1013</v>
      </c>
      <c r="Q374" s="37">
        <f>VLOOKUP(A374,'Hospitalisation Details'!A373:R2716,18,0)</f>
        <v>57.636502853960735</v>
      </c>
    </row>
    <row r="375" spans="1:17" x14ac:dyDescent="0.25">
      <c r="A375" s="27" t="s">
        <v>748</v>
      </c>
      <c r="B375" s="27" t="str">
        <f>VLOOKUP(A375,'Customer Name'!A374:E2709,4,0)</f>
        <v>Andrea</v>
      </c>
      <c r="C375" s="27">
        <f>VLOOKUP(A375,Table7[#All],2,0)</f>
        <v>16.329999999999998</v>
      </c>
      <c r="D375" s="27">
        <f>VLOOKUP(A375,Table7[#All],3,0)</f>
        <v>7.26</v>
      </c>
      <c r="E375" s="27" t="str">
        <f>VLOOKUP(A375,Table7[#All],4,0)</f>
        <v>yes</v>
      </c>
      <c r="F375" s="27" t="str">
        <f>VLOOKUP(A375,Table7[#All],5,0)</f>
        <v>No</v>
      </c>
      <c r="G375" s="27" t="str">
        <f>VLOOKUP(A375,Table7[#All],6,0)</f>
        <v>No</v>
      </c>
      <c r="H375" s="27">
        <f>VLOOKUP(A375,'Medical Examination'!A374:M2709,11,0)</f>
        <v>0</v>
      </c>
      <c r="I375" s="27" t="str">
        <f>VLOOKUP(A375,'Medical Examination'!A374:M2709,10,0)</f>
        <v>yes</v>
      </c>
      <c r="J375" s="27" t="str">
        <f>VLOOKUP(A375,'Medical Examination'!A374:M2709,12,0)</f>
        <v>Underweight</v>
      </c>
      <c r="K375" s="27" t="str">
        <f>VLOOKUP(A375,'Medical Examination'!A374:M2709,13,0)</f>
        <v>Diabetes</v>
      </c>
      <c r="L375" s="27" t="str">
        <f>VLOOKUP(A375,'Hospitalisation Details'!A374:R2717,17,0)</f>
        <v>3-Oct-1981</v>
      </c>
      <c r="M375" s="28">
        <f>VLOOKUP(A375,'Hospitalisation Details'!$A$1:$R$2344,6,0)</f>
        <v>27495.59</v>
      </c>
      <c r="N375" s="27" t="str">
        <f>VLOOKUP(A375,'Hospitalisation Details'!$A$1:$R$2344,14,0)</f>
        <v>tier - 2</v>
      </c>
      <c r="O375" s="27" t="str">
        <f>VLOOKUP(A375,'Hospitalisation Details'!$A$1:$R$2344,15,0)</f>
        <v>tier - 1</v>
      </c>
      <c r="P375" s="27" t="str">
        <f>VLOOKUP(A375,'Hospitalisation Details'!$A$1:$R$2344,16,0)</f>
        <v>R1011</v>
      </c>
      <c r="Q375" s="37">
        <f>VLOOKUP(A375,'Hospitalisation Details'!A374:R2717,18,0)</f>
        <v>41.680292900350203</v>
      </c>
    </row>
    <row r="376" spans="1:17" x14ac:dyDescent="0.25">
      <c r="A376" s="27" t="s">
        <v>750</v>
      </c>
      <c r="B376" s="27" t="str">
        <f>VLOOKUP(A376,'Customer Name'!A375:E2710,4,0)</f>
        <v>Nora P</v>
      </c>
      <c r="C376" s="27">
        <f>VLOOKUP(A376,Table7[#All],2,0)</f>
        <v>16.37</v>
      </c>
      <c r="D376" s="27">
        <f>VLOOKUP(A376,Table7[#All],3,0)</f>
        <v>4.79</v>
      </c>
      <c r="E376" s="27" t="str">
        <f>VLOOKUP(A376,Table7[#All],4,0)</f>
        <v>yes</v>
      </c>
      <c r="F376" s="27" t="str">
        <f>VLOOKUP(A376,Table7[#All],5,0)</f>
        <v>No</v>
      </c>
      <c r="G376" s="27" t="str">
        <f>VLOOKUP(A376,Table7[#All],6,0)</f>
        <v>No</v>
      </c>
      <c r="H376" s="27">
        <f>VLOOKUP(A376,'Medical Examination'!A375:M2710,11,0)</f>
        <v>0</v>
      </c>
      <c r="I376" s="27" t="str">
        <f>VLOOKUP(A376,'Medical Examination'!A375:M2710,10,0)</f>
        <v>yes</v>
      </c>
      <c r="J376" s="27" t="str">
        <f>VLOOKUP(A376,'Medical Examination'!A375:M2710,12,0)</f>
        <v>Underweight</v>
      </c>
      <c r="K376" s="27" t="str">
        <f>VLOOKUP(A376,'Medical Examination'!A375:M2710,13,0)</f>
        <v>Normal</v>
      </c>
      <c r="L376" s="27" t="str">
        <f>VLOOKUP(A376,'Hospitalisation Details'!A375:R2718,17,0)</f>
        <v>5-Dec-1985</v>
      </c>
      <c r="M376" s="28">
        <f>VLOOKUP(A376,'Hospitalisation Details'!$A$1:$R$2344,6,0)</f>
        <v>27432.73</v>
      </c>
      <c r="N376" s="27" t="str">
        <f>VLOOKUP(A376,'Hospitalisation Details'!$A$1:$R$2344,14,0)</f>
        <v>tier - 2</v>
      </c>
      <c r="O376" s="27" t="str">
        <f>VLOOKUP(A376,'Hospitalisation Details'!$A$1:$R$2344,15,0)</f>
        <v>tier - 1</v>
      </c>
      <c r="P376" s="27" t="str">
        <f>VLOOKUP(A376,'Hospitalisation Details'!$A$1:$R$2344,16,0)</f>
        <v>R1011</v>
      </c>
      <c r="Q376" s="37">
        <f>VLOOKUP(A376,'Hospitalisation Details'!A375:R2718,18,0)</f>
        <v>37.507792754844147</v>
      </c>
    </row>
    <row r="377" spans="1:17" x14ac:dyDescent="0.25">
      <c r="A377" s="27" t="s">
        <v>752</v>
      </c>
      <c r="B377" s="27" t="str">
        <f>VLOOKUP(A377,'Customer Name'!A376:E2711,4,0)</f>
        <v>Zachary</v>
      </c>
      <c r="C377" s="27">
        <f>VLOOKUP(A377,Table7[#All],2,0)</f>
        <v>22.42</v>
      </c>
      <c r="D377" s="27">
        <f>VLOOKUP(A377,Table7[#All],3,0)</f>
        <v>4.68</v>
      </c>
      <c r="E377" s="27" t="str">
        <f>VLOOKUP(A377,Table7[#All],4,0)</f>
        <v>yes</v>
      </c>
      <c r="F377" s="27" t="str">
        <f>VLOOKUP(A377,Table7[#All],5,0)</f>
        <v>No</v>
      </c>
      <c r="G377" s="27" t="str">
        <f>VLOOKUP(A377,Table7[#All],6,0)</f>
        <v>No</v>
      </c>
      <c r="H377" s="27">
        <f>VLOOKUP(A377,'Medical Examination'!A376:M2711,11,0)</f>
        <v>1</v>
      </c>
      <c r="I377" s="27" t="str">
        <f>VLOOKUP(A377,'Medical Examination'!A376:M2711,10,0)</f>
        <v>No</v>
      </c>
      <c r="J377" s="27" t="str">
        <f>VLOOKUP(A377,'Medical Examination'!A376:M2711,12,0)</f>
        <v>Normal Weight</v>
      </c>
      <c r="K377" s="27" t="str">
        <f>VLOOKUP(A377,'Medical Examination'!A376:M2711,13,0)</f>
        <v>Normal</v>
      </c>
      <c r="L377" s="27" t="str">
        <f>VLOOKUP(A377,'Hospitalisation Details'!A376:R2719,17,0)</f>
        <v>15-Sep-1988</v>
      </c>
      <c r="M377" s="28">
        <f>VLOOKUP(A377,'Hospitalisation Details'!$A$1:$R$2344,6,0)</f>
        <v>27375.9</v>
      </c>
      <c r="N377" s="27" t="str">
        <f>VLOOKUP(A377,'Hospitalisation Details'!$A$1:$R$2344,14,0)</f>
        <v>tier - 2</v>
      </c>
      <c r="O377" s="27" t="str">
        <f>VLOOKUP(A377,'Hospitalisation Details'!$A$1:$R$2344,15,0)</f>
        <v>tier - 3</v>
      </c>
      <c r="P377" s="27" t="str">
        <f>VLOOKUP(A377,'Hospitalisation Details'!$A$1:$R$2344,16,0)</f>
        <v>R1015</v>
      </c>
      <c r="Q377" s="37">
        <f>VLOOKUP(A377,'Hospitalisation Details'!A376:R2719,18,0)</f>
        <v>34.726899383983572</v>
      </c>
    </row>
    <row r="378" spans="1:17" x14ac:dyDescent="0.25">
      <c r="A378" s="27" t="s">
        <v>754</v>
      </c>
      <c r="B378" s="27" t="str">
        <f>VLOOKUP(A378,'Customer Name'!A377:E2712,4,0)</f>
        <v>Michael</v>
      </c>
      <c r="C378" s="27">
        <f>VLOOKUP(A378,Table7[#All],2,0)</f>
        <v>31.35</v>
      </c>
      <c r="D378" s="27">
        <f>VLOOKUP(A378,Table7[#All],3,0)</f>
        <v>4.33</v>
      </c>
      <c r="E378" s="27" t="str">
        <f>VLOOKUP(A378,Table7[#All],4,0)</f>
        <v>yes</v>
      </c>
      <c r="F378" s="27" t="str">
        <f>VLOOKUP(A378,Table7[#All],5,0)</f>
        <v>No</v>
      </c>
      <c r="G378" s="27" t="str">
        <f>VLOOKUP(A378,Table7[#All],6,0)</f>
        <v>Yes</v>
      </c>
      <c r="H378" s="27">
        <f>VLOOKUP(A378,'Medical Examination'!A377:M2712,11,0)</f>
        <v>1</v>
      </c>
      <c r="I378" s="27" t="str">
        <f>VLOOKUP(A378,'Medical Examination'!A377:M2712,10,0)</f>
        <v>No</v>
      </c>
      <c r="J378" s="27" t="str">
        <f>VLOOKUP(A378,'Medical Examination'!A377:M2712,12,0)</f>
        <v>Obesity</v>
      </c>
      <c r="K378" s="27" t="str">
        <f>VLOOKUP(A378,'Medical Examination'!A377:M2712,13,0)</f>
        <v>Normal</v>
      </c>
      <c r="L378" s="27" t="str">
        <f>VLOOKUP(A378,'Hospitalisation Details'!A377:R2720,17,0)</f>
        <v>16-Oct-1969</v>
      </c>
      <c r="M378" s="28">
        <f>VLOOKUP(A378,'Hospitalisation Details'!$A$1:$R$2344,6,0)</f>
        <v>27346.04</v>
      </c>
      <c r="N378" s="27" t="str">
        <f>VLOOKUP(A378,'Hospitalisation Details'!$A$1:$R$2344,14,0)</f>
        <v>tier - 2</v>
      </c>
      <c r="O378" s="27" t="str">
        <f>VLOOKUP(A378,'Hospitalisation Details'!$A$1:$R$2344,15,0)</f>
        <v>tier - 2</v>
      </c>
      <c r="P378" s="27" t="str">
        <f>VLOOKUP(A378,'Hospitalisation Details'!$A$1:$R$2344,16,0)</f>
        <v>R1013</v>
      </c>
      <c r="Q378" s="37">
        <f>VLOOKUP(A378,'Hospitalisation Details'!A377:R2720,18,0)</f>
        <v>53.644713261648747</v>
      </c>
    </row>
    <row r="379" spans="1:17" x14ac:dyDescent="0.25">
      <c r="A379" s="27" t="s">
        <v>756</v>
      </c>
      <c r="B379" s="27" t="str">
        <f>VLOOKUP(A379,'Customer Name'!A378:E2713,4,0)</f>
        <v>Alyssa K.</v>
      </c>
      <c r="C379" s="27">
        <f>VLOOKUP(A379,Table7[#All],2,0)</f>
        <v>31.9</v>
      </c>
      <c r="D379" s="27">
        <f>VLOOKUP(A379,Table7[#All],3,0)</f>
        <v>11.89</v>
      </c>
      <c r="E379" s="27" t="str">
        <f>VLOOKUP(A379,Table7[#All],4,0)</f>
        <v>No</v>
      </c>
      <c r="F379" s="27" t="str">
        <f>VLOOKUP(A379,Table7[#All],5,0)</f>
        <v>No</v>
      </c>
      <c r="G379" s="27" t="str">
        <f>VLOOKUP(A379,Table7[#All],6,0)</f>
        <v>No</v>
      </c>
      <c r="H379" s="27">
        <f>VLOOKUP(A379,'Medical Examination'!A378:M2713,11,0)</f>
        <v>0</v>
      </c>
      <c r="I379" s="27" t="str">
        <f>VLOOKUP(A379,'Medical Examination'!A378:M2713,10,0)</f>
        <v>No</v>
      </c>
      <c r="J379" s="27" t="str">
        <f>VLOOKUP(A379,'Medical Examination'!A378:M2713,12,0)</f>
        <v>Obesity</v>
      </c>
      <c r="K379" s="27" t="str">
        <f>VLOOKUP(A379,'Medical Examination'!A378:M2713,13,0)</f>
        <v>Diabetes</v>
      </c>
      <c r="L379" s="27" t="str">
        <f>VLOOKUP(A379,'Hospitalisation Details'!A378:R2721,17,0)</f>
        <v>6-Jun-1968</v>
      </c>
      <c r="M379" s="28">
        <f>VLOOKUP(A379,'Hospitalisation Details'!$A$1:$R$2344,6,0)</f>
        <v>27322.73</v>
      </c>
      <c r="N379" s="27" t="str">
        <f>VLOOKUP(A379,'Hospitalisation Details'!$A$1:$R$2344,14,0)</f>
        <v>tier - 2</v>
      </c>
      <c r="O379" s="27" t="str">
        <f>VLOOKUP(A379,'Hospitalisation Details'!$A$1:$R$2344,15,0)</f>
        <v>tier - 2</v>
      </c>
      <c r="P379" s="27" t="str">
        <f>VLOOKUP(A379,'Hospitalisation Details'!$A$1:$R$2344,16,0)</f>
        <v>R1013</v>
      </c>
      <c r="Q379" s="37">
        <f>VLOOKUP(A379,'Hospitalisation Details'!A378:R2721,18,0)</f>
        <v>55.003422313483917</v>
      </c>
    </row>
    <row r="380" spans="1:17" x14ac:dyDescent="0.25">
      <c r="A380" s="27" t="s">
        <v>758</v>
      </c>
      <c r="B380" s="27" t="str">
        <f>VLOOKUP(A380,'Customer Name'!A379:E2714,4,0)</f>
        <v>Heather</v>
      </c>
      <c r="C380" s="27">
        <f>VLOOKUP(A380,Table7[#All],2,0)</f>
        <v>30.6</v>
      </c>
      <c r="D380" s="27">
        <f>VLOOKUP(A380,Table7[#All],3,0)</f>
        <v>5.24</v>
      </c>
      <c r="E380" s="27" t="str">
        <f>VLOOKUP(A380,Table7[#All],4,0)</f>
        <v>No</v>
      </c>
      <c r="F380" s="27" t="str">
        <f>VLOOKUP(A380,Table7[#All],5,0)</f>
        <v>No</v>
      </c>
      <c r="G380" s="27" t="str">
        <f>VLOOKUP(A380,Table7[#All],6,0)</f>
        <v>No</v>
      </c>
      <c r="H380" s="27">
        <f>VLOOKUP(A380,'Medical Examination'!A379:M2714,11,0)</f>
        <v>0</v>
      </c>
      <c r="I380" s="27" t="str">
        <f>VLOOKUP(A380,'Medical Examination'!A379:M2714,10,0)</f>
        <v>yes</v>
      </c>
      <c r="J380" s="27" t="str">
        <f>VLOOKUP(A380,'Medical Examination'!A379:M2714,12,0)</f>
        <v>Obesity</v>
      </c>
      <c r="K380" s="27" t="str">
        <f>VLOOKUP(A380,'Medical Examination'!A379:M2714,13,0)</f>
        <v>Normal</v>
      </c>
      <c r="L380" s="27" t="str">
        <f>VLOOKUP(A380,'Hospitalisation Details'!A379:R2722,17,0)</f>
        <v>2-Dec-1999</v>
      </c>
      <c r="M380" s="28">
        <f>VLOOKUP(A380,'Hospitalisation Details'!$A$1:$R$2344,6,0)</f>
        <v>27236.959999999999</v>
      </c>
      <c r="N380" s="27" t="str">
        <f>VLOOKUP(A380,'Hospitalisation Details'!$A$1:$R$2344,14,0)</f>
        <v>tier - 2</v>
      </c>
      <c r="O380" s="27" t="str">
        <f>VLOOKUP(A380,'Hospitalisation Details'!$A$1:$R$2344,15,0)</f>
        <v>tier - 1</v>
      </c>
      <c r="P380" s="27" t="str">
        <f>VLOOKUP(A380,'Hospitalisation Details'!$A$1:$R$2344,16,0)</f>
        <v>R1011</v>
      </c>
      <c r="Q380" s="37">
        <f>VLOOKUP(A380,'Hospitalisation Details'!A379:R2722,18,0)</f>
        <v>23.516044244880078</v>
      </c>
    </row>
    <row r="381" spans="1:17" x14ac:dyDescent="0.25">
      <c r="A381" s="27" t="s">
        <v>760</v>
      </c>
      <c r="B381" s="27" t="str">
        <f>VLOOKUP(A381,'Customer Name'!A380:E2715,4,0)</f>
        <v>Dante</v>
      </c>
      <c r="C381" s="27">
        <f>VLOOKUP(A381,Table7[#All],2,0)</f>
        <v>28.975000000000001</v>
      </c>
      <c r="D381" s="27">
        <f>VLOOKUP(A381,Table7[#All],3,0)</f>
        <v>7.63</v>
      </c>
      <c r="E381" s="27" t="str">
        <f>VLOOKUP(A381,Table7[#All],4,0)</f>
        <v>No</v>
      </c>
      <c r="F381" s="27" t="str">
        <f>VLOOKUP(A381,Table7[#All],5,0)</f>
        <v>No</v>
      </c>
      <c r="G381" s="27" t="str">
        <f>VLOOKUP(A381,Table7[#All],6,0)</f>
        <v>No</v>
      </c>
      <c r="H381" s="27">
        <f>VLOOKUP(A381,'Medical Examination'!A380:M2715,11,0)</f>
        <v>0</v>
      </c>
      <c r="I381" s="27" t="str">
        <f>VLOOKUP(A381,'Medical Examination'!A380:M2715,10,0)</f>
        <v>yes</v>
      </c>
      <c r="J381" s="27" t="str">
        <f>VLOOKUP(A381,'Medical Examination'!A380:M2715,12,0)</f>
        <v>Overweight</v>
      </c>
      <c r="K381" s="27" t="str">
        <f>VLOOKUP(A381,'Medical Examination'!A380:M2715,13,0)</f>
        <v>Diabetes</v>
      </c>
      <c r="L381" s="27" t="str">
        <f>VLOOKUP(A381,'Hospitalisation Details'!A380:R2723,17,0)</f>
        <v>21-Dec-1965</v>
      </c>
      <c r="M381" s="28">
        <f>VLOOKUP(A381,'Hospitalisation Details'!$A$1:$R$2344,6,0)</f>
        <v>27218.44</v>
      </c>
      <c r="N381" s="27" t="str">
        <f>VLOOKUP(A381,'Hospitalisation Details'!$A$1:$R$2344,14,0)</f>
        <v>tier - 2</v>
      </c>
      <c r="O381" s="27" t="str">
        <f>VLOOKUP(A381,'Hospitalisation Details'!$A$1:$R$2344,15,0)</f>
        <v>tier - 1</v>
      </c>
      <c r="P381" s="27" t="str">
        <f>VLOOKUP(A381,'Hospitalisation Details'!$A$1:$R$2344,16,0)</f>
        <v>R1017</v>
      </c>
      <c r="Q381" s="37">
        <f>VLOOKUP(A381,'Hospitalisation Details'!A380:R2723,18,0)</f>
        <v>57.464012251148539</v>
      </c>
    </row>
    <row r="382" spans="1:17" x14ac:dyDescent="0.25">
      <c r="A382" s="27" t="s">
        <v>762</v>
      </c>
      <c r="B382" s="27" t="str">
        <f>VLOOKUP(A382,'Customer Name'!A381:E2716,4,0)</f>
        <v>Sara E.</v>
      </c>
      <c r="C382" s="27">
        <f>VLOOKUP(A382,Table7[#All],2,0)</f>
        <v>24.86</v>
      </c>
      <c r="D382" s="27">
        <f>VLOOKUP(A382,Table7[#All],3,0)</f>
        <v>8.92</v>
      </c>
      <c r="E382" s="27" t="str">
        <f>VLOOKUP(A382,Table7[#All],4,0)</f>
        <v>yes</v>
      </c>
      <c r="F382" s="27" t="str">
        <f>VLOOKUP(A382,Table7[#All],5,0)</f>
        <v>No</v>
      </c>
      <c r="G382" s="27" t="str">
        <f>VLOOKUP(A382,Table7[#All],6,0)</f>
        <v>No</v>
      </c>
      <c r="H382" s="27">
        <f>VLOOKUP(A382,'Medical Examination'!A381:M2716,11,0)</f>
        <v>2</v>
      </c>
      <c r="I382" s="27" t="str">
        <f>VLOOKUP(A382,'Medical Examination'!A381:M2716,10,0)</f>
        <v>No</v>
      </c>
      <c r="J382" s="27" t="str">
        <f>VLOOKUP(A382,'Medical Examination'!A381:M2716,12,0)</f>
        <v>Normal Weight</v>
      </c>
      <c r="K382" s="27" t="str">
        <f>VLOOKUP(A382,'Medical Examination'!A381:M2716,13,0)</f>
        <v>Diabetes</v>
      </c>
      <c r="L382" s="27" t="str">
        <f>VLOOKUP(A382,'Hospitalisation Details'!A381:R2724,17,0)</f>
        <v>2-Oct-1970</v>
      </c>
      <c r="M382" s="28">
        <f>VLOOKUP(A382,'Hospitalisation Details'!$A$1:$R$2344,6,0)</f>
        <v>27117.99</v>
      </c>
      <c r="N382" s="27" t="str">
        <f>VLOOKUP(A382,'Hospitalisation Details'!$A$1:$R$2344,14,0)</f>
        <v>tier - 2</v>
      </c>
      <c r="O382" s="27" t="str">
        <f>VLOOKUP(A382,'Hospitalisation Details'!$A$1:$R$2344,15,0)</f>
        <v>tier - 2</v>
      </c>
      <c r="P382" s="27" t="str">
        <f>VLOOKUP(A382,'Hospitalisation Details'!$A$1:$R$2344,16,0)</f>
        <v>R1013</v>
      </c>
      <c r="Q382" s="37">
        <f>VLOOKUP(A382,'Hospitalisation Details'!A381:R2724,18,0)</f>
        <v>52.683060386350959</v>
      </c>
    </row>
    <row r="383" spans="1:17" x14ac:dyDescent="0.25">
      <c r="A383" s="27" t="s">
        <v>764</v>
      </c>
      <c r="B383" s="27" t="str">
        <f>VLOOKUP(A383,'Customer Name'!A382:E2717,4,0)</f>
        <v>Scott</v>
      </c>
      <c r="C383" s="27">
        <f>VLOOKUP(A383,Table7[#All],2,0)</f>
        <v>19.54</v>
      </c>
      <c r="D383" s="27">
        <f>VLOOKUP(A383,Table7[#All],3,0)</f>
        <v>5.37</v>
      </c>
      <c r="E383" s="27" t="str">
        <f>VLOOKUP(A383,Table7[#All],4,0)</f>
        <v>No</v>
      </c>
      <c r="F383" s="27" t="str">
        <f>VLOOKUP(A383,Table7[#All],5,0)</f>
        <v>No</v>
      </c>
      <c r="G383" s="27" t="str">
        <f>VLOOKUP(A383,Table7[#All],6,0)</f>
        <v>No</v>
      </c>
      <c r="H383" s="27">
        <f>VLOOKUP(A383,'Medical Examination'!A382:M2717,11,0)</f>
        <v>0</v>
      </c>
      <c r="I383" s="27" t="str">
        <f>VLOOKUP(A383,'Medical Examination'!A382:M2717,10,0)</f>
        <v>yes</v>
      </c>
      <c r="J383" s="27" t="str">
        <f>VLOOKUP(A383,'Medical Examination'!A382:M2717,12,0)</f>
        <v>Normal Weight</v>
      </c>
      <c r="K383" s="27" t="str">
        <f>VLOOKUP(A383,'Medical Examination'!A382:M2717,13,0)</f>
        <v>Normal</v>
      </c>
      <c r="L383" s="27" t="str">
        <f>VLOOKUP(A383,'Hospitalisation Details'!A382:R2725,17,0)</f>
        <v>13-Dec-1990</v>
      </c>
      <c r="M383" s="28">
        <f>VLOOKUP(A383,'Hospitalisation Details'!$A$1:$R$2344,6,0)</f>
        <v>27092.38</v>
      </c>
      <c r="N383" s="27" t="str">
        <f>VLOOKUP(A383,'Hospitalisation Details'!$A$1:$R$2344,14,0)</f>
        <v>tier - 2</v>
      </c>
      <c r="O383" s="27" t="str">
        <f>VLOOKUP(A383,'Hospitalisation Details'!$A$1:$R$2344,15,0)</f>
        <v>tier - 3</v>
      </c>
      <c r="P383" s="27" t="str">
        <f>VLOOKUP(A383,'Hospitalisation Details'!$A$1:$R$2344,16,0)</f>
        <v>R1011</v>
      </c>
      <c r="Q383" s="37">
        <f>VLOOKUP(A383,'Hospitalisation Details'!A382:R2725,18,0)</f>
        <v>32.485907553551293</v>
      </c>
    </row>
    <row r="384" spans="1:17" x14ac:dyDescent="0.25">
      <c r="A384" s="27" t="s">
        <v>766</v>
      </c>
      <c r="B384" s="27" t="str">
        <f>VLOOKUP(A384,'Customer Name'!A383:E2718,4,0)</f>
        <v>Sean</v>
      </c>
      <c r="C384" s="27">
        <f>VLOOKUP(A384,Table7[#All],2,0)</f>
        <v>26.74</v>
      </c>
      <c r="D384" s="27">
        <f>VLOOKUP(A384,Table7[#All],3,0)</f>
        <v>4.3099999999999996</v>
      </c>
      <c r="E384" s="27" t="str">
        <f>VLOOKUP(A384,Table7[#All],4,0)</f>
        <v>No</v>
      </c>
      <c r="F384" s="27" t="str">
        <f>VLOOKUP(A384,Table7[#All],5,0)</f>
        <v>No</v>
      </c>
      <c r="G384" s="27" t="str">
        <f>VLOOKUP(A384,Table7[#All],6,0)</f>
        <v>No</v>
      </c>
      <c r="H384" s="27">
        <f>VLOOKUP(A384,'Medical Examination'!A383:M2718,11,0)</f>
        <v>0</v>
      </c>
      <c r="I384" s="27" t="str">
        <f>VLOOKUP(A384,'Medical Examination'!A383:M2718,10,0)</f>
        <v>yes</v>
      </c>
      <c r="J384" s="27" t="str">
        <f>VLOOKUP(A384,'Medical Examination'!A383:M2718,12,0)</f>
        <v>Overweight</v>
      </c>
      <c r="K384" s="27" t="str">
        <f>VLOOKUP(A384,'Medical Examination'!A383:M2718,13,0)</f>
        <v>Normal</v>
      </c>
      <c r="L384" s="27" t="str">
        <f>VLOOKUP(A384,'Hospitalisation Details'!A383:R2726,17,0)</f>
        <v>2-Jul-1994</v>
      </c>
      <c r="M384" s="28">
        <f>VLOOKUP(A384,'Hospitalisation Details'!$A$1:$R$2344,6,0)</f>
        <v>27080.639999999999</v>
      </c>
      <c r="N384" s="27" t="str">
        <f>VLOOKUP(A384,'Hospitalisation Details'!$A$1:$R$2344,14,0)</f>
        <v>tier - 2</v>
      </c>
      <c r="O384" s="27" t="str">
        <f>VLOOKUP(A384,'Hospitalisation Details'!$A$1:$R$2344,15,0)</f>
        <v>tier - 2</v>
      </c>
      <c r="P384" s="27" t="str">
        <f>VLOOKUP(A384,'Hospitalisation Details'!$A$1:$R$2344,16,0)</f>
        <v>R1011</v>
      </c>
      <c r="Q384" s="37">
        <f>VLOOKUP(A384,'Hospitalisation Details'!A383:R2726,18,0)</f>
        <v>28.934927443643332</v>
      </c>
    </row>
    <row r="385" spans="1:17" x14ac:dyDescent="0.25">
      <c r="A385" s="27" t="s">
        <v>768</v>
      </c>
      <c r="B385" s="27" t="str">
        <f>VLOOKUP(A385,'Customer Name'!A384:E2719,4,0)</f>
        <v>Danielle</v>
      </c>
      <c r="C385" s="27">
        <f>VLOOKUP(A385,Table7[#All],2,0)</f>
        <v>22.99</v>
      </c>
      <c r="D385" s="27">
        <f>VLOOKUP(A385,Table7[#All],3,0)</f>
        <v>10.46</v>
      </c>
      <c r="E385" s="27" t="str">
        <f>VLOOKUP(A385,Table7[#All],4,0)</f>
        <v>No</v>
      </c>
      <c r="F385" s="27" t="str">
        <f>VLOOKUP(A385,Table7[#All],5,0)</f>
        <v>No</v>
      </c>
      <c r="G385" s="27" t="str">
        <f>VLOOKUP(A385,Table7[#All],6,0)</f>
        <v>No</v>
      </c>
      <c r="H385" s="27">
        <f>VLOOKUP(A385,'Medical Examination'!A384:M2719,11,0)</f>
        <v>3</v>
      </c>
      <c r="I385" s="27" t="str">
        <f>VLOOKUP(A385,'Medical Examination'!A384:M2719,10,0)</f>
        <v>yes</v>
      </c>
      <c r="J385" s="27" t="str">
        <f>VLOOKUP(A385,'Medical Examination'!A384:M2719,12,0)</f>
        <v>Normal Weight</v>
      </c>
      <c r="K385" s="27" t="str">
        <f>VLOOKUP(A385,'Medical Examination'!A384:M2719,13,0)</f>
        <v>Diabetes</v>
      </c>
      <c r="L385" s="27" t="str">
        <f>VLOOKUP(A385,'Hospitalisation Details'!A384:R2727,17,0)</f>
        <v>30-Jun-1958</v>
      </c>
      <c r="M385" s="28">
        <f>VLOOKUP(A385,'Hospitalisation Details'!$A$1:$R$2344,6,0)</f>
        <v>27037.91</v>
      </c>
      <c r="N385" s="27" t="str">
        <f>VLOOKUP(A385,'Hospitalisation Details'!$A$1:$R$2344,14,0)</f>
        <v>tier - 2</v>
      </c>
      <c r="O385" s="27" t="str">
        <f>VLOOKUP(A385,'Hospitalisation Details'!$A$1:$R$2344,15,0)</f>
        <v>tier - 2</v>
      </c>
      <c r="P385" s="27" t="str">
        <f>VLOOKUP(A385,'Hospitalisation Details'!$A$1:$R$2344,16,0)</f>
        <v>R1013</v>
      </c>
      <c r="Q385" s="37">
        <f>VLOOKUP(A385,'Hospitalisation Details'!A384:R2727,18,0)</f>
        <v>64.940429768522364</v>
      </c>
    </row>
    <row r="386" spans="1:17" x14ac:dyDescent="0.25">
      <c r="A386" s="27" t="s">
        <v>770</v>
      </c>
      <c r="B386" s="27" t="str">
        <f>VLOOKUP(A386,'Customer Name'!A385:E2720,4,0)</f>
        <v>Andrew D.</v>
      </c>
      <c r="C386" s="27">
        <f>VLOOKUP(A386,Table7[#All],2,0)</f>
        <v>31.46</v>
      </c>
      <c r="D386" s="27">
        <f>VLOOKUP(A386,Table7[#All],3,0)</f>
        <v>7.39</v>
      </c>
      <c r="E386" s="27" t="str">
        <f>VLOOKUP(A386,Table7[#All],4,0)</f>
        <v>No</v>
      </c>
      <c r="F386" s="27" t="str">
        <f>VLOOKUP(A386,Table7[#All],5,0)</f>
        <v>No</v>
      </c>
      <c r="G386" s="27" t="str">
        <f>VLOOKUP(A386,Table7[#All],6,0)</f>
        <v>No</v>
      </c>
      <c r="H386" s="27">
        <f>VLOOKUP(A386,'Medical Examination'!A385:M2720,11,0)</f>
        <v>0</v>
      </c>
      <c r="I386" s="27" t="str">
        <f>VLOOKUP(A386,'Medical Examination'!A385:M2720,10,0)</f>
        <v>No</v>
      </c>
      <c r="J386" s="27" t="str">
        <f>VLOOKUP(A386,'Medical Examination'!A385:M2720,12,0)</f>
        <v>Obesity</v>
      </c>
      <c r="K386" s="27" t="str">
        <f>VLOOKUP(A386,'Medical Examination'!A385:M2720,13,0)</f>
        <v>Diabetes</v>
      </c>
      <c r="L386" s="27" t="str">
        <f>VLOOKUP(A386,'Hospitalisation Details'!A385:R2728,17,0)</f>
        <v>9-Jul-1960</v>
      </c>
      <c r="M386" s="28">
        <f>VLOOKUP(A386,'Hospitalisation Details'!$A$1:$R$2344,6,0)</f>
        <v>27000.98</v>
      </c>
      <c r="N386" s="27" t="str">
        <f>VLOOKUP(A386,'Hospitalisation Details'!$A$1:$R$2344,14,0)</f>
        <v>tier - 2</v>
      </c>
      <c r="O386" s="27" t="str">
        <f>VLOOKUP(A386,'Hospitalisation Details'!$A$1:$R$2344,15,0)</f>
        <v>tier - 2</v>
      </c>
      <c r="P386" s="27" t="str">
        <f>VLOOKUP(A386,'Hospitalisation Details'!$A$1:$R$2344,16,0)</f>
        <v>R1013</v>
      </c>
      <c r="Q386" s="37">
        <f>VLOOKUP(A386,'Hospitalisation Details'!A385:R2728,18,0)</f>
        <v>62.913073237508556</v>
      </c>
    </row>
    <row r="387" spans="1:17" x14ac:dyDescent="0.25">
      <c r="A387" s="27" t="s">
        <v>772</v>
      </c>
      <c r="B387" s="27" t="str">
        <f>VLOOKUP(A387,'Customer Name'!A386:E2721,4,0)</f>
        <v>Joel D</v>
      </c>
      <c r="C387" s="27">
        <f>VLOOKUP(A387,Table7[#All],2,0)</f>
        <v>30.86</v>
      </c>
      <c r="D387" s="27">
        <f>VLOOKUP(A387,Table7[#All],3,0)</f>
        <v>6.18</v>
      </c>
      <c r="E387" s="27" t="str">
        <f>VLOOKUP(A387,Table7[#All],4,0)</f>
        <v>No</v>
      </c>
      <c r="F387" s="27" t="str">
        <f>VLOOKUP(A387,Table7[#All],5,0)</f>
        <v>yes</v>
      </c>
      <c r="G387" s="27" t="str">
        <f>VLOOKUP(A387,Table7[#All],6,0)</f>
        <v>No</v>
      </c>
      <c r="H387" s="27">
        <f>VLOOKUP(A387,'Medical Examination'!A386:M2721,11,0)</f>
        <v>2</v>
      </c>
      <c r="I387" s="27" t="str">
        <f>VLOOKUP(A387,'Medical Examination'!A386:M2721,10,0)</f>
        <v>yes</v>
      </c>
      <c r="J387" s="27" t="str">
        <f>VLOOKUP(A387,'Medical Examination'!A386:M2721,12,0)</f>
        <v>Obesity</v>
      </c>
      <c r="K387" s="27" t="str">
        <f>VLOOKUP(A387,'Medical Examination'!A386:M2721,13,0)</f>
        <v>Prediabetes</v>
      </c>
      <c r="L387" s="27" t="str">
        <f>VLOOKUP(A387,'Hospitalisation Details'!A386:R2729,17,0)</f>
        <v>9-Nov-2000</v>
      </c>
      <c r="M387" s="28">
        <f>VLOOKUP(A387,'Hospitalisation Details'!$A$1:$R$2344,6,0)</f>
        <v>26936.98</v>
      </c>
      <c r="N387" s="27" t="str">
        <f>VLOOKUP(A387,'Hospitalisation Details'!$A$1:$R$2344,14,0)</f>
        <v>tier - 2</v>
      </c>
      <c r="O387" s="27" t="str">
        <f>VLOOKUP(A387,'Hospitalisation Details'!$A$1:$R$2344,15,0)</f>
        <v>tier - 3</v>
      </c>
      <c r="P387" s="27" t="str">
        <f>VLOOKUP(A387,'Hospitalisation Details'!$A$1:$R$2344,16,0)</f>
        <v>R1011</v>
      </c>
      <c r="Q387" s="37">
        <f>VLOOKUP(A387,'Hospitalisation Details'!A386:R2729,18,0)</f>
        <v>22.576317590691307</v>
      </c>
    </row>
    <row r="388" spans="1:17" x14ac:dyDescent="0.25">
      <c r="A388" s="27" t="s">
        <v>774</v>
      </c>
      <c r="B388" s="27" t="str">
        <f>VLOOKUP(A388,'Customer Name'!A387:E2722,4,0)</f>
        <v>Michelle</v>
      </c>
      <c r="C388" s="27">
        <f>VLOOKUP(A388,Table7[#All],2,0)</f>
        <v>31.96</v>
      </c>
      <c r="D388" s="27">
        <f>VLOOKUP(A388,Table7[#All],3,0)</f>
        <v>8.86</v>
      </c>
      <c r="E388" s="27" t="str">
        <f>VLOOKUP(A388,Table7[#All],4,0)</f>
        <v>No</v>
      </c>
      <c r="F388" s="27" t="str">
        <f>VLOOKUP(A388,Table7[#All],5,0)</f>
        <v>No</v>
      </c>
      <c r="G388" s="27" t="str">
        <f>VLOOKUP(A388,Table7[#All],6,0)</f>
        <v>No</v>
      </c>
      <c r="H388" s="27">
        <f>VLOOKUP(A388,'Medical Examination'!A387:M2722,11,0)</f>
        <v>0</v>
      </c>
      <c r="I388" s="27" t="str">
        <f>VLOOKUP(A388,'Medical Examination'!A387:M2722,10,0)</f>
        <v>yes</v>
      </c>
      <c r="J388" s="27" t="str">
        <f>VLOOKUP(A388,'Medical Examination'!A387:M2722,12,0)</f>
        <v>Obesity</v>
      </c>
      <c r="K388" s="27" t="str">
        <f>VLOOKUP(A388,'Medical Examination'!A387:M2722,13,0)</f>
        <v>Diabetes</v>
      </c>
      <c r="L388" s="27" t="str">
        <f>VLOOKUP(A388,'Hospitalisation Details'!A387:R2730,17,0)</f>
        <v>17-Jun-2002</v>
      </c>
      <c r="M388" s="28">
        <f>VLOOKUP(A388,'Hospitalisation Details'!$A$1:$R$2344,6,0)</f>
        <v>26927.69</v>
      </c>
      <c r="N388" s="27" t="str">
        <f>VLOOKUP(A388,'Hospitalisation Details'!$A$1:$R$2344,14,0)</f>
        <v>tier - 2</v>
      </c>
      <c r="O388" s="27" t="str">
        <f>VLOOKUP(A388,'Hospitalisation Details'!$A$1:$R$2344,15,0)</f>
        <v>tier - 2</v>
      </c>
      <c r="P388" s="27" t="str">
        <f>VLOOKUP(A388,'Hospitalisation Details'!$A$1:$R$2344,16,0)</f>
        <v>R1011</v>
      </c>
      <c r="Q388" s="37">
        <f>VLOOKUP(A388,'Hospitalisation Details'!A387:R2730,18,0)</f>
        <v>20.975980087118852</v>
      </c>
    </row>
    <row r="389" spans="1:17" x14ac:dyDescent="0.25">
      <c r="A389" s="27" t="s">
        <v>776</v>
      </c>
      <c r="B389" s="27" t="str">
        <f>VLOOKUP(A389,'Customer Name'!A388:E2723,4,0)</f>
        <v>Michael J.</v>
      </c>
      <c r="C389" s="27">
        <f>VLOOKUP(A389,Table7[#All],2,0)</f>
        <v>23.76</v>
      </c>
      <c r="D389" s="27">
        <f>VLOOKUP(A389,Table7[#All],3,0)</f>
        <v>10.96</v>
      </c>
      <c r="E389" s="27" t="str">
        <f>VLOOKUP(A389,Table7[#All],4,0)</f>
        <v>No</v>
      </c>
      <c r="F389" s="27" t="str">
        <f>VLOOKUP(A389,Table7[#All],5,0)</f>
        <v>No</v>
      </c>
      <c r="G389" s="27" t="str">
        <f>VLOOKUP(A389,Table7[#All],6,0)</f>
        <v>No</v>
      </c>
      <c r="H389" s="27">
        <f>VLOOKUP(A389,'Medical Examination'!A388:M2723,11,0)</f>
        <v>3</v>
      </c>
      <c r="I389" s="27" t="str">
        <f>VLOOKUP(A389,'Medical Examination'!A388:M2723,10,0)</f>
        <v>yes</v>
      </c>
      <c r="J389" s="27" t="str">
        <f>VLOOKUP(A389,'Medical Examination'!A388:M2723,12,0)</f>
        <v>Normal Weight</v>
      </c>
      <c r="K389" s="27" t="str">
        <f>VLOOKUP(A389,'Medical Examination'!A388:M2723,13,0)</f>
        <v>Diabetes</v>
      </c>
      <c r="L389" s="27" t="str">
        <f>VLOOKUP(A389,'Hospitalisation Details'!A388:R2731,17,0)</f>
        <v>25-Dec-1958</v>
      </c>
      <c r="M389" s="28">
        <f>VLOOKUP(A389,'Hospitalisation Details'!$A$1:$R$2344,6,0)</f>
        <v>26926.51</v>
      </c>
      <c r="N389" s="27" t="str">
        <f>VLOOKUP(A389,'Hospitalisation Details'!$A$1:$R$2344,14,0)</f>
        <v>tier - 2</v>
      </c>
      <c r="O389" s="27" t="str">
        <f>VLOOKUP(A389,'Hospitalisation Details'!$A$1:$R$2344,15,0)</f>
        <v>tier - 1</v>
      </c>
      <c r="P389" s="27" t="str">
        <f>VLOOKUP(A389,'Hospitalisation Details'!$A$1:$R$2344,16,0)</f>
        <v>R1013</v>
      </c>
      <c r="Q389" s="37">
        <f>VLOOKUP(A389,'Hospitalisation Details'!A388:R2731,18,0)</f>
        <v>64.453082220194148</v>
      </c>
    </row>
    <row r="390" spans="1:17" x14ac:dyDescent="0.25">
      <c r="A390" s="27" t="s">
        <v>778</v>
      </c>
      <c r="B390" s="27" t="str">
        <f>VLOOKUP(A390,'Customer Name'!A389:E2724,4,0)</f>
        <v>Nikki</v>
      </c>
      <c r="C390" s="27">
        <f>VLOOKUP(A390,Table7[#All],2,0)</f>
        <v>19.38</v>
      </c>
      <c r="D390" s="27">
        <f>VLOOKUP(A390,Table7[#All],3,0)</f>
        <v>6.28</v>
      </c>
      <c r="E390" s="27" t="str">
        <f>VLOOKUP(A390,Table7[#All],4,0)</f>
        <v>No</v>
      </c>
      <c r="F390" s="27" t="str">
        <f>VLOOKUP(A390,Table7[#All],5,0)</f>
        <v>No</v>
      </c>
      <c r="G390" s="27" t="str">
        <f>VLOOKUP(A390,Table7[#All],6,0)</f>
        <v>No</v>
      </c>
      <c r="H390" s="27">
        <f>VLOOKUP(A390,'Medical Examination'!A389:M2724,11,0)</f>
        <v>0</v>
      </c>
      <c r="I390" s="27" t="str">
        <f>VLOOKUP(A390,'Medical Examination'!A389:M2724,10,0)</f>
        <v>yes</v>
      </c>
      <c r="J390" s="27" t="str">
        <f>VLOOKUP(A390,'Medical Examination'!A389:M2724,12,0)</f>
        <v>Normal Weight</v>
      </c>
      <c r="K390" s="27" t="str">
        <f>VLOOKUP(A390,'Medical Examination'!A389:M2724,13,0)</f>
        <v>Prediabetes</v>
      </c>
      <c r="L390" s="27" t="str">
        <f>VLOOKUP(A390,'Hospitalisation Details'!A389:R2732,17,0)</f>
        <v>22-Aug-1991</v>
      </c>
      <c r="M390" s="28">
        <f>VLOOKUP(A390,'Hospitalisation Details'!$A$1:$R$2344,6,0)</f>
        <v>26912.560000000001</v>
      </c>
      <c r="N390" s="27" t="str">
        <f>VLOOKUP(A390,'Hospitalisation Details'!$A$1:$R$2344,14,0)</f>
        <v>tier - 2</v>
      </c>
      <c r="O390" s="27" t="str">
        <f>VLOOKUP(A390,'Hospitalisation Details'!$A$1:$R$2344,15,0)</f>
        <v>tier - 2</v>
      </c>
      <c r="P390" s="27" t="str">
        <f>VLOOKUP(A390,'Hospitalisation Details'!$A$1:$R$2344,16,0)</f>
        <v>R1011</v>
      </c>
      <c r="Q390" s="37">
        <f>VLOOKUP(A390,'Hospitalisation Details'!A389:R2732,18,0)</f>
        <v>31.795320667053844</v>
      </c>
    </row>
    <row r="391" spans="1:17" x14ac:dyDescent="0.25">
      <c r="A391" s="27" t="s">
        <v>780</v>
      </c>
      <c r="B391" s="27" t="str">
        <f>VLOOKUP(A391,'Customer Name'!A390:E2725,4,0)</f>
        <v>Summer B.</v>
      </c>
      <c r="C391" s="27">
        <f>VLOOKUP(A391,Table7[#All],2,0)</f>
        <v>16.21</v>
      </c>
      <c r="D391" s="27">
        <f>VLOOKUP(A391,Table7[#All],3,0)</f>
        <v>6.29</v>
      </c>
      <c r="E391" s="27" t="str">
        <f>VLOOKUP(A391,Table7[#All],4,0)</f>
        <v>yes</v>
      </c>
      <c r="F391" s="27" t="str">
        <f>VLOOKUP(A391,Table7[#All],5,0)</f>
        <v>No</v>
      </c>
      <c r="G391" s="27" t="str">
        <f>VLOOKUP(A391,Table7[#All],6,0)</f>
        <v>No</v>
      </c>
      <c r="H391" s="27">
        <f>VLOOKUP(A391,'Medical Examination'!A390:M2725,11,0)</f>
        <v>1</v>
      </c>
      <c r="I391" s="27" t="str">
        <f>VLOOKUP(A391,'Medical Examination'!A390:M2725,10,0)</f>
        <v>yes</v>
      </c>
      <c r="J391" s="27" t="str">
        <f>VLOOKUP(A391,'Medical Examination'!A390:M2725,12,0)</f>
        <v>Underweight</v>
      </c>
      <c r="K391" s="27" t="str">
        <f>VLOOKUP(A391,'Medical Examination'!A390:M2725,13,0)</f>
        <v>Prediabetes</v>
      </c>
      <c r="L391" s="27" t="str">
        <f>VLOOKUP(A391,'Hospitalisation Details'!A390:R2733,17,0)</f>
        <v>22-Jul-1988</v>
      </c>
      <c r="M391" s="28">
        <f>VLOOKUP(A391,'Hospitalisation Details'!$A$1:$R$2344,6,0)</f>
        <v>26607.89</v>
      </c>
      <c r="N391" s="27" t="str">
        <f>VLOOKUP(A391,'Hospitalisation Details'!$A$1:$R$2344,14,0)</f>
        <v>tier - 2</v>
      </c>
      <c r="O391" s="27" t="str">
        <f>VLOOKUP(A391,'Hospitalisation Details'!$A$1:$R$2344,15,0)</f>
        <v>tier - 1</v>
      </c>
      <c r="P391" s="27" t="str">
        <f>VLOOKUP(A391,'Hospitalisation Details'!$A$1:$R$2344,16,0)</f>
        <v>R1011</v>
      </c>
      <c r="Q391" s="37">
        <f>VLOOKUP(A391,'Hospitalisation Details'!A390:R2733,18,0)</f>
        <v>34.87748117727584</v>
      </c>
    </row>
    <row r="392" spans="1:17" x14ac:dyDescent="0.25">
      <c r="A392" s="27" t="s">
        <v>782</v>
      </c>
      <c r="B392" s="27" t="str">
        <f>VLOOKUP(A392,'Customer Name'!A391:E2726,4,0)</f>
        <v>Edward</v>
      </c>
      <c r="C392" s="27">
        <f>VLOOKUP(A392,Table7[#All],2,0)</f>
        <v>32.54</v>
      </c>
      <c r="D392" s="27">
        <f>VLOOKUP(A392,Table7[#All],3,0)</f>
        <v>4.0199999999999996</v>
      </c>
      <c r="E392" s="27" t="str">
        <f>VLOOKUP(A392,Table7[#All],4,0)</f>
        <v>No</v>
      </c>
      <c r="F392" s="27" t="str">
        <f>VLOOKUP(A392,Table7[#All],5,0)</f>
        <v>yes</v>
      </c>
      <c r="G392" s="27" t="str">
        <f>VLOOKUP(A392,Table7[#All],6,0)</f>
        <v>No</v>
      </c>
      <c r="H392" s="27">
        <f>VLOOKUP(A392,'Medical Examination'!A391:M2726,11,0)</f>
        <v>1</v>
      </c>
      <c r="I392" s="27" t="str">
        <f>VLOOKUP(A392,'Medical Examination'!A391:M2726,10,0)</f>
        <v>yes</v>
      </c>
      <c r="J392" s="27" t="str">
        <f>VLOOKUP(A392,'Medical Examination'!A391:M2726,12,0)</f>
        <v>Obesity</v>
      </c>
      <c r="K392" s="27" t="str">
        <f>VLOOKUP(A392,'Medical Examination'!A391:M2726,13,0)</f>
        <v>Normal</v>
      </c>
      <c r="L392" s="27" t="str">
        <f>VLOOKUP(A392,'Hospitalisation Details'!A391:R2734,17,0)</f>
        <v>5-Sep-2004</v>
      </c>
      <c r="M392" s="28">
        <f>VLOOKUP(A392,'Hospitalisation Details'!$A$1:$R$2344,6,0)</f>
        <v>26479.4</v>
      </c>
      <c r="N392" s="27" t="str">
        <f>VLOOKUP(A392,'Hospitalisation Details'!$A$1:$R$2344,14,0)</f>
        <v>tier - 2</v>
      </c>
      <c r="O392" s="27" t="str">
        <f>VLOOKUP(A392,'Hospitalisation Details'!$A$1:$R$2344,15,0)</f>
        <v>tier - 2</v>
      </c>
      <c r="P392" s="27" t="str">
        <f>VLOOKUP(A392,'Hospitalisation Details'!$A$1:$R$2344,16,0)</f>
        <v>R1011</v>
      </c>
      <c r="Q392" s="37">
        <f>VLOOKUP(A392,'Hospitalisation Details'!A391:R2734,18,0)</f>
        <v>18.754277891854894</v>
      </c>
    </row>
    <row r="393" spans="1:17" x14ac:dyDescent="0.25">
      <c r="A393" s="27" t="s">
        <v>784</v>
      </c>
      <c r="B393" s="27" t="str">
        <f>VLOOKUP(A393,'Customer Name'!A392:E2727,4,0)</f>
        <v>Ryan</v>
      </c>
      <c r="C393" s="27">
        <f>VLOOKUP(A393,Table7[#All],2,0)</f>
        <v>36.765000000000001</v>
      </c>
      <c r="D393" s="27">
        <f>VLOOKUP(A393,Table7[#All],3,0)</f>
        <v>11.95</v>
      </c>
      <c r="E393" s="27" t="str">
        <f>VLOOKUP(A393,Table7[#All],4,0)</f>
        <v>yes</v>
      </c>
      <c r="F393" s="27" t="str">
        <f>VLOOKUP(A393,Table7[#All],5,0)</f>
        <v>No</v>
      </c>
      <c r="G393" s="27" t="str">
        <f>VLOOKUP(A393,Table7[#All],6,0)</f>
        <v>No</v>
      </c>
      <c r="H393" s="27">
        <f>VLOOKUP(A393,'Medical Examination'!A392:M2727,11,0)</f>
        <v>2</v>
      </c>
      <c r="I393" s="27" t="str">
        <f>VLOOKUP(A393,'Medical Examination'!A392:M2727,10,0)</f>
        <v>No</v>
      </c>
      <c r="J393" s="27" t="str">
        <f>VLOOKUP(A393,'Medical Examination'!A392:M2727,12,0)</f>
        <v>Obesity</v>
      </c>
      <c r="K393" s="27" t="str">
        <f>VLOOKUP(A393,'Medical Examination'!A392:M2727,13,0)</f>
        <v>Diabetes</v>
      </c>
      <c r="L393" s="27" t="str">
        <f>VLOOKUP(A393,'Hospitalisation Details'!A392:R2735,17,0)</f>
        <v>27-Aug-1970</v>
      </c>
      <c r="M393" s="28">
        <f>VLOOKUP(A393,'Hospitalisation Details'!$A$1:$R$2344,6,0)</f>
        <v>26467.1</v>
      </c>
      <c r="N393" s="27" t="str">
        <f>VLOOKUP(A393,'Hospitalisation Details'!$A$1:$R$2344,14,0)</f>
        <v>tier - 2</v>
      </c>
      <c r="O393" s="27" t="str">
        <f>VLOOKUP(A393,'Hospitalisation Details'!$A$1:$R$2344,15,0)</f>
        <v>tier - 3</v>
      </c>
      <c r="P393" s="27" t="str">
        <f>VLOOKUP(A393,'Hospitalisation Details'!$A$1:$R$2344,16,0)</f>
        <v>R1012</v>
      </c>
      <c r="Q393" s="37">
        <f>VLOOKUP(A393,'Hospitalisation Details'!A392:R2735,18,0)</f>
        <v>52.781625513360034</v>
      </c>
    </row>
    <row r="394" spans="1:17" x14ac:dyDescent="0.25">
      <c r="A394" s="27" t="s">
        <v>786</v>
      </c>
      <c r="B394" s="27" t="str">
        <f>VLOOKUP(A394,'Customer Name'!A393:E2728,4,0)</f>
        <v>Kacee</v>
      </c>
      <c r="C394" s="27">
        <f>VLOOKUP(A394,Table7[#All],2,0)</f>
        <v>35.909999999999997</v>
      </c>
      <c r="D394" s="27">
        <f>VLOOKUP(A394,Table7[#All],3,0)</f>
        <v>8.7100000000000009</v>
      </c>
      <c r="E394" s="27" t="str">
        <f>VLOOKUP(A394,Table7[#All],4,0)</f>
        <v>No</v>
      </c>
      <c r="F394" s="27" t="str">
        <f>VLOOKUP(A394,Table7[#All],5,0)</f>
        <v>No</v>
      </c>
      <c r="G394" s="27" t="str">
        <f>VLOOKUP(A394,Table7[#All],6,0)</f>
        <v>No</v>
      </c>
      <c r="H394" s="27">
        <f>VLOOKUP(A394,'Medical Examination'!A393:M2728,11,0)</f>
        <v>0</v>
      </c>
      <c r="I394" s="27" t="str">
        <f>VLOOKUP(A394,'Medical Examination'!A393:M2728,10,0)</f>
        <v>No</v>
      </c>
      <c r="J394" s="27" t="str">
        <f>VLOOKUP(A394,'Medical Examination'!A393:M2728,12,0)</f>
        <v>Obesity</v>
      </c>
      <c r="K394" s="27" t="str">
        <f>VLOOKUP(A394,'Medical Examination'!A393:M2728,13,0)</f>
        <v>Diabetes</v>
      </c>
      <c r="L394" s="27" t="str">
        <f>VLOOKUP(A394,'Hospitalisation Details'!A393:R2736,17,0)</f>
        <v>21-Sep-1974</v>
      </c>
      <c r="M394" s="28">
        <f>VLOOKUP(A394,'Hospitalisation Details'!$A$1:$R$2344,6,0)</f>
        <v>26392.26</v>
      </c>
      <c r="N394" s="27" t="str">
        <f>VLOOKUP(A394,'Hospitalisation Details'!$A$1:$R$2344,14,0)</f>
        <v>tier - 2</v>
      </c>
      <c r="O394" s="27" t="str">
        <f>VLOOKUP(A394,'Hospitalisation Details'!$A$1:$R$2344,15,0)</f>
        <v>tier - 2</v>
      </c>
      <c r="P394" s="27" t="str">
        <f>VLOOKUP(A394,'Hospitalisation Details'!$A$1:$R$2344,16,0)</f>
        <v>R1024</v>
      </c>
      <c r="Q394" s="37">
        <f>VLOOKUP(A394,'Hospitalisation Details'!A393:R2736,18,0)</f>
        <v>48.713174898696749</v>
      </c>
    </row>
    <row r="395" spans="1:17" x14ac:dyDescent="0.25">
      <c r="A395" s="27" t="s">
        <v>788</v>
      </c>
      <c r="B395" s="27" t="str">
        <f>VLOOKUP(A395,'Customer Name'!A394:E2729,4,0)</f>
        <v>Dave</v>
      </c>
      <c r="C395" s="27">
        <f>VLOOKUP(A395,Table7[#All],2,0)</f>
        <v>32.06</v>
      </c>
      <c r="D395" s="27">
        <f>VLOOKUP(A395,Table7[#All],3,0)</f>
        <v>4.67</v>
      </c>
      <c r="E395" s="27" t="str">
        <f>VLOOKUP(A395,Table7[#All],4,0)</f>
        <v>No</v>
      </c>
      <c r="F395" s="27" t="str">
        <f>VLOOKUP(A395,Table7[#All],5,0)</f>
        <v>yes</v>
      </c>
      <c r="G395" s="27" t="str">
        <f>VLOOKUP(A395,Table7[#All],6,0)</f>
        <v>No</v>
      </c>
      <c r="H395" s="27">
        <f>VLOOKUP(A395,'Medical Examination'!A394:M2729,11,0)</f>
        <v>1</v>
      </c>
      <c r="I395" s="27" t="str">
        <f>VLOOKUP(A395,'Medical Examination'!A394:M2729,10,0)</f>
        <v>yes</v>
      </c>
      <c r="J395" s="27" t="str">
        <f>VLOOKUP(A395,'Medical Examination'!A394:M2729,12,0)</f>
        <v>Obesity</v>
      </c>
      <c r="K395" s="27" t="str">
        <f>VLOOKUP(A395,'Medical Examination'!A394:M2729,13,0)</f>
        <v>Normal</v>
      </c>
      <c r="L395" s="27" t="str">
        <f>VLOOKUP(A395,'Hospitalisation Details'!A394:R2737,17,0)</f>
        <v>5-Dec-2004</v>
      </c>
      <c r="M395" s="28">
        <f>VLOOKUP(A395,'Hospitalisation Details'!$A$1:$R$2344,6,0)</f>
        <v>26316.59</v>
      </c>
      <c r="N395" s="27" t="str">
        <f>VLOOKUP(A395,'Hospitalisation Details'!$A$1:$R$2344,14,0)</f>
        <v>tier - 2</v>
      </c>
      <c r="O395" s="27" t="str">
        <f>VLOOKUP(A395,'Hospitalisation Details'!$A$1:$R$2344,15,0)</f>
        <v>tier - 3</v>
      </c>
      <c r="P395" s="27" t="str">
        <f>VLOOKUP(A395,'Hospitalisation Details'!$A$1:$R$2344,16,0)</f>
        <v>R1011</v>
      </c>
      <c r="Q395" s="37">
        <f>VLOOKUP(A395,'Hospitalisation Details'!A394:R2737,18,0)</f>
        <v>18.505133470225871</v>
      </c>
    </row>
    <row r="396" spans="1:17" x14ac:dyDescent="0.25">
      <c r="A396" s="27" t="s">
        <v>790</v>
      </c>
      <c r="B396" s="27" t="str">
        <f>VLOOKUP(A396,'Customer Name'!A395:E2730,4,0)</f>
        <v>Maryanna</v>
      </c>
      <c r="C396" s="27">
        <f>VLOOKUP(A396,Table7[#All],2,0)</f>
        <v>24.1</v>
      </c>
      <c r="D396" s="27">
        <f>VLOOKUP(A396,Table7[#All],3,0)</f>
        <v>11.14</v>
      </c>
      <c r="E396" s="27" t="str">
        <f>VLOOKUP(A396,Table7[#All],4,0)</f>
        <v>yes</v>
      </c>
      <c r="F396" s="27" t="str">
        <f>VLOOKUP(A396,Table7[#All],5,0)</f>
        <v>No</v>
      </c>
      <c r="G396" s="27" t="str">
        <f>VLOOKUP(A396,Table7[#All],6,0)</f>
        <v>No</v>
      </c>
      <c r="H396" s="27">
        <f>VLOOKUP(A396,'Medical Examination'!A395:M2730,11,0)</f>
        <v>1</v>
      </c>
      <c r="I396" s="27" t="str">
        <f>VLOOKUP(A396,'Medical Examination'!A395:M2730,10,0)</f>
        <v>No</v>
      </c>
      <c r="J396" s="27" t="str">
        <f>VLOOKUP(A396,'Medical Examination'!A395:M2730,12,0)</f>
        <v>Normal Weight</v>
      </c>
      <c r="K396" s="27" t="str">
        <f>VLOOKUP(A396,'Medical Examination'!A395:M2730,13,0)</f>
        <v>Diabetes</v>
      </c>
      <c r="L396" s="27" t="str">
        <f>VLOOKUP(A396,'Hospitalisation Details'!A395:R2738,17,0)</f>
        <v>4-Jun-1975</v>
      </c>
      <c r="M396" s="28">
        <f>VLOOKUP(A396,'Hospitalisation Details'!$A$1:$R$2344,6,0)</f>
        <v>26236.58</v>
      </c>
      <c r="N396" s="27" t="str">
        <f>VLOOKUP(A396,'Hospitalisation Details'!$A$1:$R$2344,14,0)</f>
        <v>tier - 2</v>
      </c>
      <c r="O396" s="27" t="str">
        <f>VLOOKUP(A396,'Hospitalisation Details'!$A$1:$R$2344,15,0)</f>
        <v>tier - 1</v>
      </c>
      <c r="P396" s="27" t="str">
        <f>VLOOKUP(A396,'Hospitalisation Details'!$A$1:$R$2344,16,0)</f>
        <v>R1011</v>
      </c>
      <c r="Q396" s="37">
        <f>VLOOKUP(A396,'Hospitalisation Details'!A395:R2738,18,0)</f>
        <v>48.011622059563052</v>
      </c>
    </row>
    <row r="397" spans="1:17" x14ac:dyDescent="0.25">
      <c r="A397" s="27" t="s">
        <v>792</v>
      </c>
      <c r="B397" s="27" t="str">
        <f>VLOOKUP(A397,'Customer Name'!A396:E2731,4,0)</f>
        <v>Jessica H.</v>
      </c>
      <c r="C397" s="27">
        <f>VLOOKUP(A397,Table7[#All],2,0)</f>
        <v>27.1</v>
      </c>
      <c r="D397" s="27">
        <f>VLOOKUP(A397,Table7[#All],3,0)</f>
        <v>9.0500000000000007</v>
      </c>
      <c r="E397" s="27" t="str">
        <f>VLOOKUP(A397,Table7[#All],4,0)</f>
        <v>No</v>
      </c>
      <c r="F397" s="27" t="str">
        <f>VLOOKUP(A397,Table7[#All],5,0)</f>
        <v>No</v>
      </c>
      <c r="G397" s="27" t="str">
        <f>VLOOKUP(A397,Table7[#All],6,0)</f>
        <v>No</v>
      </c>
      <c r="H397" s="27">
        <f>VLOOKUP(A397,'Medical Examination'!A396:M2731,11,0)</f>
        <v>2</v>
      </c>
      <c r="I397" s="27" t="str">
        <f>VLOOKUP(A397,'Medical Examination'!A396:M2731,10,0)</f>
        <v>No</v>
      </c>
      <c r="J397" s="27" t="str">
        <f>VLOOKUP(A397,'Medical Examination'!A396:M2731,12,0)</f>
        <v>Overweight</v>
      </c>
      <c r="K397" s="27" t="str">
        <f>VLOOKUP(A397,'Medical Examination'!A396:M2731,13,0)</f>
        <v>Diabetes</v>
      </c>
      <c r="L397" s="27" t="str">
        <f>VLOOKUP(A397,'Hospitalisation Details'!A396:R2739,17,0)</f>
        <v>7-Jul-1973</v>
      </c>
      <c r="M397" s="28">
        <f>VLOOKUP(A397,'Hospitalisation Details'!$A$1:$R$2344,6,0)</f>
        <v>26140.36</v>
      </c>
      <c r="N397" s="27" t="str">
        <f>VLOOKUP(A397,'Hospitalisation Details'!$A$1:$R$2344,14,0)</f>
        <v>tier - 2</v>
      </c>
      <c r="O397" s="27" t="str">
        <f>VLOOKUP(A397,'Hospitalisation Details'!$A$1:$R$2344,15,0)</f>
        <v>tier - 3</v>
      </c>
      <c r="P397" s="27" t="str">
        <f>VLOOKUP(A397,'Hospitalisation Details'!$A$1:$R$2344,16,0)</f>
        <v>R1011</v>
      </c>
      <c r="Q397" s="37">
        <f>VLOOKUP(A397,'Hospitalisation Details'!A396:R2739,18,0)</f>
        <v>49.921243356418103</v>
      </c>
    </row>
    <row r="398" spans="1:17" x14ac:dyDescent="0.25">
      <c r="A398" s="27" t="s">
        <v>794</v>
      </c>
      <c r="B398" s="27" t="str">
        <f>VLOOKUP(A398,'Customer Name'!A397:E2732,4,0)</f>
        <v>Deanna</v>
      </c>
      <c r="C398" s="27">
        <f>VLOOKUP(A398,Table7[#All],2,0)</f>
        <v>24.42</v>
      </c>
      <c r="D398" s="27">
        <f>VLOOKUP(A398,Table7[#All],3,0)</f>
        <v>11.31</v>
      </c>
      <c r="E398" s="27" t="str">
        <f>VLOOKUP(A398,Table7[#All],4,0)</f>
        <v>No</v>
      </c>
      <c r="F398" s="27" t="str">
        <f>VLOOKUP(A398,Table7[#All],5,0)</f>
        <v>No</v>
      </c>
      <c r="G398" s="27" t="str">
        <f>VLOOKUP(A398,Table7[#All],6,0)</f>
        <v>No</v>
      </c>
      <c r="H398" s="27">
        <f>VLOOKUP(A398,'Medical Examination'!A397:M2732,11,0)</f>
        <v>0</v>
      </c>
      <c r="I398" s="27" t="str">
        <f>VLOOKUP(A398,'Medical Examination'!A397:M2732,10,0)</f>
        <v>yes</v>
      </c>
      <c r="J398" s="27" t="str">
        <f>VLOOKUP(A398,'Medical Examination'!A397:M2732,12,0)</f>
        <v>Normal Weight</v>
      </c>
      <c r="K398" s="27" t="str">
        <f>VLOOKUP(A398,'Medical Examination'!A397:M2732,13,0)</f>
        <v>Diabetes</v>
      </c>
      <c r="L398" s="27" t="str">
        <f>VLOOKUP(A398,'Hospitalisation Details'!A397:R2740,17,0)</f>
        <v>11-Oct-2002</v>
      </c>
      <c r="M398" s="28">
        <f>VLOOKUP(A398,'Hospitalisation Details'!$A$1:$R$2344,6,0)</f>
        <v>26125.67</v>
      </c>
      <c r="N398" s="27" t="str">
        <f>VLOOKUP(A398,'Hospitalisation Details'!$A$1:$R$2344,14,0)</f>
        <v>tier - 2</v>
      </c>
      <c r="O398" s="27" t="str">
        <f>VLOOKUP(A398,'Hospitalisation Details'!$A$1:$R$2344,15,0)</f>
        <v>tier - 1</v>
      </c>
      <c r="P398" s="27" t="str">
        <f>VLOOKUP(A398,'Hospitalisation Details'!$A$1:$R$2344,16,0)</f>
        <v>R1013</v>
      </c>
      <c r="Q398" s="37">
        <f>VLOOKUP(A398,'Hospitalisation Details'!A397:R2740,18,0)</f>
        <v>20.658369632856253</v>
      </c>
    </row>
    <row r="399" spans="1:17" x14ac:dyDescent="0.25">
      <c r="A399" s="27" t="s">
        <v>796</v>
      </c>
      <c r="B399" s="27" t="str">
        <f>VLOOKUP(A399,'Customer Name'!A398:E2733,4,0)</f>
        <v>Peter</v>
      </c>
      <c r="C399" s="27">
        <f>VLOOKUP(A399,Table7[#All],2,0)</f>
        <v>26.695</v>
      </c>
      <c r="D399" s="27">
        <f>VLOOKUP(A399,Table7[#All],3,0)</f>
        <v>4.68</v>
      </c>
      <c r="E399" s="27" t="str">
        <f>VLOOKUP(A399,Table7[#All],4,0)</f>
        <v>yes</v>
      </c>
      <c r="F399" s="27" t="str">
        <f>VLOOKUP(A399,Table7[#All],5,0)</f>
        <v>No</v>
      </c>
      <c r="G399" s="27" t="str">
        <f>VLOOKUP(A399,Table7[#All],6,0)</f>
        <v>No</v>
      </c>
      <c r="H399" s="27">
        <f>VLOOKUP(A399,'Medical Examination'!A398:M2733,11,0)</f>
        <v>2</v>
      </c>
      <c r="I399" s="27" t="str">
        <f>VLOOKUP(A399,'Medical Examination'!A398:M2733,10,0)</f>
        <v>yes</v>
      </c>
      <c r="J399" s="27" t="str">
        <f>VLOOKUP(A399,'Medical Examination'!A398:M2733,12,0)</f>
        <v>Overweight</v>
      </c>
      <c r="K399" s="27" t="str">
        <f>VLOOKUP(A399,'Medical Examination'!A398:M2733,13,0)</f>
        <v>Normal</v>
      </c>
      <c r="L399" s="27" t="str">
        <f>VLOOKUP(A399,'Hospitalisation Details'!A398:R2741,17,0)</f>
        <v>9-Jul-1966</v>
      </c>
      <c r="M399" s="28">
        <f>VLOOKUP(A399,'Hospitalisation Details'!$A$1:$R$2344,6,0)</f>
        <v>26109.33</v>
      </c>
      <c r="N399" s="27" t="str">
        <f>VLOOKUP(A399,'Hospitalisation Details'!$A$1:$R$2344,14,0)</f>
        <v>tier - 2</v>
      </c>
      <c r="O399" s="27" t="str">
        <f>VLOOKUP(A399,'Hospitalisation Details'!$A$1:$R$2344,15,0)</f>
        <v>tier - 3</v>
      </c>
      <c r="P399" s="27" t="str">
        <f>VLOOKUP(A399,'Hospitalisation Details'!$A$1:$R$2344,16,0)</f>
        <v>R1012</v>
      </c>
      <c r="Q399" s="37">
        <f>VLOOKUP(A399,'Hospitalisation Details'!A398:R2741,18,0)</f>
        <v>56.915785498489427</v>
      </c>
    </row>
    <row r="400" spans="1:17" x14ac:dyDescent="0.25">
      <c r="A400" s="27" t="s">
        <v>798</v>
      </c>
      <c r="B400" s="27" t="str">
        <f>VLOOKUP(A400,'Customer Name'!A399:E2734,4,0)</f>
        <v>Rebecca</v>
      </c>
      <c r="C400" s="27">
        <f>VLOOKUP(A400,Table7[#All],2,0)</f>
        <v>27.79</v>
      </c>
      <c r="D400" s="27">
        <f>VLOOKUP(A400,Table7[#All],3,0)</f>
        <v>6.05</v>
      </c>
      <c r="E400" s="27" t="str">
        <f>VLOOKUP(A400,Table7[#All],4,0)</f>
        <v>yes</v>
      </c>
      <c r="F400" s="27" t="str">
        <f>VLOOKUP(A400,Table7[#All],5,0)</f>
        <v>yes</v>
      </c>
      <c r="G400" s="27" t="str">
        <f>VLOOKUP(A400,Table7[#All],6,0)</f>
        <v>No</v>
      </c>
      <c r="H400" s="27">
        <f>VLOOKUP(A400,'Medical Examination'!A399:M2734,11,0)</f>
        <v>1</v>
      </c>
      <c r="I400" s="27" t="str">
        <f>VLOOKUP(A400,'Medical Examination'!A399:M2734,10,0)</f>
        <v>yes</v>
      </c>
      <c r="J400" s="27" t="str">
        <f>VLOOKUP(A400,'Medical Examination'!A399:M2734,12,0)</f>
        <v>Overweight</v>
      </c>
      <c r="K400" s="27" t="str">
        <f>VLOOKUP(A400,'Medical Examination'!A399:M2734,13,0)</f>
        <v>Prediabetes</v>
      </c>
      <c r="L400" s="27" t="str">
        <f>VLOOKUP(A400,'Hospitalisation Details'!A399:R2742,17,0)</f>
        <v>26-Dec-2000</v>
      </c>
      <c r="M400" s="28">
        <f>VLOOKUP(A400,'Hospitalisation Details'!$A$1:$R$2344,6,0)</f>
        <v>26026.97</v>
      </c>
      <c r="N400" s="27" t="str">
        <f>VLOOKUP(A400,'Hospitalisation Details'!$A$1:$R$2344,14,0)</f>
        <v>tier - 2</v>
      </c>
      <c r="O400" s="27" t="str">
        <f>VLOOKUP(A400,'Hospitalisation Details'!$A$1:$R$2344,15,0)</f>
        <v>tier - 3</v>
      </c>
      <c r="P400" s="27" t="str">
        <f>VLOOKUP(A400,'Hospitalisation Details'!$A$1:$R$2344,16,0)</f>
        <v>R1011</v>
      </c>
      <c r="Q400" s="37">
        <f>VLOOKUP(A400,'Hospitalisation Details'!A399:R2742,18,0)</f>
        <v>22.447638603696099</v>
      </c>
    </row>
    <row r="401" spans="1:17" x14ac:dyDescent="0.25">
      <c r="A401" s="27" t="s">
        <v>800</v>
      </c>
      <c r="B401" s="27" t="str">
        <f>VLOOKUP(A401,'Customer Name'!A400:E2735,4,0)</f>
        <v>Elizabeth M.</v>
      </c>
      <c r="C401" s="27">
        <f>VLOOKUP(A401,Table7[#All],2,0)</f>
        <v>32.68</v>
      </c>
      <c r="D401" s="27">
        <f>VLOOKUP(A401,Table7[#All],3,0)</f>
        <v>4.68</v>
      </c>
      <c r="E401" s="27" t="str">
        <f>VLOOKUP(A401,Table7[#All],4,0)</f>
        <v>yes</v>
      </c>
      <c r="F401" s="27" t="str">
        <f>VLOOKUP(A401,Table7[#All],5,0)</f>
        <v>No</v>
      </c>
      <c r="G401" s="27" t="str">
        <f>VLOOKUP(A401,Table7[#All],6,0)</f>
        <v>No</v>
      </c>
      <c r="H401" s="27">
        <f>VLOOKUP(A401,'Medical Examination'!A400:M2735,11,0)</f>
        <v>0</v>
      </c>
      <c r="I401" s="27" t="str">
        <f>VLOOKUP(A401,'Medical Examination'!A400:M2735,10,0)</f>
        <v>No</v>
      </c>
      <c r="J401" s="27" t="str">
        <f>VLOOKUP(A401,'Medical Examination'!A400:M2735,12,0)</f>
        <v>Obesity</v>
      </c>
      <c r="K401" s="27" t="str">
        <f>VLOOKUP(A401,'Medical Examination'!A400:M2735,13,0)</f>
        <v>Normal</v>
      </c>
      <c r="L401" s="27" t="str">
        <f>VLOOKUP(A401,'Hospitalisation Details'!A400:R2743,17,0)</f>
        <v>5-Jun-2001</v>
      </c>
      <c r="M401" s="28">
        <f>VLOOKUP(A401,'Hospitalisation Details'!$A$1:$R$2344,6,0)</f>
        <v>26018.95</v>
      </c>
      <c r="N401" s="27" t="str">
        <f>VLOOKUP(A401,'Hospitalisation Details'!$A$1:$R$2344,14,0)</f>
        <v>tier - 2</v>
      </c>
      <c r="O401" s="27" t="str">
        <f>VLOOKUP(A401,'Hospitalisation Details'!$A$1:$R$2344,15,0)</f>
        <v>tier - 2</v>
      </c>
      <c r="P401" s="27" t="str">
        <f>VLOOKUP(A401,'Hospitalisation Details'!$A$1:$R$2344,16,0)</f>
        <v>R1012</v>
      </c>
      <c r="Q401" s="37">
        <f>VLOOKUP(A401,'Hospitalisation Details'!A400:R2743,18,0)</f>
        <v>22.008809523809525</v>
      </c>
    </row>
    <row r="402" spans="1:17" x14ac:dyDescent="0.25">
      <c r="A402" s="27" t="s">
        <v>802</v>
      </c>
      <c r="B402" s="27" t="str">
        <f>VLOOKUP(A402,'Customer Name'!A401:E2736,4,0)</f>
        <v>Gregory</v>
      </c>
      <c r="C402" s="27">
        <f>VLOOKUP(A402,Table7[#All],2,0)</f>
        <v>26.4</v>
      </c>
      <c r="D402" s="27">
        <f>VLOOKUP(A402,Table7[#All],3,0)</f>
        <v>9.5</v>
      </c>
      <c r="E402" s="27" t="str">
        <f>VLOOKUP(A402,Table7[#All],4,0)</f>
        <v>yes</v>
      </c>
      <c r="F402" s="27" t="str">
        <f>VLOOKUP(A402,Table7[#All],5,0)</f>
        <v>No</v>
      </c>
      <c r="G402" s="27" t="str">
        <f>VLOOKUP(A402,Table7[#All],6,0)</f>
        <v>No</v>
      </c>
      <c r="H402" s="27">
        <f>VLOOKUP(A402,'Medical Examination'!A401:M2736,11,0)</f>
        <v>2</v>
      </c>
      <c r="I402" s="27" t="str">
        <f>VLOOKUP(A402,'Medical Examination'!A401:M2736,10,0)</f>
        <v>No</v>
      </c>
      <c r="J402" s="27" t="str">
        <f>VLOOKUP(A402,'Medical Examination'!A401:M2736,12,0)</f>
        <v>Overweight</v>
      </c>
      <c r="K402" s="27" t="str">
        <f>VLOOKUP(A402,'Medical Examination'!A401:M2736,13,0)</f>
        <v>Diabetes</v>
      </c>
      <c r="L402" s="27" t="str">
        <f>VLOOKUP(A402,'Hospitalisation Details'!A401:R2744,17,0)</f>
        <v>3-Dec-1970</v>
      </c>
      <c r="M402" s="28">
        <f>VLOOKUP(A402,'Hospitalisation Details'!$A$1:$R$2344,6,0)</f>
        <v>25992.82</v>
      </c>
      <c r="N402" s="27" t="str">
        <f>VLOOKUP(A402,'Hospitalisation Details'!$A$1:$R$2344,14,0)</f>
        <v>tier - 2</v>
      </c>
      <c r="O402" s="27" t="str">
        <f>VLOOKUP(A402,'Hospitalisation Details'!$A$1:$R$2344,15,0)</f>
        <v>tier - 2</v>
      </c>
      <c r="P402" s="27" t="str">
        <f>VLOOKUP(A402,'Hospitalisation Details'!$A$1:$R$2344,16,0)</f>
        <v>R1013</v>
      </c>
      <c r="Q402" s="37">
        <f>VLOOKUP(A402,'Hospitalisation Details'!A401:R2744,18,0)</f>
        <v>52.513309334279775</v>
      </c>
    </row>
    <row r="403" spans="1:17" x14ac:dyDescent="0.25">
      <c r="A403" s="27" t="s">
        <v>804</v>
      </c>
      <c r="B403" s="27" t="str">
        <f>VLOOKUP(A403,'Customer Name'!A402:E2737,4,0)</f>
        <v>Sarah E.</v>
      </c>
      <c r="C403" s="27">
        <f>VLOOKUP(A403,Table7[#All],2,0)</f>
        <v>23.655000000000001</v>
      </c>
      <c r="D403" s="27">
        <f>VLOOKUP(A403,Table7[#All],3,0)</f>
        <v>10.84</v>
      </c>
      <c r="E403" s="27" t="str">
        <f>VLOOKUP(A403,Table7[#All],4,0)</f>
        <v>yes</v>
      </c>
      <c r="F403" s="27" t="str">
        <f>VLOOKUP(A403,Table7[#All],5,0)</f>
        <v>No</v>
      </c>
      <c r="G403" s="27" t="str">
        <f>VLOOKUP(A403,Table7[#All],6,0)</f>
        <v>Yes</v>
      </c>
      <c r="H403" s="27">
        <f>VLOOKUP(A403,'Medical Examination'!A402:M2737,11,0)</f>
        <v>1</v>
      </c>
      <c r="I403" s="27" t="str">
        <f>VLOOKUP(A403,'Medical Examination'!A402:M2737,10,0)</f>
        <v>yes</v>
      </c>
      <c r="J403" s="27" t="str">
        <f>VLOOKUP(A403,'Medical Examination'!A402:M2737,12,0)</f>
        <v>Normal Weight</v>
      </c>
      <c r="K403" s="27" t="str">
        <f>VLOOKUP(A403,'Medical Examination'!A402:M2737,13,0)</f>
        <v>Diabetes</v>
      </c>
      <c r="L403" s="27" t="str">
        <f>VLOOKUP(A403,'Hospitalisation Details'!A402:R2745,17,0)</f>
        <v>21-Aug-1963</v>
      </c>
      <c r="M403" s="28">
        <f>VLOOKUP(A403,'Hospitalisation Details'!$A$1:$R$2344,6,0)</f>
        <v>25678.78</v>
      </c>
      <c r="N403" s="27" t="str">
        <f>VLOOKUP(A403,'Hospitalisation Details'!$A$1:$R$2344,14,0)</f>
        <v>tier - 2</v>
      </c>
      <c r="O403" s="27" t="str">
        <f>VLOOKUP(A403,'Hospitalisation Details'!$A$1:$R$2344,15,0)</f>
        <v>tier - 3</v>
      </c>
      <c r="P403" s="27" t="str">
        <f>VLOOKUP(A403,'Hospitalisation Details'!$A$1:$R$2344,16,0)</f>
        <v>R1012</v>
      </c>
      <c r="Q403" s="37">
        <f>VLOOKUP(A403,'Hospitalisation Details'!A402:R2745,18,0)</f>
        <v>59.798070017953322</v>
      </c>
    </row>
    <row r="404" spans="1:17" x14ac:dyDescent="0.25">
      <c r="A404" s="27" t="s">
        <v>806</v>
      </c>
      <c r="B404" s="27" t="str">
        <f>VLOOKUP(A404,'Customer Name'!A403:E2738,4,0)</f>
        <v>Anne Elise</v>
      </c>
      <c r="C404" s="27">
        <f>VLOOKUP(A404,Table7[#All],2,0)</f>
        <v>27.36</v>
      </c>
      <c r="D404" s="27">
        <f>VLOOKUP(A404,Table7[#All],3,0)</f>
        <v>5.88</v>
      </c>
      <c r="E404" s="27" t="str">
        <f>VLOOKUP(A404,Table7[#All],4,0)</f>
        <v>No</v>
      </c>
      <c r="F404" s="27" t="str">
        <f>VLOOKUP(A404,Table7[#All],5,0)</f>
        <v>No</v>
      </c>
      <c r="G404" s="27" t="str">
        <f>VLOOKUP(A404,Table7[#All],6,0)</f>
        <v>No</v>
      </c>
      <c r="H404" s="27">
        <f>VLOOKUP(A404,'Medical Examination'!A403:M2738,11,0)</f>
        <v>2</v>
      </c>
      <c r="I404" s="27" t="str">
        <f>VLOOKUP(A404,'Medical Examination'!A403:M2738,10,0)</f>
        <v>No</v>
      </c>
      <c r="J404" s="27" t="str">
        <f>VLOOKUP(A404,'Medical Examination'!A403:M2738,12,0)</f>
        <v>Overweight</v>
      </c>
      <c r="K404" s="27" t="str">
        <f>VLOOKUP(A404,'Medical Examination'!A403:M2738,13,0)</f>
        <v>Prediabetes</v>
      </c>
      <c r="L404" s="27" t="str">
        <f>VLOOKUP(A404,'Hospitalisation Details'!A403:R2746,17,0)</f>
        <v>17-Jul-1972</v>
      </c>
      <c r="M404" s="28">
        <f>VLOOKUP(A404,'Hospitalisation Details'!$A$1:$R$2344,6,0)</f>
        <v>25656.58</v>
      </c>
      <c r="N404" s="27" t="str">
        <f>VLOOKUP(A404,'Hospitalisation Details'!$A$1:$R$2344,14,0)</f>
        <v>tier - 2</v>
      </c>
      <c r="O404" s="27" t="str">
        <f>VLOOKUP(A404,'Hospitalisation Details'!$A$1:$R$2344,15,0)</f>
        <v>tier - 3</v>
      </c>
      <c r="P404" s="27" t="str">
        <f>VLOOKUP(A404,'Hospitalisation Details'!$A$1:$R$2344,16,0)</f>
        <v>R1024</v>
      </c>
      <c r="Q404" s="37">
        <f>VLOOKUP(A404,'Hospitalisation Details'!A403:R2746,18,0)</f>
        <v>50.891170431211499</v>
      </c>
    </row>
    <row r="405" spans="1:17" x14ac:dyDescent="0.25">
      <c r="A405" s="27" t="s">
        <v>808</v>
      </c>
      <c r="B405" s="27" t="str">
        <f>VLOOKUP(A405,'Customer Name'!A404:E2739,4,0)</f>
        <v>Christopher R</v>
      </c>
      <c r="C405" s="27">
        <f>VLOOKUP(A405,Table7[#All],2,0)</f>
        <v>27.82</v>
      </c>
      <c r="D405" s="27">
        <f>VLOOKUP(A405,Table7[#All],3,0)</f>
        <v>5.24</v>
      </c>
      <c r="E405" s="27" t="str">
        <f>VLOOKUP(A405,Table7[#All],4,0)</f>
        <v>yes</v>
      </c>
      <c r="F405" s="27" t="str">
        <f>VLOOKUP(A405,Table7[#All],5,0)</f>
        <v>No</v>
      </c>
      <c r="G405" s="27" t="str">
        <f>VLOOKUP(A405,Table7[#All],6,0)</f>
        <v>No</v>
      </c>
      <c r="H405" s="27">
        <f>VLOOKUP(A405,'Medical Examination'!A404:M2739,11,0)</f>
        <v>0</v>
      </c>
      <c r="I405" s="27" t="str">
        <f>VLOOKUP(A405,'Medical Examination'!A404:M2739,10,0)</f>
        <v>yes</v>
      </c>
      <c r="J405" s="27" t="str">
        <f>VLOOKUP(A405,'Medical Examination'!A404:M2739,12,0)</f>
        <v>Overweight</v>
      </c>
      <c r="K405" s="27" t="str">
        <f>VLOOKUP(A405,'Medical Examination'!A404:M2739,13,0)</f>
        <v>Normal</v>
      </c>
      <c r="L405" s="27" t="str">
        <f>VLOOKUP(A405,'Hospitalisation Details'!A404:R2747,17,0)</f>
        <v>2-Aug-2001</v>
      </c>
      <c r="M405" s="28">
        <f>VLOOKUP(A405,'Hospitalisation Details'!$A$1:$R$2344,6,0)</f>
        <v>25648.98</v>
      </c>
      <c r="N405" s="27" t="str">
        <f>VLOOKUP(A405,'Hospitalisation Details'!$A$1:$R$2344,14,0)</f>
        <v>tier - 2</v>
      </c>
      <c r="O405" s="27" t="str">
        <f>VLOOKUP(A405,'Hospitalisation Details'!$A$1:$R$2344,15,0)</f>
        <v>tier - 1</v>
      </c>
      <c r="P405" s="27" t="str">
        <f>VLOOKUP(A405,'Hospitalisation Details'!$A$1:$R$2344,16,0)</f>
        <v>R1011</v>
      </c>
      <c r="Q405" s="37">
        <f>VLOOKUP(A405,'Hospitalisation Details'!A404:R2747,18,0)</f>
        <v>21.85</v>
      </c>
    </row>
    <row r="406" spans="1:17" x14ac:dyDescent="0.25">
      <c r="A406" s="27" t="s">
        <v>810</v>
      </c>
      <c r="B406" s="27" t="str">
        <f>VLOOKUP(A406,'Customer Name'!A405:E2740,4,0)</f>
        <v>Elliot</v>
      </c>
      <c r="C406" s="27">
        <f>VLOOKUP(A406,Table7[#All],2,0)</f>
        <v>25.46</v>
      </c>
      <c r="D406" s="27">
        <f>VLOOKUP(A406,Table7[#All],3,0)</f>
        <v>11.75</v>
      </c>
      <c r="E406" s="27" t="str">
        <f>VLOOKUP(A406,Table7[#All],4,0)</f>
        <v>No</v>
      </c>
      <c r="F406" s="27" t="str">
        <f>VLOOKUP(A406,Table7[#All],5,0)</f>
        <v>No</v>
      </c>
      <c r="G406" s="27" t="str">
        <f>VLOOKUP(A406,Table7[#All],6,0)</f>
        <v>No</v>
      </c>
      <c r="H406" s="27">
        <f>VLOOKUP(A406,'Medical Examination'!A405:M2740,11,0)</f>
        <v>0</v>
      </c>
      <c r="I406" s="27" t="str">
        <f>VLOOKUP(A406,'Medical Examination'!A405:M2740,10,0)</f>
        <v>No</v>
      </c>
      <c r="J406" s="27" t="str">
        <f>VLOOKUP(A406,'Medical Examination'!A405:M2740,12,0)</f>
        <v>Overweight</v>
      </c>
      <c r="K406" s="27" t="str">
        <f>VLOOKUP(A406,'Medical Examination'!A405:M2740,13,0)</f>
        <v>Diabetes</v>
      </c>
      <c r="L406" s="27" t="str">
        <f>VLOOKUP(A406,'Hospitalisation Details'!A405:R2748,17,0)</f>
        <v>11-Dec-1968</v>
      </c>
      <c r="M406" s="28">
        <f>VLOOKUP(A406,'Hospitalisation Details'!$A$1:$R$2344,6,0)</f>
        <v>25517.11</v>
      </c>
      <c r="N406" s="27" t="str">
        <f>VLOOKUP(A406,'Hospitalisation Details'!$A$1:$R$2344,14,0)</f>
        <v>tier - 2</v>
      </c>
      <c r="O406" s="27" t="str">
        <f>VLOOKUP(A406,'Hospitalisation Details'!$A$1:$R$2344,15,0)</f>
        <v>tier - 3</v>
      </c>
      <c r="P406" s="27" t="str">
        <f>VLOOKUP(A406,'Hospitalisation Details'!$A$1:$R$2344,16,0)</f>
        <v>R1017</v>
      </c>
      <c r="Q406" s="37">
        <f>VLOOKUP(A406,'Hospitalisation Details'!A405:R2748,18,0)</f>
        <v>54.488706365503077</v>
      </c>
    </row>
    <row r="407" spans="1:17" x14ac:dyDescent="0.25">
      <c r="A407" s="27" t="s">
        <v>812</v>
      </c>
      <c r="B407" s="27" t="str">
        <f>VLOOKUP(A407,'Customer Name'!A406:E2741,4,0)</f>
        <v>Christopher D.</v>
      </c>
      <c r="C407" s="27">
        <f>VLOOKUP(A407,Table7[#All],2,0)</f>
        <v>25.1</v>
      </c>
      <c r="D407" s="27">
        <f>VLOOKUP(A407,Table7[#All],3,0)</f>
        <v>6.97</v>
      </c>
      <c r="E407" s="27" t="str">
        <f>VLOOKUP(A407,Table7[#All],4,0)</f>
        <v>No</v>
      </c>
      <c r="F407" s="27" t="str">
        <f>VLOOKUP(A407,Table7[#All],5,0)</f>
        <v>No</v>
      </c>
      <c r="G407" s="27" t="str">
        <f>VLOOKUP(A407,Table7[#All],6,0)</f>
        <v>No</v>
      </c>
      <c r="H407" s="27">
        <f>VLOOKUP(A407,'Medical Examination'!A406:M2741,11,0)</f>
        <v>0</v>
      </c>
      <c r="I407" s="27" t="str">
        <f>VLOOKUP(A407,'Medical Examination'!A406:M2741,10,0)</f>
        <v>yes</v>
      </c>
      <c r="J407" s="27" t="str">
        <f>VLOOKUP(A407,'Medical Examination'!A406:M2741,12,0)</f>
        <v>Overweight</v>
      </c>
      <c r="K407" s="27" t="str">
        <f>VLOOKUP(A407,'Medical Examination'!A406:M2741,13,0)</f>
        <v>Diabetes</v>
      </c>
      <c r="L407" s="27" t="str">
        <f>VLOOKUP(A407,'Hospitalisation Details'!A406:R2749,17,0)</f>
        <v>22-Aug-1968</v>
      </c>
      <c r="M407" s="28">
        <f>VLOOKUP(A407,'Hospitalisation Details'!$A$1:$R$2344,6,0)</f>
        <v>25382.3</v>
      </c>
      <c r="N407" s="27" t="str">
        <f>VLOOKUP(A407,'Hospitalisation Details'!$A$1:$R$2344,14,0)</f>
        <v>tier - 2</v>
      </c>
      <c r="O407" s="27" t="str">
        <f>VLOOKUP(A407,'Hospitalisation Details'!$A$1:$R$2344,15,0)</f>
        <v>tier - 2</v>
      </c>
      <c r="P407" s="27" t="str">
        <f>VLOOKUP(A407,'Hospitalisation Details'!$A$1:$R$2344,16,0)</f>
        <v>R1011</v>
      </c>
      <c r="Q407" s="37">
        <f>VLOOKUP(A407,'Hospitalisation Details'!A406:R2749,18,0)</f>
        <v>54.792607802874741</v>
      </c>
    </row>
    <row r="408" spans="1:17" x14ac:dyDescent="0.25">
      <c r="A408" s="27" t="s">
        <v>814</v>
      </c>
      <c r="B408" s="27" t="str">
        <f>VLOOKUP(A408,'Customer Name'!A407:E2742,4,0)</f>
        <v>Corey</v>
      </c>
      <c r="C408" s="27">
        <f>VLOOKUP(A408,Table7[#All],2,0)</f>
        <v>32.11</v>
      </c>
      <c r="D408" s="27">
        <f>VLOOKUP(A408,Table7[#All],3,0)</f>
        <v>4.76</v>
      </c>
      <c r="E408" s="27" t="str">
        <f>VLOOKUP(A408,Table7[#All],4,0)</f>
        <v>No</v>
      </c>
      <c r="F408" s="27" t="str">
        <f>VLOOKUP(A408,Table7[#All],5,0)</f>
        <v>No</v>
      </c>
      <c r="G408" s="27" t="str">
        <f>VLOOKUP(A408,Table7[#All],6,0)</f>
        <v>No</v>
      </c>
      <c r="H408" s="27">
        <f>VLOOKUP(A408,'Medical Examination'!A407:M2742,11,0)</f>
        <v>2</v>
      </c>
      <c r="I408" s="27" t="str">
        <f>VLOOKUP(A408,'Medical Examination'!A407:M2742,10,0)</f>
        <v>No</v>
      </c>
      <c r="J408" s="27" t="str">
        <f>VLOOKUP(A408,'Medical Examination'!A407:M2742,12,0)</f>
        <v>Obesity</v>
      </c>
      <c r="K408" s="27" t="str">
        <f>VLOOKUP(A408,'Medical Examination'!A407:M2742,13,0)</f>
        <v>Normal</v>
      </c>
      <c r="L408" s="27" t="str">
        <f>VLOOKUP(A408,'Hospitalisation Details'!A407:R2750,17,0)</f>
        <v>26-Sep-1972</v>
      </c>
      <c r="M408" s="28">
        <f>VLOOKUP(A408,'Hospitalisation Details'!$A$1:$R$2344,6,0)</f>
        <v>25333.33</v>
      </c>
      <c r="N408" s="27" t="str">
        <f>VLOOKUP(A408,'Hospitalisation Details'!$A$1:$R$2344,14,0)</f>
        <v>tier - 2</v>
      </c>
      <c r="O408" s="27" t="str">
        <f>VLOOKUP(A408,'Hospitalisation Details'!$A$1:$R$2344,15,0)</f>
        <v>tier - 2</v>
      </c>
      <c r="P408" s="27" t="str">
        <f>VLOOKUP(A408,'Hospitalisation Details'!$A$1:$R$2344,16,0)</f>
        <v>R1017</v>
      </c>
      <c r="Q408" s="37">
        <f>VLOOKUP(A408,'Hospitalisation Details'!A407:R2750,18,0)</f>
        <v>50.696783025325118</v>
      </c>
    </row>
    <row r="409" spans="1:17" x14ac:dyDescent="0.25">
      <c r="A409" s="27" t="s">
        <v>816</v>
      </c>
      <c r="B409" s="27" t="str">
        <f>VLOOKUP(A409,'Customer Name'!A408:E2743,4,0)</f>
        <v>Patrick D.</v>
      </c>
      <c r="C409" s="27">
        <f>VLOOKUP(A409,Table7[#All],2,0)</f>
        <v>29.8</v>
      </c>
      <c r="D409" s="27">
        <f>VLOOKUP(A409,Table7[#All],3,0)</f>
        <v>8.24</v>
      </c>
      <c r="E409" s="27" t="str">
        <f>VLOOKUP(A409,Table7[#All],4,0)</f>
        <v>yes</v>
      </c>
      <c r="F409" s="27" t="str">
        <f>VLOOKUP(A409,Table7[#All],5,0)</f>
        <v>No</v>
      </c>
      <c r="G409" s="27" t="str">
        <f>VLOOKUP(A409,Table7[#All],6,0)</f>
        <v>No</v>
      </c>
      <c r="H409" s="27">
        <f>VLOOKUP(A409,'Medical Examination'!A408:M2743,11,0)</f>
        <v>1</v>
      </c>
      <c r="I409" s="27" t="str">
        <f>VLOOKUP(A409,'Medical Examination'!A408:M2743,10,0)</f>
        <v>yes</v>
      </c>
      <c r="J409" s="27" t="str">
        <f>VLOOKUP(A409,'Medical Examination'!A408:M2743,12,0)</f>
        <v>Overweight</v>
      </c>
      <c r="K409" s="27" t="str">
        <f>VLOOKUP(A409,'Medical Examination'!A408:M2743,13,0)</f>
        <v>Diabetes</v>
      </c>
      <c r="L409" s="27" t="str">
        <f>VLOOKUP(A409,'Hospitalisation Details'!A408:R2751,17,0)</f>
        <v>14-Dec-1975</v>
      </c>
      <c r="M409" s="28">
        <f>VLOOKUP(A409,'Hospitalisation Details'!$A$1:$R$2344,6,0)</f>
        <v>25309.49</v>
      </c>
      <c r="N409" s="27" t="str">
        <f>VLOOKUP(A409,'Hospitalisation Details'!$A$1:$R$2344,14,0)</f>
        <v>tier - 2</v>
      </c>
      <c r="O409" s="27" t="str">
        <f>VLOOKUP(A409,'Hospitalisation Details'!$A$1:$R$2344,15,0)</f>
        <v>tier - 1</v>
      </c>
      <c r="P409" s="27" t="str">
        <f>VLOOKUP(A409,'Hospitalisation Details'!$A$1:$R$2344,16,0)</f>
        <v>R1011</v>
      </c>
      <c r="Q409" s="37">
        <f>VLOOKUP(A409,'Hospitalisation Details'!A408:R2751,18,0)</f>
        <v>47.483209476448565</v>
      </c>
    </row>
    <row r="410" spans="1:17" x14ac:dyDescent="0.25">
      <c r="A410" s="27" t="s">
        <v>818</v>
      </c>
      <c r="B410" s="27" t="str">
        <f>VLOOKUP(A410,'Customer Name'!A409:E2744,4,0)</f>
        <v>Anthony D.</v>
      </c>
      <c r="C410" s="27">
        <f>VLOOKUP(A410,Table7[#All],2,0)</f>
        <v>24.01</v>
      </c>
      <c r="D410" s="27">
        <f>VLOOKUP(A410,Table7[#All],3,0)</f>
        <v>4.76</v>
      </c>
      <c r="E410" s="27" t="str">
        <f>VLOOKUP(A410,Table7[#All],4,0)</f>
        <v>No</v>
      </c>
      <c r="F410" s="27" t="str">
        <f>VLOOKUP(A410,Table7[#All],5,0)</f>
        <v>No</v>
      </c>
      <c r="G410" s="27" t="str">
        <f>VLOOKUP(A410,Table7[#All],6,0)</f>
        <v>No</v>
      </c>
      <c r="H410" s="27">
        <f>VLOOKUP(A410,'Medical Examination'!A409:M2744,11,0)</f>
        <v>1</v>
      </c>
      <c r="I410" s="27" t="str">
        <f>VLOOKUP(A410,'Medical Examination'!A409:M2744,10,0)</f>
        <v>yes</v>
      </c>
      <c r="J410" s="27" t="str">
        <f>VLOOKUP(A410,'Medical Examination'!A409:M2744,12,0)</f>
        <v>Normal Weight</v>
      </c>
      <c r="K410" s="27" t="str">
        <f>VLOOKUP(A410,'Medical Examination'!A409:M2744,13,0)</f>
        <v>Normal</v>
      </c>
      <c r="L410" s="27" t="str">
        <f>VLOOKUP(A410,'Hospitalisation Details'!A409:R2752,17,0)</f>
        <v>24-Nov-1998</v>
      </c>
      <c r="M410" s="28">
        <f>VLOOKUP(A410,'Hospitalisation Details'!$A$1:$R$2344,6,0)</f>
        <v>25127.22</v>
      </c>
      <c r="N410" s="27" t="str">
        <f>VLOOKUP(A410,'Hospitalisation Details'!$A$1:$R$2344,14,0)</f>
        <v>tier - 2</v>
      </c>
      <c r="O410" s="27" t="str">
        <f>VLOOKUP(A410,'Hospitalisation Details'!$A$1:$R$2344,15,0)</f>
        <v>tier - 3</v>
      </c>
      <c r="P410" s="27" t="str">
        <f>VLOOKUP(A410,'Hospitalisation Details'!$A$1:$R$2344,16,0)</f>
        <v>R1011</v>
      </c>
      <c r="Q410" s="37">
        <f>VLOOKUP(A410,'Hospitalisation Details'!A409:R2752,18,0)</f>
        <v>24.537910699241785</v>
      </c>
    </row>
    <row r="411" spans="1:17" x14ac:dyDescent="0.25">
      <c r="A411" s="27" t="s">
        <v>820</v>
      </c>
      <c r="B411" s="27" t="str">
        <f>VLOOKUP(A411,'Customer Name'!A410:E2745,4,0)</f>
        <v>Melissa</v>
      </c>
      <c r="C411" s="27">
        <f>VLOOKUP(A411,Table7[#All],2,0)</f>
        <v>23.21</v>
      </c>
      <c r="D411" s="27">
        <f>VLOOKUP(A411,Table7[#All],3,0)</f>
        <v>6.03</v>
      </c>
      <c r="E411" s="27" t="str">
        <f>VLOOKUP(A411,Table7[#All],4,0)</f>
        <v>No</v>
      </c>
      <c r="F411" s="27" t="str">
        <f>VLOOKUP(A411,Table7[#All],5,0)</f>
        <v>No</v>
      </c>
      <c r="G411" s="27" t="str">
        <f>VLOOKUP(A411,Table7[#All],6,0)</f>
        <v>No</v>
      </c>
      <c r="H411" s="27">
        <f>VLOOKUP(A411,'Medical Examination'!A410:M2745,11,0)</f>
        <v>1</v>
      </c>
      <c r="I411" s="27" t="str">
        <f>VLOOKUP(A411,'Medical Examination'!A410:M2745,10,0)</f>
        <v>No</v>
      </c>
      <c r="J411" s="27" t="str">
        <f>VLOOKUP(A411,'Medical Examination'!A410:M2745,12,0)</f>
        <v>Normal Weight</v>
      </c>
      <c r="K411" s="27" t="str">
        <f>VLOOKUP(A411,'Medical Examination'!A410:M2745,13,0)</f>
        <v>Prediabetes</v>
      </c>
      <c r="L411" s="27" t="str">
        <f>VLOOKUP(A411,'Hospitalisation Details'!A410:R2753,17,0)</f>
        <v>14-Jun-1998</v>
      </c>
      <c r="M411" s="28">
        <f>VLOOKUP(A411,'Hospitalisation Details'!$A$1:$R$2344,6,0)</f>
        <v>25081.77</v>
      </c>
      <c r="N411" s="27" t="str">
        <f>VLOOKUP(A411,'Hospitalisation Details'!$A$1:$R$2344,14,0)</f>
        <v>tier - 2</v>
      </c>
      <c r="O411" s="27" t="str">
        <f>VLOOKUP(A411,'Hospitalisation Details'!$A$1:$R$2344,15,0)</f>
        <v>tier - 2</v>
      </c>
      <c r="P411" s="27" t="str">
        <f>VLOOKUP(A411,'Hospitalisation Details'!$A$1:$R$2344,16,0)</f>
        <v>R1013</v>
      </c>
      <c r="Q411" s="37">
        <f>VLOOKUP(A411,'Hospitalisation Details'!A410:R2753,18,0)</f>
        <v>24.984203875315924</v>
      </c>
    </row>
    <row r="412" spans="1:17" x14ac:dyDescent="0.25">
      <c r="A412" s="27" t="s">
        <v>822</v>
      </c>
      <c r="B412" s="27" t="str">
        <f>VLOOKUP(A412,'Customer Name'!A411:E2746,4,0)</f>
        <v>Raven</v>
      </c>
      <c r="C412" s="27">
        <f>VLOOKUP(A412,Table7[#All],2,0)</f>
        <v>21.2</v>
      </c>
      <c r="D412" s="27">
        <f>VLOOKUP(A412,Table7[#All],3,0)</f>
        <v>4.07</v>
      </c>
      <c r="E412" s="27" t="str">
        <f>VLOOKUP(A412,Table7[#All],4,0)</f>
        <v>yes</v>
      </c>
      <c r="F412" s="27" t="str">
        <f>VLOOKUP(A412,Table7[#All],5,0)</f>
        <v>No</v>
      </c>
      <c r="G412" s="27" t="str">
        <f>VLOOKUP(A412,Table7[#All],6,0)</f>
        <v>No</v>
      </c>
      <c r="H412" s="27">
        <f>VLOOKUP(A412,'Medical Examination'!A411:M2746,11,0)</f>
        <v>1</v>
      </c>
      <c r="I412" s="27" t="str">
        <f>VLOOKUP(A412,'Medical Examination'!A411:M2746,10,0)</f>
        <v>yes</v>
      </c>
      <c r="J412" s="27" t="str">
        <f>VLOOKUP(A412,'Medical Examination'!A411:M2746,12,0)</f>
        <v>Normal Weight</v>
      </c>
      <c r="K412" s="27" t="str">
        <f>VLOOKUP(A412,'Medical Examination'!A411:M2746,13,0)</f>
        <v>Normal</v>
      </c>
      <c r="L412" s="27" t="str">
        <f>VLOOKUP(A412,'Hospitalisation Details'!A411:R2754,17,0)</f>
        <v>4-Dec-1995</v>
      </c>
      <c r="M412" s="28">
        <f>VLOOKUP(A412,'Hospitalisation Details'!$A$1:$R$2344,6,0)</f>
        <v>25075.97</v>
      </c>
      <c r="N412" s="27" t="str">
        <f>VLOOKUP(A412,'Hospitalisation Details'!$A$1:$R$2344,14,0)</f>
        <v>tier - 2</v>
      </c>
      <c r="O412" s="27" t="str">
        <f>VLOOKUP(A412,'Hospitalisation Details'!$A$1:$R$2344,15,0)</f>
        <v>tier - 2</v>
      </c>
      <c r="P412" s="27" t="str">
        <f>VLOOKUP(A412,'Hospitalisation Details'!$A$1:$R$2344,16,0)</f>
        <v>R1011</v>
      </c>
      <c r="Q412" s="37">
        <f>VLOOKUP(A412,'Hospitalisation Details'!A411:R2754,18,0)</f>
        <v>27.510574018126889</v>
      </c>
    </row>
    <row r="413" spans="1:17" x14ac:dyDescent="0.25">
      <c r="A413" s="27" t="s">
        <v>824</v>
      </c>
      <c r="B413" s="27" t="str">
        <f>VLOOKUP(A413,'Customer Name'!A412:E2747,4,0)</f>
        <v>Christopher</v>
      </c>
      <c r="C413" s="27">
        <f>VLOOKUP(A413,Table7[#All],2,0)</f>
        <v>28.215</v>
      </c>
      <c r="D413" s="27">
        <f>VLOOKUP(A413,Table7[#All],3,0)</f>
        <v>8.26</v>
      </c>
      <c r="E413" s="27" t="str">
        <f>VLOOKUP(A413,Table7[#All],4,0)</f>
        <v>yes</v>
      </c>
      <c r="F413" s="27" t="str">
        <f>VLOOKUP(A413,Table7[#All],5,0)</f>
        <v>No</v>
      </c>
      <c r="G413" s="27" t="str">
        <f>VLOOKUP(A413,Table7[#All],6,0)</f>
        <v>No</v>
      </c>
      <c r="H413" s="27">
        <f>VLOOKUP(A413,'Medical Examination'!A412:M2747,11,0)</f>
        <v>1</v>
      </c>
      <c r="I413" s="27" t="str">
        <f>VLOOKUP(A413,'Medical Examination'!A412:M2747,10,0)</f>
        <v>yes</v>
      </c>
      <c r="J413" s="27" t="str">
        <f>VLOOKUP(A413,'Medical Examination'!A412:M2747,12,0)</f>
        <v>Overweight</v>
      </c>
      <c r="K413" s="27" t="str">
        <f>VLOOKUP(A413,'Medical Examination'!A412:M2747,13,0)</f>
        <v>Diabetes</v>
      </c>
      <c r="L413" s="27" t="str">
        <f>VLOOKUP(A413,'Hospitalisation Details'!A412:R2755,17,0)</f>
        <v>14-Nov-1975</v>
      </c>
      <c r="M413" s="28">
        <f>VLOOKUP(A413,'Hospitalisation Details'!$A$1:$R$2344,6,0)</f>
        <v>24915.22</v>
      </c>
      <c r="N413" s="27" t="str">
        <f>VLOOKUP(A413,'Hospitalisation Details'!$A$1:$R$2344,14,0)</f>
        <v>tier - 2</v>
      </c>
      <c r="O413" s="27" t="str">
        <f>VLOOKUP(A413,'Hospitalisation Details'!$A$1:$R$2344,15,0)</f>
        <v>tier - 3</v>
      </c>
      <c r="P413" s="27" t="str">
        <f>VLOOKUP(A413,'Hospitalisation Details'!$A$1:$R$2344,16,0)</f>
        <v>R1012</v>
      </c>
      <c r="Q413" s="37">
        <f>VLOOKUP(A413,'Hospitalisation Details'!A412:R2755,18,0)</f>
        <v>47.565346147399005</v>
      </c>
    </row>
    <row r="414" spans="1:17" x14ac:dyDescent="0.25">
      <c r="A414" s="27" t="s">
        <v>826</v>
      </c>
      <c r="B414" s="27" t="str">
        <f>VLOOKUP(A414,'Customer Name'!A413:E2748,4,0)</f>
        <v>Kendra A</v>
      </c>
      <c r="C414" s="27">
        <f>VLOOKUP(A414,Table7[#All],2,0)</f>
        <v>38.094999999999999</v>
      </c>
      <c r="D414" s="27">
        <f>VLOOKUP(A414,Table7[#All],3,0)</f>
        <v>4.76</v>
      </c>
      <c r="E414" s="27" t="str">
        <f>VLOOKUP(A414,Table7[#All],4,0)</f>
        <v>No</v>
      </c>
      <c r="F414" s="27" t="str">
        <f>VLOOKUP(A414,Table7[#All],5,0)</f>
        <v>No</v>
      </c>
      <c r="G414" s="27" t="str">
        <f>VLOOKUP(A414,Table7[#All],6,0)</f>
        <v>No</v>
      </c>
      <c r="H414" s="27">
        <f>VLOOKUP(A414,'Medical Examination'!A413:M2748,11,0)</f>
        <v>1</v>
      </c>
      <c r="I414" s="27" t="str">
        <f>VLOOKUP(A414,'Medical Examination'!A413:M2748,10,0)</f>
        <v>No</v>
      </c>
      <c r="J414" s="27" t="str">
        <f>VLOOKUP(A414,'Medical Examination'!A413:M2748,12,0)</f>
        <v>Obesity</v>
      </c>
      <c r="K414" s="27" t="str">
        <f>VLOOKUP(A414,'Medical Examination'!A413:M2748,13,0)</f>
        <v>Normal</v>
      </c>
      <c r="L414" s="27" t="str">
        <f>VLOOKUP(A414,'Hospitalisation Details'!A413:R2756,17,0)</f>
        <v>14-Jun-1987</v>
      </c>
      <c r="M414" s="28">
        <f>VLOOKUP(A414,'Hospitalisation Details'!$A$1:$R$2344,6,0)</f>
        <v>24915.05</v>
      </c>
      <c r="N414" s="27" t="str">
        <f>VLOOKUP(A414,'Hospitalisation Details'!$A$1:$R$2344,14,0)</f>
        <v>tier - 2</v>
      </c>
      <c r="O414" s="27" t="str">
        <f>VLOOKUP(A414,'Hospitalisation Details'!$A$1:$R$2344,15,0)</f>
        <v>tier - 1</v>
      </c>
      <c r="P414" s="27" t="str">
        <f>VLOOKUP(A414,'Hospitalisation Details'!$A$1:$R$2344,16,0)</f>
        <v>R1024</v>
      </c>
      <c r="Q414" s="37">
        <f>VLOOKUP(A414,'Hospitalisation Details'!A413:R2756,18,0)</f>
        <v>35.984238567411573</v>
      </c>
    </row>
    <row r="415" spans="1:17" x14ac:dyDescent="0.25">
      <c r="A415" s="27" t="s">
        <v>828</v>
      </c>
      <c r="B415" s="27" t="str">
        <f>VLOOKUP(A415,'Customer Name'!A414:E2749,4,0)</f>
        <v>Jordan</v>
      </c>
      <c r="C415" s="27">
        <f>VLOOKUP(A415,Table7[#All],2,0)</f>
        <v>22.61</v>
      </c>
      <c r="D415" s="27">
        <f>VLOOKUP(A415,Table7[#All],3,0)</f>
        <v>6.13</v>
      </c>
      <c r="E415" s="27" t="str">
        <f>VLOOKUP(A415,Table7[#All],4,0)</f>
        <v>yes</v>
      </c>
      <c r="F415" s="27" t="str">
        <f>VLOOKUP(A415,Table7[#All],5,0)</f>
        <v>No</v>
      </c>
      <c r="G415" s="27" t="str">
        <f>VLOOKUP(A415,Table7[#All],6,0)</f>
        <v>Yes</v>
      </c>
      <c r="H415" s="27">
        <f>VLOOKUP(A415,'Medical Examination'!A414:M2749,11,0)</f>
        <v>1</v>
      </c>
      <c r="I415" s="27" t="str">
        <f>VLOOKUP(A415,'Medical Examination'!A414:M2749,10,0)</f>
        <v>yes</v>
      </c>
      <c r="J415" s="27" t="str">
        <f>VLOOKUP(A415,'Medical Examination'!A414:M2749,12,0)</f>
        <v>Normal Weight</v>
      </c>
      <c r="K415" s="27" t="str">
        <f>VLOOKUP(A415,'Medical Examination'!A414:M2749,13,0)</f>
        <v>Prediabetes</v>
      </c>
      <c r="L415" s="27" t="str">
        <f>VLOOKUP(A415,'Hospitalisation Details'!A414:R2757,17,0)</f>
        <v>23-Jul-1969</v>
      </c>
      <c r="M415" s="28">
        <f>VLOOKUP(A415,'Hospitalisation Details'!$A$1:$R$2344,6,0)</f>
        <v>24873.38</v>
      </c>
      <c r="N415" s="27" t="str">
        <f>VLOOKUP(A415,'Hospitalisation Details'!$A$1:$R$2344,14,0)</f>
        <v>tier - 2</v>
      </c>
      <c r="O415" s="27" t="str">
        <f>VLOOKUP(A415,'Hospitalisation Details'!$A$1:$R$2344,15,0)</f>
        <v>tier - 1</v>
      </c>
      <c r="P415" s="27" t="str">
        <f>VLOOKUP(A415,'Hospitalisation Details'!$A$1:$R$2344,16,0)</f>
        <v>R1024</v>
      </c>
      <c r="Q415" s="37">
        <f>VLOOKUP(A415,'Hospitalisation Details'!A414:R2757,18,0)</f>
        <v>53.877439267224212</v>
      </c>
    </row>
    <row r="416" spans="1:17" x14ac:dyDescent="0.25">
      <c r="A416" s="27" t="s">
        <v>830</v>
      </c>
      <c r="B416" s="27" t="str">
        <f>VLOOKUP(A416,'Customer Name'!A415:E2750,4,0)</f>
        <v>Nils</v>
      </c>
      <c r="C416" s="27">
        <f>VLOOKUP(A416,Table7[#All],2,0)</f>
        <v>24.32</v>
      </c>
      <c r="D416" s="27">
        <f>VLOOKUP(A416,Table7[#All],3,0)</f>
        <v>10.47</v>
      </c>
      <c r="E416" s="27" t="str">
        <f>VLOOKUP(A416,Table7[#All],4,0)</f>
        <v>yes</v>
      </c>
      <c r="F416" s="27" t="str">
        <f>VLOOKUP(A416,Table7[#All],5,0)</f>
        <v>No</v>
      </c>
      <c r="G416" s="27" t="str">
        <f>VLOOKUP(A416,Table7[#All],6,0)</f>
        <v>No</v>
      </c>
      <c r="H416" s="27">
        <f>VLOOKUP(A416,'Medical Examination'!A415:M2750,11,0)</f>
        <v>2</v>
      </c>
      <c r="I416" s="27" t="str">
        <f>VLOOKUP(A416,'Medical Examination'!A415:M2750,10,0)</f>
        <v>yes</v>
      </c>
      <c r="J416" s="27" t="str">
        <f>VLOOKUP(A416,'Medical Examination'!A415:M2750,12,0)</f>
        <v>Normal Weight</v>
      </c>
      <c r="K416" s="27" t="str">
        <f>VLOOKUP(A416,'Medical Examination'!A415:M2750,13,0)</f>
        <v>Diabetes</v>
      </c>
      <c r="L416" s="27" t="str">
        <f>VLOOKUP(A416,'Hospitalisation Details'!A415:R2758,17,0)</f>
        <v>26-Nov-1970</v>
      </c>
      <c r="M416" s="28">
        <f>VLOOKUP(A416,'Hospitalisation Details'!$A$1:$R$2344,6,0)</f>
        <v>24869.84</v>
      </c>
      <c r="N416" s="27" t="str">
        <f>VLOOKUP(A416,'Hospitalisation Details'!$A$1:$R$2344,14,0)</f>
        <v>tier - 2</v>
      </c>
      <c r="O416" s="27" t="str">
        <f>VLOOKUP(A416,'Hospitalisation Details'!$A$1:$R$2344,15,0)</f>
        <v>tier - 2</v>
      </c>
      <c r="P416" s="27" t="str">
        <f>VLOOKUP(A416,'Hospitalisation Details'!$A$1:$R$2344,16,0)</f>
        <v>R1016</v>
      </c>
      <c r="Q416" s="37">
        <f>VLOOKUP(A416,'Hospitalisation Details'!A415:R2758,18,0)</f>
        <v>52.532474775642648</v>
      </c>
    </row>
    <row r="417" spans="1:17" x14ac:dyDescent="0.25">
      <c r="A417" s="27" t="s">
        <v>832</v>
      </c>
      <c r="B417" s="27" t="str">
        <f>VLOOKUP(A417,'Customer Name'!A416:E2751,4,0)</f>
        <v>Scott</v>
      </c>
      <c r="C417" s="27">
        <f>VLOOKUP(A417,Table7[#All],2,0)</f>
        <v>20.96</v>
      </c>
      <c r="D417" s="27">
        <f>VLOOKUP(A417,Table7[#All],3,0)</f>
        <v>4.04</v>
      </c>
      <c r="E417" s="27" t="str">
        <f>VLOOKUP(A417,Table7[#All],4,0)</f>
        <v>yes</v>
      </c>
      <c r="F417" s="27" t="str">
        <f>VLOOKUP(A417,Table7[#All],5,0)</f>
        <v>No</v>
      </c>
      <c r="G417" s="27" t="str">
        <f>VLOOKUP(A417,Table7[#All],6,0)</f>
        <v>No</v>
      </c>
      <c r="H417" s="27">
        <f>VLOOKUP(A417,'Medical Examination'!A416:M2751,11,0)</f>
        <v>1</v>
      </c>
      <c r="I417" s="27" t="str">
        <f>VLOOKUP(A417,'Medical Examination'!A416:M2751,10,0)</f>
        <v>yes</v>
      </c>
      <c r="J417" s="27" t="str">
        <f>VLOOKUP(A417,'Medical Examination'!A416:M2751,12,0)</f>
        <v>Normal Weight</v>
      </c>
      <c r="K417" s="27" t="str">
        <f>VLOOKUP(A417,'Medical Examination'!A416:M2751,13,0)</f>
        <v>Normal</v>
      </c>
      <c r="L417" s="27" t="str">
        <f>VLOOKUP(A417,'Hospitalisation Details'!A416:R2759,17,0)</f>
        <v>10-Jun-1995</v>
      </c>
      <c r="M417" s="28">
        <f>VLOOKUP(A417,'Hospitalisation Details'!$A$1:$R$2344,6,0)</f>
        <v>24863.25</v>
      </c>
      <c r="N417" s="27" t="str">
        <f>VLOOKUP(A417,'Hospitalisation Details'!$A$1:$R$2344,14,0)</f>
        <v>tier - 2</v>
      </c>
      <c r="O417" s="27" t="str">
        <f>VLOOKUP(A417,'Hospitalisation Details'!$A$1:$R$2344,15,0)</f>
        <v>tier - 3</v>
      </c>
      <c r="P417" s="27" t="str">
        <f>VLOOKUP(A417,'Hospitalisation Details'!$A$1:$R$2344,16,0)</f>
        <v>R1011</v>
      </c>
      <c r="Q417" s="37">
        <f>VLOOKUP(A417,'Hospitalisation Details'!A416:R2759,18,0)</f>
        <v>27.995185045317221</v>
      </c>
    </row>
    <row r="418" spans="1:17" x14ac:dyDescent="0.25">
      <c r="A418" s="27" t="s">
        <v>834</v>
      </c>
      <c r="B418" s="27" t="str">
        <f>VLOOKUP(A418,'Customer Name'!A417:E2752,4,0)</f>
        <v>Angela</v>
      </c>
      <c r="C418" s="27">
        <f>VLOOKUP(A418,Table7[#All],2,0)</f>
        <v>19.68</v>
      </c>
      <c r="D418" s="27">
        <f>VLOOKUP(A418,Table7[#All],3,0)</f>
        <v>5.74</v>
      </c>
      <c r="E418" s="27" t="str">
        <f>VLOOKUP(A418,Table7[#All],4,0)</f>
        <v>No</v>
      </c>
      <c r="F418" s="27" t="str">
        <f>VLOOKUP(A418,Table7[#All],5,0)</f>
        <v>No</v>
      </c>
      <c r="G418" s="27" t="str">
        <f>VLOOKUP(A418,Table7[#All],6,0)</f>
        <v>No</v>
      </c>
      <c r="H418" s="27">
        <f>VLOOKUP(A418,'Medical Examination'!A417:M2752,11,0)</f>
        <v>0</v>
      </c>
      <c r="I418" s="27" t="str">
        <f>VLOOKUP(A418,'Medical Examination'!A417:M2752,10,0)</f>
        <v>yes</v>
      </c>
      <c r="J418" s="27" t="str">
        <f>VLOOKUP(A418,'Medical Examination'!A417:M2752,12,0)</f>
        <v>Normal Weight</v>
      </c>
      <c r="K418" s="27" t="str">
        <f>VLOOKUP(A418,'Medical Examination'!A417:M2752,13,0)</f>
        <v>Prediabetes</v>
      </c>
      <c r="L418" s="27" t="str">
        <f>VLOOKUP(A418,'Hospitalisation Details'!A417:R2760,17,0)</f>
        <v>9-Sep-1994</v>
      </c>
      <c r="M418" s="28">
        <f>VLOOKUP(A418,'Hospitalisation Details'!$A$1:$R$2344,6,0)</f>
        <v>24817.25</v>
      </c>
      <c r="N418" s="27" t="str">
        <f>VLOOKUP(A418,'Hospitalisation Details'!$A$1:$R$2344,14,0)</f>
        <v>tier - 2</v>
      </c>
      <c r="O418" s="27" t="str">
        <f>VLOOKUP(A418,'Hospitalisation Details'!$A$1:$R$2344,15,0)</f>
        <v>tier - 2</v>
      </c>
      <c r="P418" s="27" t="str">
        <f>VLOOKUP(A418,'Hospitalisation Details'!$A$1:$R$2344,16,0)</f>
        <v>R1011</v>
      </c>
      <c r="Q418" s="37">
        <f>VLOOKUP(A418,'Hospitalisation Details'!A417:R2760,18,0)</f>
        <v>28.74600711873688</v>
      </c>
    </row>
    <row r="419" spans="1:17" x14ac:dyDescent="0.25">
      <c r="A419" s="27" t="s">
        <v>836</v>
      </c>
      <c r="B419" s="27" t="str">
        <f>VLOOKUP(A419,'Customer Name'!A418:E2753,4,0)</f>
        <v>Allison</v>
      </c>
      <c r="C419" s="27">
        <f>VLOOKUP(A419,Table7[#All],2,0)</f>
        <v>18.100000000000001</v>
      </c>
      <c r="D419" s="27">
        <f>VLOOKUP(A419,Table7[#All],3,0)</f>
        <v>6.33</v>
      </c>
      <c r="E419" s="27" t="str">
        <f>VLOOKUP(A419,Table7[#All],4,0)</f>
        <v>No</v>
      </c>
      <c r="F419" s="27" t="str">
        <f>VLOOKUP(A419,Table7[#All],5,0)</f>
        <v>No</v>
      </c>
      <c r="G419" s="27" t="str">
        <f>VLOOKUP(A419,Table7[#All],6,0)</f>
        <v>No</v>
      </c>
      <c r="H419" s="27">
        <f>VLOOKUP(A419,'Medical Examination'!A418:M2753,11,0)</f>
        <v>1</v>
      </c>
      <c r="I419" s="27" t="str">
        <f>VLOOKUP(A419,'Medical Examination'!A418:M2753,10,0)</f>
        <v>yes</v>
      </c>
      <c r="J419" s="27" t="str">
        <f>VLOOKUP(A419,'Medical Examination'!A418:M2753,12,0)</f>
        <v>Underweight</v>
      </c>
      <c r="K419" s="27" t="str">
        <f>VLOOKUP(A419,'Medical Examination'!A418:M2753,13,0)</f>
        <v>Prediabetes</v>
      </c>
      <c r="L419" s="27" t="str">
        <f>VLOOKUP(A419,'Hospitalisation Details'!A418:R2761,17,0)</f>
        <v>11-Oct-1992</v>
      </c>
      <c r="M419" s="28">
        <f>VLOOKUP(A419,'Hospitalisation Details'!$A$1:$R$2344,6,0)</f>
        <v>24795.040000000001</v>
      </c>
      <c r="N419" s="27" t="str">
        <f>VLOOKUP(A419,'Hospitalisation Details'!$A$1:$R$2344,14,0)</f>
        <v>tier - 2</v>
      </c>
      <c r="O419" s="27" t="str">
        <f>VLOOKUP(A419,'Hospitalisation Details'!$A$1:$R$2344,15,0)</f>
        <v>tier - 3</v>
      </c>
      <c r="P419" s="27" t="str">
        <f>VLOOKUP(A419,'Hospitalisation Details'!$A$1:$R$2344,16,0)</f>
        <v>R1011</v>
      </c>
      <c r="Q419" s="37">
        <f>VLOOKUP(A419,'Hospitalisation Details'!A418:R2761,18,0)</f>
        <v>30.65571526351814</v>
      </c>
    </row>
    <row r="420" spans="1:17" x14ac:dyDescent="0.25">
      <c r="A420" s="27" t="s">
        <v>838</v>
      </c>
      <c r="B420" s="27" t="str">
        <f>VLOOKUP(A420,'Customer Name'!A419:E2754,4,0)</f>
        <v>Caitlin O.</v>
      </c>
      <c r="C420" s="27">
        <f>VLOOKUP(A420,Table7[#All],2,0)</f>
        <v>29.64</v>
      </c>
      <c r="D420" s="27">
        <f>VLOOKUP(A420,Table7[#All],3,0)</f>
        <v>4.28</v>
      </c>
      <c r="E420" s="27" t="str">
        <f>VLOOKUP(A420,Table7[#All],4,0)</f>
        <v>yes</v>
      </c>
      <c r="F420" s="27" t="str">
        <f>VLOOKUP(A420,Table7[#All],5,0)</f>
        <v>No</v>
      </c>
      <c r="G420" s="27" t="str">
        <f>VLOOKUP(A420,Table7[#All],6,0)</f>
        <v>No</v>
      </c>
      <c r="H420" s="27">
        <f>VLOOKUP(A420,'Medical Examination'!A419:M2754,11,0)</f>
        <v>0</v>
      </c>
      <c r="I420" s="27" t="str">
        <f>VLOOKUP(A420,'Medical Examination'!A419:M2754,10,0)</f>
        <v>No</v>
      </c>
      <c r="J420" s="27" t="str">
        <f>VLOOKUP(A420,'Medical Examination'!A419:M2754,12,0)</f>
        <v>Overweight</v>
      </c>
      <c r="K420" s="27" t="str">
        <f>VLOOKUP(A420,'Medical Examination'!A419:M2754,13,0)</f>
        <v>Normal</v>
      </c>
      <c r="L420" s="27" t="str">
        <f>VLOOKUP(A420,'Hospitalisation Details'!A419:R2762,17,0)</f>
        <v>28-Aug-1996</v>
      </c>
      <c r="M420" s="28">
        <f>VLOOKUP(A420,'Hospitalisation Details'!$A$1:$R$2344,6,0)</f>
        <v>24671.66</v>
      </c>
      <c r="N420" s="27" t="str">
        <f>VLOOKUP(A420,'Hospitalisation Details'!$A$1:$R$2344,14,0)</f>
        <v>tier - 2</v>
      </c>
      <c r="O420" s="27" t="str">
        <f>VLOOKUP(A420,'Hospitalisation Details'!$A$1:$R$2344,15,0)</f>
        <v>tier - 1</v>
      </c>
      <c r="P420" s="27" t="str">
        <f>VLOOKUP(A420,'Hospitalisation Details'!$A$1:$R$2344,16,0)</f>
        <v>R1024</v>
      </c>
      <c r="Q420" s="37">
        <f>VLOOKUP(A420,'Hospitalisation Details'!A419:R2762,18,0)</f>
        <v>26.776180698151951</v>
      </c>
    </row>
    <row r="421" spans="1:17" x14ac:dyDescent="0.25">
      <c r="A421" s="27" t="s">
        <v>840</v>
      </c>
      <c r="B421" s="27" t="str">
        <f>VLOOKUP(A421,'Customer Name'!A420:E2755,4,0)</f>
        <v>Tracy M</v>
      </c>
      <c r="C421" s="27">
        <f>VLOOKUP(A421,Table7[#All],2,0)</f>
        <v>25.3</v>
      </c>
      <c r="D421" s="27">
        <f>VLOOKUP(A421,Table7[#All],3,0)</f>
        <v>9.4700000000000006</v>
      </c>
      <c r="E421" s="27" t="str">
        <f>VLOOKUP(A421,Table7[#All],4,0)</f>
        <v>yes</v>
      </c>
      <c r="F421" s="27" t="str">
        <f>VLOOKUP(A421,Table7[#All],5,0)</f>
        <v>No</v>
      </c>
      <c r="G421" s="27" t="str">
        <f>VLOOKUP(A421,Table7[#All],6,0)</f>
        <v>No</v>
      </c>
      <c r="H421" s="27">
        <f>VLOOKUP(A421,'Medical Examination'!A420:M2755,11,0)</f>
        <v>2</v>
      </c>
      <c r="I421" s="27" t="str">
        <f>VLOOKUP(A421,'Medical Examination'!A420:M2755,10,0)</f>
        <v>yes</v>
      </c>
      <c r="J421" s="27" t="str">
        <f>VLOOKUP(A421,'Medical Examination'!A420:M2755,12,0)</f>
        <v>Overweight</v>
      </c>
      <c r="K421" s="27" t="str">
        <f>VLOOKUP(A421,'Medical Examination'!A420:M2755,13,0)</f>
        <v>Diabetes</v>
      </c>
      <c r="L421" s="27" t="str">
        <f>VLOOKUP(A421,'Hospitalisation Details'!A420:R2763,17,0)</f>
        <v>12-Jun-1970</v>
      </c>
      <c r="M421" s="28">
        <f>VLOOKUP(A421,'Hospitalisation Details'!$A$1:$R$2344,6,0)</f>
        <v>24667.42</v>
      </c>
      <c r="N421" s="27" t="str">
        <f>VLOOKUP(A421,'Hospitalisation Details'!$A$1:$R$2344,14,0)</f>
        <v>tier - 2</v>
      </c>
      <c r="O421" s="27" t="str">
        <f>VLOOKUP(A421,'Hospitalisation Details'!$A$1:$R$2344,15,0)</f>
        <v>tier - 3</v>
      </c>
      <c r="P421" s="27" t="str">
        <f>VLOOKUP(A421,'Hospitalisation Details'!$A$1:$R$2344,16,0)</f>
        <v>R1013</v>
      </c>
      <c r="Q421" s="37">
        <f>VLOOKUP(A421,'Hospitalisation Details'!A420:R2763,18,0)</f>
        <v>52.98970744815697</v>
      </c>
    </row>
    <row r="422" spans="1:17" x14ac:dyDescent="0.25">
      <c r="A422" s="27" t="s">
        <v>842</v>
      </c>
      <c r="B422" s="27" t="str">
        <f>VLOOKUP(A422,'Customer Name'!A421:E2756,4,0)</f>
        <v>Dustin M.</v>
      </c>
      <c r="C422" s="27">
        <f>VLOOKUP(A422,Table7[#All],2,0)</f>
        <v>27.6</v>
      </c>
      <c r="D422" s="27">
        <f>VLOOKUP(A422,Table7[#All],3,0)</f>
        <v>4.8499999999999996</v>
      </c>
      <c r="E422" s="27" t="str">
        <f>VLOOKUP(A422,Table7[#All],4,0)</f>
        <v>yes</v>
      </c>
      <c r="F422" s="27" t="str">
        <f>VLOOKUP(A422,Table7[#All],5,0)</f>
        <v>No</v>
      </c>
      <c r="G422" s="27" t="str">
        <f>VLOOKUP(A422,Table7[#All],6,0)</f>
        <v>No</v>
      </c>
      <c r="H422" s="27">
        <f>VLOOKUP(A422,'Medical Examination'!A421:M2756,11,0)</f>
        <v>0</v>
      </c>
      <c r="I422" s="27" t="str">
        <f>VLOOKUP(A422,'Medical Examination'!A421:M2756,10,0)</f>
        <v>No</v>
      </c>
      <c r="J422" s="27" t="str">
        <f>VLOOKUP(A422,'Medical Examination'!A421:M2756,12,0)</f>
        <v>Overweight</v>
      </c>
      <c r="K422" s="27" t="str">
        <f>VLOOKUP(A422,'Medical Examination'!A421:M2756,13,0)</f>
        <v>Normal</v>
      </c>
      <c r="L422" s="27" t="str">
        <f>VLOOKUP(A422,'Hospitalisation Details'!A421:R2764,17,0)</f>
        <v>12-Oct-1976</v>
      </c>
      <c r="M422" s="28">
        <f>VLOOKUP(A422,'Hospitalisation Details'!$A$1:$R$2344,6,0)</f>
        <v>24603.05</v>
      </c>
      <c r="N422" s="27" t="str">
        <f>VLOOKUP(A422,'Hospitalisation Details'!$A$1:$R$2344,14,0)</f>
        <v>tier - 2</v>
      </c>
      <c r="O422" s="27" t="str">
        <f>VLOOKUP(A422,'Hospitalisation Details'!$A$1:$R$2344,15,0)</f>
        <v>tier - 2</v>
      </c>
      <c r="P422" s="27" t="str">
        <f>VLOOKUP(A422,'Hospitalisation Details'!$A$1:$R$2344,16,0)</f>
        <v>R1011</v>
      </c>
      <c r="Q422" s="37">
        <f>VLOOKUP(A422,'Hospitalisation Details'!A421:R2764,18,0)</f>
        <v>46.652977412731005</v>
      </c>
    </row>
    <row r="423" spans="1:17" x14ac:dyDescent="0.25">
      <c r="A423" s="27" t="s">
        <v>844</v>
      </c>
      <c r="B423" s="27" t="str">
        <f>VLOOKUP(A423,'Customer Name'!A422:E2757,4,0)</f>
        <v>Jenny</v>
      </c>
      <c r="C423" s="27">
        <f>VLOOKUP(A423,Table7[#All],2,0)</f>
        <v>27.645</v>
      </c>
      <c r="D423" s="27">
        <f>VLOOKUP(A423,Table7[#All],3,0)</f>
        <v>11.03</v>
      </c>
      <c r="E423" s="27" t="str">
        <f>VLOOKUP(A423,Table7[#All],4,0)</f>
        <v>yes</v>
      </c>
      <c r="F423" s="27" t="str">
        <f>VLOOKUP(A423,Table7[#All],5,0)</f>
        <v>No</v>
      </c>
      <c r="G423" s="27" t="str">
        <f>VLOOKUP(A423,Table7[#All],6,0)</f>
        <v>No</v>
      </c>
      <c r="H423" s="27">
        <f>VLOOKUP(A423,'Medical Examination'!A422:M2757,11,0)</f>
        <v>1</v>
      </c>
      <c r="I423" s="27" t="str">
        <f>VLOOKUP(A423,'Medical Examination'!A422:M2757,10,0)</f>
        <v>yes</v>
      </c>
      <c r="J423" s="27" t="str">
        <f>VLOOKUP(A423,'Medical Examination'!A422:M2757,12,0)</f>
        <v>Overweight</v>
      </c>
      <c r="K423" s="27" t="str">
        <f>VLOOKUP(A423,'Medical Examination'!A422:M2757,13,0)</f>
        <v>Diabetes</v>
      </c>
      <c r="L423" s="27" t="str">
        <f>VLOOKUP(A423,'Hospitalisation Details'!A422:R2765,17,0)</f>
        <v>13-Jun-1975</v>
      </c>
      <c r="M423" s="28">
        <f>VLOOKUP(A423,'Hospitalisation Details'!$A$1:$R$2344,6,0)</f>
        <v>24535.7</v>
      </c>
      <c r="N423" s="27" t="str">
        <f>VLOOKUP(A423,'Hospitalisation Details'!$A$1:$R$2344,14,0)</f>
        <v>tier - 2</v>
      </c>
      <c r="O423" s="27" t="str">
        <f>VLOOKUP(A423,'Hospitalisation Details'!$A$1:$R$2344,15,0)</f>
        <v>tier - 2</v>
      </c>
      <c r="P423" s="27" t="str">
        <f>VLOOKUP(A423,'Hospitalisation Details'!$A$1:$R$2344,16,0)</f>
        <v>R1012</v>
      </c>
      <c r="Q423" s="37">
        <f>VLOOKUP(A423,'Hospitalisation Details'!A422:R2765,18,0)</f>
        <v>47.986981058277927</v>
      </c>
    </row>
    <row r="424" spans="1:17" x14ac:dyDescent="0.25">
      <c r="A424" s="27" t="s">
        <v>846</v>
      </c>
      <c r="B424" s="27" t="str">
        <f>VLOOKUP(A424,'Customer Name'!A423:E2758,4,0)</f>
        <v>Emily</v>
      </c>
      <c r="C424" s="27">
        <f>VLOOKUP(A424,Table7[#All],2,0)</f>
        <v>27.6</v>
      </c>
      <c r="D424" s="27">
        <f>VLOOKUP(A424,Table7[#All],3,0)</f>
        <v>5.22</v>
      </c>
      <c r="E424" s="27" t="str">
        <f>VLOOKUP(A424,Table7[#All],4,0)</f>
        <v>No</v>
      </c>
      <c r="F424" s="27" t="str">
        <f>VLOOKUP(A424,Table7[#All],5,0)</f>
        <v>No</v>
      </c>
      <c r="G424" s="27" t="str">
        <f>VLOOKUP(A424,Table7[#All],6,0)</f>
        <v>No</v>
      </c>
      <c r="H424" s="27">
        <f>VLOOKUP(A424,'Medical Examination'!A423:M2758,11,0)</f>
        <v>2</v>
      </c>
      <c r="I424" s="27" t="str">
        <f>VLOOKUP(A424,'Medical Examination'!A423:M2758,10,0)</f>
        <v>yes</v>
      </c>
      <c r="J424" s="27" t="str">
        <f>VLOOKUP(A424,'Medical Examination'!A423:M2758,12,0)</f>
        <v>Overweight</v>
      </c>
      <c r="K424" s="27" t="str">
        <f>VLOOKUP(A424,'Medical Examination'!A423:M2758,13,0)</f>
        <v>Normal</v>
      </c>
      <c r="L424" s="27" t="str">
        <f>VLOOKUP(A424,'Hospitalisation Details'!A423:R2766,17,0)</f>
        <v>14-Sep-1972</v>
      </c>
      <c r="M424" s="28">
        <f>VLOOKUP(A424,'Hospitalisation Details'!$A$1:$R$2344,6,0)</f>
        <v>24520.26</v>
      </c>
      <c r="N424" s="27" t="str">
        <f>VLOOKUP(A424,'Hospitalisation Details'!$A$1:$R$2344,14,0)</f>
        <v>tier - 2</v>
      </c>
      <c r="O424" s="27" t="str">
        <f>VLOOKUP(A424,'Hospitalisation Details'!$A$1:$R$2344,15,0)</f>
        <v>tier - 3</v>
      </c>
      <c r="P424" s="27" t="str">
        <f>VLOOKUP(A424,'Hospitalisation Details'!$A$1:$R$2344,16,0)</f>
        <v>R1011</v>
      </c>
      <c r="Q424" s="37">
        <f>VLOOKUP(A424,'Hospitalisation Details'!A423:R2766,18,0)</f>
        <v>50.729637234770706</v>
      </c>
    </row>
    <row r="425" spans="1:17" x14ac:dyDescent="0.25">
      <c r="A425" s="27" t="s">
        <v>848</v>
      </c>
      <c r="B425" s="27" t="str">
        <f>VLOOKUP(A425,'Customer Name'!A424:E2759,4,0)</f>
        <v>Fabienne</v>
      </c>
      <c r="C425" s="27">
        <f>VLOOKUP(A425,Table7[#All],2,0)</f>
        <v>25.08</v>
      </c>
      <c r="D425" s="27">
        <f>VLOOKUP(A425,Table7[#All],3,0)</f>
        <v>9.52</v>
      </c>
      <c r="E425" s="27" t="str">
        <f>VLOOKUP(A425,Table7[#All],4,0)</f>
        <v>yes</v>
      </c>
      <c r="F425" s="27" t="str">
        <f>VLOOKUP(A425,Table7[#All],5,0)</f>
        <v>No</v>
      </c>
      <c r="G425" s="27" t="str">
        <f>VLOOKUP(A425,Table7[#All],6,0)</f>
        <v>No</v>
      </c>
      <c r="H425" s="27">
        <f>VLOOKUP(A425,'Medical Examination'!A424:M2759,11,0)</f>
        <v>2</v>
      </c>
      <c r="I425" s="27" t="str">
        <f>VLOOKUP(A425,'Medical Examination'!A424:M2759,10,0)</f>
        <v>No</v>
      </c>
      <c r="J425" s="27" t="str">
        <f>VLOOKUP(A425,'Medical Examination'!A424:M2759,12,0)</f>
        <v>Overweight</v>
      </c>
      <c r="K425" s="27" t="str">
        <f>VLOOKUP(A425,'Medical Examination'!A424:M2759,13,0)</f>
        <v>Diabetes</v>
      </c>
      <c r="L425" s="27" t="str">
        <f>VLOOKUP(A425,'Hospitalisation Details'!A424:R2767,17,0)</f>
        <v>21-Oct-1961</v>
      </c>
      <c r="M425" s="28">
        <f>VLOOKUP(A425,'Hospitalisation Details'!$A$1:$R$2344,6,0)</f>
        <v>24513.09</v>
      </c>
      <c r="N425" s="27" t="str">
        <f>VLOOKUP(A425,'Hospitalisation Details'!$A$1:$R$2344,14,0)</f>
        <v>tier - 2</v>
      </c>
      <c r="O425" s="27" t="str">
        <f>VLOOKUP(A425,'Hospitalisation Details'!$A$1:$R$2344,15,0)</f>
        <v>tier - 2</v>
      </c>
      <c r="P425" s="27" t="str">
        <f>VLOOKUP(A425,'Hospitalisation Details'!$A$1:$R$2344,16,0)</f>
        <v>R1013</v>
      </c>
      <c r="Q425" s="37">
        <f>VLOOKUP(A425,'Hospitalisation Details'!A424:R2767,18,0)</f>
        <v>61.63102998696219</v>
      </c>
    </row>
    <row r="426" spans="1:17" x14ac:dyDescent="0.25">
      <c r="A426" s="27" t="s">
        <v>850</v>
      </c>
      <c r="B426" s="27" t="str">
        <f>VLOOKUP(A426,'Customer Name'!A425:E2760,4,0)</f>
        <v>Jordan</v>
      </c>
      <c r="C426" s="27">
        <f>VLOOKUP(A426,Table7[#All],2,0)</f>
        <v>30.02</v>
      </c>
      <c r="D426" s="27">
        <f>VLOOKUP(A426,Table7[#All],3,0)</f>
        <v>11.09</v>
      </c>
      <c r="E426" s="27" t="str">
        <f>VLOOKUP(A426,Table7[#All],4,0)</f>
        <v>No</v>
      </c>
      <c r="F426" s="27" t="str">
        <f>VLOOKUP(A426,Table7[#All],5,0)</f>
        <v>No</v>
      </c>
      <c r="G426" s="27" t="str">
        <f>VLOOKUP(A426,Table7[#All],6,0)</f>
        <v>No</v>
      </c>
      <c r="H426" s="27">
        <f>VLOOKUP(A426,'Medical Examination'!A425:M2760,11,0)</f>
        <v>0</v>
      </c>
      <c r="I426" s="27" t="str">
        <f>VLOOKUP(A426,'Medical Examination'!A425:M2760,10,0)</f>
        <v>No</v>
      </c>
      <c r="J426" s="27" t="str">
        <f>VLOOKUP(A426,'Medical Examination'!A425:M2760,12,0)</f>
        <v>Obesity</v>
      </c>
      <c r="K426" s="27" t="str">
        <f>VLOOKUP(A426,'Medical Examination'!A425:M2760,13,0)</f>
        <v>Diabetes</v>
      </c>
      <c r="L426" s="27" t="str">
        <f>VLOOKUP(A426,'Hospitalisation Details'!A425:R2768,17,0)</f>
        <v>6-Jul-1968</v>
      </c>
      <c r="M426" s="28">
        <f>VLOOKUP(A426,'Hospitalisation Details'!$A$1:$R$2344,6,0)</f>
        <v>24476.48</v>
      </c>
      <c r="N426" s="27" t="str">
        <f>VLOOKUP(A426,'Hospitalisation Details'!$A$1:$R$2344,14,0)</f>
        <v>tier - 2</v>
      </c>
      <c r="O426" s="27" t="str">
        <f>VLOOKUP(A426,'Hospitalisation Details'!$A$1:$R$2344,15,0)</f>
        <v>tier - 2</v>
      </c>
      <c r="P426" s="27" t="str">
        <f>VLOOKUP(A426,'Hospitalisation Details'!$A$1:$R$2344,16,0)</f>
        <v>R1012</v>
      </c>
      <c r="Q426" s="37">
        <f>VLOOKUP(A426,'Hospitalisation Details'!A425:R2768,18,0)</f>
        <v>54.921286789869953</v>
      </c>
    </row>
    <row r="427" spans="1:17" x14ac:dyDescent="0.25">
      <c r="A427" s="27" t="s">
        <v>852</v>
      </c>
      <c r="B427" s="27" t="str">
        <f>VLOOKUP(A427,'Customer Name'!A426:E2761,4,0)</f>
        <v>Matt</v>
      </c>
      <c r="C427" s="27">
        <f>VLOOKUP(A427,Table7[#All],2,0)</f>
        <v>27.36</v>
      </c>
      <c r="D427" s="27">
        <f>VLOOKUP(A427,Table7[#All],3,0)</f>
        <v>9.4499999999999993</v>
      </c>
      <c r="E427" s="27" t="str">
        <f>VLOOKUP(A427,Table7[#All],4,0)</f>
        <v>yes</v>
      </c>
      <c r="F427" s="27" t="str">
        <f>VLOOKUP(A427,Table7[#All],5,0)</f>
        <v>No</v>
      </c>
      <c r="G427" s="27" t="str">
        <f>VLOOKUP(A427,Table7[#All],6,0)</f>
        <v>No</v>
      </c>
      <c r="H427" s="27">
        <f>VLOOKUP(A427,'Medical Examination'!A426:M2761,11,0)</f>
        <v>2</v>
      </c>
      <c r="I427" s="27" t="str">
        <f>VLOOKUP(A427,'Medical Examination'!A426:M2761,10,0)</f>
        <v>yes</v>
      </c>
      <c r="J427" s="27" t="str">
        <f>VLOOKUP(A427,'Medical Examination'!A426:M2761,12,0)</f>
        <v>Overweight</v>
      </c>
      <c r="K427" s="27" t="str">
        <f>VLOOKUP(A427,'Medical Examination'!A426:M2761,13,0)</f>
        <v>Diabetes</v>
      </c>
      <c r="L427" s="27" t="str">
        <f>VLOOKUP(A427,'Hospitalisation Details'!A426:R2769,17,0)</f>
        <v>30-Nov-1970</v>
      </c>
      <c r="M427" s="28">
        <f>VLOOKUP(A427,'Hospitalisation Details'!$A$1:$R$2344,6,0)</f>
        <v>24393.62</v>
      </c>
      <c r="N427" s="27" t="str">
        <f>VLOOKUP(A427,'Hospitalisation Details'!$A$1:$R$2344,14,0)</f>
        <v>tier - 2</v>
      </c>
      <c r="O427" s="27" t="str">
        <f>VLOOKUP(A427,'Hospitalisation Details'!$A$1:$R$2344,15,0)</f>
        <v>tier - 3</v>
      </c>
      <c r="P427" s="27" t="str">
        <f>VLOOKUP(A427,'Hospitalisation Details'!$A$1:$R$2344,16,0)</f>
        <v>R1012</v>
      </c>
      <c r="Q427" s="37">
        <f>VLOOKUP(A427,'Hospitalisation Details'!A426:R2769,18,0)</f>
        <v>52.521523094863859</v>
      </c>
    </row>
    <row r="428" spans="1:17" x14ac:dyDescent="0.25">
      <c r="A428" s="27" t="s">
        <v>854</v>
      </c>
      <c r="B428" s="27" t="str">
        <f>VLOOKUP(A428,'Customer Name'!A427:E2762,4,0)</f>
        <v>Taryn L</v>
      </c>
      <c r="C428" s="27">
        <f>VLOOKUP(A428,Table7[#All],2,0)</f>
        <v>22.2</v>
      </c>
      <c r="D428" s="27">
        <f>VLOOKUP(A428,Table7[#All],3,0)</f>
        <v>5.51</v>
      </c>
      <c r="E428" s="27" t="str">
        <f>VLOOKUP(A428,Table7[#All],4,0)</f>
        <v>No</v>
      </c>
      <c r="F428" s="27" t="str">
        <f>VLOOKUP(A428,Table7[#All],5,0)</f>
        <v>No</v>
      </c>
      <c r="G428" s="27" t="str">
        <f>VLOOKUP(A428,Table7[#All],6,0)</f>
        <v>No</v>
      </c>
      <c r="H428" s="27">
        <f>VLOOKUP(A428,'Medical Examination'!A427:M2762,11,0)</f>
        <v>0</v>
      </c>
      <c r="I428" s="27" t="str">
        <f>VLOOKUP(A428,'Medical Examination'!A427:M2762,10,0)</f>
        <v>yes</v>
      </c>
      <c r="J428" s="27" t="str">
        <f>VLOOKUP(A428,'Medical Examination'!A427:M2762,12,0)</f>
        <v>Normal Weight</v>
      </c>
      <c r="K428" s="27" t="str">
        <f>VLOOKUP(A428,'Medical Examination'!A427:M2762,13,0)</f>
        <v>Normal</v>
      </c>
      <c r="L428" s="27" t="str">
        <f>VLOOKUP(A428,'Hospitalisation Details'!A427:R2770,17,0)</f>
        <v>7-Oct-1999</v>
      </c>
      <c r="M428" s="28">
        <f>VLOOKUP(A428,'Hospitalisation Details'!$A$1:$R$2344,6,0)</f>
        <v>24387.74</v>
      </c>
      <c r="N428" s="27" t="str">
        <f>VLOOKUP(A428,'Hospitalisation Details'!$A$1:$R$2344,14,0)</f>
        <v>tier - 2</v>
      </c>
      <c r="O428" s="27" t="str">
        <f>VLOOKUP(A428,'Hospitalisation Details'!$A$1:$R$2344,15,0)</f>
        <v>tier - 1</v>
      </c>
      <c r="P428" s="27" t="str">
        <f>VLOOKUP(A428,'Hospitalisation Details'!$A$1:$R$2344,16,0)</f>
        <v>R1011</v>
      </c>
      <c r="Q428" s="37">
        <f>VLOOKUP(A428,'Hospitalisation Details'!A427:R2770,18,0)</f>
        <v>23.669368086737489</v>
      </c>
    </row>
    <row r="429" spans="1:17" x14ac:dyDescent="0.25">
      <c r="A429" s="27" t="s">
        <v>856</v>
      </c>
      <c r="B429" s="27" t="str">
        <f>VLOOKUP(A429,'Customer Name'!A428:E2763,4,0)</f>
        <v>Temima</v>
      </c>
      <c r="C429" s="27">
        <f>VLOOKUP(A429,Table7[#All],2,0)</f>
        <v>25.71</v>
      </c>
      <c r="D429" s="27">
        <f>VLOOKUP(A429,Table7[#All],3,0)</f>
        <v>4.18</v>
      </c>
      <c r="E429" s="27" t="str">
        <f>VLOOKUP(A429,Table7[#All],4,0)</f>
        <v>No</v>
      </c>
      <c r="F429" s="27" t="str">
        <f>VLOOKUP(A429,Table7[#All],5,0)</f>
        <v>yes</v>
      </c>
      <c r="G429" s="27" t="str">
        <f>VLOOKUP(A429,Table7[#All],6,0)</f>
        <v>No</v>
      </c>
      <c r="H429" s="27">
        <f>VLOOKUP(A429,'Medical Examination'!A428:M2763,11,0)</f>
        <v>1</v>
      </c>
      <c r="I429" s="27" t="str">
        <f>VLOOKUP(A429,'Medical Examination'!A428:M2763,10,0)</f>
        <v>yes</v>
      </c>
      <c r="J429" s="27" t="str">
        <f>VLOOKUP(A429,'Medical Examination'!A428:M2763,12,0)</f>
        <v>Overweight</v>
      </c>
      <c r="K429" s="27" t="str">
        <f>VLOOKUP(A429,'Medical Examination'!A428:M2763,13,0)</f>
        <v>Normal</v>
      </c>
      <c r="L429" s="27" t="str">
        <f>VLOOKUP(A429,'Hospitalisation Details'!A428:R2771,17,0)</f>
        <v>3-Aug-2004</v>
      </c>
      <c r="M429" s="28">
        <f>VLOOKUP(A429,'Hospitalisation Details'!$A$1:$R$2344,6,0)</f>
        <v>24294.02</v>
      </c>
      <c r="N429" s="27" t="str">
        <f>VLOOKUP(A429,'Hospitalisation Details'!$A$1:$R$2344,14,0)</f>
        <v>tier - 2</v>
      </c>
      <c r="O429" s="27" t="str">
        <f>VLOOKUP(A429,'Hospitalisation Details'!$A$1:$R$2344,15,0)</f>
        <v>tier - 1</v>
      </c>
      <c r="P429" s="27" t="str">
        <f>VLOOKUP(A429,'Hospitalisation Details'!$A$1:$R$2344,16,0)</f>
        <v>R1011</v>
      </c>
      <c r="Q429" s="37">
        <f>VLOOKUP(A429,'Hospitalisation Details'!A428:R2771,18,0)</f>
        <v>18.844626967830255</v>
      </c>
    </row>
    <row r="430" spans="1:17" x14ac:dyDescent="0.25">
      <c r="A430" s="27" t="s">
        <v>858</v>
      </c>
      <c r="B430" s="27" t="str">
        <f>VLOOKUP(A430,'Customer Name'!A429:E2764,4,0)</f>
        <v>Jennifer</v>
      </c>
      <c r="C430" s="27">
        <f>VLOOKUP(A430,Table7[#All],2,0)</f>
        <v>41.91</v>
      </c>
      <c r="D430" s="27">
        <f>VLOOKUP(A430,Table7[#All],3,0)</f>
        <v>5.98</v>
      </c>
      <c r="E430" s="27" t="str">
        <f>VLOOKUP(A430,Table7[#All],4,0)</f>
        <v>yes</v>
      </c>
      <c r="F430" s="27" t="str">
        <f>VLOOKUP(A430,Table7[#All],5,0)</f>
        <v>No</v>
      </c>
      <c r="G430" s="27" t="str">
        <f>VLOOKUP(A430,Table7[#All],6,0)</f>
        <v>No</v>
      </c>
      <c r="H430" s="27">
        <f>VLOOKUP(A430,'Medical Examination'!A429:M2764,11,0)</f>
        <v>1</v>
      </c>
      <c r="I430" s="27" t="str">
        <f>VLOOKUP(A430,'Medical Examination'!A429:M2764,10,0)</f>
        <v>No</v>
      </c>
      <c r="J430" s="27" t="str">
        <f>VLOOKUP(A430,'Medical Examination'!A429:M2764,12,0)</f>
        <v>Obesity</v>
      </c>
      <c r="K430" s="27" t="str">
        <f>VLOOKUP(A430,'Medical Examination'!A429:M2764,13,0)</f>
        <v>Prediabetes</v>
      </c>
      <c r="L430" s="27" t="str">
        <f>VLOOKUP(A430,'Hospitalisation Details'!A429:R2772,17,0)</f>
        <v>16-Dec-1964</v>
      </c>
      <c r="M430" s="28">
        <f>VLOOKUP(A430,'Hospitalisation Details'!$A$1:$R$2344,6,0)</f>
        <v>24227.34</v>
      </c>
      <c r="N430" s="27" t="str">
        <f>VLOOKUP(A430,'Hospitalisation Details'!$A$1:$R$2344,14,0)</f>
        <v>tier - 2</v>
      </c>
      <c r="O430" s="27" t="str">
        <f>VLOOKUP(A430,'Hospitalisation Details'!$A$1:$R$2344,15,0)</f>
        <v>tier - 1</v>
      </c>
      <c r="P430" s="27" t="str">
        <f>VLOOKUP(A430,'Hospitalisation Details'!$A$1:$R$2344,16,0)</f>
        <v>R1013</v>
      </c>
      <c r="Q430" s="37">
        <f>VLOOKUP(A430,'Hospitalisation Details'!A429:R2772,18,0)</f>
        <v>58.475017111567418</v>
      </c>
    </row>
    <row r="431" spans="1:17" x14ac:dyDescent="0.25">
      <c r="A431" s="27" t="s">
        <v>860</v>
      </c>
      <c r="B431" s="27" t="str">
        <f>VLOOKUP(A431,'Customer Name'!A430:E2765,4,0)</f>
        <v>Serena M.</v>
      </c>
      <c r="C431" s="27">
        <f>VLOOKUP(A431,Table7[#All],2,0)</f>
        <v>25.85</v>
      </c>
      <c r="D431" s="27">
        <f>VLOOKUP(A431,Table7[#All],3,0)</f>
        <v>10.16</v>
      </c>
      <c r="E431" s="27" t="str">
        <f>VLOOKUP(A431,Table7[#All],4,0)</f>
        <v>No</v>
      </c>
      <c r="F431" s="27" t="str">
        <f>VLOOKUP(A431,Table7[#All],5,0)</f>
        <v>No</v>
      </c>
      <c r="G431" s="27" t="str">
        <f>VLOOKUP(A431,Table7[#All],6,0)</f>
        <v>No</v>
      </c>
      <c r="H431" s="27">
        <f>VLOOKUP(A431,'Medical Examination'!A430:M2765,11,0)</f>
        <v>0</v>
      </c>
      <c r="I431" s="27" t="str">
        <f>VLOOKUP(A431,'Medical Examination'!A430:M2765,10,0)</f>
        <v>yes</v>
      </c>
      <c r="J431" s="27" t="str">
        <f>VLOOKUP(A431,'Medical Examination'!A430:M2765,12,0)</f>
        <v>Overweight</v>
      </c>
      <c r="K431" s="27" t="str">
        <f>VLOOKUP(A431,'Medical Examination'!A430:M2765,13,0)</f>
        <v>Diabetes</v>
      </c>
      <c r="L431" s="27" t="str">
        <f>VLOOKUP(A431,'Hospitalisation Details'!A430:R2773,17,0)</f>
        <v>10-Sep-1974</v>
      </c>
      <c r="M431" s="28">
        <f>VLOOKUP(A431,'Hospitalisation Details'!$A$1:$R$2344,6,0)</f>
        <v>24180.93</v>
      </c>
      <c r="N431" s="27" t="str">
        <f>VLOOKUP(A431,'Hospitalisation Details'!$A$1:$R$2344,14,0)</f>
        <v>tier - 2</v>
      </c>
      <c r="O431" s="27" t="str">
        <f>VLOOKUP(A431,'Hospitalisation Details'!$A$1:$R$2344,15,0)</f>
        <v>tier - 1</v>
      </c>
      <c r="P431" s="27" t="str">
        <f>VLOOKUP(A431,'Hospitalisation Details'!$A$1:$R$2344,16,0)</f>
        <v>R1013</v>
      </c>
      <c r="Q431" s="37">
        <f>VLOOKUP(A431,'Hospitalisation Details'!A430:R2773,18,0)</f>
        <v>48.743292081918739</v>
      </c>
    </row>
    <row r="432" spans="1:17" x14ac:dyDescent="0.25">
      <c r="A432" s="27" t="s">
        <v>862</v>
      </c>
      <c r="B432" s="27" t="str">
        <f>VLOOKUP(A432,'Customer Name'!A431:E2766,4,0)</f>
        <v>Victoria M.</v>
      </c>
      <c r="C432" s="27">
        <f>VLOOKUP(A432,Table7[#All],2,0)</f>
        <v>23.844999999999999</v>
      </c>
      <c r="D432" s="27">
        <f>VLOOKUP(A432,Table7[#All],3,0)</f>
        <v>11.71</v>
      </c>
      <c r="E432" s="27" t="str">
        <f>VLOOKUP(A432,Table7[#All],4,0)</f>
        <v>No</v>
      </c>
      <c r="F432" s="27" t="str">
        <f>VLOOKUP(A432,Table7[#All],5,0)</f>
        <v>No</v>
      </c>
      <c r="G432" s="27" t="str">
        <f>VLOOKUP(A432,Table7[#All],6,0)</f>
        <v>No</v>
      </c>
      <c r="H432" s="27">
        <f>VLOOKUP(A432,'Medical Examination'!A431:M2766,11,0)</f>
        <v>2</v>
      </c>
      <c r="I432" s="27" t="str">
        <f>VLOOKUP(A432,'Medical Examination'!A431:M2766,10,0)</f>
        <v>yes</v>
      </c>
      <c r="J432" s="27" t="str">
        <f>VLOOKUP(A432,'Medical Examination'!A431:M2766,12,0)</f>
        <v>Normal Weight</v>
      </c>
      <c r="K432" s="27" t="str">
        <f>VLOOKUP(A432,'Medical Examination'!A431:M2766,13,0)</f>
        <v>Diabetes</v>
      </c>
      <c r="L432" s="27" t="str">
        <f>VLOOKUP(A432,'Hospitalisation Details'!A431:R2774,17,0)</f>
        <v>13-Jun-1973</v>
      </c>
      <c r="M432" s="28">
        <f>VLOOKUP(A432,'Hospitalisation Details'!$A$1:$R$2344,6,0)</f>
        <v>24106.91</v>
      </c>
      <c r="N432" s="27" t="str">
        <f>VLOOKUP(A432,'Hospitalisation Details'!$A$1:$R$2344,14,0)</f>
        <v>tier - 2</v>
      </c>
      <c r="O432" s="27" t="str">
        <f>VLOOKUP(A432,'Hospitalisation Details'!$A$1:$R$2344,15,0)</f>
        <v>tier - 2</v>
      </c>
      <c r="P432" s="27" t="str">
        <f>VLOOKUP(A432,'Hospitalisation Details'!$A$1:$R$2344,16,0)</f>
        <v>R1024</v>
      </c>
      <c r="Q432" s="37">
        <f>VLOOKUP(A432,'Hospitalisation Details'!A431:R2774,18,0)</f>
        <v>49.986954421001769</v>
      </c>
    </row>
    <row r="433" spans="1:17" x14ac:dyDescent="0.25">
      <c r="A433" s="27" t="s">
        <v>864</v>
      </c>
      <c r="B433" s="27" t="str">
        <f>VLOOKUP(A433,'Customer Name'!A432:E2767,4,0)</f>
        <v>Phoebe</v>
      </c>
      <c r="C433" s="27">
        <f>VLOOKUP(A433,Table7[#All],2,0)</f>
        <v>30.59</v>
      </c>
      <c r="D433" s="27">
        <f>VLOOKUP(A433,Table7[#All],3,0)</f>
        <v>5.23</v>
      </c>
      <c r="E433" s="27" t="str">
        <f>VLOOKUP(A433,Table7[#All],4,0)</f>
        <v>No</v>
      </c>
      <c r="F433" s="27" t="str">
        <f>VLOOKUP(A433,Table7[#All],5,0)</f>
        <v>No</v>
      </c>
      <c r="G433" s="27" t="str">
        <f>VLOOKUP(A433,Table7[#All],6,0)</f>
        <v>Yes</v>
      </c>
      <c r="H433" s="27">
        <f>VLOOKUP(A433,'Medical Examination'!A432:M2767,11,0)</f>
        <v>1</v>
      </c>
      <c r="I433" s="27" t="str">
        <f>VLOOKUP(A433,'Medical Examination'!A432:M2767,10,0)</f>
        <v>No</v>
      </c>
      <c r="J433" s="27" t="str">
        <f>VLOOKUP(A433,'Medical Examination'!A432:M2767,12,0)</f>
        <v>Obesity</v>
      </c>
      <c r="K433" s="27" t="str">
        <f>VLOOKUP(A433,'Medical Examination'!A432:M2767,13,0)</f>
        <v>Normal</v>
      </c>
      <c r="L433" s="27" t="str">
        <f>VLOOKUP(A433,'Hospitalisation Details'!A432:R2775,17,0)</f>
        <v>30-Dec-2003</v>
      </c>
      <c r="M433" s="28">
        <f>VLOOKUP(A433,'Hospitalisation Details'!$A$1:$R$2344,6,0)</f>
        <v>24059.68</v>
      </c>
      <c r="N433" s="27" t="str">
        <f>VLOOKUP(A433,'Hospitalisation Details'!$A$1:$R$2344,14,0)</f>
        <v>tier - 2</v>
      </c>
      <c r="O433" s="27" t="str">
        <f>VLOOKUP(A433,'Hospitalisation Details'!$A$1:$R$2344,15,0)</f>
        <v>tier - 2</v>
      </c>
      <c r="P433" s="27" t="str">
        <f>VLOOKUP(A433,'Hospitalisation Details'!$A$1:$R$2344,16,0)</f>
        <v>R1012</v>
      </c>
      <c r="Q433" s="37">
        <f>VLOOKUP(A433,'Hospitalisation Details'!A432:R2775,18,0)</f>
        <v>19.439374185136899</v>
      </c>
    </row>
    <row r="434" spans="1:17" x14ac:dyDescent="0.25">
      <c r="A434" s="27" t="s">
        <v>866</v>
      </c>
      <c r="B434" s="27" t="str">
        <f>VLOOKUP(A434,'Customer Name'!A433:E2768,4,0)</f>
        <v>Corey</v>
      </c>
      <c r="C434" s="27">
        <f>VLOOKUP(A434,Table7[#All],2,0)</f>
        <v>24.795000000000002</v>
      </c>
      <c r="D434" s="27">
        <f>VLOOKUP(A434,Table7[#All],3,0)</f>
        <v>6.85</v>
      </c>
      <c r="E434" s="27" t="str">
        <f>VLOOKUP(A434,Table7[#All],4,0)</f>
        <v>No</v>
      </c>
      <c r="F434" s="27" t="str">
        <f>VLOOKUP(A434,Table7[#All],5,0)</f>
        <v>No</v>
      </c>
      <c r="G434" s="27" t="str">
        <f>VLOOKUP(A434,Table7[#All],6,0)</f>
        <v>No</v>
      </c>
      <c r="H434" s="27">
        <f>VLOOKUP(A434,'Medical Examination'!A433:M2768,11,0)</f>
        <v>0</v>
      </c>
      <c r="I434" s="27" t="str">
        <f>VLOOKUP(A434,'Medical Examination'!A433:M2768,10,0)</f>
        <v>yes</v>
      </c>
      <c r="J434" s="27" t="str">
        <f>VLOOKUP(A434,'Medical Examination'!A433:M2768,12,0)</f>
        <v>Normal Weight</v>
      </c>
      <c r="K434" s="27" t="str">
        <f>VLOOKUP(A434,'Medical Examination'!A433:M2768,13,0)</f>
        <v>Diabetes</v>
      </c>
      <c r="L434" s="27" t="str">
        <f>VLOOKUP(A434,'Hospitalisation Details'!A433:R2776,17,0)</f>
        <v>10-Jul-1971</v>
      </c>
      <c r="M434" s="28">
        <f>VLOOKUP(A434,'Hospitalisation Details'!$A$1:$R$2344,6,0)</f>
        <v>23967.38</v>
      </c>
      <c r="N434" s="27" t="str">
        <f>VLOOKUP(A434,'Hospitalisation Details'!$A$1:$R$2344,14,0)</f>
        <v>tier - 2</v>
      </c>
      <c r="O434" s="27" t="str">
        <f>VLOOKUP(A434,'Hospitalisation Details'!$A$1:$R$2344,15,0)</f>
        <v>tier - 2</v>
      </c>
      <c r="P434" s="27" t="str">
        <f>VLOOKUP(A434,'Hospitalisation Details'!$A$1:$R$2344,16,0)</f>
        <v>R1012</v>
      </c>
      <c r="Q434" s="37">
        <f>VLOOKUP(A434,'Hospitalisation Details'!A433:R2776,18,0)</f>
        <v>51.913059200330608</v>
      </c>
    </row>
    <row r="435" spans="1:17" x14ac:dyDescent="0.25">
      <c r="A435" s="27" t="s">
        <v>868</v>
      </c>
      <c r="B435" s="27" t="str">
        <f>VLOOKUP(A435,'Customer Name'!A434:E2769,4,0)</f>
        <v>Rebecca</v>
      </c>
      <c r="C435" s="27">
        <f>VLOOKUP(A435,Table7[#All],2,0)</f>
        <v>24.13</v>
      </c>
      <c r="D435" s="27">
        <f>VLOOKUP(A435,Table7[#All],3,0)</f>
        <v>7.05</v>
      </c>
      <c r="E435" s="27" t="str">
        <f>VLOOKUP(A435,Table7[#All],4,0)</f>
        <v>yes</v>
      </c>
      <c r="F435" s="27" t="str">
        <f>VLOOKUP(A435,Table7[#All],5,0)</f>
        <v>No</v>
      </c>
      <c r="G435" s="27" t="str">
        <f>VLOOKUP(A435,Table7[#All],6,0)</f>
        <v>No</v>
      </c>
      <c r="H435" s="27">
        <f>VLOOKUP(A435,'Medical Examination'!A434:M2769,11,0)</f>
        <v>2</v>
      </c>
      <c r="I435" s="27" t="str">
        <f>VLOOKUP(A435,'Medical Examination'!A434:M2769,10,0)</f>
        <v>yes</v>
      </c>
      <c r="J435" s="27" t="str">
        <f>VLOOKUP(A435,'Medical Examination'!A434:M2769,12,0)</f>
        <v>Normal Weight</v>
      </c>
      <c r="K435" s="27" t="str">
        <f>VLOOKUP(A435,'Medical Examination'!A434:M2769,13,0)</f>
        <v>Diabetes</v>
      </c>
      <c r="L435" s="27" t="str">
        <f>VLOOKUP(A435,'Hospitalisation Details'!A434:R2777,17,0)</f>
        <v>8-Aug-1970</v>
      </c>
      <c r="M435" s="28">
        <f>VLOOKUP(A435,'Hospitalisation Details'!$A$1:$R$2344,6,0)</f>
        <v>23887.66</v>
      </c>
      <c r="N435" s="27" t="str">
        <f>VLOOKUP(A435,'Hospitalisation Details'!$A$1:$R$2344,14,0)</f>
        <v>tier - 2</v>
      </c>
      <c r="O435" s="27" t="str">
        <f>VLOOKUP(A435,'Hospitalisation Details'!$A$1:$R$2344,15,0)</f>
        <v>tier - 3</v>
      </c>
      <c r="P435" s="27" t="str">
        <f>VLOOKUP(A435,'Hospitalisation Details'!$A$1:$R$2344,16,0)</f>
        <v>R1012</v>
      </c>
      <c r="Q435" s="37">
        <f>VLOOKUP(A435,'Hospitalisation Details'!A434:R2777,18,0)</f>
        <v>52.833645997059271</v>
      </c>
    </row>
    <row r="436" spans="1:17" x14ac:dyDescent="0.25">
      <c r="A436" s="27" t="s">
        <v>870</v>
      </c>
      <c r="B436" s="27" t="str">
        <f>VLOOKUP(A436,'Customer Name'!A435:E2770,4,0)</f>
        <v>Nicholas D</v>
      </c>
      <c r="C436" s="27">
        <f>VLOOKUP(A436,Table7[#All],2,0)</f>
        <v>25.84</v>
      </c>
      <c r="D436" s="27">
        <f>VLOOKUP(A436,Table7[#All],3,0)</f>
        <v>11.64</v>
      </c>
      <c r="E436" s="27" t="str">
        <f>VLOOKUP(A436,Table7[#All],4,0)</f>
        <v>No</v>
      </c>
      <c r="F436" s="27" t="str">
        <f>VLOOKUP(A436,Table7[#All],5,0)</f>
        <v>No</v>
      </c>
      <c r="G436" s="27" t="str">
        <f>VLOOKUP(A436,Table7[#All],6,0)</f>
        <v>No</v>
      </c>
      <c r="H436" s="27">
        <f>VLOOKUP(A436,'Medical Examination'!A435:M2770,11,0)</f>
        <v>2</v>
      </c>
      <c r="I436" s="27" t="str">
        <f>VLOOKUP(A436,'Medical Examination'!A435:M2770,10,0)</f>
        <v>yes</v>
      </c>
      <c r="J436" s="27" t="str">
        <f>VLOOKUP(A436,'Medical Examination'!A435:M2770,12,0)</f>
        <v>Overweight</v>
      </c>
      <c r="K436" s="27" t="str">
        <f>VLOOKUP(A436,'Medical Examination'!A435:M2770,13,0)</f>
        <v>Diabetes</v>
      </c>
      <c r="L436" s="27" t="str">
        <f>VLOOKUP(A436,'Hospitalisation Details'!A435:R2778,17,0)</f>
        <v>27-Jun-1973</v>
      </c>
      <c r="M436" s="28">
        <f>VLOOKUP(A436,'Hospitalisation Details'!$A$1:$R$2344,6,0)</f>
        <v>23807.24</v>
      </c>
      <c r="N436" s="27" t="str">
        <f>VLOOKUP(A436,'Hospitalisation Details'!$A$1:$R$2344,14,0)</f>
        <v>tier - 2</v>
      </c>
      <c r="O436" s="27" t="str">
        <f>VLOOKUP(A436,'Hospitalisation Details'!$A$1:$R$2344,15,0)</f>
        <v>tier - 3</v>
      </c>
      <c r="P436" s="27" t="str">
        <f>VLOOKUP(A436,'Hospitalisation Details'!$A$1:$R$2344,16,0)</f>
        <v>R1012</v>
      </c>
      <c r="Q436" s="37">
        <f>VLOOKUP(A436,'Hospitalisation Details'!A435:R2778,18,0)</f>
        <v>49.948622966661297</v>
      </c>
    </row>
    <row r="437" spans="1:17" x14ac:dyDescent="0.25">
      <c r="A437" s="27" t="s">
        <v>872</v>
      </c>
      <c r="B437" s="27" t="str">
        <f>VLOOKUP(A437,'Customer Name'!A436:E2771,4,0)</f>
        <v>Christian</v>
      </c>
      <c r="C437" s="27">
        <f>VLOOKUP(A437,Table7[#All],2,0)</f>
        <v>28</v>
      </c>
      <c r="D437" s="27">
        <f>VLOOKUP(A437,Table7[#All],3,0)</f>
        <v>10.52</v>
      </c>
      <c r="E437" s="27" t="str">
        <f>VLOOKUP(A437,Table7[#All],4,0)</f>
        <v>No</v>
      </c>
      <c r="F437" s="27" t="str">
        <f>VLOOKUP(A437,Table7[#All],5,0)</f>
        <v>No</v>
      </c>
      <c r="G437" s="27" t="str">
        <f>VLOOKUP(A437,Table7[#All],6,0)</f>
        <v>No</v>
      </c>
      <c r="H437" s="27">
        <f>VLOOKUP(A437,'Medical Examination'!A436:M2771,11,0)</f>
        <v>0</v>
      </c>
      <c r="I437" s="27" t="str">
        <f>VLOOKUP(A437,'Medical Examination'!A436:M2771,10,0)</f>
        <v>yes</v>
      </c>
      <c r="J437" s="27" t="str">
        <f>VLOOKUP(A437,'Medical Examination'!A436:M2771,12,0)</f>
        <v>Overweight</v>
      </c>
      <c r="K437" s="27" t="str">
        <f>VLOOKUP(A437,'Medical Examination'!A436:M2771,13,0)</f>
        <v>Diabetes</v>
      </c>
      <c r="L437" s="27" t="str">
        <f>VLOOKUP(A437,'Hospitalisation Details'!A436:R2779,17,0)</f>
        <v>2-Jun-1974</v>
      </c>
      <c r="M437" s="28">
        <f>VLOOKUP(A437,'Hospitalisation Details'!$A$1:$R$2344,6,0)</f>
        <v>23568.27</v>
      </c>
      <c r="N437" s="27" t="str">
        <f>VLOOKUP(A437,'Hospitalisation Details'!$A$1:$R$2344,14,0)</f>
        <v>tier - 2</v>
      </c>
      <c r="O437" s="27" t="str">
        <f>VLOOKUP(A437,'Hospitalisation Details'!$A$1:$R$2344,15,0)</f>
        <v>tier - 2</v>
      </c>
      <c r="P437" s="27" t="str">
        <f>VLOOKUP(A437,'Hospitalisation Details'!$A$1:$R$2344,16,0)</f>
        <v>R1011</v>
      </c>
      <c r="Q437" s="37">
        <f>VLOOKUP(A437,'Hospitalisation Details'!A436:R2779,18,0)</f>
        <v>49.01708465666411</v>
      </c>
    </row>
    <row r="438" spans="1:17" x14ac:dyDescent="0.25">
      <c r="A438" s="27" t="s">
        <v>874</v>
      </c>
      <c r="B438" s="27" t="str">
        <f>VLOOKUP(A438,'Customer Name'!A437:E2772,4,0)</f>
        <v>Jonathon S.</v>
      </c>
      <c r="C438" s="27">
        <f>VLOOKUP(A438,Table7[#All],2,0)</f>
        <v>34.1</v>
      </c>
      <c r="D438" s="27">
        <f>VLOOKUP(A438,Table7[#All],3,0)</f>
        <v>4.01</v>
      </c>
      <c r="E438" s="27" t="str">
        <f>VLOOKUP(A438,Table7[#All],4,0)</f>
        <v>yes</v>
      </c>
      <c r="F438" s="27" t="str">
        <f>VLOOKUP(A438,Table7[#All],5,0)</f>
        <v>No</v>
      </c>
      <c r="G438" s="27" t="str">
        <f>VLOOKUP(A438,Table7[#All],6,0)</f>
        <v>Yes</v>
      </c>
      <c r="H438" s="27">
        <f>VLOOKUP(A438,'Medical Examination'!A437:M2772,11,0)</f>
        <v>1</v>
      </c>
      <c r="I438" s="27" t="str">
        <f>VLOOKUP(A438,'Medical Examination'!A437:M2772,10,0)</f>
        <v>No</v>
      </c>
      <c r="J438" s="27" t="str">
        <f>VLOOKUP(A438,'Medical Examination'!A437:M2772,12,0)</f>
        <v>Obesity</v>
      </c>
      <c r="K438" s="27" t="str">
        <f>VLOOKUP(A438,'Medical Examination'!A437:M2772,13,0)</f>
        <v>Normal</v>
      </c>
      <c r="L438" s="27" t="str">
        <f>VLOOKUP(A438,'Hospitalisation Details'!A437:R2780,17,0)</f>
        <v>26-Aug-1983</v>
      </c>
      <c r="M438" s="28">
        <f>VLOOKUP(A438,'Hospitalisation Details'!$A$1:$R$2344,6,0)</f>
        <v>23563.02</v>
      </c>
      <c r="N438" s="27" t="str">
        <f>VLOOKUP(A438,'Hospitalisation Details'!$A$1:$R$2344,14,0)</f>
        <v>tier - 2</v>
      </c>
      <c r="O438" s="27" t="str">
        <f>VLOOKUP(A438,'Hospitalisation Details'!$A$1:$R$2344,15,0)</f>
        <v>tier - 2</v>
      </c>
      <c r="P438" s="27" t="str">
        <f>VLOOKUP(A438,'Hospitalisation Details'!$A$1:$R$2344,16,0)</f>
        <v>R1013</v>
      </c>
      <c r="Q438" s="37">
        <f>VLOOKUP(A438,'Hospitalisation Details'!A437:R2780,18,0)</f>
        <v>39.784373956594322</v>
      </c>
    </row>
    <row r="439" spans="1:17" x14ac:dyDescent="0.25">
      <c r="A439" s="27" t="s">
        <v>876</v>
      </c>
      <c r="B439" s="27" t="str">
        <f>VLOOKUP(A439,'Customer Name'!A438:E2773,4,0)</f>
        <v>Caroline</v>
      </c>
      <c r="C439" s="27">
        <f>VLOOKUP(A439,Table7[#All],2,0)</f>
        <v>26.125</v>
      </c>
      <c r="D439" s="27">
        <f>VLOOKUP(A439,Table7[#All],3,0)</f>
        <v>8.56</v>
      </c>
      <c r="E439" s="27" t="str">
        <f>VLOOKUP(A439,Table7[#All],4,0)</f>
        <v>yes</v>
      </c>
      <c r="F439" s="27" t="str">
        <f>VLOOKUP(A439,Table7[#All],5,0)</f>
        <v>No</v>
      </c>
      <c r="G439" s="27" t="str">
        <f>VLOOKUP(A439,Table7[#All],6,0)</f>
        <v>No</v>
      </c>
      <c r="H439" s="27">
        <f>VLOOKUP(A439,'Medical Examination'!A438:M2773,11,0)</f>
        <v>1</v>
      </c>
      <c r="I439" s="27" t="str">
        <f>VLOOKUP(A439,'Medical Examination'!A438:M2773,10,0)</f>
        <v>yes</v>
      </c>
      <c r="J439" s="27" t="str">
        <f>VLOOKUP(A439,'Medical Examination'!A438:M2773,12,0)</f>
        <v>Overweight</v>
      </c>
      <c r="K439" s="27" t="str">
        <f>VLOOKUP(A439,'Medical Examination'!A438:M2773,13,0)</f>
        <v>Diabetes</v>
      </c>
      <c r="L439" s="27" t="str">
        <f>VLOOKUP(A439,'Hospitalisation Details'!A438:R2781,17,0)</f>
        <v>13-Nov-1975</v>
      </c>
      <c r="M439" s="28">
        <f>VLOOKUP(A439,'Hospitalisation Details'!$A$1:$R$2344,6,0)</f>
        <v>23401.31</v>
      </c>
      <c r="N439" s="27" t="str">
        <f>VLOOKUP(A439,'Hospitalisation Details'!$A$1:$R$2344,14,0)</f>
        <v>tier - 2</v>
      </c>
      <c r="O439" s="27" t="str">
        <f>VLOOKUP(A439,'Hospitalisation Details'!$A$1:$R$2344,15,0)</f>
        <v>tier - 3</v>
      </c>
      <c r="P439" s="27" t="str">
        <f>VLOOKUP(A439,'Hospitalisation Details'!$A$1:$R$2344,16,0)</f>
        <v>R1024</v>
      </c>
      <c r="Q439" s="37">
        <f>VLOOKUP(A439,'Hospitalisation Details'!A438:R2781,18,0)</f>
        <v>47.568084036430683</v>
      </c>
    </row>
    <row r="440" spans="1:17" x14ac:dyDescent="0.25">
      <c r="A440" s="27" t="s">
        <v>878</v>
      </c>
      <c r="B440" s="27" t="str">
        <f>VLOOKUP(A440,'Customer Name'!A439:E2774,4,0)</f>
        <v>Joshua D.</v>
      </c>
      <c r="C440" s="27">
        <f>VLOOKUP(A440,Table7[#All],2,0)</f>
        <v>25.6</v>
      </c>
      <c r="D440" s="27">
        <f>VLOOKUP(A440,Table7[#All],3,0)</f>
        <v>10.5</v>
      </c>
      <c r="E440" s="27" t="str">
        <f>VLOOKUP(A440,Table7[#All],4,0)</f>
        <v>No</v>
      </c>
      <c r="F440" s="27" t="str">
        <f>VLOOKUP(A440,Table7[#All],5,0)</f>
        <v>No</v>
      </c>
      <c r="G440" s="27" t="str">
        <f>VLOOKUP(A440,Table7[#All],6,0)</f>
        <v>No</v>
      </c>
      <c r="H440" s="27">
        <f>VLOOKUP(A440,'Medical Examination'!A439:M2774,11,0)</f>
        <v>2</v>
      </c>
      <c r="I440" s="27" t="str">
        <f>VLOOKUP(A440,'Medical Examination'!A439:M2774,10,0)</f>
        <v>yes</v>
      </c>
      <c r="J440" s="27" t="str">
        <f>VLOOKUP(A440,'Medical Examination'!A439:M2774,12,0)</f>
        <v>Overweight</v>
      </c>
      <c r="K440" s="27" t="str">
        <f>VLOOKUP(A440,'Medical Examination'!A439:M2774,13,0)</f>
        <v>Diabetes</v>
      </c>
      <c r="L440" s="27" t="str">
        <f>VLOOKUP(A440,'Hospitalisation Details'!A439:R2782,17,0)</f>
        <v>22-Oct-1973</v>
      </c>
      <c r="M440" s="28">
        <f>VLOOKUP(A440,'Hospitalisation Details'!$A$1:$R$2344,6,0)</f>
        <v>23306.55</v>
      </c>
      <c r="N440" s="27" t="str">
        <f>VLOOKUP(A440,'Hospitalisation Details'!$A$1:$R$2344,14,0)</f>
        <v>tier - 2</v>
      </c>
      <c r="O440" s="27" t="str">
        <f>VLOOKUP(A440,'Hospitalisation Details'!$A$1:$R$2344,15,0)</f>
        <v>tier - 2</v>
      </c>
      <c r="P440" s="27" t="str">
        <f>VLOOKUP(A440,'Hospitalisation Details'!$A$1:$R$2344,16,0)</f>
        <v>R1011</v>
      </c>
      <c r="Q440" s="37">
        <f>VLOOKUP(A440,'Hospitalisation Details'!A439:R2782,18,0)</f>
        <v>49.628281526815911</v>
      </c>
    </row>
    <row r="441" spans="1:17" x14ac:dyDescent="0.25">
      <c r="A441" s="27" t="s">
        <v>880</v>
      </c>
      <c r="B441" s="27" t="str">
        <f>VLOOKUP(A441,'Customer Name'!A440:E2775,4,0)</f>
        <v>Nichole</v>
      </c>
      <c r="C441" s="27">
        <f>VLOOKUP(A441,Table7[#All],2,0)</f>
        <v>24.32</v>
      </c>
      <c r="D441" s="27">
        <f>VLOOKUP(A441,Table7[#All],3,0)</f>
        <v>6.39</v>
      </c>
      <c r="E441" s="27" t="str">
        <f>VLOOKUP(A441,Table7[#All],4,0)</f>
        <v>No</v>
      </c>
      <c r="F441" s="27" t="str">
        <f>VLOOKUP(A441,Table7[#All],5,0)</f>
        <v>No</v>
      </c>
      <c r="G441" s="27" t="str">
        <f>VLOOKUP(A441,Table7[#All],6,0)</f>
        <v>No</v>
      </c>
      <c r="H441" s="27">
        <f>VLOOKUP(A441,'Medical Examination'!A440:M2775,11,0)</f>
        <v>0</v>
      </c>
      <c r="I441" s="27" t="str">
        <f>VLOOKUP(A441,'Medical Examination'!A440:M2775,10,0)</f>
        <v>No</v>
      </c>
      <c r="J441" s="27" t="str">
        <f>VLOOKUP(A441,'Medical Examination'!A440:M2775,12,0)</f>
        <v>Normal Weight</v>
      </c>
      <c r="K441" s="27" t="str">
        <f>VLOOKUP(A441,'Medical Examination'!A440:M2775,13,0)</f>
        <v>Prediabetes</v>
      </c>
      <c r="L441" s="27" t="str">
        <f>VLOOKUP(A441,'Hospitalisation Details'!A440:R2783,17,0)</f>
        <v>3-Oct-1994</v>
      </c>
      <c r="M441" s="28">
        <f>VLOOKUP(A441,'Hospitalisation Details'!$A$1:$R$2344,6,0)</f>
        <v>23288.93</v>
      </c>
      <c r="N441" s="27" t="str">
        <f>VLOOKUP(A441,'Hospitalisation Details'!$A$1:$R$2344,14,0)</f>
        <v>tier - 2</v>
      </c>
      <c r="O441" s="27" t="str">
        <f>VLOOKUP(A441,'Hospitalisation Details'!$A$1:$R$2344,15,0)</f>
        <v>tier - 3</v>
      </c>
      <c r="P441" s="27" t="str">
        <f>VLOOKUP(A441,'Hospitalisation Details'!$A$1:$R$2344,16,0)</f>
        <v>R1024</v>
      </c>
      <c r="Q441" s="37">
        <f>VLOOKUP(A441,'Hospitalisation Details'!A440:R2783,18,0)</f>
        <v>28.680295701378114</v>
      </c>
    </row>
    <row r="442" spans="1:17" x14ac:dyDescent="0.25">
      <c r="A442" s="27" t="s">
        <v>882</v>
      </c>
      <c r="B442" s="27" t="str">
        <f>VLOOKUP(A442,'Customer Name'!A441:E2776,4,0)</f>
        <v>Denise M</v>
      </c>
      <c r="C442" s="27">
        <f>VLOOKUP(A442,Table7[#All],2,0)</f>
        <v>22.88</v>
      </c>
      <c r="D442" s="27">
        <f>VLOOKUP(A442,Table7[#All],3,0)</f>
        <v>5.71</v>
      </c>
      <c r="E442" s="27" t="str">
        <f>VLOOKUP(A442,Table7[#All],4,0)</f>
        <v>yes</v>
      </c>
      <c r="F442" s="27" t="str">
        <f>VLOOKUP(A442,Table7[#All],5,0)</f>
        <v>No</v>
      </c>
      <c r="G442" s="27" t="str">
        <f>VLOOKUP(A442,Table7[#All],6,0)</f>
        <v>Yes</v>
      </c>
      <c r="H442" s="27">
        <f>VLOOKUP(A442,'Medical Examination'!A441:M2776,11,0)</f>
        <v>1</v>
      </c>
      <c r="I442" s="27" t="str">
        <f>VLOOKUP(A442,'Medical Examination'!A441:M2776,10,0)</f>
        <v>yes</v>
      </c>
      <c r="J442" s="27" t="str">
        <f>VLOOKUP(A442,'Medical Examination'!A441:M2776,12,0)</f>
        <v>Normal Weight</v>
      </c>
      <c r="K442" s="27" t="str">
        <f>VLOOKUP(A442,'Medical Examination'!A441:M2776,13,0)</f>
        <v>Prediabetes</v>
      </c>
      <c r="L442" s="27" t="str">
        <f>VLOOKUP(A442,'Hospitalisation Details'!A441:R2784,17,0)</f>
        <v>14-Nov-1969</v>
      </c>
      <c r="M442" s="28">
        <f>VLOOKUP(A442,'Hospitalisation Details'!$A$1:$R$2344,6,0)</f>
        <v>23244.79</v>
      </c>
      <c r="N442" s="27" t="str">
        <f>VLOOKUP(A442,'Hospitalisation Details'!$A$1:$R$2344,14,0)</f>
        <v>tier - 2</v>
      </c>
      <c r="O442" s="27" t="str">
        <f>VLOOKUP(A442,'Hospitalisation Details'!$A$1:$R$2344,15,0)</f>
        <v>tier - 3</v>
      </c>
      <c r="P442" s="27" t="str">
        <f>VLOOKUP(A442,'Hospitalisation Details'!$A$1:$R$2344,16,0)</f>
        <v>R1013</v>
      </c>
      <c r="Q442" s="37">
        <f>VLOOKUP(A442,'Hospitalisation Details'!A441:R2784,18,0)</f>
        <v>53.56531262445241</v>
      </c>
    </row>
    <row r="443" spans="1:17" x14ac:dyDescent="0.25">
      <c r="A443" s="27" t="s">
        <v>884</v>
      </c>
      <c r="B443" s="27" t="str">
        <f>VLOOKUP(A443,'Customer Name'!A442:E2777,4,0)</f>
        <v>Peter R.</v>
      </c>
      <c r="C443" s="27">
        <f>VLOOKUP(A443,Table7[#All],2,0)</f>
        <v>24.984999999999999</v>
      </c>
      <c r="D443" s="27">
        <f>VLOOKUP(A443,Table7[#All],3,0)</f>
        <v>4.43</v>
      </c>
      <c r="E443" s="27" t="str">
        <f>VLOOKUP(A443,Table7[#All],4,0)</f>
        <v>yes</v>
      </c>
      <c r="F443" s="27" t="str">
        <f>VLOOKUP(A443,Table7[#All],5,0)</f>
        <v>No</v>
      </c>
      <c r="G443" s="27" t="str">
        <f>VLOOKUP(A443,Table7[#All],6,0)</f>
        <v>Yes</v>
      </c>
      <c r="H443" s="27">
        <f>VLOOKUP(A443,'Medical Examination'!A442:M2777,11,0)</f>
        <v>1</v>
      </c>
      <c r="I443" s="27" t="str">
        <f>VLOOKUP(A443,'Medical Examination'!A442:M2777,10,0)</f>
        <v>No</v>
      </c>
      <c r="J443" s="27" t="str">
        <f>VLOOKUP(A443,'Medical Examination'!A442:M2777,12,0)</f>
        <v>Normal Weight</v>
      </c>
      <c r="K443" s="27" t="str">
        <f>VLOOKUP(A443,'Medical Examination'!A442:M2777,13,0)</f>
        <v>Normal</v>
      </c>
      <c r="L443" s="27" t="str">
        <f>VLOOKUP(A443,'Hospitalisation Details'!A442:R2785,17,0)</f>
        <v>7-Aug-1997</v>
      </c>
      <c r="M443" s="28">
        <f>VLOOKUP(A443,'Hospitalisation Details'!$A$1:$R$2344,6,0)</f>
        <v>23241.47</v>
      </c>
      <c r="N443" s="27" t="str">
        <f>VLOOKUP(A443,'Hospitalisation Details'!$A$1:$R$2344,14,0)</f>
        <v>tier - 2</v>
      </c>
      <c r="O443" s="27" t="str">
        <f>VLOOKUP(A443,'Hospitalisation Details'!$A$1:$R$2344,15,0)</f>
        <v>tier - 3</v>
      </c>
      <c r="P443" s="27" t="str">
        <f>VLOOKUP(A443,'Hospitalisation Details'!$A$1:$R$2344,16,0)</f>
        <v>R1018</v>
      </c>
      <c r="Q443" s="37">
        <f>VLOOKUP(A443,'Hospitalisation Details'!A442:R2785,18,0)</f>
        <v>25.836324916337084</v>
      </c>
    </row>
    <row r="444" spans="1:17" x14ac:dyDescent="0.25">
      <c r="A444" s="27" t="s">
        <v>886</v>
      </c>
      <c r="B444" s="27" t="str">
        <f>VLOOKUP(A444,'Customer Name'!A443:E2778,4,0)</f>
        <v>Johnson K</v>
      </c>
      <c r="C444" s="27">
        <f>VLOOKUP(A444,Table7[#All],2,0)</f>
        <v>33.1</v>
      </c>
      <c r="D444" s="27">
        <f>VLOOKUP(A444,Table7[#All],3,0)</f>
        <v>5.52</v>
      </c>
      <c r="E444" s="27" t="str">
        <f>VLOOKUP(A444,Table7[#All],4,0)</f>
        <v>No</v>
      </c>
      <c r="F444" s="27" t="str">
        <f>VLOOKUP(A444,Table7[#All],5,0)</f>
        <v>No</v>
      </c>
      <c r="G444" s="27" t="str">
        <f>VLOOKUP(A444,Table7[#All],6,0)</f>
        <v>Yes</v>
      </c>
      <c r="H444" s="27">
        <f>VLOOKUP(A444,'Medical Examination'!A443:M2778,11,0)</f>
        <v>1</v>
      </c>
      <c r="I444" s="27" t="str">
        <f>VLOOKUP(A444,'Medical Examination'!A443:M2778,10,0)</f>
        <v>No</v>
      </c>
      <c r="J444" s="27" t="str">
        <f>VLOOKUP(A444,'Medical Examination'!A443:M2778,12,0)</f>
        <v>Obesity</v>
      </c>
      <c r="K444" s="27" t="str">
        <f>VLOOKUP(A444,'Medical Examination'!A443:M2778,13,0)</f>
        <v>Normal</v>
      </c>
      <c r="L444" s="27" t="str">
        <f>VLOOKUP(A444,'Hospitalisation Details'!A443:R2786,17,0)</f>
        <v>14-Dec-2003</v>
      </c>
      <c r="M444" s="28">
        <f>VLOOKUP(A444,'Hospitalisation Details'!$A$1:$R$2344,6,0)</f>
        <v>23082.959999999999</v>
      </c>
      <c r="N444" s="27" t="str">
        <f>VLOOKUP(A444,'Hospitalisation Details'!$A$1:$R$2344,14,0)</f>
        <v>tier - 2</v>
      </c>
      <c r="O444" s="27" t="str">
        <f>VLOOKUP(A444,'Hospitalisation Details'!$A$1:$R$2344,15,0)</f>
        <v>tier - 2</v>
      </c>
      <c r="P444" s="27" t="str">
        <f>VLOOKUP(A444,'Hospitalisation Details'!$A$1:$R$2344,16,0)</f>
        <v>R1011</v>
      </c>
      <c r="Q444" s="37">
        <f>VLOOKUP(A444,'Hospitalisation Details'!A443:R2786,18,0)</f>
        <v>19.483181225554105</v>
      </c>
    </row>
    <row r="445" spans="1:17" x14ac:dyDescent="0.25">
      <c r="A445" s="27" t="s">
        <v>888</v>
      </c>
      <c r="B445" s="27" t="str">
        <f>VLOOKUP(A445,'Customer Name'!A444:E2779,4,0)</f>
        <v>Katherine</v>
      </c>
      <c r="C445" s="27">
        <f>VLOOKUP(A445,Table7[#All],2,0)</f>
        <v>27.83</v>
      </c>
      <c r="D445" s="27">
        <f>VLOOKUP(A445,Table7[#All],3,0)</f>
        <v>9.1999999999999993</v>
      </c>
      <c r="E445" s="27" t="str">
        <f>VLOOKUP(A445,Table7[#All],4,0)</f>
        <v>yes</v>
      </c>
      <c r="F445" s="27" t="str">
        <f>VLOOKUP(A445,Table7[#All],5,0)</f>
        <v>No</v>
      </c>
      <c r="G445" s="27" t="str">
        <f>VLOOKUP(A445,Table7[#All],6,0)</f>
        <v>No</v>
      </c>
      <c r="H445" s="27">
        <f>VLOOKUP(A445,'Medical Examination'!A444:M2779,11,0)</f>
        <v>1</v>
      </c>
      <c r="I445" s="27" t="str">
        <f>VLOOKUP(A445,'Medical Examination'!A444:M2779,10,0)</f>
        <v>yes</v>
      </c>
      <c r="J445" s="27" t="str">
        <f>VLOOKUP(A445,'Medical Examination'!A444:M2779,12,0)</f>
        <v>Overweight</v>
      </c>
      <c r="K445" s="27" t="str">
        <f>VLOOKUP(A445,'Medical Examination'!A444:M2779,13,0)</f>
        <v>Diabetes</v>
      </c>
      <c r="L445" s="27" t="str">
        <f>VLOOKUP(A445,'Hospitalisation Details'!A444:R2787,17,0)</f>
        <v>9-Sep-1975</v>
      </c>
      <c r="M445" s="28">
        <f>VLOOKUP(A445,'Hospitalisation Details'!$A$1:$R$2344,6,0)</f>
        <v>23065.42</v>
      </c>
      <c r="N445" s="27" t="str">
        <f>VLOOKUP(A445,'Hospitalisation Details'!$A$1:$R$2344,14,0)</f>
        <v>tier - 2</v>
      </c>
      <c r="O445" s="27" t="str">
        <f>VLOOKUP(A445,'Hospitalisation Details'!$A$1:$R$2344,15,0)</f>
        <v>tier - 2</v>
      </c>
      <c r="P445" s="27" t="str">
        <f>VLOOKUP(A445,'Hospitalisation Details'!$A$1:$R$2344,16,0)</f>
        <v>R1013</v>
      </c>
      <c r="Q445" s="37">
        <f>VLOOKUP(A445,'Hospitalisation Details'!A444:R2787,18,0)</f>
        <v>47.746046823489969</v>
      </c>
    </row>
    <row r="446" spans="1:17" x14ac:dyDescent="0.25">
      <c r="A446" s="27" t="s">
        <v>890</v>
      </c>
      <c r="B446" s="27" t="str">
        <f>VLOOKUP(A446,'Customer Name'!A445:E2780,4,0)</f>
        <v>Lynda</v>
      </c>
      <c r="C446" s="27">
        <f>VLOOKUP(A446,Table7[#All],2,0)</f>
        <v>30.875</v>
      </c>
      <c r="D446" s="27">
        <f>VLOOKUP(A446,Table7[#All],3,0)</f>
        <v>10.97</v>
      </c>
      <c r="E446" s="27" t="str">
        <f>VLOOKUP(A446,Table7[#All],4,0)</f>
        <v>yes</v>
      </c>
      <c r="F446" s="27" t="str">
        <f>VLOOKUP(A446,Table7[#All],5,0)</f>
        <v>No</v>
      </c>
      <c r="G446" s="27" t="str">
        <f>VLOOKUP(A446,Table7[#All],6,0)</f>
        <v>No</v>
      </c>
      <c r="H446" s="27">
        <f>VLOOKUP(A446,'Medical Examination'!A445:M2780,11,0)</f>
        <v>2</v>
      </c>
      <c r="I446" s="27" t="str">
        <f>VLOOKUP(A446,'Medical Examination'!A445:M2780,10,0)</f>
        <v>No</v>
      </c>
      <c r="J446" s="27" t="str">
        <f>VLOOKUP(A446,'Medical Examination'!A445:M2780,12,0)</f>
        <v>Obesity</v>
      </c>
      <c r="K446" s="27" t="str">
        <f>VLOOKUP(A446,'Medical Examination'!A445:M2780,13,0)</f>
        <v>Diabetes</v>
      </c>
      <c r="L446" s="27" t="str">
        <f>VLOOKUP(A446,'Hospitalisation Details'!A445:R2788,17,0)</f>
        <v>9-Nov-1970</v>
      </c>
      <c r="M446" s="28">
        <f>VLOOKUP(A446,'Hospitalisation Details'!$A$1:$R$2344,6,0)</f>
        <v>23045.57</v>
      </c>
      <c r="N446" s="27" t="str">
        <f>VLOOKUP(A446,'Hospitalisation Details'!$A$1:$R$2344,14,0)</f>
        <v>tier - 2</v>
      </c>
      <c r="O446" s="27" t="str">
        <f>VLOOKUP(A446,'Hospitalisation Details'!$A$1:$R$2344,15,0)</f>
        <v>tier - 2</v>
      </c>
      <c r="P446" s="27" t="str">
        <f>VLOOKUP(A446,'Hospitalisation Details'!$A$1:$R$2344,16,0)</f>
        <v>R1024</v>
      </c>
      <c r="Q446" s="37">
        <f>VLOOKUP(A446,'Hospitalisation Details'!A445:R2788,18,0)</f>
        <v>52.579019418952491</v>
      </c>
    </row>
    <row r="447" spans="1:17" x14ac:dyDescent="0.25">
      <c r="A447" s="27" t="s">
        <v>892</v>
      </c>
      <c r="B447" s="27" t="str">
        <f>VLOOKUP(A447,'Customer Name'!A446:E2781,4,0)</f>
        <v>Anthony</v>
      </c>
      <c r="C447" s="27">
        <f>VLOOKUP(A447,Table7[#All],2,0)</f>
        <v>27.265000000000001</v>
      </c>
      <c r="D447" s="27">
        <f>VLOOKUP(A447,Table7[#All],3,0)</f>
        <v>4.25</v>
      </c>
      <c r="E447" s="27" t="str">
        <f>VLOOKUP(A447,Table7[#All],4,0)</f>
        <v>No</v>
      </c>
      <c r="F447" s="27" t="str">
        <f>VLOOKUP(A447,Table7[#All],5,0)</f>
        <v>No</v>
      </c>
      <c r="G447" s="27" t="str">
        <f>VLOOKUP(A447,Table7[#All],6,0)</f>
        <v>Yes</v>
      </c>
      <c r="H447" s="27">
        <f>VLOOKUP(A447,'Medical Examination'!A446:M2781,11,0)</f>
        <v>1</v>
      </c>
      <c r="I447" s="27" t="str">
        <f>VLOOKUP(A447,'Medical Examination'!A446:M2781,10,0)</f>
        <v>No</v>
      </c>
      <c r="J447" s="27" t="str">
        <f>VLOOKUP(A447,'Medical Examination'!A446:M2781,12,0)</f>
        <v>Overweight</v>
      </c>
      <c r="K447" s="27" t="str">
        <f>VLOOKUP(A447,'Medical Examination'!A446:M2781,13,0)</f>
        <v>Normal</v>
      </c>
      <c r="L447" s="27" t="str">
        <f>VLOOKUP(A447,'Hospitalisation Details'!A446:R2789,17,0)</f>
        <v>25-Jul-2003</v>
      </c>
      <c r="M447" s="28">
        <f>VLOOKUP(A447,'Hospitalisation Details'!$A$1:$R$2344,6,0)</f>
        <v>22493.66</v>
      </c>
      <c r="N447" s="27" t="str">
        <f>VLOOKUP(A447,'Hospitalisation Details'!$A$1:$R$2344,14,0)</f>
        <v>tier - 2</v>
      </c>
      <c r="O447" s="27" t="str">
        <f>VLOOKUP(A447,'Hospitalisation Details'!$A$1:$R$2344,15,0)</f>
        <v>tier - 1</v>
      </c>
      <c r="P447" s="27" t="str">
        <f>VLOOKUP(A447,'Hospitalisation Details'!$A$1:$R$2344,16,0)</f>
        <v>R1012</v>
      </c>
      <c r="Q447" s="37">
        <f>VLOOKUP(A447,'Hospitalisation Details'!A446:R2789,18,0)</f>
        <v>19.871968709256844</v>
      </c>
    </row>
    <row r="448" spans="1:17" x14ac:dyDescent="0.25">
      <c r="A448" s="27" t="s">
        <v>894</v>
      </c>
      <c r="B448" s="27" t="str">
        <f>VLOOKUP(A448,'Customer Name'!A447:E2782,4,0)</f>
        <v>Linnea C.</v>
      </c>
      <c r="C448" s="27">
        <f>VLOOKUP(A448,Table7[#All],2,0)</f>
        <v>26.7</v>
      </c>
      <c r="D448" s="27">
        <f>VLOOKUP(A448,Table7[#All],3,0)</f>
        <v>5.23</v>
      </c>
      <c r="E448" s="27" t="str">
        <f>VLOOKUP(A448,Table7[#All],4,0)</f>
        <v>No</v>
      </c>
      <c r="F448" s="27" t="str">
        <f>VLOOKUP(A448,Table7[#All],5,0)</f>
        <v>No</v>
      </c>
      <c r="G448" s="27" t="str">
        <f>VLOOKUP(A448,Table7[#All],6,0)</f>
        <v>Yes</v>
      </c>
      <c r="H448" s="27">
        <f>VLOOKUP(A448,'Medical Examination'!A447:M2782,11,0)</f>
        <v>1</v>
      </c>
      <c r="I448" s="27" t="str">
        <f>VLOOKUP(A448,'Medical Examination'!A447:M2782,10,0)</f>
        <v>yes</v>
      </c>
      <c r="J448" s="27" t="str">
        <f>VLOOKUP(A448,'Medical Examination'!A447:M2782,12,0)</f>
        <v>Overweight</v>
      </c>
      <c r="K448" s="27" t="str">
        <f>VLOOKUP(A448,'Medical Examination'!A447:M2782,13,0)</f>
        <v>Normal</v>
      </c>
      <c r="L448" s="27" t="str">
        <f>VLOOKUP(A448,'Hospitalisation Details'!A447:R2790,17,0)</f>
        <v>14-Nov-1979</v>
      </c>
      <c r="M448" s="28">
        <f>VLOOKUP(A448,'Hospitalisation Details'!$A$1:$R$2344,6,0)</f>
        <v>22478.6</v>
      </c>
      <c r="N448" s="27" t="str">
        <f>VLOOKUP(A448,'Hospitalisation Details'!$A$1:$R$2344,14,0)</f>
        <v>tier - 3</v>
      </c>
      <c r="O448" s="27" t="str">
        <f>VLOOKUP(A448,'Hospitalisation Details'!$A$1:$R$2344,15,0)</f>
        <v>tier - 2</v>
      </c>
      <c r="P448" s="27" t="str">
        <f>VLOOKUP(A448,'Hospitalisation Details'!$A$1:$R$2344,16,0)</f>
        <v>R1011</v>
      </c>
      <c r="Q448" s="37">
        <f>VLOOKUP(A448,'Hospitalisation Details'!A447:R2790,18,0)</f>
        <v>43.565344366025791</v>
      </c>
    </row>
    <row r="449" spans="1:17" x14ac:dyDescent="0.25">
      <c r="A449" s="27" t="s">
        <v>896</v>
      </c>
      <c r="B449" s="27" t="str">
        <f>VLOOKUP(A449,'Customer Name'!A448:E2783,4,0)</f>
        <v>Massimiliano A.</v>
      </c>
      <c r="C449" s="27">
        <f>VLOOKUP(A449,Table7[#All],2,0)</f>
        <v>29.925000000000001</v>
      </c>
      <c r="D449" s="27">
        <f>VLOOKUP(A449,Table7[#All],3,0)</f>
        <v>5.96</v>
      </c>
      <c r="E449" s="27" t="str">
        <f>VLOOKUP(A449,Table7[#All],4,0)</f>
        <v>yes</v>
      </c>
      <c r="F449" s="27" t="str">
        <f>VLOOKUP(A449,Table7[#All],5,0)</f>
        <v>No</v>
      </c>
      <c r="G449" s="27" t="str">
        <f>VLOOKUP(A449,Table7[#All],6,0)</f>
        <v>Yes</v>
      </c>
      <c r="H449" s="27">
        <f>VLOOKUP(A449,'Medical Examination'!A448:M2783,11,0)</f>
        <v>1</v>
      </c>
      <c r="I449" s="27" t="str">
        <f>VLOOKUP(A449,'Medical Examination'!A448:M2783,10,0)</f>
        <v>yes</v>
      </c>
      <c r="J449" s="27" t="str">
        <f>VLOOKUP(A449,'Medical Examination'!A448:M2783,12,0)</f>
        <v>Overweight</v>
      </c>
      <c r="K449" s="27" t="str">
        <f>VLOOKUP(A449,'Medical Examination'!A448:M2783,13,0)</f>
        <v>Prediabetes</v>
      </c>
      <c r="L449" s="27" t="str">
        <f>VLOOKUP(A449,'Hospitalisation Details'!A448:R2791,17,0)</f>
        <v>21-Dec-1983</v>
      </c>
      <c r="M449" s="28">
        <f>VLOOKUP(A449,'Hospitalisation Details'!$A$1:$R$2344,6,0)</f>
        <v>22462.04</v>
      </c>
      <c r="N449" s="27" t="str">
        <f>VLOOKUP(A449,'Hospitalisation Details'!$A$1:$R$2344,14,0)</f>
        <v>tier - 3</v>
      </c>
      <c r="O449" s="27" t="str">
        <f>VLOOKUP(A449,'Hospitalisation Details'!$A$1:$R$2344,15,0)</f>
        <v>tier - 1</v>
      </c>
      <c r="P449" s="27" t="str">
        <f>VLOOKUP(A449,'Hospitalisation Details'!$A$1:$R$2344,16,0)</f>
        <v>R1019</v>
      </c>
      <c r="Q449" s="37">
        <f>VLOOKUP(A449,'Hospitalisation Details'!A448:R2791,18,0)</f>
        <v>39.464040066777962</v>
      </c>
    </row>
    <row r="450" spans="1:17" x14ac:dyDescent="0.25">
      <c r="A450" s="27" t="s">
        <v>898</v>
      </c>
      <c r="B450" s="27" t="str">
        <f>VLOOKUP(A450,'Customer Name'!A449:E2784,4,0)</f>
        <v>James M.</v>
      </c>
      <c r="C450" s="27">
        <f>VLOOKUP(A450,Table7[#All],2,0)</f>
        <v>19.95</v>
      </c>
      <c r="D450" s="27">
        <f>VLOOKUP(A450,Table7[#All],3,0)</f>
        <v>4.29</v>
      </c>
      <c r="E450" s="27" t="str">
        <f>VLOOKUP(A450,Table7[#All],4,0)</f>
        <v>yes</v>
      </c>
      <c r="F450" s="27" t="str">
        <f>VLOOKUP(A450,Table7[#All],5,0)</f>
        <v>No</v>
      </c>
      <c r="G450" s="27" t="str">
        <f>VLOOKUP(A450,Table7[#All],6,0)</f>
        <v>No</v>
      </c>
      <c r="H450" s="27">
        <f>VLOOKUP(A450,'Medical Examination'!A449:M2784,11,0)</f>
        <v>2</v>
      </c>
      <c r="I450" s="27" t="str">
        <f>VLOOKUP(A450,'Medical Examination'!A449:M2784,10,0)</f>
        <v>yes</v>
      </c>
      <c r="J450" s="27" t="str">
        <f>VLOOKUP(A450,'Medical Examination'!A449:M2784,12,0)</f>
        <v>Normal Weight</v>
      </c>
      <c r="K450" s="27" t="str">
        <f>VLOOKUP(A450,'Medical Examination'!A449:M2784,13,0)</f>
        <v>Normal</v>
      </c>
      <c r="L450" s="27" t="str">
        <f>VLOOKUP(A450,'Hospitalisation Details'!A449:R2792,17,0)</f>
        <v>18-Aug-1966</v>
      </c>
      <c r="M450" s="28">
        <f>VLOOKUP(A450,'Hospitalisation Details'!$A$1:$R$2344,6,0)</f>
        <v>22412.65</v>
      </c>
      <c r="N450" s="27" t="str">
        <f>VLOOKUP(A450,'Hospitalisation Details'!$A$1:$R$2344,14,0)</f>
        <v>tier - 3</v>
      </c>
      <c r="O450" s="27" t="str">
        <f>VLOOKUP(A450,'Hospitalisation Details'!$A$1:$R$2344,15,0)</f>
        <v>tier - 3</v>
      </c>
      <c r="P450" s="27" t="str">
        <f>VLOOKUP(A450,'Hospitalisation Details'!$A$1:$R$2344,16,0)</f>
        <v>R1014</v>
      </c>
      <c r="Q450" s="37">
        <f>VLOOKUP(A450,'Hospitalisation Details'!A449:R2792,18,0)</f>
        <v>56.806268882175225</v>
      </c>
    </row>
    <row r="451" spans="1:17" x14ac:dyDescent="0.25">
      <c r="A451" s="27" t="s">
        <v>900</v>
      </c>
      <c r="B451" s="27" t="str">
        <f>VLOOKUP(A451,'Customer Name'!A450:E2785,4,0)</f>
        <v>Lauren</v>
      </c>
      <c r="C451" s="27">
        <f>VLOOKUP(A451,Table7[#All],2,0)</f>
        <v>24.225000000000001</v>
      </c>
      <c r="D451" s="27">
        <f>VLOOKUP(A451,Table7[#All],3,0)</f>
        <v>4.09</v>
      </c>
      <c r="E451" s="27" t="str">
        <f>VLOOKUP(A451,Table7[#All],4,0)</f>
        <v>No</v>
      </c>
      <c r="F451" s="27" t="str">
        <f>VLOOKUP(A451,Table7[#All],5,0)</f>
        <v>No</v>
      </c>
      <c r="G451" s="27" t="str">
        <f>VLOOKUP(A451,Table7[#All],6,0)</f>
        <v>No</v>
      </c>
      <c r="H451" s="27">
        <f>VLOOKUP(A451,'Medical Examination'!A450:M2785,11,0)</f>
        <v>0</v>
      </c>
      <c r="I451" s="27" t="str">
        <f>VLOOKUP(A451,'Medical Examination'!A450:M2785,10,0)</f>
        <v>No</v>
      </c>
      <c r="J451" s="27" t="str">
        <f>VLOOKUP(A451,'Medical Examination'!A450:M2785,12,0)</f>
        <v>Normal Weight</v>
      </c>
      <c r="K451" s="27" t="str">
        <f>VLOOKUP(A451,'Medical Examination'!A450:M2785,13,0)</f>
        <v>Normal</v>
      </c>
      <c r="L451" s="27" t="str">
        <f>VLOOKUP(A451,'Hospitalisation Details'!A450:R2793,17,0)</f>
        <v>26-Aug-1999</v>
      </c>
      <c r="M451" s="28">
        <f>VLOOKUP(A451,'Hospitalisation Details'!$A$1:$R$2344,6,0)</f>
        <v>22395.74</v>
      </c>
      <c r="N451" s="27" t="str">
        <f>VLOOKUP(A451,'Hospitalisation Details'!$A$1:$R$2344,14,0)</f>
        <v>tier - 3</v>
      </c>
      <c r="O451" s="27" t="str">
        <f>VLOOKUP(A451,'Hospitalisation Details'!$A$1:$R$2344,15,0)</f>
        <v>tier - 2</v>
      </c>
      <c r="P451" s="27" t="str">
        <f>VLOOKUP(A451,'Hospitalisation Details'!$A$1:$R$2344,16,0)</f>
        <v>R1024</v>
      </c>
      <c r="Q451" s="37">
        <f>VLOOKUP(A451,'Hospitalisation Details'!A450:R2793,18,0)</f>
        <v>23.784360968130542</v>
      </c>
    </row>
    <row r="452" spans="1:17" x14ac:dyDescent="0.25">
      <c r="A452" s="27" t="s">
        <v>902</v>
      </c>
      <c r="B452" s="27" t="str">
        <f>VLOOKUP(A452,'Customer Name'!A451:E2786,4,0)</f>
        <v>Michele V.</v>
      </c>
      <c r="C452" s="27">
        <f>VLOOKUP(A452,Table7[#All],2,0)</f>
        <v>28.12</v>
      </c>
      <c r="D452" s="27">
        <f>VLOOKUP(A452,Table7[#All],3,0)</f>
        <v>4.88</v>
      </c>
      <c r="E452" s="27" t="str">
        <f>VLOOKUP(A452,Table7[#All],4,0)</f>
        <v>No</v>
      </c>
      <c r="F452" s="27" t="str">
        <f>VLOOKUP(A452,Table7[#All],5,0)</f>
        <v>No</v>
      </c>
      <c r="G452" s="27" t="str">
        <f>VLOOKUP(A452,Table7[#All],6,0)</f>
        <v>No</v>
      </c>
      <c r="H452" s="27">
        <f>VLOOKUP(A452,'Medical Examination'!A451:M2786,11,0)</f>
        <v>0</v>
      </c>
      <c r="I452" s="27" t="str">
        <f>VLOOKUP(A452,'Medical Examination'!A451:M2786,10,0)</f>
        <v>yes</v>
      </c>
      <c r="J452" s="27" t="str">
        <f>VLOOKUP(A452,'Medical Examination'!A451:M2786,12,0)</f>
        <v>Overweight</v>
      </c>
      <c r="K452" s="27" t="str">
        <f>VLOOKUP(A452,'Medical Examination'!A451:M2786,13,0)</f>
        <v>Normal</v>
      </c>
      <c r="L452" s="27" t="str">
        <f>VLOOKUP(A452,'Hospitalisation Details'!A451:R2794,17,0)</f>
        <v>27-Dec-1982</v>
      </c>
      <c r="M452" s="28">
        <f>VLOOKUP(A452,'Hospitalisation Details'!$A$1:$R$2344,6,0)</f>
        <v>22331.57</v>
      </c>
      <c r="N452" s="27" t="str">
        <f>VLOOKUP(A452,'Hospitalisation Details'!$A$1:$R$2344,14,0)</f>
        <v>tier - 2</v>
      </c>
      <c r="O452" s="27" t="str">
        <f>VLOOKUP(A452,'Hospitalisation Details'!$A$1:$R$2344,15,0)</f>
        <v>tier - 3</v>
      </c>
      <c r="P452" s="27" t="str">
        <f>VLOOKUP(A452,'Hospitalisation Details'!$A$1:$R$2344,16,0)</f>
        <v>R1024</v>
      </c>
      <c r="Q452" s="37">
        <f>VLOOKUP(A452,'Hospitalisation Details'!A451:R2794,18,0)</f>
        <v>40.447588005215124</v>
      </c>
    </row>
    <row r="453" spans="1:17" x14ac:dyDescent="0.25">
      <c r="A453" s="27" t="s">
        <v>904</v>
      </c>
      <c r="B453" s="27" t="str">
        <f>VLOOKUP(A453,'Customer Name'!A452:E2787,4,0)</f>
        <v>Xiao</v>
      </c>
      <c r="C453" s="27">
        <f>VLOOKUP(A453,Table7[#All],2,0)</f>
        <v>23.21</v>
      </c>
      <c r="D453" s="27">
        <f>VLOOKUP(A453,Table7[#All],3,0)</f>
        <v>6.76</v>
      </c>
      <c r="E453" s="27" t="str">
        <f>VLOOKUP(A453,Table7[#All],4,0)</f>
        <v>No</v>
      </c>
      <c r="F453" s="27" t="str">
        <f>VLOOKUP(A453,Table7[#All],5,0)</f>
        <v>No</v>
      </c>
      <c r="G453" s="27" t="str">
        <f>VLOOKUP(A453,Table7[#All],6,0)</f>
        <v>No</v>
      </c>
      <c r="H453" s="27">
        <f>VLOOKUP(A453,'Medical Examination'!A452:M2787,11,0)</f>
        <v>0</v>
      </c>
      <c r="I453" s="27" t="str">
        <f>VLOOKUP(A453,'Medical Examination'!A452:M2787,10,0)</f>
        <v>yes</v>
      </c>
      <c r="J453" s="27" t="str">
        <f>VLOOKUP(A453,'Medical Examination'!A452:M2787,12,0)</f>
        <v>Normal Weight</v>
      </c>
      <c r="K453" s="27" t="str">
        <f>VLOOKUP(A453,'Medical Examination'!A452:M2787,13,0)</f>
        <v>Diabetes</v>
      </c>
      <c r="L453" s="27" t="str">
        <f>VLOOKUP(A453,'Hospitalisation Details'!A452:R2795,17,0)</f>
        <v>16-Jun-1971</v>
      </c>
      <c r="M453" s="28">
        <f>VLOOKUP(A453,'Hospitalisation Details'!$A$1:$R$2344,6,0)</f>
        <v>22218.11</v>
      </c>
      <c r="N453" s="27" t="str">
        <f>VLOOKUP(A453,'Hospitalisation Details'!$A$1:$R$2344,14,0)</f>
        <v>tier - 2</v>
      </c>
      <c r="O453" s="27" t="str">
        <f>VLOOKUP(A453,'Hospitalisation Details'!$A$1:$R$2344,15,0)</f>
        <v>tier - 3</v>
      </c>
      <c r="P453" s="27" t="str">
        <f>VLOOKUP(A453,'Hospitalisation Details'!$A$1:$R$2344,16,0)</f>
        <v>R1013</v>
      </c>
      <c r="Q453" s="37">
        <f>VLOOKUP(A453,'Hospitalisation Details'!A452:R2795,18,0)</f>
        <v>51.97876846781692</v>
      </c>
    </row>
    <row r="454" spans="1:17" x14ac:dyDescent="0.25">
      <c r="A454" s="27" t="s">
        <v>906</v>
      </c>
      <c r="B454" s="27" t="str">
        <f>VLOOKUP(A454,'Customer Name'!A453:E2788,4,0)</f>
        <v>Harper L</v>
      </c>
      <c r="C454" s="27">
        <f>VLOOKUP(A454,Table7[#All],2,0)</f>
        <v>23.98</v>
      </c>
      <c r="D454" s="27">
        <f>VLOOKUP(A454,Table7[#All],3,0)</f>
        <v>10.67</v>
      </c>
      <c r="E454" s="27" t="str">
        <f>VLOOKUP(A454,Table7[#All],4,0)</f>
        <v>No</v>
      </c>
      <c r="F454" s="27" t="str">
        <f>VLOOKUP(A454,Table7[#All],5,0)</f>
        <v>No</v>
      </c>
      <c r="G454" s="27" t="str">
        <f>VLOOKUP(A454,Table7[#All],6,0)</f>
        <v>No</v>
      </c>
      <c r="H454" s="27">
        <f>VLOOKUP(A454,'Medical Examination'!A453:M2788,11,0)</f>
        <v>0</v>
      </c>
      <c r="I454" s="27" t="str">
        <f>VLOOKUP(A454,'Medical Examination'!A453:M2788,10,0)</f>
        <v>No</v>
      </c>
      <c r="J454" s="27" t="str">
        <f>VLOOKUP(A454,'Medical Examination'!A453:M2788,12,0)</f>
        <v>Normal Weight</v>
      </c>
      <c r="K454" s="27" t="str">
        <f>VLOOKUP(A454,'Medical Examination'!A453:M2788,13,0)</f>
        <v>Diabetes</v>
      </c>
      <c r="L454" s="27" t="str">
        <f>VLOOKUP(A454,'Hospitalisation Details'!A453:R2796,17,0)</f>
        <v>24-Aug-1965</v>
      </c>
      <c r="M454" s="28">
        <f>VLOOKUP(A454,'Hospitalisation Details'!$A$1:$R$2344,6,0)</f>
        <v>22192.44</v>
      </c>
      <c r="N454" s="27" t="str">
        <f>VLOOKUP(A454,'Hospitalisation Details'!$A$1:$R$2344,14,0)</f>
        <v>tier - 3</v>
      </c>
      <c r="O454" s="27" t="str">
        <f>VLOOKUP(A454,'Hospitalisation Details'!$A$1:$R$2344,15,0)</f>
        <v>tier - 1</v>
      </c>
      <c r="P454" s="27" t="str">
        <f>VLOOKUP(A454,'Hospitalisation Details'!$A$1:$R$2344,16,0)</f>
        <v>R1013</v>
      </c>
      <c r="Q454" s="37">
        <f>VLOOKUP(A454,'Hospitalisation Details'!A453:R2796,18,0)</f>
        <v>57.789827834238245</v>
      </c>
    </row>
    <row r="455" spans="1:17" x14ac:dyDescent="0.25">
      <c r="A455" s="27" t="s">
        <v>908</v>
      </c>
      <c r="B455" s="27" t="str">
        <f>VLOOKUP(A455,'Customer Name'!A454:E2789,4,0)</f>
        <v>Nick</v>
      </c>
      <c r="C455" s="27">
        <f>VLOOKUP(A455,Table7[#All],2,0)</f>
        <v>30</v>
      </c>
      <c r="D455" s="27">
        <f>VLOOKUP(A455,Table7[#All],3,0)</f>
        <v>6.21</v>
      </c>
      <c r="E455" s="27" t="str">
        <f>VLOOKUP(A455,Table7[#All],4,0)</f>
        <v>No</v>
      </c>
      <c r="F455" s="27" t="str">
        <f>VLOOKUP(A455,Table7[#All],5,0)</f>
        <v>No</v>
      </c>
      <c r="G455" s="27" t="str">
        <f>VLOOKUP(A455,Table7[#All],6,0)</f>
        <v>No</v>
      </c>
      <c r="H455" s="27">
        <f>VLOOKUP(A455,'Medical Examination'!A454:M2789,11,0)</f>
        <v>0</v>
      </c>
      <c r="I455" s="27" t="str">
        <f>VLOOKUP(A455,'Medical Examination'!A454:M2789,10,0)</f>
        <v>yes</v>
      </c>
      <c r="J455" s="27" t="str">
        <f>VLOOKUP(A455,'Medical Examination'!A454:M2789,12,0)</f>
        <v>Obesity</v>
      </c>
      <c r="K455" s="27" t="str">
        <f>VLOOKUP(A455,'Medical Examination'!A454:M2789,13,0)</f>
        <v>Prediabetes</v>
      </c>
      <c r="L455" s="27" t="str">
        <f>VLOOKUP(A455,'Hospitalisation Details'!A454:R2797,17,0)</f>
        <v>12-Sep-1980</v>
      </c>
      <c r="M455" s="28">
        <f>VLOOKUP(A455,'Hospitalisation Details'!$A$1:$R$2344,6,0)</f>
        <v>22144.03</v>
      </c>
      <c r="N455" s="27" t="str">
        <f>VLOOKUP(A455,'Hospitalisation Details'!$A$1:$R$2344,14,0)</f>
        <v>tier - 2</v>
      </c>
      <c r="O455" s="27" t="str">
        <f>VLOOKUP(A455,'Hospitalisation Details'!$A$1:$R$2344,15,0)</f>
        <v>tier - 2</v>
      </c>
      <c r="P455" s="27" t="str">
        <f>VLOOKUP(A455,'Hospitalisation Details'!$A$1:$R$2344,16,0)</f>
        <v>R1011</v>
      </c>
      <c r="Q455" s="37">
        <f>VLOOKUP(A455,'Hospitalisation Details'!A454:R2797,18,0)</f>
        <v>42.735112936344969</v>
      </c>
    </row>
    <row r="456" spans="1:17" x14ac:dyDescent="0.25">
      <c r="A456" s="27" t="s">
        <v>910</v>
      </c>
      <c r="B456" s="27" t="str">
        <f>VLOOKUP(A456,'Customer Name'!A455:E2790,4,0)</f>
        <v>Scott</v>
      </c>
      <c r="C456" s="27">
        <f>VLOOKUP(A456,Table7[#All],2,0)</f>
        <v>17.350000000000001</v>
      </c>
      <c r="D456" s="27">
        <f>VLOOKUP(A456,Table7[#All],3,0)</f>
        <v>5.03</v>
      </c>
      <c r="E456" s="27" t="str">
        <f>VLOOKUP(A456,Table7[#All],4,0)</f>
        <v>yes</v>
      </c>
      <c r="F456" s="27" t="str">
        <f>VLOOKUP(A456,Table7[#All],5,0)</f>
        <v>No</v>
      </c>
      <c r="G456" s="27" t="str">
        <f>VLOOKUP(A456,Table7[#All],6,0)</f>
        <v>No</v>
      </c>
      <c r="H456" s="27">
        <f>VLOOKUP(A456,'Medical Examination'!A455:M2790,11,0)</f>
        <v>0</v>
      </c>
      <c r="I456" s="27" t="str">
        <f>VLOOKUP(A456,'Medical Examination'!A455:M2790,10,0)</f>
        <v>yes</v>
      </c>
      <c r="J456" s="27" t="str">
        <f>VLOOKUP(A456,'Medical Examination'!A455:M2790,12,0)</f>
        <v>Underweight</v>
      </c>
      <c r="K456" s="27" t="str">
        <f>VLOOKUP(A456,'Medical Examination'!A455:M2790,13,0)</f>
        <v>Normal</v>
      </c>
      <c r="L456" s="27" t="str">
        <f>VLOOKUP(A456,'Hospitalisation Details'!A455:R2798,17,0)</f>
        <v>28-Aug-2001</v>
      </c>
      <c r="M456" s="28">
        <f>VLOOKUP(A456,'Hospitalisation Details'!$A$1:$R$2344,6,0)</f>
        <v>22097.62</v>
      </c>
      <c r="N456" s="27" t="str">
        <f>VLOOKUP(A456,'Hospitalisation Details'!$A$1:$R$2344,14,0)</f>
        <v>tier - 3</v>
      </c>
      <c r="O456" s="27" t="str">
        <f>VLOOKUP(A456,'Hospitalisation Details'!$A$1:$R$2344,15,0)</f>
        <v>tier - 1</v>
      </c>
      <c r="P456" s="27" t="str">
        <f>VLOOKUP(A456,'Hospitalisation Details'!$A$1:$R$2344,16,0)</f>
        <v>R1011</v>
      </c>
      <c r="Q456" s="37">
        <f>VLOOKUP(A456,'Hospitalisation Details'!A455:R2798,18,0)</f>
        <v>21.778809523809525</v>
      </c>
    </row>
    <row r="457" spans="1:17" x14ac:dyDescent="0.25">
      <c r="A457" s="27" t="s">
        <v>912</v>
      </c>
      <c r="B457" s="27" t="str">
        <f>VLOOKUP(A457,'Customer Name'!A456:E2791,4,0)</f>
        <v>Wilson</v>
      </c>
      <c r="C457" s="27">
        <f>VLOOKUP(A457,Table7[#All],2,0)</f>
        <v>22.704999999999998</v>
      </c>
      <c r="D457" s="27">
        <f>VLOOKUP(A457,Table7[#All],3,0)</f>
        <v>5.27</v>
      </c>
      <c r="E457" s="27" t="str">
        <f>VLOOKUP(A457,Table7[#All],4,0)</f>
        <v>No</v>
      </c>
      <c r="F457" s="27" t="str">
        <f>VLOOKUP(A457,Table7[#All],5,0)</f>
        <v>No</v>
      </c>
      <c r="G457" s="27" t="str">
        <f>VLOOKUP(A457,Table7[#All],6,0)</f>
        <v>No</v>
      </c>
      <c r="H457" s="27">
        <f>VLOOKUP(A457,'Medical Examination'!A456:M2791,11,0)</f>
        <v>0</v>
      </c>
      <c r="I457" s="27" t="str">
        <f>VLOOKUP(A457,'Medical Examination'!A456:M2791,10,0)</f>
        <v>No</v>
      </c>
      <c r="J457" s="27" t="str">
        <f>VLOOKUP(A457,'Medical Examination'!A456:M2791,12,0)</f>
        <v>Normal Weight</v>
      </c>
      <c r="K457" s="27" t="str">
        <f>VLOOKUP(A457,'Medical Examination'!A456:M2791,13,0)</f>
        <v>Normal</v>
      </c>
      <c r="L457" s="27" t="str">
        <f>VLOOKUP(A457,'Hospitalisation Details'!A456:R2799,17,0)</f>
        <v>14-Oct-1989</v>
      </c>
      <c r="M457" s="28">
        <f>VLOOKUP(A457,'Hospitalisation Details'!$A$1:$R$2344,6,0)</f>
        <v>21984.47</v>
      </c>
      <c r="N457" s="27" t="str">
        <f>VLOOKUP(A457,'Hospitalisation Details'!$A$1:$R$2344,14,0)</f>
        <v>tier - 3</v>
      </c>
      <c r="O457" s="27" t="str">
        <f>VLOOKUP(A457,'Hospitalisation Details'!$A$1:$R$2344,15,0)</f>
        <v>tier - 1</v>
      </c>
      <c r="P457" s="27" t="str">
        <f>VLOOKUP(A457,'Hospitalisation Details'!$A$1:$R$2344,16,0)</f>
        <v>R1012</v>
      </c>
      <c r="Q457" s="37">
        <f>VLOOKUP(A457,'Hospitalisation Details'!A456:R2799,18,0)</f>
        <v>33.650160369240396</v>
      </c>
    </row>
    <row r="458" spans="1:17" x14ac:dyDescent="0.25">
      <c r="A458" s="27" t="s">
        <v>914</v>
      </c>
      <c r="B458" s="27" t="str">
        <f>VLOOKUP(A458,'Customer Name'!A457:E2792,4,0)</f>
        <v>Lee</v>
      </c>
      <c r="C458" s="27">
        <f>VLOOKUP(A458,Table7[#All],2,0)</f>
        <v>25.41</v>
      </c>
      <c r="D458" s="27">
        <f>VLOOKUP(A458,Table7[#All],3,0)</f>
        <v>10.53</v>
      </c>
      <c r="E458" s="27" t="str">
        <f>VLOOKUP(A458,Table7[#All],4,0)</f>
        <v>yes</v>
      </c>
      <c r="F458" s="27" t="str">
        <f>VLOOKUP(A458,Table7[#All],5,0)</f>
        <v>No</v>
      </c>
      <c r="G458" s="27" t="str">
        <f>VLOOKUP(A458,Table7[#All],6,0)</f>
        <v>No</v>
      </c>
      <c r="H458" s="27">
        <f>VLOOKUP(A458,'Medical Examination'!A457:M2792,11,0)</f>
        <v>1</v>
      </c>
      <c r="I458" s="27" t="str">
        <f>VLOOKUP(A458,'Medical Examination'!A457:M2792,10,0)</f>
        <v>yes</v>
      </c>
      <c r="J458" s="27" t="str">
        <f>VLOOKUP(A458,'Medical Examination'!A457:M2792,12,0)</f>
        <v>Overweight</v>
      </c>
      <c r="K458" s="27" t="str">
        <f>VLOOKUP(A458,'Medical Examination'!A457:M2792,13,0)</f>
        <v>Diabetes</v>
      </c>
      <c r="L458" s="27" t="str">
        <f>VLOOKUP(A458,'Hospitalisation Details'!A457:R2800,17,0)</f>
        <v>19-Dec-1975</v>
      </c>
      <c r="M458" s="28">
        <f>VLOOKUP(A458,'Hospitalisation Details'!$A$1:$R$2344,6,0)</f>
        <v>21978.68</v>
      </c>
      <c r="N458" s="27" t="str">
        <f>VLOOKUP(A458,'Hospitalisation Details'!$A$1:$R$2344,14,0)</f>
        <v>tier - 3</v>
      </c>
      <c r="O458" s="27" t="str">
        <f>VLOOKUP(A458,'Hospitalisation Details'!$A$1:$R$2344,15,0)</f>
        <v>tier - 3</v>
      </c>
      <c r="P458" s="27" t="str">
        <f>VLOOKUP(A458,'Hospitalisation Details'!$A$1:$R$2344,16,0)</f>
        <v>R1013</v>
      </c>
      <c r="Q458" s="37">
        <f>VLOOKUP(A458,'Hospitalisation Details'!A457:R2800,18,0)</f>
        <v>47.469520031290159</v>
      </c>
    </row>
    <row r="459" spans="1:17" x14ac:dyDescent="0.25">
      <c r="A459" s="27" t="s">
        <v>916</v>
      </c>
      <c r="B459" s="27" t="str">
        <f>VLOOKUP(A459,'Customer Name'!A458:E2793,4,0)</f>
        <v>Shizhong</v>
      </c>
      <c r="C459" s="27">
        <f>VLOOKUP(A459,Table7[#All],2,0)</f>
        <v>18.23</v>
      </c>
      <c r="D459" s="27">
        <f>VLOOKUP(A459,Table7[#All],3,0)</f>
        <v>5.78</v>
      </c>
      <c r="E459" s="27" t="str">
        <f>VLOOKUP(A459,Table7[#All],4,0)</f>
        <v>No</v>
      </c>
      <c r="F459" s="27" t="str">
        <f>VLOOKUP(A459,Table7[#All],5,0)</f>
        <v>No</v>
      </c>
      <c r="G459" s="27" t="str">
        <f>VLOOKUP(A459,Table7[#All],6,0)</f>
        <v>Yes</v>
      </c>
      <c r="H459" s="27">
        <f>VLOOKUP(A459,'Medical Examination'!A458:M2793,11,0)</f>
        <v>1</v>
      </c>
      <c r="I459" s="27" t="str">
        <f>VLOOKUP(A459,'Medical Examination'!A458:M2793,10,0)</f>
        <v>yes</v>
      </c>
      <c r="J459" s="27" t="str">
        <f>VLOOKUP(A459,'Medical Examination'!A458:M2793,12,0)</f>
        <v>Underweight</v>
      </c>
      <c r="K459" s="27" t="str">
        <f>VLOOKUP(A459,'Medical Examination'!A458:M2793,13,0)</f>
        <v>Prediabetes</v>
      </c>
      <c r="L459" s="27" t="str">
        <f>VLOOKUP(A459,'Hospitalisation Details'!A458:R2801,17,0)</f>
        <v>28-Sep-2003</v>
      </c>
      <c r="M459" s="28">
        <f>VLOOKUP(A459,'Hospitalisation Details'!$A$1:$R$2344,6,0)</f>
        <v>21882.400000000001</v>
      </c>
      <c r="N459" s="27" t="str">
        <f>VLOOKUP(A459,'Hospitalisation Details'!$A$1:$R$2344,14,0)</f>
        <v>tier - 2</v>
      </c>
      <c r="O459" s="27" t="str">
        <f>VLOOKUP(A459,'Hospitalisation Details'!$A$1:$R$2344,15,0)</f>
        <v>tier - 1</v>
      </c>
      <c r="P459" s="27" t="str">
        <f>VLOOKUP(A459,'Hospitalisation Details'!$A$1:$R$2344,16,0)</f>
        <v>R1011</v>
      </c>
      <c r="Q459" s="37">
        <f>VLOOKUP(A459,'Hospitalisation Details'!A458:R2801,18,0)</f>
        <v>19.694002607561931</v>
      </c>
    </row>
    <row r="460" spans="1:17" x14ac:dyDescent="0.25">
      <c r="A460" s="27" t="s">
        <v>918</v>
      </c>
      <c r="B460" s="27" t="str">
        <f>VLOOKUP(A460,'Customer Name'!A459:E2794,4,0)</f>
        <v>Marie-Claire</v>
      </c>
      <c r="C460" s="27">
        <f>VLOOKUP(A460,Table7[#All],2,0)</f>
        <v>24.7</v>
      </c>
      <c r="D460" s="27">
        <f>VLOOKUP(A460,Table7[#All],3,0)</f>
        <v>4.3600000000000003</v>
      </c>
      <c r="E460" s="27" t="str">
        <f>VLOOKUP(A460,Table7[#All],4,0)</f>
        <v>No</v>
      </c>
      <c r="F460" s="27" t="str">
        <f>VLOOKUP(A460,Table7[#All],5,0)</f>
        <v>No</v>
      </c>
      <c r="G460" s="27" t="str">
        <f>VLOOKUP(A460,Table7[#All],6,0)</f>
        <v>Yes</v>
      </c>
      <c r="H460" s="27">
        <f>VLOOKUP(A460,'Medical Examination'!A459:M2794,11,0)</f>
        <v>1</v>
      </c>
      <c r="I460" s="27" t="str">
        <f>VLOOKUP(A460,'Medical Examination'!A459:M2794,10,0)</f>
        <v>yes</v>
      </c>
      <c r="J460" s="27" t="str">
        <f>VLOOKUP(A460,'Medical Examination'!A459:M2794,12,0)</f>
        <v>Normal Weight</v>
      </c>
      <c r="K460" s="27" t="str">
        <f>VLOOKUP(A460,'Medical Examination'!A459:M2794,13,0)</f>
        <v>Normal</v>
      </c>
      <c r="L460" s="27" t="str">
        <f>VLOOKUP(A460,'Hospitalisation Details'!A459:R2802,17,0)</f>
        <v>17-Aug-1979</v>
      </c>
      <c r="M460" s="28">
        <f>VLOOKUP(A460,'Hospitalisation Details'!$A$1:$R$2344,6,0)</f>
        <v>21880.82</v>
      </c>
      <c r="N460" s="27" t="str">
        <f>VLOOKUP(A460,'Hospitalisation Details'!$A$1:$R$2344,14,0)</f>
        <v>tier - 3</v>
      </c>
      <c r="O460" s="27" t="str">
        <f>VLOOKUP(A460,'Hospitalisation Details'!$A$1:$R$2344,15,0)</f>
        <v>tier - 1</v>
      </c>
      <c r="P460" s="27" t="str">
        <f>VLOOKUP(A460,'Hospitalisation Details'!$A$1:$R$2344,16,0)</f>
        <v>R1012</v>
      </c>
      <c r="Q460" s="37">
        <f>VLOOKUP(A460,'Hospitalisation Details'!A459:R2802,18,0)</f>
        <v>43.809016792406908</v>
      </c>
    </row>
    <row r="461" spans="1:17" x14ac:dyDescent="0.25">
      <c r="A461" s="27" t="s">
        <v>920</v>
      </c>
      <c r="B461" s="27" t="str">
        <f>VLOOKUP(A461,'Customer Name'!A460:E2795,4,0)</f>
        <v>Todd J.</v>
      </c>
      <c r="C461" s="27">
        <f>VLOOKUP(A461,Table7[#All],2,0)</f>
        <v>37.4</v>
      </c>
      <c r="D461" s="27">
        <f>VLOOKUP(A461,Table7[#All],3,0)</f>
        <v>9.7200000000000006</v>
      </c>
      <c r="E461" s="27" t="str">
        <f>VLOOKUP(A461,Table7[#All],4,0)</f>
        <v>yes</v>
      </c>
      <c r="F461" s="27" t="str">
        <f>VLOOKUP(A461,Table7[#All],5,0)</f>
        <v>No</v>
      </c>
      <c r="G461" s="27" t="str">
        <f>VLOOKUP(A461,Table7[#All],6,0)</f>
        <v>Yes</v>
      </c>
      <c r="H461" s="27">
        <f>VLOOKUP(A461,'Medical Examination'!A460:M2795,11,0)</f>
        <v>1</v>
      </c>
      <c r="I461" s="27" t="str">
        <f>VLOOKUP(A461,'Medical Examination'!A460:M2795,10,0)</f>
        <v>No</v>
      </c>
      <c r="J461" s="27" t="str">
        <f>VLOOKUP(A461,'Medical Examination'!A460:M2795,12,0)</f>
        <v>Obesity</v>
      </c>
      <c r="K461" s="27" t="str">
        <f>VLOOKUP(A461,'Medical Examination'!A460:M2795,13,0)</f>
        <v>Diabetes</v>
      </c>
      <c r="L461" s="27" t="str">
        <f>VLOOKUP(A461,'Hospitalisation Details'!A460:R2803,17,0)</f>
        <v>27-Aug-1963</v>
      </c>
      <c r="M461" s="28">
        <f>VLOOKUP(A461,'Hospitalisation Details'!$A$1:$R$2344,6,0)</f>
        <v>21797</v>
      </c>
      <c r="N461" s="27" t="str">
        <f>VLOOKUP(A461,'Hospitalisation Details'!$A$1:$R$2344,14,0)</f>
        <v>tier - 3</v>
      </c>
      <c r="O461" s="27" t="str">
        <f>VLOOKUP(A461,'Hospitalisation Details'!$A$1:$R$2344,15,0)</f>
        <v>tier - 1</v>
      </c>
      <c r="P461" s="27" t="str">
        <f>VLOOKUP(A461,'Hospitalisation Details'!$A$1:$R$2344,16,0)</f>
        <v>R1011</v>
      </c>
      <c r="Q461" s="37">
        <f>VLOOKUP(A461,'Hospitalisation Details'!A460:R2803,18,0)</f>
        <v>59.781642728904849</v>
      </c>
    </row>
    <row r="462" spans="1:17" x14ac:dyDescent="0.25">
      <c r="A462" s="27" t="s">
        <v>922</v>
      </c>
      <c r="B462" s="27" t="str">
        <f>VLOOKUP(A462,'Customer Name'!A461:E2796,4,0)</f>
        <v>Carolyn</v>
      </c>
      <c r="C462" s="27">
        <f>VLOOKUP(A462,Table7[#All],2,0)</f>
        <v>26.885000000000002</v>
      </c>
      <c r="D462" s="27">
        <f>VLOOKUP(A462,Table7[#All],3,0)</f>
        <v>5.18</v>
      </c>
      <c r="E462" s="27" t="str">
        <f>VLOOKUP(A462,Table7[#All],4,0)</f>
        <v>No</v>
      </c>
      <c r="F462" s="27" t="str">
        <f>VLOOKUP(A462,Table7[#All],5,0)</f>
        <v>No</v>
      </c>
      <c r="G462" s="27" t="str">
        <f>VLOOKUP(A462,Table7[#All],6,0)</f>
        <v>Yes</v>
      </c>
      <c r="H462" s="27">
        <f>VLOOKUP(A462,'Medical Examination'!A461:M2796,11,0)</f>
        <v>1</v>
      </c>
      <c r="I462" s="27" t="str">
        <f>VLOOKUP(A462,'Medical Examination'!A461:M2796,10,0)</f>
        <v>yes</v>
      </c>
      <c r="J462" s="27" t="str">
        <f>VLOOKUP(A462,'Medical Examination'!A461:M2796,12,0)</f>
        <v>Overweight</v>
      </c>
      <c r="K462" s="27" t="str">
        <f>VLOOKUP(A462,'Medical Examination'!A461:M2796,13,0)</f>
        <v>Normal</v>
      </c>
      <c r="L462" s="27" t="str">
        <f>VLOOKUP(A462,'Hospitalisation Details'!A461:R2804,17,0)</f>
        <v>28-Sep-1979</v>
      </c>
      <c r="M462" s="28">
        <f>VLOOKUP(A462,'Hospitalisation Details'!$A$1:$R$2344,6,0)</f>
        <v>21774.32</v>
      </c>
      <c r="N462" s="27" t="str">
        <f>VLOOKUP(A462,'Hospitalisation Details'!$A$1:$R$2344,14,0)</f>
        <v>tier - 3</v>
      </c>
      <c r="O462" s="27" t="str">
        <f>VLOOKUP(A462,'Hospitalisation Details'!$A$1:$R$2344,15,0)</f>
        <v>tier - 2</v>
      </c>
      <c r="P462" s="27" t="str">
        <f>VLOOKUP(A462,'Hospitalisation Details'!$A$1:$R$2344,16,0)</f>
        <v>R1012</v>
      </c>
      <c r="Q462" s="37">
        <f>VLOOKUP(A462,'Hospitalisation Details'!A461:R2804,18,0)</f>
        <v>43.694025310294471</v>
      </c>
    </row>
    <row r="463" spans="1:17" x14ac:dyDescent="0.25">
      <c r="A463" s="27" t="s">
        <v>924</v>
      </c>
      <c r="B463" s="27" t="str">
        <f>VLOOKUP(A463,'Customer Name'!A462:E2797,4,0)</f>
        <v>Lindsey</v>
      </c>
      <c r="C463" s="27">
        <f>VLOOKUP(A463,Table7[#All],2,0)</f>
        <v>25.27</v>
      </c>
      <c r="D463" s="27">
        <f>VLOOKUP(A463,Table7[#All],3,0)</f>
        <v>5.29</v>
      </c>
      <c r="E463" s="27" t="str">
        <f>VLOOKUP(A463,Table7[#All],4,0)</f>
        <v>No</v>
      </c>
      <c r="F463" s="27" t="str">
        <f>VLOOKUP(A463,Table7[#All],5,0)</f>
        <v>No</v>
      </c>
      <c r="G463" s="27" t="str">
        <f>VLOOKUP(A463,Table7[#All],6,0)</f>
        <v>Yes</v>
      </c>
      <c r="H463" s="27">
        <f>VLOOKUP(A463,'Medical Examination'!A462:M2797,11,0)</f>
        <v>1</v>
      </c>
      <c r="I463" s="27" t="str">
        <f>VLOOKUP(A463,'Medical Examination'!A462:M2797,10,0)</f>
        <v>yes</v>
      </c>
      <c r="J463" s="27" t="str">
        <f>VLOOKUP(A463,'Medical Examination'!A462:M2797,12,0)</f>
        <v>Overweight</v>
      </c>
      <c r="K463" s="27" t="str">
        <f>VLOOKUP(A463,'Medical Examination'!A462:M2797,13,0)</f>
        <v>Normal</v>
      </c>
      <c r="L463" s="27" t="str">
        <f>VLOOKUP(A463,'Hospitalisation Details'!A462:R2805,17,0)</f>
        <v>20-Sep-1979</v>
      </c>
      <c r="M463" s="28">
        <f>VLOOKUP(A463,'Hospitalisation Details'!$A$1:$R$2344,6,0)</f>
        <v>21771.34</v>
      </c>
      <c r="N463" s="27" t="str">
        <f>VLOOKUP(A463,'Hospitalisation Details'!$A$1:$R$2344,14,0)</f>
        <v>tier - 3</v>
      </c>
      <c r="O463" s="27" t="str">
        <f>VLOOKUP(A463,'Hospitalisation Details'!$A$1:$R$2344,15,0)</f>
        <v>tier - 1</v>
      </c>
      <c r="P463" s="27" t="str">
        <f>VLOOKUP(A463,'Hospitalisation Details'!$A$1:$R$2344,16,0)</f>
        <v>R1024</v>
      </c>
      <c r="Q463" s="37">
        <f>VLOOKUP(A463,'Hospitalisation Details'!A462:R2805,18,0)</f>
        <v>43.71592844974446</v>
      </c>
    </row>
    <row r="464" spans="1:17" x14ac:dyDescent="0.25">
      <c r="A464" s="27" t="s">
        <v>926</v>
      </c>
      <c r="B464" s="27" t="str">
        <f>VLOOKUP(A464,'Customer Name'!A463:E2798,4,0)</f>
        <v>Marissa D</v>
      </c>
      <c r="C464" s="27">
        <f>VLOOKUP(A464,Table7[#All],2,0)</f>
        <v>23.655000000000001</v>
      </c>
      <c r="D464" s="27">
        <f>VLOOKUP(A464,Table7[#All],3,0)</f>
        <v>4.8600000000000003</v>
      </c>
      <c r="E464" s="27" t="str">
        <f>VLOOKUP(A464,Table7[#All],4,0)</f>
        <v>yes</v>
      </c>
      <c r="F464" s="27" t="str">
        <f>VLOOKUP(A464,Table7[#All],5,0)</f>
        <v>No</v>
      </c>
      <c r="G464" s="27" t="str">
        <f>VLOOKUP(A464,Table7[#All],6,0)</f>
        <v>No</v>
      </c>
      <c r="H464" s="27">
        <f>VLOOKUP(A464,'Medical Examination'!A463:M2798,11,0)</f>
        <v>0</v>
      </c>
      <c r="I464" s="27" t="str">
        <f>VLOOKUP(A464,'Medical Examination'!A463:M2798,10,0)</f>
        <v>yes</v>
      </c>
      <c r="J464" s="27" t="str">
        <f>VLOOKUP(A464,'Medical Examination'!A463:M2798,12,0)</f>
        <v>Normal Weight</v>
      </c>
      <c r="K464" s="27" t="str">
        <f>VLOOKUP(A464,'Medical Examination'!A463:M2798,13,0)</f>
        <v>Normal</v>
      </c>
      <c r="L464" s="27" t="str">
        <f>VLOOKUP(A464,'Hospitalisation Details'!A463:R2806,17,0)</f>
        <v>18-Jul-1976</v>
      </c>
      <c r="M464" s="28">
        <f>VLOOKUP(A464,'Hospitalisation Details'!$A$1:$R$2344,6,0)</f>
        <v>21677.279999999999</v>
      </c>
      <c r="N464" s="27" t="str">
        <f>VLOOKUP(A464,'Hospitalisation Details'!$A$1:$R$2344,14,0)</f>
        <v>tier - 3</v>
      </c>
      <c r="O464" s="27" t="str">
        <f>VLOOKUP(A464,'Hospitalisation Details'!$A$1:$R$2344,15,0)</f>
        <v>tier - 1</v>
      </c>
      <c r="P464" s="27" t="str">
        <f>VLOOKUP(A464,'Hospitalisation Details'!$A$1:$R$2344,16,0)</f>
        <v>R1012</v>
      </c>
      <c r="Q464" s="37">
        <f>VLOOKUP(A464,'Hospitalisation Details'!A463:R2806,18,0)</f>
        <v>46.888432580424364</v>
      </c>
    </row>
    <row r="465" spans="1:17" x14ac:dyDescent="0.25">
      <c r="A465" s="27" t="s">
        <v>928</v>
      </c>
      <c r="B465" s="27" t="str">
        <f>VLOOKUP(A465,'Customer Name'!A464:E2799,4,0)</f>
        <v>Jean Luc</v>
      </c>
      <c r="C465" s="27">
        <f>VLOOKUP(A465,Table7[#All],2,0)</f>
        <v>55.05</v>
      </c>
      <c r="D465" s="27">
        <f>VLOOKUP(A465,Table7[#All],3,0)</f>
        <v>7.66</v>
      </c>
      <c r="E465" s="27" t="str">
        <f>VLOOKUP(A465,Table7[#All],4,0)</f>
        <v>No</v>
      </c>
      <c r="F465" s="27" t="str">
        <f>VLOOKUP(A465,Table7[#All],5,0)</f>
        <v>No</v>
      </c>
      <c r="G465" s="27" t="str">
        <f>VLOOKUP(A465,Table7[#All],6,0)</f>
        <v>No</v>
      </c>
      <c r="H465" s="27">
        <f>VLOOKUP(A465,'Medical Examination'!A464:M2799,11,0)</f>
        <v>0</v>
      </c>
      <c r="I465" s="27" t="str">
        <f>VLOOKUP(A465,'Medical Examination'!A464:M2799,10,0)</f>
        <v>No</v>
      </c>
      <c r="J465" s="27" t="str">
        <f>VLOOKUP(A465,'Medical Examination'!A464:M2799,12,0)</f>
        <v>Obesity</v>
      </c>
      <c r="K465" s="27" t="str">
        <f>VLOOKUP(A465,'Medical Examination'!A464:M2799,13,0)</f>
        <v>Diabetes</v>
      </c>
      <c r="L465" s="27" t="str">
        <f>VLOOKUP(A465,'Hospitalisation Details'!A464:R2807,17,0)</f>
        <v>16-Nov-1962</v>
      </c>
      <c r="M465" s="28">
        <f>VLOOKUP(A465,'Hospitalisation Details'!$A$1:$R$2344,6,0)</f>
        <v>21661.16</v>
      </c>
      <c r="N465" s="27" t="str">
        <f>VLOOKUP(A465,'Hospitalisation Details'!$A$1:$R$2344,14,0)</f>
        <v>tier - 2</v>
      </c>
      <c r="O465" s="27" t="str">
        <f>VLOOKUP(A465,'Hospitalisation Details'!$A$1:$R$2344,15,0)</f>
        <v>tier - 2</v>
      </c>
      <c r="P465" s="27" t="str">
        <f>VLOOKUP(A465,'Hospitalisation Details'!$A$1:$R$2344,16,0)</f>
        <v>R1012</v>
      </c>
      <c r="Q465" s="37">
        <f>VLOOKUP(A465,'Hospitalisation Details'!A464:R2807,18,0)</f>
        <v>60.559858688452195</v>
      </c>
    </row>
    <row r="466" spans="1:17" x14ac:dyDescent="0.25">
      <c r="A466" s="27" t="s">
        <v>930</v>
      </c>
      <c r="B466" s="27" t="str">
        <f>VLOOKUP(A466,'Customer Name'!A465:E2800,4,0)</f>
        <v>Danielle</v>
      </c>
      <c r="C466" s="27">
        <f>VLOOKUP(A466,Table7[#All],2,0)</f>
        <v>24.89</v>
      </c>
      <c r="D466" s="27">
        <f>VLOOKUP(A466,Table7[#All],3,0)</f>
        <v>6.1</v>
      </c>
      <c r="E466" s="27" t="str">
        <f>VLOOKUP(A466,Table7[#All],4,0)</f>
        <v>yes</v>
      </c>
      <c r="F466" s="27" t="str">
        <f>VLOOKUP(A466,Table7[#All],5,0)</f>
        <v>No</v>
      </c>
      <c r="G466" s="27" t="str">
        <f>VLOOKUP(A466,Table7[#All],6,0)</f>
        <v>Yes</v>
      </c>
      <c r="H466" s="27">
        <f>VLOOKUP(A466,'Medical Examination'!A465:M2800,11,0)</f>
        <v>1</v>
      </c>
      <c r="I466" s="27" t="str">
        <f>VLOOKUP(A466,'Medical Examination'!A465:M2800,10,0)</f>
        <v>yes</v>
      </c>
      <c r="J466" s="27" t="str">
        <f>VLOOKUP(A466,'Medical Examination'!A465:M2800,12,0)</f>
        <v>Normal Weight</v>
      </c>
      <c r="K466" s="27" t="str">
        <f>VLOOKUP(A466,'Medical Examination'!A465:M2800,13,0)</f>
        <v>Prediabetes</v>
      </c>
      <c r="L466" s="27" t="str">
        <f>VLOOKUP(A466,'Hospitalisation Details'!A465:R2808,17,0)</f>
        <v>25-Dec-1983</v>
      </c>
      <c r="M466" s="28">
        <f>VLOOKUP(A466,'Hospitalisation Details'!$A$1:$R$2344,6,0)</f>
        <v>21659.93</v>
      </c>
      <c r="N466" s="27" t="str">
        <f>VLOOKUP(A466,'Hospitalisation Details'!$A$1:$R$2344,14,0)</f>
        <v>tier - 3</v>
      </c>
      <c r="O466" s="27" t="str">
        <f>VLOOKUP(A466,'Hospitalisation Details'!$A$1:$R$2344,15,0)</f>
        <v>tier - 3</v>
      </c>
      <c r="P466" s="27" t="str">
        <f>VLOOKUP(A466,'Hospitalisation Details'!$A$1:$R$2344,16,0)</f>
        <v>R1024</v>
      </c>
      <c r="Q466" s="37">
        <f>VLOOKUP(A466,'Hospitalisation Details'!A465:R2808,18,0)</f>
        <v>39.453088480801334</v>
      </c>
    </row>
    <row r="467" spans="1:17" x14ac:dyDescent="0.25">
      <c r="A467" s="27" t="s">
        <v>932</v>
      </c>
      <c r="B467" s="27" t="str">
        <f>VLOOKUP(A467,'Customer Name'!A466:E2801,4,0)</f>
        <v>Jim</v>
      </c>
      <c r="C467" s="27">
        <f>VLOOKUP(A467,Table7[#All],2,0)</f>
        <v>18.715</v>
      </c>
      <c r="D467" s="27">
        <f>VLOOKUP(A467,Table7[#All],3,0)</f>
        <v>4.4400000000000004</v>
      </c>
      <c r="E467" s="27" t="str">
        <f>VLOOKUP(A467,Table7[#All],4,0)</f>
        <v>No</v>
      </c>
      <c r="F467" s="27" t="str">
        <f>VLOOKUP(A467,Table7[#All],5,0)</f>
        <v>No</v>
      </c>
      <c r="G467" s="27" t="str">
        <f>VLOOKUP(A467,Table7[#All],6,0)</f>
        <v>No</v>
      </c>
      <c r="H467" s="27">
        <f>VLOOKUP(A467,'Medical Examination'!A466:M2801,11,0)</f>
        <v>0</v>
      </c>
      <c r="I467" s="27" t="str">
        <f>VLOOKUP(A467,'Medical Examination'!A466:M2801,10,0)</f>
        <v>No</v>
      </c>
      <c r="J467" s="27" t="str">
        <f>VLOOKUP(A467,'Medical Examination'!A466:M2801,12,0)</f>
        <v>Normal Weight</v>
      </c>
      <c r="K467" s="27" t="str">
        <f>VLOOKUP(A467,'Medical Examination'!A466:M2801,13,0)</f>
        <v>Normal</v>
      </c>
      <c r="L467" s="27" t="str">
        <f>VLOOKUP(A467,'Hospitalisation Details'!A466:R2809,17,0)</f>
        <v>12-Jun-1999</v>
      </c>
      <c r="M467" s="28">
        <f>VLOOKUP(A467,'Hospitalisation Details'!$A$1:$R$2344,6,0)</f>
        <v>21595.38</v>
      </c>
      <c r="N467" s="27" t="str">
        <f>VLOOKUP(A467,'Hospitalisation Details'!$A$1:$R$2344,14,0)</f>
        <v>tier - 2</v>
      </c>
      <c r="O467" s="27" t="str">
        <f>VLOOKUP(A467,'Hospitalisation Details'!$A$1:$R$2344,15,0)</f>
        <v>tier - 3</v>
      </c>
      <c r="P467" s="27" t="str">
        <f>VLOOKUP(A467,'Hospitalisation Details'!$A$1:$R$2344,16,0)</f>
        <v>R1012</v>
      </c>
      <c r="Q467" s="37">
        <f>VLOOKUP(A467,'Hospitalisation Details'!A466:R2809,18,0)</f>
        <v>23.989705399189575</v>
      </c>
    </row>
    <row r="468" spans="1:17" x14ac:dyDescent="0.25">
      <c r="A468" s="27" t="s">
        <v>934</v>
      </c>
      <c r="B468" s="27" t="str">
        <f>VLOOKUP(A468,'Customer Name'!A467:E2802,4,0)</f>
        <v>Matthew T</v>
      </c>
      <c r="C468" s="27">
        <f>VLOOKUP(A468,Table7[#All],2,0)</f>
        <v>28.12</v>
      </c>
      <c r="D468" s="27">
        <f>VLOOKUP(A468,Table7[#All],3,0)</f>
        <v>6.15</v>
      </c>
      <c r="E468" s="27" t="str">
        <f>VLOOKUP(A468,Table7[#All],4,0)</f>
        <v>No</v>
      </c>
      <c r="F468" s="27" t="str">
        <f>VLOOKUP(A468,Table7[#All],5,0)</f>
        <v>No</v>
      </c>
      <c r="G468" s="27" t="str">
        <f>VLOOKUP(A468,Table7[#All],6,0)</f>
        <v>No</v>
      </c>
      <c r="H468" s="27">
        <f>VLOOKUP(A468,'Medical Examination'!A467:M2802,11,0)</f>
        <v>0</v>
      </c>
      <c r="I468" s="27" t="str">
        <f>VLOOKUP(A468,'Medical Examination'!A467:M2802,10,0)</f>
        <v>yes</v>
      </c>
      <c r="J468" s="27" t="str">
        <f>VLOOKUP(A468,'Medical Examination'!A467:M2802,12,0)</f>
        <v>Overweight</v>
      </c>
      <c r="K468" s="27" t="str">
        <f>VLOOKUP(A468,'Medical Examination'!A467:M2802,13,0)</f>
        <v>Prediabetes</v>
      </c>
      <c r="L468" s="27" t="str">
        <f>VLOOKUP(A468,'Hospitalisation Details'!A467:R2810,17,0)</f>
        <v>21-Nov-1990</v>
      </c>
      <c r="M468" s="28">
        <f>VLOOKUP(A468,'Hospitalisation Details'!$A$1:$R$2344,6,0)</f>
        <v>21472.48</v>
      </c>
      <c r="N468" s="27" t="str">
        <f>VLOOKUP(A468,'Hospitalisation Details'!$A$1:$R$2344,14,0)</f>
        <v>tier - 2</v>
      </c>
      <c r="O468" s="27" t="str">
        <f>VLOOKUP(A468,'Hospitalisation Details'!$A$1:$R$2344,15,0)</f>
        <v>tier - 2</v>
      </c>
      <c r="P468" s="27" t="str">
        <f>VLOOKUP(A468,'Hospitalisation Details'!$A$1:$R$2344,16,0)</f>
        <v>R1012</v>
      </c>
      <c r="Q468" s="37">
        <f>VLOOKUP(A468,'Hospitalisation Details'!A467:R2810,18,0)</f>
        <v>32.546142696086328</v>
      </c>
    </row>
    <row r="469" spans="1:17" x14ac:dyDescent="0.25">
      <c r="A469" s="27" t="s">
        <v>936</v>
      </c>
      <c r="B469" s="27" t="str">
        <f>VLOOKUP(A469,'Customer Name'!A468:E2803,4,0)</f>
        <v>Rachel L.</v>
      </c>
      <c r="C469" s="27">
        <f>VLOOKUP(A469,Table7[#All],2,0)</f>
        <v>26.6</v>
      </c>
      <c r="D469" s="27">
        <f>VLOOKUP(A469,Table7[#All],3,0)</f>
        <v>4.53</v>
      </c>
      <c r="E469" s="27" t="str">
        <f>VLOOKUP(A469,Table7[#All],4,0)</f>
        <v>No</v>
      </c>
      <c r="F469" s="27" t="str">
        <f>VLOOKUP(A469,Table7[#All],5,0)</f>
        <v>No</v>
      </c>
      <c r="G469" s="27" t="str">
        <f>VLOOKUP(A469,Table7[#All],6,0)</f>
        <v>No</v>
      </c>
      <c r="H469" s="27">
        <f>VLOOKUP(A469,'Medical Examination'!A468:M2803,11,0)</f>
        <v>0</v>
      </c>
      <c r="I469" s="27" t="str">
        <f>VLOOKUP(A469,'Medical Examination'!A468:M2803,10,0)</f>
        <v>yes</v>
      </c>
      <c r="J469" s="27" t="str">
        <f>VLOOKUP(A469,'Medical Examination'!A468:M2803,12,0)</f>
        <v>Overweight</v>
      </c>
      <c r="K469" s="27" t="str">
        <f>VLOOKUP(A469,'Medical Examination'!A468:M2803,13,0)</f>
        <v>Normal</v>
      </c>
      <c r="L469" s="27" t="str">
        <f>VLOOKUP(A469,'Hospitalisation Details'!A468:R2811,17,0)</f>
        <v>4-Sep-1980</v>
      </c>
      <c r="M469" s="28">
        <f>VLOOKUP(A469,'Hospitalisation Details'!$A$1:$R$2344,6,0)</f>
        <v>21348.71</v>
      </c>
      <c r="N469" s="27" t="str">
        <f>VLOOKUP(A469,'Hospitalisation Details'!$A$1:$R$2344,14,0)</f>
        <v>tier - 2</v>
      </c>
      <c r="O469" s="27" t="str">
        <f>VLOOKUP(A469,'Hospitalisation Details'!$A$1:$R$2344,15,0)</f>
        <v>tier - 1</v>
      </c>
      <c r="P469" s="27" t="str">
        <f>VLOOKUP(A469,'Hospitalisation Details'!$A$1:$R$2344,16,0)</f>
        <v>R1012</v>
      </c>
      <c r="Q469" s="37">
        <f>VLOOKUP(A469,'Hospitalisation Details'!A468:R2811,18,0)</f>
        <v>42.757015742642025</v>
      </c>
    </row>
    <row r="470" spans="1:17" x14ac:dyDescent="0.25">
      <c r="A470" s="27" t="s">
        <v>938</v>
      </c>
      <c r="B470" s="27" t="str">
        <f>VLOOKUP(A470,'Customer Name'!A469:E2804,4,0)</f>
        <v>Corina</v>
      </c>
      <c r="C470" s="27">
        <f>VLOOKUP(A470,Table7[#All],2,0)</f>
        <v>30.114999999999998</v>
      </c>
      <c r="D470" s="27">
        <f>VLOOKUP(A470,Table7[#All],3,0)</f>
        <v>5.48</v>
      </c>
      <c r="E470" s="27" t="str">
        <f>VLOOKUP(A470,Table7[#All],4,0)</f>
        <v>No</v>
      </c>
      <c r="F470" s="27" t="str">
        <f>VLOOKUP(A470,Table7[#All],5,0)</f>
        <v>yes</v>
      </c>
      <c r="G470" s="27" t="str">
        <f>VLOOKUP(A470,Table7[#All],6,0)</f>
        <v>No</v>
      </c>
      <c r="H470" s="27">
        <f>VLOOKUP(A470,'Medical Examination'!A469:M2804,11,0)</f>
        <v>1</v>
      </c>
      <c r="I470" s="27" t="str">
        <f>VLOOKUP(A470,'Medical Examination'!A469:M2804,10,0)</f>
        <v>No</v>
      </c>
      <c r="J470" s="27" t="str">
        <f>VLOOKUP(A470,'Medical Examination'!A469:M2804,12,0)</f>
        <v>Obesity</v>
      </c>
      <c r="K470" s="27" t="str">
        <f>VLOOKUP(A470,'Medical Examination'!A469:M2804,13,0)</f>
        <v>Normal</v>
      </c>
      <c r="L470" s="27" t="str">
        <f>VLOOKUP(A470,'Hospitalisation Details'!A469:R2812,17,0)</f>
        <v>4-Aug-2004</v>
      </c>
      <c r="M470" s="28">
        <f>VLOOKUP(A470,'Hospitalisation Details'!$A$1:$R$2344,6,0)</f>
        <v>21344.85</v>
      </c>
      <c r="N470" s="27" t="str">
        <f>VLOOKUP(A470,'Hospitalisation Details'!$A$1:$R$2344,14,0)</f>
        <v>tier - 3</v>
      </c>
      <c r="O470" s="27" t="str">
        <f>VLOOKUP(A470,'Hospitalisation Details'!$A$1:$R$2344,15,0)</f>
        <v>tier - 1</v>
      </c>
      <c r="P470" s="27" t="str">
        <f>VLOOKUP(A470,'Hospitalisation Details'!$A$1:$R$2344,16,0)</f>
        <v>R1024</v>
      </c>
      <c r="Q470" s="37">
        <f>VLOOKUP(A470,'Hospitalisation Details'!A469:R2812,18,0)</f>
        <v>18.84188911704312</v>
      </c>
    </row>
    <row r="471" spans="1:17" x14ac:dyDescent="0.25">
      <c r="A471" s="27" t="s">
        <v>940</v>
      </c>
      <c r="B471" s="27" t="str">
        <f>VLOOKUP(A471,'Customer Name'!A470:E2805,4,0)</f>
        <v>Guannan</v>
      </c>
      <c r="C471" s="27">
        <f>VLOOKUP(A471,Table7[#All],2,0)</f>
        <v>24.605</v>
      </c>
      <c r="D471" s="27">
        <f>VLOOKUP(A471,Table7[#All],3,0)</f>
        <v>5.48</v>
      </c>
      <c r="E471" s="27" t="str">
        <f>VLOOKUP(A471,Table7[#All],4,0)</f>
        <v>No</v>
      </c>
      <c r="F471" s="27" t="str">
        <f>VLOOKUP(A471,Table7[#All],5,0)</f>
        <v>No</v>
      </c>
      <c r="G471" s="27" t="str">
        <f>VLOOKUP(A471,Table7[#All],6,0)</f>
        <v>No</v>
      </c>
      <c r="H471" s="27">
        <f>VLOOKUP(A471,'Medical Examination'!A470:M2805,11,0)</f>
        <v>0</v>
      </c>
      <c r="I471" s="27" t="str">
        <f>VLOOKUP(A471,'Medical Examination'!A470:M2805,10,0)</f>
        <v>yes</v>
      </c>
      <c r="J471" s="27" t="str">
        <f>VLOOKUP(A471,'Medical Examination'!A470:M2805,12,0)</f>
        <v>Normal Weight</v>
      </c>
      <c r="K471" s="27" t="str">
        <f>VLOOKUP(A471,'Medical Examination'!A470:M2805,13,0)</f>
        <v>Normal</v>
      </c>
      <c r="L471" s="27" t="str">
        <f>VLOOKUP(A471,'Hospitalisation Details'!A470:R2813,17,0)</f>
        <v>10-Dec-1980</v>
      </c>
      <c r="M471" s="28">
        <f>VLOOKUP(A471,'Hospitalisation Details'!$A$1:$R$2344,6,0)</f>
        <v>21259.38</v>
      </c>
      <c r="N471" s="27" t="str">
        <f>VLOOKUP(A471,'Hospitalisation Details'!$A$1:$R$2344,14,0)</f>
        <v>tier - 3</v>
      </c>
      <c r="O471" s="27" t="str">
        <f>VLOOKUP(A471,'Hospitalisation Details'!$A$1:$R$2344,15,0)</f>
        <v>tier - 3</v>
      </c>
      <c r="P471" s="27" t="str">
        <f>VLOOKUP(A471,'Hospitalisation Details'!$A$1:$R$2344,16,0)</f>
        <v>R1019</v>
      </c>
      <c r="Q471" s="37">
        <f>VLOOKUP(A471,'Hospitalisation Details'!A470:R2813,18,0)</f>
        <v>42.491444216290212</v>
      </c>
    </row>
    <row r="472" spans="1:17" x14ac:dyDescent="0.25">
      <c r="A472" s="27" t="s">
        <v>942</v>
      </c>
      <c r="B472" s="27" t="str">
        <f>VLOOKUP(A472,'Customer Name'!A471:E2806,4,0)</f>
        <v>Don</v>
      </c>
      <c r="C472" s="27">
        <f>VLOOKUP(A472,Table7[#All],2,0)</f>
        <v>29.6</v>
      </c>
      <c r="D472" s="27">
        <f>VLOOKUP(A472,Table7[#All],3,0)</f>
        <v>8.1</v>
      </c>
      <c r="E472" s="27" t="str">
        <f>VLOOKUP(A472,Table7[#All],4,0)</f>
        <v>No</v>
      </c>
      <c r="F472" s="27" t="str">
        <f>VLOOKUP(A472,Table7[#All],5,0)</f>
        <v>No</v>
      </c>
      <c r="G472" s="27" t="str">
        <f>VLOOKUP(A472,Table7[#All],6,0)</f>
        <v>No</v>
      </c>
      <c r="H472" s="27">
        <f>VLOOKUP(A472,'Medical Examination'!A471:M2806,11,0)</f>
        <v>0</v>
      </c>
      <c r="I472" s="27" t="str">
        <f>VLOOKUP(A472,'Medical Examination'!A471:M2806,10,0)</f>
        <v>No</v>
      </c>
      <c r="J472" s="27" t="str">
        <f>VLOOKUP(A472,'Medical Examination'!A471:M2806,12,0)</f>
        <v>Overweight</v>
      </c>
      <c r="K472" s="27" t="str">
        <f>VLOOKUP(A472,'Medical Examination'!A471:M2806,13,0)</f>
        <v>Diabetes</v>
      </c>
      <c r="L472" s="27" t="str">
        <f>VLOOKUP(A472,'Hospitalisation Details'!A471:R2814,17,0)</f>
        <v>3-Sep-1974</v>
      </c>
      <c r="M472" s="28">
        <f>VLOOKUP(A472,'Hospitalisation Details'!$A$1:$R$2344,6,0)</f>
        <v>21232.18</v>
      </c>
      <c r="N472" s="27" t="str">
        <f>VLOOKUP(A472,'Hospitalisation Details'!$A$1:$R$2344,14,0)</f>
        <v>tier - 3</v>
      </c>
      <c r="O472" s="27" t="str">
        <f>VLOOKUP(A472,'Hospitalisation Details'!$A$1:$R$2344,15,0)</f>
        <v>tier - 2</v>
      </c>
      <c r="P472" s="27" t="str">
        <f>VLOOKUP(A472,'Hospitalisation Details'!$A$1:$R$2344,16,0)</f>
        <v>R1011</v>
      </c>
      <c r="Q472" s="37">
        <f>VLOOKUP(A472,'Hospitalisation Details'!A471:R2814,18,0)</f>
        <v>48.762457562150914</v>
      </c>
    </row>
    <row r="473" spans="1:17" x14ac:dyDescent="0.25">
      <c r="A473" s="27" t="s">
        <v>944</v>
      </c>
      <c r="B473" s="27" t="str">
        <f>VLOOKUP(A473,'Customer Name'!A472:E2807,4,0)</f>
        <v>Chris</v>
      </c>
      <c r="C473" s="27">
        <f>VLOOKUP(A473,Table7[#All],2,0)</f>
        <v>24.42</v>
      </c>
      <c r="D473" s="27">
        <f>VLOOKUP(A473,Table7[#All],3,0)</f>
        <v>7.16</v>
      </c>
      <c r="E473" s="27" t="str">
        <f>VLOOKUP(A473,Table7[#All],4,0)</f>
        <v>No</v>
      </c>
      <c r="F473" s="27" t="str">
        <f>VLOOKUP(A473,Table7[#All],5,0)</f>
        <v>No</v>
      </c>
      <c r="G473" s="27" t="str">
        <f>VLOOKUP(A473,Table7[#All],6,0)</f>
        <v>No</v>
      </c>
      <c r="H473" s="27">
        <f>VLOOKUP(A473,'Medical Examination'!A472:M2807,11,0)</f>
        <v>0</v>
      </c>
      <c r="I473" s="27" t="str">
        <f>VLOOKUP(A473,'Medical Examination'!A472:M2807,10,0)</f>
        <v>yes</v>
      </c>
      <c r="J473" s="27" t="str">
        <f>VLOOKUP(A473,'Medical Examination'!A472:M2807,12,0)</f>
        <v>Normal Weight</v>
      </c>
      <c r="K473" s="27" t="str">
        <f>VLOOKUP(A473,'Medical Examination'!A472:M2807,13,0)</f>
        <v>Diabetes</v>
      </c>
      <c r="L473" s="27" t="str">
        <f>VLOOKUP(A473,'Hospitalisation Details'!A472:R2815,17,0)</f>
        <v>14-Oct-1974</v>
      </c>
      <c r="M473" s="28">
        <f>VLOOKUP(A473,'Hospitalisation Details'!$A$1:$R$2344,6,0)</f>
        <v>21223.68</v>
      </c>
      <c r="N473" s="27" t="str">
        <f>VLOOKUP(A473,'Hospitalisation Details'!$A$1:$R$2344,14,0)</f>
        <v>tier - 3</v>
      </c>
      <c r="O473" s="27" t="str">
        <f>VLOOKUP(A473,'Hospitalisation Details'!$A$1:$R$2344,15,0)</f>
        <v>tier - 2</v>
      </c>
      <c r="P473" s="27" t="str">
        <f>VLOOKUP(A473,'Hospitalisation Details'!$A$1:$R$2344,16,0)</f>
        <v>R1013</v>
      </c>
      <c r="Q473" s="37">
        <f>VLOOKUP(A473,'Hospitalisation Details'!A472:R2815,18,0)</f>
        <v>48.65020260650531</v>
      </c>
    </row>
    <row r="474" spans="1:17" x14ac:dyDescent="0.25">
      <c r="A474" s="27" t="s">
        <v>946</v>
      </c>
      <c r="B474" s="27" t="str">
        <f>VLOOKUP(A474,'Customer Name'!A473:E2808,4,0)</f>
        <v>Gavin V.</v>
      </c>
      <c r="C474" s="27">
        <f>VLOOKUP(A474,Table7[#All],2,0)</f>
        <v>20.9</v>
      </c>
      <c r="D474" s="27">
        <f>VLOOKUP(A474,Table7[#All],3,0)</f>
        <v>4.55</v>
      </c>
      <c r="E474" s="27" t="str">
        <f>VLOOKUP(A474,Table7[#All],4,0)</f>
        <v>yes</v>
      </c>
      <c r="F474" s="27" t="str">
        <f>VLOOKUP(A474,Table7[#All],5,0)</f>
        <v>No</v>
      </c>
      <c r="G474" s="27" t="str">
        <f>VLOOKUP(A474,Table7[#All],6,0)</f>
        <v>Yes</v>
      </c>
      <c r="H474" s="27">
        <f>VLOOKUP(A474,'Medical Examination'!A473:M2808,11,0)</f>
        <v>1</v>
      </c>
      <c r="I474" s="27" t="str">
        <f>VLOOKUP(A474,'Medical Examination'!A473:M2808,10,0)</f>
        <v>yes</v>
      </c>
      <c r="J474" s="27" t="str">
        <f>VLOOKUP(A474,'Medical Examination'!A473:M2808,12,0)</f>
        <v>Normal Weight</v>
      </c>
      <c r="K474" s="27" t="str">
        <f>VLOOKUP(A474,'Medical Examination'!A473:M2808,13,0)</f>
        <v>Normal</v>
      </c>
      <c r="L474" s="27" t="str">
        <f>VLOOKUP(A474,'Hospitalisation Details'!A473:R2816,17,0)</f>
        <v>26-Aug-1969</v>
      </c>
      <c r="M474" s="28">
        <f>VLOOKUP(A474,'Hospitalisation Details'!$A$1:$R$2344,6,0)</f>
        <v>21195.82</v>
      </c>
      <c r="N474" s="27" t="str">
        <f>VLOOKUP(A474,'Hospitalisation Details'!$A$1:$R$2344,14,0)</f>
        <v>tier - 3</v>
      </c>
      <c r="O474" s="27" t="str">
        <f>VLOOKUP(A474,'Hospitalisation Details'!$A$1:$R$2344,15,0)</f>
        <v>tier - 1</v>
      </c>
      <c r="P474" s="27" t="str">
        <f>VLOOKUP(A474,'Hospitalisation Details'!$A$1:$R$2344,16,0)</f>
        <v>R1013</v>
      </c>
      <c r="Q474" s="37">
        <f>VLOOKUP(A474,'Hospitalisation Details'!A473:R2816,18,0)</f>
        <v>53.784348864994023</v>
      </c>
    </row>
    <row r="475" spans="1:17" x14ac:dyDescent="0.25">
      <c r="A475" s="27" t="s">
        <v>948</v>
      </c>
      <c r="B475" s="27" t="str">
        <f>VLOOKUP(A475,'Customer Name'!A474:E2809,4,0)</f>
        <v>David</v>
      </c>
      <c r="C475" s="27">
        <f>VLOOKUP(A475,Table7[#All],2,0)</f>
        <v>22.895</v>
      </c>
      <c r="D475" s="27">
        <f>VLOOKUP(A475,Table7[#All],3,0)</f>
        <v>6.03</v>
      </c>
      <c r="E475" s="27" t="str">
        <f>VLOOKUP(A475,Table7[#All],4,0)</f>
        <v>No</v>
      </c>
      <c r="F475" s="27" t="str">
        <f>VLOOKUP(A475,Table7[#All],5,0)</f>
        <v>No</v>
      </c>
      <c r="G475" s="27" t="str">
        <f>VLOOKUP(A475,Table7[#All],6,0)</f>
        <v>No</v>
      </c>
      <c r="H475" s="27">
        <f>VLOOKUP(A475,'Medical Examination'!A474:M2809,11,0)</f>
        <v>0</v>
      </c>
      <c r="I475" s="27" t="str">
        <f>VLOOKUP(A475,'Medical Examination'!A474:M2809,10,0)</f>
        <v>yes</v>
      </c>
      <c r="J475" s="27" t="str">
        <f>VLOOKUP(A475,'Medical Examination'!A474:M2809,12,0)</f>
        <v>Normal Weight</v>
      </c>
      <c r="K475" s="27" t="str">
        <f>VLOOKUP(A475,'Medical Examination'!A474:M2809,13,0)</f>
        <v>Prediabetes</v>
      </c>
      <c r="L475" s="27" t="str">
        <f>VLOOKUP(A475,'Hospitalisation Details'!A474:R2817,17,0)</f>
        <v>23-Nov-1977</v>
      </c>
      <c r="M475" s="28">
        <f>VLOOKUP(A475,'Hospitalisation Details'!$A$1:$R$2344,6,0)</f>
        <v>21098.55</v>
      </c>
      <c r="N475" s="27" t="str">
        <f>VLOOKUP(A475,'Hospitalisation Details'!$A$1:$R$2344,14,0)</f>
        <v>tier - 3</v>
      </c>
      <c r="O475" s="27" t="str">
        <f>VLOOKUP(A475,'Hospitalisation Details'!$A$1:$R$2344,15,0)</f>
        <v>tier - 3</v>
      </c>
      <c r="P475" s="27" t="str">
        <f>VLOOKUP(A475,'Hospitalisation Details'!$A$1:$R$2344,16,0)</f>
        <v>R1012</v>
      </c>
      <c r="Q475" s="37">
        <f>VLOOKUP(A475,'Hospitalisation Details'!A474:R2817,18,0)</f>
        <v>45.540661773272745</v>
      </c>
    </row>
    <row r="476" spans="1:17" x14ac:dyDescent="0.25">
      <c r="A476" s="27" t="s">
        <v>950</v>
      </c>
      <c r="B476" s="27" t="str">
        <f>VLOOKUP(A476,'Customer Name'!A475:E2810,4,0)</f>
        <v>Jatin</v>
      </c>
      <c r="C476" s="27">
        <f>VLOOKUP(A476,Table7[#All],2,0)</f>
        <v>28.3</v>
      </c>
      <c r="D476" s="27">
        <f>VLOOKUP(A476,Table7[#All],3,0)</f>
        <v>5.47</v>
      </c>
      <c r="E476" s="27" t="str">
        <f>VLOOKUP(A476,Table7[#All],4,0)</f>
        <v>yes</v>
      </c>
      <c r="F476" s="27" t="str">
        <f>VLOOKUP(A476,Table7[#All],5,0)</f>
        <v>No</v>
      </c>
      <c r="G476" s="27" t="str">
        <f>VLOOKUP(A476,Table7[#All],6,0)</f>
        <v>Yes</v>
      </c>
      <c r="H476" s="27">
        <f>VLOOKUP(A476,'Medical Examination'!A475:M2810,11,0)</f>
        <v>1</v>
      </c>
      <c r="I476" s="27" t="str">
        <f>VLOOKUP(A476,'Medical Examination'!A475:M2810,10,0)</f>
        <v>yes</v>
      </c>
      <c r="J476" s="27" t="str">
        <f>VLOOKUP(A476,'Medical Examination'!A475:M2810,12,0)</f>
        <v>Overweight</v>
      </c>
      <c r="K476" s="27" t="str">
        <f>VLOOKUP(A476,'Medical Examination'!A475:M2810,13,0)</f>
        <v>Normal</v>
      </c>
      <c r="L476" s="27" t="str">
        <f>VLOOKUP(A476,'Hospitalisation Details'!A475:R2818,17,0)</f>
        <v>2-Jul-1983</v>
      </c>
      <c r="M476" s="28">
        <f>VLOOKUP(A476,'Hospitalisation Details'!$A$1:$R$2344,6,0)</f>
        <v>21082.16</v>
      </c>
      <c r="N476" s="27" t="str">
        <f>VLOOKUP(A476,'Hospitalisation Details'!$A$1:$R$2344,14,0)</f>
        <v>tier - 3</v>
      </c>
      <c r="O476" s="27" t="str">
        <f>VLOOKUP(A476,'Hospitalisation Details'!$A$1:$R$2344,15,0)</f>
        <v>tier - 2</v>
      </c>
      <c r="P476" s="27" t="str">
        <f>VLOOKUP(A476,'Hospitalisation Details'!$A$1:$R$2344,16,0)</f>
        <v>R1011</v>
      </c>
      <c r="Q476" s="37">
        <f>VLOOKUP(A476,'Hospitalisation Details'!A475:R2818,18,0)</f>
        <v>39.934958263772955</v>
      </c>
    </row>
    <row r="477" spans="1:17" x14ac:dyDescent="0.25">
      <c r="A477" s="27" t="s">
        <v>952</v>
      </c>
      <c r="B477" s="27" t="str">
        <f>VLOOKUP(A477,'Customer Name'!A476:E2811,4,0)</f>
        <v>J P. II</v>
      </c>
      <c r="C477" s="27">
        <f>VLOOKUP(A477,Table7[#All],2,0)</f>
        <v>54.3</v>
      </c>
      <c r="D477" s="27">
        <f>VLOOKUP(A477,Table7[#All],3,0)</f>
        <v>4.1500000000000004</v>
      </c>
      <c r="E477" s="27" t="str">
        <f>VLOOKUP(A477,Table7[#All],4,0)</f>
        <v>yes</v>
      </c>
      <c r="F477" s="27" t="str">
        <f>VLOOKUP(A477,Table7[#All],5,0)</f>
        <v>No</v>
      </c>
      <c r="G477" s="27" t="str">
        <f>VLOOKUP(A477,Table7[#All],6,0)</f>
        <v>No</v>
      </c>
      <c r="H477" s="27">
        <f>VLOOKUP(A477,'Medical Examination'!A476:M2811,11,0)</f>
        <v>1</v>
      </c>
      <c r="I477" s="27" t="str">
        <f>VLOOKUP(A477,'Medical Examination'!A476:M2811,10,0)</f>
        <v>No</v>
      </c>
      <c r="J477" s="27" t="str">
        <f>VLOOKUP(A477,'Medical Examination'!A476:M2811,12,0)</f>
        <v>Obesity</v>
      </c>
      <c r="K477" s="27" t="str">
        <f>VLOOKUP(A477,'Medical Examination'!A476:M2811,13,0)</f>
        <v>Normal</v>
      </c>
      <c r="L477" s="27" t="str">
        <f>VLOOKUP(A477,'Hospitalisation Details'!A476:R2819,17,0)</f>
        <v>19-Nov-1964</v>
      </c>
      <c r="M477" s="28">
        <f>VLOOKUP(A477,'Hospitalisation Details'!$A$1:$R$2344,6,0)</f>
        <v>20893.060000000001</v>
      </c>
      <c r="N477" s="27" t="str">
        <f>VLOOKUP(A477,'Hospitalisation Details'!$A$1:$R$2344,14,0)</f>
        <v>tier - 2</v>
      </c>
      <c r="O477" s="27" t="str">
        <f>VLOOKUP(A477,'Hospitalisation Details'!$A$1:$R$2344,15,0)</f>
        <v>tier - 3</v>
      </c>
      <c r="P477" s="27" t="str">
        <f>VLOOKUP(A477,'Hospitalisation Details'!$A$1:$R$2344,16,0)</f>
        <v>R1012</v>
      </c>
      <c r="Q477" s="37">
        <f>VLOOKUP(A477,'Hospitalisation Details'!A476:R2819,18,0)</f>
        <v>58.548939082819984</v>
      </c>
    </row>
    <row r="478" spans="1:17" x14ac:dyDescent="0.25">
      <c r="A478" s="27" t="s">
        <v>954</v>
      </c>
      <c r="B478" s="27" t="str">
        <f>VLOOKUP(A478,'Customer Name'!A477:E2812,4,0)</f>
        <v>Angela M.</v>
      </c>
      <c r="C478" s="27">
        <f>VLOOKUP(A478,Table7[#All],2,0)</f>
        <v>33.344999999999999</v>
      </c>
      <c r="D478" s="27">
        <f>VLOOKUP(A478,Table7[#All],3,0)</f>
        <v>11.32</v>
      </c>
      <c r="E478" s="27" t="str">
        <f>VLOOKUP(A478,Table7[#All],4,0)</f>
        <v>yes</v>
      </c>
      <c r="F478" s="27" t="str">
        <f>VLOOKUP(A478,Table7[#All],5,0)</f>
        <v>No</v>
      </c>
      <c r="G478" s="27" t="str">
        <f>VLOOKUP(A478,Table7[#All],6,0)</f>
        <v>No</v>
      </c>
      <c r="H478" s="27">
        <f>VLOOKUP(A478,'Medical Examination'!A477:M2812,11,0)</f>
        <v>1</v>
      </c>
      <c r="I478" s="27" t="str">
        <f>VLOOKUP(A478,'Medical Examination'!A477:M2812,10,0)</f>
        <v>No</v>
      </c>
      <c r="J478" s="27" t="str">
        <f>VLOOKUP(A478,'Medical Examination'!A477:M2812,12,0)</f>
        <v>Obesity</v>
      </c>
      <c r="K478" s="27" t="str">
        <f>VLOOKUP(A478,'Medical Examination'!A477:M2812,13,0)</f>
        <v>Diabetes</v>
      </c>
      <c r="L478" s="27" t="str">
        <f>VLOOKUP(A478,'Hospitalisation Details'!A477:R2820,17,0)</f>
        <v>8-Dec-1975</v>
      </c>
      <c r="M478" s="28">
        <f>VLOOKUP(A478,'Hospitalisation Details'!$A$1:$R$2344,6,0)</f>
        <v>20878.78</v>
      </c>
      <c r="N478" s="27" t="str">
        <f>VLOOKUP(A478,'Hospitalisation Details'!$A$1:$R$2344,14,0)</f>
        <v>tier - 2</v>
      </c>
      <c r="O478" s="27" t="str">
        <f>VLOOKUP(A478,'Hospitalisation Details'!$A$1:$R$2344,15,0)</f>
        <v>tier - 1</v>
      </c>
      <c r="P478" s="27" t="str">
        <f>VLOOKUP(A478,'Hospitalisation Details'!$A$1:$R$2344,16,0)</f>
        <v>R1024</v>
      </c>
      <c r="Q478" s="37">
        <f>VLOOKUP(A478,'Hospitalisation Details'!A477:R2820,18,0)</f>
        <v>47.499636810638656</v>
      </c>
    </row>
    <row r="479" spans="1:17" x14ac:dyDescent="0.25">
      <c r="A479" s="27" t="s">
        <v>956</v>
      </c>
      <c r="B479" s="27" t="str">
        <f>VLOOKUP(A479,'Customer Name'!A478:E2813,4,0)</f>
        <v>Blake K.</v>
      </c>
      <c r="C479" s="27">
        <f>VLOOKUP(A479,Table7[#All],2,0)</f>
        <v>33</v>
      </c>
      <c r="D479" s="27">
        <f>VLOOKUP(A479,Table7[#All],3,0)</f>
        <v>9.51</v>
      </c>
      <c r="E479" s="27" t="str">
        <f>VLOOKUP(A479,Table7[#All],4,0)</f>
        <v>yes</v>
      </c>
      <c r="F479" s="27" t="str">
        <f>VLOOKUP(A479,Table7[#All],5,0)</f>
        <v>No</v>
      </c>
      <c r="G479" s="27" t="str">
        <f>VLOOKUP(A479,Table7[#All],6,0)</f>
        <v>No</v>
      </c>
      <c r="H479" s="27">
        <f>VLOOKUP(A479,'Medical Examination'!A478:M2813,11,0)</f>
        <v>0</v>
      </c>
      <c r="I479" s="27" t="str">
        <f>VLOOKUP(A479,'Medical Examination'!A478:M2813,10,0)</f>
        <v>No</v>
      </c>
      <c r="J479" s="27" t="str">
        <f>VLOOKUP(A479,'Medical Examination'!A478:M2813,12,0)</f>
        <v>Obesity</v>
      </c>
      <c r="K479" s="27" t="str">
        <f>VLOOKUP(A479,'Medical Examination'!A478:M2813,13,0)</f>
        <v>Diabetes</v>
      </c>
      <c r="L479" s="27" t="str">
        <f>VLOOKUP(A479,'Hospitalisation Details'!A478:R2821,17,0)</f>
        <v>8-Sep-1967</v>
      </c>
      <c r="M479" s="28">
        <f>VLOOKUP(A479,'Hospitalisation Details'!$A$1:$R$2344,6,0)</f>
        <v>20781.490000000002</v>
      </c>
      <c r="N479" s="27" t="str">
        <f>VLOOKUP(A479,'Hospitalisation Details'!$A$1:$R$2344,14,0)</f>
        <v>tier - 2</v>
      </c>
      <c r="O479" s="27" t="str">
        <f>VLOOKUP(A479,'Hospitalisation Details'!$A$1:$R$2344,15,0)</f>
        <v>tier - 3</v>
      </c>
      <c r="P479" s="27" t="str">
        <f>VLOOKUP(A479,'Hospitalisation Details'!$A$1:$R$2344,16,0)</f>
        <v>R1013</v>
      </c>
      <c r="Q479" s="37">
        <f>VLOOKUP(A479,'Hospitalisation Details'!A478:R2821,18,0)</f>
        <v>55.748787165569908</v>
      </c>
    </row>
    <row r="480" spans="1:17" x14ac:dyDescent="0.25">
      <c r="A480" s="27" t="s">
        <v>958</v>
      </c>
      <c r="B480" s="27" t="str">
        <f>VLOOKUP(A480,'Customer Name'!A479:E2814,4,0)</f>
        <v>Brian T.</v>
      </c>
      <c r="C480" s="27">
        <f>VLOOKUP(A480,Table7[#All],2,0)</f>
        <v>28.024999999999999</v>
      </c>
      <c r="D480" s="27">
        <f>VLOOKUP(A480,Table7[#All],3,0)</f>
        <v>7.67</v>
      </c>
      <c r="E480" s="27" t="str">
        <f>VLOOKUP(A480,Table7[#All],4,0)</f>
        <v>yes</v>
      </c>
      <c r="F480" s="27" t="str">
        <f>VLOOKUP(A480,Table7[#All],5,0)</f>
        <v>No</v>
      </c>
      <c r="G480" s="27" t="str">
        <f>VLOOKUP(A480,Table7[#All],6,0)</f>
        <v>No</v>
      </c>
      <c r="H480" s="27">
        <f>VLOOKUP(A480,'Medical Examination'!A479:M2814,11,0)</f>
        <v>1</v>
      </c>
      <c r="I480" s="27" t="str">
        <f>VLOOKUP(A480,'Medical Examination'!A479:M2814,10,0)</f>
        <v>yes</v>
      </c>
      <c r="J480" s="27" t="str">
        <f>VLOOKUP(A480,'Medical Examination'!A479:M2814,12,0)</f>
        <v>Overweight</v>
      </c>
      <c r="K480" s="27" t="str">
        <f>VLOOKUP(A480,'Medical Examination'!A479:M2814,13,0)</f>
        <v>Diabetes</v>
      </c>
      <c r="L480" s="27" t="str">
        <f>VLOOKUP(A480,'Hospitalisation Details'!A479:R2822,17,0)</f>
        <v>4-Aug-1986</v>
      </c>
      <c r="M480" s="28">
        <f>VLOOKUP(A480,'Hospitalisation Details'!$A$1:$R$2344,6,0)</f>
        <v>20773.63</v>
      </c>
      <c r="N480" s="27" t="str">
        <f>VLOOKUP(A480,'Hospitalisation Details'!$A$1:$R$2344,14,0)</f>
        <v>tier - 2</v>
      </c>
      <c r="O480" s="27" t="str">
        <f>VLOOKUP(A480,'Hospitalisation Details'!$A$1:$R$2344,15,0)</f>
        <v>tier - 3</v>
      </c>
      <c r="P480" s="27" t="str">
        <f>VLOOKUP(A480,'Hospitalisation Details'!$A$1:$R$2344,16,0)</f>
        <v>R1017</v>
      </c>
      <c r="Q480" s="37">
        <f>VLOOKUP(A480,'Hospitalisation Details'!A479:R2822,18,0)</f>
        <v>36.84458534476547</v>
      </c>
    </row>
    <row r="481" spans="1:17" x14ac:dyDescent="0.25">
      <c r="A481" s="27" t="s">
        <v>960</v>
      </c>
      <c r="B481" s="27" t="str">
        <f>VLOOKUP(A481,'Customer Name'!A480:E2815,4,0)</f>
        <v>Damon</v>
      </c>
      <c r="C481" s="27">
        <f>VLOOKUP(A481,Table7[#All],2,0)</f>
        <v>28.69</v>
      </c>
      <c r="D481" s="27">
        <f>VLOOKUP(A481,Table7[#All],3,0)</f>
        <v>6.23</v>
      </c>
      <c r="E481" s="27" t="str">
        <f>VLOOKUP(A481,Table7[#All],4,0)</f>
        <v>No</v>
      </c>
      <c r="F481" s="27" t="str">
        <f>VLOOKUP(A481,Table7[#All],5,0)</f>
        <v>No</v>
      </c>
      <c r="G481" s="27" t="str">
        <f>VLOOKUP(A481,Table7[#All],6,0)</f>
        <v>No</v>
      </c>
      <c r="H481" s="27">
        <f>VLOOKUP(A481,'Medical Examination'!A480:M2815,11,0)</f>
        <v>1</v>
      </c>
      <c r="I481" s="27" t="str">
        <f>VLOOKUP(A481,'Medical Examination'!A480:M2815,10,0)</f>
        <v>yes</v>
      </c>
      <c r="J481" s="27" t="str">
        <f>VLOOKUP(A481,'Medical Examination'!A480:M2815,12,0)</f>
        <v>Overweight</v>
      </c>
      <c r="K481" s="27" t="str">
        <f>VLOOKUP(A481,'Medical Examination'!A480:M2815,13,0)</f>
        <v>Prediabetes</v>
      </c>
      <c r="L481" s="27" t="str">
        <f>VLOOKUP(A481,'Hospitalisation Details'!A480:R2823,17,0)</f>
        <v>14-Sep-1992</v>
      </c>
      <c r="M481" s="28">
        <f>VLOOKUP(A481,'Hospitalisation Details'!$A$1:$R$2344,6,0)</f>
        <v>20745.990000000002</v>
      </c>
      <c r="N481" s="27" t="str">
        <f>VLOOKUP(A481,'Hospitalisation Details'!$A$1:$R$2344,14,0)</f>
        <v>tier - 3</v>
      </c>
      <c r="O481" s="27" t="str">
        <f>VLOOKUP(A481,'Hospitalisation Details'!$A$1:$R$2344,15,0)</f>
        <v>tier - 1</v>
      </c>
      <c r="P481" s="27" t="str">
        <f>VLOOKUP(A481,'Hospitalisation Details'!$A$1:$R$2344,16,0)</f>
        <v>R1012</v>
      </c>
      <c r="Q481" s="37">
        <f>VLOOKUP(A481,'Hospitalisation Details'!A480:R2823,18,0)</f>
        <v>30.729637234770706</v>
      </c>
    </row>
    <row r="482" spans="1:17" x14ac:dyDescent="0.25">
      <c r="A482" s="27" t="s">
        <v>962</v>
      </c>
      <c r="B482" s="27" t="str">
        <f>VLOOKUP(A482,'Customer Name'!A481:E2816,4,0)</f>
        <v>Jeffrey</v>
      </c>
      <c r="C482" s="27">
        <f>VLOOKUP(A482,Table7[#All],2,0)</f>
        <v>40.28</v>
      </c>
      <c r="D482" s="27">
        <f>VLOOKUP(A482,Table7[#All],3,0)</f>
        <v>8.9</v>
      </c>
      <c r="E482" s="27" t="str">
        <f>VLOOKUP(A482,Table7[#All],4,0)</f>
        <v>No</v>
      </c>
      <c r="F482" s="27" t="str">
        <f>VLOOKUP(A482,Table7[#All],5,0)</f>
        <v>No</v>
      </c>
      <c r="G482" s="27" t="str">
        <f>VLOOKUP(A482,Table7[#All],6,0)</f>
        <v>No</v>
      </c>
      <c r="H482" s="27">
        <f>VLOOKUP(A482,'Medical Examination'!A481:M2816,11,0)</f>
        <v>0</v>
      </c>
      <c r="I482" s="27" t="str">
        <f>VLOOKUP(A482,'Medical Examination'!A481:M2816,10,0)</f>
        <v>No</v>
      </c>
      <c r="J482" s="27" t="str">
        <f>VLOOKUP(A482,'Medical Examination'!A481:M2816,12,0)</f>
        <v>Obesity</v>
      </c>
      <c r="K482" s="27" t="str">
        <f>VLOOKUP(A482,'Medical Examination'!A481:M2816,13,0)</f>
        <v>Diabetes</v>
      </c>
      <c r="L482" s="27" t="str">
        <f>VLOOKUP(A482,'Hospitalisation Details'!A481:R2824,17,0)</f>
        <v>1-Aug-1965</v>
      </c>
      <c r="M482" s="28">
        <f>VLOOKUP(A482,'Hospitalisation Details'!$A$1:$R$2344,6,0)</f>
        <v>20709.02</v>
      </c>
      <c r="N482" s="27" t="str">
        <f>VLOOKUP(A482,'Hospitalisation Details'!$A$1:$R$2344,14,0)</f>
        <v>tier - 3</v>
      </c>
      <c r="O482" s="27" t="str">
        <f>VLOOKUP(A482,'Hospitalisation Details'!$A$1:$R$2344,15,0)</f>
        <v>tier - 2</v>
      </c>
      <c r="P482" s="27" t="str">
        <f>VLOOKUP(A482,'Hospitalisation Details'!$A$1:$R$2344,16,0)</f>
        <v>R1019</v>
      </c>
      <c r="Q482" s="37">
        <f>VLOOKUP(A482,'Hospitalisation Details'!A481:R2824,18,0)</f>
        <v>57.852800593995077</v>
      </c>
    </row>
    <row r="483" spans="1:17" x14ac:dyDescent="0.25">
      <c r="A483" s="27" t="s">
        <v>964</v>
      </c>
      <c r="B483" s="27" t="str">
        <f>VLOOKUP(A483,'Customer Name'!A482:E2817,4,0)</f>
        <v>Malcolm J.</v>
      </c>
      <c r="C483" s="27">
        <f>VLOOKUP(A483,Table7[#All],2,0)</f>
        <v>37.299999999999997</v>
      </c>
      <c r="D483" s="27">
        <f>VLOOKUP(A483,Table7[#All],3,0)</f>
        <v>7.79</v>
      </c>
      <c r="E483" s="27" t="str">
        <f>VLOOKUP(A483,Table7[#All],4,0)</f>
        <v>yes</v>
      </c>
      <c r="F483" s="27" t="str">
        <f>VLOOKUP(A483,Table7[#All],5,0)</f>
        <v>No</v>
      </c>
      <c r="G483" s="27" t="str">
        <f>VLOOKUP(A483,Table7[#All],6,0)</f>
        <v>No</v>
      </c>
      <c r="H483" s="27">
        <f>VLOOKUP(A483,'Medical Examination'!A482:M2817,11,0)</f>
        <v>0</v>
      </c>
      <c r="I483" s="27" t="str">
        <f>VLOOKUP(A483,'Medical Examination'!A482:M2817,10,0)</f>
        <v>No</v>
      </c>
      <c r="J483" s="27" t="str">
        <f>VLOOKUP(A483,'Medical Examination'!A482:M2817,12,0)</f>
        <v>Obesity</v>
      </c>
      <c r="K483" s="27" t="str">
        <f>VLOOKUP(A483,'Medical Examination'!A482:M2817,13,0)</f>
        <v>Diabetes</v>
      </c>
      <c r="L483" s="27" t="str">
        <f>VLOOKUP(A483,'Hospitalisation Details'!A482:R2825,17,0)</f>
        <v>17-Dec-1967</v>
      </c>
      <c r="M483" s="28">
        <f>VLOOKUP(A483,'Hospitalisation Details'!$A$1:$R$2344,6,0)</f>
        <v>20630.28</v>
      </c>
      <c r="N483" s="27" t="str">
        <f>VLOOKUP(A483,'Hospitalisation Details'!$A$1:$R$2344,14,0)</f>
        <v>tier - 2</v>
      </c>
      <c r="O483" s="27" t="str">
        <f>VLOOKUP(A483,'Hospitalisation Details'!$A$1:$R$2344,15,0)</f>
        <v>tier - 3</v>
      </c>
      <c r="P483" s="27" t="str">
        <f>VLOOKUP(A483,'Hospitalisation Details'!$A$1:$R$2344,16,0)</f>
        <v>R1011</v>
      </c>
      <c r="Q483" s="37">
        <f>VLOOKUP(A483,'Hospitalisation Details'!A482:R2825,18,0)</f>
        <v>55.474998799173832</v>
      </c>
    </row>
    <row r="484" spans="1:17" x14ac:dyDescent="0.25">
      <c r="A484" s="27" t="s">
        <v>966</v>
      </c>
      <c r="B484" s="27" t="str">
        <f>VLOOKUP(A484,'Customer Name'!A483:E2818,4,0)</f>
        <v>Margaret B.</v>
      </c>
      <c r="C484" s="27">
        <f>VLOOKUP(A484,Table7[#All],2,0)</f>
        <v>54.47</v>
      </c>
      <c r="D484" s="27">
        <f>VLOOKUP(A484,Table7[#All],3,0)</f>
        <v>4.49</v>
      </c>
      <c r="E484" s="27" t="str">
        <f>VLOOKUP(A484,Table7[#All],4,0)</f>
        <v>yes</v>
      </c>
      <c r="F484" s="27" t="str">
        <f>VLOOKUP(A484,Table7[#All],5,0)</f>
        <v>No</v>
      </c>
      <c r="G484" s="27" t="str">
        <f>VLOOKUP(A484,Table7[#All],6,0)</f>
        <v>No</v>
      </c>
      <c r="H484" s="27">
        <f>VLOOKUP(A484,'Medical Examination'!A483:M2818,11,0)</f>
        <v>2</v>
      </c>
      <c r="I484" s="27" t="str">
        <f>VLOOKUP(A484,'Medical Examination'!A483:M2818,10,0)</f>
        <v>No</v>
      </c>
      <c r="J484" s="27" t="str">
        <f>VLOOKUP(A484,'Medical Examination'!A483:M2818,12,0)</f>
        <v>Obesity</v>
      </c>
      <c r="K484" s="27" t="str">
        <f>VLOOKUP(A484,'Medical Examination'!A483:M2818,13,0)</f>
        <v>Normal</v>
      </c>
      <c r="L484" s="27" t="str">
        <f>VLOOKUP(A484,'Hospitalisation Details'!A483:R2826,17,0)</f>
        <v>9-Jul-1966</v>
      </c>
      <c r="M484" s="28">
        <f>VLOOKUP(A484,'Hospitalisation Details'!$A$1:$R$2344,6,0)</f>
        <v>20568.32</v>
      </c>
      <c r="N484" s="27" t="str">
        <f>VLOOKUP(A484,'Hospitalisation Details'!$A$1:$R$2344,14,0)</f>
        <v>tier - 3</v>
      </c>
      <c r="O484" s="27" t="str">
        <f>VLOOKUP(A484,'Hospitalisation Details'!$A$1:$R$2344,15,0)</f>
        <v>tier - 2</v>
      </c>
      <c r="P484" s="27" t="str">
        <f>VLOOKUP(A484,'Hospitalisation Details'!$A$1:$R$2344,16,0)</f>
        <v>R1012</v>
      </c>
      <c r="Q484" s="37">
        <f>VLOOKUP(A484,'Hospitalisation Details'!A483:R2826,18,0)</f>
        <v>56.915785498489427</v>
      </c>
    </row>
    <row r="485" spans="1:17" x14ac:dyDescent="0.25">
      <c r="A485" s="27" t="s">
        <v>968</v>
      </c>
      <c r="B485" s="27" t="str">
        <f>VLOOKUP(A485,'Customer Name'!A484:E2819,4,0)</f>
        <v>Helen</v>
      </c>
      <c r="C485" s="27">
        <f>VLOOKUP(A485,Table7[#All],2,0)</f>
        <v>38.06</v>
      </c>
      <c r="D485" s="27">
        <f>VLOOKUP(A485,Table7[#All],3,0)</f>
        <v>5.24</v>
      </c>
      <c r="E485" s="27" t="str">
        <f>VLOOKUP(A485,Table7[#All],4,0)</f>
        <v>yes</v>
      </c>
      <c r="F485" s="27" t="str">
        <f>VLOOKUP(A485,Table7[#All],5,0)</f>
        <v>No</v>
      </c>
      <c r="G485" s="27" t="str">
        <f>VLOOKUP(A485,Table7[#All],6,0)</f>
        <v>Yes</v>
      </c>
      <c r="H485" s="27">
        <f>VLOOKUP(A485,'Medical Examination'!A484:M2819,11,0)</f>
        <v>1</v>
      </c>
      <c r="I485" s="27" t="str">
        <f>VLOOKUP(A485,'Medical Examination'!A484:M2819,10,0)</f>
        <v>No</v>
      </c>
      <c r="J485" s="27" t="str">
        <f>VLOOKUP(A485,'Medical Examination'!A484:M2819,12,0)</f>
        <v>Obesity</v>
      </c>
      <c r="K485" s="27" t="str">
        <f>VLOOKUP(A485,'Medical Examination'!A484:M2819,13,0)</f>
        <v>Normal</v>
      </c>
      <c r="L485" s="27" t="str">
        <f>VLOOKUP(A485,'Hospitalisation Details'!A484:R2827,17,0)</f>
        <v>13-Oct-1969</v>
      </c>
      <c r="M485" s="28">
        <f>VLOOKUP(A485,'Hospitalisation Details'!$A$1:$R$2344,6,0)</f>
        <v>20463</v>
      </c>
      <c r="N485" s="27" t="str">
        <f>VLOOKUP(A485,'Hospitalisation Details'!$A$1:$R$2344,14,0)</f>
        <v>tier - 2</v>
      </c>
      <c r="O485" s="27" t="str">
        <f>VLOOKUP(A485,'Hospitalisation Details'!$A$1:$R$2344,15,0)</f>
        <v>tier - 2</v>
      </c>
      <c r="P485" s="27" t="str">
        <f>VLOOKUP(A485,'Hospitalisation Details'!$A$1:$R$2344,16,0)</f>
        <v>R1013</v>
      </c>
      <c r="Q485" s="37">
        <f>VLOOKUP(A485,'Hospitalisation Details'!A484:R2827,18,0)</f>
        <v>53.652927120669055</v>
      </c>
    </row>
    <row r="486" spans="1:17" x14ac:dyDescent="0.25">
      <c r="A486" s="27" t="s">
        <v>970</v>
      </c>
      <c r="B486" s="27" t="str">
        <f>VLOOKUP(A486,'Customer Name'!A485:E2820,4,0)</f>
        <v>Matthew</v>
      </c>
      <c r="C486" s="27">
        <f>VLOOKUP(A486,Table7[#All],2,0)</f>
        <v>51.47</v>
      </c>
      <c r="D486" s="27">
        <f>VLOOKUP(A486,Table7[#All],3,0)</f>
        <v>9.6</v>
      </c>
      <c r="E486" s="27" t="str">
        <f>VLOOKUP(A486,Table7[#All],4,0)</f>
        <v>No</v>
      </c>
      <c r="F486" s="27" t="str">
        <f>VLOOKUP(A486,Table7[#All],5,0)</f>
        <v>No</v>
      </c>
      <c r="G486" s="27" t="str">
        <f>VLOOKUP(A486,Table7[#All],6,0)</f>
        <v>No</v>
      </c>
      <c r="H486" s="27">
        <f>VLOOKUP(A486,'Medical Examination'!A485:M2820,11,0)</f>
        <v>0</v>
      </c>
      <c r="I486" s="27" t="str">
        <f>VLOOKUP(A486,'Medical Examination'!A485:M2820,10,0)</f>
        <v>No</v>
      </c>
      <c r="J486" s="27" t="str">
        <f>VLOOKUP(A486,'Medical Examination'!A485:M2820,12,0)</f>
        <v>Obesity</v>
      </c>
      <c r="K486" s="27" t="str">
        <f>VLOOKUP(A486,'Medical Examination'!A485:M2820,13,0)</f>
        <v>Diabetes</v>
      </c>
      <c r="L486" s="27" t="str">
        <f>VLOOKUP(A486,'Hospitalisation Details'!A485:R2828,17,0)</f>
        <v>18-Oct-1962</v>
      </c>
      <c r="M486" s="28">
        <f>VLOOKUP(A486,'Hospitalisation Details'!$A$1:$R$2344,6,0)</f>
        <v>20446.849999999999</v>
      </c>
      <c r="N486" s="27" t="str">
        <f>VLOOKUP(A486,'Hospitalisation Details'!$A$1:$R$2344,14,0)</f>
        <v>tier - 2</v>
      </c>
      <c r="O486" s="27" t="str">
        <f>VLOOKUP(A486,'Hospitalisation Details'!$A$1:$R$2344,15,0)</f>
        <v>tier - 1</v>
      </c>
      <c r="P486" s="27" t="str">
        <f>VLOOKUP(A486,'Hospitalisation Details'!$A$1:$R$2344,16,0)</f>
        <v>R1012</v>
      </c>
      <c r="Q486" s="37">
        <f>VLOOKUP(A486,'Hospitalisation Details'!A485:R2828,18,0)</f>
        <v>60.63925811437403</v>
      </c>
    </row>
    <row r="487" spans="1:17" x14ac:dyDescent="0.25">
      <c r="A487" s="27" t="s">
        <v>972</v>
      </c>
      <c r="B487" s="27" t="str">
        <f>VLOOKUP(A487,'Customer Name'!A486:E2821,4,0)</f>
        <v>Jeff</v>
      </c>
      <c r="C487" s="27">
        <f>VLOOKUP(A487,Table7[#All],2,0)</f>
        <v>29.8</v>
      </c>
      <c r="D487" s="27">
        <f>VLOOKUP(A487,Table7[#All],3,0)</f>
        <v>5.78</v>
      </c>
      <c r="E487" s="27" t="str">
        <f>VLOOKUP(A487,Table7[#All],4,0)</f>
        <v>yes</v>
      </c>
      <c r="F487" s="27" t="str">
        <f>VLOOKUP(A487,Table7[#All],5,0)</f>
        <v>No</v>
      </c>
      <c r="G487" s="27" t="str">
        <f>VLOOKUP(A487,Table7[#All],6,0)</f>
        <v>No</v>
      </c>
      <c r="H487" s="27">
        <f>VLOOKUP(A487,'Medical Examination'!A486:M2821,11,0)</f>
        <v>0</v>
      </c>
      <c r="I487" s="27" t="str">
        <f>VLOOKUP(A487,'Medical Examination'!A486:M2821,10,0)</f>
        <v>No</v>
      </c>
      <c r="J487" s="27" t="str">
        <f>VLOOKUP(A487,'Medical Examination'!A486:M2821,12,0)</f>
        <v>Overweight</v>
      </c>
      <c r="K487" s="27" t="str">
        <f>VLOOKUP(A487,'Medical Examination'!A486:M2821,13,0)</f>
        <v>Prediabetes</v>
      </c>
      <c r="L487" s="27" t="str">
        <f>VLOOKUP(A487,'Hospitalisation Details'!A486:R2829,17,0)</f>
        <v>12-Jul-1985</v>
      </c>
      <c r="M487" s="28">
        <f>VLOOKUP(A487,'Hospitalisation Details'!$A$1:$R$2344,6,0)</f>
        <v>20420.599999999999</v>
      </c>
      <c r="N487" s="27" t="str">
        <f>VLOOKUP(A487,'Hospitalisation Details'!$A$1:$R$2344,14,0)</f>
        <v>tier - 3</v>
      </c>
      <c r="O487" s="27" t="str">
        <f>VLOOKUP(A487,'Hospitalisation Details'!$A$1:$R$2344,15,0)</f>
        <v>tier - 2</v>
      </c>
      <c r="P487" s="27" t="str">
        <f>VLOOKUP(A487,'Hospitalisation Details'!$A$1:$R$2344,16,0)</f>
        <v>R1011</v>
      </c>
      <c r="Q487" s="37">
        <f>VLOOKUP(A487,'Hospitalisation Details'!A486:R2829,18,0)</f>
        <v>37.907540016849197</v>
      </c>
    </row>
    <row r="488" spans="1:17" x14ac:dyDescent="0.25">
      <c r="A488" s="27" t="s">
        <v>974</v>
      </c>
      <c r="B488" s="27" t="str">
        <f>VLOOKUP(A488,'Customer Name'!A487:E2822,4,0)</f>
        <v>.  Tara R</v>
      </c>
      <c r="C488" s="27">
        <f>VLOOKUP(A488,Table7[#All],2,0)</f>
        <v>49.77</v>
      </c>
      <c r="D488" s="27">
        <f>VLOOKUP(A488,Table7[#All],3,0)</f>
        <v>7.02</v>
      </c>
      <c r="E488" s="27" t="str">
        <f>VLOOKUP(A488,Table7[#All],4,0)</f>
        <v>No</v>
      </c>
      <c r="F488" s="27" t="str">
        <f>VLOOKUP(A488,Table7[#All],5,0)</f>
        <v>No</v>
      </c>
      <c r="G488" s="27" t="str">
        <f>VLOOKUP(A488,Table7[#All],6,0)</f>
        <v>No</v>
      </c>
      <c r="H488" s="27">
        <f>VLOOKUP(A488,'Medical Examination'!A487:M2822,11,0)</f>
        <v>0</v>
      </c>
      <c r="I488" s="27" t="str">
        <f>VLOOKUP(A488,'Medical Examination'!A487:M2822,10,0)</f>
        <v>No</v>
      </c>
      <c r="J488" s="27" t="str">
        <f>VLOOKUP(A488,'Medical Examination'!A487:M2822,12,0)</f>
        <v>Obesity</v>
      </c>
      <c r="K488" s="27" t="str">
        <f>VLOOKUP(A488,'Medical Examination'!A487:M2822,13,0)</f>
        <v>Diabetes</v>
      </c>
      <c r="L488" s="27" t="str">
        <f>VLOOKUP(A488,'Hospitalisation Details'!A487:R2830,17,0)</f>
        <v>2-Jul-1962</v>
      </c>
      <c r="M488" s="28">
        <f>VLOOKUP(A488,'Hospitalisation Details'!$A$1:$R$2344,6,0)</f>
        <v>20354.5</v>
      </c>
      <c r="N488" s="27" t="str">
        <f>VLOOKUP(A488,'Hospitalisation Details'!$A$1:$R$2344,14,0)</f>
        <v>tier - 3</v>
      </c>
      <c r="O488" s="27" t="str">
        <f>VLOOKUP(A488,'Hospitalisation Details'!$A$1:$R$2344,15,0)</f>
        <v>tier - 2</v>
      </c>
      <c r="P488" s="27" t="str">
        <f>VLOOKUP(A488,'Hospitalisation Details'!$A$1:$R$2344,16,0)</f>
        <v>R1026</v>
      </c>
      <c r="Q488" s="37">
        <f>VLOOKUP(A488,'Hospitalisation Details'!A487:R2830,18,0)</f>
        <v>60.934952528151911</v>
      </c>
    </row>
    <row r="489" spans="1:17" x14ac:dyDescent="0.25">
      <c r="A489" s="27" t="s">
        <v>976</v>
      </c>
      <c r="B489" s="27" t="str">
        <f>VLOOKUP(A489,'Customer Name'!A488:E2823,4,0)</f>
        <v>Kristin</v>
      </c>
      <c r="C489" s="27">
        <f>VLOOKUP(A489,Table7[#All],2,0)</f>
        <v>25.555</v>
      </c>
      <c r="D489" s="27">
        <f>VLOOKUP(A489,Table7[#All],3,0)</f>
        <v>4.09</v>
      </c>
      <c r="E489" s="27" t="str">
        <f>VLOOKUP(A489,Table7[#All],4,0)</f>
        <v>yes</v>
      </c>
      <c r="F489" s="27" t="str">
        <f>VLOOKUP(A489,Table7[#All],5,0)</f>
        <v>No</v>
      </c>
      <c r="G489" s="27" t="str">
        <f>VLOOKUP(A489,Table7[#All],6,0)</f>
        <v>No</v>
      </c>
      <c r="H489" s="27">
        <f>VLOOKUP(A489,'Medical Examination'!A488:M2823,11,0)</f>
        <v>0</v>
      </c>
      <c r="I489" s="27" t="str">
        <f>VLOOKUP(A489,'Medical Examination'!A488:M2823,10,0)</f>
        <v>yes</v>
      </c>
      <c r="J489" s="27" t="str">
        <f>VLOOKUP(A489,'Medical Examination'!A488:M2823,12,0)</f>
        <v>Overweight</v>
      </c>
      <c r="K489" s="27" t="str">
        <f>VLOOKUP(A489,'Medical Examination'!A488:M2823,13,0)</f>
        <v>Normal</v>
      </c>
      <c r="L489" s="27" t="str">
        <f>VLOOKUP(A489,'Hospitalisation Details'!A488:R2831,17,0)</f>
        <v>17-Sep-1985</v>
      </c>
      <c r="M489" s="28">
        <f>VLOOKUP(A489,'Hospitalisation Details'!$A$1:$R$2344,6,0)</f>
        <v>20296.86</v>
      </c>
      <c r="N489" s="27" t="str">
        <f>VLOOKUP(A489,'Hospitalisation Details'!$A$1:$R$2344,14,0)</f>
        <v>tier - 3</v>
      </c>
      <c r="O489" s="27" t="str">
        <f>VLOOKUP(A489,'Hospitalisation Details'!$A$1:$R$2344,15,0)</f>
        <v>tier - 1</v>
      </c>
      <c r="P489" s="27" t="str">
        <f>VLOOKUP(A489,'Hospitalisation Details'!$A$1:$R$2344,16,0)</f>
        <v>R1024</v>
      </c>
      <c r="Q489" s="37">
        <f>VLOOKUP(A489,'Hospitalisation Details'!A488:R2831,18,0)</f>
        <v>37.724094355518112</v>
      </c>
    </row>
    <row r="490" spans="1:17" x14ac:dyDescent="0.25">
      <c r="A490" s="27" t="s">
        <v>978</v>
      </c>
      <c r="B490" s="27" t="str">
        <f>VLOOKUP(A490,'Customer Name'!A489:E2824,4,0)</f>
        <v>Timothy</v>
      </c>
      <c r="C490" s="27">
        <f>VLOOKUP(A490,Table7[#All],2,0)</f>
        <v>29.64</v>
      </c>
      <c r="D490" s="27">
        <f>VLOOKUP(A490,Table7[#All],3,0)</f>
        <v>4.93</v>
      </c>
      <c r="E490" s="27" t="str">
        <f>VLOOKUP(A490,Table7[#All],4,0)</f>
        <v>No</v>
      </c>
      <c r="F490" s="27" t="str">
        <f>VLOOKUP(A490,Table7[#All],5,0)</f>
        <v>No</v>
      </c>
      <c r="G490" s="27" t="str">
        <f>VLOOKUP(A490,Table7[#All],6,0)</f>
        <v>Yes</v>
      </c>
      <c r="H490" s="27">
        <f>VLOOKUP(A490,'Medical Examination'!A489:M2824,11,0)</f>
        <v>1</v>
      </c>
      <c r="I490" s="27" t="str">
        <f>VLOOKUP(A490,'Medical Examination'!A489:M2824,10,0)</f>
        <v>No</v>
      </c>
      <c r="J490" s="27" t="str">
        <f>VLOOKUP(A490,'Medical Examination'!A489:M2824,12,0)</f>
        <v>Overweight</v>
      </c>
      <c r="K490" s="27" t="str">
        <f>VLOOKUP(A490,'Medical Examination'!A489:M2824,13,0)</f>
        <v>Normal</v>
      </c>
      <c r="L490" s="27" t="str">
        <f>VLOOKUP(A490,'Hospitalisation Details'!A489:R2832,17,0)</f>
        <v>7-Sep-1993</v>
      </c>
      <c r="M490" s="28">
        <f>VLOOKUP(A490,'Hospitalisation Details'!$A$1:$R$2344,6,0)</f>
        <v>20277.810000000001</v>
      </c>
      <c r="N490" s="27" t="str">
        <f>VLOOKUP(A490,'Hospitalisation Details'!$A$1:$R$2344,14,0)</f>
        <v>tier - 3</v>
      </c>
      <c r="O490" s="27" t="str">
        <f>VLOOKUP(A490,'Hospitalisation Details'!$A$1:$R$2344,15,0)</f>
        <v>tier - 3</v>
      </c>
      <c r="P490" s="27" t="str">
        <f>VLOOKUP(A490,'Hospitalisation Details'!$A$1:$R$2344,16,0)</f>
        <v>R1016</v>
      </c>
      <c r="Q490" s="37">
        <f>VLOOKUP(A490,'Hospitalisation Details'!A489:R2832,18,0)</f>
        <v>29.751457339692632</v>
      </c>
    </row>
    <row r="491" spans="1:17" x14ac:dyDescent="0.25">
      <c r="A491" s="27" t="s">
        <v>980</v>
      </c>
      <c r="B491" s="27" t="str">
        <f>VLOOKUP(A491,'Customer Name'!A490:E2825,4,0)</f>
        <v>Scott</v>
      </c>
      <c r="C491" s="27">
        <f>VLOOKUP(A491,Table7[#All],2,0)</f>
        <v>53.93</v>
      </c>
      <c r="D491" s="27">
        <f>VLOOKUP(A491,Table7[#All],3,0)</f>
        <v>5.34</v>
      </c>
      <c r="E491" s="27" t="str">
        <f>VLOOKUP(A491,Table7[#All],4,0)</f>
        <v>yes</v>
      </c>
      <c r="F491" s="27" t="str">
        <f>VLOOKUP(A491,Table7[#All],5,0)</f>
        <v>No</v>
      </c>
      <c r="G491" s="27" t="str">
        <f>VLOOKUP(A491,Table7[#All],6,0)</f>
        <v>No</v>
      </c>
      <c r="H491" s="27">
        <f>VLOOKUP(A491,'Medical Examination'!A490:M2825,11,0)</f>
        <v>2</v>
      </c>
      <c r="I491" s="27" t="str">
        <f>VLOOKUP(A491,'Medical Examination'!A490:M2825,10,0)</f>
        <v>No</v>
      </c>
      <c r="J491" s="27" t="str">
        <f>VLOOKUP(A491,'Medical Examination'!A490:M2825,12,0)</f>
        <v>Obesity</v>
      </c>
      <c r="K491" s="27" t="str">
        <f>VLOOKUP(A491,'Medical Examination'!A490:M2825,13,0)</f>
        <v>Normal</v>
      </c>
      <c r="L491" s="27" t="str">
        <f>VLOOKUP(A491,'Hospitalisation Details'!A490:R2833,17,0)</f>
        <v>22-Aug-1966</v>
      </c>
      <c r="M491" s="28">
        <f>VLOOKUP(A491,'Hospitalisation Details'!$A$1:$R$2344,6,0)</f>
        <v>20253.84</v>
      </c>
      <c r="N491" s="27" t="str">
        <f>VLOOKUP(A491,'Hospitalisation Details'!$A$1:$R$2344,14,0)</f>
        <v>tier - 2</v>
      </c>
      <c r="O491" s="27" t="str">
        <f>VLOOKUP(A491,'Hospitalisation Details'!$A$1:$R$2344,15,0)</f>
        <v>tier - 3</v>
      </c>
      <c r="P491" s="27" t="str">
        <f>VLOOKUP(A491,'Hospitalisation Details'!$A$1:$R$2344,16,0)</f>
        <v>R1012</v>
      </c>
      <c r="Q491" s="37">
        <f>VLOOKUP(A491,'Hospitalisation Details'!A490:R2833,18,0)</f>
        <v>56.795317220543808</v>
      </c>
    </row>
    <row r="492" spans="1:17" x14ac:dyDescent="0.25">
      <c r="A492" s="27" t="s">
        <v>982</v>
      </c>
      <c r="B492" s="27" t="str">
        <f>VLOOKUP(A492,'Customer Name'!A491:E2826,4,0)</f>
        <v>Carly E</v>
      </c>
      <c r="C492" s="27">
        <f>VLOOKUP(A492,Table7[#All],2,0)</f>
        <v>28.024999999999999</v>
      </c>
      <c r="D492" s="27">
        <f>VLOOKUP(A492,Table7[#All],3,0)</f>
        <v>5.65</v>
      </c>
      <c r="E492" s="27" t="str">
        <f>VLOOKUP(A492,Table7[#All],4,0)</f>
        <v>No</v>
      </c>
      <c r="F492" s="27" t="str">
        <f>VLOOKUP(A492,Table7[#All],5,0)</f>
        <v>No</v>
      </c>
      <c r="G492" s="27" t="str">
        <f>VLOOKUP(A492,Table7[#All],6,0)</f>
        <v>No</v>
      </c>
      <c r="H492" s="27">
        <f>VLOOKUP(A492,'Medical Examination'!A491:M2826,11,0)</f>
        <v>1</v>
      </c>
      <c r="I492" s="27" t="str">
        <f>VLOOKUP(A492,'Medical Examination'!A491:M2826,10,0)</f>
        <v>yes</v>
      </c>
      <c r="J492" s="27" t="str">
        <f>VLOOKUP(A492,'Medical Examination'!A491:M2826,12,0)</f>
        <v>Overweight</v>
      </c>
      <c r="K492" s="27" t="str">
        <f>VLOOKUP(A492,'Medical Examination'!A491:M2826,13,0)</f>
        <v>Normal</v>
      </c>
      <c r="L492" s="27" t="str">
        <f>VLOOKUP(A492,'Hospitalisation Details'!A491:R2834,17,0)</f>
        <v>17-Oct-1987</v>
      </c>
      <c r="M492" s="28">
        <f>VLOOKUP(A492,'Hospitalisation Details'!$A$1:$R$2344,6,0)</f>
        <v>20234.849999999999</v>
      </c>
      <c r="N492" s="27" t="str">
        <f>VLOOKUP(A492,'Hospitalisation Details'!$A$1:$R$2344,14,0)</f>
        <v>tier - 2</v>
      </c>
      <c r="O492" s="27" t="str">
        <f>VLOOKUP(A492,'Hospitalisation Details'!$A$1:$R$2344,15,0)</f>
        <v>tier - 3</v>
      </c>
      <c r="P492" s="27" t="str">
        <f>VLOOKUP(A492,'Hospitalisation Details'!$A$1:$R$2344,16,0)</f>
        <v>R1012</v>
      </c>
      <c r="Q492" s="37">
        <f>VLOOKUP(A492,'Hospitalisation Details'!A491:R2834,18,0)</f>
        <v>35.642000887968038</v>
      </c>
    </row>
    <row r="493" spans="1:17" x14ac:dyDescent="0.25">
      <c r="A493" s="27" t="s">
        <v>984</v>
      </c>
      <c r="B493" s="27" t="str">
        <f>VLOOKUP(A493,'Customer Name'!A492:E2827,4,0)</f>
        <v>Lisa</v>
      </c>
      <c r="C493" s="27">
        <f>VLOOKUP(A493,Table7[#All],2,0)</f>
        <v>27.5</v>
      </c>
      <c r="D493" s="27">
        <f>VLOOKUP(A493,Table7[#All],3,0)</f>
        <v>4.49</v>
      </c>
      <c r="E493" s="27" t="str">
        <f>VLOOKUP(A493,Table7[#All],4,0)</f>
        <v>No</v>
      </c>
      <c r="F493" s="27" t="str">
        <f>VLOOKUP(A493,Table7[#All],5,0)</f>
        <v>No</v>
      </c>
      <c r="G493" s="27" t="str">
        <f>VLOOKUP(A493,Table7[#All],6,0)</f>
        <v>No</v>
      </c>
      <c r="H493" s="27">
        <f>VLOOKUP(A493,'Medical Examination'!A492:M2827,11,0)</f>
        <v>0</v>
      </c>
      <c r="I493" s="27" t="str">
        <f>VLOOKUP(A493,'Medical Examination'!A492:M2827,10,0)</f>
        <v>No</v>
      </c>
      <c r="J493" s="27" t="str">
        <f>VLOOKUP(A493,'Medical Examination'!A492:M2827,12,0)</f>
        <v>Overweight</v>
      </c>
      <c r="K493" s="27" t="str">
        <f>VLOOKUP(A493,'Medical Examination'!A492:M2827,13,0)</f>
        <v>Normal</v>
      </c>
      <c r="L493" s="27" t="str">
        <f>VLOOKUP(A493,'Hospitalisation Details'!A492:R2835,17,0)</f>
        <v>8-Jun-1994</v>
      </c>
      <c r="M493" s="28">
        <f>VLOOKUP(A493,'Hospitalisation Details'!$A$1:$R$2344,6,0)</f>
        <v>20177.669999999998</v>
      </c>
      <c r="N493" s="27" t="str">
        <f>VLOOKUP(A493,'Hospitalisation Details'!$A$1:$R$2344,14,0)</f>
        <v>tier - 2</v>
      </c>
      <c r="O493" s="27" t="str">
        <f>VLOOKUP(A493,'Hospitalisation Details'!$A$1:$R$2344,15,0)</f>
        <v>tier - 1</v>
      </c>
      <c r="P493" s="27" t="str">
        <f>VLOOKUP(A493,'Hospitalisation Details'!$A$1:$R$2344,16,0)</f>
        <v>R1011</v>
      </c>
      <c r="Q493" s="37">
        <f>VLOOKUP(A493,'Hospitalisation Details'!A492:R2835,18,0)</f>
        <v>29.000638861002098</v>
      </c>
    </row>
    <row r="494" spans="1:17" x14ac:dyDescent="0.25">
      <c r="A494" s="27" t="s">
        <v>986</v>
      </c>
      <c r="B494" s="27" t="str">
        <f>VLOOKUP(A494,'Customer Name'!A493:E2828,4,0)</f>
        <v>Stacey</v>
      </c>
      <c r="C494" s="27">
        <f>VLOOKUP(A494,Table7[#All],2,0)</f>
        <v>21.8</v>
      </c>
      <c r="D494" s="27">
        <f>VLOOKUP(A494,Table7[#All],3,0)</f>
        <v>10.55</v>
      </c>
      <c r="E494" s="27" t="str">
        <f>VLOOKUP(A494,Table7[#All],4,0)</f>
        <v>No</v>
      </c>
      <c r="F494" s="27" t="str">
        <f>VLOOKUP(A494,Table7[#All],5,0)</f>
        <v>No</v>
      </c>
      <c r="G494" s="27" t="str">
        <f>VLOOKUP(A494,Table7[#All],6,0)</f>
        <v>No</v>
      </c>
      <c r="H494" s="27">
        <f>VLOOKUP(A494,'Medical Examination'!A493:M2828,11,0)</f>
        <v>0</v>
      </c>
      <c r="I494" s="27" t="str">
        <f>VLOOKUP(A494,'Medical Examination'!A493:M2828,10,0)</f>
        <v>yes</v>
      </c>
      <c r="J494" s="27" t="str">
        <f>VLOOKUP(A494,'Medical Examination'!A493:M2828,12,0)</f>
        <v>Normal Weight</v>
      </c>
      <c r="K494" s="27" t="str">
        <f>VLOOKUP(A494,'Medical Examination'!A493:M2828,13,0)</f>
        <v>Diabetes</v>
      </c>
      <c r="L494" s="27" t="str">
        <f>VLOOKUP(A494,'Hospitalisation Details'!A493:R2836,17,0)</f>
        <v>9-Jul-2002</v>
      </c>
      <c r="M494" s="28">
        <f>VLOOKUP(A494,'Hospitalisation Details'!$A$1:$R$2344,6,0)</f>
        <v>20167.34</v>
      </c>
      <c r="N494" s="27" t="str">
        <f>VLOOKUP(A494,'Hospitalisation Details'!$A$1:$R$2344,14,0)</f>
        <v>tier - 3</v>
      </c>
      <c r="O494" s="27" t="str">
        <f>VLOOKUP(A494,'Hospitalisation Details'!$A$1:$R$2344,15,0)</f>
        <v>tier - 3</v>
      </c>
      <c r="P494" s="27" t="str">
        <f>VLOOKUP(A494,'Hospitalisation Details'!$A$1:$R$2344,16,0)</f>
        <v>R1011</v>
      </c>
      <c r="Q494" s="37">
        <f>VLOOKUP(A494,'Hospitalisation Details'!A493:R2836,18,0)</f>
        <v>20.915743621655256</v>
      </c>
    </row>
    <row r="495" spans="1:17" x14ac:dyDescent="0.25">
      <c r="A495" s="27" t="s">
        <v>988</v>
      </c>
      <c r="B495" s="27" t="str">
        <f>VLOOKUP(A495,'Customer Name'!A494:E2829,4,0)</f>
        <v>Louis</v>
      </c>
      <c r="C495" s="27">
        <f>VLOOKUP(A495,Table7[#All],2,0)</f>
        <v>26.41</v>
      </c>
      <c r="D495" s="27">
        <f>VLOOKUP(A495,Table7[#All],3,0)</f>
        <v>4.92</v>
      </c>
      <c r="E495" s="27" t="str">
        <f>VLOOKUP(A495,Table7[#All],4,0)</f>
        <v>yes</v>
      </c>
      <c r="F495" s="27" t="str">
        <f>VLOOKUP(A495,Table7[#All],5,0)</f>
        <v>No</v>
      </c>
      <c r="G495" s="27" t="str">
        <f>VLOOKUP(A495,Table7[#All],6,0)</f>
        <v>Yes</v>
      </c>
      <c r="H495" s="27">
        <f>VLOOKUP(A495,'Medical Examination'!A494:M2829,11,0)</f>
        <v>1</v>
      </c>
      <c r="I495" s="27" t="str">
        <f>VLOOKUP(A495,'Medical Examination'!A494:M2829,10,0)</f>
        <v>yes</v>
      </c>
      <c r="J495" s="27" t="str">
        <f>VLOOKUP(A495,'Medical Examination'!A494:M2829,12,0)</f>
        <v>Overweight</v>
      </c>
      <c r="K495" s="27" t="str">
        <f>VLOOKUP(A495,'Medical Examination'!A494:M2829,13,0)</f>
        <v>Normal</v>
      </c>
      <c r="L495" s="27" t="str">
        <f>VLOOKUP(A495,'Hospitalisation Details'!A494:R2837,17,0)</f>
        <v>6-Oct-1983</v>
      </c>
      <c r="M495" s="28">
        <f>VLOOKUP(A495,'Hospitalisation Details'!$A$1:$R$2344,6,0)</f>
        <v>20149.32</v>
      </c>
      <c r="N495" s="27" t="str">
        <f>VLOOKUP(A495,'Hospitalisation Details'!$A$1:$R$2344,14,0)</f>
        <v>tier - 2</v>
      </c>
      <c r="O495" s="27" t="str">
        <f>VLOOKUP(A495,'Hospitalisation Details'!$A$1:$R$2344,15,0)</f>
        <v>tier - 1</v>
      </c>
      <c r="P495" s="27" t="str">
        <f>VLOOKUP(A495,'Hospitalisation Details'!$A$1:$R$2344,16,0)</f>
        <v>R1016</v>
      </c>
      <c r="Q495" s="37">
        <f>VLOOKUP(A495,'Hospitalisation Details'!A494:R2837,18,0)</f>
        <v>39.672120200333886</v>
      </c>
    </row>
    <row r="496" spans="1:17" x14ac:dyDescent="0.25">
      <c r="A496" s="27" t="s">
        <v>990</v>
      </c>
      <c r="B496" s="27" t="str">
        <f>VLOOKUP(A496,'Customer Name'!A495:E2830,4,0)</f>
        <v>Brian R.</v>
      </c>
      <c r="C496" s="27">
        <f>VLOOKUP(A496,Table7[#All],2,0)</f>
        <v>27.835000000000001</v>
      </c>
      <c r="D496" s="27">
        <f>VLOOKUP(A496,Table7[#All],3,0)</f>
        <v>5.9</v>
      </c>
      <c r="E496" s="27" t="str">
        <f>VLOOKUP(A496,Table7[#All],4,0)</f>
        <v>yes</v>
      </c>
      <c r="F496" s="27" t="str">
        <f>VLOOKUP(A496,Table7[#All],5,0)</f>
        <v>No</v>
      </c>
      <c r="G496" s="27" t="str">
        <f>VLOOKUP(A496,Table7[#All],6,0)</f>
        <v>No</v>
      </c>
      <c r="H496" s="27">
        <f>VLOOKUP(A496,'Medical Examination'!A495:M2830,11,0)</f>
        <v>1</v>
      </c>
      <c r="I496" s="27" t="str">
        <f>VLOOKUP(A496,'Medical Examination'!A495:M2830,10,0)</f>
        <v>yes</v>
      </c>
      <c r="J496" s="27" t="str">
        <f>VLOOKUP(A496,'Medical Examination'!A495:M2830,12,0)</f>
        <v>Overweight</v>
      </c>
      <c r="K496" s="27" t="str">
        <f>VLOOKUP(A496,'Medical Examination'!A495:M2830,13,0)</f>
        <v>Prediabetes</v>
      </c>
      <c r="L496" s="27" t="str">
        <f>VLOOKUP(A496,'Hospitalisation Details'!A495:R2838,17,0)</f>
        <v>25-Jul-1988</v>
      </c>
      <c r="M496" s="28">
        <f>VLOOKUP(A496,'Hospitalisation Details'!$A$1:$R$2344,6,0)</f>
        <v>20009.63</v>
      </c>
      <c r="N496" s="27" t="str">
        <f>VLOOKUP(A496,'Hospitalisation Details'!$A$1:$R$2344,14,0)</f>
        <v>tier - 2</v>
      </c>
      <c r="O496" s="27" t="str">
        <f>VLOOKUP(A496,'Hospitalisation Details'!$A$1:$R$2344,15,0)</f>
        <v>tier - 1</v>
      </c>
      <c r="P496" s="27" t="str">
        <f>VLOOKUP(A496,'Hospitalisation Details'!$A$1:$R$2344,16,0)</f>
        <v>R1012</v>
      </c>
      <c r="Q496" s="37">
        <f>VLOOKUP(A496,'Hospitalisation Details'!A495:R2838,18,0)</f>
        <v>34.869267624914443</v>
      </c>
    </row>
    <row r="497" spans="1:17" x14ac:dyDescent="0.25">
      <c r="A497" s="27" t="s">
        <v>992</v>
      </c>
      <c r="B497" s="27" t="str">
        <f>VLOOKUP(A497,'Customer Name'!A496:E2831,4,0)</f>
        <v>.  Jessica</v>
      </c>
      <c r="C497" s="27">
        <f>VLOOKUP(A497,Table7[#All],2,0)</f>
        <v>51.74</v>
      </c>
      <c r="D497" s="27">
        <f>VLOOKUP(A497,Table7[#All],3,0)</f>
        <v>4.9800000000000004</v>
      </c>
      <c r="E497" s="27" t="str">
        <f>VLOOKUP(A497,Table7[#All],4,0)</f>
        <v>yes</v>
      </c>
      <c r="F497" s="27" t="str">
        <f>VLOOKUP(A497,Table7[#All],5,0)</f>
        <v>No</v>
      </c>
      <c r="G497" s="27" t="str">
        <f>VLOOKUP(A497,Table7[#All],6,0)</f>
        <v>No</v>
      </c>
      <c r="H497" s="27">
        <f>VLOOKUP(A497,'Medical Examination'!A496:M2831,11,0)</f>
        <v>2</v>
      </c>
      <c r="I497" s="27" t="str">
        <f>VLOOKUP(A497,'Medical Examination'!A496:M2831,10,0)</f>
        <v>No</v>
      </c>
      <c r="J497" s="27" t="str">
        <f>VLOOKUP(A497,'Medical Examination'!A496:M2831,12,0)</f>
        <v>Obesity</v>
      </c>
      <c r="K497" s="27" t="str">
        <f>VLOOKUP(A497,'Medical Examination'!A496:M2831,13,0)</f>
        <v>Normal</v>
      </c>
      <c r="L497" s="27" t="str">
        <f>VLOOKUP(A497,'Hospitalisation Details'!A496:R2839,17,0)</f>
        <v>10-Aug-1966</v>
      </c>
      <c r="M497" s="28">
        <f>VLOOKUP(A497,'Hospitalisation Details'!$A$1:$R$2344,6,0)</f>
        <v>19995.29</v>
      </c>
      <c r="N497" s="27" t="str">
        <f>VLOOKUP(A497,'Hospitalisation Details'!$A$1:$R$2344,14,0)</f>
        <v>tier - 1</v>
      </c>
      <c r="O497" s="27" t="str">
        <f>VLOOKUP(A497,'Hospitalisation Details'!$A$1:$R$2344,15,0)</f>
        <v>tier - 3</v>
      </c>
      <c r="P497" s="27" t="str">
        <f>VLOOKUP(A497,'Hospitalisation Details'!$A$1:$R$2344,16,0)</f>
        <v>R1026</v>
      </c>
      <c r="Q497" s="37">
        <f>VLOOKUP(A497,'Hospitalisation Details'!A496:R2839,18,0)</f>
        <v>56.828172205438065</v>
      </c>
    </row>
    <row r="498" spans="1:17" x14ac:dyDescent="0.25">
      <c r="A498" s="27" t="s">
        <v>994</v>
      </c>
      <c r="B498" s="27" t="str">
        <f>VLOOKUP(A498,'Customer Name'!A497:E2832,4,0)</f>
        <v>Dawn M.</v>
      </c>
      <c r="C498" s="27">
        <f>VLOOKUP(A498,Table7[#All],2,0)</f>
        <v>23.37</v>
      </c>
      <c r="D498" s="27">
        <f>VLOOKUP(A498,Table7[#All],3,0)</f>
        <v>5.8</v>
      </c>
      <c r="E498" s="27" t="str">
        <f>VLOOKUP(A498,Table7[#All],4,0)</f>
        <v>No</v>
      </c>
      <c r="F498" s="27" t="str">
        <f>VLOOKUP(A498,Table7[#All],5,0)</f>
        <v>No</v>
      </c>
      <c r="G498" s="27" t="str">
        <f>VLOOKUP(A498,Table7[#All],6,0)</f>
        <v>No</v>
      </c>
      <c r="H498" s="27">
        <f>VLOOKUP(A498,'Medical Examination'!A497:M2832,11,0)</f>
        <v>0</v>
      </c>
      <c r="I498" s="27" t="str">
        <f>VLOOKUP(A498,'Medical Examination'!A497:M2832,10,0)</f>
        <v>yes</v>
      </c>
      <c r="J498" s="27" t="str">
        <f>VLOOKUP(A498,'Medical Examination'!A497:M2832,12,0)</f>
        <v>Normal Weight</v>
      </c>
      <c r="K498" s="27" t="str">
        <f>VLOOKUP(A498,'Medical Examination'!A497:M2832,13,0)</f>
        <v>Prediabetes</v>
      </c>
      <c r="L498" s="27" t="str">
        <f>VLOOKUP(A498,'Hospitalisation Details'!A497:R2840,17,0)</f>
        <v>9-Oct-1980</v>
      </c>
      <c r="M498" s="28">
        <f>VLOOKUP(A498,'Hospitalisation Details'!$A$1:$R$2344,6,0)</f>
        <v>19964.75</v>
      </c>
      <c r="N498" s="27" t="str">
        <f>VLOOKUP(A498,'Hospitalisation Details'!$A$1:$R$2344,14,0)</f>
        <v>tier - 1</v>
      </c>
      <c r="O498" s="27" t="str">
        <f>VLOOKUP(A498,'Hospitalisation Details'!$A$1:$R$2344,15,0)</f>
        <v>tier - 2</v>
      </c>
      <c r="P498" s="27" t="str">
        <f>VLOOKUP(A498,'Hospitalisation Details'!$A$1:$R$2344,16,0)</f>
        <v>R1024</v>
      </c>
      <c r="Q498" s="37">
        <f>VLOOKUP(A498,'Hospitalisation Details'!A497:R2840,18,0)</f>
        <v>42.661190965092402</v>
      </c>
    </row>
    <row r="499" spans="1:17" x14ac:dyDescent="0.25">
      <c r="A499" s="27" t="s">
        <v>996</v>
      </c>
      <c r="B499" s="27" t="str">
        <f>VLOOKUP(A499,'Customer Name'!A498:E2833,4,0)</f>
        <v>Chris</v>
      </c>
      <c r="C499" s="27">
        <f>VLOOKUP(A499,Table7[#All],2,0)</f>
        <v>29.7</v>
      </c>
      <c r="D499" s="27">
        <f>VLOOKUP(A499,Table7[#All],3,0)</f>
        <v>6.21</v>
      </c>
      <c r="E499" s="27" t="str">
        <f>VLOOKUP(A499,Table7[#All],4,0)</f>
        <v>yes</v>
      </c>
      <c r="F499" s="27" t="str">
        <f>VLOOKUP(A499,Table7[#All],5,0)</f>
        <v>No</v>
      </c>
      <c r="G499" s="27" t="str">
        <f>VLOOKUP(A499,Table7[#All],6,0)</f>
        <v>Yes</v>
      </c>
      <c r="H499" s="27">
        <f>VLOOKUP(A499,'Medical Examination'!A498:M2833,11,0)</f>
        <v>1</v>
      </c>
      <c r="I499" s="27" t="str">
        <f>VLOOKUP(A499,'Medical Examination'!A498:M2833,10,0)</f>
        <v>yes</v>
      </c>
      <c r="J499" s="27" t="str">
        <f>VLOOKUP(A499,'Medical Examination'!A498:M2833,12,0)</f>
        <v>Overweight</v>
      </c>
      <c r="K499" s="27" t="str">
        <f>VLOOKUP(A499,'Medical Examination'!A498:M2833,13,0)</f>
        <v>Prediabetes</v>
      </c>
      <c r="L499" s="27" t="str">
        <f>VLOOKUP(A499,'Hospitalisation Details'!A498:R2841,17,0)</f>
        <v>18-Oct-1997</v>
      </c>
      <c r="M499" s="28">
        <f>VLOOKUP(A499,'Hospitalisation Details'!$A$1:$R$2344,6,0)</f>
        <v>19933.46</v>
      </c>
      <c r="N499" s="27" t="str">
        <f>VLOOKUP(A499,'Hospitalisation Details'!$A$1:$R$2344,14,0)</f>
        <v>tier - 1</v>
      </c>
      <c r="O499" s="27" t="str">
        <f>VLOOKUP(A499,'Hospitalisation Details'!$A$1:$R$2344,15,0)</f>
        <v>tier - 3</v>
      </c>
      <c r="P499" s="27" t="str">
        <f>VLOOKUP(A499,'Hospitalisation Details'!$A$1:$R$2344,16,0)</f>
        <v>R1011</v>
      </c>
      <c r="Q499" s="37">
        <f>VLOOKUP(A499,'Hospitalisation Details'!A498:R2841,18,0)</f>
        <v>25.639184666869486</v>
      </c>
    </row>
    <row r="500" spans="1:17" x14ac:dyDescent="0.25">
      <c r="A500" s="27" t="s">
        <v>998</v>
      </c>
      <c r="B500" s="27" t="str">
        <f>VLOOKUP(A500,'Customer Name'!A499:E2834,4,0)</f>
        <v>Karen</v>
      </c>
      <c r="C500" s="27">
        <f>VLOOKUP(A500,Table7[#All],2,0)</f>
        <v>20.045000000000002</v>
      </c>
      <c r="D500" s="27">
        <f>VLOOKUP(A500,Table7[#All],3,0)</f>
        <v>6.17</v>
      </c>
      <c r="E500" s="27" t="str">
        <f>VLOOKUP(A500,Table7[#All],4,0)</f>
        <v>No</v>
      </c>
      <c r="F500" s="27" t="str">
        <f>VLOOKUP(A500,Table7[#All],5,0)</f>
        <v>No</v>
      </c>
      <c r="G500" s="27" t="str">
        <f>VLOOKUP(A500,Table7[#All],6,0)</f>
        <v>Yes</v>
      </c>
      <c r="H500" s="27">
        <f>VLOOKUP(A500,'Medical Examination'!A499:M2834,11,0)</f>
        <v>1</v>
      </c>
      <c r="I500" s="27" t="str">
        <f>VLOOKUP(A500,'Medical Examination'!A499:M2834,10,0)</f>
        <v>yes</v>
      </c>
      <c r="J500" s="27" t="str">
        <f>VLOOKUP(A500,'Medical Examination'!A499:M2834,12,0)</f>
        <v>Normal Weight</v>
      </c>
      <c r="K500" s="27" t="str">
        <f>VLOOKUP(A500,'Medical Examination'!A499:M2834,13,0)</f>
        <v>Prediabetes</v>
      </c>
      <c r="L500" s="27" t="str">
        <f>VLOOKUP(A500,'Hospitalisation Details'!A499:R2842,17,0)</f>
        <v>30-Oct-1979</v>
      </c>
      <c r="M500" s="28">
        <f>VLOOKUP(A500,'Hospitalisation Details'!$A$1:$R$2344,6,0)</f>
        <v>19798.05</v>
      </c>
      <c r="N500" s="27" t="str">
        <f>VLOOKUP(A500,'Hospitalisation Details'!$A$1:$R$2344,14,0)</f>
        <v>tier - 1</v>
      </c>
      <c r="O500" s="27" t="str">
        <f>VLOOKUP(A500,'Hospitalisation Details'!$A$1:$R$2344,15,0)</f>
        <v>tier - 1</v>
      </c>
      <c r="P500" s="27" t="str">
        <f>VLOOKUP(A500,'Hospitalisation Details'!$A$1:$R$2344,16,0)</f>
        <v>R1024</v>
      </c>
      <c r="Q500" s="37">
        <f>VLOOKUP(A500,'Hospitalisation Details'!A499:R2842,18,0)</f>
        <v>43.606412752494521</v>
      </c>
    </row>
    <row r="501" spans="1:17" x14ac:dyDescent="0.25">
      <c r="A501" s="27" t="s">
        <v>1000</v>
      </c>
      <c r="B501" s="27" t="str">
        <f>VLOOKUP(A501,'Customer Name'!A500:E2835,4,0)</f>
        <v>Jessica</v>
      </c>
      <c r="C501" s="27">
        <f>VLOOKUP(A501,Table7[#All],2,0)</f>
        <v>27.83</v>
      </c>
      <c r="D501" s="27">
        <f>VLOOKUP(A501,Table7[#All],3,0)</f>
        <v>5.36</v>
      </c>
      <c r="E501" s="27" t="str">
        <f>VLOOKUP(A501,Table7[#All],4,0)</f>
        <v>No</v>
      </c>
      <c r="F501" s="27" t="str">
        <f>VLOOKUP(A501,Table7[#All],5,0)</f>
        <v>No</v>
      </c>
      <c r="G501" s="27" t="str">
        <f>VLOOKUP(A501,Table7[#All],6,0)</f>
        <v>No</v>
      </c>
      <c r="H501" s="27">
        <f>VLOOKUP(A501,'Medical Examination'!A500:M2835,11,0)</f>
        <v>2</v>
      </c>
      <c r="I501" s="27" t="str">
        <f>VLOOKUP(A501,'Medical Examination'!A500:M2835,10,0)</f>
        <v>No</v>
      </c>
      <c r="J501" s="27" t="str">
        <f>VLOOKUP(A501,'Medical Examination'!A500:M2835,12,0)</f>
        <v>Overweight</v>
      </c>
      <c r="K501" s="27" t="str">
        <f>VLOOKUP(A501,'Medical Examination'!A500:M2835,13,0)</f>
        <v>Normal</v>
      </c>
      <c r="L501" s="27" t="str">
        <f>VLOOKUP(A501,'Hospitalisation Details'!A500:R2843,17,0)</f>
        <v>14-Jun-1972</v>
      </c>
      <c r="M501" s="28">
        <f>VLOOKUP(A501,'Hospitalisation Details'!$A$1:$R$2344,6,0)</f>
        <v>19749.38</v>
      </c>
      <c r="N501" s="27" t="str">
        <f>VLOOKUP(A501,'Hospitalisation Details'!$A$1:$R$2344,14,0)</f>
        <v>tier - 1</v>
      </c>
      <c r="O501" s="27" t="str">
        <f>VLOOKUP(A501,'Hospitalisation Details'!$A$1:$R$2344,15,0)</f>
        <v>tier - 3</v>
      </c>
      <c r="P501" s="27" t="str">
        <f>VLOOKUP(A501,'Hospitalisation Details'!$A$1:$R$2344,16,0)</f>
        <v>R1013</v>
      </c>
      <c r="Q501" s="37">
        <f>VLOOKUP(A501,'Hospitalisation Details'!A500:R2843,18,0)</f>
        <v>50.98151950718686</v>
      </c>
    </row>
    <row r="502" spans="1:17" x14ac:dyDescent="0.25">
      <c r="A502" s="27" t="s">
        <v>1002</v>
      </c>
      <c r="B502" s="27" t="str">
        <f>VLOOKUP(A502,'Customer Name'!A501:E2836,4,0)</f>
        <v>Mathieu</v>
      </c>
      <c r="C502" s="27">
        <f>VLOOKUP(A502,Table7[#All],2,0)</f>
        <v>28.93</v>
      </c>
      <c r="D502" s="27">
        <f>VLOOKUP(A502,Table7[#All],3,0)</f>
        <v>5.2</v>
      </c>
      <c r="E502" s="27" t="str">
        <f>VLOOKUP(A502,Table7[#All],4,0)</f>
        <v>No</v>
      </c>
      <c r="F502" s="27" t="str">
        <f>VLOOKUP(A502,Table7[#All],5,0)</f>
        <v>No</v>
      </c>
      <c r="G502" s="27" t="str">
        <f>VLOOKUP(A502,Table7[#All],6,0)</f>
        <v>No</v>
      </c>
      <c r="H502" s="27">
        <f>VLOOKUP(A502,'Medical Examination'!A501:M2836,11,0)</f>
        <v>0</v>
      </c>
      <c r="I502" s="27" t="str">
        <f>VLOOKUP(A502,'Medical Examination'!A501:M2836,10,0)</f>
        <v>yes</v>
      </c>
      <c r="J502" s="27" t="str">
        <f>VLOOKUP(A502,'Medical Examination'!A501:M2836,12,0)</f>
        <v>Overweight</v>
      </c>
      <c r="K502" s="27" t="str">
        <f>VLOOKUP(A502,'Medical Examination'!A501:M2836,13,0)</f>
        <v>Normal</v>
      </c>
      <c r="L502" s="27" t="str">
        <f>VLOOKUP(A502,'Hospitalisation Details'!A501:R2844,17,0)</f>
        <v>8-Aug-1990</v>
      </c>
      <c r="M502" s="28">
        <f>VLOOKUP(A502,'Hospitalisation Details'!$A$1:$R$2344,6,0)</f>
        <v>19719.689999999999</v>
      </c>
      <c r="N502" s="27" t="str">
        <f>VLOOKUP(A502,'Hospitalisation Details'!$A$1:$R$2344,14,0)</f>
        <v>tier - 1</v>
      </c>
      <c r="O502" s="27" t="str">
        <f>VLOOKUP(A502,'Hospitalisation Details'!$A$1:$R$2344,15,0)</f>
        <v>tier - 2</v>
      </c>
      <c r="P502" s="27" t="str">
        <f>VLOOKUP(A502,'Hospitalisation Details'!$A$1:$R$2344,16,0)</f>
        <v>R1013</v>
      </c>
      <c r="Q502" s="37">
        <f>VLOOKUP(A502,'Hospitalisation Details'!A501:R2844,18,0)</f>
        <v>32.833628603639873</v>
      </c>
    </row>
    <row r="503" spans="1:17" x14ac:dyDescent="0.25">
      <c r="A503" s="27" t="s">
        <v>1004</v>
      </c>
      <c r="B503" s="27" t="str">
        <f>VLOOKUP(A503,'Customer Name'!A502:E2837,4,0)</f>
        <v>Kam S.</v>
      </c>
      <c r="C503" s="27">
        <f>VLOOKUP(A503,Table7[#All],2,0)</f>
        <v>33.82</v>
      </c>
      <c r="D503" s="27">
        <f>VLOOKUP(A503,Table7[#All],3,0)</f>
        <v>5.42</v>
      </c>
      <c r="E503" s="27" t="str">
        <f>VLOOKUP(A503,Table7[#All],4,0)</f>
        <v>No</v>
      </c>
      <c r="F503" s="27" t="str">
        <f>VLOOKUP(A503,Table7[#All],5,0)</f>
        <v>No</v>
      </c>
      <c r="G503" s="27" t="str">
        <f>VLOOKUP(A503,Table7[#All],6,0)</f>
        <v>No</v>
      </c>
      <c r="H503" s="27">
        <f>VLOOKUP(A503,'Medical Examination'!A502:M2837,11,0)</f>
        <v>0</v>
      </c>
      <c r="I503" s="27" t="str">
        <f>VLOOKUP(A503,'Medical Examination'!A502:M2837,10,0)</f>
        <v>No</v>
      </c>
      <c r="J503" s="27" t="str">
        <f>VLOOKUP(A503,'Medical Examination'!A502:M2837,12,0)</f>
        <v>Obesity</v>
      </c>
      <c r="K503" s="27" t="str">
        <f>VLOOKUP(A503,'Medical Examination'!A502:M2837,13,0)</f>
        <v>Normal</v>
      </c>
      <c r="L503" s="27" t="str">
        <f>VLOOKUP(A503,'Hospitalisation Details'!A502:R2845,17,0)</f>
        <v>27-Aug-1994</v>
      </c>
      <c r="M503" s="28">
        <f>VLOOKUP(A503,'Hospitalisation Details'!$A$1:$R$2344,6,0)</f>
        <v>19673.34</v>
      </c>
      <c r="N503" s="27" t="str">
        <f>VLOOKUP(A503,'Hospitalisation Details'!$A$1:$R$2344,14,0)</f>
        <v>tier - 1</v>
      </c>
      <c r="O503" s="27" t="str">
        <f>VLOOKUP(A503,'Hospitalisation Details'!$A$1:$R$2344,15,0)</f>
        <v>tier - 2</v>
      </c>
      <c r="P503" s="27" t="str">
        <f>VLOOKUP(A503,'Hospitalisation Details'!$A$1:$R$2344,16,0)</f>
        <v>R1012</v>
      </c>
      <c r="Q503" s="37">
        <f>VLOOKUP(A503,'Hospitalisation Details'!A502:R2845,18,0)</f>
        <v>28.781600803139543</v>
      </c>
    </row>
    <row r="504" spans="1:17" x14ac:dyDescent="0.25">
      <c r="A504" s="27" t="s">
        <v>1006</v>
      </c>
      <c r="B504" s="27" t="str">
        <f>VLOOKUP(A504,'Customer Name'!A503:E2838,4,0)</f>
        <v>Valerie A</v>
      </c>
      <c r="C504" s="27">
        <f>VLOOKUP(A504,Table7[#All],2,0)</f>
        <v>20.234999999999999</v>
      </c>
      <c r="D504" s="27">
        <f>VLOOKUP(A504,Table7[#All],3,0)</f>
        <v>6.84</v>
      </c>
      <c r="E504" s="27" t="str">
        <f>VLOOKUP(A504,Table7[#All],4,0)</f>
        <v>No</v>
      </c>
      <c r="F504" s="27" t="str">
        <f>VLOOKUP(A504,Table7[#All],5,0)</f>
        <v>No</v>
      </c>
      <c r="G504" s="27" t="str">
        <f>VLOOKUP(A504,Table7[#All],6,0)</f>
        <v>No</v>
      </c>
      <c r="H504" s="27">
        <f>VLOOKUP(A504,'Medical Examination'!A503:M2838,11,0)</f>
        <v>0</v>
      </c>
      <c r="I504" s="27" t="str">
        <f>VLOOKUP(A504,'Medical Examination'!A503:M2838,10,0)</f>
        <v>yes</v>
      </c>
      <c r="J504" s="27" t="str">
        <f>VLOOKUP(A504,'Medical Examination'!A503:M2838,12,0)</f>
        <v>Normal Weight</v>
      </c>
      <c r="K504" s="27" t="str">
        <f>VLOOKUP(A504,'Medical Examination'!A503:M2838,13,0)</f>
        <v>Diabetes</v>
      </c>
      <c r="L504" s="27" t="str">
        <f>VLOOKUP(A504,'Hospitalisation Details'!A503:R2846,17,0)</f>
        <v>24-Sep-1978</v>
      </c>
      <c r="M504" s="28">
        <f>VLOOKUP(A504,'Hospitalisation Details'!$A$1:$R$2344,6,0)</f>
        <v>19594.810000000001</v>
      </c>
      <c r="N504" s="27" t="str">
        <f>VLOOKUP(A504,'Hospitalisation Details'!$A$1:$R$2344,14,0)</f>
        <v>tier - 1</v>
      </c>
      <c r="O504" s="27" t="str">
        <f>VLOOKUP(A504,'Hospitalisation Details'!$A$1:$R$2344,15,0)</f>
        <v>tier - 1</v>
      </c>
      <c r="P504" s="27" t="str">
        <f>VLOOKUP(A504,'Hospitalisation Details'!$A$1:$R$2344,16,0)</f>
        <v>R1024</v>
      </c>
      <c r="Q504" s="37">
        <f>VLOOKUP(A504,'Hospitalisation Details'!A503:R2846,18,0)</f>
        <v>44.704958038212013</v>
      </c>
    </row>
    <row r="505" spans="1:17" x14ac:dyDescent="0.25">
      <c r="A505" s="27" t="s">
        <v>1008</v>
      </c>
      <c r="B505" s="27" t="str">
        <f>VLOOKUP(A505,'Customer Name'!A504:E2839,4,0)</f>
        <v>Freya R</v>
      </c>
      <c r="C505" s="27">
        <f>VLOOKUP(A505,Table7[#All],2,0)</f>
        <v>49.2</v>
      </c>
      <c r="D505" s="27">
        <f>VLOOKUP(A505,Table7[#All],3,0)</f>
        <v>10.9</v>
      </c>
      <c r="E505" s="27" t="str">
        <f>VLOOKUP(A505,Table7[#All],4,0)</f>
        <v>yes</v>
      </c>
      <c r="F505" s="27" t="str">
        <f>VLOOKUP(A505,Table7[#All],5,0)</f>
        <v>No</v>
      </c>
      <c r="G505" s="27" t="str">
        <f>VLOOKUP(A505,Table7[#All],6,0)</f>
        <v>Yes</v>
      </c>
      <c r="H505" s="27">
        <f>VLOOKUP(A505,'Medical Examination'!A504:M2839,11,0)</f>
        <v>1</v>
      </c>
      <c r="I505" s="27" t="str">
        <f>VLOOKUP(A505,'Medical Examination'!A504:M2839,10,0)</f>
        <v>No</v>
      </c>
      <c r="J505" s="27" t="str">
        <f>VLOOKUP(A505,'Medical Examination'!A504:M2839,12,0)</f>
        <v>Obesity</v>
      </c>
      <c r="K505" s="27" t="str">
        <f>VLOOKUP(A505,'Medical Examination'!A504:M2839,13,0)</f>
        <v>Diabetes</v>
      </c>
      <c r="L505" s="27" t="str">
        <f>VLOOKUP(A505,'Hospitalisation Details'!A504:R2847,17,0)</f>
        <v>14-Jul-1963</v>
      </c>
      <c r="M505" s="28">
        <f>VLOOKUP(A505,'Hospitalisation Details'!$A$1:$R$2344,6,0)</f>
        <v>19551.34</v>
      </c>
      <c r="N505" s="27" t="str">
        <f>VLOOKUP(A505,'Hospitalisation Details'!$A$1:$R$2344,14,0)</f>
        <v>tier - 1</v>
      </c>
      <c r="O505" s="27" t="str">
        <f>VLOOKUP(A505,'Hospitalisation Details'!$A$1:$R$2344,15,0)</f>
        <v>tier - 3</v>
      </c>
      <c r="P505" s="27" t="str">
        <f>VLOOKUP(A505,'Hospitalisation Details'!$A$1:$R$2344,16,0)</f>
        <v>R1012</v>
      </c>
      <c r="Q505" s="37">
        <f>VLOOKUP(A505,'Hospitalisation Details'!A504:R2847,18,0)</f>
        <v>59.902109515260328</v>
      </c>
    </row>
    <row r="506" spans="1:17" x14ac:dyDescent="0.25">
      <c r="A506" s="27" t="s">
        <v>1010</v>
      </c>
      <c r="B506" s="27" t="str">
        <f>VLOOKUP(A506,'Customer Name'!A505:E2840,4,0)</f>
        <v>Jennifer</v>
      </c>
      <c r="C506" s="27">
        <f>VLOOKUP(A506,Table7[#All],2,0)</f>
        <v>26.4</v>
      </c>
      <c r="D506" s="27">
        <f>VLOOKUP(A506,Table7[#All],3,0)</f>
        <v>4.87</v>
      </c>
      <c r="E506" s="27" t="str">
        <f>VLOOKUP(A506,Table7[#All],4,0)</f>
        <v>yes</v>
      </c>
      <c r="F506" s="27" t="str">
        <f>VLOOKUP(A506,Table7[#All],5,0)</f>
        <v>No</v>
      </c>
      <c r="G506" s="27" t="str">
        <f>VLOOKUP(A506,Table7[#All],6,0)</f>
        <v>No</v>
      </c>
      <c r="H506" s="27">
        <f>VLOOKUP(A506,'Medical Examination'!A505:M2840,11,0)</f>
        <v>0</v>
      </c>
      <c r="I506" s="27" t="str">
        <f>VLOOKUP(A506,'Medical Examination'!A505:M2840,10,0)</f>
        <v>yes</v>
      </c>
      <c r="J506" s="27" t="str">
        <f>VLOOKUP(A506,'Medical Examination'!A505:M2840,12,0)</f>
        <v>Overweight</v>
      </c>
      <c r="K506" s="27" t="str">
        <f>VLOOKUP(A506,'Medical Examination'!A505:M2840,13,0)</f>
        <v>Normal</v>
      </c>
      <c r="L506" s="27" t="str">
        <f>VLOOKUP(A506,'Hospitalisation Details'!A505:R2848,17,0)</f>
        <v>17-Sep-1985</v>
      </c>
      <c r="M506" s="28">
        <f>VLOOKUP(A506,'Hospitalisation Details'!$A$1:$R$2344,6,0)</f>
        <v>19539.240000000002</v>
      </c>
      <c r="N506" s="27" t="str">
        <f>VLOOKUP(A506,'Hospitalisation Details'!$A$1:$R$2344,14,0)</f>
        <v>tier - 1</v>
      </c>
      <c r="O506" s="27" t="str">
        <f>VLOOKUP(A506,'Hospitalisation Details'!$A$1:$R$2344,15,0)</f>
        <v>tier - 1</v>
      </c>
      <c r="P506" s="27" t="str">
        <f>VLOOKUP(A506,'Hospitalisation Details'!$A$1:$R$2344,16,0)</f>
        <v>R1013</v>
      </c>
      <c r="Q506" s="37">
        <f>VLOOKUP(A506,'Hospitalisation Details'!A505:R2848,18,0)</f>
        <v>37.724094355518112</v>
      </c>
    </row>
    <row r="507" spans="1:17" x14ac:dyDescent="0.25">
      <c r="A507" s="27" t="s">
        <v>1012</v>
      </c>
      <c r="B507" s="27" t="str">
        <f>VLOOKUP(A507,'Customer Name'!A506:E2841,4,0)</f>
        <v>Kara</v>
      </c>
      <c r="C507" s="27">
        <f>VLOOKUP(A507,Table7[#All],2,0)</f>
        <v>28.38</v>
      </c>
      <c r="D507" s="27">
        <f>VLOOKUP(A507,Table7[#All],3,0)</f>
        <v>6.07</v>
      </c>
      <c r="E507" s="27" t="str">
        <f>VLOOKUP(A507,Table7[#All],4,0)</f>
        <v>No</v>
      </c>
      <c r="F507" s="27" t="str">
        <f>VLOOKUP(A507,Table7[#All],5,0)</f>
        <v>No</v>
      </c>
      <c r="G507" s="27" t="str">
        <f>VLOOKUP(A507,Table7[#All],6,0)</f>
        <v>No</v>
      </c>
      <c r="H507" s="27">
        <f>VLOOKUP(A507,'Medical Examination'!A506:M2841,11,0)</f>
        <v>1</v>
      </c>
      <c r="I507" s="27" t="str">
        <f>VLOOKUP(A507,'Medical Examination'!A506:M2841,10,0)</f>
        <v>yes</v>
      </c>
      <c r="J507" s="27" t="str">
        <f>VLOOKUP(A507,'Medical Examination'!A506:M2841,12,0)</f>
        <v>Overweight</v>
      </c>
      <c r="K507" s="27" t="str">
        <f>VLOOKUP(A507,'Medical Examination'!A506:M2841,13,0)</f>
        <v>Prediabetes</v>
      </c>
      <c r="L507" s="27" t="str">
        <f>VLOOKUP(A507,'Hospitalisation Details'!A506:R2849,17,0)</f>
        <v>19-Aug-1992</v>
      </c>
      <c r="M507" s="28">
        <f>VLOOKUP(A507,'Hospitalisation Details'!$A$1:$R$2344,6,0)</f>
        <v>19521.97</v>
      </c>
      <c r="N507" s="27" t="str">
        <f>VLOOKUP(A507,'Hospitalisation Details'!$A$1:$R$2344,14,0)</f>
        <v>tier - 1</v>
      </c>
      <c r="O507" s="27" t="str">
        <f>VLOOKUP(A507,'Hospitalisation Details'!$A$1:$R$2344,15,0)</f>
        <v>tier - 2</v>
      </c>
      <c r="P507" s="27" t="str">
        <f>VLOOKUP(A507,'Hospitalisation Details'!$A$1:$R$2344,16,0)</f>
        <v>R1013</v>
      </c>
      <c r="Q507" s="37">
        <f>VLOOKUP(A507,'Hospitalisation Details'!A506:R2849,18,0)</f>
        <v>30.800821355236138</v>
      </c>
    </row>
    <row r="508" spans="1:17" x14ac:dyDescent="0.25">
      <c r="A508" s="27" t="s">
        <v>1014</v>
      </c>
      <c r="B508" s="27" t="str">
        <f>VLOOKUP(A508,'Customer Name'!A507:E2842,4,0)</f>
        <v>Bradley A.</v>
      </c>
      <c r="C508" s="27">
        <f>VLOOKUP(A508,Table7[#All],2,0)</f>
        <v>24.64</v>
      </c>
      <c r="D508" s="27">
        <f>VLOOKUP(A508,Table7[#All],3,0)</f>
        <v>4.33</v>
      </c>
      <c r="E508" s="27" t="str">
        <f>VLOOKUP(A508,Table7[#All],4,0)</f>
        <v>No</v>
      </c>
      <c r="F508" s="27" t="str">
        <f>VLOOKUP(A508,Table7[#All],5,0)</f>
        <v>No</v>
      </c>
      <c r="G508" s="27" t="str">
        <f>VLOOKUP(A508,Table7[#All],6,0)</f>
        <v>No</v>
      </c>
      <c r="H508" s="27">
        <f>VLOOKUP(A508,'Medical Examination'!A507:M2842,11,0)</f>
        <v>0</v>
      </c>
      <c r="I508" s="27" t="str">
        <f>VLOOKUP(A508,'Medical Examination'!A507:M2842,10,0)</f>
        <v>yes</v>
      </c>
      <c r="J508" s="27" t="str">
        <f>VLOOKUP(A508,'Medical Examination'!A507:M2842,12,0)</f>
        <v>Normal Weight</v>
      </c>
      <c r="K508" s="27" t="str">
        <f>VLOOKUP(A508,'Medical Examination'!A507:M2842,13,0)</f>
        <v>Normal</v>
      </c>
      <c r="L508" s="27" t="str">
        <f>VLOOKUP(A508,'Hospitalisation Details'!A507:R2850,17,0)</f>
        <v>8-Nov-1980</v>
      </c>
      <c r="M508" s="28">
        <f>VLOOKUP(A508,'Hospitalisation Details'!$A$1:$R$2344,6,0)</f>
        <v>19515.54</v>
      </c>
      <c r="N508" s="27" t="str">
        <f>VLOOKUP(A508,'Hospitalisation Details'!$A$1:$R$2344,14,0)</f>
        <v>tier - 1</v>
      </c>
      <c r="O508" s="27" t="str">
        <f>VLOOKUP(A508,'Hospitalisation Details'!$A$1:$R$2344,15,0)</f>
        <v>tier - 1</v>
      </c>
      <c r="P508" s="27" t="str">
        <f>VLOOKUP(A508,'Hospitalisation Details'!$A$1:$R$2344,16,0)</f>
        <v>R1013</v>
      </c>
      <c r="Q508" s="37">
        <f>VLOOKUP(A508,'Hospitalisation Details'!A507:R2850,18,0)</f>
        <v>42.579055441478438</v>
      </c>
    </row>
    <row r="509" spans="1:17" x14ac:dyDescent="0.25">
      <c r="A509" s="27" t="s">
        <v>1016</v>
      </c>
      <c r="B509" s="27" t="str">
        <f>VLOOKUP(A509,'Customer Name'!A508:E2843,4,0)</f>
        <v>Brendan</v>
      </c>
      <c r="C509" s="27">
        <f>VLOOKUP(A509,Table7[#All],2,0)</f>
        <v>39.71</v>
      </c>
      <c r="D509" s="27">
        <f>VLOOKUP(A509,Table7[#All],3,0)</f>
        <v>5.83</v>
      </c>
      <c r="E509" s="27" t="str">
        <f>VLOOKUP(A509,Table7[#All],4,0)</f>
        <v>No</v>
      </c>
      <c r="F509" s="27" t="str">
        <f>VLOOKUP(A509,Table7[#All],5,0)</f>
        <v>No</v>
      </c>
      <c r="G509" s="27" t="str">
        <f>VLOOKUP(A509,Table7[#All],6,0)</f>
        <v>No</v>
      </c>
      <c r="H509" s="27">
        <f>VLOOKUP(A509,'Medical Examination'!A508:M2843,11,0)</f>
        <v>1</v>
      </c>
      <c r="I509" s="27" t="str">
        <f>VLOOKUP(A509,'Medical Examination'!A508:M2843,10,0)</f>
        <v>No</v>
      </c>
      <c r="J509" s="27" t="str">
        <f>VLOOKUP(A509,'Medical Examination'!A508:M2843,12,0)</f>
        <v>Obesity</v>
      </c>
      <c r="K509" s="27" t="str">
        <f>VLOOKUP(A509,'Medical Examination'!A508:M2843,13,0)</f>
        <v>Prediabetes</v>
      </c>
      <c r="L509" s="27" t="str">
        <f>VLOOKUP(A509,'Hospitalisation Details'!A508:R2851,17,0)</f>
        <v>30-Nov-1987</v>
      </c>
      <c r="M509" s="28">
        <f>VLOOKUP(A509,'Hospitalisation Details'!$A$1:$R$2344,6,0)</f>
        <v>19496.72</v>
      </c>
      <c r="N509" s="27" t="str">
        <f>VLOOKUP(A509,'Hospitalisation Details'!$A$1:$R$2344,14,0)</f>
        <v>tier - 1</v>
      </c>
      <c r="O509" s="27" t="str">
        <f>VLOOKUP(A509,'Hospitalisation Details'!$A$1:$R$2344,15,0)</f>
        <v>tier - 3</v>
      </c>
      <c r="P509" s="27" t="str">
        <f>VLOOKUP(A509,'Hospitalisation Details'!$A$1:$R$2344,16,0)</f>
        <v>R1019</v>
      </c>
      <c r="Q509" s="37">
        <f>VLOOKUP(A509,'Hospitalisation Details'!A508:R2851,18,0)</f>
        <v>35.52153322480391</v>
      </c>
    </row>
    <row r="510" spans="1:17" x14ac:dyDescent="0.25">
      <c r="A510" s="27" t="s">
        <v>1018</v>
      </c>
      <c r="B510" s="27" t="str">
        <f>VLOOKUP(A510,'Customer Name'!A509:E2844,4,0)</f>
        <v>Amber R</v>
      </c>
      <c r="C510" s="27">
        <f>VLOOKUP(A510,Table7[#All],2,0)</f>
        <v>22.22</v>
      </c>
      <c r="D510" s="27">
        <f>VLOOKUP(A510,Table7[#All],3,0)</f>
        <v>5.5</v>
      </c>
      <c r="E510" s="27" t="str">
        <f>VLOOKUP(A510,Table7[#All],4,0)</f>
        <v>No</v>
      </c>
      <c r="F510" s="27" t="str">
        <f>VLOOKUP(A510,Table7[#All],5,0)</f>
        <v>No</v>
      </c>
      <c r="G510" s="27" t="str">
        <f>VLOOKUP(A510,Table7[#All],6,0)</f>
        <v>No</v>
      </c>
      <c r="H510" s="27">
        <f>VLOOKUP(A510,'Medical Examination'!A509:M2844,11,0)</f>
        <v>0</v>
      </c>
      <c r="I510" s="27" t="str">
        <f>VLOOKUP(A510,'Medical Examination'!A509:M2844,10,0)</f>
        <v>yes</v>
      </c>
      <c r="J510" s="27" t="str">
        <f>VLOOKUP(A510,'Medical Examination'!A509:M2844,12,0)</f>
        <v>Normal Weight</v>
      </c>
      <c r="K510" s="27" t="str">
        <f>VLOOKUP(A510,'Medical Examination'!A509:M2844,13,0)</f>
        <v>Normal</v>
      </c>
      <c r="L510" s="27" t="str">
        <f>VLOOKUP(A510,'Hospitalisation Details'!A509:R2852,17,0)</f>
        <v>15-Dec-1982</v>
      </c>
      <c r="M510" s="28">
        <f>VLOOKUP(A510,'Hospitalisation Details'!$A$1:$R$2344,6,0)</f>
        <v>19444.27</v>
      </c>
      <c r="N510" s="27" t="str">
        <f>VLOOKUP(A510,'Hospitalisation Details'!$A$1:$R$2344,14,0)</f>
        <v>tier - 1</v>
      </c>
      <c r="O510" s="27" t="str">
        <f>VLOOKUP(A510,'Hospitalisation Details'!$A$1:$R$2344,15,0)</f>
        <v>tier - 1</v>
      </c>
      <c r="P510" s="27" t="str">
        <f>VLOOKUP(A510,'Hospitalisation Details'!$A$1:$R$2344,16,0)</f>
        <v>R1013</v>
      </c>
      <c r="Q510" s="37">
        <f>VLOOKUP(A510,'Hospitalisation Details'!A509:R2852,18,0)</f>
        <v>40.480443285528033</v>
      </c>
    </row>
    <row r="511" spans="1:17" x14ac:dyDescent="0.25">
      <c r="A511" s="27" t="s">
        <v>1020</v>
      </c>
      <c r="B511" s="27" t="str">
        <f>VLOOKUP(A511,'Customer Name'!A510:E2845,4,0)</f>
        <v>Sean K</v>
      </c>
      <c r="C511" s="27">
        <f>VLOOKUP(A511,Table7[#All],2,0)</f>
        <v>33.344999999999999</v>
      </c>
      <c r="D511" s="27">
        <f>VLOOKUP(A511,Table7[#All],3,0)</f>
        <v>4.79</v>
      </c>
      <c r="E511" s="27" t="str">
        <f>VLOOKUP(A511,Table7[#All],4,0)</f>
        <v>No</v>
      </c>
      <c r="F511" s="27" t="str">
        <f>VLOOKUP(A511,Table7[#All],5,0)</f>
        <v>No</v>
      </c>
      <c r="G511" s="27" t="str">
        <f>VLOOKUP(A511,Table7[#All],6,0)</f>
        <v>Yes</v>
      </c>
      <c r="H511" s="27">
        <f>VLOOKUP(A511,'Medical Examination'!A510:M2845,11,0)</f>
        <v>1</v>
      </c>
      <c r="I511" s="27" t="str">
        <f>VLOOKUP(A511,'Medical Examination'!A510:M2845,10,0)</f>
        <v>No</v>
      </c>
      <c r="J511" s="27" t="str">
        <f>VLOOKUP(A511,'Medical Examination'!A510:M2845,12,0)</f>
        <v>Obesity</v>
      </c>
      <c r="K511" s="27" t="str">
        <f>VLOOKUP(A511,'Medical Examination'!A510:M2845,13,0)</f>
        <v>Normal</v>
      </c>
      <c r="L511" s="27" t="str">
        <f>VLOOKUP(A511,'Hospitalisation Details'!A510:R2853,17,0)</f>
        <v>6-Sep-1993</v>
      </c>
      <c r="M511" s="28">
        <f>VLOOKUP(A511,'Hospitalisation Details'!$A$1:$R$2344,6,0)</f>
        <v>19442.349999999999</v>
      </c>
      <c r="N511" s="27" t="str">
        <f>VLOOKUP(A511,'Hospitalisation Details'!$A$1:$R$2344,14,0)</f>
        <v>tier - 1</v>
      </c>
      <c r="O511" s="27" t="str">
        <f>VLOOKUP(A511,'Hospitalisation Details'!$A$1:$R$2344,15,0)</f>
        <v>tier - 3</v>
      </c>
      <c r="P511" s="27" t="str">
        <f>VLOOKUP(A511,'Hospitalisation Details'!$A$1:$R$2344,16,0)</f>
        <v>R1012</v>
      </c>
      <c r="Q511" s="37">
        <f>VLOOKUP(A511,'Hospitalisation Details'!A510:R2853,18,0)</f>
        <v>29.754195371842428</v>
      </c>
    </row>
    <row r="512" spans="1:17" x14ac:dyDescent="0.25">
      <c r="A512" s="27" t="s">
        <v>1022</v>
      </c>
      <c r="B512" s="27" t="str">
        <f>VLOOKUP(A512,'Customer Name'!A511:E2846,4,0)</f>
        <v>Rick</v>
      </c>
      <c r="C512" s="27">
        <f>VLOOKUP(A512,Table7[#All],2,0)</f>
        <v>24.42</v>
      </c>
      <c r="D512" s="27">
        <f>VLOOKUP(A512,Table7[#All],3,0)</f>
        <v>5.81</v>
      </c>
      <c r="E512" s="27" t="str">
        <f>VLOOKUP(A512,Table7[#All],4,0)</f>
        <v>No</v>
      </c>
      <c r="F512" s="27" t="str">
        <f>VLOOKUP(A512,Table7[#All],5,0)</f>
        <v>No</v>
      </c>
      <c r="G512" s="27" t="str">
        <f>VLOOKUP(A512,Table7[#All],6,0)</f>
        <v>No</v>
      </c>
      <c r="H512" s="27">
        <f>VLOOKUP(A512,'Medical Examination'!A511:M2846,11,0)</f>
        <v>1</v>
      </c>
      <c r="I512" s="27" t="str">
        <f>VLOOKUP(A512,'Medical Examination'!A511:M2846,10,0)</f>
        <v>yes</v>
      </c>
      <c r="J512" s="27" t="str">
        <f>VLOOKUP(A512,'Medical Examination'!A511:M2846,12,0)</f>
        <v>Normal Weight</v>
      </c>
      <c r="K512" s="27" t="str">
        <f>VLOOKUP(A512,'Medical Examination'!A511:M2846,13,0)</f>
        <v>Prediabetes</v>
      </c>
      <c r="L512" s="27" t="str">
        <f>VLOOKUP(A512,'Hospitalisation Details'!A511:R2854,17,0)</f>
        <v>30-Jun-1987</v>
      </c>
      <c r="M512" s="28">
        <f>VLOOKUP(A512,'Hospitalisation Details'!$A$1:$R$2344,6,0)</f>
        <v>19362</v>
      </c>
      <c r="N512" s="27" t="str">
        <f>VLOOKUP(A512,'Hospitalisation Details'!$A$1:$R$2344,14,0)</f>
        <v>tier - 1</v>
      </c>
      <c r="O512" s="27" t="str">
        <f>VLOOKUP(A512,'Hospitalisation Details'!$A$1:$R$2344,15,0)</f>
        <v>tier - 3</v>
      </c>
      <c r="P512" s="27" t="str">
        <f>VLOOKUP(A512,'Hospitalisation Details'!$A$1:$R$2344,16,0)</f>
        <v>R1013</v>
      </c>
      <c r="Q512" s="37">
        <f>VLOOKUP(A512,'Hospitalisation Details'!A511:R2854,18,0)</f>
        <v>35.940432144442802</v>
      </c>
    </row>
    <row r="513" spans="1:17" x14ac:dyDescent="0.25">
      <c r="A513" s="27" t="s">
        <v>1024</v>
      </c>
      <c r="B513" s="27" t="str">
        <f>VLOOKUP(A513,'Customer Name'!A512:E2847,4,0)</f>
        <v>Matthew</v>
      </c>
      <c r="C513" s="27">
        <f>VLOOKUP(A513,Table7[#All],2,0)</f>
        <v>29.81</v>
      </c>
      <c r="D513" s="27">
        <f>VLOOKUP(A513,Table7[#All],3,0)</f>
        <v>5.58</v>
      </c>
      <c r="E513" s="27" t="str">
        <f>VLOOKUP(A513,Table7[#All],4,0)</f>
        <v>No</v>
      </c>
      <c r="F513" s="27" t="str">
        <f>VLOOKUP(A513,Table7[#All],5,0)</f>
        <v>No</v>
      </c>
      <c r="G513" s="27" t="str">
        <f>VLOOKUP(A513,Table7[#All],6,0)</f>
        <v>No</v>
      </c>
      <c r="H513" s="27">
        <f>VLOOKUP(A513,'Medical Examination'!A512:M2847,11,0)</f>
        <v>0</v>
      </c>
      <c r="I513" s="27" t="str">
        <f>VLOOKUP(A513,'Medical Examination'!A512:M2847,10,0)</f>
        <v>yes</v>
      </c>
      <c r="J513" s="27" t="str">
        <f>VLOOKUP(A513,'Medical Examination'!A512:M2847,12,0)</f>
        <v>Overweight</v>
      </c>
      <c r="K513" s="27" t="str">
        <f>VLOOKUP(A513,'Medical Examination'!A512:M2847,13,0)</f>
        <v>Normal</v>
      </c>
      <c r="L513" s="27" t="str">
        <f>VLOOKUP(A513,'Hospitalisation Details'!A512:R2855,17,0)</f>
        <v>24-Aug-1991</v>
      </c>
      <c r="M513" s="28">
        <f>VLOOKUP(A513,'Hospitalisation Details'!$A$1:$R$2344,6,0)</f>
        <v>19350.37</v>
      </c>
      <c r="N513" s="27" t="str">
        <f>VLOOKUP(A513,'Hospitalisation Details'!$A$1:$R$2344,14,0)</f>
        <v>tier - 1</v>
      </c>
      <c r="O513" s="27" t="str">
        <f>VLOOKUP(A513,'Hospitalisation Details'!$A$1:$R$2344,15,0)</f>
        <v>tier - 3</v>
      </c>
      <c r="P513" s="27" t="str">
        <f>VLOOKUP(A513,'Hospitalisation Details'!$A$1:$R$2344,16,0)</f>
        <v>R1013</v>
      </c>
      <c r="Q513" s="37">
        <f>VLOOKUP(A513,'Hospitalisation Details'!A512:R2855,18,0)</f>
        <v>31.789844851904089</v>
      </c>
    </row>
    <row r="514" spans="1:17" x14ac:dyDescent="0.25">
      <c r="A514" s="27" t="s">
        <v>1026</v>
      </c>
      <c r="B514" s="27" t="str">
        <f>VLOOKUP(A514,'Customer Name'!A513:E2848,4,0)</f>
        <v>Brady</v>
      </c>
      <c r="C514" s="27">
        <f>VLOOKUP(A514,Table7[#All],2,0)</f>
        <v>51.18</v>
      </c>
      <c r="D514" s="27">
        <f>VLOOKUP(A514,Table7[#All],3,0)</f>
        <v>4.4000000000000004</v>
      </c>
      <c r="E514" s="27" t="str">
        <f>VLOOKUP(A514,Table7[#All],4,0)</f>
        <v>yes</v>
      </c>
      <c r="F514" s="27" t="str">
        <f>VLOOKUP(A514,Table7[#All],5,0)</f>
        <v>No</v>
      </c>
      <c r="G514" s="27" t="str">
        <f>VLOOKUP(A514,Table7[#All],6,0)</f>
        <v>No</v>
      </c>
      <c r="H514" s="27">
        <f>VLOOKUP(A514,'Medical Examination'!A513:M2848,11,0)</f>
        <v>2</v>
      </c>
      <c r="I514" s="27" t="str">
        <f>VLOOKUP(A514,'Medical Examination'!A513:M2848,10,0)</f>
        <v>No</v>
      </c>
      <c r="J514" s="27" t="str">
        <f>VLOOKUP(A514,'Medical Examination'!A513:M2848,12,0)</f>
        <v>Obesity</v>
      </c>
      <c r="K514" s="27" t="str">
        <f>VLOOKUP(A514,'Medical Examination'!A513:M2848,13,0)</f>
        <v>Normal</v>
      </c>
      <c r="L514" s="27" t="str">
        <f>VLOOKUP(A514,'Hospitalisation Details'!A513:R2856,17,0)</f>
        <v>15-Nov-1966</v>
      </c>
      <c r="M514" s="28">
        <f>VLOOKUP(A514,'Hospitalisation Details'!$A$1:$R$2344,6,0)</f>
        <v>19321.060000000001</v>
      </c>
      <c r="N514" s="27" t="str">
        <f>VLOOKUP(A514,'Hospitalisation Details'!$A$1:$R$2344,14,0)</f>
        <v>tier - 1</v>
      </c>
      <c r="O514" s="27" t="str">
        <f>VLOOKUP(A514,'Hospitalisation Details'!$A$1:$R$2344,15,0)</f>
        <v>tier - 1</v>
      </c>
      <c r="P514" s="27" t="str">
        <f>VLOOKUP(A514,'Hospitalisation Details'!$A$1:$R$2344,16,0)</f>
        <v>R1012</v>
      </c>
      <c r="Q514" s="37">
        <f>VLOOKUP(A514,'Hospitalisation Details'!A513:R2856,18,0)</f>
        <v>56.56259441087613</v>
      </c>
    </row>
    <row r="515" spans="1:17" x14ac:dyDescent="0.25">
      <c r="A515" s="27" t="s">
        <v>1028</v>
      </c>
      <c r="B515" s="27" t="str">
        <f>VLOOKUP(A515,'Customer Name'!A514:E2849,4,0)</f>
        <v>Kameko</v>
      </c>
      <c r="C515" s="27">
        <f>VLOOKUP(A515,Table7[#All],2,0)</f>
        <v>51.37</v>
      </c>
      <c r="D515" s="27">
        <f>VLOOKUP(A515,Table7[#All],3,0)</f>
        <v>8.18</v>
      </c>
      <c r="E515" s="27" t="str">
        <f>VLOOKUP(A515,Table7[#All],4,0)</f>
        <v>yes</v>
      </c>
      <c r="F515" s="27" t="str">
        <f>VLOOKUP(A515,Table7[#All],5,0)</f>
        <v>No</v>
      </c>
      <c r="G515" s="27" t="str">
        <f>VLOOKUP(A515,Table7[#All],6,0)</f>
        <v>No</v>
      </c>
      <c r="H515" s="27">
        <f>VLOOKUP(A515,'Medical Examination'!A514:M2849,11,0)</f>
        <v>0</v>
      </c>
      <c r="I515" s="27" t="str">
        <f>VLOOKUP(A515,'Medical Examination'!A514:M2849,10,0)</f>
        <v>No</v>
      </c>
      <c r="J515" s="27" t="str">
        <f>VLOOKUP(A515,'Medical Examination'!A514:M2849,12,0)</f>
        <v>Obesity</v>
      </c>
      <c r="K515" s="27" t="str">
        <f>VLOOKUP(A515,'Medical Examination'!A514:M2849,13,0)</f>
        <v>Diabetes</v>
      </c>
      <c r="L515" s="27" t="str">
        <f>VLOOKUP(A515,'Hospitalisation Details'!A514:R2857,17,0)</f>
        <v>29-Jul-1967</v>
      </c>
      <c r="M515" s="28">
        <f>VLOOKUP(A515,'Hospitalisation Details'!$A$1:$R$2344,6,0)</f>
        <v>19259.96</v>
      </c>
      <c r="N515" s="27" t="str">
        <f>VLOOKUP(A515,'Hospitalisation Details'!$A$1:$R$2344,14,0)</f>
        <v>tier - 1</v>
      </c>
      <c r="O515" s="27" t="str">
        <f>VLOOKUP(A515,'Hospitalisation Details'!$A$1:$R$2344,15,0)</f>
        <v>tier - 1</v>
      </c>
      <c r="P515" s="27" t="str">
        <f>VLOOKUP(A515,'Hospitalisation Details'!$A$1:$R$2344,16,0)</f>
        <v>R1012</v>
      </c>
      <c r="Q515" s="37">
        <f>VLOOKUP(A515,'Hospitalisation Details'!A514:R2857,18,0)</f>
        <v>55.861040395792301</v>
      </c>
    </row>
    <row r="516" spans="1:17" x14ac:dyDescent="0.25">
      <c r="A516" s="27" t="s">
        <v>1030</v>
      </c>
      <c r="B516" s="27" t="str">
        <f>VLOOKUP(A516,'Customer Name'!A515:E2850,4,0)</f>
        <v>Jeremy A</v>
      </c>
      <c r="C516" s="27">
        <f>VLOOKUP(A516,Table7[#All],2,0)</f>
        <v>36.19</v>
      </c>
      <c r="D516" s="27">
        <f>VLOOKUP(A516,Table7[#All],3,0)</f>
        <v>5.52</v>
      </c>
      <c r="E516" s="27" t="str">
        <f>VLOOKUP(A516,Table7[#All],4,0)</f>
        <v>yes</v>
      </c>
      <c r="F516" s="27" t="str">
        <f>VLOOKUP(A516,Table7[#All],5,0)</f>
        <v>No</v>
      </c>
      <c r="G516" s="27" t="str">
        <f>VLOOKUP(A516,Table7[#All],6,0)</f>
        <v>No</v>
      </c>
      <c r="H516" s="27">
        <f>VLOOKUP(A516,'Medical Examination'!A515:M2850,11,0)</f>
        <v>0</v>
      </c>
      <c r="I516" s="27" t="str">
        <f>VLOOKUP(A516,'Medical Examination'!A515:M2850,10,0)</f>
        <v>No</v>
      </c>
      <c r="J516" s="27" t="str">
        <f>VLOOKUP(A516,'Medical Examination'!A515:M2850,12,0)</f>
        <v>Obesity</v>
      </c>
      <c r="K516" s="27" t="str">
        <f>VLOOKUP(A516,'Medical Examination'!A515:M2850,13,0)</f>
        <v>Normal</v>
      </c>
      <c r="L516" s="27" t="str">
        <f>VLOOKUP(A516,'Hospitalisation Details'!A515:R2858,17,0)</f>
        <v>28-Dec-1985</v>
      </c>
      <c r="M516" s="28">
        <f>VLOOKUP(A516,'Hospitalisation Details'!$A$1:$R$2344,6,0)</f>
        <v>19214.71</v>
      </c>
      <c r="N516" s="27" t="str">
        <f>VLOOKUP(A516,'Hospitalisation Details'!$A$1:$R$2344,14,0)</f>
        <v>tier - 1</v>
      </c>
      <c r="O516" s="27" t="str">
        <f>VLOOKUP(A516,'Hospitalisation Details'!$A$1:$R$2344,15,0)</f>
        <v>tier - 3</v>
      </c>
      <c r="P516" s="27" t="str">
        <f>VLOOKUP(A516,'Hospitalisation Details'!$A$1:$R$2344,16,0)</f>
        <v>R1013</v>
      </c>
      <c r="Q516" s="37">
        <f>VLOOKUP(A516,'Hospitalisation Details'!A515:R2858,18,0)</f>
        <v>37.444818871103621</v>
      </c>
    </row>
    <row r="517" spans="1:17" x14ac:dyDescent="0.25">
      <c r="A517" s="27" t="s">
        <v>1032</v>
      </c>
      <c r="B517" s="27" t="str">
        <f>VLOOKUP(A517,'Customer Name'!A516:E2851,4,0)</f>
        <v>Daniel</v>
      </c>
      <c r="C517" s="27">
        <f>VLOOKUP(A517,Table7[#All],2,0)</f>
        <v>25.9</v>
      </c>
      <c r="D517" s="27">
        <f>VLOOKUP(A517,Table7[#All],3,0)</f>
        <v>4.84</v>
      </c>
      <c r="E517" s="27" t="str">
        <f>VLOOKUP(A517,Table7[#All],4,0)</f>
        <v>No</v>
      </c>
      <c r="F517" s="27" t="str">
        <f>VLOOKUP(A517,Table7[#All],5,0)</f>
        <v>No</v>
      </c>
      <c r="G517" s="27" t="str">
        <f>VLOOKUP(A517,Table7[#All],6,0)</f>
        <v>No</v>
      </c>
      <c r="H517" s="27">
        <f>VLOOKUP(A517,'Medical Examination'!A516:M2851,11,0)</f>
        <v>0</v>
      </c>
      <c r="I517" s="27" t="str">
        <f>VLOOKUP(A517,'Medical Examination'!A516:M2851,10,0)</f>
        <v>yes</v>
      </c>
      <c r="J517" s="27" t="str">
        <f>VLOOKUP(A517,'Medical Examination'!A516:M2851,12,0)</f>
        <v>Overweight</v>
      </c>
      <c r="K517" s="27" t="str">
        <f>VLOOKUP(A517,'Medical Examination'!A516:M2851,13,0)</f>
        <v>Normal</v>
      </c>
      <c r="L517" s="27" t="str">
        <f>VLOOKUP(A517,'Hospitalisation Details'!A516:R2859,17,0)</f>
        <v>16-Sep-1991</v>
      </c>
      <c r="M517" s="28">
        <f>VLOOKUP(A517,'Hospitalisation Details'!$A$1:$R$2344,6,0)</f>
        <v>19199.939999999999</v>
      </c>
      <c r="N517" s="27" t="str">
        <f>VLOOKUP(A517,'Hospitalisation Details'!$A$1:$R$2344,14,0)</f>
        <v>tier - 1</v>
      </c>
      <c r="O517" s="27" t="str">
        <f>VLOOKUP(A517,'Hospitalisation Details'!$A$1:$R$2344,15,0)</f>
        <v>tier - 3</v>
      </c>
      <c r="P517" s="27" t="str">
        <f>VLOOKUP(A517,'Hospitalisation Details'!$A$1:$R$2344,16,0)</f>
        <v>R1011</v>
      </c>
      <c r="Q517" s="37">
        <f>VLOOKUP(A517,'Hospitalisation Details'!A516:R2859,18,0)</f>
        <v>31.726872977681904</v>
      </c>
    </row>
    <row r="518" spans="1:17" x14ac:dyDescent="0.25">
      <c r="A518" s="27" t="s">
        <v>1034</v>
      </c>
      <c r="B518" s="27" t="str">
        <f>VLOOKUP(A518,'Customer Name'!A517:E2852,4,0)</f>
        <v>Amanda</v>
      </c>
      <c r="C518" s="27">
        <f>VLOOKUP(A518,Table7[#All],2,0)</f>
        <v>35.72</v>
      </c>
      <c r="D518" s="27">
        <f>VLOOKUP(A518,Table7[#All],3,0)</f>
        <v>4.08</v>
      </c>
      <c r="E518" s="27" t="str">
        <f>VLOOKUP(A518,Table7[#All],4,0)</f>
        <v>No</v>
      </c>
      <c r="F518" s="27" t="str">
        <f>VLOOKUP(A518,Table7[#All],5,0)</f>
        <v>No</v>
      </c>
      <c r="G518" s="27" t="str">
        <f>VLOOKUP(A518,Table7[#All],6,0)</f>
        <v>Yes</v>
      </c>
      <c r="H518" s="27">
        <f>VLOOKUP(A518,'Medical Examination'!A517:M2852,11,0)</f>
        <v>1</v>
      </c>
      <c r="I518" s="27" t="str">
        <f>VLOOKUP(A518,'Medical Examination'!A517:M2852,10,0)</f>
        <v>No</v>
      </c>
      <c r="J518" s="27" t="str">
        <f>VLOOKUP(A518,'Medical Examination'!A517:M2852,12,0)</f>
        <v>Obesity</v>
      </c>
      <c r="K518" s="27" t="str">
        <f>VLOOKUP(A518,'Medical Examination'!A517:M2852,13,0)</f>
        <v>Normal</v>
      </c>
      <c r="L518" s="27" t="str">
        <f>VLOOKUP(A518,'Hospitalisation Details'!A517:R2860,17,0)</f>
        <v>2-Jul-1979</v>
      </c>
      <c r="M518" s="28">
        <f>VLOOKUP(A518,'Hospitalisation Details'!$A$1:$R$2344,6,0)</f>
        <v>19144.580000000002</v>
      </c>
      <c r="N518" s="27" t="str">
        <f>VLOOKUP(A518,'Hospitalisation Details'!$A$1:$R$2344,14,0)</f>
        <v>tier - 1</v>
      </c>
      <c r="O518" s="27" t="str">
        <f>VLOOKUP(A518,'Hospitalisation Details'!$A$1:$R$2344,15,0)</f>
        <v>tier - 1</v>
      </c>
      <c r="P518" s="27" t="str">
        <f>VLOOKUP(A518,'Hospitalisation Details'!$A$1:$R$2344,16,0)</f>
        <v>R1024</v>
      </c>
      <c r="Q518" s="37">
        <f>VLOOKUP(A518,'Hospitalisation Details'!A517:R2860,18,0)</f>
        <v>43.934959844244339</v>
      </c>
    </row>
    <row r="519" spans="1:17" x14ac:dyDescent="0.25">
      <c r="A519" s="27" t="s">
        <v>1036</v>
      </c>
      <c r="B519" s="27" t="str">
        <f>VLOOKUP(A519,'Customer Name'!A518:E2853,4,0)</f>
        <v>Karen</v>
      </c>
      <c r="C519" s="27">
        <f>VLOOKUP(A519,Table7[#All],2,0)</f>
        <v>27.94</v>
      </c>
      <c r="D519" s="27">
        <f>VLOOKUP(A519,Table7[#All],3,0)</f>
        <v>4.4800000000000004</v>
      </c>
      <c r="E519" s="27" t="str">
        <f>VLOOKUP(A519,Table7[#All],4,0)</f>
        <v>No</v>
      </c>
      <c r="F519" s="27" t="str">
        <f>VLOOKUP(A519,Table7[#All],5,0)</f>
        <v>No</v>
      </c>
      <c r="G519" s="27" t="str">
        <f>VLOOKUP(A519,Table7[#All],6,0)</f>
        <v>Yes</v>
      </c>
      <c r="H519" s="27">
        <f>VLOOKUP(A519,'Medical Examination'!A518:M2853,11,0)</f>
        <v>1</v>
      </c>
      <c r="I519" s="27" t="str">
        <f>VLOOKUP(A519,'Medical Examination'!A518:M2853,10,0)</f>
        <v>yes</v>
      </c>
      <c r="J519" s="27" t="str">
        <f>VLOOKUP(A519,'Medical Examination'!A518:M2853,12,0)</f>
        <v>Overweight</v>
      </c>
      <c r="K519" s="27" t="str">
        <f>VLOOKUP(A519,'Medical Examination'!A518:M2853,13,0)</f>
        <v>Normal</v>
      </c>
      <c r="L519" s="27" t="str">
        <f>VLOOKUP(A519,'Hospitalisation Details'!A518:R2861,17,0)</f>
        <v>28-Sep-1993</v>
      </c>
      <c r="M519" s="28">
        <f>VLOOKUP(A519,'Hospitalisation Details'!$A$1:$R$2344,6,0)</f>
        <v>19107.78</v>
      </c>
      <c r="N519" s="27" t="str">
        <f>VLOOKUP(A519,'Hospitalisation Details'!$A$1:$R$2344,14,0)</f>
        <v>tier - 1</v>
      </c>
      <c r="O519" s="27" t="str">
        <f>VLOOKUP(A519,'Hospitalisation Details'!$A$1:$R$2344,15,0)</f>
        <v>tier - 2</v>
      </c>
      <c r="P519" s="27" t="str">
        <f>VLOOKUP(A519,'Hospitalisation Details'!$A$1:$R$2344,16,0)</f>
        <v>R1013</v>
      </c>
      <c r="Q519" s="37">
        <f>VLOOKUP(A519,'Hospitalisation Details'!A518:R2861,18,0)</f>
        <v>29.693958664546898</v>
      </c>
    </row>
    <row r="520" spans="1:17" x14ac:dyDescent="0.25">
      <c r="A520" s="27" t="s">
        <v>1038</v>
      </c>
      <c r="B520" s="27" t="str">
        <f>VLOOKUP(A520,'Customer Name'!A519:E2854,4,0)</f>
        <v>Gregory</v>
      </c>
      <c r="C520" s="27">
        <f>VLOOKUP(A520,Table7[#All],2,0)</f>
        <v>27.1</v>
      </c>
      <c r="D520" s="27">
        <f>VLOOKUP(A520,Table7[#All],3,0)</f>
        <v>5.73</v>
      </c>
      <c r="E520" s="27" t="str">
        <f>VLOOKUP(A520,Table7[#All],4,0)</f>
        <v>No</v>
      </c>
      <c r="F520" s="27" t="str">
        <f>VLOOKUP(A520,Table7[#All],5,0)</f>
        <v>No</v>
      </c>
      <c r="G520" s="27" t="str">
        <f>VLOOKUP(A520,Table7[#All],6,0)</f>
        <v>No</v>
      </c>
      <c r="H520" s="27">
        <f>VLOOKUP(A520,'Medical Examination'!A519:M2854,11,0)</f>
        <v>0</v>
      </c>
      <c r="I520" s="27" t="str">
        <f>VLOOKUP(A520,'Medical Examination'!A519:M2854,10,0)</f>
        <v>yes</v>
      </c>
      <c r="J520" s="27" t="str">
        <f>VLOOKUP(A520,'Medical Examination'!A519:M2854,12,0)</f>
        <v>Overweight</v>
      </c>
      <c r="K520" s="27" t="str">
        <f>VLOOKUP(A520,'Medical Examination'!A519:M2854,13,0)</f>
        <v>Prediabetes</v>
      </c>
      <c r="L520" s="27" t="str">
        <f>VLOOKUP(A520,'Hospitalisation Details'!A519:R2862,17,0)</f>
        <v>5-Jun-1989</v>
      </c>
      <c r="M520" s="28">
        <f>VLOOKUP(A520,'Hospitalisation Details'!$A$1:$R$2344,6,0)</f>
        <v>19040.88</v>
      </c>
      <c r="N520" s="27" t="str">
        <f>VLOOKUP(A520,'Hospitalisation Details'!$A$1:$R$2344,14,0)</f>
        <v>tier - 1</v>
      </c>
      <c r="O520" s="27" t="str">
        <f>VLOOKUP(A520,'Hospitalisation Details'!$A$1:$R$2344,15,0)</f>
        <v>tier - 3</v>
      </c>
      <c r="P520" s="27" t="str">
        <f>VLOOKUP(A520,'Hospitalisation Details'!$A$1:$R$2344,16,0)</f>
        <v>R1011</v>
      </c>
      <c r="Q520" s="37">
        <f>VLOOKUP(A520,'Hospitalisation Details'!A519:R2862,18,0)</f>
        <v>34.008839865446291</v>
      </c>
    </row>
    <row r="521" spans="1:17" x14ac:dyDescent="0.25">
      <c r="A521" s="27" t="s">
        <v>1040</v>
      </c>
      <c r="B521" s="27" t="str">
        <f>VLOOKUP(A521,'Customer Name'!A520:E2855,4,0)</f>
        <v>Sabine</v>
      </c>
      <c r="C521" s="27">
        <f>VLOOKUP(A521,Table7[#All],2,0)</f>
        <v>18.3</v>
      </c>
      <c r="D521" s="27">
        <f>VLOOKUP(A521,Table7[#All],3,0)</f>
        <v>5.46</v>
      </c>
      <c r="E521" s="27" t="str">
        <f>VLOOKUP(A521,Table7[#All],4,0)</f>
        <v>yes</v>
      </c>
      <c r="F521" s="27" t="str">
        <f>VLOOKUP(A521,Table7[#All],5,0)</f>
        <v>No</v>
      </c>
      <c r="G521" s="27" t="str">
        <f>VLOOKUP(A521,Table7[#All],6,0)</f>
        <v>Yes</v>
      </c>
      <c r="H521" s="27">
        <f>VLOOKUP(A521,'Medical Examination'!A520:M2855,11,0)</f>
        <v>1</v>
      </c>
      <c r="I521" s="27" t="str">
        <f>VLOOKUP(A521,'Medical Examination'!A520:M2855,10,0)</f>
        <v>yes</v>
      </c>
      <c r="J521" s="27" t="str">
        <f>VLOOKUP(A521,'Medical Examination'!A520:M2855,12,0)</f>
        <v>Underweight</v>
      </c>
      <c r="K521" s="27" t="str">
        <f>VLOOKUP(A521,'Medical Examination'!A520:M2855,13,0)</f>
        <v>Normal</v>
      </c>
      <c r="L521" s="27" t="str">
        <f>VLOOKUP(A521,'Hospitalisation Details'!A520:R2863,17,0)</f>
        <v>19-Dec-1983</v>
      </c>
      <c r="M521" s="28">
        <f>VLOOKUP(A521,'Hospitalisation Details'!$A$1:$R$2344,6,0)</f>
        <v>19023.259999999998</v>
      </c>
      <c r="N521" s="27" t="str">
        <f>VLOOKUP(A521,'Hospitalisation Details'!$A$1:$R$2344,14,0)</f>
        <v>tier - 1</v>
      </c>
      <c r="O521" s="27" t="str">
        <f>VLOOKUP(A521,'Hospitalisation Details'!$A$1:$R$2344,15,0)</f>
        <v>tier - 3</v>
      </c>
      <c r="P521" s="27" t="str">
        <f>VLOOKUP(A521,'Hospitalisation Details'!$A$1:$R$2344,16,0)</f>
        <v>R1011</v>
      </c>
      <c r="Q521" s="37">
        <f>VLOOKUP(A521,'Hospitalisation Details'!A520:R2863,18,0)</f>
        <v>39.469515859766275</v>
      </c>
    </row>
    <row r="522" spans="1:17" x14ac:dyDescent="0.25">
      <c r="A522" s="27" t="s">
        <v>1042</v>
      </c>
      <c r="B522" s="27" t="str">
        <f>VLOOKUP(A522,'Customer Name'!A521:E2856,4,0)</f>
        <v>Joseph</v>
      </c>
      <c r="C522" s="27">
        <f>VLOOKUP(A522,Table7[#All],2,0)</f>
        <v>25.3</v>
      </c>
      <c r="D522" s="27">
        <f>VLOOKUP(A522,Table7[#All],3,0)</f>
        <v>5.0199999999999996</v>
      </c>
      <c r="E522" s="27" t="str">
        <f>VLOOKUP(A522,Table7[#All],4,0)</f>
        <v>yes</v>
      </c>
      <c r="F522" s="27" t="str">
        <f>VLOOKUP(A522,Table7[#All],5,0)</f>
        <v>No</v>
      </c>
      <c r="G522" s="27" t="str">
        <f>VLOOKUP(A522,Table7[#All],6,0)</f>
        <v>No</v>
      </c>
      <c r="H522" s="27">
        <f>VLOOKUP(A522,'Medical Examination'!A521:M2856,11,0)</f>
        <v>1</v>
      </c>
      <c r="I522" s="27" t="str">
        <f>VLOOKUP(A522,'Medical Examination'!A521:M2856,10,0)</f>
        <v>yes</v>
      </c>
      <c r="J522" s="27" t="str">
        <f>VLOOKUP(A522,'Medical Examination'!A521:M2856,12,0)</f>
        <v>Overweight</v>
      </c>
      <c r="K522" s="27" t="str">
        <f>VLOOKUP(A522,'Medical Examination'!A521:M2856,13,0)</f>
        <v>Normal</v>
      </c>
      <c r="L522" s="27" t="str">
        <f>VLOOKUP(A522,'Hospitalisation Details'!A521:R2864,17,0)</f>
        <v>24-Oct-1988</v>
      </c>
      <c r="M522" s="28">
        <f>VLOOKUP(A522,'Hospitalisation Details'!$A$1:$R$2344,6,0)</f>
        <v>18972.5</v>
      </c>
      <c r="N522" s="27" t="str">
        <f>VLOOKUP(A522,'Hospitalisation Details'!$A$1:$R$2344,14,0)</f>
        <v>tier - 1</v>
      </c>
      <c r="O522" s="27" t="str">
        <f>VLOOKUP(A522,'Hospitalisation Details'!$A$1:$R$2344,15,0)</f>
        <v>tier - 3</v>
      </c>
      <c r="P522" s="27" t="str">
        <f>VLOOKUP(A522,'Hospitalisation Details'!$A$1:$R$2344,16,0)</f>
        <v>R1013</v>
      </c>
      <c r="Q522" s="37">
        <f>VLOOKUP(A522,'Hospitalisation Details'!A521:R2864,18,0)</f>
        <v>34.620123203285424</v>
      </c>
    </row>
    <row r="523" spans="1:17" x14ac:dyDescent="0.25">
      <c r="A523" s="27" t="s">
        <v>1044</v>
      </c>
      <c r="B523" s="27" t="str">
        <f>VLOOKUP(A523,'Customer Name'!A522:E2857,4,0)</f>
        <v>Adam</v>
      </c>
      <c r="C523" s="27">
        <f>VLOOKUP(A523,Table7[#All],2,0)</f>
        <v>38.83</v>
      </c>
      <c r="D523" s="27">
        <f>VLOOKUP(A523,Table7[#All],3,0)</f>
        <v>6.36</v>
      </c>
      <c r="E523" s="27" t="str">
        <f>VLOOKUP(A523,Table7[#All],4,0)</f>
        <v>No</v>
      </c>
      <c r="F523" s="27" t="str">
        <f>VLOOKUP(A523,Table7[#All],5,0)</f>
        <v>No</v>
      </c>
      <c r="G523" s="27" t="str">
        <f>VLOOKUP(A523,Table7[#All],6,0)</f>
        <v>No</v>
      </c>
      <c r="H523" s="27">
        <f>VLOOKUP(A523,'Medical Examination'!A522:M2857,11,0)</f>
        <v>1</v>
      </c>
      <c r="I523" s="27" t="str">
        <f>VLOOKUP(A523,'Medical Examination'!A522:M2857,10,0)</f>
        <v>No</v>
      </c>
      <c r="J523" s="27" t="str">
        <f>VLOOKUP(A523,'Medical Examination'!A522:M2857,12,0)</f>
        <v>Obesity</v>
      </c>
      <c r="K523" s="27" t="str">
        <f>VLOOKUP(A523,'Medical Examination'!A522:M2857,13,0)</f>
        <v>Prediabetes</v>
      </c>
      <c r="L523" s="27" t="str">
        <f>VLOOKUP(A523,'Hospitalisation Details'!A522:R2865,17,0)</f>
        <v>30-Nov-1992</v>
      </c>
      <c r="M523" s="28">
        <f>VLOOKUP(A523,'Hospitalisation Details'!$A$1:$R$2344,6,0)</f>
        <v>18963.169999999998</v>
      </c>
      <c r="N523" s="27" t="str">
        <f>VLOOKUP(A523,'Hospitalisation Details'!$A$1:$R$2344,14,0)</f>
        <v>tier - 1</v>
      </c>
      <c r="O523" s="27" t="str">
        <f>VLOOKUP(A523,'Hospitalisation Details'!$A$1:$R$2344,15,0)</f>
        <v>tier - 1</v>
      </c>
      <c r="P523" s="27" t="str">
        <f>VLOOKUP(A523,'Hospitalisation Details'!$A$1:$R$2344,16,0)</f>
        <v>R1013</v>
      </c>
      <c r="Q523" s="37">
        <f>VLOOKUP(A523,'Hospitalisation Details'!A522:R2865,18,0)</f>
        <v>30.518822724161534</v>
      </c>
    </row>
    <row r="524" spans="1:17" x14ac:dyDescent="0.25">
      <c r="A524" s="27" t="s">
        <v>1046</v>
      </c>
      <c r="B524" s="27" t="str">
        <f>VLOOKUP(A524,'Customer Name'!A523:E2858,4,0)</f>
        <v>Karolyn A</v>
      </c>
      <c r="C524" s="27">
        <f>VLOOKUP(A524,Table7[#All],2,0)</f>
        <v>27.6</v>
      </c>
      <c r="D524" s="27">
        <f>VLOOKUP(A524,Table7[#All],3,0)</f>
        <v>5.36</v>
      </c>
      <c r="E524" s="27" t="str">
        <f>VLOOKUP(A524,Table7[#All],4,0)</f>
        <v>No</v>
      </c>
      <c r="F524" s="27" t="str">
        <f>VLOOKUP(A524,Table7[#All],5,0)</f>
        <v>No</v>
      </c>
      <c r="G524" s="27" t="str">
        <f>VLOOKUP(A524,Table7[#All],6,0)</f>
        <v>No</v>
      </c>
      <c r="H524" s="27">
        <f>VLOOKUP(A524,'Medical Examination'!A523:M2858,11,0)</f>
        <v>1</v>
      </c>
      <c r="I524" s="27" t="str">
        <f>VLOOKUP(A524,'Medical Examination'!A523:M2858,10,0)</f>
        <v>No</v>
      </c>
      <c r="J524" s="27" t="str">
        <f>VLOOKUP(A524,'Medical Examination'!A523:M2858,12,0)</f>
        <v>Overweight</v>
      </c>
      <c r="K524" s="27" t="str">
        <f>VLOOKUP(A524,'Medical Examination'!A523:M2858,13,0)</f>
        <v>Normal</v>
      </c>
      <c r="L524" s="27" t="str">
        <f>VLOOKUP(A524,'Hospitalisation Details'!A523:R2866,17,0)</f>
        <v>6-Aug-1998</v>
      </c>
      <c r="M524" s="28">
        <f>VLOOKUP(A524,'Hospitalisation Details'!$A$1:$R$2344,6,0)</f>
        <v>18955.22</v>
      </c>
      <c r="N524" s="27" t="str">
        <f>VLOOKUP(A524,'Hospitalisation Details'!$A$1:$R$2344,14,0)</f>
        <v>tier - 1</v>
      </c>
      <c r="O524" s="27" t="str">
        <f>VLOOKUP(A524,'Hospitalisation Details'!$A$1:$R$2344,15,0)</f>
        <v>tier - 3</v>
      </c>
      <c r="P524" s="27" t="str">
        <f>VLOOKUP(A524,'Hospitalisation Details'!$A$1:$R$2344,16,0)</f>
        <v>R1011</v>
      </c>
      <c r="Q524" s="37">
        <f>VLOOKUP(A524,'Hospitalisation Details'!A523:R2866,18,0)</f>
        <v>24.839090143218197</v>
      </c>
    </row>
    <row r="525" spans="1:17" x14ac:dyDescent="0.25">
      <c r="A525" s="27" t="s">
        <v>1048</v>
      </c>
      <c r="B525" s="27" t="str">
        <f>VLOOKUP(A525,'Customer Name'!A524:E2859,4,0)</f>
        <v>.  Anita L.</v>
      </c>
      <c r="C525" s="27">
        <f>VLOOKUP(A525,Table7[#All],2,0)</f>
        <v>46.4</v>
      </c>
      <c r="D525" s="27">
        <f>VLOOKUP(A525,Table7[#All],3,0)</f>
        <v>8.3699999999999992</v>
      </c>
      <c r="E525" s="27" t="str">
        <f>VLOOKUP(A525,Table7[#All],4,0)</f>
        <v>yes</v>
      </c>
      <c r="F525" s="27" t="str">
        <f>VLOOKUP(A525,Table7[#All],5,0)</f>
        <v>No</v>
      </c>
      <c r="G525" s="27" t="str">
        <f>VLOOKUP(A525,Table7[#All],6,0)</f>
        <v>Yes</v>
      </c>
      <c r="H525" s="27">
        <f>VLOOKUP(A525,'Medical Examination'!A524:M2859,11,0)</f>
        <v>1</v>
      </c>
      <c r="I525" s="27" t="str">
        <f>VLOOKUP(A525,'Medical Examination'!A524:M2859,10,0)</f>
        <v>No</v>
      </c>
      <c r="J525" s="27" t="str">
        <f>VLOOKUP(A525,'Medical Examination'!A524:M2859,12,0)</f>
        <v>Obesity</v>
      </c>
      <c r="K525" s="27" t="str">
        <f>VLOOKUP(A525,'Medical Examination'!A524:M2859,13,0)</f>
        <v>Diabetes</v>
      </c>
      <c r="L525" s="27" t="str">
        <f>VLOOKUP(A525,'Hospitalisation Details'!A524:R2867,17,0)</f>
        <v>20-Oct-1963</v>
      </c>
      <c r="M525" s="28">
        <f>VLOOKUP(A525,'Hospitalisation Details'!$A$1:$R$2344,6,0)</f>
        <v>18954.560000000001</v>
      </c>
      <c r="N525" s="27" t="str">
        <f>VLOOKUP(A525,'Hospitalisation Details'!$A$1:$R$2344,14,0)</f>
        <v>tier - 1</v>
      </c>
      <c r="O525" s="27" t="str">
        <f>VLOOKUP(A525,'Hospitalisation Details'!$A$1:$R$2344,15,0)</f>
        <v>tier - 1</v>
      </c>
      <c r="P525" s="27" t="str">
        <f>VLOOKUP(A525,'Hospitalisation Details'!$A$1:$R$2344,16,0)</f>
        <v>R1026</v>
      </c>
      <c r="Q525" s="37">
        <f>VLOOKUP(A525,'Hospitalisation Details'!A524:R2867,18,0)</f>
        <v>59.633797127468583</v>
      </c>
    </row>
    <row r="526" spans="1:17" x14ac:dyDescent="0.25">
      <c r="A526" s="27" t="s">
        <v>1050</v>
      </c>
      <c r="B526" s="27" t="str">
        <f>VLOOKUP(A526,'Customer Name'!A525:E2860,4,0)</f>
        <v>Laura E.</v>
      </c>
      <c r="C526" s="27">
        <f>VLOOKUP(A526,Table7[#All],2,0)</f>
        <v>51.92</v>
      </c>
      <c r="D526" s="27">
        <f>VLOOKUP(A526,Table7[#All],3,0)</f>
        <v>5.18</v>
      </c>
      <c r="E526" s="27" t="str">
        <f>VLOOKUP(A526,Table7[#All],4,0)</f>
        <v>yes</v>
      </c>
      <c r="F526" s="27" t="str">
        <f>VLOOKUP(A526,Table7[#All],5,0)</f>
        <v>No</v>
      </c>
      <c r="G526" s="27" t="str">
        <f>VLOOKUP(A526,Table7[#All],6,0)</f>
        <v>Yes</v>
      </c>
      <c r="H526" s="27">
        <f>VLOOKUP(A526,'Medical Examination'!A525:M2860,11,0)</f>
        <v>1</v>
      </c>
      <c r="I526" s="27" t="str">
        <f>VLOOKUP(A526,'Medical Examination'!A525:M2860,10,0)</f>
        <v>No</v>
      </c>
      <c r="J526" s="27" t="str">
        <f>VLOOKUP(A526,'Medical Examination'!A525:M2860,12,0)</f>
        <v>Obesity</v>
      </c>
      <c r="K526" s="27" t="str">
        <f>VLOOKUP(A526,'Medical Examination'!A525:M2860,13,0)</f>
        <v>Normal</v>
      </c>
      <c r="L526" s="27" t="str">
        <f>VLOOKUP(A526,'Hospitalisation Details'!A525:R2868,17,0)</f>
        <v>3-Aug-1969</v>
      </c>
      <c r="M526" s="28">
        <f>VLOOKUP(A526,'Hospitalisation Details'!$A$1:$R$2344,6,0)</f>
        <v>18932.810000000001</v>
      </c>
      <c r="N526" s="27" t="str">
        <f>VLOOKUP(A526,'Hospitalisation Details'!$A$1:$R$2344,14,0)</f>
        <v>tier - 1</v>
      </c>
      <c r="O526" s="27" t="str">
        <f>VLOOKUP(A526,'Hospitalisation Details'!$A$1:$R$2344,15,0)</f>
        <v>tier - 3</v>
      </c>
      <c r="P526" s="27" t="str">
        <f>VLOOKUP(A526,'Hospitalisation Details'!$A$1:$R$2344,16,0)</f>
        <v>R1012</v>
      </c>
      <c r="Q526" s="37">
        <f>VLOOKUP(A526,'Hospitalisation Details'!A525:R2868,18,0)</f>
        <v>53.847321784149742</v>
      </c>
    </row>
    <row r="527" spans="1:17" x14ac:dyDescent="0.25">
      <c r="A527" s="27" t="s">
        <v>1052</v>
      </c>
      <c r="B527" s="27" t="str">
        <f>VLOOKUP(A527,'Customer Name'!A526:E2861,4,0)</f>
        <v>Sarah</v>
      </c>
      <c r="C527" s="27">
        <f>VLOOKUP(A527,Table7[#All],2,0)</f>
        <v>32.395000000000003</v>
      </c>
      <c r="D527" s="27">
        <f>VLOOKUP(A527,Table7[#All],3,0)</f>
        <v>5.68</v>
      </c>
      <c r="E527" s="27" t="str">
        <f>VLOOKUP(A527,Table7[#All],4,0)</f>
        <v>yes</v>
      </c>
      <c r="F527" s="27" t="str">
        <f>VLOOKUP(A527,Table7[#All],5,0)</f>
        <v>No</v>
      </c>
      <c r="G527" s="27" t="str">
        <f>VLOOKUP(A527,Table7[#All],6,0)</f>
        <v>No</v>
      </c>
      <c r="H527" s="27">
        <f>VLOOKUP(A527,'Medical Examination'!A526:M2861,11,0)</f>
        <v>1</v>
      </c>
      <c r="I527" s="27" t="str">
        <f>VLOOKUP(A527,'Medical Examination'!A526:M2861,10,0)</f>
        <v>No</v>
      </c>
      <c r="J527" s="27" t="str">
        <f>VLOOKUP(A527,'Medical Examination'!A526:M2861,12,0)</f>
        <v>Obesity</v>
      </c>
      <c r="K527" s="27" t="str">
        <f>VLOOKUP(A527,'Medical Examination'!A526:M2861,13,0)</f>
        <v>Normal</v>
      </c>
      <c r="L527" s="27" t="str">
        <f>VLOOKUP(A527,'Hospitalisation Details'!A526:R2869,17,0)</f>
        <v>27-Sep-1995</v>
      </c>
      <c r="M527" s="28">
        <f>VLOOKUP(A527,'Hospitalisation Details'!$A$1:$R$2344,6,0)</f>
        <v>18903.490000000002</v>
      </c>
      <c r="N527" s="27" t="str">
        <f>VLOOKUP(A527,'Hospitalisation Details'!$A$1:$R$2344,14,0)</f>
        <v>tier - 1</v>
      </c>
      <c r="O527" s="27" t="str">
        <f>VLOOKUP(A527,'Hospitalisation Details'!$A$1:$R$2344,15,0)</f>
        <v>tier - 2</v>
      </c>
      <c r="P527" s="27" t="str">
        <f>VLOOKUP(A527,'Hospitalisation Details'!$A$1:$R$2344,16,0)</f>
        <v>R1024</v>
      </c>
      <c r="Q527" s="37">
        <f>VLOOKUP(A527,'Hospitalisation Details'!A526:R2869,18,0)</f>
        <v>27.696752265861026</v>
      </c>
    </row>
    <row r="528" spans="1:17" x14ac:dyDescent="0.25">
      <c r="A528" s="27" t="s">
        <v>1054</v>
      </c>
      <c r="B528" s="27" t="str">
        <f>VLOOKUP(A528,'Customer Name'!A527:E2862,4,0)</f>
        <v>.  Ashley E</v>
      </c>
      <c r="C528" s="27">
        <f>VLOOKUP(A528,Table7[#All],2,0)</f>
        <v>46.19</v>
      </c>
      <c r="D528" s="27">
        <f>VLOOKUP(A528,Table7[#All],3,0)</f>
        <v>7.31</v>
      </c>
      <c r="E528" s="27" t="str">
        <f>VLOOKUP(A528,Table7[#All],4,0)</f>
        <v>yes</v>
      </c>
      <c r="F528" s="27" t="str">
        <f>VLOOKUP(A528,Table7[#All],5,0)</f>
        <v>No</v>
      </c>
      <c r="G528" s="27" t="str">
        <f>VLOOKUP(A528,Table7[#All],6,0)</f>
        <v>Yes</v>
      </c>
      <c r="H528" s="27">
        <f>VLOOKUP(A528,'Medical Examination'!A527:M2862,11,0)</f>
        <v>1</v>
      </c>
      <c r="I528" s="27" t="str">
        <f>VLOOKUP(A528,'Medical Examination'!A527:M2862,10,0)</f>
        <v>No</v>
      </c>
      <c r="J528" s="27" t="str">
        <f>VLOOKUP(A528,'Medical Examination'!A527:M2862,12,0)</f>
        <v>Obesity</v>
      </c>
      <c r="K528" s="27" t="str">
        <f>VLOOKUP(A528,'Medical Examination'!A527:M2862,13,0)</f>
        <v>Diabetes</v>
      </c>
      <c r="L528" s="27" t="str">
        <f>VLOOKUP(A528,'Hospitalisation Details'!A527:R2870,17,0)</f>
        <v>6-Dec-1963</v>
      </c>
      <c r="M528" s="28">
        <f>VLOOKUP(A528,'Hospitalisation Details'!$A$1:$R$2344,6,0)</f>
        <v>18883.330000000002</v>
      </c>
      <c r="N528" s="27" t="str">
        <f>VLOOKUP(A528,'Hospitalisation Details'!$A$1:$R$2344,14,0)</f>
        <v>tier - 1</v>
      </c>
      <c r="O528" s="27" t="str">
        <f>VLOOKUP(A528,'Hospitalisation Details'!$A$1:$R$2344,15,0)</f>
        <v>tier - 1</v>
      </c>
      <c r="P528" s="27" t="str">
        <f>VLOOKUP(A528,'Hospitalisation Details'!$A$1:$R$2344,16,0)</f>
        <v>R1026</v>
      </c>
      <c r="Q528" s="37">
        <f>VLOOKUP(A528,'Hospitalisation Details'!A527:R2870,18,0)</f>
        <v>59.505116696588871</v>
      </c>
    </row>
    <row r="529" spans="1:17" x14ac:dyDescent="0.25">
      <c r="A529" s="27" t="s">
        <v>1056</v>
      </c>
      <c r="B529" s="27" t="str">
        <f>VLOOKUP(A529,'Customer Name'!A528:E2863,4,0)</f>
        <v>Lindsey</v>
      </c>
      <c r="C529" s="27">
        <f>VLOOKUP(A529,Table7[#All],2,0)</f>
        <v>27.93</v>
      </c>
      <c r="D529" s="27">
        <f>VLOOKUP(A529,Table7[#All],3,0)</f>
        <v>4.67</v>
      </c>
      <c r="E529" s="27" t="str">
        <f>VLOOKUP(A529,Table7[#All],4,0)</f>
        <v>No</v>
      </c>
      <c r="F529" s="27" t="str">
        <f>VLOOKUP(A529,Table7[#All],5,0)</f>
        <v>No</v>
      </c>
      <c r="G529" s="27" t="str">
        <f>VLOOKUP(A529,Table7[#All],6,0)</f>
        <v>Yes</v>
      </c>
      <c r="H529" s="27">
        <f>VLOOKUP(A529,'Medical Examination'!A528:M2863,11,0)</f>
        <v>1</v>
      </c>
      <c r="I529" s="27" t="str">
        <f>VLOOKUP(A529,'Medical Examination'!A528:M2863,10,0)</f>
        <v>No</v>
      </c>
      <c r="J529" s="27" t="str">
        <f>VLOOKUP(A529,'Medical Examination'!A528:M2863,12,0)</f>
        <v>Overweight</v>
      </c>
      <c r="K529" s="27" t="str">
        <f>VLOOKUP(A529,'Medical Examination'!A528:M2863,13,0)</f>
        <v>Normal</v>
      </c>
      <c r="L529" s="27" t="str">
        <f>VLOOKUP(A529,'Hospitalisation Details'!A528:R2871,17,0)</f>
        <v>24-Jul-2003</v>
      </c>
      <c r="M529" s="28">
        <f>VLOOKUP(A529,'Hospitalisation Details'!$A$1:$R$2344,6,0)</f>
        <v>18838.7</v>
      </c>
      <c r="N529" s="27" t="str">
        <f>VLOOKUP(A529,'Hospitalisation Details'!$A$1:$R$2344,14,0)</f>
        <v>tier - 1</v>
      </c>
      <c r="O529" s="27" t="str">
        <f>VLOOKUP(A529,'Hospitalisation Details'!$A$1:$R$2344,15,0)</f>
        <v>tier - 3</v>
      </c>
      <c r="P529" s="27" t="str">
        <f>VLOOKUP(A529,'Hospitalisation Details'!$A$1:$R$2344,16,0)</f>
        <v>R1012</v>
      </c>
      <c r="Q529" s="37">
        <f>VLOOKUP(A529,'Hospitalisation Details'!A528:R2871,18,0)</f>
        <v>19.874706649282921</v>
      </c>
    </row>
    <row r="530" spans="1:17" x14ac:dyDescent="0.25">
      <c r="A530" s="27" t="s">
        <v>1058</v>
      </c>
      <c r="B530" s="27" t="str">
        <f>VLOOKUP(A530,'Customer Name'!A529:E2864,4,0)</f>
        <v>Alan</v>
      </c>
      <c r="C530" s="27">
        <f>VLOOKUP(A530,Table7[#All],2,0)</f>
        <v>45.62</v>
      </c>
      <c r="D530" s="27">
        <f>VLOOKUP(A530,Table7[#All],3,0)</f>
        <v>6.87</v>
      </c>
      <c r="E530" s="27" t="str">
        <f>VLOOKUP(A530,Table7[#All],4,0)</f>
        <v>No</v>
      </c>
      <c r="F530" s="27" t="str">
        <f>VLOOKUP(A530,Table7[#All],5,0)</f>
        <v>No</v>
      </c>
      <c r="G530" s="27" t="str">
        <f>VLOOKUP(A530,Table7[#All],6,0)</f>
        <v>No</v>
      </c>
      <c r="H530" s="27">
        <f>VLOOKUP(A530,'Medical Examination'!A529:M2864,11,0)</f>
        <v>0</v>
      </c>
      <c r="I530" s="27" t="str">
        <f>VLOOKUP(A530,'Medical Examination'!A529:M2864,10,0)</f>
        <v>No</v>
      </c>
      <c r="J530" s="27" t="str">
        <f>VLOOKUP(A530,'Medical Examination'!A529:M2864,12,0)</f>
        <v>Obesity</v>
      </c>
      <c r="K530" s="27" t="str">
        <f>VLOOKUP(A530,'Medical Examination'!A529:M2864,13,0)</f>
        <v>Diabetes</v>
      </c>
      <c r="L530" s="27" t="str">
        <f>VLOOKUP(A530,'Hospitalisation Details'!A529:R2872,17,0)</f>
        <v>18-Dec-1962</v>
      </c>
      <c r="M530" s="28">
        <f>VLOOKUP(A530,'Hospitalisation Details'!$A$1:$R$2344,6,0)</f>
        <v>18815.53</v>
      </c>
      <c r="N530" s="27" t="str">
        <f>VLOOKUP(A530,'Hospitalisation Details'!$A$1:$R$2344,14,0)</f>
        <v>tier - 1</v>
      </c>
      <c r="O530" s="27" t="str">
        <f>VLOOKUP(A530,'Hospitalisation Details'!$A$1:$R$2344,15,0)</f>
        <v>tier - 1</v>
      </c>
      <c r="P530" s="27" t="str">
        <f>VLOOKUP(A530,'Hospitalisation Details'!$A$1:$R$2344,16,0)</f>
        <v>R1023</v>
      </c>
      <c r="Q530" s="37">
        <f>VLOOKUP(A530,'Hospitalisation Details'!A529:R2872,18,0)</f>
        <v>60.472245528814305</v>
      </c>
    </row>
    <row r="531" spans="1:17" x14ac:dyDescent="0.25">
      <c r="A531" s="27" t="s">
        <v>1060</v>
      </c>
      <c r="B531" s="27" t="str">
        <f>VLOOKUP(A531,'Customer Name'!A530:E2865,4,0)</f>
        <v>Dan R.</v>
      </c>
      <c r="C531" s="27">
        <f>VLOOKUP(A531,Table7[#All],2,0)</f>
        <v>35.31</v>
      </c>
      <c r="D531" s="27">
        <f>VLOOKUP(A531,Table7[#All],3,0)</f>
        <v>5.87</v>
      </c>
      <c r="E531" s="27" t="str">
        <f>VLOOKUP(A531,Table7[#All],4,0)</f>
        <v>No</v>
      </c>
      <c r="F531" s="27" t="str">
        <f>VLOOKUP(A531,Table7[#All],5,0)</f>
        <v>No</v>
      </c>
      <c r="G531" s="27" t="str">
        <f>VLOOKUP(A531,Table7[#All],6,0)</f>
        <v>Yes</v>
      </c>
      <c r="H531" s="27">
        <f>VLOOKUP(A531,'Medical Examination'!A530:M2865,11,0)</f>
        <v>1</v>
      </c>
      <c r="I531" s="27" t="str">
        <f>VLOOKUP(A531,'Medical Examination'!A530:M2865,10,0)</f>
        <v>No</v>
      </c>
      <c r="J531" s="27" t="str">
        <f>VLOOKUP(A531,'Medical Examination'!A530:M2865,12,0)</f>
        <v>Obesity</v>
      </c>
      <c r="K531" s="27" t="str">
        <f>VLOOKUP(A531,'Medical Examination'!A530:M2865,13,0)</f>
        <v>Prediabetes</v>
      </c>
      <c r="L531" s="27" t="str">
        <f>VLOOKUP(A531,'Hospitalisation Details'!A530:R2873,17,0)</f>
        <v>15-Oct-1979</v>
      </c>
      <c r="M531" s="28">
        <f>VLOOKUP(A531,'Hospitalisation Details'!$A$1:$R$2344,6,0)</f>
        <v>18806.150000000001</v>
      </c>
      <c r="N531" s="27" t="str">
        <f>VLOOKUP(A531,'Hospitalisation Details'!$A$1:$R$2344,14,0)</f>
        <v>tier - 1</v>
      </c>
      <c r="O531" s="27" t="str">
        <f>VLOOKUP(A531,'Hospitalisation Details'!$A$1:$R$2344,15,0)</f>
        <v>tier - 2</v>
      </c>
      <c r="P531" s="27" t="str">
        <f>VLOOKUP(A531,'Hospitalisation Details'!$A$1:$R$2344,16,0)</f>
        <v>R1013</v>
      </c>
      <c r="Q531" s="37">
        <f>VLOOKUP(A531,'Hospitalisation Details'!A530:R2873,18,0)</f>
        <v>43.647481138963251</v>
      </c>
    </row>
    <row r="532" spans="1:17" x14ac:dyDescent="0.25">
      <c r="A532" s="27" t="s">
        <v>1062</v>
      </c>
      <c r="B532" s="27" t="str">
        <f>VLOOKUP(A532,'Customer Name'!A531:E2866,4,0)</f>
        <v>Katie</v>
      </c>
      <c r="C532" s="27">
        <f>VLOOKUP(A532,Table7[#All],2,0)</f>
        <v>30.4</v>
      </c>
      <c r="D532" s="27">
        <f>VLOOKUP(A532,Table7[#All],3,0)</f>
        <v>4.07</v>
      </c>
      <c r="E532" s="27" t="str">
        <f>VLOOKUP(A532,Table7[#All],4,0)</f>
        <v>yes</v>
      </c>
      <c r="F532" s="27" t="str">
        <f>VLOOKUP(A532,Table7[#All],5,0)</f>
        <v>No</v>
      </c>
      <c r="G532" s="27" t="str">
        <f>VLOOKUP(A532,Table7[#All],6,0)</f>
        <v>No</v>
      </c>
      <c r="H532" s="27">
        <f>VLOOKUP(A532,'Medical Examination'!A531:M2866,11,0)</f>
        <v>1</v>
      </c>
      <c r="I532" s="27" t="str">
        <f>VLOOKUP(A532,'Medical Examination'!A531:M2866,10,0)</f>
        <v>No</v>
      </c>
      <c r="J532" s="27" t="str">
        <f>VLOOKUP(A532,'Medical Examination'!A531:M2866,12,0)</f>
        <v>Obesity</v>
      </c>
      <c r="K532" s="27" t="str">
        <f>VLOOKUP(A532,'Medical Examination'!A531:M2866,13,0)</f>
        <v>Normal</v>
      </c>
      <c r="L532" s="27" t="str">
        <f>VLOOKUP(A532,'Hospitalisation Details'!A531:R2874,17,0)</f>
        <v>28-Nov-1995</v>
      </c>
      <c r="M532" s="28">
        <f>VLOOKUP(A532,'Hospitalisation Details'!$A$1:$R$2344,6,0)</f>
        <v>18804.75</v>
      </c>
      <c r="N532" s="27" t="str">
        <f>VLOOKUP(A532,'Hospitalisation Details'!$A$1:$R$2344,14,0)</f>
        <v>tier - 1</v>
      </c>
      <c r="O532" s="27" t="str">
        <f>VLOOKUP(A532,'Hospitalisation Details'!$A$1:$R$2344,15,0)</f>
        <v>tier - 1</v>
      </c>
      <c r="P532" s="27" t="str">
        <f>VLOOKUP(A532,'Hospitalisation Details'!$A$1:$R$2344,16,0)</f>
        <v>R1012</v>
      </c>
      <c r="Q532" s="37">
        <f>VLOOKUP(A532,'Hospitalisation Details'!A531:R2874,18,0)</f>
        <v>27.527001510574017</v>
      </c>
    </row>
    <row r="533" spans="1:17" x14ac:dyDescent="0.25">
      <c r="A533" s="27" t="s">
        <v>1064</v>
      </c>
      <c r="B533" s="27" t="str">
        <f>VLOOKUP(A533,'Customer Name'!A532:E2867,4,0)</f>
        <v>Eric</v>
      </c>
      <c r="C533" s="27">
        <f>VLOOKUP(A533,Table7[#All],2,0)</f>
        <v>20.13</v>
      </c>
      <c r="D533" s="27">
        <f>VLOOKUP(A533,Table7[#All],3,0)</f>
        <v>6.47</v>
      </c>
      <c r="E533" s="27" t="str">
        <f>VLOOKUP(A533,Table7[#All],4,0)</f>
        <v>No</v>
      </c>
      <c r="F533" s="27" t="str">
        <f>VLOOKUP(A533,Table7[#All],5,0)</f>
        <v>No</v>
      </c>
      <c r="G533" s="27" t="str">
        <f>VLOOKUP(A533,Table7[#All],6,0)</f>
        <v>Yes</v>
      </c>
      <c r="H533" s="27">
        <f>VLOOKUP(A533,'Medical Examination'!A532:M2867,11,0)</f>
        <v>1</v>
      </c>
      <c r="I533" s="27" t="str">
        <f>VLOOKUP(A533,'Medical Examination'!A532:M2867,10,0)</f>
        <v>yes</v>
      </c>
      <c r="J533" s="27" t="str">
        <f>VLOOKUP(A533,'Medical Examination'!A532:M2867,12,0)</f>
        <v>Normal Weight</v>
      </c>
      <c r="K533" s="27" t="str">
        <f>VLOOKUP(A533,'Medical Examination'!A532:M2867,13,0)</f>
        <v>Prediabetes</v>
      </c>
      <c r="L533" s="27" t="str">
        <f>VLOOKUP(A533,'Hospitalisation Details'!A532:R2875,17,0)</f>
        <v>19-Nov-1979</v>
      </c>
      <c r="M533" s="28">
        <f>VLOOKUP(A533,'Hospitalisation Details'!$A$1:$R$2344,6,0)</f>
        <v>18767.740000000002</v>
      </c>
      <c r="N533" s="27" t="str">
        <f>VLOOKUP(A533,'Hospitalisation Details'!$A$1:$R$2344,14,0)</f>
        <v>tier - 1</v>
      </c>
      <c r="O533" s="27" t="str">
        <f>VLOOKUP(A533,'Hospitalisation Details'!$A$1:$R$2344,15,0)</f>
        <v>tier - 1</v>
      </c>
      <c r="P533" s="27" t="str">
        <f>VLOOKUP(A533,'Hospitalisation Details'!$A$1:$R$2344,16,0)</f>
        <v>R1013</v>
      </c>
      <c r="Q533" s="37">
        <f>VLOOKUP(A533,'Hospitalisation Details'!A532:R2875,18,0)</f>
        <v>43.551654903869554</v>
      </c>
    </row>
    <row r="534" spans="1:17" x14ac:dyDescent="0.25">
      <c r="A534" s="27" t="s">
        <v>1066</v>
      </c>
      <c r="B534" s="27" t="str">
        <f>VLOOKUP(A534,'Customer Name'!A533:E2868,4,0)</f>
        <v>Cathryn</v>
      </c>
      <c r="C534" s="27">
        <f>VLOOKUP(A534,Table7[#All],2,0)</f>
        <v>23.655000000000001</v>
      </c>
      <c r="D534" s="27">
        <f>VLOOKUP(A534,Table7[#All],3,0)</f>
        <v>5.14</v>
      </c>
      <c r="E534" s="27" t="str">
        <f>VLOOKUP(A534,Table7[#All],4,0)</f>
        <v>No</v>
      </c>
      <c r="F534" s="27" t="str">
        <f>VLOOKUP(A534,Table7[#All],5,0)</f>
        <v>No</v>
      </c>
      <c r="G534" s="27" t="str">
        <f>VLOOKUP(A534,Table7[#All],6,0)</f>
        <v>No</v>
      </c>
      <c r="H534" s="27">
        <f>VLOOKUP(A534,'Medical Examination'!A533:M2868,11,0)</f>
        <v>1</v>
      </c>
      <c r="I534" s="27" t="str">
        <f>VLOOKUP(A534,'Medical Examination'!A533:M2868,10,0)</f>
        <v>yes</v>
      </c>
      <c r="J534" s="27" t="str">
        <f>VLOOKUP(A534,'Medical Examination'!A533:M2868,12,0)</f>
        <v>Normal Weight</v>
      </c>
      <c r="K534" s="27" t="str">
        <f>VLOOKUP(A534,'Medical Examination'!A533:M2868,13,0)</f>
        <v>Normal</v>
      </c>
      <c r="L534" s="27" t="str">
        <f>VLOOKUP(A534,'Hospitalisation Details'!A533:R2876,17,0)</f>
        <v>27-Dec-1992</v>
      </c>
      <c r="M534" s="28">
        <f>VLOOKUP(A534,'Hospitalisation Details'!$A$1:$R$2344,6,0)</f>
        <v>18765.88</v>
      </c>
      <c r="N534" s="27" t="str">
        <f>VLOOKUP(A534,'Hospitalisation Details'!$A$1:$R$2344,14,0)</f>
        <v>tier - 1</v>
      </c>
      <c r="O534" s="27" t="str">
        <f>VLOOKUP(A534,'Hospitalisation Details'!$A$1:$R$2344,15,0)</f>
        <v>tier - 2</v>
      </c>
      <c r="P534" s="27" t="str">
        <f>VLOOKUP(A534,'Hospitalisation Details'!$A$1:$R$2344,16,0)</f>
        <v>R1012</v>
      </c>
      <c r="Q534" s="37">
        <f>VLOOKUP(A534,'Hospitalisation Details'!A533:R2876,18,0)</f>
        <v>30.444900752908968</v>
      </c>
    </row>
    <row r="535" spans="1:17" x14ac:dyDescent="0.25">
      <c r="A535" s="27" t="s">
        <v>1068</v>
      </c>
      <c r="B535" s="27" t="str">
        <f>VLOOKUP(A535,'Customer Name'!A534:E2869,4,0)</f>
        <v>Brendan</v>
      </c>
      <c r="C535" s="27">
        <f>VLOOKUP(A535,Table7[#All],2,0)</f>
        <v>49.05</v>
      </c>
      <c r="D535" s="27">
        <f>VLOOKUP(A535,Table7[#All],3,0)</f>
        <v>9.77</v>
      </c>
      <c r="E535" s="27" t="str">
        <f>VLOOKUP(A535,Table7[#All],4,0)</f>
        <v>yes</v>
      </c>
      <c r="F535" s="27" t="str">
        <f>VLOOKUP(A535,Table7[#All],5,0)</f>
        <v>No</v>
      </c>
      <c r="G535" s="27" t="str">
        <f>VLOOKUP(A535,Table7[#All],6,0)</f>
        <v>No</v>
      </c>
      <c r="H535" s="27">
        <f>VLOOKUP(A535,'Medical Examination'!A534:M2869,11,0)</f>
        <v>0</v>
      </c>
      <c r="I535" s="27" t="str">
        <f>VLOOKUP(A535,'Medical Examination'!A534:M2869,10,0)</f>
        <v>No</v>
      </c>
      <c r="J535" s="27" t="str">
        <f>VLOOKUP(A535,'Medical Examination'!A534:M2869,12,0)</f>
        <v>Obesity</v>
      </c>
      <c r="K535" s="27" t="str">
        <f>VLOOKUP(A535,'Medical Examination'!A534:M2869,13,0)</f>
        <v>Diabetes</v>
      </c>
      <c r="L535" s="27" t="str">
        <f>VLOOKUP(A535,'Hospitalisation Details'!A534:R2877,17,0)</f>
        <v>30-Aug-1967</v>
      </c>
      <c r="M535" s="28">
        <f>VLOOKUP(A535,'Hospitalisation Details'!$A$1:$R$2344,6,0)</f>
        <v>18694.689999999999</v>
      </c>
      <c r="N535" s="27" t="str">
        <f>VLOOKUP(A535,'Hospitalisation Details'!$A$1:$R$2344,14,0)</f>
        <v>tier - 1</v>
      </c>
      <c r="O535" s="27" t="str">
        <f>VLOOKUP(A535,'Hospitalisation Details'!$A$1:$R$2344,15,0)</f>
        <v>tier - 1</v>
      </c>
      <c r="P535" s="27" t="str">
        <f>VLOOKUP(A535,'Hospitalisation Details'!$A$1:$R$2344,16,0)</f>
        <v>R1023</v>
      </c>
      <c r="Q535" s="37">
        <f>VLOOKUP(A535,'Hospitalisation Details'!A534:R2877,18,0)</f>
        <v>55.77342811854556</v>
      </c>
    </row>
    <row r="536" spans="1:17" x14ac:dyDescent="0.25">
      <c r="A536" s="27" t="s">
        <v>1070</v>
      </c>
      <c r="B536" s="27" t="str">
        <f>VLOOKUP(A536,'Customer Name'!A535:E2870,4,0)</f>
        <v>Shauna</v>
      </c>
      <c r="C536" s="27">
        <f>VLOOKUP(A536,Table7[#All],2,0)</f>
        <v>51.94</v>
      </c>
      <c r="D536" s="27">
        <f>VLOOKUP(A536,Table7[#All],3,0)</f>
        <v>8.8000000000000007</v>
      </c>
      <c r="E536" s="27" t="str">
        <f>VLOOKUP(A536,Table7[#All],4,0)</f>
        <v>yes</v>
      </c>
      <c r="F536" s="27" t="str">
        <f>VLOOKUP(A536,Table7[#All],5,0)</f>
        <v>No</v>
      </c>
      <c r="G536" s="27" t="str">
        <f>VLOOKUP(A536,Table7[#All],6,0)</f>
        <v>No</v>
      </c>
      <c r="H536" s="27">
        <f>VLOOKUP(A536,'Medical Examination'!A535:M2870,11,0)</f>
        <v>2</v>
      </c>
      <c r="I536" s="27" t="str">
        <f>VLOOKUP(A536,'Medical Examination'!A535:M2870,10,0)</f>
        <v>No</v>
      </c>
      <c r="J536" s="27" t="str">
        <f>VLOOKUP(A536,'Medical Examination'!A535:M2870,12,0)</f>
        <v>Obesity</v>
      </c>
      <c r="K536" s="27" t="str">
        <f>VLOOKUP(A536,'Medical Examination'!A535:M2870,13,0)</f>
        <v>Diabetes</v>
      </c>
      <c r="L536" s="27" t="str">
        <f>VLOOKUP(A536,'Hospitalisation Details'!A535:R2878,17,0)</f>
        <v>17-Oct-1970</v>
      </c>
      <c r="M536" s="28">
        <f>VLOOKUP(A536,'Hospitalisation Details'!$A$1:$R$2344,6,0)</f>
        <v>18682.740000000002</v>
      </c>
      <c r="N536" s="27" t="str">
        <f>VLOOKUP(A536,'Hospitalisation Details'!$A$1:$R$2344,14,0)</f>
        <v>tier - 1</v>
      </c>
      <c r="O536" s="27" t="str">
        <f>VLOOKUP(A536,'Hospitalisation Details'!$A$1:$R$2344,15,0)</f>
        <v>tier - 3</v>
      </c>
      <c r="P536" s="27" t="str">
        <f>VLOOKUP(A536,'Hospitalisation Details'!$A$1:$R$2344,16,0)</f>
        <v>R1012</v>
      </c>
      <c r="Q536" s="37">
        <f>VLOOKUP(A536,'Hospitalisation Details'!A535:R2878,18,0)</f>
        <v>52.64199158343051</v>
      </c>
    </row>
    <row r="537" spans="1:17" x14ac:dyDescent="0.25">
      <c r="A537" s="27" t="s">
        <v>1072</v>
      </c>
      <c r="B537" s="27" t="str">
        <f>VLOOKUP(A537,'Customer Name'!A536:E2871,4,0)</f>
        <v>Terence</v>
      </c>
      <c r="C537" s="27">
        <f>VLOOKUP(A537,Table7[#All],2,0)</f>
        <v>29.83</v>
      </c>
      <c r="D537" s="27">
        <f>VLOOKUP(A537,Table7[#All],3,0)</f>
        <v>5.84</v>
      </c>
      <c r="E537" s="27" t="str">
        <f>VLOOKUP(A537,Table7[#All],4,0)</f>
        <v>No</v>
      </c>
      <c r="F537" s="27" t="str">
        <f>VLOOKUP(A537,Table7[#All],5,0)</f>
        <v>No</v>
      </c>
      <c r="G537" s="27" t="str">
        <f>VLOOKUP(A537,Table7[#All],6,0)</f>
        <v>No</v>
      </c>
      <c r="H537" s="27">
        <f>VLOOKUP(A537,'Medical Examination'!A536:M2871,11,0)</f>
        <v>1</v>
      </c>
      <c r="I537" s="27" t="str">
        <f>VLOOKUP(A537,'Medical Examination'!A536:M2871,10,0)</f>
        <v>yes</v>
      </c>
      <c r="J537" s="27" t="str">
        <f>VLOOKUP(A537,'Medical Examination'!A536:M2871,12,0)</f>
        <v>Overweight</v>
      </c>
      <c r="K537" s="27" t="str">
        <f>VLOOKUP(A537,'Medical Examination'!A536:M2871,13,0)</f>
        <v>Prediabetes</v>
      </c>
      <c r="L537" s="27" t="str">
        <f>VLOOKUP(A537,'Hospitalisation Details'!A536:R2879,17,0)</f>
        <v>23-Sep-1998</v>
      </c>
      <c r="M537" s="28">
        <f>VLOOKUP(A537,'Hospitalisation Details'!$A$1:$R$2344,6,0)</f>
        <v>18648.419999999998</v>
      </c>
      <c r="N537" s="27" t="str">
        <f>VLOOKUP(A537,'Hospitalisation Details'!$A$1:$R$2344,14,0)</f>
        <v>tier - 1</v>
      </c>
      <c r="O537" s="27" t="str">
        <f>VLOOKUP(A537,'Hospitalisation Details'!$A$1:$R$2344,15,0)</f>
        <v>tier - 1</v>
      </c>
      <c r="P537" s="27" t="str">
        <f>VLOOKUP(A537,'Hospitalisation Details'!$A$1:$R$2344,16,0)</f>
        <v>R1019</v>
      </c>
      <c r="Q537" s="37">
        <f>VLOOKUP(A537,'Hospitalisation Details'!A536:R2879,18,0)</f>
        <v>24.707666385846672</v>
      </c>
    </row>
    <row r="538" spans="1:17" x14ac:dyDescent="0.25">
      <c r="A538" s="27" t="s">
        <v>1074</v>
      </c>
      <c r="B538" s="27" t="str">
        <f>VLOOKUP(A538,'Customer Name'!A537:E2872,4,0)</f>
        <v>Marisol</v>
      </c>
      <c r="C538" s="27">
        <f>VLOOKUP(A538,Table7[#All],2,0)</f>
        <v>22.6</v>
      </c>
      <c r="D538" s="27">
        <f>VLOOKUP(A538,Table7[#All],3,0)</f>
        <v>10.43</v>
      </c>
      <c r="E538" s="27" t="str">
        <f>VLOOKUP(A538,Table7[#All],4,0)</f>
        <v>yes</v>
      </c>
      <c r="F538" s="27" t="str">
        <f>VLOOKUP(A538,Table7[#All],5,0)</f>
        <v>No</v>
      </c>
      <c r="G538" s="27" t="str">
        <f>VLOOKUP(A538,Table7[#All],6,0)</f>
        <v>No</v>
      </c>
      <c r="H538" s="27">
        <f>VLOOKUP(A538,'Medical Examination'!A537:M2872,11,0)</f>
        <v>1</v>
      </c>
      <c r="I538" s="27" t="str">
        <f>VLOOKUP(A538,'Medical Examination'!A537:M2872,10,0)</f>
        <v>yes</v>
      </c>
      <c r="J538" s="27" t="str">
        <f>VLOOKUP(A538,'Medical Examination'!A537:M2872,12,0)</f>
        <v>Normal Weight</v>
      </c>
      <c r="K538" s="27" t="str">
        <f>VLOOKUP(A538,'Medical Examination'!A537:M2872,13,0)</f>
        <v>Diabetes</v>
      </c>
      <c r="L538" s="27" t="str">
        <f>VLOOKUP(A538,'Hospitalisation Details'!A537:R2880,17,0)</f>
        <v>12-Aug-1986</v>
      </c>
      <c r="M538" s="28">
        <f>VLOOKUP(A538,'Hospitalisation Details'!$A$1:$R$2344,6,0)</f>
        <v>18608.259999999998</v>
      </c>
      <c r="N538" s="27" t="str">
        <f>VLOOKUP(A538,'Hospitalisation Details'!$A$1:$R$2344,14,0)</f>
        <v>tier - 1</v>
      </c>
      <c r="O538" s="27" t="str">
        <f>VLOOKUP(A538,'Hospitalisation Details'!$A$1:$R$2344,15,0)</f>
        <v>tier - 3</v>
      </c>
      <c r="P538" s="27" t="str">
        <f>VLOOKUP(A538,'Hospitalisation Details'!$A$1:$R$2344,16,0)</f>
        <v>R1011</v>
      </c>
      <c r="Q538" s="37">
        <f>VLOOKUP(A538,'Hospitalisation Details'!A537:R2880,18,0)</f>
        <v>36.822681749405575</v>
      </c>
    </row>
    <row r="539" spans="1:17" x14ac:dyDescent="0.25">
      <c r="A539" s="27" t="s">
        <v>1076</v>
      </c>
      <c r="B539" s="27" t="str">
        <f>VLOOKUP(A539,'Customer Name'!A538:E2873,4,0)</f>
        <v>Lindsay</v>
      </c>
      <c r="C539" s="27">
        <f>VLOOKUP(A539,Table7[#All],2,0)</f>
        <v>46.69</v>
      </c>
      <c r="D539" s="27">
        <f>VLOOKUP(A539,Table7[#All],3,0)</f>
        <v>4.25</v>
      </c>
      <c r="E539" s="27" t="str">
        <f>VLOOKUP(A539,Table7[#All],4,0)</f>
        <v>yes</v>
      </c>
      <c r="F539" s="27" t="str">
        <f>VLOOKUP(A539,Table7[#All],5,0)</f>
        <v>No</v>
      </c>
      <c r="G539" s="27" t="str">
        <f>VLOOKUP(A539,Table7[#All],6,0)</f>
        <v>No</v>
      </c>
      <c r="H539" s="27">
        <f>VLOOKUP(A539,'Medical Examination'!A538:M2873,11,0)</f>
        <v>1</v>
      </c>
      <c r="I539" s="27" t="str">
        <f>VLOOKUP(A539,'Medical Examination'!A538:M2873,10,0)</f>
        <v>No</v>
      </c>
      <c r="J539" s="27" t="str">
        <f>VLOOKUP(A539,'Medical Examination'!A538:M2873,12,0)</f>
        <v>Obesity</v>
      </c>
      <c r="K539" s="27" t="str">
        <f>VLOOKUP(A539,'Medical Examination'!A538:M2873,13,0)</f>
        <v>Normal</v>
      </c>
      <c r="L539" s="27" t="str">
        <f>VLOOKUP(A539,'Hospitalisation Details'!A538:R2881,17,0)</f>
        <v>26-Sep-1964</v>
      </c>
      <c r="M539" s="28">
        <f>VLOOKUP(A539,'Hospitalisation Details'!$A$1:$R$2344,6,0)</f>
        <v>18443.11</v>
      </c>
      <c r="N539" s="27" t="str">
        <f>VLOOKUP(A539,'Hospitalisation Details'!$A$1:$R$2344,14,0)</f>
        <v>tier - 1</v>
      </c>
      <c r="O539" s="27" t="str">
        <f>VLOOKUP(A539,'Hospitalisation Details'!$A$1:$R$2344,15,0)</f>
        <v>tier - 2</v>
      </c>
      <c r="P539" s="27" t="str">
        <f>VLOOKUP(A539,'Hospitalisation Details'!$A$1:$R$2344,16,0)</f>
        <v>R1012</v>
      </c>
      <c r="Q539" s="37">
        <f>VLOOKUP(A539,'Hospitalisation Details'!A538:R2881,18,0)</f>
        <v>58.696783025325118</v>
      </c>
    </row>
    <row r="540" spans="1:17" x14ac:dyDescent="0.25">
      <c r="A540" s="27" t="s">
        <v>1078</v>
      </c>
      <c r="B540" s="27" t="str">
        <f>VLOOKUP(A540,'Customer Name'!A539:E2874,4,0)</f>
        <v>Katie</v>
      </c>
      <c r="C540" s="27">
        <f>VLOOKUP(A540,Table7[#All],2,0)</f>
        <v>28.49</v>
      </c>
      <c r="D540" s="27">
        <f>VLOOKUP(A540,Table7[#All],3,0)</f>
        <v>4.8899999999999997</v>
      </c>
      <c r="E540" s="27" t="str">
        <f>VLOOKUP(A540,Table7[#All],4,0)</f>
        <v>No</v>
      </c>
      <c r="F540" s="27" t="str">
        <f>VLOOKUP(A540,Table7[#All],5,0)</f>
        <v>No</v>
      </c>
      <c r="G540" s="27" t="str">
        <f>VLOOKUP(A540,Table7[#All],6,0)</f>
        <v>No</v>
      </c>
      <c r="H540" s="27">
        <f>VLOOKUP(A540,'Medical Examination'!A539:M2874,11,0)</f>
        <v>0</v>
      </c>
      <c r="I540" s="27" t="str">
        <f>VLOOKUP(A540,'Medical Examination'!A539:M2874,10,0)</f>
        <v>yes</v>
      </c>
      <c r="J540" s="27" t="str">
        <f>VLOOKUP(A540,'Medical Examination'!A539:M2874,12,0)</f>
        <v>Overweight</v>
      </c>
      <c r="K540" s="27" t="str">
        <f>VLOOKUP(A540,'Medical Examination'!A539:M2874,13,0)</f>
        <v>Normal</v>
      </c>
      <c r="L540" s="27" t="str">
        <f>VLOOKUP(A540,'Hospitalisation Details'!A539:R2882,17,0)</f>
        <v>15-Dec-1999</v>
      </c>
      <c r="M540" s="28">
        <f>VLOOKUP(A540,'Hospitalisation Details'!$A$1:$R$2344,6,0)</f>
        <v>18328.240000000002</v>
      </c>
      <c r="N540" s="27" t="str">
        <f>VLOOKUP(A540,'Hospitalisation Details'!$A$1:$R$2344,14,0)</f>
        <v>tier - 1</v>
      </c>
      <c r="O540" s="27" t="str">
        <f>VLOOKUP(A540,'Hospitalisation Details'!$A$1:$R$2344,15,0)</f>
        <v>tier - 2</v>
      </c>
      <c r="P540" s="27" t="str">
        <f>VLOOKUP(A540,'Hospitalisation Details'!$A$1:$R$2344,16,0)</f>
        <v>R1013</v>
      </c>
      <c r="Q540" s="37">
        <f>VLOOKUP(A540,'Hospitalisation Details'!A539:R2882,18,0)</f>
        <v>23.480451210163181</v>
      </c>
    </row>
    <row r="541" spans="1:17" x14ac:dyDescent="0.25">
      <c r="A541" s="27" t="s">
        <v>1080</v>
      </c>
      <c r="B541" s="27" t="str">
        <f>VLOOKUP(A541,'Customer Name'!A540:E2875,4,0)</f>
        <v>Daniel</v>
      </c>
      <c r="C541" s="27">
        <f>VLOOKUP(A541,Table7[#All],2,0)</f>
        <v>28.5</v>
      </c>
      <c r="D541" s="27">
        <f>VLOOKUP(A541,Table7[#All],3,0)</f>
        <v>5.55</v>
      </c>
      <c r="E541" s="27" t="str">
        <f>VLOOKUP(A541,Table7[#All],4,0)</f>
        <v>yes</v>
      </c>
      <c r="F541" s="27" t="str">
        <f>VLOOKUP(A541,Table7[#All],5,0)</f>
        <v>No</v>
      </c>
      <c r="G541" s="27" t="str">
        <f>VLOOKUP(A541,Table7[#All],6,0)</f>
        <v>No</v>
      </c>
      <c r="H541" s="27">
        <f>VLOOKUP(A541,'Medical Examination'!A540:M2875,11,0)</f>
        <v>1</v>
      </c>
      <c r="I541" s="27" t="str">
        <f>VLOOKUP(A541,'Medical Examination'!A540:M2875,10,0)</f>
        <v>yes</v>
      </c>
      <c r="J541" s="27" t="str">
        <f>VLOOKUP(A541,'Medical Examination'!A540:M2875,12,0)</f>
        <v>Overweight</v>
      </c>
      <c r="K541" s="27" t="str">
        <f>VLOOKUP(A541,'Medical Examination'!A540:M2875,13,0)</f>
        <v>Normal</v>
      </c>
      <c r="L541" s="27" t="str">
        <f>VLOOKUP(A541,'Hospitalisation Details'!A540:R2883,17,0)</f>
        <v>4-Jul-1995</v>
      </c>
      <c r="M541" s="28">
        <f>VLOOKUP(A541,'Hospitalisation Details'!$A$1:$R$2344,6,0)</f>
        <v>18310.740000000002</v>
      </c>
      <c r="N541" s="27" t="str">
        <f>VLOOKUP(A541,'Hospitalisation Details'!$A$1:$R$2344,14,0)</f>
        <v>tier - 1</v>
      </c>
      <c r="O541" s="27" t="str">
        <f>VLOOKUP(A541,'Hospitalisation Details'!$A$1:$R$2344,15,0)</f>
        <v>tier - 3</v>
      </c>
      <c r="P541" s="27" t="str">
        <f>VLOOKUP(A541,'Hospitalisation Details'!$A$1:$R$2344,16,0)</f>
        <v>R1012</v>
      </c>
      <c r="Q541" s="37">
        <f>VLOOKUP(A541,'Hospitalisation Details'!A540:R2883,18,0)</f>
        <v>27.9294750755287</v>
      </c>
    </row>
    <row r="542" spans="1:17" x14ac:dyDescent="0.25">
      <c r="A542" s="27" t="s">
        <v>1082</v>
      </c>
      <c r="B542" s="27" t="str">
        <f>VLOOKUP(A542,'Customer Name'!A541:E2876,4,0)</f>
        <v>Brett W</v>
      </c>
      <c r="C542" s="27">
        <f>VLOOKUP(A542,Table7[#All],2,0)</f>
        <v>24.4</v>
      </c>
      <c r="D542" s="27">
        <f>VLOOKUP(A542,Table7[#All],3,0)</f>
        <v>4.5199999999999996</v>
      </c>
      <c r="E542" s="27" t="str">
        <f>VLOOKUP(A542,Table7[#All],4,0)</f>
        <v>No</v>
      </c>
      <c r="F542" s="27" t="str">
        <f>VLOOKUP(A542,Table7[#All],5,0)</f>
        <v>No</v>
      </c>
      <c r="G542" s="27" t="str">
        <f>VLOOKUP(A542,Table7[#All],6,0)</f>
        <v>No</v>
      </c>
      <c r="H542" s="27">
        <f>VLOOKUP(A542,'Medical Examination'!A541:M2876,11,0)</f>
        <v>1</v>
      </c>
      <c r="I542" s="27" t="str">
        <f>VLOOKUP(A542,'Medical Examination'!A541:M2876,10,0)</f>
        <v>yes</v>
      </c>
      <c r="J542" s="27" t="str">
        <f>VLOOKUP(A542,'Medical Examination'!A541:M2876,12,0)</f>
        <v>Normal Weight</v>
      </c>
      <c r="K542" s="27" t="str">
        <f>VLOOKUP(A542,'Medical Examination'!A541:M2876,13,0)</f>
        <v>Normal</v>
      </c>
      <c r="L542" s="27" t="str">
        <f>VLOOKUP(A542,'Hospitalisation Details'!A541:R2884,17,0)</f>
        <v>25-Dec-1992</v>
      </c>
      <c r="M542" s="28">
        <f>VLOOKUP(A542,'Hospitalisation Details'!$A$1:$R$2344,6,0)</f>
        <v>18259.22</v>
      </c>
      <c r="N542" s="27" t="str">
        <f>VLOOKUP(A542,'Hospitalisation Details'!$A$1:$R$2344,14,0)</f>
        <v>tier - 1</v>
      </c>
      <c r="O542" s="27" t="str">
        <f>VLOOKUP(A542,'Hospitalisation Details'!$A$1:$R$2344,15,0)</f>
        <v>tier - 3</v>
      </c>
      <c r="P542" s="27" t="str">
        <f>VLOOKUP(A542,'Hospitalisation Details'!$A$1:$R$2344,16,0)</f>
        <v>R1011</v>
      </c>
      <c r="Q542" s="37">
        <f>VLOOKUP(A542,'Hospitalisation Details'!A541:R2884,18,0)</f>
        <v>30.45037645448323</v>
      </c>
    </row>
    <row r="543" spans="1:17" x14ac:dyDescent="0.25">
      <c r="A543" s="27" t="s">
        <v>1084</v>
      </c>
      <c r="B543" s="27" t="str">
        <f>VLOOKUP(A543,'Customer Name'!A542:E2877,4,0)</f>
        <v>Dylan J</v>
      </c>
      <c r="C543" s="27">
        <f>VLOOKUP(A543,Table7[#All],2,0)</f>
        <v>29.15</v>
      </c>
      <c r="D543" s="27">
        <f>VLOOKUP(A543,Table7[#All],3,0)</f>
        <v>4.45</v>
      </c>
      <c r="E543" s="27" t="str">
        <f>VLOOKUP(A543,Table7[#All],4,0)</f>
        <v>yes</v>
      </c>
      <c r="F543" s="27" t="str">
        <f>VLOOKUP(A543,Table7[#All],5,0)</f>
        <v>No</v>
      </c>
      <c r="G543" s="27" t="str">
        <f>VLOOKUP(A543,Table7[#All],6,0)</f>
        <v>No</v>
      </c>
      <c r="H543" s="27">
        <f>VLOOKUP(A543,'Medical Examination'!A542:M2877,11,0)</f>
        <v>1</v>
      </c>
      <c r="I543" s="27" t="str">
        <f>VLOOKUP(A543,'Medical Examination'!A542:M2877,10,0)</f>
        <v>yes</v>
      </c>
      <c r="J543" s="27" t="str">
        <f>VLOOKUP(A543,'Medical Examination'!A542:M2877,12,0)</f>
        <v>Overweight</v>
      </c>
      <c r="K543" s="27" t="str">
        <f>VLOOKUP(A543,'Medical Examination'!A542:M2877,13,0)</f>
        <v>Normal</v>
      </c>
      <c r="L543" s="27" t="str">
        <f>VLOOKUP(A543,'Hospitalisation Details'!A542:R2885,17,0)</f>
        <v>3-Aug-1995</v>
      </c>
      <c r="M543" s="28">
        <f>VLOOKUP(A543,'Hospitalisation Details'!$A$1:$R$2344,6,0)</f>
        <v>18246.5</v>
      </c>
      <c r="N543" s="27" t="str">
        <f>VLOOKUP(A543,'Hospitalisation Details'!$A$1:$R$2344,14,0)</f>
        <v>tier - 1</v>
      </c>
      <c r="O543" s="27" t="str">
        <f>VLOOKUP(A543,'Hospitalisation Details'!$A$1:$R$2344,15,0)</f>
        <v>tier - 1</v>
      </c>
      <c r="P543" s="27" t="str">
        <f>VLOOKUP(A543,'Hospitalisation Details'!$A$1:$R$2344,16,0)</f>
        <v>R1013</v>
      </c>
      <c r="Q543" s="37">
        <f>VLOOKUP(A543,'Hospitalisation Details'!A542:R2885,18,0)</f>
        <v>27.847337613293053</v>
      </c>
    </row>
    <row r="544" spans="1:17" x14ac:dyDescent="0.25">
      <c r="A544" s="27" t="s">
        <v>1086</v>
      </c>
      <c r="B544" s="27" t="str">
        <f>VLOOKUP(A544,'Customer Name'!A543:E2878,4,0)</f>
        <v>Elizabeth</v>
      </c>
      <c r="C544" s="27">
        <f>VLOOKUP(A544,Table7[#All],2,0)</f>
        <v>27.28</v>
      </c>
      <c r="D544" s="27">
        <f>VLOOKUP(A544,Table7[#All],3,0)</f>
        <v>4.72</v>
      </c>
      <c r="E544" s="27" t="str">
        <f>VLOOKUP(A544,Table7[#All],4,0)</f>
        <v>No</v>
      </c>
      <c r="F544" s="27" t="str">
        <f>VLOOKUP(A544,Table7[#All],5,0)</f>
        <v>yes</v>
      </c>
      <c r="G544" s="27" t="str">
        <f>VLOOKUP(A544,Table7[#All],6,0)</f>
        <v>No</v>
      </c>
      <c r="H544" s="27">
        <f>VLOOKUP(A544,'Medical Examination'!A543:M2878,11,0)</f>
        <v>1</v>
      </c>
      <c r="I544" s="27" t="str">
        <f>VLOOKUP(A544,'Medical Examination'!A543:M2878,10,0)</f>
        <v>yes</v>
      </c>
      <c r="J544" s="27" t="str">
        <f>VLOOKUP(A544,'Medical Examination'!A543:M2878,12,0)</f>
        <v>Overweight</v>
      </c>
      <c r="K544" s="27" t="str">
        <f>VLOOKUP(A544,'Medical Examination'!A543:M2878,13,0)</f>
        <v>Normal</v>
      </c>
      <c r="L544" s="27" t="str">
        <f>VLOOKUP(A544,'Hospitalisation Details'!A543:R2886,17,0)</f>
        <v>10-Sep-2004</v>
      </c>
      <c r="M544" s="28">
        <f>VLOOKUP(A544,'Hospitalisation Details'!$A$1:$R$2344,6,0)</f>
        <v>18223.45</v>
      </c>
      <c r="N544" s="27" t="str">
        <f>VLOOKUP(A544,'Hospitalisation Details'!$A$1:$R$2344,14,0)</f>
        <v>tier - 1</v>
      </c>
      <c r="O544" s="27" t="str">
        <f>VLOOKUP(A544,'Hospitalisation Details'!$A$1:$R$2344,15,0)</f>
        <v>tier - 3</v>
      </c>
      <c r="P544" s="27" t="str">
        <f>VLOOKUP(A544,'Hospitalisation Details'!$A$1:$R$2344,16,0)</f>
        <v>R1013</v>
      </c>
      <c r="Q544" s="37">
        <f>VLOOKUP(A544,'Hospitalisation Details'!A543:R2886,18,0)</f>
        <v>18.740588637919235</v>
      </c>
    </row>
    <row r="545" spans="1:17" x14ac:dyDescent="0.25">
      <c r="A545" s="27" t="s">
        <v>1088</v>
      </c>
      <c r="B545" s="27" t="str">
        <f>VLOOKUP(A545,'Customer Name'!A544:E2879,4,0)</f>
        <v>Brooke M.</v>
      </c>
      <c r="C545" s="27">
        <f>VLOOKUP(A545,Table7[#All],2,0)</f>
        <v>32.229999999999997</v>
      </c>
      <c r="D545" s="27">
        <f>VLOOKUP(A545,Table7[#All],3,0)</f>
        <v>4.6500000000000004</v>
      </c>
      <c r="E545" s="27" t="str">
        <f>VLOOKUP(A545,Table7[#All],4,0)</f>
        <v>yes</v>
      </c>
      <c r="F545" s="27" t="str">
        <f>VLOOKUP(A545,Table7[#All],5,0)</f>
        <v>No</v>
      </c>
      <c r="G545" s="27" t="str">
        <f>VLOOKUP(A545,Table7[#All],6,0)</f>
        <v>Yes</v>
      </c>
      <c r="H545" s="27">
        <f>VLOOKUP(A545,'Medical Examination'!A544:M2879,11,0)</f>
        <v>1</v>
      </c>
      <c r="I545" s="27" t="str">
        <f>VLOOKUP(A545,'Medical Examination'!A544:M2879,10,0)</f>
        <v>No</v>
      </c>
      <c r="J545" s="27" t="str">
        <f>VLOOKUP(A545,'Medical Examination'!A544:M2879,12,0)</f>
        <v>Obesity</v>
      </c>
      <c r="K545" s="27" t="str">
        <f>VLOOKUP(A545,'Medical Examination'!A544:M2879,13,0)</f>
        <v>Normal</v>
      </c>
      <c r="L545" s="27" t="str">
        <f>VLOOKUP(A545,'Hospitalisation Details'!A544:R2887,17,0)</f>
        <v>15-Jun-1997</v>
      </c>
      <c r="M545" s="28">
        <f>VLOOKUP(A545,'Hospitalisation Details'!$A$1:$R$2344,6,0)</f>
        <v>18218.16</v>
      </c>
      <c r="N545" s="27" t="str">
        <f>VLOOKUP(A545,'Hospitalisation Details'!$A$1:$R$2344,14,0)</f>
        <v>tier - 1</v>
      </c>
      <c r="O545" s="27" t="str">
        <f>VLOOKUP(A545,'Hospitalisation Details'!$A$1:$R$2344,15,0)</f>
        <v>tier - 1</v>
      </c>
      <c r="P545" s="27" t="str">
        <f>VLOOKUP(A545,'Hospitalisation Details'!$A$1:$R$2344,16,0)</f>
        <v>R1013</v>
      </c>
      <c r="Q545" s="37">
        <f>VLOOKUP(A545,'Hospitalisation Details'!A544:R2887,18,0)</f>
        <v>25.981442044417403</v>
      </c>
    </row>
    <row r="546" spans="1:17" x14ac:dyDescent="0.25">
      <c r="A546" s="27" t="s">
        <v>1090</v>
      </c>
      <c r="B546" s="27" t="str">
        <f>VLOOKUP(A546,'Customer Name'!A545:E2880,4,0)</f>
        <v>.  Teiko</v>
      </c>
      <c r="C546" s="27">
        <f>VLOOKUP(A546,Table7[#All],2,0)</f>
        <v>44.2</v>
      </c>
      <c r="D546" s="27">
        <f>VLOOKUP(A546,Table7[#All],3,0)</f>
        <v>11.34</v>
      </c>
      <c r="E546" s="27" t="str">
        <f>VLOOKUP(A546,Table7[#All],4,0)</f>
        <v>yes</v>
      </c>
      <c r="F546" s="27" t="str">
        <f>VLOOKUP(A546,Table7[#All],5,0)</f>
        <v>No</v>
      </c>
      <c r="G546" s="27" t="str">
        <f>VLOOKUP(A546,Table7[#All],6,0)</f>
        <v>Yes</v>
      </c>
      <c r="H546" s="27">
        <f>VLOOKUP(A546,'Medical Examination'!A545:M2880,11,0)</f>
        <v>1</v>
      </c>
      <c r="I546" s="27" t="str">
        <f>VLOOKUP(A546,'Medical Examination'!A545:M2880,10,0)</f>
        <v>No</v>
      </c>
      <c r="J546" s="27" t="str">
        <f>VLOOKUP(A546,'Medical Examination'!A545:M2880,12,0)</f>
        <v>Obesity</v>
      </c>
      <c r="K546" s="27" t="str">
        <f>VLOOKUP(A546,'Medical Examination'!A545:M2880,13,0)</f>
        <v>Diabetes</v>
      </c>
      <c r="L546" s="27" t="str">
        <f>VLOOKUP(A546,'Hospitalisation Details'!A545:R2888,17,0)</f>
        <v>4-Jul-1963</v>
      </c>
      <c r="M546" s="28">
        <f>VLOOKUP(A546,'Hospitalisation Details'!$A$1:$R$2344,6,0)</f>
        <v>18208.34</v>
      </c>
      <c r="N546" s="27" t="str">
        <f>VLOOKUP(A546,'Hospitalisation Details'!$A$1:$R$2344,14,0)</f>
        <v>tier - 1</v>
      </c>
      <c r="O546" s="27" t="str">
        <f>VLOOKUP(A546,'Hospitalisation Details'!$A$1:$R$2344,15,0)</f>
        <v>tier - 2</v>
      </c>
      <c r="P546" s="27" t="str">
        <f>VLOOKUP(A546,'Hospitalisation Details'!$A$1:$R$2344,16,0)</f>
        <v>R1026</v>
      </c>
      <c r="Q546" s="37">
        <f>VLOOKUP(A546,'Hospitalisation Details'!A545:R2888,18,0)</f>
        <v>59.929488330341115</v>
      </c>
    </row>
    <row r="547" spans="1:17" x14ac:dyDescent="0.25">
      <c r="A547" s="27" t="s">
        <v>1092</v>
      </c>
      <c r="B547" s="27" t="str">
        <f>VLOOKUP(A547,'Customer Name'!A546:E2881,4,0)</f>
        <v>Zachary</v>
      </c>
      <c r="C547" s="27">
        <f>VLOOKUP(A547,Table7[#All],2,0)</f>
        <v>29.734999999999999</v>
      </c>
      <c r="D547" s="27">
        <f>VLOOKUP(A547,Table7[#All],3,0)</f>
        <v>4.53</v>
      </c>
      <c r="E547" s="27" t="str">
        <f>VLOOKUP(A547,Table7[#All],4,0)</f>
        <v>No</v>
      </c>
      <c r="F547" s="27" t="str">
        <f>VLOOKUP(A547,Table7[#All],5,0)</f>
        <v>No</v>
      </c>
      <c r="G547" s="27" t="str">
        <f>VLOOKUP(A547,Table7[#All],6,0)</f>
        <v>Yes</v>
      </c>
      <c r="H547" s="27">
        <f>VLOOKUP(A547,'Medical Examination'!A546:M2881,11,0)</f>
        <v>1</v>
      </c>
      <c r="I547" s="27" t="str">
        <f>VLOOKUP(A547,'Medical Examination'!A546:M2881,10,0)</f>
        <v>No</v>
      </c>
      <c r="J547" s="27" t="str">
        <f>VLOOKUP(A547,'Medical Examination'!A546:M2881,12,0)</f>
        <v>Overweight</v>
      </c>
      <c r="K547" s="27" t="str">
        <f>VLOOKUP(A547,'Medical Examination'!A546:M2881,13,0)</f>
        <v>Normal</v>
      </c>
      <c r="L547" s="27" t="str">
        <f>VLOOKUP(A547,'Hospitalisation Details'!A546:R2889,17,0)</f>
        <v>12-Jul-1993</v>
      </c>
      <c r="M547" s="28">
        <f>VLOOKUP(A547,'Hospitalisation Details'!$A$1:$R$2344,6,0)</f>
        <v>18157.88</v>
      </c>
      <c r="N547" s="27" t="str">
        <f>VLOOKUP(A547,'Hospitalisation Details'!$A$1:$R$2344,14,0)</f>
        <v>tier - 1</v>
      </c>
      <c r="O547" s="27" t="str">
        <f>VLOOKUP(A547,'Hospitalisation Details'!$A$1:$R$2344,15,0)</f>
        <v>tier - 1</v>
      </c>
      <c r="P547" s="27" t="str">
        <f>VLOOKUP(A547,'Hospitalisation Details'!$A$1:$R$2344,16,0)</f>
        <v>R1012</v>
      </c>
      <c r="Q547" s="37">
        <f>VLOOKUP(A547,'Hospitalisation Details'!A546:R2889,18,0)</f>
        <v>29.907525172231054</v>
      </c>
    </row>
    <row r="548" spans="1:17" x14ac:dyDescent="0.25">
      <c r="A548" s="27" t="s">
        <v>1094</v>
      </c>
      <c r="B548" s="27" t="str">
        <f>VLOOKUP(A548,'Customer Name'!A547:E2882,4,0)</f>
        <v>Johannah</v>
      </c>
      <c r="C548" s="27">
        <f>VLOOKUP(A548,Table7[#All],2,0)</f>
        <v>28.31</v>
      </c>
      <c r="D548" s="27">
        <f>VLOOKUP(A548,Table7[#All],3,0)</f>
        <v>6.35</v>
      </c>
      <c r="E548" s="27" t="str">
        <f>VLOOKUP(A548,Table7[#All],4,0)</f>
        <v>No</v>
      </c>
      <c r="F548" s="27" t="str">
        <f>VLOOKUP(A548,Table7[#All],5,0)</f>
        <v>No</v>
      </c>
      <c r="G548" s="27" t="str">
        <f>VLOOKUP(A548,Table7[#All],6,0)</f>
        <v>No</v>
      </c>
      <c r="H548" s="27">
        <f>VLOOKUP(A548,'Medical Examination'!A547:M2882,11,0)</f>
        <v>0</v>
      </c>
      <c r="I548" s="27" t="str">
        <f>VLOOKUP(A548,'Medical Examination'!A547:M2882,10,0)</f>
        <v>yes</v>
      </c>
      <c r="J548" s="27" t="str">
        <f>VLOOKUP(A548,'Medical Examination'!A547:M2882,12,0)</f>
        <v>Overweight</v>
      </c>
      <c r="K548" s="27" t="str">
        <f>VLOOKUP(A548,'Medical Examination'!A547:M2882,13,0)</f>
        <v>Prediabetes</v>
      </c>
      <c r="L548" s="27" t="str">
        <f>VLOOKUP(A548,'Hospitalisation Details'!A547:R2890,17,0)</f>
        <v>24-Oct-1999</v>
      </c>
      <c r="M548" s="28">
        <f>VLOOKUP(A548,'Hospitalisation Details'!$A$1:$R$2344,6,0)</f>
        <v>18033.97</v>
      </c>
      <c r="N548" s="27" t="str">
        <f>VLOOKUP(A548,'Hospitalisation Details'!$A$1:$R$2344,14,0)</f>
        <v>tier - 1</v>
      </c>
      <c r="O548" s="27" t="str">
        <f>VLOOKUP(A548,'Hospitalisation Details'!$A$1:$R$2344,15,0)</f>
        <v>tier - 1</v>
      </c>
      <c r="P548" s="27" t="str">
        <f>VLOOKUP(A548,'Hospitalisation Details'!$A$1:$R$2344,16,0)</f>
        <v>R1012</v>
      </c>
      <c r="Q548" s="37">
        <f>VLOOKUP(A548,'Hospitalisation Details'!A547:R2890,18,0)</f>
        <v>23.622823349030774</v>
      </c>
    </row>
    <row r="549" spans="1:17" x14ac:dyDescent="0.25">
      <c r="A549" s="27" t="s">
        <v>1096</v>
      </c>
      <c r="B549" s="27" t="str">
        <f>VLOOKUP(A549,'Customer Name'!A548:E2883,4,0)</f>
        <v>Ryan A</v>
      </c>
      <c r="C549" s="27">
        <f>VLOOKUP(A549,Table7[#All],2,0)</f>
        <v>46.62</v>
      </c>
      <c r="D549" s="27">
        <f>VLOOKUP(A549,Table7[#All],3,0)</f>
        <v>8.51</v>
      </c>
      <c r="E549" s="27" t="str">
        <f>VLOOKUP(A549,Table7[#All],4,0)</f>
        <v>No</v>
      </c>
      <c r="F549" s="27" t="str">
        <f>VLOOKUP(A549,Table7[#All],5,0)</f>
        <v>No</v>
      </c>
      <c r="G549" s="27" t="str">
        <f>VLOOKUP(A549,Table7[#All],6,0)</f>
        <v>No</v>
      </c>
      <c r="H549" s="27">
        <f>VLOOKUP(A549,'Medical Examination'!A548:M2883,11,0)</f>
        <v>0</v>
      </c>
      <c r="I549" s="27" t="str">
        <f>VLOOKUP(A549,'Medical Examination'!A548:M2883,10,0)</f>
        <v>No</v>
      </c>
      <c r="J549" s="27" t="str">
        <f>VLOOKUP(A549,'Medical Examination'!A548:M2883,12,0)</f>
        <v>Obesity</v>
      </c>
      <c r="K549" s="27" t="str">
        <f>VLOOKUP(A549,'Medical Examination'!A548:M2883,13,0)</f>
        <v>Diabetes</v>
      </c>
      <c r="L549" s="27" t="str">
        <f>VLOOKUP(A549,'Hospitalisation Details'!A548:R2891,17,0)</f>
        <v>17-Oct-1965</v>
      </c>
      <c r="M549" s="28">
        <f>VLOOKUP(A549,'Hospitalisation Details'!$A$1:$R$2344,6,0)</f>
        <v>18031.189999999999</v>
      </c>
      <c r="N549" s="27" t="str">
        <f>VLOOKUP(A549,'Hospitalisation Details'!$A$1:$R$2344,14,0)</f>
        <v>tier - 1</v>
      </c>
      <c r="O549" s="27" t="str">
        <f>VLOOKUP(A549,'Hospitalisation Details'!$A$1:$R$2344,15,0)</f>
        <v>tier - 2</v>
      </c>
      <c r="P549" s="27" t="str">
        <f>VLOOKUP(A549,'Hospitalisation Details'!$A$1:$R$2344,16,0)</f>
        <v>R1012</v>
      </c>
      <c r="Q549" s="37">
        <f>VLOOKUP(A549,'Hospitalisation Details'!A548:R2891,18,0)</f>
        <v>57.641978746113502</v>
      </c>
    </row>
    <row r="550" spans="1:17" x14ac:dyDescent="0.25">
      <c r="A550" s="27" t="s">
        <v>1098</v>
      </c>
      <c r="B550" s="27" t="str">
        <f>VLOOKUP(A550,'Customer Name'!A549:E2884,4,0)</f>
        <v>Andres Sr.</v>
      </c>
      <c r="C550" s="27">
        <f>VLOOKUP(A550,Table7[#All],2,0)</f>
        <v>51.75</v>
      </c>
      <c r="D550" s="27">
        <f>VLOOKUP(A550,Table7[#All],3,0)</f>
        <v>8.59</v>
      </c>
      <c r="E550" s="27" t="str">
        <f>VLOOKUP(A550,Table7[#All],4,0)</f>
        <v>yes</v>
      </c>
      <c r="F550" s="27" t="str">
        <f>VLOOKUP(A550,Table7[#All],5,0)</f>
        <v>No</v>
      </c>
      <c r="G550" s="27" t="str">
        <f>VLOOKUP(A550,Table7[#All],6,0)</f>
        <v>No</v>
      </c>
      <c r="H550" s="27">
        <f>VLOOKUP(A550,'Medical Examination'!A549:M2884,11,0)</f>
        <v>1</v>
      </c>
      <c r="I550" s="27" t="str">
        <f>VLOOKUP(A550,'Medical Examination'!A549:M2884,10,0)</f>
        <v>No</v>
      </c>
      <c r="J550" s="27" t="str">
        <f>VLOOKUP(A550,'Medical Examination'!A549:M2884,12,0)</f>
        <v>Obesity</v>
      </c>
      <c r="K550" s="27" t="str">
        <f>VLOOKUP(A550,'Medical Examination'!A549:M2884,13,0)</f>
        <v>Diabetes</v>
      </c>
      <c r="L550" s="27" t="str">
        <f>VLOOKUP(A550,'Hospitalisation Details'!A549:R2892,17,0)</f>
        <v>27-Jun-1975</v>
      </c>
      <c r="M550" s="28">
        <f>VLOOKUP(A550,'Hospitalisation Details'!$A$1:$R$2344,6,0)</f>
        <v>18031.16</v>
      </c>
      <c r="N550" s="27" t="str">
        <f>VLOOKUP(A550,'Hospitalisation Details'!$A$1:$R$2344,14,0)</f>
        <v>tier - 1</v>
      </c>
      <c r="O550" s="27" t="str">
        <f>VLOOKUP(A550,'Hospitalisation Details'!$A$1:$R$2344,15,0)</f>
        <v>tier - 3</v>
      </c>
      <c r="P550" s="27" t="str">
        <f>VLOOKUP(A550,'Hospitalisation Details'!$A$1:$R$2344,16,0)</f>
        <v>R1023</v>
      </c>
      <c r="Q550" s="37">
        <f>VLOOKUP(A550,'Hospitalisation Details'!A549:R2892,18,0)</f>
        <v>47.948650611834388</v>
      </c>
    </row>
    <row r="551" spans="1:17" x14ac:dyDescent="0.25">
      <c r="A551" s="27" t="s">
        <v>1100</v>
      </c>
      <c r="B551" s="27" t="str">
        <f>VLOOKUP(A551,'Customer Name'!A550:E2885,4,0)</f>
        <v>Bryan</v>
      </c>
      <c r="C551" s="27">
        <f>VLOOKUP(A551,Table7[#All],2,0)</f>
        <v>25.7</v>
      </c>
      <c r="D551" s="27">
        <f>VLOOKUP(A551,Table7[#All],3,0)</f>
        <v>4.13</v>
      </c>
      <c r="E551" s="27" t="str">
        <f>VLOOKUP(A551,Table7[#All],4,0)</f>
        <v>yes</v>
      </c>
      <c r="F551" s="27" t="str">
        <f>VLOOKUP(A551,Table7[#All],5,0)</f>
        <v>No</v>
      </c>
      <c r="G551" s="27" t="str">
        <f>VLOOKUP(A551,Table7[#All],6,0)</f>
        <v>No</v>
      </c>
      <c r="H551" s="27">
        <f>VLOOKUP(A551,'Medical Examination'!A550:M2885,11,0)</f>
        <v>0</v>
      </c>
      <c r="I551" s="27" t="str">
        <f>VLOOKUP(A551,'Medical Examination'!A550:M2885,10,0)</f>
        <v>yes</v>
      </c>
      <c r="J551" s="27" t="str">
        <f>VLOOKUP(A551,'Medical Examination'!A550:M2885,12,0)</f>
        <v>Overweight</v>
      </c>
      <c r="K551" s="27" t="str">
        <f>VLOOKUP(A551,'Medical Examination'!A550:M2885,13,0)</f>
        <v>Normal</v>
      </c>
      <c r="L551" s="27" t="str">
        <f>VLOOKUP(A551,'Hospitalisation Details'!A550:R2893,17,0)</f>
        <v>28-Sep-2001</v>
      </c>
      <c r="M551" s="28">
        <f>VLOOKUP(A551,'Hospitalisation Details'!$A$1:$R$2344,6,0)</f>
        <v>17942.11</v>
      </c>
      <c r="N551" s="27" t="str">
        <f>VLOOKUP(A551,'Hospitalisation Details'!$A$1:$R$2344,14,0)</f>
        <v>tier - 1</v>
      </c>
      <c r="O551" s="27" t="str">
        <f>VLOOKUP(A551,'Hospitalisation Details'!$A$1:$R$2344,15,0)</f>
        <v>tier - 2</v>
      </c>
      <c r="P551" s="27" t="str">
        <f>VLOOKUP(A551,'Hospitalisation Details'!$A$1:$R$2344,16,0)</f>
        <v>R1011</v>
      </c>
      <c r="Q551" s="37">
        <f>VLOOKUP(A551,'Hospitalisation Details'!A550:R2893,18,0)</f>
        <v>21.693928571428572</v>
      </c>
    </row>
    <row r="552" spans="1:17" x14ac:dyDescent="0.25">
      <c r="A552" s="27" t="s">
        <v>1102</v>
      </c>
      <c r="B552" s="27" t="str">
        <f>VLOOKUP(A552,'Customer Name'!A551:E2886,4,0)</f>
        <v>Lizette</v>
      </c>
      <c r="C552" s="27">
        <f>VLOOKUP(A552,Table7[#All],2,0)</f>
        <v>31.79</v>
      </c>
      <c r="D552" s="27">
        <f>VLOOKUP(A552,Table7[#All],3,0)</f>
        <v>4.55</v>
      </c>
      <c r="E552" s="27" t="str">
        <f>VLOOKUP(A552,Table7[#All],4,0)</f>
        <v>No</v>
      </c>
      <c r="F552" s="27" t="str">
        <f>VLOOKUP(A552,Table7[#All],5,0)</f>
        <v>No</v>
      </c>
      <c r="G552" s="27" t="str">
        <f>VLOOKUP(A552,Table7[#All],6,0)</f>
        <v>No</v>
      </c>
      <c r="H552" s="27">
        <f>VLOOKUP(A552,'Medical Examination'!A551:M2886,11,0)</f>
        <v>0</v>
      </c>
      <c r="I552" s="27" t="str">
        <f>VLOOKUP(A552,'Medical Examination'!A551:M2886,10,0)</f>
        <v>No</v>
      </c>
      <c r="J552" s="27" t="str">
        <f>VLOOKUP(A552,'Medical Examination'!A551:M2886,12,0)</f>
        <v>Obesity</v>
      </c>
      <c r="K552" s="27" t="str">
        <f>VLOOKUP(A552,'Medical Examination'!A551:M2886,13,0)</f>
        <v>Normal</v>
      </c>
      <c r="L552" s="27" t="str">
        <f>VLOOKUP(A552,'Hospitalisation Details'!A551:R2894,17,0)</f>
        <v>17-Oct-1977</v>
      </c>
      <c r="M552" s="28">
        <f>VLOOKUP(A552,'Hospitalisation Details'!$A$1:$R$2344,6,0)</f>
        <v>17929.3</v>
      </c>
      <c r="N552" s="27" t="str">
        <f>VLOOKUP(A552,'Hospitalisation Details'!$A$1:$R$2344,14,0)</f>
        <v>tier - 1</v>
      </c>
      <c r="O552" s="27" t="str">
        <f>VLOOKUP(A552,'Hospitalisation Details'!$A$1:$R$2344,15,0)</f>
        <v>tier - 2</v>
      </c>
      <c r="P552" s="27" t="str">
        <f>VLOOKUP(A552,'Hospitalisation Details'!$A$1:$R$2344,16,0)</f>
        <v>R1013</v>
      </c>
      <c r="Q552" s="37">
        <f>VLOOKUP(A552,'Hospitalisation Details'!A551:R2894,18,0)</f>
        <v>45.641966678317601</v>
      </c>
    </row>
    <row r="553" spans="1:17" x14ac:dyDescent="0.25">
      <c r="A553" s="27" t="s">
        <v>1104</v>
      </c>
      <c r="B553" s="27" t="str">
        <f>VLOOKUP(A553,'Customer Name'!A552:E2887,4,0)</f>
        <v>Don</v>
      </c>
      <c r="C553" s="27">
        <f>VLOOKUP(A553,Table7[#All],2,0)</f>
        <v>24.795000000000002</v>
      </c>
      <c r="D553" s="27">
        <f>VLOOKUP(A553,Table7[#All],3,0)</f>
        <v>4.5199999999999996</v>
      </c>
      <c r="E553" s="27" t="str">
        <f>VLOOKUP(A553,Table7[#All],4,0)</f>
        <v>No</v>
      </c>
      <c r="F553" s="27" t="str">
        <f>VLOOKUP(A553,Table7[#All],5,0)</f>
        <v>No</v>
      </c>
      <c r="G553" s="27" t="str">
        <f>VLOOKUP(A553,Table7[#All],6,0)</f>
        <v>No</v>
      </c>
      <c r="H553" s="27">
        <f>VLOOKUP(A553,'Medical Examination'!A552:M2887,11,0)</f>
        <v>0</v>
      </c>
      <c r="I553" s="27" t="str">
        <f>VLOOKUP(A553,'Medical Examination'!A552:M2887,10,0)</f>
        <v>yes</v>
      </c>
      <c r="J553" s="27" t="str">
        <f>VLOOKUP(A553,'Medical Examination'!A552:M2887,12,0)</f>
        <v>Normal Weight</v>
      </c>
      <c r="K553" s="27" t="str">
        <f>VLOOKUP(A553,'Medical Examination'!A552:M2887,13,0)</f>
        <v>Normal</v>
      </c>
      <c r="L553" s="27" t="str">
        <f>VLOOKUP(A553,'Hospitalisation Details'!A552:R2895,17,0)</f>
        <v>4-Dec-1989</v>
      </c>
      <c r="M553" s="28">
        <f>VLOOKUP(A553,'Hospitalisation Details'!$A$1:$R$2344,6,0)</f>
        <v>17904.53</v>
      </c>
      <c r="N553" s="27" t="str">
        <f>VLOOKUP(A553,'Hospitalisation Details'!$A$1:$R$2344,14,0)</f>
        <v>tier - 1</v>
      </c>
      <c r="O553" s="27" t="str">
        <f>VLOOKUP(A553,'Hospitalisation Details'!$A$1:$R$2344,15,0)</f>
        <v>tier - 2</v>
      </c>
      <c r="P553" s="27" t="str">
        <f>VLOOKUP(A553,'Hospitalisation Details'!$A$1:$R$2344,16,0)</f>
        <v>R1017</v>
      </c>
      <c r="Q553" s="37">
        <f>VLOOKUP(A553,'Hospitalisation Details'!A552:R2895,18,0)</f>
        <v>33.510521786748022</v>
      </c>
    </row>
    <row r="554" spans="1:17" x14ac:dyDescent="0.25">
      <c r="A554" s="27" t="s">
        <v>1106</v>
      </c>
      <c r="B554" s="27" t="str">
        <f>VLOOKUP(A554,'Customer Name'!A553:E2888,4,0)</f>
        <v>Jeb</v>
      </c>
      <c r="C554" s="27">
        <f>VLOOKUP(A554,Table7[#All],2,0)</f>
        <v>53.98</v>
      </c>
      <c r="D554" s="27">
        <f>VLOOKUP(A554,Table7[#All],3,0)</f>
        <v>5.07</v>
      </c>
      <c r="E554" s="27" t="str">
        <f>VLOOKUP(A554,Table7[#All],4,0)</f>
        <v>No</v>
      </c>
      <c r="F554" s="27" t="str">
        <f>VLOOKUP(A554,Table7[#All],5,0)</f>
        <v>No</v>
      </c>
      <c r="G554" s="27" t="str">
        <f>VLOOKUP(A554,Table7[#All],6,0)</f>
        <v>Yes</v>
      </c>
      <c r="H554" s="27">
        <f>VLOOKUP(A554,'Medical Examination'!A553:M2888,11,0)</f>
        <v>1</v>
      </c>
      <c r="I554" s="27" t="str">
        <f>VLOOKUP(A554,'Medical Examination'!A553:M2888,10,0)</f>
        <v>No</v>
      </c>
      <c r="J554" s="27" t="str">
        <f>VLOOKUP(A554,'Medical Examination'!A553:M2888,12,0)</f>
        <v>Obesity</v>
      </c>
      <c r="K554" s="27" t="str">
        <f>VLOOKUP(A554,'Medical Examination'!A553:M2888,13,0)</f>
        <v>Normal</v>
      </c>
      <c r="L554" s="27" t="str">
        <f>VLOOKUP(A554,'Hospitalisation Details'!A553:R2896,17,0)</f>
        <v>12-Nov-1979</v>
      </c>
      <c r="M554" s="28">
        <f>VLOOKUP(A554,'Hospitalisation Details'!$A$1:$R$2344,6,0)</f>
        <v>17882.669999999998</v>
      </c>
      <c r="N554" s="27" t="str">
        <f>VLOOKUP(A554,'Hospitalisation Details'!$A$1:$R$2344,14,0)</f>
        <v>tier - 1</v>
      </c>
      <c r="O554" s="27" t="str">
        <f>VLOOKUP(A554,'Hospitalisation Details'!$A$1:$R$2344,15,0)</f>
        <v>tier - 3</v>
      </c>
      <c r="P554" s="27" t="str">
        <f>VLOOKUP(A554,'Hospitalisation Details'!$A$1:$R$2344,16,0)</f>
        <v>R1012</v>
      </c>
      <c r="Q554" s="37">
        <f>VLOOKUP(A554,'Hospitalisation Details'!A553:R2896,18,0)</f>
        <v>43.570820150888288</v>
      </c>
    </row>
    <row r="555" spans="1:17" x14ac:dyDescent="0.25">
      <c r="A555" s="27" t="s">
        <v>1108</v>
      </c>
      <c r="B555" s="27" t="str">
        <f>VLOOKUP(A555,'Customer Name'!A554:E2889,4,0)</f>
        <v>Amy R.</v>
      </c>
      <c r="C555" s="27">
        <f>VLOOKUP(A555,Table7[#All],2,0)</f>
        <v>41.325000000000003</v>
      </c>
      <c r="D555" s="27">
        <f>VLOOKUP(A555,Table7[#All],3,0)</f>
        <v>4.04</v>
      </c>
      <c r="E555" s="27" t="str">
        <f>VLOOKUP(A555,Table7[#All],4,0)</f>
        <v>yes</v>
      </c>
      <c r="F555" s="27" t="str">
        <f>VLOOKUP(A555,Table7[#All],5,0)</f>
        <v>No</v>
      </c>
      <c r="G555" s="27" t="str">
        <f>VLOOKUP(A555,Table7[#All],6,0)</f>
        <v>Yes</v>
      </c>
      <c r="H555" s="27">
        <f>VLOOKUP(A555,'Medical Examination'!A554:M2889,11,0)</f>
        <v>1</v>
      </c>
      <c r="I555" s="27" t="str">
        <f>VLOOKUP(A555,'Medical Examination'!A554:M2889,10,0)</f>
        <v>No</v>
      </c>
      <c r="J555" s="27" t="str">
        <f>VLOOKUP(A555,'Medical Examination'!A554:M2889,12,0)</f>
        <v>Obesity</v>
      </c>
      <c r="K555" s="27" t="str">
        <f>VLOOKUP(A555,'Medical Examination'!A554:M2889,13,0)</f>
        <v>Normal</v>
      </c>
      <c r="L555" s="27" t="str">
        <f>VLOOKUP(A555,'Hospitalisation Details'!A554:R2897,17,0)</f>
        <v>26-Aug-1997</v>
      </c>
      <c r="M555" s="28">
        <f>VLOOKUP(A555,'Hospitalisation Details'!$A$1:$R$2344,6,0)</f>
        <v>17878.900000000001</v>
      </c>
      <c r="N555" s="27" t="str">
        <f>VLOOKUP(A555,'Hospitalisation Details'!$A$1:$R$2344,14,0)</f>
        <v>tier - 1</v>
      </c>
      <c r="O555" s="27" t="str">
        <f>VLOOKUP(A555,'Hospitalisation Details'!$A$1:$R$2344,15,0)</f>
        <v>tier - 2</v>
      </c>
      <c r="P555" s="27" t="str">
        <f>VLOOKUP(A555,'Hospitalisation Details'!$A$1:$R$2344,16,0)</f>
        <v>R1024</v>
      </c>
      <c r="Q555" s="37">
        <f>VLOOKUP(A555,'Hospitalisation Details'!A554:R2897,18,0)</f>
        <v>25.784301794949801</v>
      </c>
    </row>
    <row r="556" spans="1:17" x14ac:dyDescent="0.25">
      <c r="A556" s="27" t="s">
        <v>1110</v>
      </c>
      <c r="B556" s="27" t="str">
        <f>VLOOKUP(A556,'Customer Name'!A555:E2890,4,0)</f>
        <v>Brian</v>
      </c>
      <c r="C556" s="27">
        <f>VLOOKUP(A556,Table7[#All],2,0)</f>
        <v>51.65</v>
      </c>
      <c r="D556" s="27">
        <f>VLOOKUP(A556,Table7[#All],3,0)</f>
        <v>5.3</v>
      </c>
      <c r="E556" s="27" t="str">
        <f>VLOOKUP(A556,Table7[#All],4,0)</f>
        <v>yes</v>
      </c>
      <c r="F556" s="27" t="str">
        <f>VLOOKUP(A556,Table7[#All],5,0)</f>
        <v>No</v>
      </c>
      <c r="G556" s="27" t="str">
        <f>VLOOKUP(A556,Table7[#All],6,0)</f>
        <v>No</v>
      </c>
      <c r="H556" s="27">
        <f>VLOOKUP(A556,'Medical Examination'!A555:M2890,11,0)</f>
        <v>0</v>
      </c>
      <c r="I556" s="27" t="str">
        <f>VLOOKUP(A556,'Medical Examination'!A555:M2890,10,0)</f>
        <v>No</v>
      </c>
      <c r="J556" s="27" t="str">
        <f>VLOOKUP(A556,'Medical Examination'!A555:M2890,12,0)</f>
        <v>Obesity</v>
      </c>
      <c r="K556" s="27" t="str">
        <f>VLOOKUP(A556,'Medical Examination'!A555:M2890,13,0)</f>
        <v>Normal</v>
      </c>
      <c r="L556" s="27" t="str">
        <f>VLOOKUP(A556,'Hospitalisation Details'!A555:R2898,17,0)</f>
        <v>12-Dec-1976</v>
      </c>
      <c r="M556" s="28">
        <f>VLOOKUP(A556,'Hospitalisation Details'!$A$1:$R$2344,6,0)</f>
        <v>17862.919999999998</v>
      </c>
      <c r="N556" s="27" t="str">
        <f>VLOOKUP(A556,'Hospitalisation Details'!$A$1:$R$2344,14,0)</f>
        <v>tier - 1</v>
      </c>
      <c r="O556" s="27" t="str">
        <f>VLOOKUP(A556,'Hospitalisation Details'!$A$1:$R$2344,15,0)</f>
        <v>tier - 2</v>
      </c>
      <c r="P556" s="27" t="str">
        <f>VLOOKUP(A556,'Hospitalisation Details'!$A$1:$R$2344,16,0)</f>
        <v>R1012</v>
      </c>
      <c r="Q556" s="37">
        <f>VLOOKUP(A556,'Hospitalisation Details'!A555:R2898,18,0)</f>
        <v>46.48596851471595</v>
      </c>
    </row>
    <row r="557" spans="1:17" x14ac:dyDescent="0.25">
      <c r="A557" s="27" t="s">
        <v>1112</v>
      </c>
      <c r="B557" s="27" t="str">
        <f>VLOOKUP(A557,'Customer Name'!A556:E2891,4,0)</f>
        <v>Mike G</v>
      </c>
      <c r="C557" s="27">
        <f>VLOOKUP(A557,Table7[#All],2,0)</f>
        <v>44.52</v>
      </c>
      <c r="D557" s="27">
        <f>VLOOKUP(A557,Table7[#All],3,0)</f>
        <v>8.64</v>
      </c>
      <c r="E557" s="27" t="str">
        <f>VLOOKUP(A557,Table7[#All],4,0)</f>
        <v>yes</v>
      </c>
      <c r="F557" s="27" t="str">
        <f>VLOOKUP(A557,Table7[#All],5,0)</f>
        <v>No</v>
      </c>
      <c r="G557" s="27" t="str">
        <f>VLOOKUP(A557,Table7[#All],6,0)</f>
        <v>Yes</v>
      </c>
      <c r="H557" s="27">
        <f>VLOOKUP(A557,'Medical Examination'!A556:M2891,11,0)</f>
        <v>1</v>
      </c>
      <c r="I557" s="27" t="str">
        <f>VLOOKUP(A557,'Medical Examination'!A556:M2891,10,0)</f>
        <v>No</v>
      </c>
      <c r="J557" s="27" t="str">
        <f>VLOOKUP(A557,'Medical Examination'!A556:M2891,12,0)</f>
        <v>Obesity</v>
      </c>
      <c r="K557" s="27" t="str">
        <f>VLOOKUP(A557,'Medical Examination'!A556:M2891,13,0)</f>
        <v>Diabetes</v>
      </c>
      <c r="L557" s="27" t="str">
        <f>VLOOKUP(A557,'Hospitalisation Details'!A556:R2899,17,0)</f>
        <v>8-Dec-1963</v>
      </c>
      <c r="M557" s="28">
        <f>VLOOKUP(A557,'Hospitalisation Details'!$A$1:$R$2344,6,0)</f>
        <v>17832.599999999999</v>
      </c>
      <c r="N557" s="27" t="str">
        <f>VLOOKUP(A557,'Hospitalisation Details'!$A$1:$R$2344,14,0)</f>
        <v>tier - 1</v>
      </c>
      <c r="O557" s="27" t="str">
        <f>VLOOKUP(A557,'Hospitalisation Details'!$A$1:$R$2344,15,0)</f>
        <v>tier - 2</v>
      </c>
      <c r="P557" s="27" t="str">
        <f>VLOOKUP(A557,'Hospitalisation Details'!$A$1:$R$2344,16,0)</f>
        <v>R1012</v>
      </c>
      <c r="Q557" s="37">
        <f>VLOOKUP(A557,'Hospitalisation Details'!A556:R2899,18,0)</f>
        <v>59.499640933572714</v>
      </c>
    </row>
    <row r="558" spans="1:17" x14ac:dyDescent="0.25">
      <c r="A558" s="27" t="s">
        <v>1114</v>
      </c>
      <c r="B558" s="27" t="str">
        <f>VLOOKUP(A558,'Customer Name'!A557:E2892,4,0)</f>
        <v>Simonezitrone Sr.</v>
      </c>
      <c r="C558" s="27">
        <f>VLOOKUP(A558,Table7[#All],2,0)</f>
        <v>53.29</v>
      </c>
      <c r="D558" s="27">
        <f>VLOOKUP(A558,Table7[#All],3,0)</f>
        <v>4.03</v>
      </c>
      <c r="E558" s="27" t="str">
        <f>VLOOKUP(A558,Table7[#All],4,0)</f>
        <v>No</v>
      </c>
      <c r="F558" s="27" t="str">
        <f>VLOOKUP(A558,Table7[#All],5,0)</f>
        <v>No</v>
      </c>
      <c r="G558" s="27" t="str">
        <f>VLOOKUP(A558,Table7[#All],6,0)</f>
        <v>Yes</v>
      </c>
      <c r="H558" s="27">
        <f>VLOOKUP(A558,'Medical Examination'!A557:M2892,11,0)</f>
        <v>1</v>
      </c>
      <c r="I558" s="27" t="str">
        <f>VLOOKUP(A558,'Medical Examination'!A557:M2892,10,0)</f>
        <v>No</v>
      </c>
      <c r="J558" s="27" t="str">
        <f>VLOOKUP(A558,'Medical Examination'!A557:M2892,12,0)</f>
        <v>Obesity</v>
      </c>
      <c r="K558" s="27" t="str">
        <f>VLOOKUP(A558,'Medical Examination'!A557:M2892,13,0)</f>
        <v>Normal</v>
      </c>
      <c r="L558" s="27" t="str">
        <f>VLOOKUP(A558,'Hospitalisation Details'!A557:R2900,17,0)</f>
        <v>10-Oct-1979</v>
      </c>
      <c r="M558" s="28">
        <f>VLOOKUP(A558,'Hospitalisation Details'!$A$1:$R$2344,6,0)</f>
        <v>17779.939999999999</v>
      </c>
      <c r="N558" s="27" t="str">
        <f>VLOOKUP(A558,'Hospitalisation Details'!$A$1:$R$2344,14,0)</f>
        <v>tier - 1</v>
      </c>
      <c r="O558" s="27" t="str">
        <f>VLOOKUP(A558,'Hospitalisation Details'!$A$1:$R$2344,15,0)</f>
        <v>tier - 2</v>
      </c>
      <c r="P558" s="27" t="str">
        <f>VLOOKUP(A558,'Hospitalisation Details'!$A$1:$R$2344,16,0)</f>
        <v>R1012</v>
      </c>
      <c r="Q558" s="37">
        <f>VLOOKUP(A558,'Hospitalisation Details'!A557:R2900,18,0)</f>
        <v>43.661170601119494</v>
      </c>
    </row>
    <row r="559" spans="1:17" x14ac:dyDescent="0.25">
      <c r="A559" s="27" t="s">
        <v>1116</v>
      </c>
      <c r="B559" s="27" t="str">
        <f>VLOOKUP(A559,'Customer Name'!A558:E2893,4,0)</f>
        <v>Nicholas</v>
      </c>
      <c r="C559" s="27">
        <f>VLOOKUP(A559,Table7[#All],2,0)</f>
        <v>46.63</v>
      </c>
      <c r="D559" s="27">
        <f>VLOOKUP(A559,Table7[#All],3,0)</f>
        <v>4.26</v>
      </c>
      <c r="E559" s="27" t="str">
        <f>VLOOKUP(A559,Table7[#All],4,0)</f>
        <v>yes</v>
      </c>
      <c r="F559" s="27" t="str">
        <f>VLOOKUP(A559,Table7[#All],5,0)</f>
        <v>No</v>
      </c>
      <c r="G559" s="27" t="str">
        <f>VLOOKUP(A559,Table7[#All],6,0)</f>
        <v>No</v>
      </c>
      <c r="H559" s="27">
        <f>VLOOKUP(A559,'Medical Examination'!A558:M2893,11,0)</f>
        <v>2</v>
      </c>
      <c r="I559" s="27" t="str">
        <f>VLOOKUP(A559,'Medical Examination'!A558:M2893,10,0)</f>
        <v>No</v>
      </c>
      <c r="J559" s="27" t="str">
        <f>VLOOKUP(A559,'Medical Examination'!A558:M2893,12,0)</f>
        <v>Obesity</v>
      </c>
      <c r="K559" s="27" t="str">
        <f>VLOOKUP(A559,'Medical Examination'!A558:M2893,13,0)</f>
        <v>Normal</v>
      </c>
      <c r="L559" s="27" t="str">
        <f>VLOOKUP(A559,'Hospitalisation Details'!A558:R2901,17,0)</f>
        <v>21-Jun-1966</v>
      </c>
      <c r="M559" s="28">
        <f>VLOOKUP(A559,'Hospitalisation Details'!$A$1:$R$2344,6,0)</f>
        <v>17777.73</v>
      </c>
      <c r="N559" s="27" t="str">
        <f>VLOOKUP(A559,'Hospitalisation Details'!$A$1:$R$2344,14,0)</f>
        <v>tier - 1</v>
      </c>
      <c r="O559" s="27" t="str">
        <f>VLOOKUP(A559,'Hospitalisation Details'!$A$1:$R$2344,15,0)</f>
        <v>tier - 3</v>
      </c>
      <c r="P559" s="27" t="str">
        <f>VLOOKUP(A559,'Hospitalisation Details'!$A$1:$R$2344,16,0)</f>
        <v>R1012</v>
      </c>
      <c r="Q559" s="37">
        <f>VLOOKUP(A559,'Hospitalisation Details'!A558:R2901,18,0)</f>
        <v>56.965067975830813</v>
      </c>
    </row>
    <row r="560" spans="1:17" x14ac:dyDescent="0.25">
      <c r="A560" s="27" t="s">
        <v>1118</v>
      </c>
      <c r="B560" s="27" t="str">
        <f>VLOOKUP(A560,'Customer Name'!A559:E2894,4,0)</f>
        <v>Angela M</v>
      </c>
      <c r="C560" s="27">
        <f>VLOOKUP(A560,Table7[#All],2,0)</f>
        <v>28.88</v>
      </c>
      <c r="D560" s="27">
        <f>VLOOKUP(A560,Table7[#All],3,0)</f>
        <v>5.35</v>
      </c>
      <c r="E560" s="27" t="str">
        <f>VLOOKUP(A560,Table7[#All],4,0)</f>
        <v>No</v>
      </c>
      <c r="F560" s="27" t="str">
        <f>VLOOKUP(A560,Table7[#All],5,0)</f>
        <v>No</v>
      </c>
      <c r="G560" s="27" t="str">
        <f>VLOOKUP(A560,Table7[#All],6,0)</f>
        <v>Yes</v>
      </c>
      <c r="H560" s="27">
        <f>VLOOKUP(A560,'Medical Examination'!A559:M2894,11,0)</f>
        <v>1</v>
      </c>
      <c r="I560" s="27" t="str">
        <f>VLOOKUP(A560,'Medical Examination'!A559:M2894,10,0)</f>
        <v>yes</v>
      </c>
      <c r="J560" s="27" t="str">
        <f>VLOOKUP(A560,'Medical Examination'!A559:M2894,12,0)</f>
        <v>Overweight</v>
      </c>
      <c r="K560" s="27" t="str">
        <f>VLOOKUP(A560,'Medical Examination'!A559:M2894,13,0)</f>
        <v>Normal</v>
      </c>
      <c r="L560" s="27" t="str">
        <f>VLOOKUP(A560,'Hospitalisation Details'!A559:R2902,17,0)</f>
        <v>14-Jul-2003</v>
      </c>
      <c r="M560" s="28">
        <f>VLOOKUP(A560,'Hospitalisation Details'!$A$1:$R$2344,6,0)</f>
        <v>17748.509999999998</v>
      </c>
      <c r="N560" s="27" t="str">
        <f>VLOOKUP(A560,'Hospitalisation Details'!$A$1:$R$2344,14,0)</f>
        <v>tier - 1</v>
      </c>
      <c r="O560" s="27" t="str">
        <f>VLOOKUP(A560,'Hospitalisation Details'!$A$1:$R$2344,15,0)</f>
        <v>tier - 1</v>
      </c>
      <c r="P560" s="27" t="str">
        <f>VLOOKUP(A560,'Hospitalisation Details'!$A$1:$R$2344,16,0)</f>
        <v>R1012</v>
      </c>
      <c r="Q560" s="37">
        <f>VLOOKUP(A560,'Hospitalisation Details'!A559:R2902,18,0)</f>
        <v>19.902086049543676</v>
      </c>
    </row>
    <row r="561" spans="1:17" x14ac:dyDescent="0.25">
      <c r="A561" s="27" t="s">
        <v>1120</v>
      </c>
      <c r="B561" s="27" t="str">
        <f>VLOOKUP(A561,'Customer Name'!A560:E2895,4,0)</f>
        <v>Oz</v>
      </c>
      <c r="C561" s="27">
        <f>VLOOKUP(A561,Table7[#All],2,0)</f>
        <v>23.98</v>
      </c>
      <c r="D561" s="27">
        <f>VLOOKUP(A561,Table7[#All],3,0)</f>
        <v>4.9000000000000004</v>
      </c>
      <c r="E561" s="27" t="str">
        <f>VLOOKUP(A561,Table7[#All],4,0)</f>
        <v>No</v>
      </c>
      <c r="F561" s="27" t="str">
        <f>VLOOKUP(A561,Table7[#All],5,0)</f>
        <v>No</v>
      </c>
      <c r="G561" s="27" t="str">
        <f>VLOOKUP(A561,Table7[#All],6,0)</f>
        <v>No</v>
      </c>
      <c r="H561" s="27">
        <f>VLOOKUP(A561,'Medical Examination'!A560:M2895,11,0)</f>
        <v>0</v>
      </c>
      <c r="I561" s="27" t="str">
        <f>VLOOKUP(A561,'Medical Examination'!A560:M2895,10,0)</f>
        <v>No</v>
      </c>
      <c r="J561" s="27" t="str">
        <f>VLOOKUP(A561,'Medical Examination'!A560:M2895,12,0)</f>
        <v>Normal Weight</v>
      </c>
      <c r="K561" s="27" t="str">
        <f>VLOOKUP(A561,'Medical Examination'!A560:M2895,13,0)</f>
        <v>Normal</v>
      </c>
      <c r="L561" s="27" t="str">
        <f>VLOOKUP(A561,'Hospitalisation Details'!A560:R2903,17,0)</f>
        <v>1-Jul-1994</v>
      </c>
      <c r="M561" s="28">
        <f>VLOOKUP(A561,'Hospitalisation Details'!$A$1:$R$2344,6,0)</f>
        <v>17663.14</v>
      </c>
      <c r="N561" s="27" t="str">
        <f>VLOOKUP(A561,'Hospitalisation Details'!$A$1:$R$2344,14,0)</f>
        <v>tier - 1</v>
      </c>
      <c r="O561" s="27" t="str">
        <f>VLOOKUP(A561,'Hospitalisation Details'!$A$1:$R$2344,15,0)</f>
        <v>tier - 3</v>
      </c>
      <c r="P561" s="27" t="str">
        <f>VLOOKUP(A561,'Hospitalisation Details'!$A$1:$R$2344,16,0)</f>
        <v>R1013</v>
      </c>
      <c r="Q561" s="37">
        <f>VLOOKUP(A561,'Hospitalisation Details'!A560:R2903,18,0)</f>
        <v>28.937665419366613</v>
      </c>
    </row>
    <row r="562" spans="1:17" x14ac:dyDescent="0.25">
      <c r="A562" s="27" t="s">
        <v>1122</v>
      </c>
      <c r="B562" s="27" t="str">
        <f>VLOOKUP(A562,'Customer Name'!A561:E2896,4,0)</f>
        <v>Erin M.</v>
      </c>
      <c r="C562" s="27">
        <f>VLOOKUP(A562,Table7[#All],2,0)</f>
        <v>23.65</v>
      </c>
      <c r="D562" s="27">
        <f>VLOOKUP(A562,Table7[#All],3,0)</f>
        <v>4.5</v>
      </c>
      <c r="E562" s="27" t="str">
        <f>VLOOKUP(A562,Table7[#All],4,0)</f>
        <v>No</v>
      </c>
      <c r="F562" s="27" t="str">
        <f>VLOOKUP(A562,Table7[#All],5,0)</f>
        <v>No</v>
      </c>
      <c r="G562" s="27" t="str">
        <f>VLOOKUP(A562,Table7[#All],6,0)</f>
        <v>No</v>
      </c>
      <c r="H562" s="27">
        <f>VLOOKUP(A562,'Medical Examination'!A561:M2896,11,0)</f>
        <v>0</v>
      </c>
      <c r="I562" s="27" t="str">
        <f>VLOOKUP(A562,'Medical Examination'!A561:M2896,10,0)</f>
        <v>No</v>
      </c>
      <c r="J562" s="27" t="str">
        <f>VLOOKUP(A562,'Medical Examination'!A561:M2896,12,0)</f>
        <v>Normal Weight</v>
      </c>
      <c r="K562" s="27" t="str">
        <f>VLOOKUP(A562,'Medical Examination'!A561:M2896,13,0)</f>
        <v>Normal</v>
      </c>
      <c r="L562" s="27" t="str">
        <f>VLOOKUP(A562,'Hospitalisation Details'!A561:R2904,17,0)</f>
        <v>25-Oct-1990</v>
      </c>
      <c r="M562" s="28">
        <f>VLOOKUP(A562,'Hospitalisation Details'!$A$1:$R$2344,6,0)</f>
        <v>17626.240000000002</v>
      </c>
      <c r="N562" s="27" t="str">
        <f>VLOOKUP(A562,'Hospitalisation Details'!$A$1:$R$2344,14,0)</f>
        <v>tier - 1</v>
      </c>
      <c r="O562" s="27" t="str">
        <f>VLOOKUP(A562,'Hospitalisation Details'!$A$1:$R$2344,15,0)</f>
        <v>tier - 3</v>
      </c>
      <c r="P562" s="27" t="str">
        <f>VLOOKUP(A562,'Hospitalisation Details'!$A$1:$R$2344,16,0)</f>
        <v>R1013</v>
      </c>
      <c r="Q562" s="37">
        <f>VLOOKUP(A562,'Hospitalisation Details'!A561:R2904,18,0)</f>
        <v>32.620067643742949</v>
      </c>
    </row>
    <row r="563" spans="1:17" x14ac:dyDescent="0.25">
      <c r="A563" s="27" t="s">
        <v>1124</v>
      </c>
      <c r="B563" s="27" t="str">
        <f>VLOOKUP(A563,'Customer Name'!A562:E2897,4,0)</f>
        <v>Bobby E.</v>
      </c>
      <c r="C563" s="27">
        <f>VLOOKUP(A563,Table7[#All],2,0)</f>
        <v>49.09</v>
      </c>
      <c r="D563" s="27">
        <f>VLOOKUP(A563,Table7[#All],3,0)</f>
        <v>8.3800000000000008</v>
      </c>
      <c r="E563" s="27" t="str">
        <f>VLOOKUP(A563,Table7[#All],4,0)</f>
        <v>yes</v>
      </c>
      <c r="F563" s="27" t="str">
        <f>VLOOKUP(A563,Table7[#All],5,0)</f>
        <v>No</v>
      </c>
      <c r="G563" s="27" t="str">
        <f>VLOOKUP(A563,Table7[#All],6,0)</f>
        <v>No</v>
      </c>
      <c r="H563" s="27">
        <f>VLOOKUP(A563,'Medical Examination'!A562:M2897,11,0)</f>
        <v>2</v>
      </c>
      <c r="I563" s="27" t="str">
        <f>VLOOKUP(A563,'Medical Examination'!A562:M2897,10,0)</f>
        <v>No</v>
      </c>
      <c r="J563" s="27" t="str">
        <f>VLOOKUP(A563,'Medical Examination'!A562:M2897,12,0)</f>
        <v>Obesity</v>
      </c>
      <c r="K563" s="27" t="str">
        <f>VLOOKUP(A563,'Medical Examination'!A562:M2897,13,0)</f>
        <v>Diabetes</v>
      </c>
      <c r="L563" s="27" t="str">
        <f>VLOOKUP(A563,'Hospitalisation Details'!A562:R2905,17,0)</f>
        <v>26-Jul-1970</v>
      </c>
      <c r="M563" s="28">
        <f>VLOOKUP(A563,'Hospitalisation Details'!$A$1:$R$2344,6,0)</f>
        <v>17584.72</v>
      </c>
      <c r="N563" s="27" t="str">
        <f>VLOOKUP(A563,'Hospitalisation Details'!$A$1:$R$2344,14,0)</f>
        <v>tier - 1</v>
      </c>
      <c r="O563" s="27" t="str">
        <f>VLOOKUP(A563,'Hospitalisation Details'!$A$1:$R$2344,15,0)</f>
        <v>tier - 3</v>
      </c>
      <c r="P563" s="27" t="str">
        <f>VLOOKUP(A563,'Hospitalisation Details'!$A$1:$R$2344,16,0)</f>
        <v>R1012</v>
      </c>
      <c r="Q563" s="37">
        <f>VLOOKUP(A563,'Hospitalisation Details'!A562:R2905,18,0)</f>
        <v>52.869238959590326</v>
      </c>
    </row>
    <row r="564" spans="1:17" x14ac:dyDescent="0.25">
      <c r="A564" s="27" t="s">
        <v>1126</v>
      </c>
      <c r="B564" s="27" t="str">
        <f>VLOOKUP(A564,'Customer Name'!A563:E2898,4,0)</f>
        <v>Daniel P.</v>
      </c>
      <c r="C564" s="27">
        <f>VLOOKUP(A564,Table7[#All],2,0)</f>
        <v>28.024999999999999</v>
      </c>
      <c r="D564" s="27">
        <f>VLOOKUP(A564,Table7[#All],3,0)</f>
        <v>7.03</v>
      </c>
      <c r="E564" s="27" t="str">
        <f>VLOOKUP(A564,Table7[#All],4,0)</f>
        <v>No</v>
      </c>
      <c r="F564" s="27" t="str">
        <f>VLOOKUP(A564,Table7[#All],5,0)</f>
        <v>No</v>
      </c>
      <c r="G564" s="27" t="str">
        <f>VLOOKUP(A564,Table7[#All],6,0)</f>
        <v>No</v>
      </c>
      <c r="H564" s="27">
        <f>VLOOKUP(A564,'Medical Examination'!A563:M2898,11,0)</f>
        <v>0</v>
      </c>
      <c r="I564" s="27" t="str">
        <f>VLOOKUP(A564,'Medical Examination'!A563:M2898,10,0)</f>
        <v>yes</v>
      </c>
      <c r="J564" s="27" t="str">
        <f>VLOOKUP(A564,'Medical Examination'!A563:M2898,12,0)</f>
        <v>Overweight</v>
      </c>
      <c r="K564" s="27" t="str">
        <f>VLOOKUP(A564,'Medical Examination'!A563:M2898,13,0)</f>
        <v>Diabetes</v>
      </c>
      <c r="L564" s="27" t="str">
        <f>VLOOKUP(A564,'Hospitalisation Details'!A563:R2906,17,0)</f>
        <v>25-Aug-2002</v>
      </c>
      <c r="M564" s="28">
        <f>VLOOKUP(A564,'Hospitalisation Details'!$A$1:$R$2344,6,0)</f>
        <v>17560.38</v>
      </c>
      <c r="N564" s="27" t="str">
        <f>VLOOKUP(A564,'Hospitalisation Details'!$A$1:$R$2344,14,0)</f>
        <v>tier - 1</v>
      </c>
      <c r="O564" s="27" t="str">
        <f>VLOOKUP(A564,'Hospitalisation Details'!$A$1:$R$2344,15,0)</f>
        <v>tier - 1</v>
      </c>
      <c r="P564" s="27" t="str">
        <f>VLOOKUP(A564,'Hospitalisation Details'!$A$1:$R$2344,16,0)</f>
        <v>R1012</v>
      </c>
      <c r="Q564" s="37">
        <f>VLOOKUP(A564,'Hospitalisation Details'!A563:R2906,18,0)</f>
        <v>20.787056627255755</v>
      </c>
    </row>
    <row r="565" spans="1:17" x14ac:dyDescent="0.25">
      <c r="A565" s="27" t="s">
        <v>1128</v>
      </c>
      <c r="B565" s="27" t="str">
        <f>VLOOKUP(A565,'Customer Name'!A564:E2899,4,0)</f>
        <v>Marie E.</v>
      </c>
      <c r="C565" s="27">
        <f>VLOOKUP(A565,Table7[#All],2,0)</f>
        <v>43.32</v>
      </c>
      <c r="D565" s="27">
        <f>VLOOKUP(A565,Table7[#All],3,0)</f>
        <v>8.75</v>
      </c>
      <c r="E565" s="27" t="str">
        <f>VLOOKUP(A565,Table7[#All],4,0)</f>
        <v>yes</v>
      </c>
      <c r="F565" s="27" t="str">
        <f>VLOOKUP(A565,Table7[#All],5,0)</f>
        <v>No</v>
      </c>
      <c r="G565" s="27" t="str">
        <f>VLOOKUP(A565,Table7[#All],6,0)</f>
        <v>Yes</v>
      </c>
      <c r="H565" s="27">
        <f>VLOOKUP(A565,'Medical Examination'!A564:M2899,11,0)</f>
        <v>1</v>
      </c>
      <c r="I565" s="27" t="str">
        <f>VLOOKUP(A565,'Medical Examination'!A564:M2899,10,0)</f>
        <v>No</v>
      </c>
      <c r="J565" s="27" t="str">
        <f>VLOOKUP(A565,'Medical Examination'!A564:M2899,12,0)</f>
        <v>Obesity</v>
      </c>
      <c r="K565" s="27" t="str">
        <f>VLOOKUP(A565,'Medical Examination'!A564:M2899,13,0)</f>
        <v>Diabetes</v>
      </c>
      <c r="L565" s="27" t="str">
        <f>VLOOKUP(A565,'Hospitalisation Details'!A564:R2907,17,0)</f>
        <v>16-Nov-1963</v>
      </c>
      <c r="M565" s="28">
        <f>VLOOKUP(A565,'Hospitalisation Details'!$A$1:$R$2344,6,0)</f>
        <v>17556.88</v>
      </c>
      <c r="N565" s="27" t="str">
        <f>VLOOKUP(A565,'Hospitalisation Details'!$A$1:$R$2344,14,0)</f>
        <v>tier - 1</v>
      </c>
      <c r="O565" s="27" t="str">
        <f>VLOOKUP(A565,'Hospitalisation Details'!$A$1:$R$2344,15,0)</f>
        <v>tier - 2</v>
      </c>
      <c r="P565" s="27" t="str">
        <f>VLOOKUP(A565,'Hospitalisation Details'!$A$1:$R$2344,16,0)</f>
        <v>R1012</v>
      </c>
      <c r="Q565" s="37">
        <f>VLOOKUP(A565,'Hospitalisation Details'!A564:R2907,18,0)</f>
        <v>59.559874326750453</v>
      </c>
    </row>
    <row r="566" spans="1:17" x14ac:dyDescent="0.25">
      <c r="A566" s="27" t="s">
        <v>1130</v>
      </c>
      <c r="B566" s="27" t="str">
        <f>VLOOKUP(A566,'Customer Name'!A565:E2900,4,0)</f>
        <v>.  Katie</v>
      </c>
      <c r="C566" s="27">
        <f>VLOOKUP(A566,Table7[#All],2,0)</f>
        <v>45.92</v>
      </c>
      <c r="D566" s="27">
        <f>VLOOKUP(A566,Table7[#All],3,0)</f>
        <v>9.51</v>
      </c>
      <c r="E566" s="27" t="str">
        <f>VLOOKUP(A566,Table7[#All],4,0)</f>
        <v>No</v>
      </c>
      <c r="F566" s="27" t="str">
        <f>VLOOKUP(A566,Table7[#All],5,0)</f>
        <v>No</v>
      </c>
      <c r="G566" s="27" t="str">
        <f>VLOOKUP(A566,Table7[#All],6,0)</f>
        <v>No</v>
      </c>
      <c r="H566" s="27">
        <f>VLOOKUP(A566,'Medical Examination'!A565:M2900,11,0)</f>
        <v>0</v>
      </c>
      <c r="I566" s="27" t="str">
        <f>VLOOKUP(A566,'Medical Examination'!A565:M2900,10,0)</f>
        <v>No</v>
      </c>
      <c r="J566" s="27" t="str">
        <f>VLOOKUP(A566,'Medical Examination'!A565:M2900,12,0)</f>
        <v>Obesity</v>
      </c>
      <c r="K566" s="27" t="str">
        <f>VLOOKUP(A566,'Medical Examination'!A565:M2900,13,0)</f>
        <v>Diabetes</v>
      </c>
      <c r="L566" s="27" t="str">
        <f>VLOOKUP(A566,'Hospitalisation Details'!A565:R2908,17,0)</f>
        <v>12-Jul-1968</v>
      </c>
      <c r="M566" s="28">
        <f>VLOOKUP(A566,'Hospitalisation Details'!$A$1:$R$2344,6,0)</f>
        <v>17507.47</v>
      </c>
      <c r="N566" s="27" t="str">
        <f>VLOOKUP(A566,'Hospitalisation Details'!$A$1:$R$2344,14,0)</f>
        <v>tier - 1</v>
      </c>
      <c r="O566" s="27" t="str">
        <f>VLOOKUP(A566,'Hospitalisation Details'!$A$1:$R$2344,15,0)</f>
        <v>tier - 1</v>
      </c>
      <c r="P566" s="27" t="str">
        <f>VLOOKUP(A566,'Hospitalisation Details'!$A$1:$R$2344,16,0)</f>
        <v>R1026</v>
      </c>
      <c r="Q566" s="37">
        <f>VLOOKUP(A566,'Hospitalisation Details'!A565:R2908,18,0)</f>
        <v>54.904859685147159</v>
      </c>
    </row>
    <row r="567" spans="1:17" x14ac:dyDescent="0.25">
      <c r="A567" s="27" t="s">
        <v>1132</v>
      </c>
      <c r="B567" s="27" t="str">
        <f>VLOOKUP(A567,'Customer Name'!A566:E2901,4,0)</f>
        <v>Eric D</v>
      </c>
      <c r="C567" s="27">
        <f>VLOOKUP(A567,Table7[#All],2,0)</f>
        <v>44.03</v>
      </c>
      <c r="D567" s="27">
        <f>VLOOKUP(A567,Table7[#All],3,0)</f>
        <v>9.36</v>
      </c>
      <c r="E567" s="27" t="str">
        <f>VLOOKUP(A567,Table7[#All],4,0)</f>
        <v>No</v>
      </c>
      <c r="F567" s="27" t="str">
        <f>VLOOKUP(A567,Table7[#All],5,0)</f>
        <v>No</v>
      </c>
      <c r="G567" s="27" t="str">
        <f>VLOOKUP(A567,Table7[#All],6,0)</f>
        <v>No</v>
      </c>
      <c r="H567" s="27">
        <f>VLOOKUP(A567,'Medical Examination'!A566:M2901,11,0)</f>
        <v>0</v>
      </c>
      <c r="I567" s="27" t="str">
        <f>VLOOKUP(A567,'Medical Examination'!A566:M2901,10,0)</f>
        <v>No</v>
      </c>
      <c r="J567" s="27" t="str">
        <f>VLOOKUP(A567,'Medical Examination'!A566:M2901,12,0)</f>
        <v>Obesity</v>
      </c>
      <c r="K567" s="27" t="str">
        <f>VLOOKUP(A567,'Medical Examination'!A566:M2901,13,0)</f>
        <v>Diabetes</v>
      </c>
      <c r="L567" s="27" t="str">
        <f>VLOOKUP(A567,'Hospitalisation Details'!A566:R2909,17,0)</f>
        <v>16-Jun-1965</v>
      </c>
      <c r="M567" s="28">
        <f>VLOOKUP(A567,'Hospitalisation Details'!$A$1:$R$2344,6,0)</f>
        <v>17505.650000000001</v>
      </c>
      <c r="N567" s="27" t="str">
        <f>VLOOKUP(A567,'Hospitalisation Details'!$A$1:$R$2344,14,0)</f>
        <v>tier - 1</v>
      </c>
      <c r="O567" s="27" t="str">
        <f>VLOOKUP(A567,'Hospitalisation Details'!$A$1:$R$2344,15,0)</f>
        <v>tier - 2</v>
      </c>
      <c r="P567" s="27" t="str">
        <f>VLOOKUP(A567,'Hospitalisation Details'!$A$1:$R$2344,16,0)</f>
        <v>R1023</v>
      </c>
      <c r="Q567" s="37">
        <f>VLOOKUP(A567,'Hospitalisation Details'!A566:R2909,18,0)</f>
        <v>57.978746113508741</v>
      </c>
    </row>
    <row r="568" spans="1:17" x14ac:dyDescent="0.25">
      <c r="A568" s="27" t="s">
        <v>1134</v>
      </c>
      <c r="B568" s="27" t="str">
        <f>VLOOKUP(A568,'Customer Name'!A567:E2902,4,0)</f>
        <v>Tara</v>
      </c>
      <c r="C568" s="27">
        <f>VLOOKUP(A568,Table7[#All],2,0)</f>
        <v>24.6</v>
      </c>
      <c r="D568" s="27">
        <f>VLOOKUP(A568,Table7[#All],3,0)</f>
        <v>4.8099999999999996</v>
      </c>
      <c r="E568" s="27" t="str">
        <f>VLOOKUP(A568,Table7[#All],4,0)</f>
        <v>No</v>
      </c>
      <c r="F568" s="27" t="str">
        <f>VLOOKUP(A568,Table7[#All],5,0)</f>
        <v>No</v>
      </c>
      <c r="G568" s="27" t="str">
        <f>VLOOKUP(A568,Table7[#All],6,0)</f>
        <v>No</v>
      </c>
      <c r="H568" s="27">
        <f>VLOOKUP(A568,'Medical Examination'!A567:M2902,11,0)</f>
        <v>0</v>
      </c>
      <c r="I568" s="27" t="str">
        <f>VLOOKUP(A568,'Medical Examination'!A567:M2902,10,0)</f>
        <v>yes</v>
      </c>
      <c r="J568" s="27" t="str">
        <f>VLOOKUP(A568,'Medical Examination'!A567:M2902,12,0)</f>
        <v>Normal Weight</v>
      </c>
      <c r="K568" s="27" t="str">
        <f>VLOOKUP(A568,'Medical Examination'!A567:M2902,13,0)</f>
        <v>Normal</v>
      </c>
      <c r="L568" s="27" t="str">
        <f>VLOOKUP(A568,'Hospitalisation Details'!A567:R2910,17,0)</f>
        <v>29-Dec-1990</v>
      </c>
      <c r="M568" s="28">
        <f>VLOOKUP(A568,'Hospitalisation Details'!$A$1:$R$2344,6,0)</f>
        <v>17496.310000000001</v>
      </c>
      <c r="N568" s="27" t="str">
        <f>VLOOKUP(A568,'Hospitalisation Details'!$A$1:$R$2344,14,0)</f>
        <v>tier - 1</v>
      </c>
      <c r="O568" s="27" t="str">
        <f>VLOOKUP(A568,'Hospitalisation Details'!$A$1:$R$2344,15,0)</f>
        <v>tier - 2</v>
      </c>
      <c r="P568" s="27" t="str">
        <f>VLOOKUP(A568,'Hospitalisation Details'!$A$1:$R$2344,16,0)</f>
        <v>R1011</v>
      </c>
      <c r="Q568" s="37">
        <f>VLOOKUP(A568,'Hospitalisation Details'!A567:R2910,18,0)</f>
        <v>32.442100177162182</v>
      </c>
    </row>
    <row r="569" spans="1:17" x14ac:dyDescent="0.25">
      <c r="A569" s="27" t="s">
        <v>1136</v>
      </c>
      <c r="B569" s="27" t="str">
        <f>VLOOKUP(A569,'Customer Name'!A568:E2903,4,0)</f>
        <v>Haley L</v>
      </c>
      <c r="C569" s="27">
        <f>VLOOKUP(A569,Table7[#All],2,0)</f>
        <v>49.15</v>
      </c>
      <c r="D569" s="27">
        <f>VLOOKUP(A569,Table7[#All],3,0)</f>
        <v>8.08</v>
      </c>
      <c r="E569" s="27" t="str">
        <f>VLOOKUP(A569,Table7[#All],4,0)</f>
        <v>No</v>
      </c>
      <c r="F569" s="27" t="str">
        <f>VLOOKUP(A569,Table7[#All],5,0)</f>
        <v>No</v>
      </c>
      <c r="G569" s="27" t="str">
        <f>VLOOKUP(A569,Table7[#All],6,0)</f>
        <v>No</v>
      </c>
      <c r="H569" s="27">
        <f>VLOOKUP(A569,'Medical Examination'!A568:M2903,11,0)</f>
        <v>0</v>
      </c>
      <c r="I569" s="27" t="str">
        <f>VLOOKUP(A569,'Medical Examination'!A568:M2903,10,0)</f>
        <v>No</v>
      </c>
      <c r="J569" s="27" t="str">
        <f>VLOOKUP(A569,'Medical Examination'!A568:M2903,12,0)</f>
        <v>Obesity</v>
      </c>
      <c r="K569" s="27" t="str">
        <f>VLOOKUP(A569,'Medical Examination'!A568:M2903,13,0)</f>
        <v>Diabetes</v>
      </c>
      <c r="L569" s="27" t="str">
        <f>VLOOKUP(A569,'Hospitalisation Details'!A568:R2911,17,0)</f>
        <v>8-Jun-1971</v>
      </c>
      <c r="M569" s="28">
        <f>VLOOKUP(A569,'Hospitalisation Details'!$A$1:$R$2344,6,0)</f>
        <v>17479.53</v>
      </c>
      <c r="N569" s="27" t="str">
        <f>VLOOKUP(A569,'Hospitalisation Details'!$A$1:$R$2344,14,0)</f>
        <v>tier - 1</v>
      </c>
      <c r="O569" s="27" t="str">
        <f>VLOOKUP(A569,'Hospitalisation Details'!$A$1:$R$2344,15,0)</f>
        <v>tier - 1</v>
      </c>
      <c r="P569" s="27" t="str">
        <f>VLOOKUP(A569,'Hospitalisation Details'!$A$1:$R$2344,16,0)</f>
        <v>R1012</v>
      </c>
      <c r="Q569" s="37">
        <f>VLOOKUP(A569,'Hospitalisation Details'!A568:R2911,18,0)</f>
        <v>52.000671556979022</v>
      </c>
    </row>
    <row r="570" spans="1:17" x14ac:dyDescent="0.25">
      <c r="A570" s="27" t="s">
        <v>1138</v>
      </c>
      <c r="B570" s="27" t="str">
        <f>VLOOKUP(A570,'Customer Name'!A569:E2904,4,0)</f>
        <v>Kayla B.</v>
      </c>
      <c r="C570" s="27">
        <f>VLOOKUP(A570,Table7[#All],2,0)</f>
        <v>28.31</v>
      </c>
      <c r="D570" s="27">
        <f>VLOOKUP(A570,Table7[#All],3,0)</f>
        <v>6.29</v>
      </c>
      <c r="E570" s="27" t="str">
        <f>VLOOKUP(A570,Table7[#All],4,0)</f>
        <v>No</v>
      </c>
      <c r="F570" s="27" t="str">
        <f>VLOOKUP(A570,Table7[#All],5,0)</f>
        <v>No</v>
      </c>
      <c r="G570" s="27" t="str">
        <f>VLOOKUP(A570,Table7[#All],6,0)</f>
        <v>Yes</v>
      </c>
      <c r="H570" s="27">
        <f>VLOOKUP(A570,'Medical Examination'!A569:M2904,11,0)</f>
        <v>1</v>
      </c>
      <c r="I570" s="27" t="str">
        <f>VLOOKUP(A570,'Medical Examination'!A569:M2904,10,0)</f>
        <v>yes</v>
      </c>
      <c r="J570" s="27" t="str">
        <f>VLOOKUP(A570,'Medical Examination'!A569:M2904,12,0)</f>
        <v>Overweight</v>
      </c>
      <c r="K570" s="27" t="str">
        <f>VLOOKUP(A570,'Medical Examination'!A569:M2904,13,0)</f>
        <v>Prediabetes</v>
      </c>
      <c r="L570" s="27" t="str">
        <f>VLOOKUP(A570,'Hospitalisation Details'!A569:R2912,17,0)</f>
        <v>2-Nov-2003</v>
      </c>
      <c r="M570" s="28">
        <f>VLOOKUP(A570,'Hospitalisation Details'!$A$1:$R$2344,6,0)</f>
        <v>17468.98</v>
      </c>
      <c r="N570" s="27" t="str">
        <f>VLOOKUP(A570,'Hospitalisation Details'!$A$1:$R$2344,14,0)</f>
        <v>tier - 2</v>
      </c>
      <c r="O570" s="27" t="str">
        <f>VLOOKUP(A570,'Hospitalisation Details'!$A$1:$R$2344,15,0)</f>
        <v>tier - 1</v>
      </c>
      <c r="P570" s="27" t="str">
        <f>VLOOKUP(A570,'Hospitalisation Details'!$A$1:$R$2344,16,0)</f>
        <v>R1012</v>
      </c>
      <c r="Q570" s="37">
        <f>VLOOKUP(A570,'Hospitalisation Details'!A569:R2912,18,0)</f>
        <v>19.598174706649282</v>
      </c>
    </row>
    <row r="571" spans="1:17" x14ac:dyDescent="0.25">
      <c r="A571" s="27" t="s">
        <v>1140</v>
      </c>
      <c r="B571" s="27" t="str">
        <f>VLOOKUP(A571,'Customer Name'!A570:E2905,4,0)</f>
        <v>Mark D.</v>
      </c>
      <c r="C571" s="27">
        <f>VLOOKUP(A571,Table7[#All],2,0)</f>
        <v>22.99</v>
      </c>
      <c r="D571" s="27">
        <f>VLOOKUP(A571,Table7[#All],3,0)</f>
        <v>6.29</v>
      </c>
      <c r="E571" s="27" t="str">
        <f>VLOOKUP(A571,Table7[#All],4,0)</f>
        <v>No</v>
      </c>
      <c r="F571" s="27" t="str">
        <f>VLOOKUP(A571,Table7[#All],5,0)</f>
        <v>No</v>
      </c>
      <c r="G571" s="27" t="str">
        <f>VLOOKUP(A571,Table7[#All],6,0)</f>
        <v>No</v>
      </c>
      <c r="H571" s="27">
        <f>VLOOKUP(A571,'Medical Examination'!A570:M2905,11,0)</f>
        <v>1</v>
      </c>
      <c r="I571" s="27" t="str">
        <f>VLOOKUP(A571,'Medical Examination'!A570:M2905,10,0)</f>
        <v>yes</v>
      </c>
      <c r="J571" s="27" t="str">
        <f>VLOOKUP(A571,'Medical Examination'!A570:M2905,12,0)</f>
        <v>Normal Weight</v>
      </c>
      <c r="K571" s="27" t="str">
        <f>VLOOKUP(A571,'Medical Examination'!A570:M2905,13,0)</f>
        <v>Prediabetes</v>
      </c>
      <c r="L571" s="27" t="str">
        <f>VLOOKUP(A571,'Hospitalisation Details'!A570:R2913,17,0)</f>
        <v>18-Oct-1992</v>
      </c>
      <c r="M571" s="28">
        <f>VLOOKUP(A571,'Hospitalisation Details'!$A$1:$R$2344,6,0)</f>
        <v>17361.77</v>
      </c>
      <c r="N571" s="27" t="str">
        <f>VLOOKUP(A571,'Hospitalisation Details'!$A$1:$R$2344,14,0)</f>
        <v>tier - 2</v>
      </c>
      <c r="O571" s="27" t="str">
        <f>VLOOKUP(A571,'Hospitalisation Details'!$A$1:$R$2344,15,0)</f>
        <v>tier - 1</v>
      </c>
      <c r="P571" s="27" t="str">
        <f>VLOOKUP(A571,'Hospitalisation Details'!$A$1:$R$2344,16,0)</f>
        <v>R1012</v>
      </c>
      <c r="Q571" s="37">
        <f>VLOOKUP(A571,'Hospitalisation Details'!A570:R2913,18,0)</f>
        <v>30.636550308008214</v>
      </c>
    </row>
    <row r="572" spans="1:17" x14ac:dyDescent="0.25">
      <c r="A572" s="27" t="s">
        <v>1142</v>
      </c>
      <c r="B572" s="27" t="str">
        <f>VLOOKUP(A572,'Customer Name'!A571:E2906,4,0)</f>
        <v>Patrick J.</v>
      </c>
      <c r="C572" s="27">
        <f>VLOOKUP(A572,Table7[#All],2,0)</f>
        <v>29.07</v>
      </c>
      <c r="D572" s="27">
        <f>VLOOKUP(A572,Table7[#All],3,0)</f>
        <v>5.12</v>
      </c>
      <c r="E572" s="27" t="str">
        <f>VLOOKUP(A572,Table7[#All],4,0)</f>
        <v>No</v>
      </c>
      <c r="F572" s="27" t="str">
        <f>VLOOKUP(A572,Table7[#All],5,0)</f>
        <v>No</v>
      </c>
      <c r="G572" s="27" t="str">
        <f>VLOOKUP(A572,Table7[#All],6,0)</f>
        <v>Yes</v>
      </c>
      <c r="H572" s="27">
        <f>VLOOKUP(A572,'Medical Examination'!A571:M2906,11,0)</f>
        <v>1</v>
      </c>
      <c r="I572" s="27" t="str">
        <f>VLOOKUP(A572,'Medical Examination'!A571:M2906,10,0)</f>
        <v>yes</v>
      </c>
      <c r="J572" s="27" t="str">
        <f>VLOOKUP(A572,'Medical Examination'!A571:M2906,12,0)</f>
        <v>Overweight</v>
      </c>
      <c r="K572" s="27" t="str">
        <f>VLOOKUP(A572,'Medical Examination'!A571:M2906,13,0)</f>
        <v>Normal</v>
      </c>
      <c r="L572" s="27" t="str">
        <f>VLOOKUP(A572,'Hospitalisation Details'!A571:R2914,17,0)</f>
        <v>1-Nov-2003</v>
      </c>
      <c r="M572" s="28">
        <f>VLOOKUP(A572,'Hospitalisation Details'!$A$1:$R$2344,6,0)</f>
        <v>17352.68</v>
      </c>
      <c r="N572" s="27" t="str">
        <f>VLOOKUP(A572,'Hospitalisation Details'!$A$1:$R$2344,14,0)</f>
        <v>tier - 2</v>
      </c>
      <c r="O572" s="27" t="str">
        <f>VLOOKUP(A572,'Hospitalisation Details'!$A$1:$R$2344,15,0)</f>
        <v>tier - 3</v>
      </c>
      <c r="P572" s="27" t="str">
        <f>VLOOKUP(A572,'Hospitalisation Details'!$A$1:$R$2344,16,0)</f>
        <v>R1012</v>
      </c>
      <c r="Q572" s="37">
        <f>VLOOKUP(A572,'Hospitalisation Details'!A571:R2914,18,0)</f>
        <v>19.600912646675358</v>
      </c>
    </row>
    <row r="573" spans="1:17" x14ac:dyDescent="0.25">
      <c r="A573" s="27" t="s">
        <v>1144</v>
      </c>
      <c r="B573" s="27" t="str">
        <f>VLOOKUP(A573,'Customer Name'!A572:E2907,4,0)</f>
        <v>Alejandro</v>
      </c>
      <c r="C573" s="27">
        <f>VLOOKUP(A573,Table7[#All],2,0)</f>
        <v>42.02</v>
      </c>
      <c r="D573" s="27">
        <f>VLOOKUP(A573,Table7[#All],3,0)</f>
        <v>9.9499999999999993</v>
      </c>
      <c r="E573" s="27" t="str">
        <f>VLOOKUP(A573,Table7[#All],4,0)</f>
        <v>yes</v>
      </c>
      <c r="F573" s="27" t="str">
        <f>VLOOKUP(A573,Table7[#All],5,0)</f>
        <v>No</v>
      </c>
      <c r="G573" s="27" t="str">
        <f>VLOOKUP(A573,Table7[#All],6,0)</f>
        <v>Yes</v>
      </c>
      <c r="H573" s="27">
        <f>VLOOKUP(A573,'Medical Examination'!A572:M2907,11,0)</f>
        <v>1</v>
      </c>
      <c r="I573" s="27" t="str">
        <f>VLOOKUP(A573,'Medical Examination'!A572:M2907,10,0)</f>
        <v>No</v>
      </c>
      <c r="J573" s="27" t="str">
        <f>VLOOKUP(A573,'Medical Examination'!A572:M2907,12,0)</f>
        <v>Obesity</v>
      </c>
      <c r="K573" s="27" t="str">
        <f>VLOOKUP(A573,'Medical Examination'!A572:M2907,13,0)</f>
        <v>Diabetes</v>
      </c>
      <c r="L573" s="27" t="str">
        <f>VLOOKUP(A573,'Hospitalisation Details'!A572:R2915,17,0)</f>
        <v>12-Jul-1963</v>
      </c>
      <c r="M573" s="28">
        <f>VLOOKUP(A573,'Hospitalisation Details'!$A$1:$R$2344,6,0)</f>
        <v>17337.580000000002</v>
      </c>
      <c r="N573" s="27" t="str">
        <f>VLOOKUP(A573,'Hospitalisation Details'!$A$1:$R$2344,14,0)</f>
        <v>tier - 2</v>
      </c>
      <c r="O573" s="27" t="str">
        <f>VLOOKUP(A573,'Hospitalisation Details'!$A$1:$R$2344,15,0)</f>
        <v>tier - 3</v>
      </c>
      <c r="P573" s="27" t="str">
        <f>VLOOKUP(A573,'Hospitalisation Details'!$A$1:$R$2344,16,0)</f>
        <v>R1023</v>
      </c>
      <c r="Q573" s="37">
        <f>VLOOKUP(A573,'Hospitalisation Details'!A572:R2915,18,0)</f>
        <v>59.907585278276485</v>
      </c>
    </row>
    <row r="574" spans="1:17" x14ac:dyDescent="0.25">
      <c r="A574" s="27" t="s">
        <v>1146</v>
      </c>
      <c r="B574" s="27" t="str">
        <f>VLOOKUP(A574,'Customer Name'!A573:E2908,4,0)</f>
        <v>.  Beth A</v>
      </c>
      <c r="C574" s="27">
        <f>VLOOKUP(A574,Table7[#All],2,0)</f>
        <v>49.07</v>
      </c>
      <c r="D574" s="27">
        <f>VLOOKUP(A574,Table7[#All],3,0)</f>
        <v>9.08</v>
      </c>
      <c r="E574" s="27" t="str">
        <f>VLOOKUP(A574,Table7[#All],4,0)</f>
        <v>yes</v>
      </c>
      <c r="F574" s="27" t="str">
        <f>VLOOKUP(A574,Table7[#All],5,0)</f>
        <v>No</v>
      </c>
      <c r="G574" s="27" t="str">
        <f>VLOOKUP(A574,Table7[#All],6,0)</f>
        <v>No</v>
      </c>
      <c r="H574" s="27">
        <f>VLOOKUP(A574,'Medical Examination'!A573:M2908,11,0)</f>
        <v>1</v>
      </c>
      <c r="I574" s="27" t="str">
        <f>VLOOKUP(A574,'Medical Examination'!A573:M2908,10,0)</f>
        <v>No</v>
      </c>
      <c r="J574" s="27" t="str">
        <f>VLOOKUP(A574,'Medical Examination'!A573:M2908,12,0)</f>
        <v>Obesity</v>
      </c>
      <c r="K574" s="27" t="str">
        <f>VLOOKUP(A574,'Medical Examination'!A573:M2908,13,0)</f>
        <v>Diabetes</v>
      </c>
      <c r="L574" s="27" t="str">
        <f>VLOOKUP(A574,'Hospitalisation Details'!A573:R2916,17,0)</f>
        <v>25-Aug-1975</v>
      </c>
      <c r="M574" s="28">
        <f>VLOOKUP(A574,'Hospitalisation Details'!$A$1:$R$2344,6,0)</f>
        <v>17253.43</v>
      </c>
      <c r="N574" s="27" t="str">
        <f>VLOOKUP(A574,'Hospitalisation Details'!$A$1:$R$2344,14,0)</f>
        <v>tier - 2</v>
      </c>
      <c r="O574" s="27" t="str">
        <f>VLOOKUP(A574,'Hospitalisation Details'!$A$1:$R$2344,15,0)</f>
        <v>tier - 3</v>
      </c>
      <c r="P574" s="27" t="str">
        <f>VLOOKUP(A574,'Hospitalisation Details'!$A$1:$R$2344,16,0)</f>
        <v>R1026</v>
      </c>
      <c r="Q574" s="37">
        <f>VLOOKUP(A574,'Hospitalisation Details'!A573:R2916,18,0)</f>
        <v>47.787115158965193</v>
      </c>
    </row>
    <row r="575" spans="1:17" x14ac:dyDescent="0.25">
      <c r="A575" s="27" t="s">
        <v>1148</v>
      </c>
      <c r="B575" s="27" t="str">
        <f>VLOOKUP(A575,'Customer Name'!A574:E2909,4,0)</f>
        <v>Jason R</v>
      </c>
      <c r="C575" s="27">
        <f>VLOOKUP(A575,Table7[#All],2,0)</f>
        <v>19.8</v>
      </c>
      <c r="D575" s="27">
        <f>VLOOKUP(A575,Table7[#All],3,0)</f>
        <v>4.82</v>
      </c>
      <c r="E575" s="27" t="str">
        <f>VLOOKUP(A575,Table7[#All],4,0)</f>
        <v>No</v>
      </c>
      <c r="F575" s="27" t="str">
        <f>VLOOKUP(A575,Table7[#All],5,0)</f>
        <v>No</v>
      </c>
      <c r="G575" s="27" t="str">
        <f>VLOOKUP(A575,Table7[#All],6,0)</f>
        <v>No</v>
      </c>
      <c r="H575" s="27">
        <f>VLOOKUP(A575,'Medical Examination'!A574:M2909,11,0)</f>
        <v>0</v>
      </c>
      <c r="I575" s="27" t="str">
        <f>VLOOKUP(A575,'Medical Examination'!A574:M2909,10,0)</f>
        <v>yes</v>
      </c>
      <c r="J575" s="27" t="str">
        <f>VLOOKUP(A575,'Medical Examination'!A574:M2909,12,0)</f>
        <v>Normal Weight</v>
      </c>
      <c r="K575" s="27" t="str">
        <f>VLOOKUP(A575,'Medical Examination'!A574:M2909,13,0)</f>
        <v>Normal</v>
      </c>
      <c r="L575" s="27" t="str">
        <f>VLOOKUP(A575,'Hospitalisation Details'!A574:R2917,17,0)</f>
        <v>22-Oct-1982</v>
      </c>
      <c r="M575" s="28">
        <f>VLOOKUP(A575,'Hospitalisation Details'!$A$1:$R$2344,6,0)</f>
        <v>17179.52</v>
      </c>
      <c r="N575" s="27" t="str">
        <f>VLOOKUP(A575,'Hospitalisation Details'!$A$1:$R$2344,14,0)</f>
        <v>tier - 2</v>
      </c>
      <c r="O575" s="27" t="str">
        <f>VLOOKUP(A575,'Hospitalisation Details'!$A$1:$R$2344,15,0)</f>
        <v>tier - 1</v>
      </c>
      <c r="P575" s="27" t="str">
        <f>VLOOKUP(A575,'Hospitalisation Details'!$A$1:$R$2344,16,0)</f>
        <v>R1013</v>
      </c>
      <c r="Q575" s="37">
        <f>VLOOKUP(A575,'Hospitalisation Details'!A574:R2917,18,0)</f>
        <v>40.628292046936117</v>
      </c>
    </row>
    <row r="576" spans="1:17" x14ac:dyDescent="0.25">
      <c r="A576" s="27" t="s">
        <v>1150</v>
      </c>
      <c r="B576" s="27" t="str">
        <f>VLOOKUP(A576,'Customer Name'!A575:E2910,4,0)</f>
        <v>Yoshinori</v>
      </c>
      <c r="C576" s="27">
        <f>VLOOKUP(A576,Table7[#All],2,0)</f>
        <v>27.36</v>
      </c>
      <c r="D576" s="27">
        <f>VLOOKUP(A576,Table7[#All],3,0)</f>
        <v>4.6500000000000004</v>
      </c>
      <c r="E576" s="27" t="str">
        <f>VLOOKUP(A576,Table7[#All],4,0)</f>
        <v>No</v>
      </c>
      <c r="F576" s="27" t="str">
        <f>VLOOKUP(A576,Table7[#All],5,0)</f>
        <v>yes</v>
      </c>
      <c r="G576" s="27" t="str">
        <f>VLOOKUP(A576,Table7[#All],6,0)</f>
        <v>No</v>
      </c>
      <c r="H576" s="27">
        <f>VLOOKUP(A576,'Medical Examination'!A575:M2910,11,0)</f>
        <v>1</v>
      </c>
      <c r="I576" s="27" t="str">
        <f>VLOOKUP(A576,'Medical Examination'!A575:M2910,10,0)</f>
        <v>yes</v>
      </c>
      <c r="J576" s="27" t="str">
        <f>VLOOKUP(A576,'Medical Examination'!A575:M2910,12,0)</f>
        <v>Overweight</v>
      </c>
      <c r="K576" s="27" t="str">
        <f>VLOOKUP(A576,'Medical Examination'!A575:M2910,13,0)</f>
        <v>Normal</v>
      </c>
      <c r="L576" s="27" t="str">
        <f>VLOOKUP(A576,'Hospitalisation Details'!A575:R2918,17,0)</f>
        <v>18-Aug-2004</v>
      </c>
      <c r="M576" s="28">
        <f>VLOOKUP(A576,'Hospitalisation Details'!$A$1:$R$2344,6,0)</f>
        <v>17178.68</v>
      </c>
      <c r="N576" s="27" t="str">
        <f>VLOOKUP(A576,'Hospitalisation Details'!$A$1:$R$2344,14,0)</f>
        <v>tier - 2</v>
      </c>
      <c r="O576" s="27" t="str">
        <f>VLOOKUP(A576,'Hospitalisation Details'!$A$1:$R$2344,15,0)</f>
        <v>tier - 2</v>
      </c>
      <c r="P576" s="27" t="str">
        <f>VLOOKUP(A576,'Hospitalisation Details'!$A$1:$R$2344,16,0)</f>
        <v>R1019</v>
      </c>
      <c r="Q576" s="37">
        <f>VLOOKUP(A576,'Hospitalisation Details'!A575:R2918,18,0)</f>
        <v>18.803559206023273</v>
      </c>
    </row>
    <row r="577" spans="1:17" x14ac:dyDescent="0.25">
      <c r="A577" s="27" t="s">
        <v>1152</v>
      </c>
      <c r="B577" s="27" t="str">
        <f>VLOOKUP(A577,'Customer Name'!A576:E2911,4,0)</f>
        <v>Adrienne G.</v>
      </c>
      <c r="C577" s="27">
        <f>VLOOKUP(A577,Table7[#All],2,0)</f>
        <v>42.95</v>
      </c>
      <c r="D577" s="27">
        <f>VLOOKUP(A577,Table7[#All],3,0)</f>
        <v>5.16</v>
      </c>
      <c r="E577" s="27" t="str">
        <f>VLOOKUP(A577,Table7[#All],4,0)</f>
        <v>yes</v>
      </c>
      <c r="F577" s="27" t="str">
        <f>VLOOKUP(A577,Table7[#All],5,0)</f>
        <v>No</v>
      </c>
      <c r="G577" s="27" t="str">
        <f>VLOOKUP(A577,Table7[#All],6,0)</f>
        <v>No</v>
      </c>
      <c r="H577" s="27">
        <f>VLOOKUP(A577,'Medical Examination'!A576:M2911,11,0)</f>
        <v>1</v>
      </c>
      <c r="I577" s="27" t="str">
        <f>VLOOKUP(A577,'Medical Examination'!A576:M2911,10,0)</f>
        <v>No</v>
      </c>
      <c r="J577" s="27" t="str">
        <f>VLOOKUP(A577,'Medical Examination'!A576:M2911,12,0)</f>
        <v>Obesity</v>
      </c>
      <c r="K577" s="27" t="str">
        <f>VLOOKUP(A577,'Medical Examination'!A576:M2911,13,0)</f>
        <v>Normal</v>
      </c>
      <c r="L577" s="27" t="str">
        <f>VLOOKUP(A577,'Hospitalisation Details'!A576:R2919,17,0)</f>
        <v>7-Jun-1964</v>
      </c>
      <c r="M577" s="28">
        <f>VLOOKUP(A577,'Hospitalisation Details'!$A$1:$R$2344,6,0)</f>
        <v>17174.52</v>
      </c>
      <c r="N577" s="27" t="str">
        <f>VLOOKUP(A577,'Hospitalisation Details'!$A$1:$R$2344,14,0)</f>
        <v>tier - 2</v>
      </c>
      <c r="O577" s="27" t="str">
        <f>VLOOKUP(A577,'Hospitalisation Details'!$A$1:$R$2344,15,0)</f>
        <v>tier - 2</v>
      </c>
      <c r="P577" s="27" t="str">
        <f>VLOOKUP(A577,'Hospitalisation Details'!$A$1:$R$2344,16,0)</f>
        <v>R1012</v>
      </c>
      <c r="Q577" s="37">
        <f>VLOOKUP(A577,'Hospitalisation Details'!A576:R2919,18,0)</f>
        <v>59.000684462696782</v>
      </c>
    </row>
    <row r="578" spans="1:17" x14ac:dyDescent="0.25">
      <c r="A578" s="27" t="s">
        <v>1154</v>
      </c>
      <c r="B578" s="27" t="str">
        <f>VLOOKUP(A578,'Customer Name'!A577:E2912,4,0)</f>
        <v>.  Meredith</v>
      </c>
      <c r="C578" s="27">
        <f>VLOOKUP(A578,Table7[#All],2,0)</f>
        <v>42.66</v>
      </c>
      <c r="D578" s="27">
        <f>VLOOKUP(A578,Table7[#All],3,0)</f>
        <v>10.44</v>
      </c>
      <c r="E578" s="27" t="str">
        <f>VLOOKUP(A578,Table7[#All],4,0)</f>
        <v>No</v>
      </c>
      <c r="F578" s="27" t="str">
        <f>VLOOKUP(A578,Table7[#All],5,0)</f>
        <v>No</v>
      </c>
      <c r="G578" s="27" t="str">
        <f>VLOOKUP(A578,Table7[#All],6,0)</f>
        <v>No</v>
      </c>
      <c r="H578" s="27">
        <f>VLOOKUP(A578,'Medical Examination'!A577:M2912,11,0)</f>
        <v>0</v>
      </c>
      <c r="I578" s="27" t="str">
        <f>VLOOKUP(A578,'Medical Examination'!A577:M2912,10,0)</f>
        <v>No</v>
      </c>
      <c r="J578" s="27" t="str">
        <f>VLOOKUP(A578,'Medical Examination'!A577:M2912,12,0)</f>
        <v>Obesity</v>
      </c>
      <c r="K578" s="27" t="str">
        <f>VLOOKUP(A578,'Medical Examination'!A577:M2912,13,0)</f>
        <v>Diabetes</v>
      </c>
      <c r="L578" s="27" t="str">
        <f>VLOOKUP(A578,'Hospitalisation Details'!A577:R2920,17,0)</f>
        <v>16-Sep-1965</v>
      </c>
      <c r="M578" s="28">
        <f>VLOOKUP(A578,'Hospitalisation Details'!$A$1:$R$2344,6,0)</f>
        <v>17172.27</v>
      </c>
      <c r="N578" s="27" t="str">
        <f>VLOOKUP(A578,'Hospitalisation Details'!$A$1:$R$2344,14,0)</f>
        <v>tier - 2</v>
      </c>
      <c r="O578" s="27" t="str">
        <f>VLOOKUP(A578,'Hospitalisation Details'!$A$1:$R$2344,15,0)</f>
        <v>tier - 2</v>
      </c>
      <c r="P578" s="27" t="str">
        <f>VLOOKUP(A578,'Hospitalisation Details'!$A$1:$R$2344,16,0)</f>
        <v>R1026</v>
      </c>
      <c r="Q578" s="37">
        <f>VLOOKUP(A578,'Hospitalisation Details'!A577:R2920,18,0)</f>
        <v>57.726855074481414</v>
      </c>
    </row>
    <row r="579" spans="1:17" x14ac:dyDescent="0.25">
      <c r="A579" s="27" t="s">
        <v>1156</v>
      </c>
      <c r="B579" s="27" t="str">
        <f>VLOOKUP(A579,'Customer Name'!A578:E2913,4,0)</f>
        <v>Junyong</v>
      </c>
      <c r="C579" s="27">
        <f>VLOOKUP(A579,Table7[#All],2,0)</f>
        <v>33.630000000000003</v>
      </c>
      <c r="D579" s="27">
        <f>VLOOKUP(A579,Table7[#All],3,0)</f>
        <v>5.69</v>
      </c>
      <c r="E579" s="27" t="str">
        <f>VLOOKUP(A579,Table7[#All],4,0)</f>
        <v>No</v>
      </c>
      <c r="F579" s="27" t="str">
        <f>VLOOKUP(A579,Table7[#All],5,0)</f>
        <v>No</v>
      </c>
      <c r="G579" s="27" t="str">
        <f>VLOOKUP(A579,Table7[#All],6,0)</f>
        <v>No</v>
      </c>
      <c r="H579" s="27">
        <f>VLOOKUP(A579,'Medical Examination'!A578:M2913,11,0)</f>
        <v>1</v>
      </c>
      <c r="I579" s="27" t="str">
        <f>VLOOKUP(A579,'Medical Examination'!A578:M2913,10,0)</f>
        <v>No</v>
      </c>
      <c r="J579" s="27" t="str">
        <f>VLOOKUP(A579,'Medical Examination'!A578:M2913,12,0)</f>
        <v>Obesity</v>
      </c>
      <c r="K579" s="27" t="str">
        <f>VLOOKUP(A579,'Medical Examination'!A578:M2913,13,0)</f>
        <v>Normal</v>
      </c>
      <c r="L579" s="27" t="str">
        <f>VLOOKUP(A579,'Hospitalisation Details'!A578:R2921,17,0)</f>
        <v>3-Jun-1998</v>
      </c>
      <c r="M579" s="28">
        <f>VLOOKUP(A579,'Hospitalisation Details'!$A$1:$R$2344,6,0)</f>
        <v>17128.43</v>
      </c>
      <c r="N579" s="27" t="str">
        <f>VLOOKUP(A579,'Hospitalisation Details'!$A$1:$R$2344,14,0)</f>
        <v>tier - 2</v>
      </c>
      <c r="O579" s="27" t="str">
        <f>VLOOKUP(A579,'Hospitalisation Details'!$A$1:$R$2344,15,0)</f>
        <v>tier - 3</v>
      </c>
      <c r="P579" s="27" t="str">
        <f>VLOOKUP(A579,'Hospitalisation Details'!$A$1:$R$2344,16,0)</f>
        <v>R1016</v>
      </c>
      <c r="Q579" s="37">
        <f>VLOOKUP(A579,'Hospitalisation Details'!A578:R2921,18,0)</f>
        <v>25.014321819713565</v>
      </c>
    </row>
    <row r="580" spans="1:17" x14ac:dyDescent="0.25">
      <c r="A580" s="27" t="s">
        <v>1158</v>
      </c>
      <c r="B580" s="27" t="str">
        <f>VLOOKUP(A580,'Customer Name'!A579:E2914,4,0)</f>
        <v>Kristen A.</v>
      </c>
      <c r="C580" s="27">
        <f>VLOOKUP(A580,Table7[#All],2,0)</f>
        <v>26.84</v>
      </c>
      <c r="D580" s="27">
        <f>VLOOKUP(A580,Table7[#All],3,0)</f>
        <v>6.5</v>
      </c>
      <c r="E580" s="27" t="str">
        <f>VLOOKUP(A580,Table7[#All],4,0)</f>
        <v>No</v>
      </c>
      <c r="F580" s="27" t="str">
        <f>VLOOKUP(A580,Table7[#All],5,0)</f>
        <v>No</v>
      </c>
      <c r="G580" s="27" t="str">
        <f>VLOOKUP(A580,Table7[#All],6,0)</f>
        <v>No</v>
      </c>
      <c r="H580" s="27">
        <f>VLOOKUP(A580,'Medical Examination'!A579:M2914,11,0)</f>
        <v>0</v>
      </c>
      <c r="I580" s="27" t="str">
        <f>VLOOKUP(A580,'Medical Examination'!A579:M2914,10,0)</f>
        <v>yes</v>
      </c>
      <c r="J580" s="27" t="str">
        <f>VLOOKUP(A580,'Medical Examination'!A579:M2914,12,0)</f>
        <v>Overweight</v>
      </c>
      <c r="K580" s="27" t="str">
        <f>VLOOKUP(A580,'Medical Examination'!A579:M2914,13,0)</f>
        <v>Diabetes</v>
      </c>
      <c r="L580" s="27" t="str">
        <f>VLOOKUP(A580,'Hospitalisation Details'!A579:R2922,17,0)</f>
        <v>28-Jun-2002</v>
      </c>
      <c r="M580" s="28">
        <f>VLOOKUP(A580,'Hospitalisation Details'!$A$1:$R$2344,6,0)</f>
        <v>17085.27</v>
      </c>
      <c r="N580" s="27" t="str">
        <f>VLOOKUP(A580,'Hospitalisation Details'!$A$1:$R$2344,14,0)</f>
        <v>tier - 2</v>
      </c>
      <c r="O580" s="27" t="str">
        <f>VLOOKUP(A580,'Hospitalisation Details'!$A$1:$R$2344,15,0)</f>
        <v>tier - 3</v>
      </c>
      <c r="P580" s="27" t="str">
        <f>VLOOKUP(A580,'Hospitalisation Details'!$A$1:$R$2344,16,0)</f>
        <v>R1013</v>
      </c>
      <c r="Q580" s="37">
        <f>VLOOKUP(A580,'Hospitalisation Details'!A579:R2922,18,0)</f>
        <v>20.945861854387054</v>
      </c>
    </row>
    <row r="581" spans="1:17" x14ac:dyDescent="0.25">
      <c r="A581" s="27" t="s">
        <v>1160</v>
      </c>
      <c r="B581" s="27" t="str">
        <f>VLOOKUP(A581,'Customer Name'!A580:E2915,4,0)</f>
        <v>Maria I.</v>
      </c>
      <c r="C581" s="27">
        <f>VLOOKUP(A581,Table7[#All],2,0)</f>
        <v>28.3</v>
      </c>
      <c r="D581" s="27">
        <f>VLOOKUP(A581,Table7[#All],3,0)</f>
        <v>5.73</v>
      </c>
      <c r="E581" s="27" t="str">
        <f>VLOOKUP(A581,Table7[#All],4,0)</f>
        <v>No</v>
      </c>
      <c r="F581" s="27" t="str">
        <f>VLOOKUP(A581,Table7[#All],5,0)</f>
        <v>No</v>
      </c>
      <c r="G581" s="27" t="str">
        <f>VLOOKUP(A581,Table7[#All],6,0)</f>
        <v>Yes</v>
      </c>
      <c r="H581" s="27">
        <f>VLOOKUP(A581,'Medical Examination'!A580:M2915,11,0)</f>
        <v>1</v>
      </c>
      <c r="I581" s="27" t="str">
        <f>VLOOKUP(A581,'Medical Examination'!A580:M2915,10,0)</f>
        <v>yes</v>
      </c>
      <c r="J581" s="27" t="str">
        <f>VLOOKUP(A581,'Medical Examination'!A580:M2915,12,0)</f>
        <v>Overweight</v>
      </c>
      <c r="K581" s="27" t="str">
        <f>VLOOKUP(A581,'Medical Examination'!A580:M2915,13,0)</f>
        <v>Prediabetes</v>
      </c>
      <c r="L581" s="27" t="str">
        <f>VLOOKUP(A581,'Hospitalisation Details'!A580:R2923,17,0)</f>
        <v>26-Dec-2003</v>
      </c>
      <c r="M581" s="28">
        <f>VLOOKUP(A581,'Hospitalisation Details'!$A$1:$R$2344,6,0)</f>
        <v>17081.080000000002</v>
      </c>
      <c r="N581" s="27" t="str">
        <f>VLOOKUP(A581,'Hospitalisation Details'!$A$1:$R$2344,14,0)</f>
        <v>tier - 2</v>
      </c>
      <c r="O581" s="27" t="str">
        <f>VLOOKUP(A581,'Hospitalisation Details'!$A$1:$R$2344,15,0)</f>
        <v>tier - 2</v>
      </c>
      <c r="P581" s="27" t="str">
        <f>VLOOKUP(A581,'Hospitalisation Details'!$A$1:$R$2344,16,0)</f>
        <v>R1011</v>
      </c>
      <c r="Q581" s="37">
        <f>VLOOKUP(A581,'Hospitalisation Details'!A580:R2923,18,0)</f>
        <v>19.4503259452412</v>
      </c>
    </row>
    <row r="582" spans="1:17" x14ac:dyDescent="0.25">
      <c r="A582" s="27" t="s">
        <v>1162</v>
      </c>
      <c r="B582" s="27" t="str">
        <f>VLOOKUP(A582,'Customer Name'!A581:E2916,4,0)</f>
        <v>Jonathan</v>
      </c>
      <c r="C582" s="27">
        <f>VLOOKUP(A582,Table7[#All],2,0)</f>
        <v>27.06</v>
      </c>
      <c r="D582" s="27">
        <f>VLOOKUP(A582,Table7[#All],3,0)</f>
        <v>5.74</v>
      </c>
      <c r="E582" s="27" t="str">
        <f>VLOOKUP(A582,Table7[#All],4,0)</f>
        <v>yes</v>
      </c>
      <c r="F582" s="27" t="str">
        <f>VLOOKUP(A582,Table7[#All],5,0)</f>
        <v>No</v>
      </c>
      <c r="G582" s="27" t="str">
        <f>VLOOKUP(A582,Table7[#All],6,0)</f>
        <v>No</v>
      </c>
      <c r="H582" s="27">
        <f>VLOOKUP(A582,'Medical Examination'!A581:M2916,11,0)</f>
        <v>0</v>
      </c>
      <c r="I582" s="27" t="str">
        <f>VLOOKUP(A582,'Medical Examination'!A581:M2916,10,0)</f>
        <v>yes</v>
      </c>
      <c r="J582" s="27" t="str">
        <f>VLOOKUP(A582,'Medical Examination'!A581:M2916,12,0)</f>
        <v>Overweight</v>
      </c>
      <c r="K582" s="27" t="str">
        <f>VLOOKUP(A582,'Medical Examination'!A581:M2916,13,0)</f>
        <v>Prediabetes</v>
      </c>
      <c r="L582" s="27" t="str">
        <f>VLOOKUP(A582,'Hospitalisation Details'!A581:R2924,17,0)</f>
        <v>10-Jun-1996</v>
      </c>
      <c r="M582" s="28">
        <f>VLOOKUP(A582,'Hospitalisation Details'!$A$1:$R$2344,6,0)</f>
        <v>17043.34</v>
      </c>
      <c r="N582" s="27" t="str">
        <f>VLOOKUP(A582,'Hospitalisation Details'!$A$1:$R$2344,14,0)</f>
        <v>tier - 2</v>
      </c>
      <c r="O582" s="27" t="str">
        <f>VLOOKUP(A582,'Hospitalisation Details'!$A$1:$R$2344,15,0)</f>
        <v>tier - 3</v>
      </c>
      <c r="P582" s="27" t="str">
        <f>VLOOKUP(A582,'Hospitalisation Details'!$A$1:$R$2344,16,0)</f>
        <v>R1013</v>
      </c>
      <c r="Q582" s="37">
        <f>VLOOKUP(A582,'Hospitalisation Details'!A581:R2924,18,0)</f>
        <v>26.992470910335388</v>
      </c>
    </row>
    <row r="583" spans="1:17" x14ac:dyDescent="0.25">
      <c r="A583" s="27" t="s">
        <v>1164</v>
      </c>
      <c r="B583" s="27" t="str">
        <f>VLOOKUP(A583,'Customer Name'!A582:E2917,4,0)</f>
        <v>Phil</v>
      </c>
      <c r="C583" s="27">
        <f>VLOOKUP(A583,Table7[#All],2,0)</f>
        <v>47.13</v>
      </c>
      <c r="D583" s="27">
        <f>VLOOKUP(A583,Table7[#All],3,0)</f>
        <v>8.6999999999999993</v>
      </c>
      <c r="E583" s="27" t="str">
        <f>VLOOKUP(A583,Table7[#All],4,0)</f>
        <v>No</v>
      </c>
      <c r="F583" s="27" t="str">
        <f>VLOOKUP(A583,Table7[#All],5,0)</f>
        <v>No</v>
      </c>
      <c r="G583" s="27" t="str">
        <f>VLOOKUP(A583,Table7[#All],6,0)</f>
        <v>No</v>
      </c>
      <c r="H583" s="27">
        <f>VLOOKUP(A583,'Medical Examination'!A582:M2917,11,0)</f>
        <v>0</v>
      </c>
      <c r="I583" s="27" t="str">
        <f>VLOOKUP(A583,'Medical Examination'!A582:M2917,10,0)</f>
        <v>No</v>
      </c>
      <c r="J583" s="27" t="str">
        <f>VLOOKUP(A583,'Medical Examination'!A582:M2917,12,0)</f>
        <v>Obesity</v>
      </c>
      <c r="K583" s="27" t="str">
        <f>VLOOKUP(A583,'Medical Examination'!A582:M2917,13,0)</f>
        <v>Diabetes</v>
      </c>
      <c r="L583" s="27" t="str">
        <f>VLOOKUP(A583,'Hospitalisation Details'!A582:R2925,17,0)</f>
        <v>22-Aug-1971</v>
      </c>
      <c r="M583" s="28">
        <f>VLOOKUP(A583,'Hospitalisation Details'!$A$1:$R$2344,6,0)</f>
        <v>17016.009999999998</v>
      </c>
      <c r="N583" s="27" t="str">
        <f>VLOOKUP(A583,'Hospitalisation Details'!$A$1:$R$2344,14,0)</f>
        <v>tier - 2</v>
      </c>
      <c r="O583" s="27" t="str">
        <f>VLOOKUP(A583,'Hospitalisation Details'!$A$1:$R$2344,15,0)</f>
        <v>tier - 2</v>
      </c>
      <c r="P583" s="27" t="str">
        <f>VLOOKUP(A583,'Hospitalisation Details'!$A$1:$R$2344,16,0)</f>
        <v>R1023</v>
      </c>
      <c r="Q583" s="37">
        <f>VLOOKUP(A583,'Hospitalisation Details'!A582:R2925,18,0)</f>
        <v>51.795330096084299</v>
      </c>
    </row>
    <row r="584" spans="1:17" x14ac:dyDescent="0.25">
      <c r="A584" s="27" t="s">
        <v>1166</v>
      </c>
      <c r="B584" s="27" t="str">
        <f>VLOOKUP(A584,'Customer Name'!A583:E2918,4,0)</f>
        <v>Benjamina C</v>
      </c>
      <c r="C584" s="27">
        <f>VLOOKUP(A584,Table7[#All],2,0)</f>
        <v>51.72</v>
      </c>
      <c r="D584" s="27">
        <f>VLOOKUP(A584,Table7[#All],3,0)</f>
        <v>5.09</v>
      </c>
      <c r="E584" s="27" t="str">
        <f>VLOOKUP(A584,Table7[#All],4,0)</f>
        <v>No</v>
      </c>
      <c r="F584" s="27" t="str">
        <f>VLOOKUP(A584,Table7[#All],5,0)</f>
        <v>No</v>
      </c>
      <c r="G584" s="27" t="str">
        <f>VLOOKUP(A584,Table7[#All],6,0)</f>
        <v>No</v>
      </c>
      <c r="H584" s="27">
        <f>VLOOKUP(A584,'Medical Examination'!A583:M2918,11,0)</f>
        <v>0</v>
      </c>
      <c r="I584" s="27" t="str">
        <f>VLOOKUP(A584,'Medical Examination'!A583:M2918,10,0)</f>
        <v>No</v>
      </c>
      <c r="J584" s="27" t="str">
        <f>VLOOKUP(A584,'Medical Examination'!A583:M2918,12,0)</f>
        <v>Obesity</v>
      </c>
      <c r="K584" s="27" t="str">
        <f>VLOOKUP(A584,'Medical Examination'!A583:M2918,13,0)</f>
        <v>Normal</v>
      </c>
      <c r="L584" s="27" t="str">
        <f>VLOOKUP(A584,'Hospitalisation Details'!A583:R2926,17,0)</f>
        <v>16-Jul-1980</v>
      </c>
      <c r="M584" s="28">
        <f>VLOOKUP(A584,'Hospitalisation Details'!$A$1:$R$2344,6,0)</f>
        <v>16990.55</v>
      </c>
      <c r="N584" s="27" t="str">
        <f>VLOOKUP(A584,'Hospitalisation Details'!$A$1:$R$2344,14,0)</f>
        <v>tier - 2</v>
      </c>
      <c r="O584" s="27" t="str">
        <f>VLOOKUP(A584,'Hospitalisation Details'!$A$1:$R$2344,15,0)</f>
        <v>tier - 3</v>
      </c>
      <c r="P584" s="27" t="str">
        <f>VLOOKUP(A584,'Hospitalisation Details'!$A$1:$R$2344,16,0)</f>
        <v>R1012</v>
      </c>
      <c r="Q584" s="37">
        <f>VLOOKUP(A584,'Hospitalisation Details'!A583:R2926,18,0)</f>
        <v>42.893908281998634</v>
      </c>
    </row>
    <row r="585" spans="1:17" x14ac:dyDescent="0.25">
      <c r="A585" s="27" t="s">
        <v>1168</v>
      </c>
      <c r="B585" s="27" t="str">
        <f>VLOOKUP(A585,'Customer Name'!A584:E2919,4,0)</f>
        <v>Christopher</v>
      </c>
      <c r="C585" s="27">
        <f>VLOOKUP(A585,Table7[#All],2,0)</f>
        <v>48.59</v>
      </c>
      <c r="D585" s="27">
        <f>VLOOKUP(A585,Table7[#All],3,0)</f>
        <v>5.57</v>
      </c>
      <c r="E585" s="27" t="str">
        <f>VLOOKUP(A585,Table7[#All],4,0)</f>
        <v>No</v>
      </c>
      <c r="F585" s="27" t="str">
        <f>VLOOKUP(A585,Table7[#All],5,0)</f>
        <v>No</v>
      </c>
      <c r="G585" s="27" t="str">
        <f>VLOOKUP(A585,Table7[#All],6,0)</f>
        <v>No</v>
      </c>
      <c r="H585" s="27">
        <f>VLOOKUP(A585,'Medical Examination'!A584:M2919,11,0)</f>
        <v>0</v>
      </c>
      <c r="I585" s="27" t="str">
        <f>VLOOKUP(A585,'Medical Examination'!A584:M2919,10,0)</f>
        <v>No</v>
      </c>
      <c r="J585" s="27" t="str">
        <f>VLOOKUP(A585,'Medical Examination'!A584:M2919,12,0)</f>
        <v>Obesity</v>
      </c>
      <c r="K585" s="27" t="str">
        <f>VLOOKUP(A585,'Medical Examination'!A584:M2919,13,0)</f>
        <v>Normal</v>
      </c>
      <c r="L585" s="27" t="str">
        <f>VLOOKUP(A585,'Hospitalisation Details'!A584:R2927,17,0)</f>
        <v>25-Aug-1977</v>
      </c>
      <c r="M585" s="28">
        <f>VLOOKUP(A585,'Hospitalisation Details'!$A$1:$R$2344,6,0)</f>
        <v>16921.09</v>
      </c>
      <c r="N585" s="27" t="str">
        <f>VLOOKUP(A585,'Hospitalisation Details'!$A$1:$R$2344,14,0)</f>
        <v>tier - 2</v>
      </c>
      <c r="O585" s="27" t="str">
        <f>VLOOKUP(A585,'Hospitalisation Details'!$A$1:$R$2344,15,0)</f>
        <v>tier - 3</v>
      </c>
      <c r="P585" s="27" t="str">
        <f>VLOOKUP(A585,'Hospitalisation Details'!$A$1:$R$2344,16,0)</f>
        <v>R1023</v>
      </c>
      <c r="Q585" s="37">
        <f>VLOOKUP(A585,'Hospitalisation Details'!A584:R2927,18,0)</f>
        <v>45.787079109868344</v>
      </c>
    </row>
    <row r="586" spans="1:17" x14ac:dyDescent="0.25">
      <c r="A586" s="27" t="s">
        <v>1170</v>
      </c>
      <c r="B586" s="27" t="str">
        <f>VLOOKUP(A586,'Customer Name'!A585:E2920,4,0)</f>
        <v>Alison B</v>
      </c>
      <c r="C586" s="27">
        <f>VLOOKUP(A586,Table7[#All],2,0)</f>
        <v>45.18</v>
      </c>
      <c r="D586" s="27">
        <f>VLOOKUP(A586,Table7[#All],3,0)</f>
        <v>10.87</v>
      </c>
      <c r="E586" s="27" t="str">
        <f>VLOOKUP(A586,Table7[#All],4,0)</f>
        <v>No</v>
      </c>
      <c r="F586" s="27" t="str">
        <f>VLOOKUP(A586,Table7[#All],5,0)</f>
        <v>No</v>
      </c>
      <c r="G586" s="27" t="str">
        <f>VLOOKUP(A586,Table7[#All],6,0)</f>
        <v>No</v>
      </c>
      <c r="H586" s="27">
        <f>VLOOKUP(A586,'Medical Examination'!A585:M2920,11,0)</f>
        <v>0</v>
      </c>
      <c r="I586" s="27" t="str">
        <f>VLOOKUP(A586,'Medical Examination'!A585:M2920,10,0)</f>
        <v>No</v>
      </c>
      <c r="J586" s="27" t="str">
        <f>VLOOKUP(A586,'Medical Examination'!A585:M2920,12,0)</f>
        <v>Obesity</v>
      </c>
      <c r="K586" s="27" t="str">
        <f>VLOOKUP(A586,'Medical Examination'!A585:M2920,13,0)</f>
        <v>Diabetes</v>
      </c>
      <c r="L586" s="27" t="str">
        <f>VLOOKUP(A586,'Hospitalisation Details'!A585:R2928,17,0)</f>
        <v>21-Oct-1968</v>
      </c>
      <c r="M586" s="28">
        <f>VLOOKUP(A586,'Hospitalisation Details'!$A$1:$R$2344,6,0)</f>
        <v>16903.5</v>
      </c>
      <c r="N586" s="27" t="str">
        <f>VLOOKUP(A586,'Hospitalisation Details'!$A$1:$R$2344,14,0)</f>
        <v>tier - 2</v>
      </c>
      <c r="O586" s="27" t="str">
        <f>VLOOKUP(A586,'Hospitalisation Details'!$A$1:$R$2344,15,0)</f>
        <v>tier - 3</v>
      </c>
      <c r="P586" s="27" t="str">
        <f>VLOOKUP(A586,'Hospitalisation Details'!$A$1:$R$2344,16,0)</f>
        <v>R1012</v>
      </c>
      <c r="Q586" s="37">
        <f>VLOOKUP(A586,'Hospitalisation Details'!A585:R2928,18,0)</f>
        <v>54.628336755646821</v>
      </c>
    </row>
    <row r="587" spans="1:17" x14ac:dyDescent="0.25">
      <c r="A587" s="27" t="s">
        <v>1172</v>
      </c>
      <c r="B587" s="27" t="str">
        <f>VLOOKUP(A587,'Customer Name'!A586:E2921,4,0)</f>
        <v>Caroline</v>
      </c>
      <c r="C587" s="27">
        <f>VLOOKUP(A587,Table7[#All],2,0)</f>
        <v>27.9</v>
      </c>
      <c r="D587" s="27">
        <f>VLOOKUP(A587,Table7[#All],3,0)</f>
        <v>6.02</v>
      </c>
      <c r="E587" s="27" t="str">
        <f>VLOOKUP(A587,Table7[#All],4,0)</f>
        <v>No</v>
      </c>
      <c r="F587" s="27" t="str">
        <f>VLOOKUP(A587,Table7[#All],5,0)</f>
        <v>No</v>
      </c>
      <c r="G587" s="27" t="str">
        <f>VLOOKUP(A587,Table7[#All],6,0)</f>
        <v>Yes</v>
      </c>
      <c r="H587" s="27">
        <f>VLOOKUP(A587,'Medical Examination'!A586:M2921,11,0)</f>
        <v>1</v>
      </c>
      <c r="I587" s="27" t="str">
        <f>VLOOKUP(A587,'Medical Examination'!A586:M2921,10,0)</f>
        <v>yes</v>
      </c>
      <c r="J587" s="27" t="str">
        <f>VLOOKUP(A587,'Medical Examination'!A586:M2921,12,0)</f>
        <v>Overweight</v>
      </c>
      <c r="K587" s="27" t="str">
        <f>VLOOKUP(A587,'Medical Examination'!A586:M2921,13,0)</f>
        <v>Prediabetes</v>
      </c>
      <c r="L587" s="27" t="str">
        <f>VLOOKUP(A587,'Hospitalisation Details'!A586:R2929,17,0)</f>
        <v>10-Sep-2003</v>
      </c>
      <c r="M587" s="28">
        <f>VLOOKUP(A587,'Hospitalisation Details'!$A$1:$R$2344,6,0)</f>
        <v>16884.919999999998</v>
      </c>
      <c r="N587" s="27" t="str">
        <f>VLOOKUP(A587,'Hospitalisation Details'!$A$1:$R$2344,14,0)</f>
        <v>tier - 2</v>
      </c>
      <c r="O587" s="27" t="str">
        <f>VLOOKUP(A587,'Hospitalisation Details'!$A$1:$R$2344,15,0)</f>
        <v>tier - 2</v>
      </c>
      <c r="P587" s="27" t="str">
        <f>VLOOKUP(A587,'Hospitalisation Details'!$A$1:$R$2344,16,0)</f>
        <v>R1011</v>
      </c>
      <c r="Q587" s="37">
        <f>VLOOKUP(A587,'Hospitalisation Details'!A586:R2929,18,0)</f>
        <v>19.74328552803129</v>
      </c>
    </row>
    <row r="588" spans="1:17" x14ac:dyDescent="0.25">
      <c r="A588" s="27" t="s">
        <v>1174</v>
      </c>
      <c r="B588" s="27" t="str">
        <f>VLOOKUP(A588,'Customer Name'!A587:E2922,4,0)</f>
        <v>Alexis N</v>
      </c>
      <c r="C588" s="27">
        <f>VLOOKUP(A588,Table7[#All],2,0)</f>
        <v>51.33</v>
      </c>
      <c r="D588" s="27">
        <f>VLOOKUP(A588,Table7[#All],3,0)</f>
        <v>7</v>
      </c>
      <c r="E588" s="27" t="str">
        <f>VLOOKUP(A588,Table7[#All],4,0)</f>
        <v>No</v>
      </c>
      <c r="F588" s="27" t="str">
        <f>VLOOKUP(A588,Table7[#All],5,0)</f>
        <v>No</v>
      </c>
      <c r="G588" s="27" t="str">
        <f>VLOOKUP(A588,Table7[#All],6,0)</f>
        <v>No</v>
      </c>
      <c r="H588" s="27">
        <f>VLOOKUP(A588,'Medical Examination'!A587:M2922,11,0)</f>
        <v>0</v>
      </c>
      <c r="I588" s="27" t="str">
        <f>VLOOKUP(A588,'Medical Examination'!A587:M2922,10,0)</f>
        <v>No</v>
      </c>
      <c r="J588" s="27" t="str">
        <f>VLOOKUP(A588,'Medical Examination'!A587:M2922,12,0)</f>
        <v>Obesity</v>
      </c>
      <c r="K588" s="27" t="str">
        <f>VLOOKUP(A588,'Medical Examination'!A587:M2922,13,0)</f>
        <v>Diabetes</v>
      </c>
      <c r="L588" s="27" t="str">
        <f>VLOOKUP(A588,'Hospitalisation Details'!A587:R2930,17,0)</f>
        <v>8-Aug-1974</v>
      </c>
      <c r="M588" s="28">
        <f>VLOOKUP(A588,'Hospitalisation Details'!$A$1:$R$2344,6,0)</f>
        <v>16841.32</v>
      </c>
      <c r="N588" s="27" t="str">
        <f>VLOOKUP(A588,'Hospitalisation Details'!$A$1:$R$2344,14,0)</f>
        <v>tier - 2</v>
      </c>
      <c r="O588" s="27" t="str">
        <f>VLOOKUP(A588,'Hospitalisation Details'!$A$1:$R$2344,15,0)</f>
        <v>tier - 3</v>
      </c>
      <c r="P588" s="27" t="str">
        <f>VLOOKUP(A588,'Hospitalisation Details'!$A$1:$R$2344,16,0)</f>
        <v>R1011</v>
      </c>
      <c r="Q588" s="37">
        <f>VLOOKUP(A588,'Hospitalisation Details'!A587:R2930,18,0)</f>
        <v>48.833643631584707</v>
      </c>
    </row>
    <row r="589" spans="1:17" x14ac:dyDescent="0.25">
      <c r="A589" s="27" t="s">
        <v>1176</v>
      </c>
      <c r="B589" s="27" t="str">
        <f>VLOOKUP(A589,'Customer Name'!A588:E2923,4,0)</f>
        <v>Shanda L</v>
      </c>
      <c r="C589" s="27">
        <f>VLOOKUP(A589,Table7[#All],2,0)</f>
        <v>30.59</v>
      </c>
      <c r="D589" s="27">
        <f>VLOOKUP(A589,Table7[#All],3,0)</f>
        <v>5.56</v>
      </c>
      <c r="E589" s="27" t="str">
        <f>VLOOKUP(A589,Table7[#All],4,0)</f>
        <v>yes</v>
      </c>
      <c r="F589" s="27" t="str">
        <f>VLOOKUP(A589,Table7[#All],5,0)</f>
        <v>No</v>
      </c>
      <c r="G589" s="27" t="str">
        <f>VLOOKUP(A589,Table7[#All],6,0)</f>
        <v>No</v>
      </c>
      <c r="H589" s="27">
        <f>VLOOKUP(A589,'Medical Examination'!A588:M2923,11,0)</f>
        <v>1</v>
      </c>
      <c r="I589" s="27" t="str">
        <f>VLOOKUP(A589,'Medical Examination'!A588:M2923,10,0)</f>
        <v>No</v>
      </c>
      <c r="J589" s="27" t="str">
        <f>VLOOKUP(A589,'Medical Examination'!A588:M2923,12,0)</f>
        <v>Obesity</v>
      </c>
      <c r="K589" s="27" t="str">
        <f>VLOOKUP(A589,'Medical Examination'!A588:M2923,13,0)</f>
        <v>Normal</v>
      </c>
      <c r="L589" s="27" t="str">
        <f>VLOOKUP(A589,'Hospitalisation Details'!A588:R2931,17,0)</f>
        <v>19-Oct-1995</v>
      </c>
      <c r="M589" s="28">
        <f>VLOOKUP(A589,'Hospitalisation Details'!$A$1:$R$2344,6,0)</f>
        <v>16796.41</v>
      </c>
      <c r="N589" s="27" t="str">
        <f>VLOOKUP(A589,'Hospitalisation Details'!$A$1:$R$2344,14,0)</f>
        <v>tier - 2</v>
      </c>
      <c r="O589" s="27" t="str">
        <f>VLOOKUP(A589,'Hospitalisation Details'!$A$1:$R$2344,15,0)</f>
        <v>tier - 3</v>
      </c>
      <c r="P589" s="27" t="str">
        <f>VLOOKUP(A589,'Hospitalisation Details'!$A$1:$R$2344,16,0)</f>
        <v>R1024</v>
      </c>
      <c r="Q589" s="37">
        <f>VLOOKUP(A589,'Hospitalisation Details'!A588:R2931,18,0)</f>
        <v>27.636518126888216</v>
      </c>
    </row>
    <row r="590" spans="1:17" x14ac:dyDescent="0.25">
      <c r="A590" s="27" t="s">
        <v>1178</v>
      </c>
      <c r="B590" s="27" t="str">
        <f>VLOOKUP(A590,'Customer Name'!A589:E2924,4,0)</f>
        <v>.  Lacey</v>
      </c>
      <c r="C590" s="27">
        <f>VLOOKUP(A590,Table7[#All],2,0)</f>
        <v>39.229999999999997</v>
      </c>
      <c r="D590" s="27">
        <f>VLOOKUP(A590,Table7[#All],3,0)</f>
        <v>8.4499999999999993</v>
      </c>
      <c r="E590" s="27" t="str">
        <f>VLOOKUP(A590,Table7[#All],4,0)</f>
        <v>No</v>
      </c>
      <c r="F590" s="27" t="str">
        <f>VLOOKUP(A590,Table7[#All],5,0)</f>
        <v>No</v>
      </c>
      <c r="G590" s="27" t="str">
        <f>VLOOKUP(A590,Table7[#All],6,0)</f>
        <v>No</v>
      </c>
      <c r="H590" s="27">
        <f>VLOOKUP(A590,'Medical Examination'!A589:M2924,11,0)</f>
        <v>0</v>
      </c>
      <c r="I590" s="27" t="str">
        <f>VLOOKUP(A590,'Medical Examination'!A589:M2924,10,0)</f>
        <v>No</v>
      </c>
      <c r="J590" s="27" t="str">
        <f>VLOOKUP(A590,'Medical Examination'!A589:M2924,12,0)</f>
        <v>Obesity</v>
      </c>
      <c r="K590" s="27" t="str">
        <f>VLOOKUP(A590,'Medical Examination'!A589:M2924,13,0)</f>
        <v>Diabetes</v>
      </c>
      <c r="L590" s="27" t="str">
        <f>VLOOKUP(A590,'Hospitalisation Details'!A589:R2932,17,0)</f>
        <v>29-Jul-1962</v>
      </c>
      <c r="M590" s="28">
        <f>VLOOKUP(A590,'Hospitalisation Details'!$A$1:$R$2344,6,0)</f>
        <v>16779.400000000001</v>
      </c>
      <c r="N590" s="27" t="str">
        <f>VLOOKUP(A590,'Hospitalisation Details'!$A$1:$R$2344,14,0)</f>
        <v>tier - 2</v>
      </c>
      <c r="O590" s="27" t="str">
        <f>VLOOKUP(A590,'Hospitalisation Details'!$A$1:$R$2344,15,0)</f>
        <v>tier - 2</v>
      </c>
      <c r="P590" s="27" t="str">
        <f>VLOOKUP(A590,'Hospitalisation Details'!$A$1:$R$2344,16,0)</f>
        <v>R1026</v>
      </c>
      <c r="Q590" s="37">
        <f>VLOOKUP(A590,'Hospitalisation Details'!A589:R2932,18,0)</f>
        <v>60.861028924707441</v>
      </c>
    </row>
    <row r="591" spans="1:17" x14ac:dyDescent="0.25">
      <c r="A591" s="27" t="s">
        <v>1180</v>
      </c>
      <c r="B591" s="27" t="str">
        <f>VLOOKUP(A591,'Customer Name'!A590:E2925,4,0)</f>
        <v>Laurette</v>
      </c>
      <c r="C591" s="27">
        <f>VLOOKUP(A591,Table7[#All],2,0)</f>
        <v>19.094999999999999</v>
      </c>
      <c r="D591" s="27">
        <f>VLOOKUP(A591,Table7[#All],3,0)</f>
        <v>6.19</v>
      </c>
      <c r="E591" s="27" t="str">
        <f>VLOOKUP(A591,Table7[#All],4,0)</f>
        <v>No</v>
      </c>
      <c r="F591" s="27" t="str">
        <f>VLOOKUP(A591,Table7[#All],5,0)</f>
        <v>No</v>
      </c>
      <c r="G591" s="27" t="str">
        <f>VLOOKUP(A591,Table7[#All],6,0)</f>
        <v>No</v>
      </c>
      <c r="H591" s="27">
        <f>VLOOKUP(A591,'Medical Examination'!A590:M2925,11,0)</f>
        <v>0</v>
      </c>
      <c r="I591" s="27" t="str">
        <f>VLOOKUP(A591,'Medical Examination'!A590:M2925,10,0)</f>
        <v>yes</v>
      </c>
      <c r="J591" s="27" t="str">
        <f>VLOOKUP(A591,'Medical Examination'!A590:M2925,12,0)</f>
        <v>Normal Weight</v>
      </c>
      <c r="K591" s="27" t="str">
        <f>VLOOKUP(A591,'Medical Examination'!A590:M2925,13,0)</f>
        <v>Prediabetes</v>
      </c>
      <c r="L591" s="27" t="str">
        <f>VLOOKUP(A591,'Hospitalisation Details'!A590:R2933,17,0)</f>
        <v>23-Sep-1989</v>
      </c>
      <c r="M591" s="28">
        <f>VLOOKUP(A591,'Hospitalisation Details'!$A$1:$R$2344,6,0)</f>
        <v>16776.3</v>
      </c>
      <c r="N591" s="27" t="str">
        <f>VLOOKUP(A591,'Hospitalisation Details'!$A$1:$R$2344,14,0)</f>
        <v>tier - 2</v>
      </c>
      <c r="O591" s="27" t="str">
        <f>VLOOKUP(A591,'Hospitalisation Details'!$A$1:$R$2344,15,0)</f>
        <v>tier - 2</v>
      </c>
      <c r="P591" s="27" t="str">
        <f>VLOOKUP(A591,'Hospitalisation Details'!$A$1:$R$2344,16,0)</f>
        <v>R1024</v>
      </c>
      <c r="Q591" s="37">
        <f>VLOOKUP(A591,'Hospitalisation Details'!A590:R2933,18,0)</f>
        <v>33.707658609090196</v>
      </c>
    </row>
    <row r="592" spans="1:17" x14ac:dyDescent="0.25">
      <c r="A592" s="27" t="s">
        <v>1182</v>
      </c>
      <c r="B592" s="27" t="str">
        <f>VLOOKUP(A592,'Customer Name'!A591:E2926,4,0)</f>
        <v>Jason</v>
      </c>
      <c r="C592" s="27">
        <f>VLOOKUP(A592,Table7[#All],2,0)</f>
        <v>49.72</v>
      </c>
      <c r="D592" s="27">
        <f>VLOOKUP(A592,Table7[#All],3,0)</f>
        <v>7.71</v>
      </c>
      <c r="E592" s="27" t="str">
        <f>VLOOKUP(A592,Table7[#All],4,0)</f>
        <v>No</v>
      </c>
      <c r="F592" s="27" t="str">
        <f>VLOOKUP(A592,Table7[#All],5,0)</f>
        <v>No</v>
      </c>
      <c r="G592" s="27" t="str">
        <f>VLOOKUP(A592,Table7[#All],6,0)</f>
        <v>No</v>
      </c>
      <c r="H592" s="27">
        <f>VLOOKUP(A592,'Medical Examination'!A591:M2926,11,0)</f>
        <v>0</v>
      </c>
      <c r="I592" s="27" t="str">
        <f>VLOOKUP(A592,'Medical Examination'!A591:M2926,10,0)</f>
        <v>No</v>
      </c>
      <c r="J592" s="27" t="str">
        <f>VLOOKUP(A592,'Medical Examination'!A591:M2926,12,0)</f>
        <v>Obesity</v>
      </c>
      <c r="K592" s="27" t="str">
        <f>VLOOKUP(A592,'Medical Examination'!A591:M2926,13,0)</f>
        <v>Diabetes</v>
      </c>
      <c r="L592" s="27" t="str">
        <f>VLOOKUP(A592,'Hospitalisation Details'!A591:R2934,17,0)</f>
        <v>28-Aug-1974</v>
      </c>
      <c r="M592" s="28">
        <f>VLOOKUP(A592,'Hospitalisation Details'!$A$1:$R$2344,6,0)</f>
        <v>16770.990000000002</v>
      </c>
      <c r="N592" s="27" t="str">
        <f>VLOOKUP(A592,'Hospitalisation Details'!$A$1:$R$2344,14,0)</f>
        <v>tier - 2</v>
      </c>
      <c r="O592" s="27" t="str">
        <f>VLOOKUP(A592,'Hospitalisation Details'!$A$1:$R$2344,15,0)</f>
        <v>tier - 1</v>
      </c>
      <c r="P592" s="27" t="str">
        <f>VLOOKUP(A592,'Hospitalisation Details'!$A$1:$R$2344,16,0)</f>
        <v>R1012</v>
      </c>
      <c r="Q592" s="37">
        <f>VLOOKUP(A592,'Hospitalisation Details'!A591:R2934,18,0)</f>
        <v>48.778885116635635</v>
      </c>
    </row>
    <row r="593" spans="1:17" x14ac:dyDescent="0.25">
      <c r="A593" s="27" t="s">
        <v>1184</v>
      </c>
      <c r="B593" s="27" t="str">
        <f>VLOOKUP(A593,'Customer Name'!A592:E2927,4,0)</f>
        <v>Mary</v>
      </c>
      <c r="C593" s="27">
        <f>VLOOKUP(A593,Table7[#All],2,0)</f>
        <v>21.754999999999999</v>
      </c>
      <c r="D593" s="27">
        <f>VLOOKUP(A593,Table7[#All],3,0)</f>
        <v>4.63</v>
      </c>
      <c r="E593" s="27" t="str">
        <f>VLOOKUP(A593,Table7[#All],4,0)</f>
        <v>No</v>
      </c>
      <c r="F593" s="27" t="str">
        <f>VLOOKUP(A593,Table7[#All],5,0)</f>
        <v>No</v>
      </c>
      <c r="G593" s="27" t="str">
        <f>VLOOKUP(A593,Table7[#All],6,0)</f>
        <v>Yes</v>
      </c>
      <c r="H593" s="27">
        <f>VLOOKUP(A593,'Medical Examination'!A592:M2927,11,0)</f>
        <v>1</v>
      </c>
      <c r="I593" s="27" t="str">
        <f>VLOOKUP(A593,'Medical Examination'!A592:M2927,10,0)</f>
        <v>yes</v>
      </c>
      <c r="J593" s="27" t="str">
        <f>VLOOKUP(A593,'Medical Examination'!A592:M2927,12,0)</f>
        <v>Normal Weight</v>
      </c>
      <c r="K593" s="27" t="str">
        <f>VLOOKUP(A593,'Medical Examination'!A592:M2927,13,0)</f>
        <v>Normal</v>
      </c>
      <c r="L593" s="27" t="str">
        <f>VLOOKUP(A593,'Hospitalisation Details'!A592:R2935,17,0)</f>
        <v>5-Nov-1993</v>
      </c>
      <c r="M593" s="28">
        <f>VLOOKUP(A593,'Hospitalisation Details'!$A$1:$R$2344,6,0)</f>
        <v>16657.72</v>
      </c>
      <c r="N593" s="27" t="str">
        <f>VLOOKUP(A593,'Hospitalisation Details'!$A$1:$R$2344,14,0)</f>
        <v>tier - 2</v>
      </c>
      <c r="O593" s="27" t="str">
        <f>VLOOKUP(A593,'Hospitalisation Details'!$A$1:$R$2344,15,0)</f>
        <v>tier - 1</v>
      </c>
      <c r="P593" s="27" t="str">
        <f>VLOOKUP(A593,'Hospitalisation Details'!$A$1:$R$2344,16,0)</f>
        <v>R1024</v>
      </c>
      <c r="Q593" s="37">
        <f>VLOOKUP(A593,'Hospitalisation Details'!A592:R2935,18,0)</f>
        <v>29.589913442854616</v>
      </c>
    </row>
    <row r="594" spans="1:17" x14ac:dyDescent="0.25">
      <c r="A594" s="27" t="s">
        <v>1186</v>
      </c>
      <c r="B594" s="27" t="str">
        <f>VLOOKUP(A594,'Customer Name'!A593:E2928,4,0)</f>
        <v>Kati A</v>
      </c>
      <c r="C594" s="27">
        <f>VLOOKUP(A594,Table7[#All],2,0)</f>
        <v>48.39</v>
      </c>
      <c r="D594" s="27">
        <f>VLOOKUP(A594,Table7[#All],3,0)</f>
        <v>4.6100000000000003</v>
      </c>
      <c r="E594" s="27" t="str">
        <f>VLOOKUP(A594,Table7[#All],4,0)</f>
        <v>No</v>
      </c>
      <c r="F594" s="27" t="str">
        <f>VLOOKUP(A594,Table7[#All],5,0)</f>
        <v>No</v>
      </c>
      <c r="G594" s="27" t="str">
        <f>VLOOKUP(A594,Table7[#All],6,0)</f>
        <v>No</v>
      </c>
      <c r="H594" s="27">
        <f>VLOOKUP(A594,'Medical Examination'!A593:M2928,11,0)</f>
        <v>0</v>
      </c>
      <c r="I594" s="27" t="str">
        <f>VLOOKUP(A594,'Medical Examination'!A593:M2928,10,0)</f>
        <v>No</v>
      </c>
      <c r="J594" s="27" t="str">
        <f>VLOOKUP(A594,'Medical Examination'!A593:M2928,12,0)</f>
        <v>Obesity</v>
      </c>
      <c r="K594" s="27" t="str">
        <f>VLOOKUP(A594,'Medical Examination'!A593:M2928,13,0)</f>
        <v>Normal</v>
      </c>
      <c r="L594" s="27" t="str">
        <f>VLOOKUP(A594,'Hospitalisation Details'!A593:R2936,17,0)</f>
        <v>25-Sep-1977</v>
      </c>
      <c r="M594" s="28">
        <f>VLOOKUP(A594,'Hospitalisation Details'!$A$1:$R$2344,6,0)</f>
        <v>16631.61</v>
      </c>
      <c r="N594" s="27" t="str">
        <f>VLOOKUP(A594,'Hospitalisation Details'!$A$1:$R$2344,14,0)</f>
        <v>tier - 2</v>
      </c>
      <c r="O594" s="27" t="str">
        <f>VLOOKUP(A594,'Hospitalisation Details'!$A$1:$R$2344,15,0)</f>
        <v>tier - 1</v>
      </c>
      <c r="P594" s="27" t="str">
        <f>VLOOKUP(A594,'Hospitalisation Details'!$A$1:$R$2344,16,0)</f>
        <v>R1012</v>
      </c>
      <c r="Q594" s="37">
        <f>VLOOKUP(A594,'Hospitalisation Details'!A593:R2936,18,0)</f>
        <v>45.702202027263191</v>
      </c>
    </row>
    <row r="595" spans="1:17" x14ac:dyDescent="0.25">
      <c r="A595" s="27" t="s">
        <v>1188</v>
      </c>
      <c r="B595" s="27" t="str">
        <f>VLOOKUP(A595,'Customer Name'!A594:E2929,4,0)</f>
        <v>.  Kelly J</v>
      </c>
      <c r="C595" s="27">
        <f>VLOOKUP(A595,Table7[#All],2,0)</f>
        <v>47.15</v>
      </c>
      <c r="D595" s="27">
        <f>VLOOKUP(A595,Table7[#All],3,0)</f>
        <v>9.5299999999999994</v>
      </c>
      <c r="E595" s="27" t="str">
        <f>VLOOKUP(A595,Table7[#All],4,0)</f>
        <v>yes</v>
      </c>
      <c r="F595" s="27" t="str">
        <f>VLOOKUP(A595,Table7[#All],5,0)</f>
        <v>No</v>
      </c>
      <c r="G595" s="27" t="str">
        <f>VLOOKUP(A595,Table7[#All],6,0)</f>
        <v>No</v>
      </c>
      <c r="H595" s="27">
        <f>VLOOKUP(A595,'Medical Examination'!A594:M2929,11,0)</f>
        <v>1</v>
      </c>
      <c r="I595" s="27" t="str">
        <f>VLOOKUP(A595,'Medical Examination'!A594:M2929,10,0)</f>
        <v>No</v>
      </c>
      <c r="J595" s="27" t="str">
        <f>VLOOKUP(A595,'Medical Examination'!A594:M2929,12,0)</f>
        <v>Obesity</v>
      </c>
      <c r="K595" s="27" t="str">
        <f>VLOOKUP(A595,'Medical Examination'!A594:M2929,13,0)</f>
        <v>Diabetes</v>
      </c>
      <c r="L595" s="27" t="str">
        <f>VLOOKUP(A595,'Hospitalisation Details'!A594:R2937,17,0)</f>
        <v>24-Jul-1975</v>
      </c>
      <c r="M595" s="28">
        <f>VLOOKUP(A595,'Hospitalisation Details'!$A$1:$R$2344,6,0)</f>
        <v>16602.18</v>
      </c>
      <c r="N595" s="27" t="str">
        <f>VLOOKUP(A595,'Hospitalisation Details'!$A$1:$R$2344,14,0)</f>
        <v>tier - 2</v>
      </c>
      <c r="O595" s="27" t="str">
        <f>VLOOKUP(A595,'Hospitalisation Details'!$A$1:$R$2344,15,0)</f>
        <v>tier - 1</v>
      </c>
      <c r="P595" s="27" t="str">
        <f>VLOOKUP(A595,'Hospitalisation Details'!$A$1:$R$2344,16,0)</f>
        <v>R1026</v>
      </c>
      <c r="Q595" s="37">
        <f>VLOOKUP(A595,'Hospitalisation Details'!A594:R2937,18,0)</f>
        <v>47.87472760797899</v>
      </c>
    </row>
    <row r="596" spans="1:17" x14ac:dyDescent="0.25">
      <c r="A596" s="27" t="s">
        <v>1190</v>
      </c>
      <c r="B596" s="27" t="str">
        <f>VLOOKUP(A596,'Customer Name'!A595:E2930,4,0)</f>
        <v>Greer D</v>
      </c>
      <c r="C596" s="27">
        <f>VLOOKUP(A596,Table7[#All],2,0)</f>
        <v>47.59</v>
      </c>
      <c r="D596" s="27">
        <f>VLOOKUP(A596,Table7[#All],3,0)</f>
        <v>11.43</v>
      </c>
      <c r="E596" s="27" t="str">
        <f>VLOOKUP(A596,Table7[#All],4,0)</f>
        <v>yes</v>
      </c>
      <c r="F596" s="27" t="str">
        <f>VLOOKUP(A596,Table7[#All],5,0)</f>
        <v>No</v>
      </c>
      <c r="G596" s="27" t="str">
        <f>VLOOKUP(A596,Table7[#All],6,0)</f>
        <v>No</v>
      </c>
      <c r="H596" s="27">
        <f>VLOOKUP(A596,'Medical Examination'!A595:M2930,11,0)</f>
        <v>2</v>
      </c>
      <c r="I596" s="27" t="str">
        <f>VLOOKUP(A596,'Medical Examination'!A595:M2930,10,0)</f>
        <v>No</v>
      </c>
      <c r="J596" s="27" t="str">
        <f>VLOOKUP(A596,'Medical Examination'!A595:M2930,12,0)</f>
        <v>Obesity</v>
      </c>
      <c r="K596" s="27" t="str">
        <f>VLOOKUP(A596,'Medical Examination'!A595:M2930,13,0)</f>
        <v>Diabetes</v>
      </c>
      <c r="L596" s="27" t="str">
        <f>VLOOKUP(A596,'Hospitalisation Details'!A595:R2938,17,0)</f>
        <v>10-Jul-1970</v>
      </c>
      <c r="M596" s="28">
        <f>VLOOKUP(A596,'Hospitalisation Details'!$A$1:$R$2344,6,0)</f>
        <v>16600.16</v>
      </c>
      <c r="N596" s="27" t="str">
        <f>VLOOKUP(A596,'Hospitalisation Details'!$A$1:$R$2344,14,0)</f>
        <v>tier - 2</v>
      </c>
      <c r="O596" s="27" t="str">
        <f>VLOOKUP(A596,'Hospitalisation Details'!$A$1:$R$2344,15,0)</f>
        <v>tier - 2</v>
      </c>
      <c r="P596" s="27" t="str">
        <f>VLOOKUP(A596,'Hospitalisation Details'!$A$1:$R$2344,16,0)</f>
        <v>R1011</v>
      </c>
      <c r="Q596" s="37">
        <f>VLOOKUP(A596,'Hospitalisation Details'!A595:R2938,18,0)</f>
        <v>52.913045682705466</v>
      </c>
    </row>
    <row r="597" spans="1:17" x14ac:dyDescent="0.25">
      <c r="A597" s="27" t="s">
        <v>1192</v>
      </c>
      <c r="B597" s="27" t="str">
        <f>VLOOKUP(A597,'Customer Name'!A596:E2931,4,0)</f>
        <v>Brent</v>
      </c>
      <c r="C597" s="27">
        <f>VLOOKUP(A597,Table7[#All],2,0)</f>
        <v>39.81</v>
      </c>
      <c r="D597" s="27">
        <f>VLOOKUP(A597,Table7[#All],3,0)</f>
        <v>7.65</v>
      </c>
      <c r="E597" s="27" t="str">
        <f>VLOOKUP(A597,Table7[#All],4,0)</f>
        <v>yes</v>
      </c>
      <c r="F597" s="27" t="str">
        <f>VLOOKUP(A597,Table7[#All],5,0)</f>
        <v>No</v>
      </c>
      <c r="G597" s="27" t="str">
        <f>VLOOKUP(A597,Table7[#All],6,0)</f>
        <v>Yes</v>
      </c>
      <c r="H597" s="27">
        <f>VLOOKUP(A597,'Medical Examination'!A596:M2931,11,0)</f>
        <v>1</v>
      </c>
      <c r="I597" s="27" t="str">
        <f>VLOOKUP(A597,'Medical Examination'!A596:M2931,10,0)</f>
        <v>No</v>
      </c>
      <c r="J597" s="27" t="str">
        <f>VLOOKUP(A597,'Medical Examination'!A596:M2931,12,0)</f>
        <v>Obesity</v>
      </c>
      <c r="K597" s="27" t="str">
        <f>VLOOKUP(A597,'Medical Examination'!A596:M2931,13,0)</f>
        <v>Diabetes</v>
      </c>
      <c r="L597" s="27" t="str">
        <f>VLOOKUP(A597,'Hospitalisation Details'!A596:R2939,17,0)</f>
        <v>25-Jun-1963</v>
      </c>
      <c r="M597" s="28">
        <f>VLOOKUP(A597,'Hospitalisation Details'!$A$1:$R$2344,6,0)</f>
        <v>16587.96</v>
      </c>
      <c r="N597" s="27" t="str">
        <f>VLOOKUP(A597,'Hospitalisation Details'!$A$1:$R$2344,14,0)</f>
        <v>tier - 2</v>
      </c>
      <c r="O597" s="27" t="str">
        <f>VLOOKUP(A597,'Hospitalisation Details'!$A$1:$R$2344,15,0)</f>
        <v>tier - 2</v>
      </c>
      <c r="P597" s="27" t="str">
        <f>VLOOKUP(A597,'Hospitalisation Details'!$A$1:$R$2344,16,0)</f>
        <v>R1023</v>
      </c>
      <c r="Q597" s="37">
        <f>VLOOKUP(A597,'Hospitalisation Details'!A596:R2939,18,0)</f>
        <v>59.954129263913828</v>
      </c>
    </row>
    <row r="598" spans="1:17" x14ac:dyDescent="0.25">
      <c r="A598" s="27" t="s">
        <v>1194</v>
      </c>
      <c r="B598" s="27" t="str">
        <f>VLOOKUP(A598,'Customer Name'!A597:E2932,4,0)</f>
        <v>Eugene M</v>
      </c>
      <c r="C598" s="27">
        <f>VLOOKUP(A598,Table7[#All],2,0)</f>
        <v>31.02</v>
      </c>
      <c r="D598" s="27">
        <f>VLOOKUP(A598,Table7[#All],3,0)</f>
        <v>5.87</v>
      </c>
      <c r="E598" s="27" t="str">
        <f>VLOOKUP(A598,Table7[#All],4,0)</f>
        <v>yes</v>
      </c>
      <c r="F598" s="27" t="str">
        <f>VLOOKUP(A598,Table7[#All],5,0)</f>
        <v>No</v>
      </c>
      <c r="G598" s="27" t="str">
        <f>VLOOKUP(A598,Table7[#All],6,0)</f>
        <v>No</v>
      </c>
      <c r="H598" s="27">
        <f>VLOOKUP(A598,'Medical Examination'!A597:M2932,11,0)</f>
        <v>0</v>
      </c>
      <c r="I598" s="27" t="str">
        <f>VLOOKUP(A598,'Medical Examination'!A597:M2932,10,0)</f>
        <v>No</v>
      </c>
      <c r="J598" s="27" t="str">
        <f>VLOOKUP(A598,'Medical Examination'!A597:M2932,12,0)</f>
        <v>Obesity</v>
      </c>
      <c r="K598" s="27" t="str">
        <f>VLOOKUP(A598,'Medical Examination'!A597:M2932,13,0)</f>
        <v>Prediabetes</v>
      </c>
      <c r="L598" s="27" t="str">
        <f>VLOOKUP(A598,'Hospitalisation Details'!A597:R2940,17,0)</f>
        <v>25-Jun-2001</v>
      </c>
      <c r="M598" s="28">
        <f>VLOOKUP(A598,'Hospitalisation Details'!$A$1:$R$2344,6,0)</f>
        <v>16586.5</v>
      </c>
      <c r="N598" s="27" t="str">
        <f>VLOOKUP(A598,'Hospitalisation Details'!$A$1:$R$2344,14,0)</f>
        <v>tier - 2</v>
      </c>
      <c r="O598" s="27" t="str">
        <f>VLOOKUP(A598,'Hospitalisation Details'!$A$1:$R$2344,15,0)</f>
        <v>tier - 1</v>
      </c>
      <c r="P598" s="27" t="str">
        <f>VLOOKUP(A598,'Hospitalisation Details'!$A$1:$R$2344,16,0)</f>
        <v>R1013</v>
      </c>
      <c r="Q598" s="37">
        <f>VLOOKUP(A598,'Hospitalisation Details'!A597:R2940,18,0)</f>
        <v>21.954047619047621</v>
      </c>
    </row>
    <row r="599" spans="1:17" x14ac:dyDescent="0.25">
      <c r="A599" s="27" t="s">
        <v>1196</v>
      </c>
      <c r="B599" s="27" t="str">
        <f>VLOOKUP(A599,'Customer Name'!A598:E2933,4,0)</f>
        <v>Erin D</v>
      </c>
      <c r="C599" s="27">
        <f>VLOOKUP(A599,Table7[#All],2,0)</f>
        <v>24.75</v>
      </c>
      <c r="D599" s="27">
        <f>VLOOKUP(A599,Table7[#All],3,0)</f>
        <v>4.3600000000000003</v>
      </c>
      <c r="E599" s="27" t="str">
        <f>VLOOKUP(A599,Table7[#All],4,0)</f>
        <v>yes</v>
      </c>
      <c r="F599" s="27" t="str">
        <f>VLOOKUP(A599,Table7[#All],5,0)</f>
        <v>No</v>
      </c>
      <c r="G599" s="27" t="str">
        <f>VLOOKUP(A599,Table7[#All],6,0)</f>
        <v>No</v>
      </c>
      <c r="H599" s="27">
        <f>VLOOKUP(A599,'Medical Examination'!A598:M2933,11,0)</f>
        <v>1</v>
      </c>
      <c r="I599" s="27" t="str">
        <f>VLOOKUP(A599,'Medical Examination'!A598:M2933,10,0)</f>
        <v>yes</v>
      </c>
      <c r="J599" s="27" t="str">
        <f>VLOOKUP(A599,'Medical Examination'!A598:M2933,12,0)</f>
        <v>Normal Weight</v>
      </c>
      <c r="K599" s="27" t="str">
        <f>VLOOKUP(A599,'Medical Examination'!A598:M2933,13,0)</f>
        <v>Normal</v>
      </c>
      <c r="L599" s="27" t="str">
        <f>VLOOKUP(A599,'Hospitalisation Details'!A598:R2941,17,0)</f>
        <v>23-Dec-1995</v>
      </c>
      <c r="M599" s="28">
        <f>VLOOKUP(A599,'Hospitalisation Details'!$A$1:$R$2344,6,0)</f>
        <v>16577.78</v>
      </c>
      <c r="N599" s="27" t="str">
        <f>VLOOKUP(A599,'Hospitalisation Details'!$A$1:$R$2344,14,0)</f>
        <v>tier - 2</v>
      </c>
      <c r="O599" s="27" t="str">
        <f>VLOOKUP(A599,'Hospitalisation Details'!$A$1:$R$2344,15,0)</f>
        <v>tier - 1</v>
      </c>
      <c r="P599" s="27" t="str">
        <f>VLOOKUP(A599,'Hospitalisation Details'!$A$1:$R$2344,16,0)</f>
        <v>R1013</v>
      </c>
      <c r="Q599" s="37">
        <f>VLOOKUP(A599,'Hospitalisation Details'!A598:R2941,18,0)</f>
        <v>27.458553625377643</v>
      </c>
    </row>
    <row r="600" spans="1:17" x14ac:dyDescent="0.25">
      <c r="A600" s="27" t="s">
        <v>1198</v>
      </c>
      <c r="B600" s="27" t="str">
        <f>VLOOKUP(A600,'Customer Name'!A599:E2934,4,0)</f>
        <v>Kamilla</v>
      </c>
      <c r="C600" s="27">
        <f>VLOOKUP(A600,Table7[#All],2,0)</f>
        <v>30.114999999999998</v>
      </c>
      <c r="D600" s="27">
        <f>VLOOKUP(A600,Table7[#All],3,0)</f>
        <v>10.119999999999999</v>
      </c>
      <c r="E600" s="27" t="str">
        <f>VLOOKUP(A600,Table7[#All],4,0)</f>
        <v>No</v>
      </c>
      <c r="F600" s="27" t="str">
        <f>VLOOKUP(A600,Table7[#All],5,0)</f>
        <v>No</v>
      </c>
      <c r="G600" s="27" t="str">
        <f>VLOOKUP(A600,Table7[#All],6,0)</f>
        <v>No</v>
      </c>
      <c r="H600" s="27">
        <f>VLOOKUP(A600,'Medical Examination'!A599:M2934,11,0)</f>
        <v>3</v>
      </c>
      <c r="I600" s="27" t="str">
        <f>VLOOKUP(A600,'Medical Examination'!A599:M2934,10,0)</f>
        <v>No</v>
      </c>
      <c r="J600" s="27" t="str">
        <f>VLOOKUP(A600,'Medical Examination'!A599:M2934,12,0)</f>
        <v>Obesity</v>
      </c>
      <c r="K600" s="27" t="str">
        <f>VLOOKUP(A600,'Medical Examination'!A599:M2934,13,0)</f>
        <v>Diabetes</v>
      </c>
      <c r="L600" s="27" t="str">
        <f>VLOOKUP(A600,'Hospitalisation Details'!A599:R2942,17,0)</f>
        <v>10-Oct-1958</v>
      </c>
      <c r="M600" s="28">
        <f>VLOOKUP(A600,'Hospitalisation Details'!$A$1:$R$2344,6,0)</f>
        <v>16455.71</v>
      </c>
      <c r="N600" s="27" t="str">
        <f>VLOOKUP(A600,'Hospitalisation Details'!$A$1:$R$2344,14,0)</f>
        <v>tier - 2</v>
      </c>
      <c r="O600" s="27" t="str">
        <f>VLOOKUP(A600,'Hospitalisation Details'!$A$1:$R$2344,15,0)</f>
        <v>tier - 2</v>
      </c>
      <c r="P600" s="27" t="str">
        <f>VLOOKUP(A600,'Hospitalisation Details'!$A$1:$R$2344,16,0)</f>
        <v>R1012</v>
      </c>
      <c r="Q600" s="37">
        <f>VLOOKUP(A600,'Hospitalisation Details'!A599:R2942,18,0)</f>
        <v>64.661163195884839</v>
      </c>
    </row>
    <row r="601" spans="1:17" x14ac:dyDescent="0.25">
      <c r="A601" s="27" t="s">
        <v>1200</v>
      </c>
      <c r="B601" s="27" t="str">
        <f>VLOOKUP(A601,'Customer Name'!A600:E2935,4,0)</f>
        <v>Wayne I.</v>
      </c>
      <c r="C601" s="27">
        <f>VLOOKUP(A601,Table7[#All],2,0)</f>
        <v>26.03</v>
      </c>
      <c r="D601" s="27">
        <f>VLOOKUP(A601,Table7[#All],3,0)</f>
        <v>4.01</v>
      </c>
      <c r="E601" s="27" t="str">
        <f>VLOOKUP(A601,Table7[#All],4,0)</f>
        <v>No</v>
      </c>
      <c r="F601" s="27" t="str">
        <f>VLOOKUP(A601,Table7[#All],5,0)</f>
        <v>No</v>
      </c>
      <c r="G601" s="27" t="str">
        <f>VLOOKUP(A601,Table7[#All],6,0)</f>
        <v>Yes</v>
      </c>
      <c r="H601" s="27">
        <f>VLOOKUP(A601,'Medical Examination'!A600:M2935,11,0)</f>
        <v>1</v>
      </c>
      <c r="I601" s="27" t="str">
        <f>VLOOKUP(A601,'Medical Examination'!A600:M2935,10,0)</f>
        <v>yes</v>
      </c>
      <c r="J601" s="27" t="str">
        <f>VLOOKUP(A601,'Medical Examination'!A600:M2935,12,0)</f>
        <v>Overweight</v>
      </c>
      <c r="K601" s="27" t="str">
        <f>VLOOKUP(A601,'Medical Examination'!A600:M2935,13,0)</f>
        <v>Normal</v>
      </c>
      <c r="L601" s="27" t="str">
        <f>VLOOKUP(A601,'Hospitalisation Details'!A600:R2943,17,0)</f>
        <v>20-Dec-2003</v>
      </c>
      <c r="M601" s="28">
        <f>VLOOKUP(A601,'Hospitalisation Details'!$A$1:$R$2344,6,0)</f>
        <v>16450.89</v>
      </c>
      <c r="N601" s="27" t="str">
        <f>VLOOKUP(A601,'Hospitalisation Details'!$A$1:$R$2344,14,0)</f>
        <v>tier - 2</v>
      </c>
      <c r="O601" s="27" t="str">
        <f>VLOOKUP(A601,'Hospitalisation Details'!$A$1:$R$2344,15,0)</f>
        <v>tier - 1</v>
      </c>
      <c r="P601" s="27" t="str">
        <f>VLOOKUP(A601,'Hospitalisation Details'!$A$1:$R$2344,16,0)</f>
        <v>R1012</v>
      </c>
      <c r="Q601" s="37">
        <f>VLOOKUP(A601,'Hospitalisation Details'!A600:R2943,18,0)</f>
        <v>19.466753585397655</v>
      </c>
    </row>
    <row r="602" spans="1:17" x14ac:dyDescent="0.25">
      <c r="A602" s="27" t="s">
        <v>1202</v>
      </c>
      <c r="B602" s="27" t="str">
        <f>VLOOKUP(A602,'Customer Name'!A601:E2936,4,0)</f>
        <v>Tracy L</v>
      </c>
      <c r="C602" s="27">
        <f>VLOOKUP(A602,Table7[#All],2,0)</f>
        <v>20.045000000000002</v>
      </c>
      <c r="D602" s="27">
        <f>VLOOKUP(A602,Table7[#All],3,0)</f>
        <v>4.7699999999999996</v>
      </c>
      <c r="E602" s="27" t="str">
        <f>VLOOKUP(A602,Table7[#All],4,0)</f>
        <v>yes</v>
      </c>
      <c r="F602" s="27" t="str">
        <f>VLOOKUP(A602,Table7[#All],5,0)</f>
        <v>No</v>
      </c>
      <c r="G602" s="27" t="str">
        <f>VLOOKUP(A602,Table7[#All],6,0)</f>
        <v>No</v>
      </c>
      <c r="H602" s="27">
        <f>VLOOKUP(A602,'Medical Examination'!A601:M2936,11,0)</f>
        <v>1</v>
      </c>
      <c r="I602" s="27" t="str">
        <f>VLOOKUP(A602,'Medical Examination'!A601:M2936,10,0)</f>
        <v>yes</v>
      </c>
      <c r="J602" s="27" t="str">
        <f>VLOOKUP(A602,'Medical Examination'!A601:M2936,12,0)</f>
        <v>Normal Weight</v>
      </c>
      <c r="K602" s="27" t="str">
        <f>VLOOKUP(A602,'Medical Examination'!A601:M2936,13,0)</f>
        <v>Normal</v>
      </c>
      <c r="L602" s="27" t="str">
        <f>VLOOKUP(A602,'Hospitalisation Details'!A601:R2944,17,0)</f>
        <v>28-Sep-1995</v>
      </c>
      <c r="M602" s="28">
        <f>VLOOKUP(A602,'Hospitalisation Details'!$A$1:$R$2344,6,0)</f>
        <v>16420.490000000002</v>
      </c>
      <c r="N602" s="27" t="str">
        <f>VLOOKUP(A602,'Hospitalisation Details'!$A$1:$R$2344,14,0)</f>
        <v>tier - 2</v>
      </c>
      <c r="O602" s="27" t="str">
        <f>VLOOKUP(A602,'Hospitalisation Details'!$A$1:$R$2344,15,0)</f>
        <v>tier - 3</v>
      </c>
      <c r="P602" s="27" t="str">
        <f>VLOOKUP(A602,'Hospitalisation Details'!$A$1:$R$2344,16,0)</f>
        <v>R1012</v>
      </c>
      <c r="Q602" s="37">
        <f>VLOOKUP(A602,'Hospitalisation Details'!A601:R2944,18,0)</f>
        <v>27.694014350453173</v>
      </c>
    </row>
    <row r="603" spans="1:17" x14ac:dyDescent="0.25">
      <c r="A603" s="27" t="s">
        <v>1204</v>
      </c>
      <c r="B603" s="27" t="str">
        <f>VLOOKUP(A603,'Customer Name'!A602:E2937,4,0)</f>
        <v>.  Heather</v>
      </c>
      <c r="C603" s="27">
        <f>VLOOKUP(A603,Table7[#All],2,0)</f>
        <v>40.24</v>
      </c>
      <c r="D603" s="27">
        <f>VLOOKUP(A603,Table7[#All],3,0)</f>
        <v>6.83</v>
      </c>
      <c r="E603" s="27" t="str">
        <f>VLOOKUP(A603,Table7[#All],4,0)</f>
        <v>No</v>
      </c>
      <c r="F603" s="27" t="str">
        <f>VLOOKUP(A603,Table7[#All],5,0)</f>
        <v>No</v>
      </c>
      <c r="G603" s="27" t="str">
        <f>VLOOKUP(A603,Table7[#All],6,0)</f>
        <v>No</v>
      </c>
      <c r="H603" s="27">
        <f>VLOOKUP(A603,'Medical Examination'!A602:M2937,11,0)</f>
        <v>0</v>
      </c>
      <c r="I603" s="27" t="str">
        <f>VLOOKUP(A603,'Medical Examination'!A602:M2937,10,0)</f>
        <v>No</v>
      </c>
      <c r="J603" s="27" t="str">
        <f>VLOOKUP(A603,'Medical Examination'!A602:M2937,12,0)</f>
        <v>Obesity</v>
      </c>
      <c r="K603" s="27" t="str">
        <f>VLOOKUP(A603,'Medical Examination'!A602:M2937,13,0)</f>
        <v>Diabetes</v>
      </c>
      <c r="L603" s="27" t="str">
        <f>VLOOKUP(A603,'Hospitalisation Details'!A602:R2945,17,0)</f>
        <v>5-Dec-1965</v>
      </c>
      <c r="M603" s="28">
        <f>VLOOKUP(A603,'Hospitalisation Details'!$A$1:$R$2344,6,0)</f>
        <v>16351.42</v>
      </c>
      <c r="N603" s="27" t="str">
        <f>VLOOKUP(A603,'Hospitalisation Details'!$A$1:$R$2344,14,0)</f>
        <v>tier - 2</v>
      </c>
      <c r="O603" s="27" t="str">
        <f>VLOOKUP(A603,'Hospitalisation Details'!$A$1:$R$2344,15,0)</f>
        <v>tier - 3</v>
      </c>
      <c r="P603" s="27" t="str">
        <f>VLOOKUP(A603,'Hospitalisation Details'!$A$1:$R$2344,16,0)</f>
        <v>R1026</v>
      </c>
      <c r="Q603" s="37">
        <f>VLOOKUP(A603,'Hospitalisation Details'!A602:R2945,18,0)</f>
        <v>57.507819388370685</v>
      </c>
    </row>
    <row r="604" spans="1:17" x14ac:dyDescent="0.25">
      <c r="A604" s="27" t="s">
        <v>1206</v>
      </c>
      <c r="B604" s="27" t="str">
        <f>VLOOKUP(A604,'Customer Name'!A603:E2938,4,0)</f>
        <v>.  Megan C</v>
      </c>
      <c r="C604" s="27">
        <f>VLOOKUP(A604,Table7[#All],2,0)</f>
        <v>43.15</v>
      </c>
      <c r="D604" s="27">
        <f>VLOOKUP(A604,Table7[#All],3,0)</f>
        <v>6.14</v>
      </c>
      <c r="E604" s="27" t="str">
        <f>VLOOKUP(A604,Table7[#All],4,0)</f>
        <v>yes</v>
      </c>
      <c r="F604" s="27" t="str">
        <f>VLOOKUP(A604,Table7[#All],5,0)</f>
        <v>No</v>
      </c>
      <c r="G604" s="27" t="str">
        <f>VLOOKUP(A604,Table7[#All],6,0)</f>
        <v>Yes</v>
      </c>
      <c r="H604" s="27">
        <f>VLOOKUP(A604,'Medical Examination'!A603:M2938,11,0)</f>
        <v>1</v>
      </c>
      <c r="I604" s="27" t="str">
        <f>VLOOKUP(A604,'Medical Examination'!A603:M2938,10,0)</f>
        <v>No</v>
      </c>
      <c r="J604" s="27" t="str">
        <f>VLOOKUP(A604,'Medical Examination'!A603:M2938,12,0)</f>
        <v>Obesity</v>
      </c>
      <c r="K604" s="27" t="str">
        <f>VLOOKUP(A604,'Medical Examination'!A603:M2938,13,0)</f>
        <v>Prediabetes</v>
      </c>
      <c r="L604" s="27" t="str">
        <f>VLOOKUP(A604,'Hospitalisation Details'!A603:R2946,17,0)</f>
        <v>8-Aug-1969</v>
      </c>
      <c r="M604" s="28">
        <f>VLOOKUP(A604,'Hospitalisation Details'!$A$1:$R$2344,6,0)</f>
        <v>16311.05</v>
      </c>
      <c r="N604" s="27" t="str">
        <f>VLOOKUP(A604,'Hospitalisation Details'!$A$1:$R$2344,14,0)</f>
        <v>tier - 2</v>
      </c>
      <c r="O604" s="27" t="str">
        <f>VLOOKUP(A604,'Hospitalisation Details'!$A$1:$R$2344,15,0)</f>
        <v>tier - 3</v>
      </c>
      <c r="P604" s="27" t="str">
        <f>VLOOKUP(A604,'Hospitalisation Details'!$A$1:$R$2344,16,0)</f>
        <v>R1026</v>
      </c>
      <c r="Q604" s="37">
        <f>VLOOKUP(A604,'Hospitalisation Details'!A603:R2946,18,0)</f>
        <v>53.833632019115889</v>
      </c>
    </row>
    <row r="605" spans="1:17" x14ac:dyDescent="0.25">
      <c r="A605" s="27" t="s">
        <v>1208</v>
      </c>
      <c r="B605" s="27" t="str">
        <f>VLOOKUP(A605,'Customer Name'!A604:E2939,4,0)</f>
        <v>Jonathan</v>
      </c>
      <c r="C605" s="27">
        <f>VLOOKUP(A605,Table7[#All],2,0)</f>
        <v>27.7</v>
      </c>
      <c r="D605" s="27">
        <f>VLOOKUP(A605,Table7[#All],3,0)</f>
        <v>5.6</v>
      </c>
      <c r="E605" s="27" t="str">
        <f>VLOOKUP(A605,Table7[#All],4,0)</f>
        <v>No</v>
      </c>
      <c r="F605" s="27" t="str">
        <f>VLOOKUP(A605,Table7[#All],5,0)</f>
        <v>No</v>
      </c>
      <c r="G605" s="27" t="str">
        <f>VLOOKUP(A605,Table7[#All],6,0)</f>
        <v>Yes</v>
      </c>
      <c r="H605" s="27">
        <f>VLOOKUP(A605,'Medical Examination'!A604:M2939,11,0)</f>
        <v>1</v>
      </c>
      <c r="I605" s="27" t="str">
        <f>VLOOKUP(A605,'Medical Examination'!A604:M2939,10,0)</f>
        <v>yes</v>
      </c>
      <c r="J605" s="27" t="str">
        <f>VLOOKUP(A605,'Medical Examination'!A604:M2939,12,0)</f>
        <v>Overweight</v>
      </c>
      <c r="K605" s="27" t="str">
        <f>VLOOKUP(A605,'Medical Examination'!A604:M2939,13,0)</f>
        <v>Normal</v>
      </c>
      <c r="L605" s="27" t="str">
        <f>VLOOKUP(A605,'Hospitalisation Details'!A604:R2947,17,0)</f>
        <v>24-Aug-2003</v>
      </c>
      <c r="M605" s="28">
        <f>VLOOKUP(A605,'Hospitalisation Details'!$A$1:$R$2344,6,0)</f>
        <v>16297.85</v>
      </c>
      <c r="N605" s="27" t="str">
        <f>VLOOKUP(A605,'Hospitalisation Details'!$A$1:$R$2344,14,0)</f>
        <v>tier - 2</v>
      </c>
      <c r="O605" s="27" t="str">
        <f>VLOOKUP(A605,'Hospitalisation Details'!$A$1:$R$2344,15,0)</f>
        <v>tier - 3</v>
      </c>
      <c r="P605" s="27" t="str">
        <f>VLOOKUP(A605,'Hospitalisation Details'!$A$1:$R$2344,16,0)</f>
        <v>R1011</v>
      </c>
      <c r="Q605" s="37">
        <f>VLOOKUP(A605,'Hospitalisation Details'!A604:R2947,18,0)</f>
        <v>19.789830508474576</v>
      </c>
    </row>
    <row r="606" spans="1:17" x14ac:dyDescent="0.25">
      <c r="A606" s="27" t="s">
        <v>1210</v>
      </c>
      <c r="B606" s="27" t="str">
        <f>VLOOKUP(A606,'Customer Name'!A605:E2940,4,0)</f>
        <v>Greg D.</v>
      </c>
      <c r="C606" s="27">
        <f>VLOOKUP(A606,Table7[#All],2,0)</f>
        <v>45.68</v>
      </c>
      <c r="D606" s="27">
        <f>VLOOKUP(A606,Table7[#All],3,0)</f>
        <v>4.8</v>
      </c>
      <c r="E606" s="27" t="str">
        <f>VLOOKUP(A606,Table7[#All],4,0)</f>
        <v>No</v>
      </c>
      <c r="F606" s="27" t="str">
        <f>VLOOKUP(A606,Table7[#All],5,0)</f>
        <v>No</v>
      </c>
      <c r="G606" s="27" t="str">
        <f>VLOOKUP(A606,Table7[#All],6,0)</f>
        <v>No</v>
      </c>
      <c r="H606" s="27">
        <f>VLOOKUP(A606,'Medical Examination'!A605:M2940,11,0)</f>
        <v>2</v>
      </c>
      <c r="I606" s="27" t="str">
        <f>VLOOKUP(A606,'Medical Examination'!A605:M2940,10,0)</f>
        <v>No</v>
      </c>
      <c r="J606" s="27" t="str">
        <f>VLOOKUP(A606,'Medical Examination'!A605:M2940,12,0)</f>
        <v>Obesity</v>
      </c>
      <c r="K606" s="27" t="str">
        <f>VLOOKUP(A606,'Medical Examination'!A605:M2940,13,0)</f>
        <v>Normal</v>
      </c>
      <c r="L606" s="27" t="str">
        <f>VLOOKUP(A606,'Hospitalisation Details'!A605:R2948,17,0)</f>
        <v>30-Jul-1972</v>
      </c>
      <c r="M606" s="28">
        <f>VLOOKUP(A606,'Hospitalisation Details'!$A$1:$R$2344,6,0)</f>
        <v>16267.32</v>
      </c>
      <c r="N606" s="27" t="str">
        <f>VLOOKUP(A606,'Hospitalisation Details'!$A$1:$R$2344,14,0)</f>
        <v>tier - 2</v>
      </c>
      <c r="O606" s="27" t="str">
        <f>VLOOKUP(A606,'Hospitalisation Details'!$A$1:$R$2344,15,0)</f>
        <v>tier - 2</v>
      </c>
      <c r="P606" s="27" t="str">
        <f>VLOOKUP(A606,'Hospitalisation Details'!$A$1:$R$2344,16,0)</f>
        <v>R1023</v>
      </c>
      <c r="Q606" s="37">
        <f>VLOOKUP(A606,'Hospitalisation Details'!A605:R2948,18,0)</f>
        <v>50.855578370978783</v>
      </c>
    </row>
    <row r="607" spans="1:17" x14ac:dyDescent="0.25">
      <c r="A607" s="27" t="s">
        <v>1212</v>
      </c>
      <c r="B607" s="27" t="str">
        <f>VLOOKUP(A607,'Customer Name'!A606:E2941,4,0)</f>
        <v>Steven L.</v>
      </c>
      <c r="C607" s="27">
        <f>VLOOKUP(A607,Table7[#All],2,0)</f>
        <v>27.3</v>
      </c>
      <c r="D607" s="27">
        <f>VLOOKUP(A607,Table7[#All],3,0)</f>
        <v>11.89</v>
      </c>
      <c r="E607" s="27" t="str">
        <f>VLOOKUP(A607,Table7[#All],4,0)</f>
        <v>No</v>
      </c>
      <c r="F607" s="27" t="str">
        <f>VLOOKUP(A607,Table7[#All],5,0)</f>
        <v>No</v>
      </c>
      <c r="G607" s="27" t="str">
        <f>VLOOKUP(A607,Table7[#All],6,0)</f>
        <v>No</v>
      </c>
      <c r="H607" s="27">
        <f>VLOOKUP(A607,'Medical Examination'!A606:M2941,11,0)</f>
        <v>0</v>
      </c>
      <c r="I607" s="27" t="str">
        <f>VLOOKUP(A607,'Medical Examination'!A606:M2941,10,0)</f>
        <v>yes</v>
      </c>
      <c r="J607" s="27" t="str">
        <f>VLOOKUP(A607,'Medical Examination'!A606:M2941,12,0)</f>
        <v>Overweight</v>
      </c>
      <c r="K607" s="27" t="str">
        <f>VLOOKUP(A607,'Medical Examination'!A606:M2941,13,0)</f>
        <v>Diabetes</v>
      </c>
      <c r="L607" s="27" t="str">
        <f>VLOOKUP(A607,'Hospitalisation Details'!A606:R2949,17,0)</f>
        <v>8-Sep-2002</v>
      </c>
      <c r="M607" s="28">
        <f>VLOOKUP(A607,'Hospitalisation Details'!$A$1:$R$2344,6,0)</f>
        <v>16232.85</v>
      </c>
      <c r="N607" s="27" t="str">
        <f>VLOOKUP(A607,'Hospitalisation Details'!$A$1:$R$2344,14,0)</f>
        <v>tier - 2</v>
      </c>
      <c r="O607" s="27" t="str">
        <f>VLOOKUP(A607,'Hospitalisation Details'!$A$1:$R$2344,15,0)</f>
        <v>tier - 1</v>
      </c>
      <c r="P607" s="27" t="str">
        <f>VLOOKUP(A607,'Hospitalisation Details'!$A$1:$R$2344,16,0)</f>
        <v>R1011</v>
      </c>
      <c r="Q607" s="37">
        <f>VLOOKUP(A607,'Hospitalisation Details'!A606:R2949,18,0)</f>
        <v>20.748724331051648</v>
      </c>
    </row>
    <row r="608" spans="1:17" x14ac:dyDescent="0.25">
      <c r="A608" s="27" t="s">
        <v>1214</v>
      </c>
      <c r="B608" s="27" t="str">
        <f>VLOOKUP(A608,'Customer Name'!A607:E2942,4,0)</f>
        <v>Gianfilippo</v>
      </c>
      <c r="C608" s="27">
        <f>VLOOKUP(A608,Table7[#All],2,0)</f>
        <v>54.45</v>
      </c>
      <c r="D608" s="27">
        <f>VLOOKUP(A608,Table7[#All],3,0)</f>
        <v>4.7300000000000004</v>
      </c>
      <c r="E608" s="27" t="str">
        <f>VLOOKUP(A608,Table7[#All],4,0)</f>
        <v>yes</v>
      </c>
      <c r="F608" s="27" t="str">
        <f>VLOOKUP(A608,Table7[#All],5,0)</f>
        <v>No</v>
      </c>
      <c r="G608" s="27" t="str">
        <f>VLOOKUP(A608,Table7[#All],6,0)</f>
        <v>No</v>
      </c>
      <c r="H608" s="27">
        <f>VLOOKUP(A608,'Medical Examination'!A607:M2942,11,0)</f>
        <v>1</v>
      </c>
      <c r="I608" s="27" t="str">
        <f>VLOOKUP(A608,'Medical Examination'!A607:M2942,10,0)</f>
        <v>No</v>
      </c>
      <c r="J608" s="27" t="str">
        <f>VLOOKUP(A608,'Medical Examination'!A607:M2942,12,0)</f>
        <v>Obesity</v>
      </c>
      <c r="K608" s="27" t="str">
        <f>VLOOKUP(A608,'Medical Examination'!A607:M2942,13,0)</f>
        <v>Normal</v>
      </c>
      <c r="L608" s="27" t="str">
        <f>VLOOKUP(A608,'Hospitalisation Details'!A607:R2950,17,0)</f>
        <v>21-Aug-1988</v>
      </c>
      <c r="M608" s="28">
        <f>VLOOKUP(A608,'Hospitalisation Details'!$A$1:$R$2344,6,0)</f>
        <v>16205.88</v>
      </c>
      <c r="N608" s="27" t="str">
        <f>VLOOKUP(A608,'Hospitalisation Details'!$A$1:$R$2344,14,0)</f>
        <v>tier - 2</v>
      </c>
      <c r="O608" s="27" t="str">
        <f>VLOOKUP(A608,'Hospitalisation Details'!$A$1:$R$2344,15,0)</f>
        <v>tier - 1</v>
      </c>
      <c r="P608" s="27" t="str">
        <f>VLOOKUP(A608,'Hospitalisation Details'!$A$1:$R$2344,16,0)</f>
        <v>R1012</v>
      </c>
      <c r="Q608" s="37">
        <f>VLOOKUP(A608,'Hospitalisation Details'!A607:R2950,18,0)</f>
        <v>34.795345653661876</v>
      </c>
    </row>
    <row r="609" spans="1:17" x14ac:dyDescent="0.25">
      <c r="A609" s="27" t="s">
        <v>1216</v>
      </c>
      <c r="B609" s="27" t="str">
        <f>VLOOKUP(A609,'Customer Name'!A608:E2943,4,0)</f>
        <v>Hector</v>
      </c>
      <c r="C609" s="27">
        <f>VLOOKUP(A609,Table7[#All],2,0)</f>
        <v>54.43</v>
      </c>
      <c r="D609" s="27">
        <f>VLOOKUP(A609,Table7[#All],3,0)</f>
        <v>4.6100000000000003</v>
      </c>
      <c r="E609" s="27" t="str">
        <f>VLOOKUP(A609,Table7[#All],4,0)</f>
        <v>yes</v>
      </c>
      <c r="F609" s="27" t="str">
        <f>VLOOKUP(A609,Table7[#All],5,0)</f>
        <v>No</v>
      </c>
      <c r="G609" s="27" t="str">
        <f>VLOOKUP(A609,Table7[#All],6,0)</f>
        <v>No</v>
      </c>
      <c r="H609" s="27">
        <f>VLOOKUP(A609,'Medical Examination'!A608:M2943,11,0)</f>
        <v>1</v>
      </c>
      <c r="I609" s="27" t="str">
        <f>VLOOKUP(A609,'Medical Examination'!A608:M2943,10,0)</f>
        <v>No</v>
      </c>
      <c r="J609" s="27" t="str">
        <f>VLOOKUP(A609,'Medical Examination'!A608:M2943,12,0)</f>
        <v>Obesity</v>
      </c>
      <c r="K609" s="27" t="str">
        <f>VLOOKUP(A609,'Medical Examination'!A608:M2943,13,0)</f>
        <v>Normal</v>
      </c>
      <c r="L609" s="27" t="str">
        <f>VLOOKUP(A609,'Hospitalisation Details'!A608:R2951,17,0)</f>
        <v>6-Aug-1988</v>
      </c>
      <c r="M609" s="28">
        <f>VLOOKUP(A609,'Hospitalisation Details'!$A$1:$R$2344,6,0)</f>
        <v>16199.1</v>
      </c>
      <c r="N609" s="27" t="str">
        <f>VLOOKUP(A609,'Hospitalisation Details'!$A$1:$R$2344,14,0)</f>
        <v>tier - 2</v>
      </c>
      <c r="O609" s="27" t="str">
        <f>VLOOKUP(A609,'Hospitalisation Details'!$A$1:$R$2344,15,0)</f>
        <v>tier - 2</v>
      </c>
      <c r="P609" s="27" t="str">
        <f>VLOOKUP(A609,'Hospitalisation Details'!$A$1:$R$2344,16,0)</f>
        <v>R1012</v>
      </c>
      <c r="Q609" s="37">
        <f>VLOOKUP(A609,'Hospitalisation Details'!A608:R2951,18,0)</f>
        <v>34.836413415468854</v>
      </c>
    </row>
    <row r="610" spans="1:17" x14ac:dyDescent="0.25">
      <c r="A610" s="27" t="s">
        <v>1218</v>
      </c>
      <c r="B610" s="27" t="str">
        <f>VLOOKUP(A610,'Customer Name'!A609:E2944,4,0)</f>
        <v>Mark W.</v>
      </c>
      <c r="C610" s="27">
        <f>VLOOKUP(A610,Table7[#All],2,0)</f>
        <v>48.01</v>
      </c>
      <c r="D610" s="27">
        <f>VLOOKUP(A610,Table7[#All],3,0)</f>
        <v>7.3</v>
      </c>
      <c r="E610" s="27" t="str">
        <f>VLOOKUP(A610,Table7[#All],4,0)</f>
        <v>No</v>
      </c>
      <c r="F610" s="27" t="str">
        <f>VLOOKUP(A610,Table7[#All],5,0)</f>
        <v>No</v>
      </c>
      <c r="G610" s="27" t="str">
        <f>VLOOKUP(A610,Table7[#All],6,0)</f>
        <v>No</v>
      </c>
      <c r="H610" s="27">
        <f>VLOOKUP(A610,'Medical Examination'!A609:M2944,11,0)</f>
        <v>0</v>
      </c>
      <c r="I610" s="27" t="str">
        <f>VLOOKUP(A610,'Medical Examination'!A609:M2944,10,0)</f>
        <v>No</v>
      </c>
      <c r="J610" s="27" t="str">
        <f>VLOOKUP(A610,'Medical Examination'!A609:M2944,12,0)</f>
        <v>Obesity</v>
      </c>
      <c r="K610" s="27" t="str">
        <f>VLOOKUP(A610,'Medical Examination'!A609:M2944,13,0)</f>
        <v>Diabetes</v>
      </c>
      <c r="L610" s="27" t="str">
        <f>VLOOKUP(A610,'Hospitalisation Details'!A609:R2952,17,0)</f>
        <v>11-Sep-1974</v>
      </c>
      <c r="M610" s="28">
        <f>VLOOKUP(A610,'Hospitalisation Details'!$A$1:$R$2344,6,0)</f>
        <v>16190.97</v>
      </c>
      <c r="N610" s="27" t="str">
        <f>VLOOKUP(A610,'Hospitalisation Details'!$A$1:$R$2344,14,0)</f>
        <v>tier - 2</v>
      </c>
      <c r="O610" s="27" t="str">
        <f>VLOOKUP(A610,'Hospitalisation Details'!$A$1:$R$2344,15,0)</f>
        <v>tier - 3</v>
      </c>
      <c r="P610" s="27" t="str">
        <f>VLOOKUP(A610,'Hospitalisation Details'!$A$1:$R$2344,16,0)</f>
        <v>R1012</v>
      </c>
      <c r="Q610" s="37">
        <f>VLOOKUP(A610,'Hospitalisation Details'!A609:R2952,18,0)</f>
        <v>48.740554156171285</v>
      </c>
    </row>
    <row r="611" spans="1:17" x14ac:dyDescent="0.25">
      <c r="A611" s="27" t="s">
        <v>1220</v>
      </c>
      <c r="B611" s="27" t="str">
        <f>VLOOKUP(A611,'Customer Name'!A610:E2945,4,0)</f>
        <v>.  Aubri</v>
      </c>
      <c r="C611" s="27">
        <f>VLOOKUP(A611,Table7[#All],2,0)</f>
        <v>48.32</v>
      </c>
      <c r="D611" s="27">
        <f>VLOOKUP(A611,Table7[#All],3,0)</f>
        <v>5.88</v>
      </c>
      <c r="E611" s="27" t="str">
        <f>VLOOKUP(A611,Table7[#All],4,0)</f>
        <v>No</v>
      </c>
      <c r="F611" s="27" t="str">
        <f>VLOOKUP(A611,Table7[#All],5,0)</f>
        <v>No</v>
      </c>
      <c r="G611" s="27" t="str">
        <f>VLOOKUP(A611,Table7[#All],6,0)</f>
        <v>No</v>
      </c>
      <c r="H611" s="27">
        <f>VLOOKUP(A611,'Medical Examination'!A610:M2945,11,0)</f>
        <v>0</v>
      </c>
      <c r="I611" s="27" t="str">
        <f>VLOOKUP(A611,'Medical Examination'!A610:M2945,10,0)</f>
        <v>No</v>
      </c>
      <c r="J611" s="27" t="str">
        <f>VLOOKUP(A611,'Medical Examination'!A610:M2945,12,0)</f>
        <v>Obesity</v>
      </c>
      <c r="K611" s="27" t="str">
        <f>VLOOKUP(A611,'Medical Examination'!A610:M2945,13,0)</f>
        <v>Prediabetes</v>
      </c>
      <c r="L611" s="27" t="str">
        <f>VLOOKUP(A611,'Hospitalisation Details'!A610:R2953,17,0)</f>
        <v>6-Jul-1982</v>
      </c>
      <c r="M611" s="28">
        <f>VLOOKUP(A611,'Hospitalisation Details'!$A$1:$R$2344,6,0)</f>
        <v>16152.04</v>
      </c>
      <c r="N611" s="27" t="str">
        <f>VLOOKUP(A611,'Hospitalisation Details'!$A$1:$R$2344,14,0)</f>
        <v>tier - 2</v>
      </c>
      <c r="O611" s="27" t="str">
        <f>VLOOKUP(A611,'Hospitalisation Details'!$A$1:$R$2344,15,0)</f>
        <v>tier - 1</v>
      </c>
      <c r="P611" s="27" t="str">
        <f>VLOOKUP(A611,'Hospitalisation Details'!$A$1:$R$2344,16,0)</f>
        <v>R1026</v>
      </c>
      <c r="Q611" s="37">
        <f>VLOOKUP(A611,'Hospitalisation Details'!A610:R2953,18,0)</f>
        <v>40.92398956975228</v>
      </c>
    </row>
    <row r="612" spans="1:17" x14ac:dyDescent="0.25">
      <c r="A612" s="27" t="s">
        <v>1222</v>
      </c>
      <c r="B612" s="27" t="str">
        <f>VLOOKUP(A612,'Customer Name'!A611:E2946,4,0)</f>
        <v>Justin</v>
      </c>
      <c r="C612" s="27">
        <f>VLOOKUP(A612,Table7[#All],2,0)</f>
        <v>22.895</v>
      </c>
      <c r="D612" s="27">
        <f>VLOOKUP(A612,Table7[#All],3,0)</f>
        <v>4.0599999999999996</v>
      </c>
      <c r="E612" s="27" t="str">
        <f>VLOOKUP(A612,Table7[#All],4,0)</f>
        <v>No</v>
      </c>
      <c r="F612" s="27" t="str">
        <f>VLOOKUP(A612,Table7[#All],5,0)</f>
        <v>No</v>
      </c>
      <c r="G612" s="27" t="str">
        <f>VLOOKUP(A612,Table7[#All],6,0)</f>
        <v>Yes</v>
      </c>
      <c r="H612" s="27">
        <f>VLOOKUP(A612,'Medical Examination'!A611:M2946,11,0)</f>
        <v>1</v>
      </c>
      <c r="I612" s="27" t="str">
        <f>VLOOKUP(A612,'Medical Examination'!A611:M2946,10,0)</f>
        <v>yes</v>
      </c>
      <c r="J612" s="27" t="str">
        <f>VLOOKUP(A612,'Medical Examination'!A611:M2946,12,0)</f>
        <v>Normal Weight</v>
      </c>
      <c r="K612" s="27" t="str">
        <f>VLOOKUP(A612,'Medical Examination'!A611:M2946,13,0)</f>
        <v>Normal</v>
      </c>
      <c r="L612" s="27" t="str">
        <f>VLOOKUP(A612,'Hospitalisation Details'!A611:R2954,17,0)</f>
        <v>12-Dec-1993</v>
      </c>
      <c r="M612" s="28">
        <f>VLOOKUP(A612,'Hospitalisation Details'!$A$1:$R$2344,6,0)</f>
        <v>16138.76</v>
      </c>
      <c r="N612" s="27" t="str">
        <f>VLOOKUP(A612,'Hospitalisation Details'!$A$1:$R$2344,14,0)</f>
        <v>tier - 2</v>
      </c>
      <c r="O612" s="27" t="str">
        <f>VLOOKUP(A612,'Hospitalisation Details'!$A$1:$R$2344,15,0)</f>
        <v>tier - 3</v>
      </c>
      <c r="P612" s="27" t="str">
        <f>VLOOKUP(A612,'Hospitalisation Details'!$A$1:$R$2344,16,0)</f>
        <v>R1017</v>
      </c>
      <c r="Q612" s="37">
        <f>VLOOKUP(A612,'Hospitalisation Details'!A611:R2954,18,0)</f>
        <v>29.488606253312135</v>
      </c>
    </row>
    <row r="613" spans="1:17" x14ac:dyDescent="0.25">
      <c r="A613" s="27" t="s">
        <v>1224</v>
      </c>
      <c r="B613" s="27" t="str">
        <f>VLOOKUP(A613,'Customer Name'!A612:E2947,4,0)</f>
        <v>Megan A.</v>
      </c>
      <c r="C613" s="27">
        <f>VLOOKUP(A613,Table7[#All],2,0)</f>
        <v>54.85</v>
      </c>
      <c r="D613" s="27">
        <f>VLOOKUP(A613,Table7[#All],3,0)</f>
        <v>4.9000000000000004</v>
      </c>
      <c r="E613" s="27" t="str">
        <f>VLOOKUP(A613,Table7[#All],4,0)</f>
        <v>No</v>
      </c>
      <c r="F613" s="27" t="str">
        <f>VLOOKUP(A613,Table7[#All],5,0)</f>
        <v>No</v>
      </c>
      <c r="G613" s="27" t="str">
        <f>VLOOKUP(A613,Table7[#All],6,0)</f>
        <v>No</v>
      </c>
      <c r="H613" s="27">
        <f>VLOOKUP(A613,'Medical Examination'!A612:M2947,11,0)</f>
        <v>1</v>
      </c>
      <c r="I613" s="27" t="str">
        <f>VLOOKUP(A613,'Medical Examination'!A612:M2947,10,0)</f>
        <v>No</v>
      </c>
      <c r="J613" s="27" t="str">
        <f>VLOOKUP(A613,'Medical Examination'!A612:M2947,12,0)</f>
        <v>Obesity</v>
      </c>
      <c r="K613" s="27" t="str">
        <f>VLOOKUP(A613,'Medical Examination'!A612:M2947,13,0)</f>
        <v>Normal</v>
      </c>
      <c r="L613" s="27" t="str">
        <f>VLOOKUP(A613,'Hospitalisation Details'!A612:R2955,17,0)</f>
        <v>6-Oct-1987</v>
      </c>
      <c r="M613" s="28">
        <f>VLOOKUP(A613,'Hospitalisation Details'!$A$1:$R$2344,6,0)</f>
        <v>16122.65</v>
      </c>
      <c r="N613" s="27" t="str">
        <f>VLOOKUP(A613,'Hospitalisation Details'!$A$1:$R$2344,14,0)</f>
        <v>tier - 2</v>
      </c>
      <c r="O613" s="27" t="str">
        <f>VLOOKUP(A613,'Hospitalisation Details'!$A$1:$R$2344,15,0)</f>
        <v>tier - 1</v>
      </c>
      <c r="P613" s="27" t="str">
        <f>VLOOKUP(A613,'Hospitalisation Details'!$A$1:$R$2344,16,0)</f>
        <v>R1011</v>
      </c>
      <c r="Q613" s="37">
        <f>VLOOKUP(A613,'Hospitalisation Details'!A612:R2955,18,0)</f>
        <v>35.672117803759065</v>
      </c>
    </row>
    <row r="614" spans="1:17" x14ac:dyDescent="0.25">
      <c r="A614" s="27" t="s">
        <v>1226</v>
      </c>
      <c r="B614" s="27" t="str">
        <f>VLOOKUP(A614,'Customer Name'!A613:E2948,4,0)</f>
        <v>Erika M.</v>
      </c>
      <c r="C614" s="27">
        <f>VLOOKUP(A614,Table7[#All],2,0)</f>
        <v>21.85</v>
      </c>
      <c r="D614" s="27">
        <f>VLOOKUP(A614,Table7[#All],3,0)</f>
        <v>5.52</v>
      </c>
      <c r="E614" s="27" t="str">
        <f>VLOOKUP(A614,Table7[#All],4,0)</f>
        <v>No</v>
      </c>
      <c r="F614" s="27" t="str">
        <f>VLOOKUP(A614,Table7[#All],5,0)</f>
        <v>No</v>
      </c>
      <c r="G614" s="27" t="str">
        <f>VLOOKUP(A614,Table7[#All],6,0)</f>
        <v>Yes</v>
      </c>
      <c r="H614" s="27">
        <f>VLOOKUP(A614,'Medical Examination'!A613:M2948,11,0)</f>
        <v>1</v>
      </c>
      <c r="I614" s="27" t="str">
        <f>VLOOKUP(A614,'Medical Examination'!A613:M2948,10,0)</f>
        <v>yes</v>
      </c>
      <c r="J614" s="27" t="str">
        <f>VLOOKUP(A614,'Medical Examination'!A613:M2948,12,0)</f>
        <v>Normal Weight</v>
      </c>
      <c r="K614" s="27" t="str">
        <f>VLOOKUP(A614,'Medical Examination'!A613:M2948,13,0)</f>
        <v>Normal</v>
      </c>
      <c r="L614" s="27" t="str">
        <f>VLOOKUP(A614,'Hospitalisation Details'!A613:R2956,17,0)</f>
        <v>8-Aug-1993</v>
      </c>
      <c r="M614" s="28">
        <f>VLOOKUP(A614,'Hospitalisation Details'!$A$1:$R$2344,6,0)</f>
        <v>16115.3</v>
      </c>
      <c r="N614" s="27" t="str">
        <f>VLOOKUP(A614,'Hospitalisation Details'!$A$1:$R$2344,14,0)</f>
        <v>tier - 2</v>
      </c>
      <c r="O614" s="27" t="str">
        <f>VLOOKUP(A614,'Hospitalisation Details'!$A$1:$R$2344,15,0)</f>
        <v>tier - 1</v>
      </c>
      <c r="P614" s="27" t="str">
        <f>VLOOKUP(A614,'Hospitalisation Details'!$A$1:$R$2344,16,0)</f>
        <v>R1024</v>
      </c>
      <c r="Q614" s="37">
        <f>VLOOKUP(A614,'Hospitalisation Details'!A613:R2956,18,0)</f>
        <v>29.833598304186538</v>
      </c>
    </row>
    <row r="615" spans="1:17" x14ac:dyDescent="0.25">
      <c r="A615" s="27" t="s">
        <v>1228</v>
      </c>
      <c r="B615" s="27" t="str">
        <f>VLOOKUP(A615,'Customer Name'!A614:E2949,4,0)</f>
        <v>Daniel G.</v>
      </c>
      <c r="C615" s="27">
        <f>VLOOKUP(A615,Table7[#All],2,0)</f>
        <v>51.86</v>
      </c>
      <c r="D615" s="27">
        <f>VLOOKUP(A615,Table7[#All],3,0)</f>
        <v>5.2</v>
      </c>
      <c r="E615" s="27" t="str">
        <f>VLOOKUP(A615,Table7[#All],4,0)</f>
        <v>yes</v>
      </c>
      <c r="F615" s="27" t="str">
        <f>VLOOKUP(A615,Table7[#All],5,0)</f>
        <v>No</v>
      </c>
      <c r="G615" s="27" t="str">
        <f>VLOOKUP(A615,Table7[#All],6,0)</f>
        <v>No</v>
      </c>
      <c r="H615" s="27">
        <f>VLOOKUP(A615,'Medical Examination'!A614:M2949,11,0)</f>
        <v>0</v>
      </c>
      <c r="I615" s="27" t="str">
        <f>VLOOKUP(A615,'Medical Examination'!A614:M2949,10,0)</f>
        <v>No</v>
      </c>
      <c r="J615" s="27" t="str">
        <f>VLOOKUP(A615,'Medical Examination'!A614:M2949,12,0)</f>
        <v>Obesity</v>
      </c>
      <c r="K615" s="27" t="str">
        <f>VLOOKUP(A615,'Medical Examination'!A614:M2949,13,0)</f>
        <v>Normal</v>
      </c>
      <c r="L615" s="27" t="str">
        <f>VLOOKUP(A615,'Hospitalisation Details'!A614:R2957,17,0)</f>
        <v>27-Aug-1985</v>
      </c>
      <c r="M615" s="28">
        <f>VLOOKUP(A615,'Hospitalisation Details'!$A$1:$R$2344,6,0)</f>
        <v>16097.94</v>
      </c>
      <c r="N615" s="27" t="str">
        <f>VLOOKUP(A615,'Hospitalisation Details'!$A$1:$R$2344,14,0)</f>
        <v>tier - 2</v>
      </c>
      <c r="O615" s="27" t="str">
        <f>VLOOKUP(A615,'Hospitalisation Details'!$A$1:$R$2344,15,0)</f>
        <v>tier - 3</v>
      </c>
      <c r="P615" s="27" t="str">
        <f>VLOOKUP(A615,'Hospitalisation Details'!$A$1:$R$2344,16,0)</f>
        <v>R1012</v>
      </c>
      <c r="Q615" s="37">
        <f>VLOOKUP(A615,'Hospitalisation Details'!A614:R2957,18,0)</f>
        <v>37.781592249368153</v>
      </c>
    </row>
    <row r="616" spans="1:17" x14ac:dyDescent="0.25">
      <c r="A616" s="27" t="s">
        <v>1230</v>
      </c>
      <c r="B616" s="27" t="str">
        <f>VLOOKUP(A616,'Customer Name'!A615:E2950,4,0)</f>
        <v>Devin C.</v>
      </c>
      <c r="C616" s="27">
        <f>VLOOKUP(A616,Table7[#All],2,0)</f>
        <v>39.049999999999997</v>
      </c>
      <c r="D616" s="27">
        <f>VLOOKUP(A616,Table7[#All],3,0)</f>
        <v>7.59</v>
      </c>
      <c r="E616" s="27" t="str">
        <f>VLOOKUP(A616,Table7[#All],4,0)</f>
        <v>No</v>
      </c>
      <c r="F616" s="27" t="str">
        <f>VLOOKUP(A616,Table7[#All],5,0)</f>
        <v>No</v>
      </c>
      <c r="G616" s="27" t="str">
        <f>VLOOKUP(A616,Table7[#All],6,0)</f>
        <v>No</v>
      </c>
      <c r="H616" s="27">
        <f>VLOOKUP(A616,'Medical Examination'!A615:M2950,11,0)</f>
        <v>3</v>
      </c>
      <c r="I616" s="27" t="str">
        <f>VLOOKUP(A616,'Medical Examination'!A615:M2950,10,0)</f>
        <v>No</v>
      </c>
      <c r="J616" s="27" t="str">
        <f>VLOOKUP(A616,'Medical Examination'!A615:M2950,12,0)</f>
        <v>Obesity</v>
      </c>
      <c r="K616" s="27" t="str">
        <f>VLOOKUP(A616,'Medical Examination'!A615:M2950,13,0)</f>
        <v>Diabetes</v>
      </c>
      <c r="L616" s="27" t="str">
        <f>VLOOKUP(A616,'Hospitalisation Details'!A615:R2958,17,0)</f>
        <v>21-Jun-1958</v>
      </c>
      <c r="M616" s="28">
        <f>VLOOKUP(A616,'Hospitalisation Details'!$A$1:$R$2344,6,0)</f>
        <v>16085.13</v>
      </c>
      <c r="N616" s="27" t="str">
        <f>VLOOKUP(A616,'Hospitalisation Details'!$A$1:$R$2344,14,0)</f>
        <v>tier - 2</v>
      </c>
      <c r="O616" s="27" t="str">
        <f>VLOOKUP(A616,'Hospitalisation Details'!$A$1:$R$2344,15,0)</f>
        <v>tier - 2</v>
      </c>
      <c r="P616" s="27" t="str">
        <f>VLOOKUP(A616,'Hospitalisation Details'!$A$1:$R$2344,16,0)</f>
        <v>R1013</v>
      </c>
      <c r="Q616" s="37">
        <f>VLOOKUP(A616,'Hospitalisation Details'!A615:R2958,18,0)</f>
        <v>64.96507093669625</v>
      </c>
    </row>
    <row r="617" spans="1:17" x14ac:dyDescent="0.25">
      <c r="A617" s="27" t="s">
        <v>1232</v>
      </c>
      <c r="B617" s="27" t="str">
        <f>VLOOKUP(A617,'Customer Name'!A616:E2951,4,0)</f>
        <v>Louise A</v>
      </c>
      <c r="C617" s="27">
        <f>VLOOKUP(A617,Table7[#All],2,0)</f>
        <v>31.824999999999999</v>
      </c>
      <c r="D617" s="27">
        <f>VLOOKUP(A617,Table7[#All],3,0)</f>
        <v>8.2799999999999994</v>
      </c>
      <c r="E617" s="27" t="str">
        <f>VLOOKUP(A617,Table7[#All],4,0)</f>
        <v>No</v>
      </c>
      <c r="F617" s="27" t="str">
        <f>VLOOKUP(A617,Table7[#All],5,0)</f>
        <v>No</v>
      </c>
      <c r="G617" s="27" t="str">
        <f>VLOOKUP(A617,Table7[#All],6,0)</f>
        <v>No</v>
      </c>
      <c r="H617" s="27">
        <f>VLOOKUP(A617,'Medical Examination'!A616:M2951,11,0)</f>
        <v>3</v>
      </c>
      <c r="I617" s="27" t="str">
        <f>VLOOKUP(A617,'Medical Examination'!A616:M2951,10,0)</f>
        <v>No</v>
      </c>
      <c r="J617" s="27" t="str">
        <f>VLOOKUP(A617,'Medical Examination'!A616:M2951,12,0)</f>
        <v>Obesity</v>
      </c>
      <c r="K617" s="27" t="str">
        <f>VLOOKUP(A617,'Medical Examination'!A616:M2951,13,0)</f>
        <v>Diabetes</v>
      </c>
      <c r="L617" s="27" t="str">
        <f>VLOOKUP(A617,'Hospitalisation Details'!A616:R2959,17,0)</f>
        <v>22-Oct-1958</v>
      </c>
      <c r="M617" s="28">
        <f>VLOOKUP(A617,'Hospitalisation Details'!$A$1:$R$2344,6,0)</f>
        <v>16069.08</v>
      </c>
      <c r="N617" s="27" t="str">
        <f>VLOOKUP(A617,'Hospitalisation Details'!$A$1:$R$2344,14,0)</f>
        <v>tier - 2</v>
      </c>
      <c r="O617" s="27" t="str">
        <f>VLOOKUP(A617,'Hospitalisation Details'!$A$1:$R$2344,15,0)</f>
        <v>tier - 2</v>
      </c>
      <c r="P617" s="27" t="str">
        <f>VLOOKUP(A617,'Hospitalisation Details'!$A$1:$R$2344,16,0)</f>
        <v>R1024</v>
      </c>
      <c r="Q617" s="37">
        <f>VLOOKUP(A617,'Hospitalisation Details'!A616:R2959,18,0)</f>
        <v>64.628308304986305</v>
      </c>
    </row>
    <row r="618" spans="1:17" x14ac:dyDescent="0.25">
      <c r="A618" s="27" t="s">
        <v>1234</v>
      </c>
      <c r="B618" s="27" t="str">
        <f>VLOOKUP(A618,'Customer Name'!A617:E2952,4,0)</f>
        <v>.  Sarah</v>
      </c>
      <c r="C618" s="27">
        <f>VLOOKUP(A618,Table7[#All],2,0)</f>
        <v>46.43</v>
      </c>
      <c r="D618" s="27">
        <f>VLOOKUP(A618,Table7[#All],3,0)</f>
        <v>6.72</v>
      </c>
      <c r="E618" s="27" t="str">
        <f>VLOOKUP(A618,Table7[#All],4,0)</f>
        <v>No</v>
      </c>
      <c r="F618" s="27" t="str">
        <f>VLOOKUP(A618,Table7[#All],5,0)</f>
        <v>No</v>
      </c>
      <c r="G618" s="27" t="str">
        <f>VLOOKUP(A618,Table7[#All],6,0)</f>
        <v>No</v>
      </c>
      <c r="H618" s="27">
        <f>VLOOKUP(A618,'Medical Examination'!A617:M2952,11,0)</f>
        <v>0</v>
      </c>
      <c r="I618" s="27" t="str">
        <f>VLOOKUP(A618,'Medical Examination'!A617:M2952,10,0)</f>
        <v>No</v>
      </c>
      <c r="J618" s="27" t="str">
        <f>VLOOKUP(A618,'Medical Examination'!A617:M2952,12,0)</f>
        <v>Obesity</v>
      </c>
      <c r="K618" s="27" t="str">
        <f>VLOOKUP(A618,'Medical Examination'!A617:M2952,13,0)</f>
        <v>Diabetes</v>
      </c>
      <c r="L618" s="27" t="str">
        <f>VLOOKUP(A618,'Hospitalisation Details'!A617:R2960,17,0)</f>
        <v>16-Sep-1978</v>
      </c>
      <c r="M618" s="28">
        <f>VLOOKUP(A618,'Hospitalisation Details'!$A$1:$R$2344,6,0)</f>
        <v>16062.89</v>
      </c>
      <c r="N618" s="27" t="str">
        <f>VLOOKUP(A618,'Hospitalisation Details'!$A$1:$R$2344,14,0)</f>
        <v>tier - 2</v>
      </c>
      <c r="O618" s="27" t="str">
        <f>VLOOKUP(A618,'Hospitalisation Details'!$A$1:$R$2344,15,0)</f>
        <v>tier - 2</v>
      </c>
      <c r="P618" s="27" t="str">
        <f>VLOOKUP(A618,'Hospitalisation Details'!$A$1:$R$2344,16,0)</f>
        <v>R1026</v>
      </c>
      <c r="Q618" s="37">
        <f>VLOOKUP(A618,'Hospitalisation Details'!A617:R2960,18,0)</f>
        <v>44.726861496339502</v>
      </c>
    </row>
    <row r="619" spans="1:17" x14ac:dyDescent="0.25">
      <c r="A619" s="27" t="s">
        <v>1236</v>
      </c>
      <c r="B619" s="27" t="str">
        <f>VLOOKUP(A619,'Customer Name'!A618:E2953,4,0)</f>
        <v>Amy</v>
      </c>
      <c r="C619" s="27">
        <f>VLOOKUP(A619,Table7[#All],2,0)</f>
        <v>53.63</v>
      </c>
      <c r="D619" s="27">
        <f>VLOOKUP(A619,Table7[#All],3,0)</f>
        <v>5.47</v>
      </c>
      <c r="E619" s="27" t="str">
        <f>VLOOKUP(A619,Table7[#All],4,0)</f>
        <v>yes</v>
      </c>
      <c r="F619" s="27" t="str">
        <f>VLOOKUP(A619,Table7[#All],5,0)</f>
        <v>No</v>
      </c>
      <c r="G619" s="27" t="str">
        <f>VLOOKUP(A619,Table7[#All],6,0)</f>
        <v>No</v>
      </c>
      <c r="H619" s="27">
        <f>VLOOKUP(A619,'Medical Examination'!A618:M2953,11,0)</f>
        <v>1</v>
      </c>
      <c r="I619" s="27" t="str">
        <f>VLOOKUP(A619,'Medical Examination'!A618:M2953,10,0)</f>
        <v>No</v>
      </c>
      <c r="J619" s="27" t="str">
        <f>VLOOKUP(A619,'Medical Examination'!A618:M2953,12,0)</f>
        <v>Obesity</v>
      </c>
      <c r="K619" s="27" t="str">
        <f>VLOOKUP(A619,'Medical Examination'!A618:M2953,13,0)</f>
        <v>Normal</v>
      </c>
      <c r="L619" s="27" t="str">
        <f>VLOOKUP(A619,'Hospitalisation Details'!A618:R2961,17,0)</f>
        <v>5-Dec-1988</v>
      </c>
      <c r="M619" s="28">
        <f>VLOOKUP(A619,'Hospitalisation Details'!$A$1:$R$2344,6,0)</f>
        <v>16059.06</v>
      </c>
      <c r="N619" s="27" t="str">
        <f>VLOOKUP(A619,'Hospitalisation Details'!$A$1:$R$2344,14,0)</f>
        <v>tier - 2</v>
      </c>
      <c r="O619" s="27" t="str">
        <f>VLOOKUP(A619,'Hospitalisation Details'!$A$1:$R$2344,15,0)</f>
        <v>tier - 3</v>
      </c>
      <c r="P619" s="27" t="str">
        <f>VLOOKUP(A619,'Hospitalisation Details'!$A$1:$R$2344,16,0)</f>
        <v>R1012</v>
      </c>
      <c r="Q619" s="37">
        <f>VLOOKUP(A619,'Hospitalisation Details'!A618:R2961,18,0)</f>
        <v>34.505133470225871</v>
      </c>
    </row>
    <row r="620" spans="1:17" x14ac:dyDescent="0.25">
      <c r="A620" s="27" t="s">
        <v>1238</v>
      </c>
      <c r="B620" s="27" t="str">
        <f>VLOOKUP(A620,'Customer Name'!A619:E2954,4,0)</f>
        <v>Brittany L.</v>
      </c>
      <c r="C620" s="27">
        <f>VLOOKUP(A620,Table7[#All],2,0)</f>
        <v>48.7</v>
      </c>
      <c r="D620" s="27">
        <f>VLOOKUP(A620,Table7[#All],3,0)</f>
        <v>4.71</v>
      </c>
      <c r="E620" s="27" t="str">
        <f>VLOOKUP(A620,Table7[#All],4,0)</f>
        <v>No</v>
      </c>
      <c r="F620" s="27" t="str">
        <f>VLOOKUP(A620,Table7[#All],5,0)</f>
        <v>No</v>
      </c>
      <c r="G620" s="27" t="str">
        <f>VLOOKUP(A620,Table7[#All],6,0)</f>
        <v>No</v>
      </c>
      <c r="H620" s="27">
        <f>VLOOKUP(A620,'Medical Examination'!A619:M2954,11,0)</f>
        <v>0</v>
      </c>
      <c r="I620" s="27" t="str">
        <f>VLOOKUP(A620,'Medical Examination'!A619:M2954,10,0)</f>
        <v>No</v>
      </c>
      <c r="J620" s="27" t="str">
        <f>VLOOKUP(A620,'Medical Examination'!A619:M2954,12,0)</f>
        <v>Obesity</v>
      </c>
      <c r="K620" s="27" t="str">
        <f>VLOOKUP(A620,'Medical Examination'!A619:M2954,13,0)</f>
        <v>Normal</v>
      </c>
      <c r="L620" s="27" t="str">
        <f>VLOOKUP(A620,'Hospitalisation Details'!A619:R2962,17,0)</f>
        <v>19-Sep-1980</v>
      </c>
      <c r="M620" s="28">
        <f>VLOOKUP(A620,'Hospitalisation Details'!$A$1:$R$2344,6,0)</f>
        <v>15966.19</v>
      </c>
      <c r="N620" s="27" t="str">
        <f>VLOOKUP(A620,'Hospitalisation Details'!$A$1:$R$2344,14,0)</f>
        <v>tier - 2</v>
      </c>
      <c r="O620" s="27" t="str">
        <f>VLOOKUP(A620,'Hospitalisation Details'!$A$1:$R$2344,15,0)</f>
        <v>tier - 2</v>
      </c>
      <c r="P620" s="27" t="str">
        <f>VLOOKUP(A620,'Hospitalisation Details'!$A$1:$R$2344,16,0)</f>
        <v>R1012</v>
      </c>
      <c r="Q620" s="37">
        <f>VLOOKUP(A620,'Hospitalisation Details'!A619:R2962,18,0)</f>
        <v>42.715947980835047</v>
      </c>
    </row>
    <row r="621" spans="1:17" x14ac:dyDescent="0.25">
      <c r="A621" s="27" t="s">
        <v>1240</v>
      </c>
      <c r="B621" s="27" t="str">
        <f>VLOOKUP(A621,'Customer Name'!A620:E2955,4,0)</f>
        <v>Jessica L</v>
      </c>
      <c r="C621" s="27">
        <f>VLOOKUP(A621,Table7[#All],2,0)</f>
        <v>48.81</v>
      </c>
      <c r="D621" s="27">
        <f>VLOOKUP(A621,Table7[#All],3,0)</f>
        <v>5.49</v>
      </c>
      <c r="E621" s="27" t="str">
        <f>VLOOKUP(A621,Table7[#All],4,0)</f>
        <v>No</v>
      </c>
      <c r="F621" s="27" t="str">
        <f>VLOOKUP(A621,Table7[#All],5,0)</f>
        <v>No</v>
      </c>
      <c r="G621" s="27" t="str">
        <f>VLOOKUP(A621,Table7[#All],6,0)</f>
        <v>No</v>
      </c>
      <c r="H621" s="27">
        <f>VLOOKUP(A621,'Medical Examination'!A620:M2955,11,0)</f>
        <v>0</v>
      </c>
      <c r="I621" s="27" t="str">
        <f>VLOOKUP(A621,'Medical Examination'!A620:M2955,10,0)</f>
        <v>No</v>
      </c>
      <c r="J621" s="27" t="str">
        <f>VLOOKUP(A621,'Medical Examination'!A620:M2955,12,0)</f>
        <v>Obesity</v>
      </c>
      <c r="K621" s="27" t="str">
        <f>VLOOKUP(A621,'Medical Examination'!A620:M2955,13,0)</f>
        <v>Normal</v>
      </c>
      <c r="L621" s="27" t="str">
        <f>VLOOKUP(A621,'Hospitalisation Details'!A620:R2963,17,0)</f>
        <v>24-Jul-1982</v>
      </c>
      <c r="M621" s="28">
        <f>VLOOKUP(A621,'Hospitalisation Details'!$A$1:$R$2344,6,0)</f>
        <v>15965.29</v>
      </c>
      <c r="N621" s="27" t="str">
        <f>VLOOKUP(A621,'Hospitalisation Details'!$A$1:$R$2344,14,0)</f>
        <v>tier - 2</v>
      </c>
      <c r="O621" s="27" t="str">
        <f>VLOOKUP(A621,'Hospitalisation Details'!$A$1:$R$2344,15,0)</f>
        <v>tier - 1</v>
      </c>
      <c r="P621" s="27" t="str">
        <f>VLOOKUP(A621,'Hospitalisation Details'!$A$1:$R$2344,16,0)</f>
        <v>R1012</v>
      </c>
      <c r="Q621" s="37">
        <f>VLOOKUP(A621,'Hospitalisation Details'!A620:R2963,18,0)</f>
        <v>40.874706649282921</v>
      </c>
    </row>
    <row r="622" spans="1:17" x14ac:dyDescent="0.25">
      <c r="A622" s="27" t="s">
        <v>1242</v>
      </c>
      <c r="B622" s="27" t="str">
        <f>VLOOKUP(A622,'Customer Name'!A621:E2956,4,0)</f>
        <v>.  Kristina K</v>
      </c>
      <c r="C622" s="27">
        <f>VLOOKUP(A622,Table7[#All],2,0)</f>
        <v>47.53</v>
      </c>
      <c r="D622" s="27">
        <f>VLOOKUP(A622,Table7[#All],3,0)</f>
        <v>4.72</v>
      </c>
      <c r="E622" s="27" t="str">
        <f>VLOOKUP(A622,Table7[#All],4,0)</f>
        <v>No</v>
      </c>
      <c r="F622" s="27" t="str">
        <f>VLOOKUP(A622,Table7[#All],5,0)</f>
        <v>No</v>
      </c>
      <c r="G622" s="27" t="str">
        <f>VLOOKUP(A622,Table7[#All],6,0)</f>
        <v>No</v>
      </c>
      <c r="H622" s="27">
        <f>VLOOKUP(A622,'Medical Examination'!A621:M2956,11,0)</f>
        <v>0</v>
      </c>
      <c r="I622" s="27" t="str">
        <f>VLOOKUP(A622,'Medical Examination'!A621:M2956,10,0)</f>
        <v>No</v>
      </c>
      <c r="J622" s="27" t="str">
        <f>VLOOKUP(A622,'Medical Examination'!A621:M2956,12,0)</f>
        <v>Obesity</v>
      </c>
      <c r="K622" s="27" t="str">
        <f>VLOOKUP(A622,'Medical Examination'!A621:M2956,13,0)</f>
        <v>Normal</v>
      </c>
      <c r="L622" s="27" t="str">
        <f>VLOOKUP(A622,'Hospitalisation Details'!A621:R2964,17,0)</f>
        <v>12-Oct-1980</v>
      </c>
      <c r="M622" s="28">
        <f>VLOOKUP(A622,'Hospitalisation Details'!$A$1:$R$2344,6,0)</f>
        <v>15922.29</v>
      </c>
      <c r="N622" s="27" t="str">
        <f>VLOOKUP(A622,'Hospitalisation Details'!$A$1:$R$2344,14,0)</f>
        <v>tier - 2</v>
      </c>
      <c r="O622" s="27" t="str">
        <f>VLOOKUP(A622,'Hospitalisation Details'!$A$1:$R$2344,15,0)</f>
        <v>tier - 3</v>
      </c>
      <c r="P622" s="27" t="str">
        <f>VLOOKUP(A622,'Hospitalisation Details'!$A$1:$R$2344,16,0)</f>
        <v>R1026</v>
      </c>
      <c r="Q622" s="37">
        <f>VLOOKUP(A622,'Hospitalisation Details'!A621:R2964,18,0)</f>
        <v>42.652977412731005</v>
      </c>
    </row>
    <row r="623" spans="1:17" x14ac:dyDescent="0.25">
      <c r="A623" s="27" t="s">
        <v>1244</v>
      </c>
      <c r="B623" s="27" t="str">
        <f>VLOOKUP(A623,'Customer Name'!A622:E2957,4,0)</f>
        <v>Brad</v>
      </c>
      <c r="C623" s="27">
        <f>VLOOKUP(A623,Table7[#All],2,0)</f>
        <v>36.85</v>
      </c>
      <c r="D623" s="27">
        <f>VLOOKUP(A623,Table7[#All],3,0)</f>
        <v>6.7</v>
      </c>
      <c r="E623" s="27" t="str">
        <f>VLOOKUP(A623,Table7[#All],4,0)</f>
        <v>No</v>
      </c>
      <c r="F623" s="27" t="str">
        <f>VLOOKUP(A623,Table7[#All],5,0)</f>
        <v>No</v>
      </c>
      <c r="G623" s="27" t="str">
        <f>VLOOKUP(A623,Table7[#All],6,0)</f>
        <v>No</v>
      </c>
      <c r="H623" s="27">
        <f>VLOOKUP(A623,'Medical Examination'!A622:M2957,11,0)</f>
        <v>0</v>
      </c>
      <c r="I623" s="27" t="str">
        <f>VLOOKUP(A623,'Medical Examination'!A622:M2957,10,0)</f>
        <v>No</v>
      </c>
      <c r="J623" s="27" t="str">
        <f>VLOOKUP(A623,'Medical Examination'!A622:M2957,12,0)</f>
        <v>Obesity</v>
      </c>
      <c r="K623" s="27" t="str">
        <f>VLOOKUP(A623,'Medical Examination'!A622:M2957,13,0)</f>
        <v>Diabetes</v>
      </c>
      <c r="L623" s="27" t="str">
        <f>VLOOKUP(A623,'Hospitalisation Details'!A622:R2965,17,0)</f>
        <v>25-Dec-1962</v>
      </c>
      <c r="M623" s="28">
        <f>VLOOKUP(A623,'Hospitalisation Details'!$A$1:$R$2344,6,0)</f>
        <v>15840.81</v>
      </c>
      <c r="N623" s="27" t="str">
        <f>VLOOKUP(A623,'Hospitalisation Details'!$A$1:$R$2344,14,0)</f>
        <v>tier - 2</v>
      </c>
      <c r="O623" s="27" t="str">
        <f>VLOOKUP(A623,'Hospitalisation Details'!$A$1:$R$2344,15,0)</f>
        <v>tier - 1</v>
      </c>
      <c r="P623" s="27" t="str">
        <f>VLOOKUP(A623,'Hospitalisation Details'!$A$1:$R$2344,16,0)</f>
        <v>R1022</v>
      </c>
      <c r="Q623" s="37">
        <f>VLOOKUP(A623,'Hospitalisation Details'!A622:R2965,18,0)</f>
        <v>60.453080150143521</v>
      </c>
    </row>
    <row r="624" spans="1:17" x14ac:dyDescent="0.25">
      <c r="A624" s="27" t="s">
        <v>1246</v>
      </c>
      <c r="B624" s="27" t="str">
        <f>VLOOKUP(A624,'Customer Name'!A623:E2958,4,0)</f>
        <v>Margaret O</v>
      </c>
      <c r="C624" s="27">
        <f>VLOOKUP(A624,Table7[#All],2,0)</f>
        <v>29.3</v>
      </c>
      <c r="D624" s="27">
        <f>VLOOKUP(A624,Table7[#All],3,0)</f>
        <v>5.5</v>
      </c>
      <c r="E624" s="27" t="str">
        <f>VLOOKUP(A624,Table7[#All],4,0)</f>
        <v>No</v>
      </c>
      <c r="F624" s="27" t="str">
        <f>VLOOKUP(A624,Table7[#All],5,0)</f>
        <v>No</v>
      </c>
      <c r="G624" s="27" t="str">
        <f>VLOOKUP(A624,Table7[#All],6,0)</f>
        <v>No</v>
      </c>
      <c r="H624" s="27">
        <f>VLOOKUP(A624,'Medical Examination'!A623:M2958,11,0)</f>
        <v>0</v>
      </c>
      <c r="I624" s="27" t="str">
        <f>VLOOKUP(A624,'Medical Examination'!A623:M2958,10,0)</f>
        <v>No</v>
      </c>
      <c r="J624" s="27" t="str">
        <f>VLOOKUP(A624,'Medical Examination'!A623:M2958,12,0)</f>
        <v>Overweight</v>
      </c>
      <c r="K624" s="27" t="str">
        <f>VLOOKUP(A624,'Medical Examination'!A623:M2958,13,0)</f>
        <v>Normal</v>
      </c>
      <c r="L624" s="27" t="str">
        <f>VLOOKUP(A624,'Hospitalisation Details'!A623:R2966,17,0)</f>
        <v>11-Nov-1982</v>
      </c>
      <c r="M624" s="28">
        <f>VLOOKUP(A624,'Hospitalisation Details'!$A$1:$R$2344,6,0)</f>
        <v>15828.82</v>
      </c>
      <c r="N624" s="27" t="str">
        <f>VLOOKUP(A624,'Hospitalisation Details'!$A$1:$R$2344,14,0)</f>
        <v>tier - 2</v>
      </c>
      <c r="O624" s="27" t="str">
        <f>VLOOKUP(A624,'Hospitalisation Details'!$A$1:$R$2344,15,0)</f>
        <v>tier - 3</v>
      </c>
      <c r="P624" s="27" t="str">
        <f>VLOOKUP(A624,'Hospitalisation Details'!$A$1:$R$2344,16,0)</f>
        <v>R1011</v>
      </c>
      <c r="Q624" s="37">
        <f>VLOOKUP(A624,'Hospitalisation Details'!A623:R2966,18,0)</f>
        <v>40.573533246414605</v>
      </c>
    </row>
    <row r="625" spans="1:17" x14ac:dyDescent="0.25">
      <c r="A625" s="27" t="s">
        <v>1248</v>
      </c>
      <c r="B625" s="27" t="str">
        <f>VLOOKUP(A625,'Customer Name'!A624:E2959,4,0)</f>
        <v>Craig R.</v>
      </c>
      <c r="C625" s="27">
        <f>VLOOKUP(A625,Table7[#All],2,0)</f>
        <v>19.3</v>
      </c>
      <c r="D625" s="27">
        <f>VLOOKUP(A625,Table7[#All],3,0)</f>
        <v>4.46</v>
      </c>
      <c r="E625" s="27" t="str">
        <f>VLOOKUP(A625,Table7[#All],4,0)</f>
        <v>No</v>
      </c>
      <c r="F625" s="27" t="str">
        <f>VLOOKUP(A625,Table7[#All],5,0)</f>
        <v>No</v>
      </c>
      <c r="G625" s="27" t="str">
        <f>VLOOKUP(A625,Table7[#All],6,0)</f>
        <v>No</v>
      </c>
      <c r="H625" s="27">
        <f>VLOOKUP(A625,'Medical Examination'!A624:M2959,11,0)</f>
        <v>1</v>
      </c>
      <c r="I625" s="27" t="str">
        <f>VLOOKUP(A625,'Medical Examination'!A624:M2959,10,0)</f>
        <v>yes</v>
      </c>
      <c r="J625" s="27" t="str">
        <f>VLOOKUP(A625,'Medical Examination'!A624:M2959,12,0)</f>
        <v>Normal Weight</v>
      </c>
      <c r="K625" s="27" t="str">
        <f>VLOOKUP(A625,'Medical Examination'!A624:M2959,13,0)</f>
        <v>Normal</v>
      </c>
      <c r="L625" s="27" t="str">
        <f>VLOOKUP(A625,'Hospitalisation Details'!A624:R2967,17,0)</f>
        <v>26-Jun-1984</v>
      </c>
      <c r="M625" s="28">
        <f>VLOOKUP(A625,'Hospitalisation Details'!$A$1:$R$2344,6,0)</f>
        <v>15820.7</v>
      </c>
      <c r="N625" s="27" t="str">
        <f>VLOOKUP(A625,'Hospitalisation Details'!$A$1:$R$2344,14,0)</f>
        <v>tier - 2</v>
      </c>
      <c r="O625" s="27" t="str">
        <f>VLOOKUP(A625,'Hospitalisation Details'!$A$1:$R$2344,15,0)</f>
        <v>tier - 3</v>
      </c>
      <c r="P625" s="27" t="str">
        <f>VLOOKUP(A625,'Hospitalisation Details'!$A$1:$R$2344,16,0)</f>
        <v>R1011</v>
      </c>
      <c r="Q625" s="37">
        <f>VLOOKUP(A625,'Hospitalisation Details'!A624:R2967,18,0)</f>
        <v>38.948665297741272</v>
      </c>
    </row>
    <row r="626" spans="1:17" x14ac:dyDescent="0.25">
      <c r="A626" s="27" t="s">
        <v>1250</v>
      </c>
      <c r="B626" s="27" t="str">
        <f>VLOOKUP(A626,'Customer Name'!A625:E2960,4,0)</f>
        <v>Simo</v>
      </c>
      <c r="C626" s="27">
        <f>VLOOKUP(A626,Table7[#All],2,0)</f>
        <v>24.13</v>
      </c>
      <c r="D626" s="27">
        <f>VLOOKUP(A626,Table7[#All],3,0)</f>
        <v>5.29</v>
      </c>
      <c r="E626" s="27" t="str">
        <f>VLOOKUP(A626,Table7[#All],4,0)</f>
        <v>yes</v>
      </c>
      <c r="F626" s="27" t="str">
        <f>VLOOKUP(A626,Table7[#All],5,0)</f>
        <v>No</v>
      </c>
      <c r="G626" s="27" t="str">
        <f>VLOOKUP(A626,Table7[#All],6,0)</f>
        <v>Yes</v>
      </c>
      <c r="H626" s="27">
        <f>VLOOKUP(A626,'Medical Examination'!A625:M2960,11,0)</f>
        <v>1</v>
      </c>
      <c r="I626" s="27" t="str">
        <f>VLOOKUP(A626,'Medical Examination'!A625:M2960,10,0)</f>
        <v>yes</v>
      </c>
      <c r="J626" s="27" t="str">
        <f>VLOOKUP(A626,'Medical Examination'!A625:M2960,12,0)</f>
        <v>Normal Weight</v>
      </c>
      <c r="K626" s="27" t="str">
        <f>VLOOKUP(A626,'Medical Examination'!A625:M2960,13,0)</f>
        <v>Normal</v>
      </c>
      <c r="L626" s="27" t="str">
        <f>VLOOKUP(A626,'Hospitalisation Details'!A625:R2968,17,0)</f>
        <v>9-Oct-1997</v>
      </c>
      <c r="M626" s="28">
        <f>VLOOKUP(A626,'Hospitalisation Details'!$A$1:$R$2344,6,0)</f>
        <v>15817.99</v>
      </c>
      <c r="N626" s="27" t="str">
        <f>VLOOKUP(A626,'Hospitalisation Details'!$A$1:$R$2344,14,0)</f>
        <v>tier - 2</v>
      </c>
      <c r="O626" s="27" t="str">
        <f>VLOOKUP(A626,'Hospitalisation Details'!$A$1:$R$2344,15,0)</f>
        <v>tier - 2</v>
      </c>
      <c r="P626" s="27" t="str">
        <f>VLOOKUP(A626,'Hospitalisation Details'!$A$1:$R$2344,16,0)</f>
        <v>R1012</v>
      </c>
      <c r="Q626" s="37">
        <f>VLOOKUP(A626,'Hospitalisation Details'!A625:R2968,18,0)</f>
        <v>25.663827198052935</v>
      </c>
    </row>
    <row r="627" spans="1:17" x14ac:dyDescent="0.25">
      <c r="A627" s="27" t="s">
        <v>1252</v>
      </c>
      <c r="B627" s="27" t="str">
        <f>VLOOKUP(A627,'Customer Name'!A626:E2961,4,0)</f>
        <v>Christopher J</v>
      </c>
      <c r="C627" s="27">
        <f>VLOOKUP(A627,Table7[#All],2,0)</f>
        <v>46.7</v>
      </c>
      <c r="D627" s="27">
        <f>VLOOKUP(A627,Table7[#All],3,0)</f>
        <v>10.99</v>
      </c>
      <c r="E627" s="27" t="str">
        <f>VLOOKUP(A627,Table7[#All],4,0)</f>
        <v>No</v>
      </c>
      <c r="F627" s="27" t="str">
        <f>VLOOKUP(A627,Table7[#All],5,0)</f>
        <v>No</v>
      </c>
      <c r="G627" s="27" t="str">
        <f>VLOOKUP(A627,Table7[#All],6,0)</f>
        <v>No</v>
      </c>
      <c r="H627" s="27">
        <f>VLOOKUP(A627,'Medical Examination'!A626:M2961,11,0)</f>
        <v>0</v>
      </c>
      <c r="I627" s="27" t="str">
        <f>VLOOKUP(A627,'Medical Examination'!A626:M2961,10,0)</f>
        <v>No</v>
      </c>
      <c r="J627" s="27" t="str">
        <f>VLOOKUP(A627,'Medical Examination'!A626:M2961,12,0)</f>
        <v>Obesity</v>
      </c>
      <c r="K627" s="27" t="str">
        <f>VLOOKUP(A627,'Medical Examination'!A626:M2961,13,0)</f>
        <v>Diabetes</v>
      </c>
      <c r="L627" s="27" t="str">
        <f>VLOOKUP(A627,'Hospitalisation Details'!A626:R2969,17,0)</f>
        <v>29-Aug-1974</v>
      </c>
      <c r="M627" s="28">
        <f>VLOOKUP(A627,'Hospitalisation Details'!$A$1:$R$2344,6,0)</f>
        <v>15746.62</v>
      </c>
      <c r="N627" s="27" t="str">
        <f>VLOOKUP(A627,'Hospitalisation Details'!$A$1:$R$2344,14,0)</f>
        <v>tier - 2</v>
      </c>
      <c r="O627" s="27" t="str">
        <f>VLOOKUP(A627,'Hospitalisation Details'!$A$1:$R$2344,15,0)</f>
        <v>tier - 1</v>
      </c>
      <c r="P627" s="27" t="str">
        <f>VLOOKUP(A627,'Hospitalisation Details'!$A$1:$R$2344,16,0)</f>
        <v>R1012</v>
      </c>
      <c r="Q627" s="37">
        <f>VLOOKUP(A627,'Hospitalisation Details'!A626:R2969,18,0)</f>
        <v>48.776147190888182</v>
      </c>
    </row>
    <row r="628" spans="1:17" x14ac:dyDescent="0.25">
      <c r="A628" s="27" t="s">
        <v>1254</v>
      </c>
      <c r="B628" s="27" t="str">
        <f>VLOOKUP(A628,'Customer Name'!A627:E2962,4,0)</f>
        <v>Mario Sr.</v>
      </c>
      <c r="C628" s="27">
        <f>VLOOKUP(A628,Table7[#All],2,0)</f>
        <v>45.27</v>
      </c>
      <c r="D628" s="27">
        <f>VLOOKUP(A628,Table7[#All],3,0)</f>
        <v>5.2</v>
      </c>
      <c r="E628" s="27" t="str">
        <f>VLOOKUP(A628,Table7[#All],4,0)</f>
        <v>yes</v>
      </c>
      <c r="F628" s="27" t="str">
        <f>VLOOKUP(A628,Table7[#All],5,0)</f>
        <v>No</v>
      </c>
      <c r="G628" s="27" t="str">
        <f>VLOOKUP(A628,Table7[#All],6,0)</f>
        <v>No</v>
      </c>
      <c r="H628" s="27">
        <f>VLOOKUP(A628,'Medical Examination'!A627:M2962,11,0)</f>
        <v>0</v>
      </c>
      <c r="I628" s="27" t="str">
        <f>VLOOKUP(A628,'Medical Examination'!A627:M2962,10,0)</f>
        <v>No</v>
      </c>
      <c r="J628" s="27" t="str">
        <f>VLOOKUP(A628,'Medical Examination'!A627:M2962,12,0)</f>
        <v>Obesity</v>
      </c>
      <c r="K628" s="27" t="str">
        <f>VLOOKUP(A628,'Medical Examination'!A627:M2962,13,0)</f>
        <v>Normal</v>
      </c>
      <c r="L628" s="27" t="str">
        <f>VLOOKUP(A628,'Hospitalisation Details'!A627:R2970,17,0)</f>
        <v>20-Sep-1976</v>
      </c>
      <c r="M628" s="28">
        <f>VLOOKUP(A628,'Hospitalisation Details'!$A$1:$R$2344,6,0)</f>
        <v>15698.86</v>
      </c>
      <c r="N628" s="27" t="str">
        <f>VLOOKUP(A628,'Hospitalisation Details'!$A$1:$R$2344,14,0)</f>
        <v>tier - 2</v>
      </c>
      <c r="O628" s="27" t="str">
        <f>VLOOKUP(A628,'Hospitalisation Details'!$A$1:$R$2344,15,0)</f>
        <v>tier - 2</v>
      </c>
      <c r="P628" s="27" t="str">
        <f>VLOOKUP(A628,'Hospitalisation Details'!$A$1:$R$2344,16,0)</f>
        <v>R1012</v>
      </c>
      <c r="Q628" s="37">
        <f>VLOOKUP(A628,'Hospitalisation Details'!A627:R2970,18,0)</f>
        <v>46.713210130047912</v>
      </c>
    </row>
    <row r="629" spans="1:17" x14ac:dyDescent="0.25">
      <c r="A629" s="27" t="s">
        <v>1256</v>
      </c>
      <c r="B629" s="27" t="str">
        <f>VLOOKUP(A629,'Customer Name'!A628:E2963,4,0)</f>
        <v>.  Meghann R.</v>
      </c>
      <c r="C629" s="27">
        <f>VLOOKUP(A629,Table7[#All],2,0)</f>
        <v>44.29</v>
      </c>
      <c r="D629" s="27">
        <f>VLOOKUP(A629,Table7[#All],3,0)</f>
        <v>9.66</v>
      </c>
      <c r="E629" s="27" t="str">
        <f>VLOOKUP(A629,Table7[#All],4,0)</f>
        <v>No</v>
      </c>
      <c r="F629" s="27" t="str">
        <f>VLOOKUP(A629,Table7[#All],5,0)</f>
        <v>No</v>
      </c>
      <c r="G629" s="27" t="str">
        <f>VLOOKUP(A629,Table7[#All],6,0)</f>
        <v>No</v>
      </c>
      <c r="H629" s="27">
        <f>VLOOKUP(A629,'Medical Examination'!A628:M2963,11,0)</f>
        <v>2</v>
      </c>
      <c r="I629" s="27" t="str">
        <f>VLOOKUP(A629,'Medical Examination'!A628:M2963,10,0)</f>
        <v>No</v>
      </c>
      <c r="J629" s="27" t="str">
        <f>VLOOKUP(A629,'Medical Examination'!A628:M2963,12,0)</f>
        <v>Obesity</v>
      </c>
      <c r="K629" s="27" t="str">
        <f>VLOOKUP(A629,'Medical Examination'!A628:M2963,13,0)</f>
        <v>Diabetes</v>
      </c>
      <c r="L629" s="27" t="str">
        <f>VLOOKUP(A629,'Hospitalisation Details'!A628:R2971,17,0)</f>
        <v>26-Jun-1973</v>
      </c>
      <c r="M629" s="28">
        <f>VLOOKUP(A629,'Hospitalisation Details'!$A$1:$R$2344,6,0)</f>
        <v>15670.3</v>
      </c>
      <c r="N629" s="27" t="str">
        <f>VLOOKUP(A629,'Hospitalisation Details'!$A$1:$R$2344,14,0)</f>
        <v>tier - 2</v>
      </c>
      <c r="O629" s="27" t="str">
        <f>VLOOKUP(A629,'Hospitalisation Details'!$A$1:$R$2344,15,0)</f>
        <v>tier - 2</v>
      </c>
      <c r="P629" s="27" t="str">
        <f>VLOOKUP(A629,'Hospitalisation Details'!$A$1:$R$2344,16,0)</f>
        <v>R1026</v>
      </c>
      <c r="Q629" s="37">
        <f>VLOOKUP(A629,'Hospitalisation Details'!A628:R2971,18,0)</f>
        <v>49.951360927685613</v>
      </c>
    </row>
    <row r="630" spans="1:17" x14ac:dyDescent="0.25">
      <c r="A630" s="27" t="s">
        <v>1258</v>
      </c>
      <c r="B630" s="27" t="str">
        <f>VLOOKUP(A630,'Customer Name'!A629:E2964,4,0)</f>
        <v>Scott M</v>
      </c>
      <c r="C630" s="27">
        <f>VLOOKUP(A630,Table7[#All],2,0)</f>
        <v>54.59</v>
      </c>
      <c r="D630" s="27">
        <f>VLOOKUP(A630,Table7[#All],3,0)</f>
        <v>4.22</v>
      </c>
      <c r="E630" s="27" t="str">
        <f>VLOOKUP(A630,Table7[#All],4,0)</f>
        <v>yes</v>
      </c>
      <c r="F630" s="27" t="str">
        <f>VLOOKUP(A630,Table7[#All],5,0)</f>
        <v>No</v>
      </c>
      <c r="G630" s="27" t="str">
        <f>VLOOKUP(A630,Table7[#All],6,0)</f>
        <v>No</v>
      </c>
      <c r="H630" s="27">
        <f>VLOOKUP(A630,'Medical Examination'!A629:M2964,11,0)</f>
        <v>1</v>
      </c>
      <c r="I630" s="27" t="str">
        <f>VLOOKUP(A630,'Medical Examination'!A629:M2964,10,0)</f>
        <v>No</v>
      </c>
      <c r="J630" s="27" t="str">
        <f>VLOOKUP(A630,'Medical Examination'!A629:M2964,12,0)</f>
        <v>Obesity</v>
      </c>
      <c r="K630" s="27" t="str">
        <f>VLOOKUP(A630,'Medical Examination'!A629:M2964,13,0)</f>
        <v>Normal</v>
      </c>
      <c r="L630" s="27" t="str">
        <f>VLOOKUP(A630,'Hospitalisation Details'!A629:R2972,17,0)</f>
        <v>22-Dec-1988</v>
      </c>
      <c r="M630" s="28">
        <f>VLOOKUP(A630,'Hospitalisation Details'!$A$1:$R$2344,6,0)</f>
        <v>15646.28</v>
      </c>
      <c r="N630" s="27" t="str">
        <f>VLOOKUP(A630,'Hospitalisation Details'!$A$1:$R$2344,14,0)</f>
        <v>tier - 2</v>
      </c>
      <c r="O630" s="27" t="str">
        <f>VLOOKUP(A630,'Hospitalisation Details'!$A$1:$R$2344,15,0)</f>
        <v>tier - 2</v>
      </c>
      <c r="P630" s="27" t="str">
        <f>VLOOKUP(A630,'Hospitalisation Details'!$A$1:$R$2344,16,0)</f>
        <v>R1011</v>
      </c>
      <c r="Q630" s="37">
        <f>VLOOKUP(A630,'Hospitalisation Details'!A629:R2972,18,0)</f>
        <v>34.458590006844624</v>
      </c>
    </row>
    <row r="631" spans="1:17" x14ac:dyDescent="0.25">
      <c r="A631" s="27" t="s">
        <v>1260</v>
      </c>
      <c r="B631" s="27" t="str">
        <f>VLOOKUP(A631,'Customer Name'!A630:E2965,4,0)</f>
        <v>Caitlin E.</v>
      </c>
      <c r="C631" s="27">
        <f>VLOOKUP(A631,Table7[#All],2,0)</f>
        <v>32.965000000000003</v>
      </c>
      <c r="D631" s="27">
        <f>VLOOKUP(A631,Table7[#All],3,0)</f>
        <v>11.78</v>
      </c>
      <c r="E631" s="27" t="str">
        <f>VLOOKUP(A631,Table7[#All],4,0)</f>
        <v>No</v>
      </c>
      <c r="F631" s="27" t="str">
        <f>VLOOKUP(A631,Table7[#All],5,0)</f>
        <v>No</v>
      </c>
      <c r="G631" s="27" t="str">
        <f>VLOOKUP(A631,Table7[#All],6,0)</f>
        <v>No</v>
      </c>
      <c r="H631" s="27">
        <f>VLOOKUP(A631,'Medical Examination'!A630:M2965,11,0)</f>
        <v>0</v>
      </c>
      <c r="I631" s="27" t="str">
        <f>VLOOKUP(A631,'Medical Examination'!A630:M2965,10,0)</f>
        <v>No</v>
      </c>
      <c r="J631" s="27" t="str">
        <f>VLOOKUP(A631,'Medical Examination'!A630:M2965,12,0)</f>
        <v>Obesity</v>
      </c>
      <c r="K631" s="27" t="str">
        <f>VLOOKUP(A631,'Medical Examination'!A630:M2965,13,0)</f>
        <v>Diabetes</v>
      </c>
      <c r="L631" s="27" t="str">
        <f>VLOOKUP(A631,'Hospitalisation Details'!A630:R2973,17,0)</f>
        <v>6-Jun-1960</v>
      </c>
      <c r="M631" s="28">
        <f>VLOOKUP(A631,'Hospitalisation Details'!$A$1:$R$2344,6,0)</f>
        <v>15612.19</v>
      </c>
      <c r="N631" s="27" t="str">
        <f>VLOOKUP(A631,'Hospitalisation Details'!$A$1:$R$2344,14,0)</f>
        <v>tier - 2</v>
      </c>
      <c r="O631" s="27" t="str">
        <f>VLOOKUP(A631,'Hospitalisation Details'!$A$1:$R$2344,15,0)</f>
        <v>tier - 2</v>
      </c>
      <c r="P631" s="27" t="str">
        <f>VLOOKUP(A631,'Hospitalisation Details'!$A$1:$R$2344,16,0)</f>
        <v>R1012</v>
      </c>
      <c r="Q631" s="37">
        <f>VLOOKUP(A631,'Hospitalisation Details'!A630:R2973,18,0)</f>
        <v>63.003422313483917</v>
      </c>
    </row>
    <row r="632" spans="1:17" x14ac:dyDescent="0.25">
      <c r="A632" s="27" t="s">
        <v>1262</v>
      </c>
      <c r="B632" s="27" t="str">
        <f>VLOOKUP(A632,'Customer Name'!A631:E2966,4,0)</f>
        <v>.  Samantha A.</v>
      </c>
      <c r="C632" s="27">
        <f>VLOOKUP(A632,Table7[#All],2,0)</f>
        <v>38.049999999999997</v>
      </c>
      <c r="D632" s="27">
        <f>VLOOKUP(A632,Table7[#All],3,0)</f>
        <v>9.6199999999999992</v>
      </c>
      <c r="E632" s="27" t="str">
        <f>VLOOKUP(A632,Table7[#All],4,0)</f>
        <v>No</v>
      </c>
      <c r="F632" s="27" t="str">
        <f>VLOOKUP(A632,Table7[#All],5,0)</f>
        <v>No</v>
      </c>
      <c r="G632" s="27" t="str">
        <f>VLOOKUP(A632,Table7[#All],6,0)</f>
        <v>No</v>
      </c>
      <c r="H632" s="27">
        <f>VLOOKUP(A632,'Medical Examination'!A631:M2966,11,0)</f>
        <v>0</v>
      </c>
      <c r="I632" s="27" t="str">
        <f>VLOOKUP(A632,'Medical Examination'!A631:M2966,10,0)</f>
        <v>No</v>
      </c>
      <c r="J632" s="27" t="str">
        <f>VLOOKUP(A632,'Medical Examination'!A631:M2966,12,0)</f>
        <v>Obesity</v>
      </c>
      <c r="K632" s="27" t="str">
        <f>VLOOKUP(A632,'Medical Examination'!A631:M2966,13,0)</f>
        <v>Diabetes</v>
      </c>
      <c r="L632" s="27" t="str">
        <f>VLOOKUP(A632,'Hospitalisation Details'!A631:R2974,17,0)</f>
        <v>28-Oct-1965</v>
      </c>
      <c r="M632" s="28">
        <f>VLOOKUP(A632,'Hospitalisation Details'!$A$1:$R$2344,6,0)</f>
        <v>15608.58</v>
      </c>
      <c r="N632" s="27" t="str">
        <f>VLOOKUP(A632,'Hospitalisation Details'!$A$1:$R$2344,14,0)</f>
        <v>tier - 2</v>
      </c>
      <c r="O632" s="27" t="str">
        <f>VLOOKUP(A632,'Hospitalisation Details'!$A$1:$R$2344,15,0)</f>
        <v>tier - 2</v>
      </c>
      <c r="P632" s="27" t="str">
        <f>VLOOKUP(A632,'Hospitalisation Details'!$A$1:$R$2344,16,0)</f>
        <v>R1026</v>
      </c>
      <c r="Q632" s="37">
        <f>VLOOKUP(A632,'Hospitalisation Details'!A631:R2974,18,0)</f>
        <v>57.611861339273283</v>
      </c>
    </row>
    <row r="633" spans="1:17" x14ac:dyDescent="0.25">
      <c r="A633" s="27" t="s">
        <v>1264</v>
      </c>
      <c r="B633" s="27" t="str">
        <f>VLOOKUP(A633,'Customer Name'!A632:E2967,4,0)</f>
        <v>Erik</v>
      </c>
      <c r="C633" s="27">
        <f>VLOOKUP(A633,Table7[#All],2,0)</f>
        <v>46.14</v>
      </c>
      <c r="D633" s="27">
        <f>VLOOKUP(A633,Table7[#All],3,0)</f>
        <v>10.78</v>
      </c>
      <c r="E633" s="27" t="str">
        <f>VLOOKUP(A633,Table7[#All],4,0)</f>
        <v>No</v>
      </c>
      <c r="F633" s="27" t="str">
        <f>VLOOKUP(A633,Table7[#All],5,0)</f>
        <v>No</v>
      </c>
      <c r="G633" s="27" t="str">
        <f>VLOOKUP(A633,Table7[#All],6,0)</f>
        <v>No</v>
      </c>
      <c r="H633" s="27">
        <f>VLOOKUP(A633,'Medical Examination'!A632:M2967,11,0)</f>
        <v>0</v>
      </c>
      <c r="I633" s="27" t="str">
        <f>VLOOKUP(A633,'Medical Examination'!A632:M2967,10,0)</f>
        <v>No</v>
      </c>
      <c r="J633" s="27" t="str">
        <f>VLOOKUP(A633,'Medical Examination'!A632:M2967,12,0)</f>
        <v>Obesity</v>
      </c>
      <c r="K633" s="27" t="str">
        <f>VLOOKUP(A633,'Medical Examination'!A632:M2967,13,0)</f>
        <v>Diabetes</v>
      </c>
      <c r="L633" s="27" t="str">
        <f>VLOOKUP(A633,'Hospitalisation Details'!A632:R2975,17,0)</f>
        <v>30-Jul-1974</v>
      </c>
      <c r="M633" s="28">
        <f>VLOOKUP(A633,'Hospitalisation Details'!$A$1:$R$2344,6,0)</f>
        <v>15556.67</v>
      </c>
      <c r="N633" s="27" t="str">
        <f>VLOOKUP(A633,'Hospitalisation Details'!$A$1:$R$2344,14,0)</f>
        <v>tier - 2</v>
      </c>
      <c r="O633" s="27" t="str">
        <f>VLOOKUP(A633,'Hospitalisation Details'!$A$1:$R$2344,15,0)</f>
        <v>tier - 2</v>
      </c>
      <c r="P633" s="27" t="str">
        <f>VLOOKUP(A633,'Hospitalisation Details'!$A$1:$R$2344,16,0)</f>
        <v>R1012</v>
      </c>
      <c r="Q633" s="37">
        <f>VLOOKUP(A633,'Hospitalisation Details'!A632:R2975,18,0)</f>
        <v>48.858284963311796</v>
      </c>
    </row>
    <row r="634" spans="1:17" x14ac:dyDescent="0.25">
      <c r="A634" s="27" t="s">
        <v>1266</v>
      </c>
      <c r="B634" s="27" t="str">
        <f>VLOOKUP(A634,'Customer Name'!A633:E2968,4,0)</f>
        <v>Christopher</v>
      </c>
      <c r="C634" s="27">
        <f>VLOOKUP(A634,Table7[#All],2,0)</f>
        <v>41.325000000000003</v>
      </c>
      <c r="D634" s="27">
        <f>VLOOKUP(A634,Table7[#All],3,0)</f>
        <v>5.1100000000000003</v>
      </c>
      <c r="E634" s="27" t="str">
        <f>VLOOKUP(A634,Table7[#All],4,0)</f>
        <v>yes</v>
      </c>
      <c r="F634" s="27" t="str">
        <f>VLOOKUP(A634,Table7[#All],5,0)</f>
        <v>No</v>
      </c>
      <c r="G634" s="27" t="str">
        <f>VLOOKUP(A634,Table7[#All],6,0)</f>
        <v>No</v>
      </c>
      <c r="H634" s="27">
        <f>VLOOKUP(A634,'Medical Examination'!A633:M2968,11,0)</f>
        <v>2</v>
      </c>
      <c r="I634" s="27" t="str">
        <f>VLOOKUP(A634,'Medical Examination'!A633:M2968,10,0)</f>
        <v>No</v>
      </c>
      <c r="J634" s="27" t="str">
        <f>VLOOKUP(A634,'Medical Examination'!A633:M2968,12,0)</f>
        <v>Obesity</v>
      </c>
      <c r="K634" s="27" t="str">
        <f>VLOOKUP(A634,'Medical Examination'!A633:M2968,13,0)</f>
        <v>Normal</v>
      </c>
      <c r="L634" s="27" t="str">
        <f>VLOOKUP(A634,'Hospitalisation Details'!A633:R2976,17,0)</f>
        <v>2-Oct-1959</v>
      </c>
      <c r="M634" s="28">
        <f>VLOOKUP(A634,'Hospitalisation Details'!$A$1:$R$2344,6,0)</f>
        <v>15555.19</v>
      </c>
      <c r="N634" s="27" t="str">
        <f>VLOOKUP(A634,'Hospitalisation Details'!$A$1:$R$2344,14,0)</f>
        <v>tier - 2</v>
      </c>
      <c r="O634" s="27" t="str">
        <f>VLOOKUP(A634,'Hospitalisation Details'!$A$1:$R$2344,15,0)</f>
        <v>tier - 3</v>
      </c>
      <c r="P634" s="27" t="str">
        <f>VLOOKUP(A634,'Hospitalisation Details'!$A$1:$R$2344,16,0)</f>
        <v>R1012</v>
      </c>
      <c r="Q634" s="37">
        <f>VLOOKUP(A634,'Hospitalisation Details'!A633:R2976,18,0)</f>
        <v>63.683079903963609</v>
      </c>
    </row>
    <row r="635" spans="1:17" x14ac:dyDescent="0.25">
      <c r="A635" s="27" t="s">
        <v>1268</v>
      </c>
      <c r="B635" s="27" t="str">
        <f>VLOOKUP(A635,'Customer Name'!A634:E2969,4,0)</f>
        <v>.  Maya</v>
      </c>
      <c r="C635" s="27">
        <f>VLOOKUP(A635,Table7[#All],2,0)</f>
        <v>44.64</v>
      </c>
      <c r="D635" s="27">
        <f>VLOOKUP(A635,Table7[#All],3,0)</f>
        <v>7.18</v>
      </c>
      <c r="E635" s="27" t="str">
        <f>VLOOKUP(A635,Table7[#All],4,0)</f>
        <v>No</v>
      </c>
      <c r="F635" s="27" t="str">
        <f>VLOOKUP(A635,Table7[#All],5,0)</f>
        <v>No</v>
      </c>
      <c r="G635" s="27" t="str">
        <f>VLOOKUP(A635,Table7[#All],6,0)</f>
        <v>No</v>
      </c>
      <c r="H635" s="27">
        <f>VLOOKUP(A635,'Medical Examination'!A634:M2969,11,0)</f>
        <v>0</v>
      </c>
      <c r="I635" s="27" t="str">
        <f>VLOOKUP(A635,'Medical Examination'!A634:M2969,10,0)</f>
        <v>No</v>
      </c>
      <c r="J635" s="27" t="str">
        <f>VLOOKUP(A635,'Medical Examination'!A634:M2969,12,0)</f>
        <v>Obesity</v>
      </c>
      <c r="K635" s="27" t="str">
        <f>VLOOKUP(A635,'Medical Examination'!A634:M2969,13,0)</f>
        <v>Diabetes</v>
      </c>
      <c r="L635" s="27" t="str">
        <f>VLOOKUP(A635,'Hospitalisation Details'!A634:R2977,17,0)</f>
        <v>28-Jun-1974</v>
      </c>
      <c r="M635" s="28">
        <f>VLOOKUP(A635,'Hospitalisation Details'!$A$1:$R$2344,6,0)</f>
        <v>15532.16</v>
      </c>
      <c r="N635" s="27" t="str">
        <f>VLOOKUP(A635,'Hospitalisation Details'!$A$1:$R$2344,14,0)</f>
        <v>tier - 2</v>
      </c>
      <c r="O635" s="27" t="str">
        <f>VLOOKUP(A635,'Hospitalisation Details'!$A$1:$R$2344,15,0)</f>
        <v>tier - 2</v>
      </c>
      <c r="P635" s="27" t="str">
        <f>VLOOKUP(A635,'Hospitalisation Details'!$A$1:$R$2344,16,0)</f>
        <v>R1026</v>
      </c>
      <c r="Q635" s="37">
        <f>VLOOKUP(A635,'Hospitalisation Details'!A634:R2977,18,0)</f>
        <v>48.94589858723031</v>
      </c>
    </row>
    <row r="636" spans="1:17" x14ac:dyDescent="0.25">
      <c r="A636" s="27" t="s">
        <v>1270</v>
      </c>
      <c r="B636" s="27" t="str">
        <f>VLOOKUP(A636,'Customer Name'!A635:E2970,4,0)</f>
        <v>Zachary T</v>
      </c>
      <c r="C636" s="27">
        <f>VLOOKUP(A636,Table7[#All],2,0)</f>
        <v>25.175000000000001</v>
      </c>
      <c r="D636" s="27">
        <f>VLOOKUP(A636,Table7[#All],3,0)</f>
        <v>4.96</v>
      </c>
      <c r="E636" s="27" t="str">
        <f>VLOOKUP(A636,Table7[#All],4,0)</f>
        <v>No</v>
      </c>
      <c r="F636" s="27" t="str">
        <f>VLOOKUP(A636,Table7[#All],5,0)</f>
        <v>yes</v>
      </c>
      <c r="G636" s="27" t="str">
        <f>VLOOKUP(A636,Table7[#All],6,0)</f>
        <v>No</v>
      </c>
      <c r="H636" s="27">
        <f>VLOOKUP(A636,'Medical Examination'!A635:M2970,11,0)</f>
        <v>1</v>
      </c>
      <c r="I636" s="27" t="str">
        <f>VLOOKUP(A636,'Medical Examination'!A635:M2970,10,0)</f>
        <v>No</v>
      </c>
      <c r="J636" s="27" t="str">
        <f>VLOOKUP(A636,'Medical Examination'!A635:M2970,12,0)</f>
        <v>Overweight</v>
      </c>
      <c r="K636" s="27" t="str">
        <f>VLOOKUP(A636,'Medical Examination'!A635:M2970,13,0)</f>
        <v>Normal</v>
      </c>
      <c r="L636" s="27" t="str">
        <f>VLOOKUP(A636,'Hospitalisation Details'!A635:R2978,17,0)</f>
        <v>17-Jul-2004</v>
      </c>
      <c r="M636" s="28">
        <f>VLOOKUP(A636,'Hospitalisation Details'!$A$1:$R$2344,6,0)</f>
        <v>15518.18</v>
      </c>
      <c r="N636" s="27" t="str">
        <f>VLOOKUP(A636,'Hospitalisation Details'!$A$1:$R$2344,14,0)</f>
        <v>tier - 2</v>
      </c>
      <c r="O636" s="27" t="str">
        <f>VLOOKUP(A636,'Hospitalisation Details'!$A$1:$R$2344,15,0)</f>
        <v>tier - 3</v>
      </c>
      <c r="P636" s="27" t="str">
        <f>VLOOKUP(A636,'Hospitalisation Details'!$A$1:$R$2344,16,0)</f>
        <v>R1015</v>
      </c>
      <c r="Q636" s="37">
        <f>VLOOKUP(A636,'Hospitalisation Details'!A635:R2978,18,0)</f>
        <v>18.891170431211499</v>
      </c>
    </row>
    <row r="637" spans="1:17" x14ac:dyDescent="0.25">
      <c r="A637" s="27" t="s">
        <v>1272</v>
      </c>
      <c r="B637" s="27" t="str">
        <f>VLOOKUP(A637,'Customer Name'!A636:E2971,4,0)</f>
        <v>.  Hilda</v>
      </c>
      <c r="C637" s="27">
        <f>VLOOKUP(A637,Table7[#All],2,0)</f>
        <v>43.11</v>
      </c>
      <c r="D637" s="27">
        <f>VLOOKUP(A637,Table7[#All],3,0)</f>
        <v>4.67</v>
      </c>
      <c r="E637" s="27" t="str">
        <f>VLOOKUP(A637,Table7[#All],4,0)</f>
        <v>yes</v>
      </c>
      <c r="F637" s="27" t="str">
        <f>VLOOKUP(A637,Table7[#All],5,0)</f>
        <v>No</v>
      </c>
      <c r="G637" s="27" t="str">
        <f>VLOOKUP(A637,Table7[#All],6,0)</f>
        <v>No</v>
      </c>
      <c r="H637" s="27">
        <f>VLOOKUP(A637,'Medical Examination'!A636:M2971,11,0)</f>
        <v>0</v>
      </c>
      <c r="I637" s="27" t="str">
        <f>VLOOKUP(A637,'Medical Examination'!A636:M2971,10,0)</f>
        <v>No</v>
      </c>
      <c r="J637" s="27" t="str">
        <f>VLOOKUP(A637,'Medical Examination'!A636:M2971,12,0)</f>
        <v>Obesity</v>
      </c>
      <c r="K637" s="27" t="str">
        <f>VLOOKUP(A637,'Medical Examination'!A636:M2971,13,0)</f>
        <v>Normal</v>
      </c>
      <c r="L637" s="27" t="str">
        <f>VLOOKUP(A637,'Hospitalisation Details'!A636:R2979,17,0)</f>
        <v>20-Jul-1976</v>
      </c>
      <c r="M637" s="28">
        <f>VLOOKUP(A637,'Hospitalisation Details'!$A$1:$R$2344,6,0)</f>
        <v>15450.48</v>
      </c>
      <c r="N637" s="27" t="str">
        <f>VLOOKUP(A637,'Hospitalisation Details'!$A$1:$R$2344,14,0)</f>
        <v>tier - 2</v>
      </c>
      <c r="O637" s="27" t="str">
        <f>VLOOKUP(A637,'Hospitalisation Details'!$A$1:$R$2344,15,0)</f>
        <v>tier - 1</v>
      </c>
      <c r="P637" s="27" t="str">
        <f>VLOOKUP(A637,'Hospitalisation Details'!$A$1:$R$2344,16,0)</f>
        <v>R1026</v>
      </c>
      <c r="Q637" s="37">
        <f>VLOOKUP(A637,'Hospitalisation Details'!A636:R2979,18,0)</f>
        <v>46.882956878850102</v>
      </c>
    </row>
    <row r="638" spans="1:17" x14ac:dyDescent="0.25">
      <c r="A638" s="27" t="s">
        <v>1274</v>
      </c>
      <c r="B638" s="27" t="str">
        <f>VLOOKUP(A638,'Customer Name'!A637:E2972,4,0)</f>
        <v>Stephanie</v>
      </c>
      <c r="C638" s="27">
        <f>VLOOKUP(A638,Table7[#All],2,0)</f>
        <v>53.32</v>
      </c>
      <c r="D638" s="27">
        <f>VLOOKUP(A638,Table7[#All],3,0)</f>
        <v>5.0599999999999996</v>
      </c>
      <c r="E638" s="27" t="str">
        <f>VLOOKUP(A638,Table7[#All],4,0)</f>
        <v>No</v>
      </c>
      <c r="F638" s="27" t="str">
        <f>VLOOKUP(A638,Table7[#All],5,0)</f>
        <v>No</v>
      </c>
      <c r="G638" s="27" t="str">
        <f>VLOOKUP(A638,Table7[#All],6,0)</f>
        <v>No</v>
      </c>
      <c r="H638" s="27">
        <f>VLOOKUP(A638,'Medical Examination'!A637:M2972,11,0)</f>
        <v>0</v>
      </c>
      <c r="I638" s="27" t="str">
        <f>VLOOKUP(A638,'Medical Examination'!A637:M2972,10,0)</f>
        <v>No</v>
      </c>
      <c r="J638" s="27" t="str">
        <f>VLOOKUP(A638,'Medical Examination'!A637:M2972,12,0)</f>
        <v>Obesity</v>
      </c>
      <c r="K638" s="27" t="str">
        <f>VLOOKUP(A638,'Medical Examination'!A637:M2972,13,0)</f>
        <v>Normal</v>
      </c>
      <c r="L638" s="27" t="str">
        <f>VLOOKUP(A638,'Hospitalisation Details'!A637:R2980,17,0)</f>
        <v>25-Oct-1990</v>
      </c>
      <c r="M638" s="28">
        <f>VLOOKUP(A638,'Hospitalisation Details'!$A$1:$R$2344,6,0)</f>
        <v>15440.2</v>
      </c>
      <c r="N638" s="27" t="str">
        <f>VLOOKUP(A638,'Hospitalisation Details'!$A$1:$R$2344,14,0)</f>
        <v>tier - 2</v>
      </c>
      <c r="O638" s="27" t="str">
        <f>VLOOKUP(A638,'Hospitalisation Details'!$A$1:$R$2344,15,0)</f>
        <v>tier - 1</v>
      </c>
      <c r="P638" s="27" t="str">
        <f>VLOOKUP(A638,'Hospitalisation Details'!$A$1:$R$2344,16,0)</f>
        <v>R1012</v>
      </c>
      <c r="Q638" s="37">
        <f>VLOOKUP(A638,'Hospitalisation Details'!A637:R2980,18,0)</f>
        <v>32.620067643742949</v>
      </c>
    </row>
    <row r="639" spans="1:17" x14ac:dyDescent="0.25">
      <c r="A639" s="27" t="s">
        <v>1276</v>
      </c>
      <c r="B639" s="27" t="str">
        <f>VLOOKUP(A639,'Customer Name'!A638:E2973,4,0)</f>
        <v>Doug</v>
      </c>
      <c r="C639" s="27">
        <f>VLOOKUP(A639,Table7[#All],2,0)</f>
        <v>38.04</v>
      </c>
      <c r="D639" s="27">
        <f>VLOOKUP(A639,Table7[#All],3,0)</f>
        <v>5.0199999999999996</v>
      </c>
      <c r="E639" s="27" t="str">
        <f>VLOOKUP(A639,Table7[#All],4,0)</f>
        <v>yes</v>
      </c>
      <c r="F639" s="27" t="str">
        <f>VLOOKUP(A639,Table7[#All],5,0)</f>
        <v>No</v>
      </c>
      <c r="G639" s="27" t="str">
        <f>VLOOKUP(A639,Table7[#All],6,0)</f>
        <v>No</v>
      </c>
      <c r="H639" s="27">
        <f>VLOOKUP(A639,'Medical Examination'!A638:M2973,11,0)</f>
        <v>1</v>
      </c>
      <c r="I639" s="27" t="str">
        <f>VLOOKUP(A639,'Medical Examination'!A638:M2973,10,0)</f>
        <v>No</v>
      </c>
      <c r="J639" s="27" t="str">
        <f>VLOOKUP(A639,'Medical Examination'!A638:M2973,12,0)</f>
        <v>Obesity</v>
      </c>
      <c r="K639" s="27" t="str">
        <f>VLOOKUP(A639,'Medical Examination'!A638:M2973,13,0)</f>
        <v>Normal</v>
      </c>
      <c r="L639" s="27" t="str">
        <f>VLOOKUP(A639,'Hospitalisation Details'!A638:R2981,17,0)</f>
        <v>4-Sep-1964</v>
      </c>
      <c r="M639" s="28">
        <f>VLOOKUP(A639,'Hospitalisation Details'!$A$1:$R$2344,6,0)</f>
        <v>15377.77</v>
      </c>
      <c r="N639" s="27" t="str">
        <f>VLOOKUP(A639,'Hospitalisation Details'!$A$1:$R$2344,14,0)</f>
        <v>tier - 2</v>
      </c>
      <c r="O639" s="27" t="str">
        <f>VLOOKUP(A639,'Hospitalisation Details'!$A$1:$R$2344,15,0)</f>
        <v>tier - 2</v>
      </c>
      <c r="P639" s="27" t="str">
        <f>VLOOKUP(A639,'Hospitalisation Details'!$A$1:$R$2344,16,0)</f>
        <v>R1012</v>
      </c>
      <c r="Q639" s="37">
        <f>VLOOKUP(A639,'Hospitalisation Details'!A638:R2981,18,0)</f>
        <v>58.757015742642025</v>
      </c>
    </row>
    <row r="640" spans="1:17" x14ac:dyDescent="0.25">
      <c r="A640" s="27" t="s">
        <v>1278</v>
      </c>
      <c r="B640" s="27" t="str">
        <f>VLOOKUP(A640,'Customer Name'!A639:E2974,4,0)</f>
        <v>Bethany N.</v>
      </c>
      <c r="C640" s="27">
        <f>VLOOKUP(A640,Table7[#All],2,0)</f>
        <v>37.9</v>
      </c>
      <c r="D640" s="27">
        <f>VLOOKUP(A640,Table7[#All],3,0)</f>
        <v>7.76</v>
      </c>
      <c r="E640" s="27" t="str">
        <f>VLOOKUP(A640,Table7[#All],4,0)</f>
        <v>No</v>
      </c>
      <c r="F640" s="27" t="str">
        <f>VLOOKUP(A640,Table7[#All],5,0)</f>
        <v>No</v>
      </c>
      <c r="G640" s="27" t="str">
        <f>VLOOKUP(A640,Table7[#All],6,0)</f>
        <v>No</v>
      </c>
      <c r="H640" s="27">
        <f>VLOOKUP(A640,'Medical Examination'!A639:M2974,11,0)</f>
        <v>0</v>
      </c>
      <c r="I640" s="27" t="str">
        <f>VLOOKUP(A640,'Medical Examination'!A639:M2974,10,0)</f>
        <v>No</v>
      </c>
      <c r="J640" s="27" t="str">
        <f>VLOOKUP(A640,'Medical Examination'!A639:M2974,12,0)</f>
        <v>Obesity</v>
      </c>
      <c r="K640" s="27" t="str">
        <f>VLOOKUP(A640,'Medical Examination'!A639:M2974,13,0)</f>
        <v>Diabetes</v>
      </c>
      <c r="L640" s="27" t="str">
        <f>VLOOKUP(A640,'Hospitalisation Details'!A639:R2982,17,0)</f>
        <v>6-Sep-1962</v>
      </c>
      <c r="M640" s="28">
        <f>VLOOKUP(A640,'Hospitalisation Details'!$A$1:$R$2344,6,0)</f>
        <v>15368.22</v>
      </c>
      <c r="N640" s="27" t="str">
        <f>VLOOKUP(A640,'Hospitalisation Details'!$A$1:$R$2344,14,0)</f>
        <v>tier - 2</v>
      </c>
      <c r="O640" s="27" t="str">
        <f>VLOOKUP(A640,'Hospitalisation Details'!$A$1:$R$2344,15,0)</f>
        <v>tier - 2</v>
      </c>
      <c r="P640" s="27" t="str">
        <f>VLOOKUP(A640,'Hospitalisation Details'!$A$1:$R$2344,16,0)</f>
        <v>R1011</v>
      </c>
      <c r="Q640" s="37">
        <f>VLOOKUP(A640,'Hospitalisation Details'!A639:R2982,18,0)</f>
        <v>60.754250386398759</v>
      </c>
    </row>
    <row r="641" spans="1:17" x14ac:dyDescent="0.25">
      <c r="A641" s="27" t="s">
        <v>1280</v>
      </c>
      <c r="B641" s="27" t="str">
        <f>VLOOKUP(A641,'Customer Name'!A640:E2975,4,0)</f>
        <v>.  Sandra H</v>
      </c>
      <c r="C641" s="27">
        <f>VLOOKUP(A641,Table7[#All],2,0)</f>
        <v>39.6</v>
      </c>
      <c r="D641" s="27">
        <f>VLOOKUP(A641,Table7[#All],3,0)</f>
        <v>9.32</v>
      </c>
      <c r="E641" s="27" t="str">
        <f>VLOOKUP(A641,Table7[#All],4,0)</f>
        <v>No</v>
      </c>
      <c r="F641" s="27" t="str">
        <f>VLOOKUP(A641,Table7[#All],5,0)</f>
        <v>No</v>
      </c>
      <c r="G641" s="27" t="str">
        <f>VLOOKUP(A641,Table7[#All],6,0)</f>
        <v>No</v>
      </c>
      <c r="H641" s="27">
        <f>VLOOKUP(A641,'Medical Examination'!A640:M2975,11,0)</f>
        <v>0</v>
      </c>
      <c r="I641" s="27" t="str">
        <f>VLOOKUP(A641,'Medical Examination'!A640:M2975,10,0)</f>
        <v>No</v>
      </c>
      <c r="J641" s="27" t="str">
        <f>VLOOKUP(A641,'Medical Examination'!A640:M2975,12,0)</f>
        <v>Obesity</v>
      </c>
      <c r="K641" s="27" t="str">
        <f>VLOOKUP(A641,'Medical Examination'!A640:M2975,13,0)</f>
        <v>Diabetes</v>
      </c>
      <c r="L641" s="27" t="str">
        <f>VLOOKUP(A641,'Hospitalisation Details'!A640:R2983,17,0)</f>
        <v>18-Jul-1968</v>
      </c>
      <c r="M641" s="28">
        <f>VLOOKUP(A641,'Hospitalisation Details'!$A$1:$R$2344,6,0)</f>
        <v>15363.77</v>
      </c>
      <c r="N641" s="27" t="str">
        <f>VLOOKUP(A641,'Hospitalisation Details'!$A$1:$R$2344,14,0)</f>
        <v>tier - 2</v>
      </c>
      <c r="O641" s="27" t="str">
        <f>VLOOKUP(A641,'Hospitalisation Details'!$A$1:$R$2344,15,0)</f>
        <v>tier - 1</v>
      </c>
      <c r="P641" s="27" t="str">
        <f>VLOOKUP(A641,'Hospitalisation Details'!$A$1:$R$2344,16,0)</f>
        <v>R1026</v>
      </c>
      <c r="Q641" s="37">
        <f>VLOOKUP(A641,'Hospitalisation Details'!A640:R2983,18,0)</f>
        <v>54.888432580424364</v>
      </c>
    </row>
    <row r="642" spans="1:17" x14ac:dyDescent="0.25">
      <c r="A642" s="27" t="s">
        <v>1282</v>
      </c>
      <c r="B642" s="27" t="str">
        <f>VLOOKUP(A642,'Customer Name'!A641:E2976,4,0)</f>
        <v>Takuo</v>
      </c>
      <c r="C642" s="27">
        <f>VLOOKUP(A642,Table7[#All],2,0)</f>
        <v>50.92</v>
      </c>
      <c r="D642" s="27">
        <f>VLOOKUP(A642,Table7[#All],3,0)</f>
        <v>5.31</v>
      </c>
      <c r="E642" s="27" t="str">
        <f>VLOOKUP(A642,Table7[#All],4,0)</f>
        <v>yes</v>
      </c>
      <c r="F642" s="27" t="str">
        <f>VLOOKUP(A642,Table7[#All],5,0)</f>
        <v>No</v>
      </c>
      <c r="G642" s="27" t="str">
        <f>VLOOKUP(A642,Table7[#All],6,0)</f>
        <v>No</v>
      </c>
      <c r="H642" s="27">
        <f>VLOOKUP(A642,'Medical Examination'!A641:M2976,11,0)</f>
        <v>1</v>
      </c>
      <c r="I642" s="27" t="str">
        <f>VLOOKUP(A642,'Medical Examination'!A641:M2976,10,0)</f>
        <v>No</v>
      </c>
      <c r="J642" s="27" t="str">
        <f>VLOOKUP(A642,'Medical Examination'!A641:M2976,12,0)</f>
        <v>Obesity</v>
      </c>
      <c r="K642" s="27" t="str">
        <f>VLOOKUP(A642,'Medical Examination'!A641:M2976,13,0)</f>
        <v>Normal</v>
      </c>
      <c r="L642" s="27" t="str">
        <f>VLOOKUP(A642,'Hospitalisation Details'!A641:R2984,17,0)</f>
        <v>17-Dec-1988</v>
      </c>
      <c r="M642" s="28">
        <f>VLOOKUP(A642,'Hospitalisation Details'!$A$1:$R$2344,6,0)</f>
        <v>15361.5</v>
      </c>
      <c r="N642" s="27" t="str">
        <f>VLOOKUP(A642,'Hospitalisation Details'!$A$1:$R$2344,14,0)</f>
        <v>tier - 2</v>
      </c>
      <c r="O642" s="27" t="str">
        <f>VLOOKUP(A642,'Hospitalisation Details'!$A$1:$R$2344,15,0)</f>
        <v>tier - 3</v>
      </c>
      <c r="P642" s="27" t="str">
        <f>VLOOKUP(A642,'Hospitalisation Details'!$A$1:$R$2344,16,0)</f>
        <v>R1023</v>
      </c>
      <c r="Q642" s="37">
        <f>VLOOKUP(A642,'Hospitalisation Details'!A641:R2984,18,0)</f>
        <v>34.47227926078029</v>
      </c>
    </row>
    <row r="643" spans="1:17" x14ac:dyDescent="0.25">
      <c r="A643" s="27" t="s">
        <v>1284</v>
      </c>
      <c r="B643" s="27" t="str">
        <f>VLOOKUP(A643,'Customer Name'!A642:E2977,4,0)</f>
        <v>Kelly A.</v>
      </c>
      <c r="C643" s="27">
        <f>VLOOKUP(A643,Table7[#All],2,0)</f>
        <v>21.85</v>
      </c>
      <c r="D643" s="27">
        <f>VLOOKUP(A643,Table7[#All],3,0)</f>
        <v>5.56</v>
      </c>
      <c r="E643" s="27" t="str">
        <f>VLOOKUP(A643,Table7[#All],4,0)</f>
        <v>yes</v>
      </c>
      <c r="F643" s="27" t="str">
        <f>VLOOKUP(A643,Table7[#All],5,0)</f>
        <v>No</v>
      </c>
      <c r="G643" s="27" t="str">
        <f>VLOOKUP(A643,Table7[#All],6,0)</f>
        <v>No</v>
      </c>
      <c r="H643" s="27">
        <f>VLOOKUP(A643,'Medical Examination'!A642:M2977,11,0)</f>
        <v>0</v>
      </c>
      <c r="I643" s="27" t="str">
        <f>VLOOKUP(A643,'Medical Examination'!A642:M2977,10,0)</f>
        <v>yes</v>
      </c>
      <c r="J643" s="27" t="str">
        <f>VLOOKUP(A643,'Medical Examination'!A642:M2977,12,0)</f>
        <v>Normal Weight</v>
      </c>
      <c r="K643" s="27" t="str">
        <f>VLOOKUP(A643,'Medical Examination'!A642:M2977,13,0)</f>
        <v>Normal</v>
      </c>
      <c r="L643" s="27" t="str">
        <f>VLOOKUP(A643,'Hospitalisation Details'!A642:R2985,17,0)</f>
        <v>14-Jul-2001</v>
      </c>
      <c r="M643" s="28">
        <f>VLOOKUP(A643,'Hospitalisation Details'!$A$1:$R$2344,6,0)</f>
        <v>15359.1</v>
      </c>
      <c r="N643" s="27" t="str">
        <f>VLOOKUP(A643,'Hospitalisation Details'!$A$1:$R$2344,14,0)</f>
        <v>tier - 2</v>
      </c>
      <c r="O643" s="27" t="str">
        <f>VLOOKUP(A643,'Hospitalisation Details'!$A$1:$R$2344,15,0)</f>
        <v>tier - 3</v>
      </c>
      <c r="P643" s="27" t="str">
        <f>VLOOKUP(A643,'Hospitalisation Details'!$A$1:$R$2344,16,0)</f>
        <v>R1024</v>
      </c>
      <c r="Q643" s="37">
        <f>VLOOKUP(A643,'Hospitalisation Details'!A642:R2985,18,0)</f>
        <v>21.902023809523811</v>
      </c>
    </row>
    <row r="644" spans="1:17" x14ac:dyDescent="0.25">
      <c r="A644" s="27" t="s">
        <v>1286</v>
      </c>
      <c r="B644" s="27" t="str">
        <f>VLOOKUP(A644,'Customer Name'!A643:E2978,4,0)</f>
        <v>Scott</v>
      </c>
      <c r="C644" s="27">
        <f>VLOOKUP(A644,Table7[#All],2,0)</f>
        <v>36.08</v>
      </c>
      <c r="D644" s="27">
        <f>VLOOKUP(A644,Table7[#All],3,0)</f>
        <v>7.11</v>
      </c>
      <c r="E644" s="27" t="str">
        <f>VLOOKUP(A644,Table7[#All],4,0)</f>
        <v>yes</v>
      </c>
      <c r="F644" s="27" t="str">
        <f>VLOOKUP(A644,Table7[#All],5,0)</f>
        <v>No</v>
      </c>
      <c r="G644" s="27" t="str">
        <f>VLOOKUP(A644,Table7[#All],6,0)</f>
        <v>Yes</v>
      </c>
      <c r="H644" s="27">
        <f>VLOOKUP(A644,'Medical Examination'!A643:M2978,11,0)</f>
        <v>1</v>
      </c>
      <c r="I644" s="27" t="str">
        <f>VLOOKUP(A644,'Medical Examination'!A643:M2978,10,0)</f>
        <v>No</v>
      </c>
      <c r="J644" s="27" t="str">
        <f>VLOOKUP(A644,'Medical Examination'!A643:M2978,12,0)</f>
        <v>Obesity</v>
      </c>
      <c r="K644" s="27" t="str">
        <f>VLOOKUP(A644,'Medical Examination'!A643:M2978,13,0)</f>
        <v>Diabetes</v>
      </c>
      <c r="L644" s="27" t="str">
        <f>VLOOKUP(A644,'Hospitalisation Details'!A643:R2986,17,0)</f>
        <v>13-Dec-1963</v>
      </c>
      <c r="M644" s="28">
        <f>VLOOKUP(A644,'Hospitalisation Details'!$A$1:$R$2344,6,0)</f>
        <v>15322.77</v>
      </c>
      <c r="N644" s="27" t="str">
        <f>VLOOKUP(A644,'Hospitalisation Details'!$A$1:$R$2344,14,0)</f>
        <v>tier - 2</v>
      </c>
      <c r="O644" s="27" t="str">
        <f>VLOOKUP(A644,'Hospitalisation Details'!$A$1:$R$2344,15,0)</f>
        <v>tier - 3</v>
      </c>
      <c r="P644" s="27" t="str">
        <f>VLOOKUP(A644,'Hospitalisation Details'!$A$1:$R$2344,16,0)</f>
        <v>R1021</v>
      </c>
      <c r="Q644" s="37">
        <f>VLOOKUP(A644,'Hospitalisation Details'!A643:R2986,18,0)</f>
        <v>59.485951526032316</v>
      </c>
    </row>
    <row r="645" spans="1:17" x14ac:dyDescent="0.25">
      <c r="A645" s="27" t="s">
        <v>1288</v>
      </c>
      <c r="B645" s="27" t="str">
        <f>VLOOKUP(A645,'Customer Name'!A644:E2979,4,0)</f>
        <v>Benoit</v>
      </c>
      <c r="C645" s="27">
        <f>VLOOKUP(A645,Table7[#All],2,0)</f>
        <v>40.44</v>
      </c>
      <c r="D645" s="27">
        <f>VLOOKUP(A645,Table7[#All],3,0)</f>
        <v>5.13</v>
      </c>
      <c r="E645" s="27" t="str">
        <f>VLOOKUP(A645,Table7[#All],4,0)</f>
        <v>yes</v>
      </c>
      <c r="F645" s="27" t="str">
        <f>VLOOKUP(A645,Table7[#All],5,0)</f>
        <v>No</v>
      </c>
      <c r="G645" s="27" t="str">
        <f>VLOOKUP(A645,Table7[#All],6,0)</f>
        <v>Yes</v>
      </c>
      <c r="H645" s="27">
        <f>VLOOKUP(A645,'Medical Examination'!A644:M2979,11,0)</f>
        <v>1</v>
      </c>
      <c r="I645" s="27" t="str">
        <f>VLOOKUP(A645,'Medical Examination'!A644:M2979,10,0)</f>
        <v>No</v>
      </c>
      <c r="J645" s="27" t="str">
        <f>VLOOKUP(A645,'Medical Examination'!A644:M2979,12,0)</f>
        <v>Obesity</v>
      </c>
      <c r="K645" s="27" t="str">
        <f>VLOOKUP(A645,'Medical Examination'!A644:M2979,13,0)</f>
        <v>Normal</v>
      </c>
      <c r="L645" s="27" t="str">
        <f>VLOOKUP(A645,'Hospitalisation Details'!A644:R2987,17,0)</f>
        <v>16-Sep-1969</v>
      </c>
      <c r="M645" s="28">
        <f>VLOOKUP(A645,'Hospitalisation Details'!$A$1:$R$2344,6,0)</f>
        <v>15260.52</v>
      </c>
      <c r="N645" s="27" t="str">
        <f>VLOOKUP(A645,'Hospitalisation Details'!$A$1:$R$2344,14,0)</f>
        <v>tier - 2</v>
      </c>
      <c r="O645" s="27" t="str">
        <f>VLOOKUP(A645,'Hospitalisation Details'!$A$1:$R$2344,15,0)</f>
        <v>tier - 2</v>
      </c>
      <c r="P645" s="27" t="str">
        <f>VLOOKUP(A645,'Hospitalisation Details'!$A$1:$R$2344,16,0)</f>
        <v>R1023</v>
      </c>
      <c r="Q645" s="37">
        <f>VLOOKUP(A645,'Hospitalisation Details'!A644:R2987,18,0)</f>
        <v>53.726851851851848</v>
      </c>
    </row>
    <row r="646" spans="1:17" x14ac:dyDescent="0.25">
      <c r="A646" s="27" t="s">
        <v>1290</v>
      </c>
      <c r="B646" s="27" t="str">
        <f>VLOOKUP(A646,'Customer Name'!A645:E2980,4,0)</f>
        <v>Elizabeth M.</v>
      </c>
      <c r="C646" s="27">
        <f>VLOOKUP(A646,Table7[#All],2,0)</f>
        <v>38.094999999999999</v>
      </c>
      <c r="D646" s="27">
        <f>VLOOKUP(A646,Table7[#All],3,0)</f>
        <v>10.199999999999999</v>
      </c>
      <c r="E646" s="27" t="str">
        <f>VLOOKUP(A646,Table7[#All],4,0)</f>
        <v>No</v>
      </c>
      <c r="F646" s="27" t="str">
        <f>VLOOKUP(A646,Table7[#All],5,0)</f>
        <v>No</v>
      </c>
      <c r="G646" s="27" t="str">
        <f>VLOOKUP(A646,Table7[#All],6,0)</f>
        <v>No</v>
      </c>
      <c r="H646" s="27">
        <f>VLOOKUP(A646,'Medical Examination'!A645:M2980,11,0)</f>
        <v>0</v>
      </c>
      <c r="I646" s="27" t="str">
        <f>VLOOKUP(A646,'Medical Examination'!A645:M2980,10,0)</f>
        <v>No</v>
      </c>
      <c r="J646" s="27" t="str">
        <f>VLOOKUP(A646,'Medical Examination'!A645:M2980,12,0)</f>
        <v>Obesity</v>
      </c>
      <c r="K646" s="27" t="str">
        <f>VLOOKUP(A646,'Medical Examination'!A645:M2980,13,0)</f>
        <v>Diabetes</v>
      </c>
      <c r="L646" s="27" t="str">
        <f>VLOOKUP(A646,'Hospitalisation Details'!A645:R2988,17,0)</f>
        <v>25-Jul-1960</v>
      </c>
      <c r="M646" s="28">
        <f>VLOOKUP(A646,'Hospitalisation Details'!$A$1:$R$2344,6,0)</f>
        <v>15230.32</v>
      </c>
      <c r="N646" s="27" t="str">
        <f>VLOOKUP(A646,'Hospitalisation Details'!$A$1:$R$2344,14,0)</f>
        <v>tier - 2</v>
      </c>
      <c r="O646" s="27" t="str">
        <f>VLOOKUP(A646,'Hospitalisation Details'!$A$1:$R$2344,15,0)</f>
        <v>tier - 2</v>
      </c>
      <c r="P646" s="27" t="str">
        <f>VLOOKUP(A646,'Hospitalisation Details'!$A$1:$R$2344,16,0)</f>
        <v>R1024</v>
      </c>
      <c r="Q646" s="37">
        <f>VLOOKUP(A646,'Hospitalisation Details'!A645:R2988,18,0)</f>
        <v>62.869267624914443</v>
      </c>
    </row>
    <row r="647" spans="1:17" x14ac:dyDescent="0.25">
      <c r="A647" s="27" t="s">
        <v>1292</v>
      </c>
      <c r="B647" s="27" t="str">
        <f>VLOOKUP(A647,'Customer Name'!A646:E2981,4,0)</f>
        <v>Jessica A.</v>
      </c>
      <c r="C647" s="27">
        <f>VLOOKUP(A647,Table7[#All],2,0)</f>
        <v>44.95</v>
      </c>
      <c r="D647" s="27">
        <f>VLOOKUP(A647,Table7[#All],3,0)</f>
        <v>10.4</v>
      </c>
      <c r="E647" s="27" t="str">
        <f>VLOOKUP(A647,Table7[#All],4,0)</f>
        <v>No</v>
      </c>
      <c r="F647" s="27" t="str">
        <f>VLOOKUP(A647,Table7[#All],5,0)</f>
        <v>No</v>
      </c>
      <c r="G647" s="27" t="str">
        <f>VLOOKUP(A647,Table7[#All],6,0)</f>
        <v>No</v>
      </c>
      <c r="H647" s="27">
        <f>VLOOKUP(A647,'Medical Examination'!A646:M2981,11,0)</f>
        <v>0</v>
      </c>
      <c r="I647" s="27" t="str">
        <f>VLOOKUP(A647,'Medical Examination'!A646:M2981,10,0)</f>
        <v>No</v>
      </c>
      <c r="J647" s="27" t="str">
        <f>VLOOKUP(A647,'Medical Examination'!A646:M2981,12,0)</f>
        <v>Obesity</v>
      </c>
      <c r="K647" s="27" t="str">
        <f>VLOOKUP(A647,'Medical Examination'!A646:M2981,13,0)</f>
        <v>Diabetes</v>
      </c>
      <c r="L647" s="27" t="str">
        <f>VLOOKUP(A647,'Hospitalisation Details'!A646:R2989,17,0)</f>
        <v>23-Nov-1978</v>
      </c>
      <c r="M647" s="28">
        <f>VLOOKUP(A647,'Hospitalisation Details'!$A$1:$R$2344,6,0)</f>
        <v>15207.92</v>
      </c>
      <c r="N647" s="27" t="str">
        <f>VLOOKUP(A647,'Hospitalisation Details'!$A$1:$R$2344,14,0)</f>
        <v>tier - 2</v>
      </c>
      <c r="O647" s="27" t="str">
        <f>VLOOKUP(A647,'Hospitalisation Details'!$A$1:$R$2344,15,0)</f>
        <v>tier - 1</v>
      </c>
      <c r="P647" s="27" t="str">
        <f>VLOOKUP(A647,'Hospitalisation Details'!$A$1:$R$2344,16,0)</f>
        <v>R1012</v>
      </c>
      <c r="Q647" s="37">
        <f>VLOOKUP(A647,'Hospitalisation Details'!A646:R2989,18,0)</f>
        <v>44.540682102255815</v>
      </c>
    </row>
    <row r="648" spans="1:17" x14ac:dyDescent="0.25">
      <c r="A648" s="27" t="s">
        <v>1294</v>
      </c>
      <c r="B648" s="27" t="str">
        <f>VLOOKUP(A648,'Customer Name'!A647:E2982,4,0)</f>
        <v>Monica K</v>
      </c>
      <c r="C648" s="27">
        <f>VLOOKUP(A648,Table7[#All],2,0)</f>
        <v>35.54</v>
      </c>
      <c r="D648" s="27">
        <f>VLOOKUP(A648,Table7[#All],3,0)</f>
        <v>10.67</v>
      </c>
      <c r="E648" s="27" t="str">
        <f>VLOOKUP(A648,Table7[#All],4,0)</f>
        <v>No</v>
      </c>
      <c r="F648" s="27" t="str">
        <f>VLOOKUP(A648,Table7[#All],5,0)</f>
        <v>No</v>
      </c>
      <c r="G648" s="27" t="str">
        <f>VLOOKUP(A648,Table7[#All],6,0)</f>
        <v>No</v>
      </c>
      <c r="H648" s="27">
        <f>VLOOKUP(A648,'Medical Examination'!A647:M2982,11,0)</f>
        <v>0</v>
      </c>
      <c r="I648" s="27" t="str">
        <f>VLOOKUP(A648,'Medical Examination'!A647:M2982,10,0)</f>
        <v>No</v>
      </c>
      <c r="J648" s="27" t="str">
        <f>VLOOKUP(A648,'Medical Examination'!A647:M2982,12,0)</f>
        <v>Obesity</v>
      </c>
      <c r="K648" s="27" t="str">
        <f>VLOOKUP(A648,'Medical Examination'!A647:M2982,13,0)</f>
        <v>Diabetes</v>
      </c>
      <c r="L648" s="27" t="str">
        <f>VLOOKUP(A648,'Hospitalisation Details'!A647:R2990,17,0)</f>
        <v>17-Jun-1962</v>
      </c>
      <c r="M648" s="28">
        <f>VLOOKUP(A648,'Hospitalisation Details'!$A$1:$R$2344,6,0)</f>
        <v>15174.81</v>
      </c>
      <c r="N648" s="27" t="str">
        <f>VLOOKUP(A648,'Hospitalisation Details'!$A$1:$R$2344,14,0)</f>
        <v>tier - 2</v>
      </c>
      <c r="O648" s="27" t="str">
        <f>VLOOKUP(A648,'Hospitalisation Details'!$A$1:$R$2344,15,0)</f>
        <v>tier - 1</v>
      </c>
      <c r="P648" s="27" t="str">
        <f>VLOOKUP(A648,'Hospitalisation Details'!$A$1:$R$2344,16,0)</f>
        <v>R1012</v>
      </c>
      <c r="Q648" s="37">
        <f>VLOOKUP(A648,'Hospitalisation Details'!A647:R2990,18,0)</f>
        <v>60.976021196732169</v>
      </c>
    </row>
    <row r="649" spans="1:17" x14ac:dyDescent="0.25">
      <c r="A649" s="27" t="s">
        <v>1296</v>
      </c>
      <c r="B649" s="27" t="str">
        <f>VLOOKUP(A649,'Customer Name'!A648:E2983,4,0)</f>
        <v>Kevin L</v>
      </c>
      <c r="C649" s="27">
        <f>VLOOKUP(A649,Table7[#All],2,0)</f>
        <v>39.799999999999997</v>
      </c>
      <c r="D649" s="27">
        <f>VLOOKUP(A649,Table7[#All],3,0)</f>
        <v>4.6500000000000004</v>
      </c>
      <c r="E649" s="27" t="str">
        <f>VLOOKUP(A649,Table7[#All],4,0)</f>
        <v>yes</v>
      </c>
      <c r="F649" s="27" t="str">
        <f>VLOOKUP(A649,Table7[#All],5,0)</f>
        <v>No</v>
      </c>
      <c r="G649" s="27" t="str">
        <f>VLOOKUP(A649,Table7[#All],6,0)</f>
        <v>No</v>
      </c>
      <c r="H649" s="27">
        <f>VLOOKUP(A649,'Medical Examination'!A648:M2983,11,0)</f>
        <v>2</v>
      </c>
      <c r="I649" s="27" t="str">
        <f>VLOOKUP(A649,'Medical Examination'!A648:M2983,10,0)</f>
        <v>No</v>
      </c>
      <c r="J649" s="27" t="str">
        <f>VLOOKUP(A649,'Medical Examination'!A648:M2983,12,0)</f>
        <v>Obesity</v>
      </c>
      <c r="K649" s="27" t="str">
        <f>VLOOKUP(A649,'Medical Examination'!A648:M2983,13,0)</f>
        <v>Normal</v>
      </c>
      <c r="L649" s="27" t="str">
        <f>VLOOKUP(A649,'Hospitalisation Details'!A648:R2991,17,0)</f>
        <v>3-Dec-1959</v>
      </c>
      <c r="M649" s="28">
        <f>VLOOKUP(A649,'Hospitalisation Details'!$A$1:$R$2344,6,0)</f>
        <v>15170.07</v>
      </c>
      <c r="N649" s="27" t="str">
        <f>VLOOKUP(A649,'Hospitalisation Details'!$A$1:$R$2344,14,0)</f>
        <v>tier - 2</v>
      </c>
      <c r="O649" s="27" t="str">
        <f>VLOOKUP(A649,'Hospitalisation Details'!$A$1:$R$2344,15,0)</f>
        <v>tier - 3</v>
      </c>
      <c r="P649" s="27" t="str">
        <f>VLOOKUP(A649,'Hospitalisation Details'!$A$1:$R$2344,16,0)</f>
        <v>R1011</v>
      </c>
      <c r="Q649" s="37">
        <f>VLOOKUP(A649,'Hospitalisation Details'!A648:R2991,18,0)</f>
        <v>63.513331367676173</v>
      </c>
    </row>
    <row r="650" spans="1:17" x14ac:dyDescent="0.25">
      <c r="A650" s="27" t="s">
        <v>1298</v>
      </c>
      <c r="B650" s="27" t="str">
        <f>VLOOKUP(A650,'Customer Name'!A649:E2984,4,0)</f>
        <v>Gregory</v>
      </c>
      <c r="C650" s="27">
        <f>VLOOKUP(A650,Table7[#All],2,0)</f>
        <v>33.659999999999997</v>
      </c>
      <c r="D650" s="27">
        <f>VLOOKUP(A650,Table7[#All],3,0)</f>
        <v>5.65</v>
      </c>
      <c r="E650" s="27" t="str">
        <f>VLOOKUP(A650,Table7[#All],4,0)</f>
        <v>yes</v>
      </c>
      <c r="F650" s="27" t="str">
        <f>VLOOKUP(A650,Table7[#All],5,0)</f>
        <v>No</v>
      </c>
      <c r="G650" s="27" t="str">
        <f>VLOOKUP(A650,Table7[#All],6,0)</f>
        <v>No</v>
      </c>
      <c r="H650" s="27">
        <f>VLOOKUP(A650,'Medical Examination'!A649:M2984,11,0)</f>
        <v>2</v>
      </c>
      <c r="I650" s="27" t="str">
        <f>VLOOKUP(A650,'Medical Examination'!A649:M2984,10,0)</f>
        <v>No</v>
      </c>
      <c r="J650" s="27" t="str">
        <f>VLOOKUP(A650,'Medical Examination'!A649:M2984,12,0)</f>
        <v>Obesity</v>
      </c>
      <c r="K650" s="27" t="str">
        <f>VLOOKUP(A650,'Medical Examination'!A649:M2984,13,0)</f>
        <v>Normal</v>
      </c>
      <c r="L650" s="27" t="str">
        <f>VLOOKUP(A650,'Hospitalisation Details'!A649:R2992,17,0)</f>
        <v>4-Jun-1959</v>
      </c>
      <c r="M650" s="28">
        <f>VLOOKUP(A650,'Hospitalisation Details'!$A$1:$R$2344,6,0)</f>
        <v>15161.53</v>
      </c>
      <c r="N650" s="27" t="str">
        <f>VLOOKUP(A650,'Hospitalisation Details'!$A$1:$R$2344,14,0)</f>
        <v>tier - 2</v>
      </c>
      <c r="O650" s="27" t="str">
        <f>VLOOKUP(A650,'Hospitalisation Details'!$A$1:$R$2344,15,0)</f>
        <v>tier - 1</v>
      </c>
      <c r="P650" s="27" t="str">
        <f>VLOOKUP(A650,'Hospitalisation Details'!$A$1:$R$2344,16,0)</f>
        <v>R1013</v>
      </c>
      <c r="Q650" s="37">
        <f>VLOOKUP(A650,'Hospitalisation Details'!A649:R2992,18,0)</f>
        <v>64.011625458068323</v>
      </c>
    </row>
    <row r="651" spans="1:17" x14ac:dyDescent="0.25">
      <c r="A651" s="27" t="s">
        <v>1300</v>
      </c>
      <c r="B651" s="27" t="str">
        <f>VLOOKUP(A651,'Customer Name'!A650:E2985,4,0)</f>
        <v>Della</v>
      </c>
      <c r="C651" s="27">
        <f>VLOOKUP(A651,Table7[#All],2,0)</f>
        <v>35.5</v>
      </c>
      <c r="D651" s="27">
        <f>VLOOKUP(A651,Table7[#All],3,0)</f>
        <v>11.97</v>
      </c>
      <c r="E651" s="27" t="str">
        <f>VLOOKUP(A651,Table7[#All],4,0)</f>
        <v>No</v>
      </c>
      <c r="F651" s="27" t="str">
        <f>VLOOKUP(A651,Table7[#All],5,0)</f>
        <v>No</v>
      </c>
      <c r="G651" s="27" t="str">
        <f>VLOOKUP(A651,Table7[#All],6,0)</f>
        <v>No</v>
      </c>
      <c r="H651" s="27">
        <f>VLOOKUP(A651,'Medical Examination'!A650:M2985,11,0)</f>
        <v>0</v>
      </c>
      <c r="I651" s="27" t="str">
        <f>VLOOKUP(A651,'Medical Examination'!A650:M2985,10,0)</f>
        <v>No</v>
      </c>
      <c r="J651" s="27" t="str">
        <f>VLOOKUP(A651,'Medical Examination'!A650:M2985,12,0)</f>
        <v>Obesity</v>
      </c>
      <c r="K651" s="27" t="str">
        <f>VLOOKUP(A651,'Medical Examination'!A650:M2985,13,0)</f>
        <v>Diabetes</v>
      </c>
      <c r="L651" s="27" t="str">
        <f>VLOOKUP(A651,'Hospitalisation Details'!A650:R2993,17,0)</f>
        <v>25-Oct-1962</v>
      </c>
      <c r="M651" s="28">
        <f>VLOOKUP(A651,'Hospitalisation Details'!$A$1:$R$2344,6,0)</f>
        <v>15161.25</v>
      </c>
      <c r="N651" s="27" t="str">
        <f>VLOOKUP(A651,'Hospitalisation Details'!$A$1:$R$2344,14,0)</f>
        <v>tier - 2</v>
      </c>
      <c r="O651" s="27" t="str">
        <f>VLOOKUP(A651,'Hospitalisation Details'!$A$1:$R$2344,15,0)</f>
        <v>tier - 2</v>
      </c>
      <c r="P651" s="27" t="str">
        <f>VLOOKUP(A651,'Hospitalisation Details'!$A$1:$R$2344,16,0)</f>
        <v>R1012</v>
      </c>
      <c r="Q651" s="37">
        <f>VLOOKUP(A651,'Hospitalisation Details'!A650:R2993,18,0)</f>
        <v>60.620092735703246</v>
      </c>
    </row>
    <row r="652" spans="1:17" x14ac:dyDescent="0.25">
      <c r="A652" s="27" t="s">
        <v>1302</v>
      </c>
      <c r="B652" s="27" t="str">
        <f>VLOOKUP(A652,'Customer Name'!A651:E2986,4,0)</f>
        <v>David</v>
      </c>
      <c r="C652" s="27">
        <f>VLOOKUP(A652,Table7[#All],2,0)</f>
        <v>41.63</v>
      </c>
      <c r="D652" s="27">
        <f>VLOOKUP(A652,Table7[#All],3,0)</f>
        <v>6.71</v>
      </c>
      <c r="E652" s="27" t="str">
        <f>VLOOKUP(A652,Table7[#All],4,0)</f>
        <v>No</v>
      </c>
      <c r="F652" s="27" t="str">
        <f>VLOOKUP(A652,Table7[#All],5,0)</f>
        <v>No</v>
      </c>
      <c r="G652" s="27" t="str">
        <f>VLOOKUP(A652,Table7[#All],6,0)</f>
        <v>No</v>
      </c>
      <c r="H652" s="27">
        <f>VLOOKUP(A652,'Medical Examination'!A651:M2986,11,0)</f>
        <v>0</v>
      </c>
      <c r="I652" s="27" t="str">
        <f>VLOOKUP(A652,'Medical Examination'!A651:M2986,10,0)</f>
        <v>No</v>
      </c>
      <c r="J652" s="27" t="str">
        <f>VLOOKUP(A652,'Medical Examination'!A651:M2986,12,0)</f>
        <v>Obesity</v>
      </c>
      <c r="K652" s="27" t="str">
        <f>VLOOKUP(A652,'Medical Examination'!A651:M2986,13,0)</f>
        <v>Diabetes</v>
      </c>
      <c r="L652" s="27" t="str">
        <f>VLOOKUP(A652,'Hospitalisation Details'!A651:R2994,17,0)</f>
        <v>25-Nov-1971</v>
      </c>
      <c r="M652" s="28">
        <f>VLOOKUP(A652,'Hospitalisation Details'!$A$1:$R$2344,6,0)</f>
        <v>15150.44</v>
      </c>
      <c r="N652" s="27" t="str">
        <f>VLOOKUP(A652,'Hospitalisation Details'!$A$1:$R$2344,14,0)</f>
        <v>tier - 2</v>
      </c>
      <c r="O652" s="27" t="str">
        <f>VLOOKUP(A652,'Hospitalisation Details'!$A$1:$R$2344,15,0)</f>
        <v>tier - 1</v>
      </c>
      <c r="P652" s="27" t="str">
        <f>VLOOKUP(A652,'Hospitalisation Details'!$A$1:$R$2344,16,0)</f>
        <v>R1023</v>
      </c>
      <c r="Q652" s="37">
        <f>VLOOKUP(A652,'Hospitalisation Details'!A651:R2994,18,0)</f>
        <v>51.535230912284327</v>
      </c>
    </row>
    <row r="653" spans="1:17" x14ac:dyDescent="0.25">
      <c r="A653" s="27" t="s">
        <v>1304</v>
      </c>
      <c r="B653" s="27" t="str">
        <f>VLOOKUP(A653,'Customer Name'!A652:E2987,4,0)</f>
        <v>Victoria</v>
      </c>
      <c r="C653" s="27">
        <f>VLOOKUP(A653,Table7[#All],2,0)</f>
        <v>46.49</v>
      </c>
      <c r="D653" s="27">
        <f>VLOOKUP(A653,Table7[#All],3,0)</f>
        <v>11.92</v>
      </c>
      <c r="E653" s="27" t="str">
        <f>VLOOKUP(A653,Table7[#All],4,0)</f>
        <v>No</v>
      </c>
      <c r="F653" s="27" t="str">
        <f>VLOOKUP(A653,Table7[#All],5,0)</f>
        <v>No</v>
      </c>
      <c r="G653" s="27" t="str">
        <f>VLOOKUP(A653,Table7[#All],6,0)</f>
        <v>No</v>
      </c>
      <c r="H653" s="27">
        <f>VLOOKUP(A653,'Medical Examination'!A652:M2987,11,0)</f>
        <v>0</v>
      </c>
      <c r="I653" s="27" t="str">
        <f>VLOOKUP(A653,'Medical Examination'!A652:M2987,10,0)</f>
        <v>No</v>
      </c>
      <c r="J653" s="27" t="str">
        <f>VLOOKUP(A653,'Medical Examination'!A652:M2987,12,0)</f>
        <v>Obesity</v>
      </c>
      <c r="K653" s="27" t="str">
        <f>VLOOKUP(A653,'Medical Examination'!A652:M2987,13,0)</f>
        <v>Diabetes</v>
      </c>
      <c r="L653" s="27" t="str">
        <f>VLOOKUP(A653,'Hospitalisation Details'!A652:R2995,17,0)</f>
        <v>5-Sep-1978</v>
      </c>
      <c r="M653" s="28">
        <f>VLOOKUP(A653,'Hospitalisation Details'!$A$1:$R$2344,6,0)</f>
        <v>15123.19</v>
      </c>
      <c r="N653" s="27" t="str">
        <f>VLOOKUP(A653,'Hospitalisation Details'!$A$1:$R$2344,14,0)</f>
        <v>tier - 2</v>
      </c>
      <c r="O653" s="27" t="str">
        <f>VLOOKUP(A653,'Hospitalisation Details'!$A$1:$R$2344,15,0)</f>
        <v>tier - 1</v>
      </c>
      <c r="P653" s="27" t="str">
        <f>VLOOKUP(A653,'Hospitalisation Details'!$A$1:$R$2344,16,0)</f>
        <v>R1011</v>
      </c>
      <c r="Q653" s="37">
        <f>VLOOKUP(A653,'Hospitalisation Details'!A652:R2995,18,0)</f>
        <v>44.756978751264803</v>
      </c>
    </row>
    <row r="654" spans="1:17" x14ac:dyDescent="0.25">
      <c r="A654" s="27" t="s">
        <v>1306</v>
      </c>
      <c r="B654" s="27" t="str">
        <f>VLOOKUP(A654,'Customer Name'!A653:E2988,4,0)</f>
        <v>Tasos</v>
      </c>
      <c r="C654" s="27">
        <f>VLOOKUP(A654,Table7[#All],2,0)</f>
        <v>43.29</v>
      </c>
      <c r="D654" s="27">
        <f>VLOOKUP(A654,Table7[#All],3,0)</f>
        <v>5.35</v>
      </c>
      <c r="E654" s="27" t="str">
        <f>VLOOKUP(A654,Table7[#All],4,0)</f>
        <v>No</v>
      </c>
      <c r="F654" s="27" t="str">
        <f>VLOOKUP(A654,Table7[#All],5,0)</f>
        <v>No</v>
      </c>
      <c r="G654" s="27" t="str">
        <f>VLOOKUP(A654,Table7[#All],6,0)</f>
        <v>No</v>
      </c>
      <c r="H654" s="27">
        <f>VLOOKUP(A654,'Medical Examination'!A653:M2988,11,0)</f>
        <v>2</v>
      </c>
      <c r="I654" s="27" t="str">
        <f>VLOOKUP(A654,'Medical Examination'!A653:M2988,10,0)</f>
        <v>No</v>
      </c>
      <c r="J654" s="27" t="str">
        <f>VLOOKUP(A654,'Medical Examination'!A653:M2988,12,0)</f>
        <v>Obesity</v>
      </c>
      <c r="K654" s="27" t="str">
        <f>VLOOKUP(A654,'Medical Examination'!A653:M2988,13,0)</f>
        <v>Normal</v>
      </c>
      <c r="L654" s="27" t="str">
        <f>VLOOKUP(A654,'Hospitalisation Details'!A653:R2996,17,0)</f>
        <v>7-Nov-1972</v>
      </c>
      <c r="M654" s="28">
        <f>VLOOKUP(A654,'Hospitalisation Details'!$A$1:$R$2344,6,0)</f>
        <v>15103.69</v>
      </c>
      <c r="N654" s="27" t="str">
        <f>VLOOKUP(A654,'Hospitalisation Details'!$A$1:$R$2344,14,0)</f>
        <v>tier - 2</v>
      </c>
      <c r="O654" s="27" t="str">
        <f>VLOOKUP(A654,'Hospitalisation Details'!$A$1:$R$2344,15,0)</f>
        <v>tier - 1</v>
      </c>
      <c r="P654" s="27" t="str">
        <f>VLOOKUP(A654,'Hospitalisation Details'!$A$1:$R$2344,16,0)</f>
        <v>R1012</v>
      </c>
      <c r="Q654" s="37">
        <f>VLOOKUP(A654,'Hospitalisation Details'!A653:R2996,18,0)</f>
        <v>50.581793292265573</v>
      </c>
    </row>
    <row r="655" spans="1:17" x14ac:dyDescent="0.25">
      <c r="A655" s="27" t="s">
        <v>1308</v>
      </c>
      <c r="B655" s="27" t="str">
        <f>VLOOKUP(A655,'Customer Name'!A654:E2989,4,0)</f>
        <v>Thomas</v>
      </c>
      <c r="C655" s="27">
        <f>VLOOKUP(A655,Table7[#All],2,0)</f>
        <v>43.08</v>
      </c>
      <c r="D655" s="27">
        <f>VLOOKUP(A655,Table7[#All],3,0)</f>
        <v>8.9600000000000009</v>
      </c>
      <c r="E655" s="27" t="str">
        <f>VLOOKUP(A655,Table7[#All],4,0)</f>
        <v>yes</v>
      </c>
      <c r="F655" s="27" t="str">
        <f>VLOOKUP(A655,Table7[#All],5,0)</f>
        <v>No</v>
      </c>
      <c r="G655" s="27" t="str">
        <f>VLOOKUP(A655,Table7[#All],6,0)</f>
        <v>No</v>
      </c>
      <c r="H655" s="27">
        <f>VLOOKUP(A655,'Medical Examination'!A654:M2989,11,0)</f>
        <v>1</v>
      </c>
      <c r="I655" s="27" t="str">
        <f>VLOOKUP(A655,'Medical Examination'!A654:M2989,10,0)</f>
        <v>No</v>
      </c>
      <c r="J655" s="27" t="str">
        <f>VLOOKUP(A655,'Medical Examination'!A654:M2989,12,0)</f>
        <v>Obesity</v>
      </c>
      <c r="K655" s="27" t="str">
        <f>VLOOKUP(A655,'Medical Examination'!A654:M2989,13,0)</f>
        <v>Diabetes</v>
      </c>
      <c r="L655" s="27" t="str">
        <f>VLOOKUP(A655,'Hospitalisation Details'!A654:R2997,17,0)</f>
        <v>26-Oct-1975</v>
      </c>
      <c r="M655" s="28">
        <f>VLOOKUP(A655,'Hospitalisation Details'!$A$1:$R$2344,6,0)</f>
        <v>15090.35</v>
      </c>
      <c r="N655" s="27" t="str">
        <f>VLOOKUP(A655,'Hospitalisation Details'!$A$1:$R$2344,14,0)</f>
        <v>tier - 2</v>
      </c>
      <c r="O655" s="27" t="str">
        <f>VLOOKUP(A655,'Hospitalisation Details'!$A$1:$R$2344,15,0)</f>
        <v>tier - 1</v>
      </c>
      <c r="P655" s="27" t="str">
        <f>VLOOKUP(A655,'Hospitalisation Details'!$A$1:$R$2344,16,0)</f>
        <v>R1023</v>
      </c>
      <c r="Q655" s="37">
        <f>VLOOKUP(A655,'Hospitalisation Details'!A654:R2997,18,0)</f>
        <v>47.617366039000949</v>
      </c>
    </row>
    <row r="656" spans="1:17" x14ac:dyDescent="0.25">
      <c r="A656" s="27" t="s">
        <v>1310</v>
      </c>
      <c r="B656" s="27" t="str">
        <f>VLOOKUP(A656,'Customer Name'!A655:E2990,4,0)</f>
        <v>Lukasz</v>
      </c>
      <c r="C656" s="27">
        <f>VLOOKUP(A656,Table7[#All],2,0)</f>
        <v>39.07</v>
      </c>
      <c r="D656" s="27">
        <f>VLOOKUP(A656,Table7[#All],3,0)</f>
        <v>11.93</v>
      </c>
      <c r="E656" s="27" t="str">
        <f>VLOOKUP(A656,Table7[#All],4,0)</f>
        <v>No</v>
      </c>
      <c r="F656" s="27" t="str">
        <f>VLOOKUP(A656,Table7[#All],5,0)</f>
        <v>No</v>
      </c>
      <c r="G656" s="27" t="str">
        <f>VLOOKUP(A656,Table7[#All],6,0)</f>
        <v>No</v>
      </c>
      <c r="H656" s="27">
        <f>VLOOKUP(A656,'Medical Examination'!A655:M2990,11,0)</f>
        <v>0</v>
      </c>
      <c r="I656" s="27" t="str">
        <f>VLOOKUP(A656,'Medical Examination'!A655:M2990,10,0)</f>
        <v>No</v>
      </c>
      <c r="J656" s="27" t="str">
        <f>VLOOKUP(A656,'Medical Examination'!A655:M2990,12,0)</f>
        <v>Obesity</v>
      </c>
      <c r="K656" s="27" t="str">
        <f>VLOOKUP(A656,'Medical Examination'!A655:M2990,13,0)</f>
        <v>Diabetes</v>
      </c>
      <c r="L656" s="27" t="str">
        <f>VLOOKUP(A656,'Hospitalisation Details'!A655:R2998,17,0)</f>
        <v>12-Jun-1968</v>
      </c>
      <c r="M656" s="28">
        <f>VLOOKUP(A656,'Hospitalisation Details'!$A$1:$R$2344,6,0)</f>
        <v>15052.68</v>
      </c>
      <c r="N656" s="27" t="str">
        <f>VLOOKUP(A656,'Hospitalisation Details'!$A$1:$R$2344,14,0)</f>
        <v>tier - 2</v>
      </c>
      <c r="O656" s="27" t="str">
        <f>VLOOKUP(A656,'Hospitalisation Details'!$A$1:$R$2344,15,0)</f>
        <v>tier - 2</v>
      </c>
      <c r="P656" s="27" t="str">
        <f>VLOOKUP(A656,'Hospitalisation Details'!$A$1:$R$2344,16,0)</f>
        <v>R1022</v>
      </c>
      <c r="Q656" s="37">
        <f>VLOOKUP(A656,'Hospitalisation Details'!A655:R2998,18,0)</f>
        <v>54.986995208761122</v>
      </c>
    </row>
    <row r="657" spans="1:17" x14ac:dyDescent="0.25">
      <c r="A657" s="27" t="s">
        <v>1312</v>
      </c>
      <c r="B657" s="27" t="str">
        <f>VLOOKUP(A657,'Customer Name'!A656:E2991,4,0)</f>
        <v>Matthew A.</v>
      </c>
      <c r="C657" s="27">
        <f>VLOOKUP(A657,Table7[#All],2,0)</f>
        <v>41.3</v>
      </c>
      <c r="D657" s="27">
        <f>VLOOKUP(A657,Table7[#All],3,0)</f>
        <v>9.59</v>
      </c>
      <c r="E657" s="27" t="str">
        <f>VLOOKUP(A657,Table7[#All],4,0)</f>
        <v>No</v>
      </c>
      <c r="F657" s="27" t="str">
        <f>VLOOKUP(A657,Table7[#All],5,0)</f>
        <v>No</v>
      </c>
      <c r="G657" s="27" t="str">
        <f>VLOOKUP(A657,Table7[#All],6,0)</f>
        <v>No</v>
      </c>
      <c r="H657" s="27">
        <f>VLOOKUP(A657,'Medical Examination'!A656:M2991,11,0)</f>
        <v>0</v>
      </c>
      <c r="I657" s="27" t="str">
        <f>VLOOKUP(A657,'Medical Examination'!A656:M2991,10,0)</f>
        <v>No</v>
      </c>
      <c r="J657" s="27" t="str">
        <f>VLOOKUP(A657,'Medical Examination'!A656:M2991,12,0)</f>
        <v>Obesity</v>
      </c>
      <c r="K657" s="27" t="str">
        <f>VLOOKUP(A657,'Medical Examination'!A656:M2991,13,0)</f>
        <v>Diabetes</v>
      </c>
      <c r="L657" s="27" t="str">
        <f>VLOOKUP(A657,'Hospitalisation Details'!A656:R2999,17,0)</f>
        <v>15-Aug-1971</v>
      </c>
      <c r="M657" s="28">
        <f>VLOOKUP(A657,'Hospitalisation Details'!$A$1:$R$2344,6,0)</f>
        <v>15038.51</v>
      </c>
      <c r="N657" s="27" t="str">
        <f>VLOOKUP(A657,'Hospitalisation Details'!$A$1:$R$2344,14,0)</f>
        <v>tier - 2</v>
      </c>
      <c r="O657" s="27" t="str">
        <f>VLOOKUP(A657,'Hospitalisation Details'!$A$1:$R$2344,15,0)</f>
        <v>tier - 3</v>
      </c>
      <c r="P657" s="27" t="str">
        <f>VLOOKUP(A657,'Hospitalisation Details'!$A$1:$R$2344,16,0)</f>
        <v>R1023</v>
      </c>
      <c r="Q657" s="37">
        <f>VLOOKUP(A657,'Hospitalisation Details'!A656:R2999,18,0)</f>
        <v>51.814495299101146</v>
      </c>
    </row>
    <row r="658" spans="1:17" x14ac:dyDescent="0.25">
      <c r="A658" s="27" t="s">
        <v>1314</v>
      </c>
      <c r="B658" s="27" t="str">
        <f>VLOOKUP(A658,'Customer Name'!A657:E2992,4,0)</f>
        <v>Meta</v>
      </c>
      <c r="C658" s="27">
        <f>VLOOKUP(A658,Table7[#All],2,0)</f>
        <v>42.95</v>
      </c>
      <c r="D658" s="27">
        <f>VLOOKUP(A658,Table7[#All],3,0)</f>
        <v>11.88</v>
      </c>
      <c r="E658" s="27" t="str">
        <f>VLOOKUP(A658,Table7[#All],4,0)</f>
        <v>yes</v>
      </c>
      <c r="F658" s="27" t="str">
        <f>VLOOKUP(A658,Table7[#All],5,0)</f>
        <v>No</v>
      </c>
      <c r="G658" s="27" t="str">
        <f>VLOOKUP(A658,Table7[#All],6,0)</f>
        <v>No</v>
      </c>
      <c r="H658" s="27">
        <f>VLOOKUP(A658,'Medical Examination'!A657:M2992,11,0)</f>
        <v>2</v>
      </c>
      <c r="I658" s="27" t="str">
        <f>VLOOKUP(A658,'Medical Examination'!A657:M2992,10,0)</f>
        <v>No</v>
      </c>
      <c r="J658" s="27" t="str">
        <f>VLOOKUP(A658,'Medical Examination'!A657:M2992,12,0)</f>
        <v>Obesity</v>
      </c>
      <c r="K658" s="27" t="str">
        <f>VLOOKUP(A658,'Medical Examination'!A657:M2992,13,0)</f>
        <v>Diabetes</v>
      </c>
      <c r="L658" s="27" t="str">
        <f>VLOOKUP(A658,'Hospitalisation Details'!A657:R3000,17,0)</f>
        <v>11-Sep-1970</v>
      </c>
      <c r="M658" s="28">
        <f>VLOOKUP(A658,'Hospitalisation Details'!$A$1:$R$2344,6,0)</f>
        <v>15026.3</v>
      </c>
      <c r="N658" s="27" t="str">
        <f>VLOOKUP(A658,'Hospitalisation Details'!$A$1:$R$2344,14,0)</f>
        <v>tier - 2</v>
      </c>
      <c r="O658" s="27" t="str">
        <f>VLOOKUP(A658,'Hospitalisation Details'!$A$1:$R$2344,15,0)</f>
        <v>tier - 3</v>
      </c>
      <c r="P658" s="27" t="str">
        <f>VLOOKUP(A658,'Hospitalisation Details'!$A$1:$R$2344,16,0)</f>
        <v>R1011</v>
      </c>
      <c r="Q658" s="37">
        <f>VLOOKUP(A658,'Hospitalisation Details'!A657:R3000,18,0)</f>
        <v>52.740556710439584</v>
      </c>
    </row>
    <row r="659" spans="1:17" x14ac:dyDescent="0.25">
      <c r="A659" s="27" t="s">
        <v>1316</v>
      </c>
      <c r="B659" s="27" t="str">
        <f>VLOOKUP(A659,'Customer Name'!A658:E2993,4,0)</f>
        <v>Rachel E</v>
      </c>
      <c r="C659" s="27">
        <f>VLOOKUP(A659,Table7[#All],2,0)</f>
        <v>46.96</v>
      </c>
      <c r="D659" s="27">
        <f>VLOOKUP(A659,Table7[#All],3,0)</f>
        <v>4.6399999999999997</v>
      </c>
      <c r="E659" s="27" t="str">
        <f>VLOOKUP(A659,Table7[#All],4,0)</f>
        <v>No</v>
      </c>
      <c r="F659" s="27" t="str">
        <f>VLOOKUP(A659,Table7[#All],5,0)</f>
        <v>No</v>
      </c>
      <c r="G659" s="27" t="str">
        <f>VLOOKUP(A659,Table7[#All],6,0)</f>
        <v>Yes</v>
      </c>
      <c r="H659" s="27">
        <f>VLOOKUP(A659,'Medical Examination'!A658:M2993,11,0)</f>
        <v>1</v>
      </c>
      <c r="I659" s="27" t="str">
        <f>VLOOKUP(A659,'Medical Examination'!A658:M2993,10,0)</f>
        <v>No</v>
      </c>
      <c r="J659" s="27" t="str">
        <f>VLOOKUP(A659,'Medical Examination'!A658:M2993,12,0)</f>
        <v>Obesity</v>
      </c>
      <c r="K659" s="27" t="str">
        <f>VLOOKUP(A659,'Medical Examination'!A658:M2993,13,0)</f>
        <v>Normal</v>
      </c>
      <c r="L659" s="27" t="str">
        <f>VLOOKUP(A659,'Hospitalisation Details'!A658:R3001,17,0)</f>
        <v>25-Nov-1979</v>
      </c>
      <c r="M659" s="28">
        <f>VLOOKUP(A659,'Hospitalisation Details'!$A$1:$R$2344,6,0)</f>
        <v>15025.76</v>
      </c>
      <c r="N659" s="27" t="str">
        <f>VLOOKUP(A659,'Hospitalisation Details'!$A$1:$R$2344,14,0)</f>
        <v>tier - 2</v>
      </c>
      <c r="O659" s="27" t="str">
        <f>VLOOKUP(A659,'Hospitalisation Details'!$A$1:$R$2344,15,0)</f>
        <v>tier - 1</v>
      </c>
      <c r="P659" s="27" t="str">
        <f>VLOOKUP(A659,'Hospitalisation Details'!$A$1:$R$2344,16,0)</f>
        <v>R1011</v>
      </c>
      <c r="Q659" s="37">
        <f>VLOOKUP(A659,'Hospitalisation Details'!A658:R3001,18,0)</f>
        <v>43.535227549282062</v>
      </c>
    </row>
    <row r="660" spans="1:17" x14ac:dyDescent="0.25">
      <c r="A660" s="27" t="s">
        <v>1318</v>
      </c>
      <c r="B660" s="27" t="str">
        <f>VLOOKUP(A660,'Customer Name'!A659:E2994,4,0)</f>
        <v>Angelica</v>
      </c>
      <c r="C660" s="27">
        <f>VLOOKUP(A660,Table7[#All],2,0)</f>
        <v>30.495000000000001</v>
      </c>
      <c r="D660" s="27">
        <f>VLOOKUP(A660,Table7[#All],3,0)</f>
        <v>9.5299999999999994</v>
      </c>
      <c r="E660" s="27" t="str">
        <f>VLOOKUP(A660,Table7[#All],4,0)</f>
        <v>No</v>
      </c>
      <c r="F660" s="27" t="str">
        <f>VLOOKUP(A660,Table7[#All],5,0)</f>
        <v>No</v>
      </c>
      <c r="G660" s="27" t="str">
        <f>VLOOKUP(A660,Table7[#All],6,0)</f>
        <v>No</v>
      </c>
      <c r="H660" s="27">
        <f>VLOOKUP(A660,'Medical Examination'!A659:M2994,11,0)</f>
        <v>0</v>
      </c>
      <c r="I660" s="27" t="str">
        <f>VLOOKUP(A660,'Medical Examination'!A659:M2994,10,0)</f>
        <v>No</v>
      </c>
      <c r="J660" s="27" t="str">
        <f>VLOOKUP(A660,'Medical Examination'!A659:M2994,12,0)</f>
        <v>Obesity</v>
      </c>
      <c r="K660" s="27" t="str">
        <f>VLOOKUP(A660,'Medical Examination'!A659:M2994,13,0)</f>
        <v>Diabetes</v>
      </c>
      <c r="L660" s="27" t="str">
        <f>VLOOKUP(A660,'Hospitalisation Details'!A659:R3002,17,0)</f>
        <v>8-Aug-1960</v>
      </c>
      <c r="M660" s="28">
        <f>VLOOKUP(A660,'Hospitalisation Details'!$A$1:$R$2344,6,0)</f>
        <v>15019.76</v>
      </c>
      <c r="N660" s="27" t="str">
        <f>VLOOKUP(A660,'Hospitalisation Details'!$A$1:$R$2344,14,0)</f>
        <v>tier - 2</v>
      </c>
      <c r="O660" s="27" t="str">
        <f>VLOOKUP(A660,'Hospitalisation Details'!$A$1:$R$2344,15,0)</f>
        <v>tier - 2</v>
      </c>
      <c r="P660" s="27" t="str">
        <f>VLOOKUP(A660,'Hospitalisation Details'!$A$1:$R$2344,16,0)</f>
        <v>R1012</v>
      </c>
      <c r="Q660" s="37">
        <f>VLOOKUP(A660,'Hospitalisation Details'!A659:R3002,18,0)</f>
        <v>62.830937713894592</v>
      </c>
    </row>
    <row r="661" spans="1:17" x14ac:dyDescent="0.25">
      <c r="A661" s="27" t="s">
        <v>1320</v>
      </c>
      <c r="B661" s="27" t="str">
        <f>VLOOKUP(A661,'Customer Name'!A660:E2995,4,0)</f>
        <v>Kathleen</v>
      </c>
      <c r="C661" s="27">
        <f>VLOOKUP(A661,Table7[#All],2,0)</f>
        <v>17.954999999999998</v>
      </c>
      <c r="D661" s="27">
        <f>VLOOKUP(A661,Table7[#All],3,0)</f>
        <v>5.29</v>
      </c>
      <c r="E661" s="27" t="str">
        <f>VLOOKUP(A661,Table7[#All],4,0)</f>
        <v>yes</v>
      </c>
      <c r="F661" s="27" t="str">
        <f>VLOOKUP(A661,Table7[#All],5,0)</f>
        <v>No</v>
      </c>
      <c r="G661" s="27" t="str">
        <f>VLOOKUP(A661,Table7[#All],6,0)</f>
        <v>No</v>
      </c>
      <c r="H661" s="27">
        <f>VLOOKUP(A661,'Medical Examination'!A660:M2995,11,0)</f>
        <v>1</v>
      </c>
      <c r="I661" s="27" t="str">
        <f>VLOOKUP(A661,'Medical Examination'!A660:M2995,10,0)</f>
        <v>yes</v>
      </c>
      <c r="J661" s="27" t="str">
        <f>VLOOKUP(A661,'Medical Examination'!A660:M2995,12,0)</f>
        <v>Underweight</v>
      </c>
      <c r="K661" s="27" t="str">
        <f>VLOOKUP(A661,'Medical Examination'!A660:M2995,13,0)</f>
        <v>Normal</v>
      </c>
      <c r="L661" s="27" t="str">
        <f>VLOOKUP(A661,'Hospitalisation Details'!A660:R3003,17,0)</f>
        <v>2-Aug-1995</v>
      </c>
      <c r="M661" s="28">
        <f>VLOOKUP(A661,'Hospitalisation Details'!$A$1:$R$2344,6,0)</f>
        <v>15006.58</v>
      </c>
      <c r="N661" s="27" t="str">
        <f>VLOOKUP(A661,'Hospitalisation Details'!$A$1:$R$2344,14,0)</f>
        <v>tier - 2</v>
      </c>
      <c r="O661" s="27" t="str">
        <f>VLOOKUP(A661,'Hospitalisation Details'!$A$1:$R$2344,15,0)</f>
        <v>tier - 2</v>
      </c>
      <c r="P661" s="27" t="str">
        <f>VLOOKUP(A661,'Hospitalisation Details'!$A$1:$R$2344,16,0)</f>
        <v>R1024</v>
      </c>
      <c r="Q661" s="37">
        <f>VLOOKUP(A661,'Hospitalisation Details'!A660:R3003,18,0)</f>
        <v>27.850075528700906</v>
      </c>
    </row>
    <row r="662" spans="1:17" x14ac:dyDescent="0.25">
      <c r="A662" s="27" t="s">
        <v>1322</v>
      </c>
      <c r="B662" s="27" t="str">
        <f>VLOOKUP(A662,'Customer Name'!A661:E2996,4,0)</f>
        <v>Gabriel D.</v>
      </c>
      <c r="C662" s="27">
        <f>VLOOKUP(A662,Table7[#All],2,0)</f>
        <v>25.6</v>
      </c>
      <c r="D662" s="27">
        <f>VLOOKUP(A662,Table7[#All],3,0)</f>
        <v>10.95</v>
      </c>
      <c r="E662" s="27" t="str">
        <f>VLOOKUP(A662,Table7[#All],4,0)</f>
        <v>No</v>
      </c>
      <c r="F662" s="27" t="str">
        <f>VLOOKUP(A662,Table7[#All],5,0)</f>
        <v>No</v>
      </c>
      <c r="G662" s="27" t="str">
        <f>VLOOKUP(A662,Table7[#All],6,0)</f>
        <v>No</v>
      </c>
      <c r="H662" s="27">
        <f>VLOOKUP(A662,'Medical Examination'!A661:M2996,11,0)</f>
        <v>3</v>
      </c>
      <c r="I662" s="27" t="str">
        <f>VLOOKUP(A662,'Medical Examination'!A661:M2996,10,0)</f>
        <v>No</v>
      </c>
      <c r="J662" s="27" t="str">
        <f>VLOOKUP(A662,'Medical Examination'!A661:M2996,12,0)</f>
        <v>Overweight</v>
      </c>
      <c r="K662" s="27" t="str">
        <f>VLOOKUP(A662,'Medical Examination'!A661:M2996,13,0)</f>
        <v>Diabetes</v>
      </c>
      <c r="L662" s="27" t="str">
        <f>VLOOKUP(A662,'Hospitalisation Details'!A661:R3004,17,0)</f>
        <v>29-Jul-1958</v>
      </c>
      <c r="M662" s="28">
        <f>VLOOKUP(A662,'Hospitalisation Details'!$A$1:$R$2344,6,0)</f>
        <v>14988.43</v>
      </c>
      <c r="N662" s="27" t="str">
        <f>VLOOKUP(A662,'Hospitalisation Details'!$A$1:$R$2344,14,0)</f>
        <v>tier - 2</v>
      </c>
      <c r="O662" s="27" t="str">
        <f>VLOOKUP(A662,'Hospitalisation Details'!$A$1:$R$2344,15,0)</f>
        <v>tier - 3</v>
      </c>
      <c r="P662" s="27" t="str">
        <f>VLOOKUP(A662,'Hospitalisation Details'!$A$1:$R$2344,16,0)</f>
        <v>R1011</v>
      </c>
      <c r="Q662" s="37">
        <f>VLOOKUP(A662,'Hospitalisation Details'!A661:R3004,18,0)</f>
        <v>64.861030448850912</v>
      </c>
    </row>
    <row r="663" spans="1:17" x14ac:dyDescent="0.25">
      <c r="A663" s="27" t="s">
        <v>1324</v>
      </c>
      <c r="B663" s="27" t="str">
        <f>VLOOKUP(A663,'Customer Name'!A662:E2997,4,0)</f>
        <v>Jeff T</v>
      </c>
      <c r="C663" s="27">
        <f>VLOOKUP(A663,Table7[#All],2,0)</f>
        <v>34.21</v>
      </c>
      <c r="D663" s="27">
        <f>VLOOKUP(A663,Table7[#All],3,0)</f>
        <v>9.17</v>
      </c>
      <c r="E663" s="27" t="str">
        <f>VLOOKUP(A663,Table7[#All],4,0)</f>
        <v>No</v>
      </c>
      <c r="F663" s="27" t="str">
        <f>VLOOKUP(A663,Table7[#All],5,0)</f>
        <v>No</v>
      </c>
      <c r="G663" s="27" t="str">
        <f>VLOOKUP(A663,Table7[#All],6,0)</f>
        <v>No</v>
      </c>
      <c r="H663" s="27">
        <f>VLOOKUP(A663,'Medical Examination'!A662:M2997,11,0)</f>
        <v>0</v>
      </c>
      <c r="I663" s="27" t="str">
        <f>VLOOKUP(A663,'Medical Examination'!A662:M2997,10,0)</f>
        <v>No</v>
      </c>
      <c r="J663" s="27" t="str">
        <f>VLOOKUP(A663,'Medical Examination'!A662:M2997,12,0)</f>
        <v>Obesity</v>
      </c>
      <c r="K663" s="27" t="str">
        <f>VLOOKUP(A663,'Medical Examination'!A662:M2997,13,0)</f>
        <v>Diabetes</v>
      </c>
      <c r="L663" s="27" t="str">
        <f>VLOOKUP(A663,'Hospitalisation Details'!A662:R3005,17,0)</f>
        <v>29-Nov-1962</v>
      </c>
      <c r="M663" s="28">
        <f>VLOOKUP(A663,'Hospitalisation Details'!$A$1:$R$2344,6,0)</f>
        <v>14945.34</v>
      </c>
      <c r="N663" s="27" t="str">
        <f>VLOOKUP(A663,'Hospitalisation Details'!$A$1:$R$2344,14,0)</f>
        <v>tier - 2</v>
      </c>
      <c r="O663" s="27" t="str">
        <f>VLOOKUP(A663,'Hospitalisation Details'!$A$1:$R$2344,15,0)</f>
        <v>tier - 1</v>
      </c>
      <c r="P663" s="27" t="str">
        <f>VLOOKUP(A663,'Hospitalisation Details'!$A$1:$R$2344,16,0)</f>
        <v>R1021</v>
      </c>
      <c r="Q663" s="37">
        <f>VLOOKUP(A663,'Hospitalisation Details'!A662:R3005,18,0)</f>
        <v>60.524265842349301</v>
      </c>
    </row>
    <row r="664" spans="1:17" x14ac:dyDescent="0.25">
      <c r="A664" s="27" t="s">
        <v>1326</v>
      </c>
      <c r="B664" s="27" t="str">
        <f>VLOOKUP(A664,'Customer Name'!A663:E2998,4,0)</f>
        <v>Neil D</v>
      </c>
      <c r="C664" s="27">
        <f>VLOOKUP(A664,Table7[#All],2,0)</f>
        <v>39.74</v>
      </c>
      <c r="D664" s="27">
        <f>VLOOKUP(A664,Table7[#All],3,0)</f>
        <v>7.39</v>
      </c>
      <c r="E664" s="27" t="str">
        <f>VLOOKUP(A664,Table7[#All],4,0)</f>
        <v>No</v>
      </c>
      <c r="F664" s="27" t="str">
        <f>VLOOKUP(A664,Table7[#All],5,0)</f>
        <v>No</v>
      </c>
      <c r="G664" s="27" t="str">
        <f>VLOOKUP(A664,Table7[#All],6,0)</f>
        <v>No</v>
      </c>
      <c r="H664" s="27">
        <f>VLOOKUP(A664,'Medical Examination'!A663:M2998,11,0)</f>
        <v>0</v>
      </c>
      <c r="I664" s="27" t="str">
        <f>VLOOKUP(A664,'Medical Examination'!A663:M2998,10,0)</f>
        <v>No</v>
      </c>
      <c r="J664" s="27" t="str">
        <f>VLOOKUP(A664,'Medical Examination'!A663:M2998,12,0)</f>
        <v>Obesity</v>
      </c>
      <c r="K664" s="27" t="str">
        <f>VLOOKUP(A664,'Medical Examination'!A663:M2998,13,0)</f>
        <v>Diabetes</v>
      </c>
      <c r="L664" s="27" t="str">
        <f>VLOOKUP(A664,'Hospitalisation Details'!A663:R3006,17,0)</f>
        <v>8-Nov-1968</v>
      </c>
      <c r="M664" s="28">
        <f>VLOOKUP(A664,'Hospitalisation Details'!$A$1:$R$2344,6,0)</f>
        <v>14926.97</v>
      </c>
      <c r="N664" s="27" t="str">
        <f>VLOOKUP(A664,'Hospitalisation Details'!$A$1:$R$2344,14,0)</f>
        <v>tier - 2</v>
      </c>
      <c r="O664" s="27" t="str">
        <f>VLOOKUP(A664,'Hospitalisation Details'!$A$1:$R$2344,15,0)</f>
        <v>tier - 2</v>
      </c>
      <c r="P664" s="27" t="str">
        <f>VLOOKUP(A664,'Hospitalisation Details'!$A$1:$R$2344,16,0)</f>
        <v>R1012</v>
      </c>
      <c r="Q664" s="37">
        <f>VLOOKUP(A664,'Hospitalisation Details'!A663:R3006,18,0)</f>
        <v>54.579055441478438</v>
      </c>
    </row>
    <row r="665" spans="1:17" x14ac:dyDescent="0.25">
      <c r="A665" s="27" t="s">
        <v>1328</v>
      </c>
      <c r="B665" s="27" t="str">
        <f>VLOOKUP(A665,'Customer Name'!A664:E2999,4,0)</f>
        <v>Katherine L.</v>
      </c>
      <c r="C665" s="27">
        <f>VLOOKUP(A665,Table7[#All],2,0)</f>
        <v>49.53</v>
      </c>
      <c r="D665" s="27">
        <f>VLOOKUP(A665,Table7[#All],3,0)</f>
        <v>9.1300000000000008</v>
      </c>
      <c r="E665" s="27" t="str">
        <f>VLOOKUP(A665,Table7[#All],4,0)</f>
        <v>yes</v>
      </c>
      <c r="F665" s="27" t="str">
        <f>VLOOKUP(A665,Table7[#All],5,0)</f>
        <v>No</v>
      </c>
      <c r="G665" s="27" t="str">
        <f>VLOOKUP(A665,Table7[#All],6,0)</f>
        <v>No</v>
      </c>
      <c r="H665" s="27">
        <f>VLOOKUP(A665,'Medical Examination'!A664:M2999,11,0)</f>
        <v>0</v>
      </c>
      <c r="I665" s="27" t="str">
        <f>VLOOKUP(A665,'Medical Examination'!A664:M2999,10,0)</f>
        <v>No</v>
      </c>
      <c r="J665" s="27" t="str">
        <f>VLOOKUP(A665,'Medical Examination'!A664:M2999,12,0)</f>
        <v>Obesity</v>
      </c>
      <c r="K665" s="27" t="str">
        <f>VLOOKUP(A665,'Medical Examination'!A664:M2999,13,0)</f>
        <v>Diabetes</v>
      </c>
      <c r="L665" s="27" t="str">
        <f>VLOOKUP(A665,'Hospitalisation Details'!A664:R3007,17,0)</f>
        <v>4-Jul-1981</v>
      </c>
      <c r="M665" s="28">
        <f>VLOOKUP(A665,'Hospitalisation Details'!$A$1:$R$2344,6,0)</f>
        <v>14908.27</v>
      </c>
      <c r="N665" s="27" t="str">
        <f>VLOOKUP(A665,'Hospitalisation Details'!$A$1:$R$2344,14,0)</f>
        <v>tier - 2</v>
      </c>
      <c r="O665" s="27" t="str">
        <f>VLOOKUP(A665,'Hospitalisation Details'!$A$1:$R$2344,15,0)</f>
        <v>tier - 1</v>
      </c>
      <c r="P665" s="27" t="str">
        <f>VLOOKUP(A665,'Hospitalisation Details'!$A$1:$R$2344,16,0)</f>
        <v>R1011</v>
      </c>
      <c r="Q665" s="37">
        <f>VLOOKUP(A665,'Hospitalisation Details'!A664:R3007,18,0)</f>
        <v>41.929449219993629</v>
      </c>
    </row>
    <row r="666" spans="1:17" x14ac:dyDescent="0.25">
      <c r="A666" s="27" t="s">
        <v>1330</v>
      </c>
      <c r="B666" s="27" t="str">
        <f>VLOOKUP(A666,'Customer Name'!A665:E3000,4,0)</f>
        <v>Ariel E</v>
      </c>
      <c r="C666" s="27">
        <f>VLOOKUP(A666,Table7[#All],2,0)</f>
        <v>39.33</v>
      </c>
      <c r="D666" s="27">
        <f>VLOOKUP(A666,Table7[#All],3,0)</f>
        <v>10.4</v>
      </c>
      <c r="E666" s="27" t="str">
        <f>VLOOKUP(A666,Table7[#All],4,0)</f>
        <v>No</v>
      </c>
      <c r="F666" s="27" t="str">
        <f>VLOOKUP(A666,Table7[#All],5,0)</f>
        <v>No</v>
      </c>
      <c r="G666" s="27" t="str">
        <f>VLOOKUP(A666,Table7[#All],6,0)</f>
        <v>No</v>
      </c>
      <c r="H666" s="27">
        <f>VLOOKUP(A666,'Medical Examination'!A665:M3000,11,0)</f>
        <v>3</v>
      </c>
      <c r="I666" s="27" t="str">
        <f>VLOOKUP(A666,'Medical Examination'!A665:M3000,10,0)</f>
        <v>No</v>
      </c>
      <c r="J666" s="27" t="str">
        <f>VLOOKUP(A666,'Medical Examination'!A665:M3000,12,0)</f>
        <v>Obesity</v>
      </c>
      <c r="K666" s="27" t="str">
        <f>VLOOKUP(A666,'Medical Examination'!A665:M3000,13,0)</f>
        <v>Diabetes</v>
      </c>
      <c r="L666" s="27" t="str">
        <f>VLOOKUP(A666,'Hospitalisation Details'!A665:R3008,17,0)</f>
        <v>17-Oct-1958</v>
      </c>
      <c r="M666" s="28">
        <f>VLOOKUP(A666,'Hospitalisation Details'!$A$1:$R$2344,6,0)</f>
        <v>14901.52</v>
      </c>
      <c r="N666" s="27" t="str">
        <f>VLOOKUP(A666,'Hospitalisation Details'!$A$1:$R$2344,14,0)</f>
        <v>tier - 2</v>
      </c>
      <c r="O666" s="27" t="str">
        <f>VLOOKUP(A666,'Hospitalisation Details'!$A$1:$R$2344,15,0)</f>
        <v>tier - 2</v>
      </c>
      <c r="P666" s="27" t="str">
        <f>VLOOKUP(A666,'Hospitalisation Details'!$A$1:$R$2344,16,0)</f>
        <v>R1024</v>
      </c>
      <c r="Q666" s="37">
        <f>VLOOKUP(A666,'Hospitalisation Details'!A665:R3008,18,0)</f>
        <v>64.641997842860704</v>
      </c>
    </row>
    <row r="667" spans="1:17" x14ac:dyDescent="0.25">
      <c r="A667" s="27" t="s">
        <v>1332</v>
      </c>
      <c r="B667" s="27" t="str">
        <f>VLOOKUP(A667,'Customer Name'!A666:E3001,4,0)</f>
        <v>Christopher P</v>
      </c>
      <c r="C667" s="27">
        <f>VLOOKUP(A667,Table7[#All],2,0)</f>
        <v>39.979999999999997</v>
      </c>
      <c r="D667" s="27">
        <f>VLOOKUP(A667,Table7[#All],3,0)</f>
        <v>9.4600000000000009</v>
      </c>
      <c r="E667" s="27" t="str">
        <f>VLOOKUP(A667,Table7[#All],4,0)</f>
        <v>yes</v>
      </c>
      <c r="F667" s="27" t="str">
        <f>VLOOKUP(A667,Table7[#All],5,0)</f>
        <v>No</v>
      </c>
      <c r="G667" s="27" t="str">
        <f>VLOOKUP(A667,Table7[#All],6,0)</f>
        <v>No</v>
      </c>
      <c r="H667" s="27">
        <f>VLOOKUP(A667,'Medical Examination'!A666:M3001,11,0)</f>
        <v>2</v>
      </c>
      <c r="I667" s="27" t="str">
        <f>VLOOKUP(A667,'Medical Examination'!A666:M3001,10,0)</f>
        <v>No</v>
      </c>
      <c r="J667" s="27" t="str">
        <f>VLOOKUP(A667,'Medical Examination'!A666:M3001,12,0)</f>
        <v>Obesity</v>
      </c>
      <c r="K667" s="27" t="str">
        <f>VLOOKUP(A667,'Medical Examination'!A666:M3001,13,0)</f>
        <v>Diabetes</v>
      </c>
      <c r="L667" s="27" t="str">
        <f>VLOOKUP(A667,'Hospitalisation Details'!A666:R3009,17,0)</f>
        <v>11-Nov-1970</v>
      </c>
      <c r="M667" s="28">
        <f>VLOOKUP(A667,'Hospitalisation Details'!$A$1:$R$2344,6,0)</f>
        <v>14847.63</v>
      </c>
      <c r="N667" s="27" t="str">
        <f>VLOOKUP(A667,'Hospitalisation Details'!$A$1:$R$2344,14,0)</f>
        <v>tier - 2</v>
      </c>
      <c r="O667" s="27" t="str">
        <f>VLOOKUP(A667,'Hospitalisation Details'!$A$1:$R$2344,15,0)</f>
        <v>tier - 2</v>
      </c>
      <c r="P667" s="27" t="str">
        <f>VLOOKUP(A667,'Hospitalisation Details'!$A$1:$R$2344,16,0)</f>
        <v>R1023</v>
      </c>
      <c r="Q667" s="37">
        <f>VLOOKUP(A667,'Hospitalisation Details'!A666:R3009,18,0)</f>
        <v>52.573543578563097</v>
      </c>
    </row>
    <row r="668" spans="1:17" x14ac:dyDescent="0.25">
      <c r="A668" s="27" t="s">
        <v>1334</v>
      </c>
      <c r="B668" s="27" t="str">
        <f>VLOOKUP(A668,'Customer Name'!A667:E3002,4,0)</f>
        <v>.  Erin M.</v>
      </c>
      <c r="C668" s="27">
        <f>VLOOKUP(A668,Table7[#All],2,0)</f>
        <v>46.51</v>
      </c>
      <c r="D668" s="27">
        <f>VLOOKUP(A668,Table7[#All],3,0)</f>
        <v>8.69</v>
      </c>
      <c r="E668" s="27" t="str">
        <f>VLOOKUP(A668,Table7[#All],4,0)</f>
        <v>yes</v>
      </c>
      <c r="F668" s="27" t="str">
        <f>VLOOKUP(A668,Table7[#All],5,0)</f>
        <v>No</v>
      </c>
      <c r="G668" s="27" t="str">
        <f>VLOOKUP(A668,Table7[#All],6,0)</f>
        <v>No</v>
      </c>
      <c r="H668" s="27">
        <f>VLOOKUP(A668,'Medical Examination'!A667:M3002,11,0)</f>
        <v>0</v>
      </c>
      <c r="I668" s="27" t="str">
        <f>VLOOKUP(A668,'Medical Examination'!A667:M3002,10,0)</f>
        <v>No</v>
      </c>
      <c r="J668" s="27" t="str">
        <f>VLOOKUP(A668,'Medical Examination'!A667:M3002,12,0)</f>
        <v>Obesity</v>
      </c>
      <c r="K668" s="27" t="str">
        <f>VLOOKUP(A668,'Medical Examination'!A667:M3002,13,0)</f>
        <v>Diabetes</v>
      </c>
      <c r="L668" s="27" t="str">
        <f>VLOOKUP(A668,'Hospitalisation Details'!A667:R3010,17,0)</f>
        <v>5-Jun-1981</v>
      </c>
      <c r="M668" s="28">
        <f>VLOOKUP(A668,'Hospitalisation Details'!$A$1:$R$2344,6,0)</f>
        <v>14843.96</v>
      </c>
      <c r="N668" s="27" t="str">
        <f>VLOOKUP(A668,'Hospitalisation Details'!$A$1:$R$2344,14,0)</f>
        <v>tier - 2</v>
      </c>
      <c r="O668" s="27" t="str">
        <f>VLOOKUP(A668,'Hospitalisation Details'!$A$1:$R$2344,15,0)</f>
        <v>tier - 3</v>
      </c>
      <c r="P668" s="27" t="str">
        <f>VLOOKUP(A668,'Hospitalisation Details'!$A$1:$R$2344,16,0)</f>
        <v>R1026</v>
      </c>
      <c r="Q668" s="37">
        <f>VLOOKUP(A668,'Hospitalisation Details'!A667:R3010,18,0)</f>
        <v>42.008850684495386</v>
      </c>
    </row>
    <row r="669" spans="1:17" x14ac:dyDescent="0.25">
      <c r="A669" s="27" t="s">
        <v>1336</v>
      </c>
      <c r="B669" s="27" t="str">
        <f>VLOOKUP(A669,'Customer Name'!A668:E3003,4,0)</f>
        <v>.  Molly K.</v>
      </c>
      <c r="C669" s="27">
        <f>VLOOKUP(A669,Table7[#All],2,0)</f>
        <v>43.58</v>
      </c>
      <c r="D669" s="27">
        <f>VLOOKUP(A669,Table7[#All],3,0)</f>
        <v>4.2300000000000004</v>
      </c>
      <c r="E669" s="27" t="str">
        <f>VLOOKUP(A669,Table7[#All],4,0)</f>
        <v>No</v>
      </c>
      <c r="F669" s="27" t="str">
        <f>VLOOKUP(A669,Table7[#All],5,0)</f>
        <v>No</v>
      </c>
      <c r="G669" s="27" t="str">
        <f>VLOOKUP(A669,Table7[#All],6,0)</f>
        <v>Yes</v>
      </c>
      <c r="H669" s="27">
        <f>VLOOKUP(A669,'Medical Examination'!A668:M3003,11,0)</f>
        <v>1</v>
      </c>
      <c r="I669" s="27" t="str">
        <f>VLOOKUP(A669,'Medical Examination'!A668:M3003,10,0)</f>
        <v>No</v>
      </c>
      <c r="J669" s="27" t="str">
        <f>VLOOKUP(A669,'Medical Examination'!A668:M3003,12,0)</f>
        <v>Obesity</v>
      </c>
      <c r="K669" s="27" t="str">
        <f>VLOOKUP(A669,'Medical Examination'!A668:M3003,13,0)</f>
        <v>Normal</v>
      </c>
      <c r="L669" s="27" t="str">
        <f>VLOOKUP(A669,'Hospitalisation Details'!A668:R3011,17,0)</f>
        <v>18-Oct-1979</v>
      </c>
      <c r="M669" s="28">
        <f>VLOOKUP(A669,'Hospitalisation Details'!$A$1:$R$2344,6,0)</f>
        <v>14839.34</v>
      </c>
      <c r="N669" s="27" t="str">
        <f>VLOOKUP(A669,'Hospitalisation Details'!$A$1:$R$2344,14,0)</f>
        <v>tier - 2</v>
      </c>
      <c r="O669" s="27" t="str">
        <f>VLOOKUP(A669,'Hospitalisation Details'!$A$1:$R$2344,15,0)</f>
        <v>tier - 3</v>
      </c>
      <c r="P669" s="27" t="str">
        <f>VLOOKUP(A669,'Hospitalisation Details'!$A$1:$R$2344,16,0)</f>
        <v>R1026</v>
      </c>
      <c r="Q669" s="37">
        <f>VLOOKUP(A669,'Hospitalisation Details'!A668:R3011,18,0)</f>
        <v>43.639267461669505</v>
      </c>
    </row>
    <row r="670" spans="1:17" x14ac:dyDescent="0.25">
      <c r="A670" s="27" t="s">
        <v>1338</v>
      </c>
      <c r="B670" s="27" t="str">
        <f>VLOOKUP(A670,'Customer Name'!A669:E3004,4,0)</f>
        <v>Ryan J.</v>
      </c>
      <c r="C670" s="27">
        <f>VLOOKUP(A670,Table7[#All],2,0)</f>
        <v>42.28</v>
      </c>
      <c r="D670" s="27">
        <f>VLOOKUP(A670,Table7[#All],3,0)</f>
        <v>9.16</v>
      </c>
      <c r="E670" s="27" t="str">
        <f>VLOOKUP(A670,Table7[#All],4,0)</f>
        <v>yes</v>
      </c>
      <c r="F670" s="27" t="str">
        <f>VLOOKUP(A670,Table7[#All],5,0)</f>
        <v>No</v>
      </c>
      <c r="G670" s="27" t="str">
        <f>VLOOKUP(A670,Table7[#All],6,0)</f>
        <v>No</v>
      </c>
      <c r="H670" s="27">
        <f>VLOOKUP(A670,'Medical Examination'!A669:M3004,11,0)</f>
        <v>1</v>
      </c>
      <c r="I670" s="27" t="str">
        <f>VLOOKUP(A670,'Medical Examination'!A669:M3004,10,0)</f>
        <v>No</v>
      </c>
      <c r="J670" s="27" t="str">
        <f>VLOOKUP(A670,'Medical Examination'!A669:M3004,12,0)</f>
        <v>Obesity</v>
      </c>
      <c r="K670" s="27" t="str">
        <f>VLOOKUP(A670,'Medical Examination'!A669:M3004,13,0)</f>
        <v>Diabetes</v>
      </c>
      <c r="L670" s="27" t="str">
        <f>VLOOKUP(A670,'Hospitalisation Details'!A669:R3012,17,0)</f>
        <v>10-Dec-1975</v>
      </c>
      <c r="M670" s="28">
        <f>VLOOKUP(A670,'Hospitalisation Details'!$A$1:$R$2344,6,0)</f>
        <v>14819</v>
      </c>
      <c r="N670" s="27" t="str">
        <f>VLOOKUP(A670,'Hospitalisation Details'!$A$1:$R$2344,14,0)</f>
        <v>tier - 2</v>
      </c>
      <c r="O670" s="27" t="str">
        <f>VLOOKUP(A670,'Hospitalisation Details'!$A$1:$R$2344,15,0)</f>
        <v>tier - 3</v>
      </c>
      <c r="P670" s="27" t="str">
        <f>VLOOKUP(A670,'Hospitalisation Details'!$A$1:$R$2344,16,0)</f>
        <v>R1023</v>
      </c>
      <c r="Q670" s="37">
        <f>VLOOKUP(A670,'Hospitalisation Details'!A669:R3012,18,0)</f>
        <v>47.494161032575292</v>
      </c>
    </row>
    <row r="671" spans="1:17" x14ac:dyDescent="0.25">
      <c r="A671" s="27" t="s">
        <v>1340</v>
      </c>
      <c r="B671" s="27" t="str">
        <f>VLOOKUP(A671,'Customer Name'!A670:E3005,4,0)</f>
        <v>.  Jennifer</v>
      </c>
      <c r="C671" s="27">
        <f>VLOOKUP(A671,Table7[#All],2,0)</f>
        <v>35.520000000000003</v>
      </c>
      <c r="D671" s="27">
        <f>VLOOKUP(A671,Table7[#All],3,0)</f>
        <v>8.26</v>
      </c>
      <c r="E671" s="27" t="str">
        <f>VLOOKUP(A671,Table7[#All],4,0)</f>
        <v>No</v>
      </c>
      <c r="F671" s="27" t="str">
        <f>VLOOKUP(A671,Table7[#All],5,0)</f>
        <v>No</v>
      </c>
      <c r="G671" s="27" t="str">
        <f>VLOOKUP(A671,Table7[#All],6,0)</f>
        <v>No</v>
      </c>
      <c r="H671" s="27">
        <f>VLOOKUP(A671,'Medical Examination'!A670:M3005,11,0)</f>
        <v>0</v>
      </c>
      <c r="I671" s="27" t="str">
        <f>VLOOKUP(A671,'Medical Examination'!A670:M3005,10,0)</f>
        <v>No</v>
      </c>
      <c r="J671" s="27" t="str">
        <f>VLOOKUP(A671,'Medical Examination'!A670:M3005,12,0)</f>
        <v>Obesity</v>
      </c>
      <c r="K671" s="27" t="str">
        <f>VLOOKUP(A671,'Medical Examination'!A670:M3005,13,0)</f>
        <v>Diabetes</v>
      </c>
      <c r="L671" s="27" t="str">
        <f>VLOOKUP(A671,'Hospitalisation Details'!A670:R3013,17,0)</f>
        <v>27-Jul-1965</v>
      </c>
      <c r="M671" s="28">
        <f>VLOOKUP(A671,'Hospitalisation Details'!$A$1:$R$2344,6,0)</f>
        <v>14750.42</v>
      </c>
      <c r="N671" s="27" t="str">
        <f>VLOOKUP(A671,'Hospitalisation Details'!$A$1:$R$2344,14,0)</f>
        <v>tier - 2</v>
      </c>
      <c r="O671" s="27" t="str">
        <f>VLOOKUP(A671,'Hospitalisation Details'!$A$1:$R$2344,15,0)</f>
        <v>tier - 2</v>
      </c>
      <c r="P671" s="27" t="str">
        <f>VLOOKUP(A671,'Hospitalisation Details'!$A$1:$R$2344,16,0)</f>
        <v>R1026</v>
      </c>
      <c r="Q671" s="37">
        <f>VLOOKUP(A671,'Hospitalisation Details'!A670:R3013,18,0)</f>
        <v>57.866490324376997</v>
      </c>
    </row>
    <row r="672" spans="1:17" x14ac:dyDescent="0.25">
      <c r="A672" s="27" t="s">
        <v>1342</v>
      </c>
      <c r="B672" s="27" t="str">
        <f>VLOOKUP(A672,'Customer Name'!A671:E3006,4,0)</f>
        <v>Daniel M</v>
      </c>
      <c r="C672" s="27">
        <f>VLOOKUP(A672,Table7[#All],2,0)</f>
        <v>33.6</v>
      </c>
      <c r="D672" s="27">
        <f>VLOOKUP(A672,Table7[#All],3,0)</f>
        <v>11.25</v>
      </c>
      <c r="E672" s="27" t="str">
        <f>VLOOKUP(A672,Table7[#All],4,0)</f>
        <v>No</v>
      </c>
      <c r="F672" s="27" t="str">
        <f>VLOOKUP(A672,Table7[#All],5,0)</f>
        <v>No</v>
      </c>
      <c r="G672" s="27" t="str">
        <f>VLOOKUP(A672,Table7[#All],6,0)</f>
        <v>No</v>
      </c>
      <c r="H672" s="27">
        <f>VLOOKUP(A672,'Medical Examination'!A671:M3006,11,0)</f>
        <v>0</v>
      </c>
      <c r="I672" s="27" t="str">
        <f>VLOOKUP(A672,'Medical Examination'!A671:M3006,10,0)</f>
        <v>No</v>
      </c>
      <c r="J672" s="27" t="str">
        <f>VLOOKUP(A672,'Medical Examination'!A671:M3006,12,0)</f>
        <v>Obesity</v>
      </c>
      <c r="K672" s="27" t="str">
        <f>VLOOKUP(A672,'Medical Examination'!A671:M3006,13,0)</f>
        <v>Diabetes</v>
      </c>
      <c r="L672" s="27" t="str">
        <f>VLOOKUP(A672,'Hospitalisation Details'!A671:R3014,17,0)</f>
        <v>29-Jul-1962</v>
      </c>
      <c r="M672" s="28">
        <f>VLOOKUP(A672,'Hospitalisation Details'!$A$1:$R$2344,6,0)</f>
        <v>14738.43</v>
      </c>
      <c r="N672" s="27" t="str">
        <f>VLOOKUP(A672,'Hospitalisation Details'!$A$1:$R$2344,14,0)</f>
        <v>tier - 2</v>
      </c>
      <c r="O672" s="27" t="str">
        <f>VLOOKUP(A672,'Hospitalisation Details'!$A$1:$R$2344,15,0)</f>
        <v>tier - 3</v>
      </c>
      <c r="P672" s="27" t="str">
        <f>VLOOKUP(A672,'Hospitalisation Details'!$A$1:$R$2344,16,0)</f>
        <v>R1021</v>
      </c>
      <c r="Q672" s="37">
        <f>VLOOKUP(A672,'Hospitalisation Details'!A671:R3014,18,0)</f>
        <v>60.861028924707441</v>
      </c>
    </row>
    <row r="673" spans="1:17" x14ac:dyDescent="0.25">
      <c r="A673" s="27" t="s">
        <v>1344</v>
      </c>
      <c r="B673" s="27" t="str">
        <f>VLOOKUP(A673,'Customer Name'!A672:E3007,4,0)</f>
        <v>Hiruni</v>
      </c>
      <c r="C673" s="27">
        <f>VLOOKUP(A673,Table7[#All],2,0)</f>
        <v>22.42</v>
      </c>
      <c r="D673" s="27">
        <f>VLOOKUP(A673,Table7[#All],3,0)</f>
        <v>6.74</v>
      </c>
      <c r="E673" s="27" t="str">
        <f>VLOOKUP(A673,Table7[#All],4,0)</f>
        <v>No</v>
      </c>
      <c r="F673" s="27" t="str">
        <f>VLOOKUP(A673,Table7[#All],5,0)</f>
        <v>No</v>
      </c>
      <c r="G673" s="27" t="str">
        <f>VLOOKUP(A673,Table7[#All],6,0)</f>
        <v>No</v>
      </c>
      <c r="H673" s="27">
        <f>VLOOKUP(A673,'Medical Examination'!A672:M3007,11,0)</f>
        <v>0</v>
      </c>
      <c r="I673" s="27" t="str">
        <f>VLOOKUP(A673,'Medical Examination'!A672:M3007,10,0)</f>
        <v>yes</v>
      </c>
      <c r="J673" s="27" t="str">
        <f>VLOOKUP(A673,'Medical Examination'!A672:M3007,12,0)</f>
        <v>Normal Weight</v>
      </c>
      <c r="K673" s="27" t="str">
        <f>VLOOKUP(A673,'Medical Examination'!A672:M3007,13,0)</f>
        <v>Diabetes</v>
      </c>
      <c r="L673" s="27" t="str">
        <f>VLOOKUP(A673,'Hospitalisation Details'!A672:R3015,17,0)</f>
        <v>24-Sep-2002</v>
      </c>
      <c r="M673" s="28">
        <f>VLOOKUP(A673,'Hospitalisation Details'!$A$1:$R$2344,6,0)</f>
        <v>14711.74</v>
      </c>
      <c r="N673" s="27" t="str">
        <f>VLOOKUP(A673,'Hospitalisation Details'!$A$1:$R$2344,14,0)</f>
        <v>tier - 2</v>
      </c>
      <c r="O673" s="27" t="str">
        <f>VLOOKUP(A673,'Hospitalisation Details'!$A$1:$R$2344,15,0)</f>
        <v>tier - 2</v>
      </c>
      <c r="P673" s="27" t="str">
        <f>VLOOKUP(A673,'Hospitalisation Details'!$A$1:$R$2344,16,0)</f>
        <v>R1012</v>
      </c>
      <c r="Q673" s="37">
        <f>VLOOKUP(A673,'Hospitalisation Details'!A672:R3015,18,0)</f>
        <v>20.704915992532669</v>
      </c>
    </row>
    <row r="674" spans="1:17" x14ac:dyDescent="0.25">
      <c r="A674" s="27" t="s">
        <v>1346</v>
      </c>
      <c r="B674" s="27" t="str">
        <f>VLOOKUP(A674,'Customer Name'!A673:E3008,4,0)</f>
        <v>Reina H.</v>
      </c>
      <c r="C674" s="27">
        <f>VLOOKUP(A674,Table7[#All],2,0)</f>
        <v>46.86</v>
      </c>
      <c r="D674" s="27">
        <f>VLOOKUP(A674,Table7[#All],3,0)</f>
        <v>4.87</v>
      </c>
      <c r="E674" s="27" t="str">
        <f>VLOOKUP(A674,Table7[#All],4,0)</f>
        <v>No</v>
      </c>
      <c r="F674" s="27" t="str">
        <f>VLOOKUP(A674,Table7[#All],5,0)</f>
        <v>No</v>
      </c>
      <c r="G674" s="27" t="str">
        <f>VLOOKUP(A674,Table7[#All],6,0)</f>
        <v>No</v>
      </c>
      <c r="H674" s="27">
        <f>VLOOKUP(A674,'Medical Examination'!A673:M3008,11,0)</f>
        <v>0</v>
      </c>
      <c r="I674" s="27" t="str">
        <f>VLOOKUP(A674,'Medical Examination'!A673:M3008,10,0)</f>
        <v>No</v>
      </c>
      <c r="J674" s="27" t="str">
        <f>VLOOKUP(A674,'Medical Examination'!A673:M3008,12,0)</f>
        <v>Obesity</v>
      </c>
      <c r="K674" s="27" t="str">
        <f>VLOOKUP(A674,'Medical Examination'!A673:M3008,13,0)</f>
        <v>Normal</v>
      </c>
      <c r="L674" s="27" t="str">
        <f>VLOOKUP(A674,'Hospitalisation Details'!A673:R3016,17,0)</f>
        <v>4-Sep-1982</v>
      </c>
      <c r="M674" s="28">
        <f>VLOOKUP(A674,'Hospitalisation Details'!$A$1:$R$2344,6,0)</f>
        <v>14696.77</v>
      </c>
      <c r="N674" s="27" t="str">
        <f>VLOOKUP(A674,'Hospitalisation Details'!$A$1:$R$2344,14,0)</f>
        <v>tier - 2</v>
      </c>
      <c r="O674" s="27" t="str">
        <f>VLOOKUP(A674,'Hospitalisation Details'!$A$1:$R$2344,15,0)</f>
        <v>tier - 2</v>
      </c>
      <c r="P674" s="27" t="str">
        <f>VLOOKUP(A674,'Hospitalisation Details'!$A$1:$R$2344,16,0)</f>
        <v>R1011</v>
      </c>
      <c r="Q674" s="37">
        <f>VLOOKUP(A674,'Hospitalisation Details'!A673:R3016,18,0)</f>
        <v>40.759713168187744</v>
      </c>
    </row>
    <row r="675" spans="1:17" x14ac:dyDescent="0.25">
      <c r="A675" s="27" t="s">
        <v>1348</v>
      </c>
      <c r="B675" s="27" t="str">
        <f>VLOOKUP(A675,'Customer Name'!A674:E3009,4,0)</f>
        <v>Kristi</v>
      </c>
      <c r="C675" s="27">
        <f>VLOOKUP(A675,Table7[#All],2,0)</f>
        <v>32.965000000000003</v>
      </c>
      <c r="D675" s="27">
        <f>VLOOKUP(A675,Table7[#All],3,0)</f>
        <v>6.68</v>
      </c>
      <c r="E675" s="27" t="str">
        <f>VLOOKUP(A675,Table7[#All],4,0)</f>
        <v>No</v>
      </c>
      <c r="F675" s="27" t="str">
        <f>VLOOKUP(A675,Table7[#All],5,0)</f>
        <v>No</v>
      </c>
      <c r="G675" s="27" t="str">
        <f>VLOOKUP(A675,Table7[#All],6,0)</f>
        <v>No</v>
      </c>
      <c r="H675" s="27">
        <f>VLOOKUP(A675,'Medical Examination'!A674:M3009,11,0)</f>
        <v>3</v>
      </c>
      <c r="I675" s="27" t="str">
        <f>VLOOKUP(A675,'Medical Examination'!A674:M3009,10,0)</f>
        <v>No</v>
      </c>
      <c r="J675" s="27" t="str">
        <f>VLOOKUP(A675,'Medical Examination'!A674:M3009,12,0)</f>
        <v>Obesity</v>
      </c>
      <c r="K675" s="27" t="str">
        <f>VLOOKUP(A675,'Medical Examination'!A674:M3009,13,0)</f>
        <v>Diabetes</v>
      </c>
      <c r="L675" s="27" t="str">
        <f>VLOOKUP(A675,'Hospitalisation Details'!A674:R3017,17,0)</f>
        <v>23-Jul-1958</v>
      </c>
      <c r="M675" s="28">
        <f>VLOOKUP(A675,'Hospitalisation Details'!$A$1:$R$2344,6,0)</f>
        <v>14692.67</v>
      </c>
      <c r="N675" s="27" t="str">
        <f>VLOOKUP(A675,'Hospitalisation Details'!$A$1:$R$2344,14,0)</f>
        <v>tier - 2</v>
      </c>
      <c r="O675" s="27" t="str">
        <f>VLOOKUP(A675,'Hospitalisation Details'!$A$1:$R$2344,15,0)</f>
        <v>tier - 1</v>
      </c>
      <c r="P675" s="27" t="str">
        <f>VLOOKUP(A675,'Hospitalisation Details'!$A$1:$R$2344,16,0)</f>
        <v>R1012</v>
      </c>
      <c r="Q675" s="37">
        <f>VLOOKUP(A675,'Hospitalisation Details'!A674:R3017,18,0)</f>
        <v>64.877457894300179</v>
      </c>
    </row>
    <row r="676" spans="1:17" x14ac:dyDescent="0.25">
      <c r="A676" s="27" t="s">
        <v>1350</v>
      </c>
      <c r="B676" s="27" t="str">
        <f>VLOOKUP(A676,'Customer Name'!A675:E3010,4,0)</f>
        <v>Meredith L.</v>
      </c>
      <c r="C676" s="27">
        <f>VLOOKUP(A676,Table7[#All],2,0)</f>
        <v>39.340000000000003</v>
      </c>
      <c r="D676" s="27">
        <f>VLOOKUP(A676,Table7[#All],3,0)</f>
        <v>5.0199999999999996</v>
      </c>
      <c r="E676" s="27" t="str">
        <f>VLOOKUP(A676,Table7[#All],4,0)</f>
        <v>yes</v>
      </c>
      <c r="F676" s="27" t="str">
        <f>VLOOKUP(A676,Table7[#All],5,0)</f>
        <v>No</v>
      </c>
      <c r="G676" s="27" t="str">
        <f>VLOOKUP(A676,Table7[#All],6,0)</f>
        <v>Yes</v>
      </c>
      <c r="H676" s="27">
        <f>VLOOKUP(A676,'Medical Examination'!A675:M3010,11,0)</f>
        <v>1</v>
      </c>
      <c r="I676" s="27" t="str">
        <f>VLOOKUP(A676,'Medical Examination'!A675:M3010,10,0)</f>
        <v>No</v>
      </c>
      <c r="J676" s="27" t="str">
        <f>VLOOKUP(A676,'Medical Examination'!A675:M3010,12,0)</f>
        <v>Obesity</v>
      </c>
      <c r="K676" s="27" t="str">
        <f>VLOOKUP(A676,'Medical Examination'!A675:M3010,13,0)</f>
        <v>Normal</v>
      </c>
      <c r="L676" s="27" t="str">
        <f>VLOOKUP(A676,'Hospitalisation Details'!A675:R3018,17,0)</f>
        <v>20-Oct-1969</v>
      </c>
      <c r="M676" s="28">
        <f>VLOOKUP(A676,'Hospitalisation Details'!$A$1:$R$2344,6,0)</f>
        <v>14665.75</v>
      </c>
      <c r="N676" s="27" t="str">
        <f>VLOOKUP(A676,'Hospitalisation Details'!$A$1:$R$2344,14,0)</f>
        <v>tier - 2</v>
      </c>
      <c r="O676" s="27" t="str">
        <f>VLOOKUP(A676,'Hospitalisation Details'!$A$1:$R$2344,15,0)</f>
        <v>tier - 1</v>
      </c>
      <c r="P676" s="27" t="str">
        <f>VLOOKUP(A676,'Hospitalisation Details'!$A$1:$R$2344,16,0)</f>
        <v>R1012</v>
      </c>
      <c r="Q676" s="37">
        <f>VLOOKUP(A676,'Hospitalisation Details'!A675:R3018,18,0)</f>
        <v>53.633761449621666</v>
      </c>
    </row>
    <row r="677" spans="1:17" x14ac:dyDescent="0.25">
      <c r="A677" s="27" t="s">
        <v>1352</v>
      </c>
      <c r="B677" s="27" t="str">
        <f>VLOOKUP(A677,'Customer Name'!A676:E3011,4,0)</f>
        <v>Jocelyn</v>
      </c>
      <c r="C677" s="27">
        <f>VLOOKUP(A677,Table7[#All],2,0)</f>
        <v>47</v>
      </c>
      <c r="D677" s="27">
        <f>VLOOKUP(A677,Table7[#All],3,0)</f>
        <v>10.64</v>
      </c>
      <c r="E677" s="27" t="str">
        <f>VLOOKUP(A677,Table7[#All],4,0)</f>
        <v>yes</v>
      </c>
      <c r="F677" s="27" t="str">
        <f>VLOOKUP(A677,Table7[#All],5,0)</f>
        <v>No</v>
      </c>
      <c r="G677" s="27" t="str">
        <f>VLOOKUP(A677,Table7[#All],6,0)</f>
        <v>No</v>
      </c>
      <c r="H677" s="27">
        <f>VLOOKUP(A677,'Medical Examination'!A676:M3011,11,0)</f>
        <v>0</v>
      </c>
      <c r="I677" s="27" t="str">
        <f>VLOOKUP(A677,'Medical Examination'!A676:M3011,10,0)</f>
        <v>No</v>
      </c>
      <c r="J677" s="27" t="str">
        <f>VLOOKUP(A677,'Medical Examination'!A676:M3011,12,0)</f>
        <v>Obesity</v>
      </c>
      <c r="K677" s="27" t="str">
        <f>VLOOKUP(A677,'Medical Examination'!A676:M3011,13,0)</f>
        <v>Diabetes</v>
      </c>
      <c r="L677" s="27" t="str">
        <f>VLOOKUP(A677,'Hospitalisation Details'!A676:R3019,17,0)</f>
        <v>13-Nov-1981</v>
      </c>
      <c r="M677" s="28">
        <f>VLOOKUP(A677,'Hospitalisation Details'!$A$1:$R$2344,6,0)</f>
        <v>14657.2</v>
      </c>
      <c r="N677" s="27" t="str">
        <f>VLOOKUP(A677,'Hospitalisation Details'!$A$1:$R$2344,14,0)</f>
        <v>tier - 2</v>
      </c>
      <c r="O677" s="27" t="str">
        <f>VLOOKUP(A677,'Hospitalisation Details'!$A$1:$R$2344,15,0)</f>
        <v>tier - 1</v>
      </c>
      <c r="P677" s="27" t="str">
        <f>VLOOKUP(A677,'Hospitalisation Details'!$A$1:$R$2344,16,0)</f>
        <v>R1012</v>
      </c>
      <c r="Q677" s="37">
        <f>VLOOKUP(A677,'Hospitalisation Details'!A676:R3019,18,0)</f>
        <v>41.568035657433938</v>
      </c>
    </row>
    <row r="678" spans="1:17" x14ac:dyDescent="0.25">
      <c r="A678" s="27" t="s">
        <v>1354</v>
      </c>
      <c r="B678" s="27" t="str">
        <f>VLOOKUP(A678,'Customer Name'!A677:E3012,4,0)</f>
        <v>.  Daphne</v>
      </c>
      <c r="C678" s="27">
        <f>VLOOKUP(A678,Table7[#All],2,0)</f>
        <v>36.71</v>
      </c>
      <c r="D678" s="27">
        <f>VLOOKUP(A678,Table7[#All],3,0)</f>
        <v>8.74</v>
      </c>
      <c r="E678" s="27" t="str">
        <f>VLOOKUP(A678,Table7[#All],4,0)</f>
        <v>yes</v>
      </c>
      <c r="F678" s="27" t="str">
        <f>VLOOKUP(A678,Table7[#All],5,0)</f>
        <v>No</v>
      </c>
      <c r="G678" s="27" t="str">
        <f>VLOOKUP(A678,Table7[#All],6,0)</f>
        <v>No</v>
      </c>
      <c r="H678" s="27">
        <f>VLOOKUP(A678,'Medical Examination'!A677:M3012,11,0)</f>
        <v>0</v>
      </c>
      <c r="I678" s="27" t="str">
        <f>VLOOKUP(A678,'Medical Examination'!A677:M3012,10,0)</f>
        <v>No</v>
      </c>
      <c r="J678" s="27" t="str">
        <f>VLOOKUP(A678,'Medical Examination'!A677:M3012,12,0)</f>
        <v>Obesity</v>
      </c>
      <c r="K678" s="27" t="str">
        <f>VLOOKUP(A678,'Medical Examination'!A677:M3012,13,0)</f>
        <v>Diabetes</v>
      </c>
      <c r="L678" s="27" t="str">
        <f>VLOOKUP(A678,'Hospitalisation Details'!A677:R3020,17,0)</f>
        <v>1-Sep-1967</v>
      </c>
      <c r="M678" s="28">
        <f>VLOOKUP(A678,'Hospitalisation Details'!$A$1:$R$2344,6,0)</f>
        <v>14640.35</v>
      </c>
      <c r="N678" s="27" t="str">
        <f>VLOOKUP(A678,'Hospitalisation Details'!$A$1:$R$2344,14,0)</f>
        <v>tier - 2</v>
      </c>
      <c r="O678" s="27" t="str">
        <f>VLOOKUP(A678,'Hospitalisation Details'!$A$1:$R$2344,15,0)</f>
        <v>tier - 3</v>
      </c>
      <c r="P678" s="27" t="str">
        <f>VLOOKUP(A678,'Hospitalisation Details'!$A$1:$R$2344,16,0)</f>
        <v>R1026</v>
      </c>
      <c r="Q678" s="37">
        <f>VLOOKUP(A678,'Hospitalisation Details'!A677:R3020,18,0)</f>
        <v>55.767952351217637</v>
      </c>
    </row>
    <row r="679" spans="1:17" x14ac:dyDescent="0.25">
      <c r="A679" s="27" t="s">
        <v>1356</v>
      </c>
      <c r="B679" s="27" t="str">
        <f>VLOOKUP(A679,'Customer Name'!A678:E3013,4,0)</f>
        <v>Margaret E</v>
      </c>
      <c r="C679" s="27">
        <f>VLOOKUP(A679,Table7[#All],2,0)</f>
        <v>53.48</v>
      </c>
      <c r="D679" s="27">
        <f>VLOOKUP(A679,Table7[#All],3,0)</f>
        <v>5.64</v>
      </c>
      <c r="E679" s="27" t="str">
        <f>VLOOKUP(A679,Table7[#All],4,0)</f>
        <v>No</v>
      </c>
      <c r="F679" s="27" t="str">
        <f>VLOOKUP(A679,Table7[#All],5,0)</f>
        <v>No</v>
      </c>
      <c r="G679" s="27" t="str">
        <f>VLOOKUP(A679,Table7[#All],6,0)</f>
        <v>No</v>
      </c>
      <c r="H679" s="27">
        <f>VLOOKUP(A679,'Medical Examination'!A678:M3013,11,0)</f>
        <v>0</v>
      </c>
      <c r="I679" s="27" t="str">
        <f>VLOOKUP(A679,'Medical Examination'!A678:M3013,10,0)</f>
        <v>No</v>
      </c>
      <c r="J679" s="27" t="str">
        <f>VLOOKUP(A679,'Medical Examination'!A678:M3013,12,0)</f>
        <v>Obesity</v>
      </c>
      <c r="K679" s="27" t="str">
        <f>VLOOKUP(A679,'Medical Examination'!A678:M3013,13,0)</f>
        <v>Normal</v>
      </c>
      <c r="L679" s="27" t="str">
        <f>VLOOKUP(A679,'Hospitalisation Details'!A678:R3021,17,0)</f>
        <v>21-Aug-1991</v>
      </c>
      <c r="M679" s="28">
        <f>VLOOKUP(A679,'Hospitalisation Details'!$A$1:$R$2344,6,0)</f>
        <v>14630.52</v>
      </c>
      <c r="N679" s="27" t="str">
        <f>VLOOKUP(A679,'Hospitalisation Details'!$A$1:$R$2344,14,0)</f>
        <v>tier - 2</v>
      </c>
      <c r="O679" s="27" t="str">
        <f>VLOOKUP(A679,'Hospitalisation Details'!$A$1:$R$2344,15,0)</f>
        <v>tier - 3</v>
      </c>
      <c r="P679" s="27" t="str">
        <f>VLOOKUP(A679,'Hospitalisation Details'!$A$1:$R$2344,16,0)</f>
        <v>R1011</v>
      </c>
      <c r="Q679" s="37">
        <f>VLOOKUP(A679,'Hospitalisation Details'!A678:R3021,18,0)</f>
        <v>31.798058574628723</v>
      </c>
    </row>
    <row r="680" spans="1:17" x14ac:dyDescent="0.25">
      <c r="A680" s="27" t="s">
        <v>1358</v>
      </c>
      <c r="B680" s="27" t="str">
        <f>VLOOKUP(A680,'Customer Name'!A679:E3014,4,0)</f>
        <v>Mario J.</v>
      </c>
      <c r="C680" s="27">
        <f>VLOOKUP(A680,Table7[#All],2,0)</f>
        <v>35.5</v>
      </c>
      <c r="D680" s="27">
        <f>VLOOKUP(A680,Table7[#All],3,0)</f>
        <v>10.37</v>
      </c>
      <c r="E680" s="27" t="str">
        <f>VLOOKUP(A680,Table7[#All],4,0)</f>
        <v>No</v>
      </c>
      <c r="F680" s="27" t="str">
        <f>VLOOKUP(A680,Table7[#All],5,0)</f>
        <v>No</v>
      </c>
      <c r="G680" s="27" t="str">
        <f>VLOOKUP(A680,Table7[#All],6,0)</f>
        <v>No</v>
      </c>
      <c r="H680" s="27">
        <f>VLOOKUP(A680,'Medical Examination'!A679:M3014,11,0)</f>
        <v>0</v>
      </c>
      <c r="I680" s="27" t="str">
        <f>VLOOKUP(A680,'Medical Examination'!A679:M3014,10,0)</f>
        <v>No</v>
      </c>
      <c r="J680" s="27" t="str">
        <f>VLOOKUP(A680,'Medical Examination'!A679:M3014,12,0)</f>
        <v>Obesity</v>
      </c>
      <c r="K680" s="27" t="str">
        <f>VLOOKUP(A680,'Medical Examination'!A679:M3014,13,0)</f>
        <v>Diabetes</v>
      </c>
      <c r="L680" s="27" t="str">
        <f>VLOOKUP(A680,'Hospitalisation Details'!A679:R3022,17,0)</f>
        <v>8-Nov-1965</v>
      </c>
      <c r="M680" s="28">
        <f>VLOOKUP(A680,'Hospitalisation Details'!$A$1:$R$2344,6,0)</f>
        <v>14612.33</v>
      </c>
      <c r="N680" s="27" t="str">
        <f>VLOOKUP(A680,'Hospitalisation Details'!$A$1:$R$2344,14,0)</f>
        <v>tier - 2</v>
      </c>
      <c r="O680" s="27" t="str">
        <f>VLOOKUP(A680,'Hospitalisation Details'!$A$1:$R$2344,15,0)</f>
        <v>tier - 3</v>
      </c>
      <c r="P680" s="27" t="str">
        <f>VLOOKUP(A680,'Hospitalisation Details'!$A$1:$R$2344,16,0)</f>
        <v>R1021</v>
      </c>
      <c r="Q680" s="37">
        <f>VLOOKUP(A680,'Hospitalisation Details'!A679:R3022,18,0)</f>
        <v>57.581743932433056</v>
      </c>
    </row>
    <row r="681" spans="1:17" x14ac:dyDescent="0.25">
      <c r="A681" s="27" t="s">
        <v>1360</v>
      </c>
      <c r="B681" s="27" t="str">
        <f>VLOOKUP(A681,'Customer Name'!A680:E3015,4,0)</f>
        <v>Peter</v>
      </c>
      <c r="C681" s="27">
        <f>VLOOKUP(A681,Table7[#All],2,0)</f>
        <v>36.979999999999997</v>
      </c>
      <c r="D681" s="27">
        <f>VLOOKUP(A681,Table7[#All],3,0)</f>
        <v>9.56</v>
      </c>
      <c r="E681" s="27" t="str">
        <f>VLOOKUP(A681,Table7[#All],4,0)</f>
        <v>yes</v>
      </c>
      <c r="F681" s="27" t="str">
        <f>VLOOKUP(A681,Table7[#All],5,0)</f>
        <v>No</v>
      </c>
      <c r="G681" s="27" t="str">
        <f>VLOOKUP(A681,Table7[#All],6,0)</f>
        <v>No</v>
      </c>
      <c r="H681" s="27">
        <f>VLOOKUP(A681,'Medical Examination'!A680:M3015,11,0)</f>
        <v>0</v>
      </c>
      <c r="I681" s="27" t="str">
        <f>VLOOKUP(A681,'Medical Examination'!A680:M3015,10,0)</f>
        <v>No</v>
      </c>
      <c r="J681" s="27" t="str">
        <f>VLOOKUP(A681,'Medical Examination'!A680:M3015,12,0)</f>
        <v>Obesity</v>
      </c>
      <c r="K681" s="27" t="str">
        <f>VLOOKUP(A681,'Medical Examination'!A680:M3015,13,0)</f>
        <v>Diabetes</v>
      </c>
      <c r="L681" s="27" t="str">
        <f>VLOOKUP(A681,'Hospitalisation Details'!A680:R3023,17,0)</f>
        <v>18-Jul-1967</v>
      </c>
      <c r="M681" s="28">
        <f>VLOOKUP(A681,'Hospitalisation Details'!$A$1:$R$2344,6,0)</f>
        <v>14600.62</v>
      </c>
      <c r="N681" s="27" t="str">
        <f>VLOOKUP(A681,'Hospitalisation Details'!$A$1:$R$2344,14,0)</f>
        <v>tier - 2</v>
      </c>
      <c r="O681" s="27" t="str">
        <f>VLOOKUP(A681,'Hospitalisation Details'!$A$1:$R$2344,15,0)</f>
        <v>tier - 3</v>
      </c>
      <c r="P681" s="27" t="str">
        <f>VLOOKUP(A681,'Hospitalisation Details'!$A$1:$R$2344,16,0)</f>
        <v>R1022</v>
      </c>
      <c r="Q681" s="37">
        <f>VLOOKUP(A681,'Hospitalisation Details'!A680:R3023,18,0)</f>
        <v>55.891157116095876</v>
      </c>
    </row>
    <row r="682" spans="1:17" x14ac:dyDescent="0.25">
      <c r="A682" s="27" t="s">
        <v>1362</v>
      </c>
      <c r="B682" s="27" t="str">
        <f>VLOOKUP(A682,'Customer Name'!A681:E3016,4,0)</f>
        <v>Carolina</v>
      </c>
      <c r="C682" s="27">
        <f>VLOOKUP(A682,Table7[#All],2,0)</f>
        <v>32.395000000000003</v>
      </c>
      <c r="D682" s="27">
        <f>VLOOKUP(A682,Table7[#All],3,0)</f>
        <v>8.23</v>
      </c>
      <c r="E682" s="27" t="str">
        <f>VLOOKUP(A682,Table7[#All],4,0)</f>
        <v>yes</v>
      </c>
      <c r="F682" s="27" t="str">
        <f>VLOOKUP(A682,Table7[#All],5,0)</f>
        <v>No</v>
      </c>
      <c r="G682" s="27" t="str">
        <f>VLOOKUP(A682,Table7[#All],6,0)</f>
        <v>Yes</v>
      </c>
      <c r="H682" s="27">
        <f>VLOOKUP(A682,'Medical Examination'!A681:M3016,11,0)</f>
        <v>1</v>
      </c>
      <c r="I682" s="27" t="str">
        <f>VLOOKUP(A682,'Medical Examination'!A681:M3016,10,0)</f>
        <v>No</v>
      </c>
      <c r="J682" s="27" t="str">
        <f>VLOOKUP(A682,'Medical Examination'!A681:M3016,12,0)</f>
        <v>Obesity</v>
      </c>
      <c r="K682" s="27" t="str">
        <f>VLOOKUP(A682,'Medical Examination'!A681:M3016,13,0)</f>
        <v>Diabetes</v>
      </c>
      <c r="L682" s="27" t="str">
        <f>VLOOKUP(A682,'Hospitalisation Details'!A681:R3024,17,0)</f>
        <v>14-Oct-1963</v>
      </c>
      <c r="M682" s="28">
        <f>VLOOKUP(A682,'Hospitalisation Details'!$A$1:$R$2344,6,0)</f>
        <v>14590.63</v>
      </c>
      <c r="N682" s="27" t="str">
        <f>VLOOKUP(A682,'Hospitalisation Details'!$A$1:$R$2344,14,0)</f>
        <v>tier - 2</v>
      </c>
      <c r="O682" s="27" t="str">
        <f>VLOOKUP(A682,'Hospitalisation Details'!$A$1:$R$2344,15,0)</f>
        <v>tier - 1</v>
      </c>
      <c r="P682" s="27" t="str">
        <f>VLOOKUP(A682,'Hospitalisation Details'!$A$1:$R$2344,16,0)</f>
        <v>R1024</v>
      </c>
      <c r="Q682" s="37">
        <f>VLOOKUP(A682,'Hospitalisation Details'!A681:R3024,18,0)</f>
        <v>59.650224416517055</v>
      </c>
    </row>
    <row r="683" spans="1:17" x14ac:dyDescent="0.25">
      <c r="A683" s="27" t="s">
        <v>1364</v>
      </c>
      <c r="B683" s="27" t="str">
        <f>VLOOKUP(A683,'Customer Name'!A682:E3017,4,0)</f>
        <v>.  Jenny K.</v>
      </c>
      <c r="C683" s="27">
        <f>VLOOKUP(A683,Table7[#All],2,0)</f>
        <v>32.729999999999997</v>
      </c>
      <c r="D683" s="27">
        <f>VLOOKUP(A683,Table7[#All],3,0)</f>
        <v>7.03</v>
      </c>
      <c r="E683" s="27" t="str">
        <f>VLOOKUP(A683,Table7[#All],4,0)</f>
        <v>No</v>
      </c>
      <c r="F683" s="27" t="str">
        <f>VLOOKUP(A683,Table7[#All],5,0)</f>
        <v>No</v>
      </c>
      <c r="G683" s="27" t="str">
        <f>VLOOKUP(A683,Table7[#All],6,0)</f>
        <v>No</v>
      </c>
      <c r="H683" s="27">
        <f>VLOOKUP(A683,'Medical Examination'!A682:M3017,11,0)</f>
        <v>0</v>
      </c>
      <c r="I683" s="27" t="str">
        <f>VLOOKUP(A683,'Medical Examination'!A682:M3017,10,0)</f>
        <v>No</v>
      </c>
      <c r="J683" s="27" t="str">
        <f>VLOOKUP(A683,'Medical Examination'!A682:M3017,12,0)</f>
        <v>Obesity</v>
      </c>
      <c r="K683" s="27" t="str">
        <f>VLOOKUP(A683,'Medical Examination'!A682:M3017,13,0)</f>
        <v>Diabetes</v>
      </c>
      <c r="L683" s="27" t="str">
        <f>VLOOKUP(A683,'Hospitalisation Details'!A682:R3025,17,0)</f>
        <v>3-Dec-1962</v>
      </c>
      <c r="M683" s="28">
        <f>VLOOKUP(A683,'Hospitalisation Details'!$A$1:$R$2344,6,0)</f>
        <v>14574.64</v>
      </c>
      <c r="N683" s="27" t="str">
        <f>VLOOKUP(A683,'Hospitalisation Details'!$A$1:$R$2344,14,0)</f>
        <v>tier - 2</v>
      </c>
      <c r="O683" s="27" t="str">
        <f>VLOOKUP(A683,'Hospitalisation Details'!$A$1:$R$2344,15,0)</f>
        <v>tier - 1</v>
      </c>
      <c r="P683" s="27" t="str">
        <f>VLOOKUP(A683,'Hospitalisation Details'!$A$1:$R$2344,16,0)</f>
        <v>R1025</v>
      </c>
      <c r="Q683" s="37">
        <f>VLOOKUP(A683,'Hospitalisation Details'!A682:R3025,18,0)</f>
        <v>60.513314197394564</v>
      </c>
    </row>
    <row r="684" spans="1:17" x14ac:dyDescent="0.25">
      <c r="A684" s="27" t="s">
        <v>1366</v>
      </c>
      <c r="B684" s="27" t="str">
        <f>VLOOKUP(A684,'Customer Name'!A683:E3018,4,0)</f>
        <v>Jessica</v>
      </c>
      <c r="C684" s="27">
        <f>VLOOKUP(A684,Table7[#All],2,0)</f>
        <v>20.52</v>
      </c>
      <c r="D684" s="27">
        <f>VLOOKUP(A684,Table7[#All],3,0)</f>
        <v>5.45</v>
      </c>
      <c r="E684" s="27" t="str">
        <f>VLOOKUP(A684,Table7[#All],4,0)</f>
        <v>No</v>
      </c>
      <c r="F684" s="27" t="str">
        <f>VLOOKUP(A684,Table7[#All],5,0)</f>
        <v>No</v>
      </c>
      <c r="G684" s="27" t="str">
        <f>VLOOKUP(A684,Table7[#All],6,0)</f>
        <v>No</v>
      </c>
      <c r="H684" s="27">
        <f>VLOOKUP(A684,'Medical Examination'!A683:M3018,11,0)</f>
        <v>1</v>
      </c>
      <c r="I684" s="27" t="str">
        <f>VLOOKUP(A684,'Medical Examination'!A683:M3018,10,0)</f>
        <v>yes</v>
      </c>
      <c r="J684" s="27" t="str">
        <f>VLOOKUP(A684,'Medical Examination'!A683:M3018,12,0)</f>
        <v>Normal Weight</v>
      </c>
      <c r="K684" s="27" t="str">
        <f>VLOOKUP(A684,'Medical Examination'!A683:M3018,13,0)</f>
        <v>Normal</v>
      </c>
      <c r="L684" s="27" t="str">
        <f>VLOOKUP(A684,'Hospitalisation Details'!A683:R3026,17,0)</f>
        <v>12-Sep-1998</v>
      </c>
      <c r="M684" s="28">
        <f>VLOOKUP(A684,'Hospitalisation Details'!$A$1:$R$2344,6,0)</f>
        <v>14571.89</v>
      </c>
      <c r="N684" s="27" t="str">
        <f>VLOOKUP(A684,'Hospitalisation Details'!$A$1:$R$2344,14,0)</f>
        <v>tier - 2</v>
      </c>
      <c r="O684" s="27" t="str">
        <f>VLOOKUP(A684,'Hospitalisation Details'!$A$1:$R$2344,15,0)</f>
        <v>tier - 1</v>
      </c>
      <c r="P684" s="27" t="str">
        <f>VLOOKUP(A684,'Hospitalisation Details'!$A$1:$R$2344,16,0)</f>
        <v>R1024</v>
      </c>
      <c r="Q684" s="37">
        <f>VLOOKUP(A684,'Hospitalisation Details'!A683:R3026,18,0)</f>
        <v>24.737784330244313</v>
      </c>
    </row>
    <row r="685" spans="1:17" x14ac:dyDescent="0.25">
      <c r="A685" s="27" t="s">
        <v>1368</v>
      </c>
      <c r="B685" s="27" t="str">
        <f>VLOOKUP(A685,'Customer Name'!A684:E3019,4,0)</f>
        <v>Kimberly D</v>
      </c>
      <c r="C685" s="27">
        <f>VLOOKUP(A685,Table7[#All],2,0)</f>
        <v>51.72</v>
      </c>
      <c r="D685" s="27">
        <f>VLOOKUP(A685,Table7[#All],3,0)</f>
        <v>5.76</v>
      </c>
      <c r="E685" s="27" t="str">
        <f>VLOOKUP(A685,Table7[#All],4,0)</f>
        <v>No</v>
      </c>
      <c r="F685" s="27" t="str">
        <f>VLOOKUP(A685,Table7[#All],5,0)</f>
        <v>No</v>
      </c>
      <c r="G685" s="27" t="str">
        <f>VLOOKUP(A685,Table7[#All],6,0)</f>
        <v>No</v>
      </c>
      <c r="H685" s="27">
        <f>VLOOKUP(A685,'Medical Examination'!A684:M3019,11,0)</f>
        <v>0</v>
      </c>
      <c r="I685" s="27" t="str">
        <f>VLOOKUP(A685,'Medical Examination'!A684:M3019,10,0)</f>
        <v>No</v>
      </c>
      <c r="J685" s="27" t="str">
        <f>VLOOKUP(A685,'Medical Examination'!A684:M3019,12,0)</f>
        <v>Obesity</v>
      </c>
      <c r="K685" s="27" t="str">
        <f>VLOOKUP(A685,'Medical Examination'!A684:M3019,13,0)</f>
        <v>Prediabetes</v>
      </c>
      <c r="L685" s="27" t="str">
        <f>VLOOKUP(A685,'Hospitalisation Details'!A684:R3027,17,0)</f>
        <v>14-Jul-1989</v>
      </c>
      <c r="M685" s="28">
        <f>VLOOKUP(A685,'Hospitalisation Details'!$A$1:$R$2344,6,0)</f>
        <v>14547.26</v>
      </c>
      <c r="N685" s="27" t="str">
        <f>VLOOKUP(A685,'Hospitalisation Details'!$A$1:$R$2344,14,0)</f>
        <v>tier - 2</v>
      </c>
      <c r="O685" s="27" t="str">
        <f>VLOOKUP(A685,'Hospitalisation Details'!$A$1:$R$2344,15,0)</f>
        <v>tier - 3</v>
      </c>
      <c r="P685" s="27" t="str">
        <f>VLOOKUP(A685,'Hospitalisation Details'!$A$1:$R$2344,16,0)</f>
        <v>R1011</v>
      </c>
      <c r="Q685" s="37">
        <f>VLOOKUP(A685,'Hospitalisation Details'!A684:R3027,18,0)</f>
        <v>33.902057420010948</v>
      </c>
    </row>
    <row r="686" spans="1:17" x14ac:dyDescent="0.25">
      <c r="A686" s="27" t="s">
        <v>1370</v>
      </c>
      <c r="B686" s="27" t="str">
        <f>VLOOKUP(A686,'Customer Name'!A685:E3020,4,0)</f>
        <v>Marc-Olivier</v>
      </c>
      <c r="C686" s="27">
        <f>VLOOKUP(A686,Table7[#All],2,0)</f>
        <v>50.2</v>
      </c>
      <c r="D686" s="27">
        <f>VLOOKUP(A686,Table7[#All],3,0)</f>
        <v>5.4</v>
      </c>
      <c r="E686" s="27" t="str">
        <f>VLOOKUP(A686,Table7[#All],4,0)</f>
        <v>No</v>
      </c>
      <c r="F686" s="27" t="str">
        <f>VLOOKUP(A686,Table7[#All],5,0)</f>
        <v>No</v>
      </c>
      <c r="G686" s="27" t="str">
        <f>VLOOKUP(A686,Table7[#All],6,0)</f>
        <v>No</v>
      </c>
      <c r="H686" s="27">
        <f>VLOOKUP(A686,'Medical Examination'!A685:M3020,11,0)</f>
        <v>0</v>
      </c>
      <c r="I686" s="27" t="str">
        <f>VLOOKUP(A686,'Medical Examination'!A685:M3020,10,0)</f>
        <v>No</v>
      </c>
      <c r="J686" s="27" t="str">
        <f>VLOOKUP(A686,'Medical Examination'!A685:M3020,12,0)</f>
        <v>Obesity</v>
      </c>
      <c r="K686" s="27" t="str">
        <f>VLOOKUP(A686,'Medical Examination'!A685:M3020,13,0)</f>
        <v>Normal</v>
      </c>
      <c r="L686" s="27" t="str">
        <f>VLOOKUP(A686,'Hospitalisation Details'!A685:R3028,17,0)</f>
        <v>22-Jul-1989</v>
      </c>
      <c r="M686" s="28">
        <f>VLOOKUP(A686,'Hospitalisation Details'!$A$1:$R$2344,6,0)</f>
        <v>14507.46</v>
      </c>
      <c r="N686" s="27" t="str">
        <f>VLOOKUP(A686,'Hospitalisation Details'!$A$1:$R$2344,14,0)</f>
        <v>tier - 2</v>
      </c>
      <c r="O686" s="27" t="str">
        <f>VLOOKUP(A686,'Hospitalisation Details'!$A$1:$R$2344,15,0)</f>
        <v>tier - 3</v>
      </c>
      <c r="P686" s="27" t="str">
        <f>VLOOKUP(A686,'Hospitalisation Details'!$A$1:$R$2344,16,0)</f>
        <v>R1012</v>
      </c>
      <c r="Q686" s="37">
        <f>VLOOKUP(A686,'Hospitalisation Details'!A685:R3028,18,0)</f>
        <v>33.880153328639594</v>
      </c>
    </row>
    <row r="687" spans="1:17" x14ac:dyDescent="0.25">
      <c r="A687" s="27" t="s">
        <v>1372</v>
      </c>
      <c r="B687" s="27" t="str">
        <f>VLOOKUP(A687,'Customer Name'!A686:E3021,4,0)</f>
        <v>Russell J</v>
      </c>
      <c r="C687" s="27">
        <f>VLOOKUP(A687,Table7[#All],2,0)</f>
        <v>25.52</v>
      </c>
      <c r="D687" s="27">
        <f>VLOOKUP(A687,Table7[#All],3,0)</f>
        <v>6.35</v>
      </c>
      <c r="E687" s="27" t="str">
        <f>VLOOKUP(A687,Table7[#All],4,0)</f>
        <v>No</v>
      </c>
      <c r="F687" s="27" t="str">
        <f>VLOOKUP(A687,Table7[#All],5,0)</f>
        <v>No</v>
      </c>
      <c r="G687" s="27" t="str">
        <f>VLOOKUP(A687,Table7[#All],6,0)</f>
        <v>Yes</v>
      </c>
      <c r="H687" s="27">
        <f>VLOOKUP(A687,'Medical Examination'!A686:M3021,11,0)</f>
        <v>1</v>
      </c>
      <c r="I687" s="27" t="str">
        <f>VLOOKUP(A687,'Medical Examination'!A686:M3021,10,0)</f>
        <v>No</v>
      </c>
      <c r="J687" s="27" t="str">
        <f>VLOOKUP(A687,'Medical Examination'!A686:M3021,12,0)</f>
        <v>Overweight</v>
      </c>
      <c r="K687" s="27" t="str">
        <f>VLOOKUP(A687,'Medical Examination'!A686:M3021,13,0)</f>
        <v>Prediabetes</v>
      </c>
      <c r="L687" s="27" t="str">
        <f>VLOOKUP(A687,'Hospitalisation Details'!A686:R3029,17,0)</f>
        <v>20-Oct-1979</v>
      </c>
      <c r="M687" s="28">
        <f>VLOOKUP(A687,'Hospitalisation Details'!$A$1:$R$2344,6,0)</f>
        <v>14478.33</v>
      </c>
      <c r="N687" s="27" t="str">
        <f>VLOOKUP(A687,'Hospitalisation Details'!$A$1:$R$2344,14,0)</f>
        <v>tier - 2</v>
      </c>
      <c r="O687" s="27" t="str">
        <f>VLOOKUP(A687,'Hospitalisation Details'!$A$1:$R$2344,15,0)</f>
        <v>tier - 2</v>
      </c>
      <c r="P687" s="27" t="str">
        <f>VLOOKUP(A687,'Hospitalisation Details'!$A$1:$R$2344,16,0)</f>
        <v>R1013</v>
      </c>
      <c r="Q687" s="37">
        <f>VLOOKUP(A687,'Hospitalisation Details'!A686:R3029,18,0)</f>
        <v>43.633791676807007</v>
      </c>
    </row>
    <row r="688" spans="1:17" x14ac:dyDescent="0.25">
      <c r="A688" s="27" t="s">
        <v>1374</v>
      </c>
      <c r="B688" s="27" t="str">
        <f>VLOOKUP(A688,'Customer Name'!A687:E3022,4,0)</f>
        <v>Karine</v>
      </c>
      <c r="C688" s="27">
        <f>VLOOKUP(A688,Table7[#All],2,0)</f>
        <v>35.200000000000003</v>
      </c>
      <c r="D688" s="27">
        <f>VLOOKUP(A688,Table7[#All],3,0)</f>
        <v>6.26</v>
      </c>
      <c r="E688" s="27" t="str">
        <f>VLOOKUP(A688,Table7[#All],4,0)</f>
        <v>yes</v>
      </c>
      <c r="F688" s="27" t="str">
        <f>VLOOKUP(A688,Table7[#All],5,0)</f>
        <v>No</v>
      </c>
      <c r="G688" s="27" t="str">
        <f>VLOOKUP(A688,Table7[#All],6,0)</f>
        <v>No</v>
      </c>
      <c r="H688" s="27">
        <f>VLOOKUP(A688,'Medical Examination'!A687:M3022,11,0)</f>
        <v>2</v>
      </c>
      <c r="I688" s="27" t="str">
        <f>VLOOKUP(A688,'Medical Examination'!A687:M3022,10,0)</f>
        <v>No</v>
      </c>
      <c r="J688" s="27" t="str">
        <f>VLOOKUP(A688,'Medical Examination'!A687:M3022,12,0)</f>
        <v>Obesity</v>
      </c>
      <c r="K688" s="27" t="str">
        <f>VLOOKUP(A688,'Medical Examination'!A687:M3022,13,0)</f>
        <v>Prediabetes</v>
      </c>
      <c r="L688" s="27" t="str">
        <f>VLOOKUP(A688,'Hospitalisation Details'!A687:R3030,17,0)</f>
        <v>20-Nov-1959</v>
      </c>
      <c r="M688" s="28">
        <f>VLOOKUP(A688,'Hospitalisation Details'!$A$1:$R$2344,6,0)</f>
        <v>14474.68</v>
      </c>
      <c r="N688" s="27" t="str">
        <f>VLOOKUP(A688,'Hospitalisation Details'!$A$1:$R$2344,14,0)</f>
        <v>tier - 2</v>
      </c>
      <c r="O688" s="27" t="str">
        <f>VLOOKUP(A688,'Hospitalisation Details'!$A$1:$R$2344,15,0)</f>
        <v>tier - 2</v>
      </c>
      <c r="P688" s="27" t="str">
        <f>VLOOKUP(A688,'Hospitalisation Details'!$A$1:$R$2344,16,0)</f>
        <v>R1013</v>
      </c>
      <c r="Q688" s="37">
        <f>VLOOKUP(A688,'Hospitalisation Details'!A687:R3030,18,0)</f>
        <v>63.548923802704181</v>
      </c>
    </row>
    <row r="689" spans="1:17" x14ac:dyDescent="0.25">
      <c r="A689" s="27" t="s">
        <v>1376</v>
      </c>
      <c r="B689" s="27" t="str">
        <f>VLOOKUP(A689,'Customer Name'!A688:E3023,4,0)</f>
        <v>Cheryl</v>
      </c>
      <c r="C689" s="27">
        <f>VLOOKUP(A689,Table7[#All],2,0)</f>
        <v>41.26</v>
      </c>
      <c r="D689" s="27">
        <f>VLOOKUP(A689,Table7[#All],3,0)</f>
        <v>5.97</v>
      </c>
      <c r="E689" s="27" t="str">
        <f>VLOOKUP(A689,Table7[#All],4,0)</f>
        <v>yes</v>
      </c>
      <c r="F689" s="27" t="str">
        <f>VLOOKUP(A689,Table7[#All],5,0)</f>
        <v>No</v>
      </c>
      <c r="G689" s="27" t="str">
        <f>VLOOKUP(A689,Table7[#All],6,0)</f>
        <v>No</v>
      </c>
      <c r="H689" s="27">
        <f>VLOOKUP(A689,'Medical Examination'!A688:M3023,11,0)</f>
        <v>0</v>
      </c>
      <c r="I689" s="27" t="str">
        <f>VLOOKUP(A689,'Medical Examination'!A688:M3023,10,0)</f>
        <v>No</v>
      </c>
      <c r="J689" s="27" t="str">
        <f>VLOOKUP(A689,'Medical Examination'!A688:M3023,12,0)</f>
        <v>Obesity</v>
      </c>
      <c r="K689" s="27" t="str">
        <f>VLOOKUP(A689,'Medical Examination'!A688:M3023,13,0)</f>
        <v>Prediabetes</v>
      </c>
      <c r="L689" s="27" t="str">
        <f>VLOOKUP(A689,'Hospitalisation Details'!A688:R3031,17,0)</f>
        <v>27-Nov-1976</v>
      </c>
      <c r="M689" s="28">
        <f>VLOOKUP(A689,'Hospitalisation Details'!$A$1:$R$2344,6,0)</f>
        <v>14470.01</v>
      </c>
      <c r="N689" s="27" t="str">
        <f>VLOOKUP(A689,'Hospitalisation Details'!$A$1:$R$2344,14,0)</f>
        <v>tier - 2</v>
      </c>
      <c r="O689" s="27" t="str">
        <f>VLOOKUP(A689,'Hospitalisation Details'!$A$1:$R$2344,15,0)</f>
        <v>tier - 3</v>
      </c>
      <c r="P689" s="27" t="str">
        <f>VLOOKUP(A689,'Hospitalisation Details'!$A$1:$R$2344,16,0)</f>
        <v>R1012</v>
      </c>
      <c r="Q689" s="37">
        <f>VLOOKUP(A689,'Hospitalisation Details'!A688:R3031,18,0)</f>
        <v>46.527036276522928</v>
      </c>
    </row>
    <row r="690" spans="1:17" x14ac:dyDescent="0.25">
      <c r="A690" s="27" t="s">
        <v>1378</v>
      </c>
      <c r="B690" s="27" t="str">
        <f>VLOOKUP(A690,'Customer Name'!A689:E3024,4,0)</f>
        <v>Allison M.</v>
      </c>
      <c r="C690" s="27">
        <f>VLOOKUP(A690,Table7[#All],2,0)</f>
        <v>17.195</v>
      </c>
      <c r="D690" s="27">
        <f>VLOOKUP(A690,Table7[#All],3,0)</f>
        <v>5.29</v>
      </c>
      <c r="E690" s="27" t="str">
        <f>VLOOKUP(A690,Table7[#All],4,0)</f>
        <v>yes</v>
      </c>
      <c r="F690" s="27" t="str">
        <f>VLOOKUP(A690,Table7[#All],5,0)</f>
        <v>No</v>
      </c>
      <c r="G690" s="27" t="str">
        <f>VLOOKUP(A690,Table7[#All],6,0)</f>
        <v>No</v>
      </c>
      <c r="H690" s="27">
        <f>VLOOKUP(A690,'Medical Examination'!A689:M3024,11,0)</f>
        <v>0</v>
      </c>
      <c r="I690" s="27" t="str">
        <f>VLOOKUP(A690,'Medical Examination'!A689:M3024,10,0)</f>
        <v>yes</v>
      </c>
      <c r="J690" s="27" t="str">
        <f>VLOOKUP(A690,'Medical Examination'!A689:M3024,12,0)</f>
        <v>Underweight</v>
      </c>
      <c r="K690" s="27" t="str">
        <f>VLOOKUP(A690,'Medical Examination'!A689:M3024,13,0)</f>
        <v>Normal</v>
      </c>
      <c r="L690" s="27" t="str">
        <f>VLOOKUP(A690,'Hospitalisation Details'!A689:R3032,17,0)</f>
        <v>10-Nov-1996</v>
      </c>
      <c r="M690" s="28">
        <f>VLOOKUP(A690,'Hospitalisation Details'!$A$1:$R$2344,6,0)</f>
        <v>14455.64</v>
      </c>
      <c r="N690" s="27" t="str">
        <f>VLOOKUP(A690,'Hospitalisation Details'!$A$1:$R$2344,14,0)</f>
        <v>tier - 2</v>
      </c>
      <c r="O690" s="27" t="str">
        <f>VLOOKUP(A690,'Hospitalisation Details'!$A$1:$R$2344,15,0)</f>
        <v>tier - 3</v>
      </c>
      <c r="P690" s="27" t="str">
        <f>VLOOKUP(A690,'Hospitalisation Details'!$A$1:$R$2344,16,0)</f>
        <v>R1024</v>
      </c>
      <c r="Q690" s="37">
        <f>VLOOKUP(A690,'Hospitalisation Details'!A689:R3032,18,0)</f>
        <v>26.573579739904176</v>
      </c>
    </row>
    <row r="691" spans="1:17" x14ac:dyDescent="0.25">
      <c r="A691" s="27" t="s">
        <v>1380</v>
      </c>
      <c r="B691" s="27" t="str">
        <f>VLOOKUP(A691,'Customer Name'!A690:E3025,4,0)</f>
        <v>Adriana</v>
      </c>
      <c r="C691" s="27">
        <f>VLOOKUP(A691,Table7[#All],2,0)</f>
        <v>23.085000000000001</v>
      </c>
      <c r="D691" s="27">
        <f>VLOOKUP(A691,Table7[#All],3,0)</f>
        <v>4.2699999999999996</v>
      </c>
      <c r="E691" s="27" t="str">
        <f>VLOOKUP(A691,Table7[#All],4,0)</f>
        <v>yes</v>
      </c>
      <c r="F691" s="27" t="str">
        <f>VLOOKUP(A691,Table7[#All],5,0)</f>
        <v>No</v>
      </c>
      <c r="G691" s="27" t="str">
        <f>VLOOKUP(A691,Table7[#All],6,0)</f>
        <v>No</v>
      </c>
      <c r="H691" s="27">
        <f>VLOOKUP(A691,'Medical Examination'!A690:M3025,11,0)</f>
        <v>2</v>
      </c>
      <c r="I691" s="27" t="str">
        <f>VLOOKUP(A691,'Medical Examination'!A690:M3025,10,0)</f>
        <v>No</v>
      </c>
      <c r="J691" s="27" t="str">
        <f>VLOOKUP(A691,'Medical Examination'!A690:M3025,12,0)</f>
        <v>Normal Weight</v>
      </c>
      <c r="K691" s="27" t="str">
        <f>VLOOKUP(A691,'Medical Examination'!A690:M3025,13,0)</f>
        <v>Normal</v>
      </c>
      <c r="L691" s="27" t="str">
        <f>VLOOKUP(A691,'Hospitalisation Details'!A690:R3033,17,0)</f>
        <v>3-Aug-1959</v>
      </c>
      <c r="M691" s="28">
        <f>VLOOKUP(A691,'Hospitalisation Details'!$A$1:$R$2344,6,0)</f>
        <v>14451.84</v>
      </c>
      <c r="N691" s="27" t="str">
        <f>VLOOKUP(A691,'Hospitalisation Details'!$A$1:$R$2344,14,0)</f>
        <v>tier - 2</v>
      </c>
      <c r="O691" s="27" t="str">
        <f>VLOOKUP(A691,'Hospitalisation Details'!$A$1:$R$2344,15,0)</f>
        <v>tier - 3</v>
      </c>
      <c r="P691" s="27" t="str">
        <f>VLOOKUP(A691,'Hospitalisation Details'!$A$1:$R$2344,16,0)</f>
        <v>R1023</v>
      </c>
      <c r="Q691" s="37">
        <f>VLOOKUP(A691,'Hospitalisation Details'!A690:R3033,18,0)</f>
        <v>63.847352681015963</v>
      </c>
    </row>
    <row r="692" spans="1:17" x14ac:dyDescent="0.25">
      <c r="A692" s="27" t="s">
        <v>1382</v>
      </c>
      <c r="B692" s="27" t="str">
        <f>VLOOKUP(A692,'Customer Name'!A691:E3026,4,0)</f>
        <v>Miranda J</v>
      </c>
      <c r="C692" s="27">
        <f>VLOOKUP(A692,Table7[#All],2,0)</f>
        <v>21.66</v>
      </c>
      <c r="D692" s="27">
        <f>VLOOKUP(A692,Table7[#All],3,0)</f>
        <v>5.2</v>
      </c>
      <c r="E692" s="27" t="str">
        <f>VLOOKUP(A692,Table7[#All],4,0)</f>
        <v>yes</v>
      </c>
      <c r="F692" s="27" t="str">
        <f>VLOOKUP(A692,Table7[#All],5,0)</f>
        <v>No</v>
      </c>
      <c r="G692" s="27" t="str">
        <f>VLOOKUP(A692,Table7[#All],6,0)</f>
        <v>No</v>
      </c>
      <c r="H692" s="27">
        <f>VLOOKUP(A692,'Medical Examination'!A691:M3026,11,0)</f>
        <v>2</v>
      </c>
      <c r="I692" s="27" t="str">
        <f>VLOOKUP(A692,'Medical Examination'!A691:M3026,10,0)</f>
        <v>No</v>
      </c>
      <c r="J692" s="27" t="str">
        <f>VLOOKUP(A692,'Medical Examination'!A691:M3026,12,0)</f>
        <v>Normal Weight</v>
      </c>
      <c r="K692" s="27" t="str">
        <f>VLOOKUP(A692,'Medical Examination'!A691:M3026,13,0)</f>
        <v>Normal</v>
      </c>
      <c r="L692" s="27" t="str">
        <f>VLOOKUP(A692,'Hospitalisation Details'!A691:R3034,17,0)</f>
        <v>29-Jun-1959</v>
      </c>
      <c r="M692" s="28">
        <f>VLOOKUP(A692,'Hospitalisation Details'!$A$1:$R$2344,6,0)</f>
        <v>14449.85</v>
      </c>
      <c r="N692" s="27" t="str">
        <f>VLOOKUP(A692,'Hospitalisation Details'!$A$1:$R$2344,14,0)</f>
        <v>tier - 2</v>
      </c>
      <c r="O692" s="27" t="str">
        <f>VLOOKUP(A692,'Hospitalisation Details'!$A$1:$R$2344,15,0)</f>
        <v>tier - 1</v>
      </c>
      <c r="P692" s="27" t="str">
        <f>VLOOKUP(A692,'Hospitalisation Details'!$A$1:$R$2344,16,0)</f>
        <v>R1024</v>
      </c>
      <c r="Q692" s="37">
        <f>VLOOKUP(A692,'Hospitalisation Details'!A691:R3034,18,0)</f>
        <v>63.943178467629842</v>
      </c>
    </row>
    <row r="693" spans="1:17" x14ac:dyDescent="0.25">
      <c r="A693" s="27" t="s">
        <v>1384</v>
      </c>
      <c r="B693" s="27" t="str">
        <f>VLOOKUP(A693,'Customer Name'!A692:E3027,4,0)</f>
        <v>Roberto</v>
      </c>
      <c r="C693" s="27">
        <f>VLOOKUP(A693,Table7[#All],2,0)</f>
        <v>36.47</v>
      </c>
      <c r="D693" s="27">
        <f>VLOOKUP(A693,Table7[#All],3,0)</f>
        <v>8.23</v>
      </c>
      <c r="E693" s="27" t="str">
        <f>VLOOKUP(A693,Table7[#All],4,0)</f>
        <v>yes</v>
      </c>
      <c r="F693" s="27" t="str">
        <f>VLOOKUP(A693,Table7[#All],5,0)</f>
        <v>No</v>
      </c>
      <c r="G693" s="27" t="str">
        <f>VLOOKUP(A693,Table7[#All],6,0)</f>
        <v>No</v>
      </c>
      <c r="H693" s="27">
        <f>VLOOKUP(A693,'Medical Examination'!A692:M3027,11,0)</f>
        <v>0</v>
      </c>
      <c r="I693" s="27" t="str">
        <f>VLOOKUP(A693,'Medical Examination'!A692:M3027,10,0)</f>
        <v>No</v>
      </c>
      <c r="J693" s="27" t="str">
        <f>VLOOKUP(A693,'Medical Examination'!A692:M3027,12,0)</f>
        <v>Obesity</v>
      </c>
      <c r="K693" s="27" t="str">
        <f>VLOOKUP(A693,'Medical Examination'!A692:M3027,13,0)</f>
        <v>Diabetes</v>
      </c>
      <c r="L693" s="27" t="str">
        <f>VLOOKUP(A693,'Hospitalisation Details'!A692:R3035,17,0)</f>
        <v>4-Nov-1967</v>
      </c>
      <c r="M693" s="28">
        <f>VLOOKUP(A693,'Hospitalisation Details'!$A$1:$R$2344,6,0)</f>
        <v>14427.63</v>
      </c>
      <c r="N693" s="27" t="str">
        <f>VLOOKUP(A693,'Hospitalisation Details'!$A$1:$R$2344,14,0)</f>
        <v>tier - 2</v>
      </c>
      <c r="O693" s="27" t="str">
        <f>VLOOKUP(A693,'Hospitalisation Details'!$A$1:$R$2344,15,0)</f>
        <v>tier - 2</v>
      </c>
      <c r="P693" s="27" t="str">
        <f>VLOOKUP(A693,'Hospitalisation Details'!$A$1:$R$2344,16,0)</f>
        <v>R1021</v>
      </c>
      <c r="Q693" s="37">
        <f>VLOOKUP(A693,'Hospitalisation Details'!A692:R3035,18,0)</f>
        <v>55.592727796724148</v>
      </c>
    </row>
    <row r="694" spans="1:17" x14ac:dyDescent="0.25">
      <c r="A694" s="27" t="s">
        <v>1386</v>
      </c>
      <c r="B694" s="27" t="str">
        <f>VLOOKUP(A694,'Customer Name'!A693:E3028,4,0)</f>
        <v>.  Rebecca B.</v>
      </c>
      <c r="C694" s="27">
        <f>VLOOKUP(A694,Table7[#All],2,0)</f>
        <v>36.08</v>
      </c>
      <c r="D694" s="27">
        <f>VLOOKUP(A694,Table7[#All],3,0)</f>
        <v>10.33</v>
      </c>
      <c r="E694" s="27" t="str">
        <f>VLOOKUP(A694,Table7[#All],4,0)</f>
        <v>yes</v>
      </c>
      <c r="F694" s="27" t="str">
        <f>VLOOKUP(A694,Table7[#All],5,0)</f>
        <v>No</v>
      </c>
      <c r="G694" s="27" t="str">
        <f>VLOOKUP(A694,Table7[#All],6,0)</f>
        <v>No</v>
      </c>
      <c r="H694" s="27">
        <f>VLOOKUP(A694,'Medical Examination'!A693:M3028,11,0)</f>
        <v>0</v>
      </c>
      <c r="I694" s="27" t="str">
        <f>VLOOKUP(A694,'Medical Examination'!A693:M3028,10,0)</f>
        <v>No</v>
      </c>
      <c r="J694" s="27" t="str">
        <f>VLOOKUP(A694,'Medical Examination'!A693:M3028,12,0)</f>
        <v>Obesity</v>
      </c>
      <c r="K694" s="27" t="str">
        <f>VLOOKUP(A694,'Medical Examination'!A693:M3028,13,0)</f>
        <v>Diabetes</v>
      </c>
      <c r="L694" s="27" t="str">
        <f>VLOOKUP(A694,'Hospitalisation Details'!A693:R3036,17,0)</f>
        <v>15-Aug-1967</v>
      </c>
      <c r="M694" s="28">
        <f>VLOOKUP(A694,'Hospitalisation Details'!$A$1:$R$2344,6,0)</f>
        <v>14426.66</v>
      </c>
      <c r="N694" s="27" t="str">
        <f>VLOOKUP(A694,'Hospitalisation Details'!$A$1:$R$2344,14,0)</f>
        <v>tier - 2</v>
      </c>
      <c r="O694" s="27" t="str">
        <f>VLOOKUP(A694,'Hospitalisation Details'!$A$1:$R$2344,15,0)</f>
        <v>tier - 2</v>
      </c>
      <c r="P694" s="27" t="str">
        <f>VLOOKUP(A694,'Hospitalisation Details'!$A$1:$R$2344,16,0)</f>
        <v>R1026</v>
      </c>
      <c r="Q694" s="37">
        <f>VLOOKUP(A694,'Hospitalisation Details'!A693:R3036,18,0)</f>
        <v>55.814496373504973</v>
      </c>
    </row>
    <row r="695" spans="1:17" x14ac:dyDescent="0.25">
      <c r="A695" s="27" t="s">
        <v>1388</v>
      </c>
      <c r="B695" s="27" t="str">
        <f>VLOOKUP(A695,'Customer Name'!A694:E3029,4,0)</f>
        <v>Tiffany</v>
      </c>
      <c r="C695" s="27">
        <f>VLOOKUP(A695,Table7[#All],2,0)</f>
        <v>23.18</v>
      </c>
      <c r="D695" s="27">
        <f>VLOOKUP(A695,Table7[#All],3,0)</f>
        <v>6.13</v>
      </c>
      <c r="E695" s="27" t="str">
        <f>VLOOKUP(A695,Table7[#All],4,0)</f>
        <v>No</v>
      </c>
      <c r="F695" s="27" t="str">
        <f>VLOOKUP(A695,Table7[#All],5,0)</f>
        <v>No</v>
      </c>
      <c r="G695" s="27" t="str">
        <f>VLOOKUP(A695,Table7[#All],6,0)</f>
        <v>No</v>
      </c>
      <c r="H695" s="27">
        <f>VLOOKUP(A695,'Medical Examination'!A694:M3029,11,0)</f>
        <v>0</v>
      </c>
      <c r="I695" s="27" t="str">
        <f>VLOOKUP(A695,'Medical Examination'!A694:M3029,10,0)</f>
        <v>No</v>
      </c>
      <c r="J695" s="27" t="str">
        <f>VLOOKUP(A695,'Medical Examination'!A694:M3029,12,0)</f>
        <v>Normal Weight</v>
      </c>
      <c r="K695" s="27" t="str">
        <f>VLOOKUP(A695,'Medical Examination'!A694:M3029,13,0)</f>
        <v>Prediabetes</v>
      </c>
      <c r="L695" s="27" t="str">
        <f>VLOOKUP(A695,'Hospitalisation Details'!A694:R3037,17,0)</f>
        <v>10-Aug-1999</v>
      </c>
      <c r="M695" s="28">
        <f>VLOOKUP(A695,'Hospitalisation Details'!$A$1:$R$2344,6,0)</f>
        <v>14426.07</v>
      </c>
      <c r="N695" s="27" t="str">
        <f>VLOOKUP(A695,'Hospitalisation Details'!$A$1:$R$2344,14,0)</f>
        <v>tier - 2</v>
      </c>
      <c r="O695" s="27" t="str">
        <f>VLOOKUP(A695,'Hospitalisation Details'!$A$1:$R$2344,15,0)</f>
        <v>tier - 1</v>
      </c>
      <c r="P695" s="27" t="str">
        <f>VLOOKUP(A695,'Hospitalisation Details'!$A$1:$R$2344,16,0)</f>
        <v>R1012</v>
      </c>
      <c r="Q695" s="37">
        <f>VLOOKUP(A695,'Hospitalisation Details'!A694:R3037,18,0)</f>
        <v>23.828167780089803</v>
      </c>
    </row>
    <row r="696" spans="1:17" x14ac:dyDescent="0.25">
      <c r="A696" s="27" t="s">
        <v>1390</v>
      </c>
      <c r="B696" s="27" t="str">
        <f>VLOOKUP(A696,'Customer Name'!A695:E3030,4,0)</f>
        <v>Alexander</v>
      </c>
      <c r="C696" s="27">
        <f>VLOOKUP(A696,Table7[#All],2,0)</f>
        <v>39.159999999999997</v>
      </c>
      <c r="D696" s="27">
        <f>VLOOKUP(A696,Table7[#All],3,0)</f>
        <v>8.08</v>
      </c>
      <c r="E696" s="27" t="str">
        <f>VLOOKUP(A696,Table7[#All],4,0)</f>
        <v>No</v>
      </c>
      <c r="F696" s="27" t="str">
        <f>VLOOKUP(A696,Table7[#All],5,0)</f>
        <v>No</v>
      </c>
      <c r="G696" s="27" t="str">
        <f>VLOOKUP(A696,Table7[#All],6,0)</f>
        <v>No</v>
      </c>
      <c r="H696" s="27">
        <f>VLOOKUP(A696,'Medical Examination'!A695:M3030,11,0)</f>
        <v>3</v>
      </c>
      <c r="I696" s="27" t="str">
        <f>VLOOKUP(A696,'Medical Examination'!A695:M3030,10,0)</f>
        <v>No</v>
      </c>
      <c r="J696" s="27" t="str">
        <f>VLOOKUP(A696,'Medical Examination'!A695:M3030,12,0)</f>
        <v>Obesity</v>
      </c>
      <c r="K696" s="27" t="str">
        <f>VLOOKUP(A696,'Medical Examination'!A695:M3030,13,0)</f>
        <v>Diabetes</v>
      </c>
      <c r="L696" s="27" t="str">
        <f>VLOOKUP(A696,'Hospitalisation Details'!A695:R3038,17,0)</f>
        <v>20-Sep-1958</v>
      </c>
      <c r="M696" s="28">
        <f>VLOOKUP(A696,'Hospitalisation Details'!$A$1:$R$2344,6,0)</f>
        <v>14418.28</v>
      </c>
      <c r="N696" s="27" t="str">
        <f>VLOOKUP(A696,'Hospitalisation Details'!$A$1:$R$2344,14,0)</f>
        <v>tier - 2</v>
      </c>
      <c r="O696" s="27" t="str">
        <f>VLOOKUP(A696,'Hospitalisation Details'!$A$1:$R$2344,15,0)</f>
        <v>tier - 3</v>
      </c>
      <c r="P696" s="27" t="str">
        <f>VLOOKUP(A696,'Hospitalisation Details'!$A$1:$R$2344,16,0)</f>
        <v>R1013</v>
      </c>
      <c r="Q696" s="37">
        <f>VLOOKUP(A696,'Hospitalisation Details'!A695:R3038,18,0)</f>
        <v>64.715921347382391</v>
      </c>
    </row>
    <row r="697" spans="1:17" x14ac:dyDescent="0.25">
      <c r="A697" s="27" t="s">
        <v>1392</v>
      </c>
      <c r="B697" s="27" t="str">
        <f>VLOOKUP(A697,'Customer Name'!A696:E3031,4,0)</f>
        <v>Rich M</v>
      </c>
      <c r="C697" s="27">
        <f>VLOOKUP(A697,Table7[#All],2,0)</f>
        <v>38.19</v>
      </c>
      <c r="D697" s="27">
        <f>VLOOKUP(A697,Table7[#All],3,0)</f>
        <v>10.49</v>
      </c>
      <c r="E697" s="27" t="str">
        <f>VLOOKUP(A697,Table7[#All],4,0)</f>
        <v>No</v>
      </c>
      <c r="F697" s="27" t="str">
        <f>VLOOKUP(A697,Table7[#All],5,0)</f>
        <v>No</v>
      </c>
      <c r="G697" s="27" t="str">
        <f>VLOOKUP(A697,Table7[#All],6,0)</f>
        <v>No</v>
      </c>
      <c r="H697" s="27">
        <f>VLOOKUP(A697,'Medical Examination'!A696:M3031,11,0)</f>
        <v>3</v>
      </c>
      <c r="I697" s="27" t="str">
        <f>VLOOKUP(A697,'Medical Examination'!A696:M3031,10,0)</f>
        <v>No</v>
      </c>
      <c r="J697" s="27" t="str">
        <f>VLOOKUP(A697,'Medical Examination'!A696:M3031,12,0)</f>
        <v>Obesity</v>
      </c>
      <c r="K697" s="27" t="str">
        <f>VLOOKUP(A697,'Medical Examination'!A696:M3031,13,0)</f>
        <v>Diabetes</v>
      </c>
      <c r="L697" s="27" t="str">
        <f>VLOOKUP(A697,'Hospitalisation Details'!A696:R3039,17,0)</f>
        <v>29-Jul-1958</v>
      </c>
      <c r="M697" s="28">
        <f>VLOOKUP(A697,'Hospitalisation Details'!$A$1:$R$2344,6,0)</f>
        <v>14410.93</v>
      </c>
      <c r="N697" s="27" t="str">
        <f>VLOOKUP(A697,'Hospitalisation Details'!$A$1:$R$2344,14,0)</f>
        <v>tier - 2</v>
      </c>
      <c r="O697" s="27" t="str">
        <f>VLOOKUP(A697,'Hospitalisation Details'!$A$1:$R$2344,15,0)</f>
        <v>tier - 2</v>
      </c>
      <c r="P697" s="27" t="str">
        <f>VLOOKUP(A697,'Hospitalisation Details'!$A$1:$R$2344,16,0)</f>
        <v>R1016</v>
      </c>
      <c r="Q697" s="37">
        <f>VLOOKUP(A697,'Hospitalisation Details'!A696:R3039,18,0)</f>
        <v>64.861030448850912</v>
      </c>
    </row>
    <row r="698" spans="1:17" x14ac:dyDescent="0.25">
      <c r="A698" s="27" t="s">
        <v>1394</v>
      </c>
      <c r="B698" s="27" t="str">
        <f>VLOOKUP(A698,'Customer Name'!A697:E3032,4,0)</f>
        <v>Aaron C</v>
      </c>
      <c r="C698" s="27">
        <f>VLOOKUP(A698,Table7[#All],2,0)</f>
        <v>26.41</v>
      </c>
      <c r="D698" s="27">
        <f>VLOOKUP(A698,Table7[#All],3,0)</f>
        <v>8.11</v>
      </c>
      <c r="E698" s="27" t="str">
        <f>VLOOKUP(A698,Table7[#All],4,0)</f>
        <v>No</v>
      </c>
      <c r="F698" s="27" t="str">
        <f>VLOOKUP(A698,Table7[#All],5,0)</f>
        <v>No</v>
      </c>
      <c r="G698" s="27" t="str">
        <f>VLOOKUP(A698,Table7[#All],6,0)</f>
        <v>No</v>
      </c>
      <c r="H698" s="27">
        <f>VLOOKUP(A698,'Medical Examination'!A697:M3032,11,0)</f>
        <v>3</v>
      </c>
      <c r="I698" s="27" t="str">
        <f>VLOOKUP(A698,'Medical Examination'!A697:M3032,10,0)</f>
        <v>No</v>
      </c>
      <c r="J698" s="27" t="str">
        <f>VLOOKUP(A698,'Medical Examination'!A697:M3032,12,0)</f>
        <v>Overweight</v>
      </c>
      <c r="K698" s="27" t="str">
        <f>VLOOKUP(A698,'Medical Examination'!A697:M3032,13,0)</f>
        <v>Diabetes</v>
      </c>
      <c r="L698" s="27" t="str">
        <f>VLOOKUP(A698,'Hospitalisation Details'!A697:R3040,17,0)</f>
        <v>14-Sep-1958</v>
      </c>
      <c r="M698" s="28">
        <f>VLOOKUP(A698,'Hospitalisation Details'!$A$1:$R$2344,6,0)</f>
        <v>14394.56</v>
      </c>
      <c r="N698" s="27" t="str">
        <f>VLOOKUP(A698,'Hospitalisation Details'!$A$1:$R$2344,14,0)</f>
        <v>tier - 2</v>
      </c>
      <c r="O698" s="27" t="str">
        <f>VLOOKUP(A698,'Hospitalisation Details'!$A$1:$R$2344,15,0)</f>
        <v>tier - 1</v>
      </c>
      <c r="P698" s="27" t="str">
        <f>VLOOKUP(A698,'Hospitalisation Details'!$A$1:$R$2344,16,0)</f>
        <v>R1018</v>
      </c>
      <c r="Q698" s="37">
        <f>VLOOKUP(A698,'Hospitalisation Details'!A697:R3040,18,0)</f>
        <v>64.732348792831658</v>
      </c>
    </row>
    <row r="699" spans="1:17" x14ac:dyDescent="0.25">
      <c r="A699" s="27" t="s">
        <v>1396</v>
      </c>
      <c r="B699" s="27" t="str">
        <f>VLOOKUP(A699,'Customer Name'!A698:E3033,4,0)</f>
        <v>Kate</v>
      </c>
      <c r="C699" s="27">
        <f>VLOOKUP(A699,Table7[#All],2,0)</f>
        <v>28.785</v>
      </c>
      <c r="D699" s="27">
        <f>VLOOKUP(A699,Table7[#All],3,0)</f>
        <v>6.6</v>
      </c>
      <c r="E699" s="27" t="str">
        <f>VLOOKUP(A699,Table7[#All],4,0)</f>
        <v>No</v>
      </c>
      <c r="F699" s="27" t="str">
        <f>VLOOKUP(A699,Table7[#All],5,0)</f>
        <v>No</v>
      </c>
      <c r="G699" s="27" t="str">
        <f>VLOOKUP(A699,Table7[#All],6,0)</f>
        <v>No</v>
      </c>
      <c r="H699" s="27">
        <f>VLOOKUP(A699,'Medical Examination'!A698:M3033,11,0)</f>
        <v>0</v>
      </c>
      <c r="I699" s="27" t="str">
        <f>VLOOKUP(A699,'Medical Examination'!A698:M3033,10,0)</f>
        <v>No</v>
      </c>
      <c r="J699" s="27" t="str">
        <f>VLOOKUP(A699,'Medical Examination'!A698:M3033,12,0)</f>
        <v>Overweight</v>
      </c>
      <c r="K699" s="27" t="str">
        <f>VLOOKUP(A699,'Medical Examination'!A698:M3033,13,0)</f>
        <v>Diabetes</v>
      </c>
      <c r="L699" s="27" t="str">
        <f>VLOOKUP(A699,'Hospitalisation Details'!A698:R3041,17,0)</f>
        <v>22-Jun-1965</v>
      </c>
      <c r="M699" s="28">
        <f>VLOOKUP(A699,'Hospitalisation Details'!$A$1:$R$2344,6,0)</f>
        <v>14394.4</v>
      </c>
      <c r="N699" s="27" t="str">
        <f>VLOOKUP(A699,'Hospitalisation Details'!$A$1:$R$2344,14,0)</f>
        <v>tier - 2</v>
      </c>
      <c r="O699" s="27" t="str">
        <f>VLOOKUP(A699,'Hospitalisation Details'!$A$1:$R$2344,15,0)</f>
        <v>tier - 3</v>
      </c>
      <c r="P699" s="27" t="str">
        <f>VLOOKUP(A699,'Hospitalisation Details'!$A$1:$R$2344,16,0)</f>
        <v>R1024</v>
      </c>
      <c r="Q699" s="37">
        <f>VLOOKUP(A699,'Hospitalisation Details'!A698:R3041,18,0)</f>
        <v>57.962318437050442</v>
      </c>
    </row>
    <row r="700" spans="1:17" x14ac:dyDescent="0.25">
      <c r="A700" s="27" t="s">
        <v>1398</v>
      </c>
      <c r="B700" s="27" t="str">
        <f>VLOOKUP(A700,'Customer Name'!A699:E3034,4,0)</f>
        <v>Maria M</v>
      </c>
      <c r="C700" s="27">
        <f>VLOOKUP(A700,Table7[#All],2,0)</f>
        <v>26.695</v>
      </c>
      <c r="D700" s="27">
        <f>VLOOKUP(A700,Table7[#All],3,0)</f>
        <v>10.14</v>
      </c>
      <c r="E700" s="27" t="str">
        <f>VLOOKUP(A700,Table7[#All],4,0)</f>
        <v>yes</v>
      </c>
      <c r="F700" s="27" t="str">
        <f>VLOOKUP(A700,Table7[#All],5,0)</f>
        <v>No</v>
      </c>
      <c r="G700" s="27" t="str">
        <f>VLOOKUP(A700,Table7[#All],6,0)</f>
        <v>Yes</v>
      </c>
      <c r="H700" s="27">
        <f>VLOOKUP(A700,'Medical Examination'!A699:M3034,11,0)</f>
        <v>1</v>
      </c>
      <c r="I700" s="27" t="str">
        <f>VLOOKUP(A700,'Medical Examination'!A699:M3034,10,0)</f>
        <v>No</v>
      </c>
      <c r="J700" s="27" t="str">
        <f>VLOOKUP(A700,'Medical Examination'!A699:M3034,12,0)</f>
        <v>Overweight</v>
      </c>
      <c r="K700" s="27" t="str">
        <f>VLOOKUP(A700,'Medical Examination'!A699:M3034,13,0)</f>
        <v>Diabetes</v>
      </c>
      <c r="L700" s="27" t="str">
        <f>VLOOKUP(A700,'Hospitalisation Details'!A699:R3042,17,0)</f>
        <v>16-Jul-1963</v>
      </c>
      <c r="M700" s="28">
        <f>VLOOKUP(A700,'Hospitalisation Details'!$A$1:$R$2344,6,0)</f>
        <v>14382.71</v>
      </c>
      <c r="N700" s="27" t="str">
        <f>VLOOKUP(A700,'Hospitalisation Details'!$A$1:$R$2344,14,0)</f>
        <v>tier - 2</v>
      </c>
      <c r="O700" s="27" t="str">
        <f>VLOOKUP(A700,'Hospitalisation Details'!$A$1:$R$2344,15,0)</f>
        <v>tier - 2</v>
      </c>
      <c r="P700" s="27" t="str">
        <f>VLOOKUP(A700,'Hospitalisation Details'!$A$1:$R$2344,16,0)</f>
        <v>R1012</v>
      </c>
      <c r="Q700" s="37">
        <f>VLOOKUP(A700,'Hospitalisation Details'!A699:R3042,18,0)</f>
        <v>59.896633752244163</v>
      </c>
    </row>
    <row r="701" spans="1:17" x14ac:dyDescent="0.25">
      <c r="A701" s="27" t="s">
        <v>1400</v>
      </c>
      <c r="B701" s="27" t="str">
        <f>VLOOKUP(A701,'Customer Name'!A700:E3035,4,0)</f>
        <v>Daven W</v>
      </c>
      <c r="C701" s="27">
        <f>VLOOKUP(A701,Table7[#All],2,0)</f>
        <v>32.799999999999997</v>
      </c>
      <c r="D701" s="27">
        <f>VLOOKUP(A701,Table7[#All],3,0)</f>
        <v>6.06</v>
      </c>
      <c r="E701" s="27" t="str">
        <f>VLOOKUP(A701,Table7[#All],4,0)</f>
        <v>yes</v>
      </c>
      <c r="F701" s="27" t="str">
        <f>VLOOKUP(A701,Table7[#All],5,0)</f>
        <v>No</v>
      </c>
      <c r="G701" s="27" t="str">
        <f>VLOOKUP(A701,Table7[#All],6,0)</f>
        <v>No</v>
      </c>
      <c r="H701" s="27">
        <f>VLOOKUP(A701,'Medical Examination'!A700:M3035,11,0)</f>
        <v>1</v>
      </c>
      <c r="I701" s="27" t="str">
        <f>VLOOKUP(A701,'Medical Examination'!A700:M3035,10,0)</f>
        <v>No</v>
      </c>
      <c r="J701" s="27" t="str">
        <f>VLOOKUP(A701,'Medical Examination'!A700:M3035,12,0)</f>
        <v>Obesity</v>
      </c>
      <c r="K701" s="27" t="str">
        <f>VLOOKUP(A701,'Medical Examination'!A700:M3035,13,0)</f>
        <v>Prediabetes</v>
      </c>
      <c r="L701" s="27" t="str">
        <f>VLOOKUP(A701,'Hospitalisation Details'!A700:R3043,17,0)</f>
        <v>16-Nov-1988</v>
      </c>
      <c r="M701" s="28">
        <f>VLOOKUP(A701,'Hospitalisation Details'!$A$1:$R$2344,6,0)</f>
        <v>14358.36</v>
      </c>
      <c r="N701" s="27" t="str">
        <f>VLOOKUP(A701,'Hospitalisation Details'!$A$1:$R$2344,14,0)</f>
        <v>tier - 2</v>
      </c>
      <c r="O701" s="27" t="str">
        <f>VLOOKUP(A701,'Hospitalisation Details'!$A$1:$R$2344,15,0)</f>
        <v>tier - 2</v>
      </c>
      <c r="P701" s="27" t="str">
        <f>VLOOKUP(A701,'Hospitalisation Details'!$A$1:$R$2344,16,0)</f>
        <v>R1011</v>
      </c>
      <c r="Q701" s="37">
        <f>VLOOKUP(A701,'Hospitalisation Details'!A700:R3043,18,0)</f>
        <v>34.557152635181382</v>
      </c>
    </row>
    <row r="702" spans="1:17" x14ac:dyDescent="0.25">
      <c r="A702" s="27" t="s">
        <v>1402</v>
      </c>
      <c r="B702" s="27" t="str">
        <f>VLOOKUP(A702,'Customer Name'!A701:E3036,4,0)</f>
        <v>.  Brianne</v>
      </c>
      <c r="C702" s="27">
        <f>VLOOKUP(A702,Table7[#All],2,0)</f>
        <v>35.869999999999997</v>
      </c>
      <c r="D702" s="27">
        <f>VLOOKUP(A702,Table7[#All],3,0)</f>
        <v>9.91</v>
      </c>
      <c r="E702" s="27" t="str">
        <f>VLOOKUP(A702,Table7[#All],4,0)</f>
        <v>yes</v>
      </c>
      <c r="F702" s="27" t="str">
        <f>VLOOKUP(A702,Table7[#All],5,0)</f>
        <v>No</v>
      </c>
      <c r="G702" s="27" t="str">
        <f>VLOOKUP(A702,Table7[#All],6,0)</f>
        <v>No</v>
      </c>
      <c r="H702" s="27">
        <f>VLOOKUP(A702,'Medical Examination'!A701:M3036,11,0)</f>
        <v>0</v>
      </c>
      <c r="I702" s="27" t="str">
        <f>VLOOKUP(A702,'Medical Examination'!A701:M3036,10,0)</f>
        <v>No</v>
      </c>
      <c r="J702" s="27" t="str">
        <f>VLOOKUP(A702,'Medical Examination'!A701:M3036,12,0)</f>
        <v>Obesity</v>
      </c>
      <c r="K702" s="27" t="str">
        <f>VLOOKUP(A702,'Medical Examination'!A701:M3036,13,0)</f>
        <v>Diabetes</v>
      </c>
      <c r="L702" s="27" t="str">
        <f>VLOOKUP(A702,'Hospitalisation Details'!A701:R3044,17,0)</f>
        <v>10-Oct-1967</v>
      </c>
      <c r="M702" s="28">
        <f>VLOOKUP(A702,'Hospitalisation Details'!$A$1:$R$2344,6,0)</f>
        <v>14355.43</v>
      </c>
      <c r="N702" s="27" t="str">
        <f>VLOOKUP(A702,'Hospitalisation Details'!$A$1:$R$2344,14,0)</f>
        <v>tier - 2</v>
      </c>
      <c r="O702" s="27" t="str">
        <f>VLOOKUP(A702,'Hospitalisation Details'!$A$1:$R$2344,15,0)</f>
        <v>tier - 1</v>
      </c>
      <c r="P702" s="27" t="str">
        <f>VLOOKUP(A702,'Hospitalisation Details'!$A$1:$R$2344,16,0)</f>
        <v>R1026</v>
      </c>
      <c r="Q702" s="37">
        <f>VLOOKUP(A702,'Hospitalisation Details'!A701:R3044,18,0)</f>
        <v>55.661174888323167</v>
      </c>
    </row>
    <row r="703" spans="1:17" x14ac:dyDescent="0.25">
      <c r="A703" s="27" t="s">
        <v>1404</v>
      </c>
      <c r="B703" s="27" t="str">
        <f>VLOOKUP(A703,'Customer Name'!A702:E3037,4,0)</f>
        <v>Hiroki</v>
      </c>
      <c r="C703" s="27">
        <f>VLOOKUP(A703,Table7[#All],2,0)</f>
        <v>21.66</v>
      </c>
      <c r="D703" s="27">
        <f>VLOOKUP(A703,Table7[#All],3,0)</f>
        <v>4.1399999999999997</v>
      </c>
      <c r="E703" s="27" t="str">
        <f>VLOOKUP(A703,Table7[#All],4,0)</f>
        <v>yes</v>
      </c>
      <c r="F703" s="27" t="str">
        <f>VLOOKUP(A703,Table7[#All],5,0)</f>
        <v>No</v>
      </c>
      <c r="G703" s="27" t="str">
        <f>VLOOKUP(A703,Table7[#All],6,0)</f>
        <v>No</v>
      </c>
      <c r="H703" s="27">
        <f>VLOOKUP(A703,'Medical Examination'!A702:M3037,11,0)</f>
        <v>2</v>
      </c>
      <c r="I703" s="27" t="str">
        <f>VLOOKUP(A703,'Medical Examination'!A702:M3037,10,0)</f>
        <v>No</v>
      </c>
      <c r="J703" s="27" t="str">
        <f>VLOOKUP(A703,'Medical Examination'!A702:M3037,12,0)</f>
        <v>Normal Weight</v>
      </c>
      <c r="K703" s="27" t="str">
        <f>VLOOKUP(A703,'Medical Examination'!A702:M3037,13,0)</f>
        <v>Normal</v>
      </c>
      <c r="L703" s="27" t="str">
        <f>VLOOKUP(A703,'Hospitalisation Details'!A702:R3045,17,0)</f>
        <v>24-Dec-1959</v>
      </c>
      <c r="M703" s="28">
        <f>VLOOKUP(A703,'Hospitalisation Details'!$A$1:$R$2344,6,0)</f>
        <v>14349.85</v>
      </c>
      <c r="N703" s="27" t="str">
        <f>VLOOKUP(A703,'Hospitalisation Details'!$A$1:$R$2344,14,0)</f>
        <v>tier - 2</v>
      </c>
      <c r="O703" s="27" t="str">
        <f>VLOOKUP(A703,'Hospitalisation Details'!$A$1:$R$2344,15,0)</f>
        <v>tier - 2</v>
      </c>
      <c r="P703" s="27" t="str">
        <f>VLOOKUP(A703,'Hospitalisation Details'!$A$1:$R$2344,16,0)</f>
        <v>R1012</v>
      </c>
      <c r="Q703" s="37">
        <f>VLOOKUP(A703,'Hospitalisation Details'!A702:R3045,18,0)</f>
        <v>63.45583589570785</v>
      </c>
    </row>
    <row r="704" spans="1:17" x14ac:dyDescent="0.25">
      <c r="A704" s="27" t="s">
        <v>1406</v>
      </c>
      <c r="B704" s="27" t="str">
        <f>VLOOKUP(A704,'Customer Name'!A703:E3038,4,0)</f>
        <v>Anders</v>
      </c>
      <c r="C704" s="27">
        <f>VLOOKUP(A704,Table7[#All],2,0)</f>
        <v>37.72</v>
      </c>
      <c r="D704" s="27">
        <f>VLOOKUP(A704,Table7[#All],3,0)</f>
        <v>4.38</v>
      </c>
      <c r="E704" s="27" t="str">
        <f>VLOOKUP(A704,Table7[#All],4,0)</f>
        <v>yes</v>
      </c>
      <c r="F704" s="27" t="str">
        <f>VLOOKUP(A704,Table7[#All],5,0)</f>
        <v>No</v>
      </c>
      <c r="G704" s="27" t="str">
        <f>VLOOKUP(A704,Table7[#All],6,0)</f>
        <v>Yes</v>
      </c>
      <c r="H704" s="27">
        <f>VLOOKUP(A704,'Medical Examination'!A703:M3038,11,0)</f>
        <v>1</v>
      </c>
      <c r="I704" s="27" t="str">
        <f>VLOOKUP(A704,'Medical Examination'!A703:M3038,10,0)</f>
        <v>No</v>
      </c>
      <c r="J704" s="27" t="str">
        <f>VLOOKUP(A704,'Medical Examination'!A703:M3038,12,0)</f>
        <v>Obesity</v>
      </c>
      <c r="K704" s="27" t="str">
        <f>VLOOKUP(A704,'Medical Examination'!A703:M3038,13,0)</f>
        <v>Normal</v>
      </c>
      <c r="L704" s="27" t="str">
        <f>VLOOKUP(A704,'Hospitalisation Details'!A703:R3046,17,0)</f>
        <v>26-Sep-1969</v>
      </c>
      <c r="M704" s="28">
        <f>VLOOKUP(A704,'Hospitalisation Details'!$A$1:$R$2344,6,0)</f>
        <v>14337.91</v>
      </c>
      <c r="N704" s="27" t="str">
        <f>VLOOKUP(A704,'Hospitalisation Details'!$A$1:$R$2344,14,0)</f>
        <v>tier - 2</v>
      </c>
      <c r="O704" s="27" t="str">
        <f>VLOOKUP(A704,'Hospitalisation Details'!$A$1:$R$2344,15,0)</f>
        <v>tier - 3</v>
      </c>
      <c r="P704" s="27" t="str">
        <f>VLOOKUP(A704,'Hospitalisation Details'!$A$1:$R$2344,16,0)</f>
        <v>R1022</v>
      </c>
      <c r="Q704" s="37">
        <f>VLOOKUP(A704,'Hospitalisation Details'!A703:R3046,18,0)</f>
        <v>53.69947232178415</v>
      </c>
    </row>
    <row r="705" spans="1:17" x14ac:dyDescent="0.25">
      <c r="A705" s="27" t="s">
        <v>1408</v>
      </c>
      <c r="B705" s="27" t="str">
        <f>VLOOKUP(A705,'Customer Name'!A704:E3039,4,0)</f>
        <v>Danielle</v>
      </c>
      <c r="C705" s="27">
        <f>VLOOKUP(A705,Table7[#All],2,0)</f>
        <v>39.700000000000003</v>
      </c>
      <c r="D705" s="27">
        <f>VLOOKUP(A705,Table7[#All],3,0)</f>
        <v>9.83</v>
      </c>
      <c r="E705" s="27" t="str">
        <f>VLOOKUP(A705,Table7[#All],4,0)</f>
        <v>No</v>
      </c>
      <c r="F705" s="27" t="str">
        <f>VLOOKUP(A705,Table7[#All],5,0)</f>
        <v>No</v>
      </c>
      <c r="G705" s="27" t="str">
        <f>VLOOKUP(A705,Table7[#All],6,0)</f>
        <v>No</v>
      </c>
      <c r="H705" s="27">
        <f>VLOOKUP(A705,'Medical Examination'!A704:M3039,11,0)</f>
        <v>3</v>
      </c>
      <c r="I705" s="27" t="str">
        <f>VLOOKUP(A705,'Medical Examination'!A704:M3039,10,0)</f>
        <v>No</v>
      </c>
      <c r="J705" s="27" t="str">
        <f>VLOOKUP(A705,'Medical Examination'!A704:M3039,12,0)</f>
        <v>Obesity</v>
      </c>
      <c r="K705" s="27" t="str">
        <f>VLOOKUP(A705,'Medical Examination'!A704:M3039,13,0)</f>
        <v>Diabetes</v>
      </c>
      <c r="L705" s="27" t="str">
        <f>VLOOKUP(A705,'Hospitalisation Details'!A704:R3047,17,0)</f>
        <v>10-Jul-1958</v>
      </c>
      <c r="M705" s="28">
        <f>VLOOKUP(A705,'Hospitalisation Details'!$A$1:$R$2344,6,0)</f>
        <v>14319.03</v>
      </c>
      <c r="N705" s="27" t="str">
        <f>VLOOKUP(A705,'Hospitalisation Details'!$A$1:$R$2344,14,0)</f>
        <v>tier - 2</v>
      </c>
      <c r="O705" s="27" t="str">
        <f>VLOOKUP(A705,'Hospitalisation Details'!$A$1:$R$2344,15,0)</f>
        <v>tier - 2</v>
      </c>
      <c r="P705" s="27" t="str">
        <f>VLOOKUP(A705,'Hospitalisation Details'!$A$1:$R$2344,16,0)</f>
        <v>R1011</v>
      </c>
      <c r="Q705" s="37">
        <f>VLOOKUP(A705,'Hospitalisation Details'!A704:R3047,18,0)</f>
        <v>64.913050692773581</v>
      </c>
    </row>
    <row r="706" spans="1:17" x14ac:dyDescent="0.25">
      <c r="A706" s="27" t="s">
        <v>1410</v>
      </c>
      <c r="B706" s="27" t="str">
        <f>VLOOKUP(A706,'Customer Name'!A705:E3040,4,0)</f>
        <v>Candace N</v>
      </c>
      <c r="C706" s="27">
        <f>VLOOKUP(A706,Table7[#All],2,0)</f>
        <v>35.97</v>
      </c>
      <c r="D706" s="27">
        <f>VLOOKUP(A706,Table7[#All],3,0)</f>
        <v>11.08</v>
      </c>
      <c r="E706" s="27" t="str">
        <f>VLOOKUP(A706,Table7[#All],4,0)</f>
        <v>No</v>
      </c>
      <c r="F706" s="27" t="str">
        <f>VLOOKUP(A706,Table7[#All],5,0)</f>
        <v>No</v>
      </c>
      <c r="G706" s="27" t="str">
        <f>VLOOKUP(A706,Table7[#All],6,0)</f>
        <v>No</v>
      </c>
      <c r="H706" s="27">
        <f>VLOOKUP(A706,'Medical Examination'!A705:M3040,11,0)</f>
        <v>3</v>
      </c>
      <c r="I706" s="27" t="str">
        <f>VLOOKUP(A706,'Medical Examination'!A705:M3040,10,0)</f>
        <v>No</v>
      </c>
      <c r="J706" s="27" t="str">
        <f>VLOOKUP(A706,'Medical Examination'!A705:M3040,12,0)</f>
        <v>Obesity</v>
      </c>
      <c r="K706" s="27" t="str">
        <f>VLOOKUP(A706,'Medical Examination'!A705:M3040,13,0)</f>
        <v>Diabetes</v>
      </c>
      <c r="L706" s="27" t="str">
        <f>VLOOKUP(A706,'Hospitalisation Details'!A705:R3048,17,0)</f>
        <v>15-Oct-1958</v>
      </c>
      <c r="M706" s="28">
        <f>VLOOKUP(A706,'Hospitalisation Details'!$A$1:$R$2344,6,0)</f>
        <v>14313.85</v>
      </c>
      <c r="N706" s="27" t="str">
        <f>VLOOKUP(A706,'Hospitalisation Details'!$A$1:$R$2344,14,0)</f>
        <v>tier - 2</v>
      </c>
      <c r="O706" s="27" t="str">
        <f>VLOOKUP(A706,'Hospitalisation Details'!$A$1:$R$2344,15,0)</f>
        <v>tier - 3</v>
      </c>
      <c r="P706" s="27" t="str">
        <f>VLOOKUP(A706,'Hospitalisation Details'!$A$1:$R$2344,16,0)</f>
        <v>R1013</v>
      </c>
      <c r="Q706" s="37">
        <f>VLOOKUP(A706,'Hospitalisation Details'!A705:R3048,18,0)</f>
        <v>64.647473658010455</v>
      </c>
    </row>
    <row r="707" spans="1:17" x14ac:dyDescent="0.25">
      <c r="A707" s="27" t="s">
        <v>1412</v>
      </c>
      <c r="B707" s="27" t="str">
        <f>VLOOKUP(A707,'Customer Name'!A706:E3041,4,0)</f>
        <v>Bruno F.</v>
      </c>
      <c r="C707" s="27">
        <f>VLOOKUP(A707,Table7[#All],2,0)</f>
        <v>37.85</v>
      </c>
      <c r="D707" s="27">
        <f>VLOOKUP(A707,Table7[#All],3,0)</f>
        <v>11.01</v>
      </c>
      <c r="E707" s="27" t="str">
        <f>VLOOKUP(A707,Table7[#All],4,0)</f>
        <v>No</v>
      </c>
      <c r="F707" s="27" t="str">
        <f>VLOOKUP(A707,Table7[#All],5,0)</f>
        <v>No</v>
      </c>
      <c r="G707" s="27" t="str">
        <f>VLOOKUP(A707,Table7[#All],6,0)</f>
        <v>No</v>
      </c>
      <c r="H707" s="27">
        <f>VLOOKUP(A707,'Medical Examination'!A706:M3041,11,0)</f>
        <v>0</v>
      </c>
      <c r="I707" s="27" t="str">
        <f>VLOOKUP(A707,'Medical Examination'!A706:M3041,10,0)</f>
        <v>No</v>
      </c>
      <c r="J707" s="27" t="str">
        <f>VLOOKUP(A707,'Medical Examination'!A706:M3041,12,0)</f>
        <v>Obesity</v>
      </c>
      <c r="K707" s="27" t="str">
        <f>VLOOKUP(A707,'Medical Examination'!A706:M3041,13,0)</f>
        <v>Diabetes</v>
      </c>
      <c r="L707" s="27" t="str">
        <f>VLOOKUP(A707,'Hospitalisation Details'!A706:R3049,17,0)</f>
        <v>15-Dec-1968</v>
      </c>
      <c r="M707" s="28">
        <f>VLOOKUP(A707,'Hospitalisation Details'!$A$1:$R$2344,6,0)</f>
        <v>14285.9</v>
      </c>
      <c r="N707" s="27" t="str">
        <f>VLOOKUP(A707,'Hospitalisation Details'!$A$1:$R$2344,14,0)</f>
        <v>tier - 2</v>
      </c>
      <c r="O707" s="27" t="str">
        <f>VLOOKUP(A707,'Hospitalisation Details'!$A$1:$R$2344,15,0)</f>
        <v>tier - 3</v>
      </c>
      <c r="P707" s="27" t="str">
        <f>VLOOKUP(A707,'Hospitalisation Details'!$A$1:$R$2344,16,0)</f>
        <v>R1012</v>
      </c>
      <c r="Q707" s="37">
        <f>VLOOKUP(A707,'Hospitalisation Details'!A706:R3049,18,0)</f>
        <v>54.477754962354553</v>
      </c>
    </row>
    <row r="708" spans="1:17" x14ac:dyDescent="0.25">
      <c r="A708" s="27" t="s">
        <v>1414</v>
      </c>
      <c r="B708" s="27" t="str">
        <f>VLOOKUP(A708,'Customer Name'!A707:E3042,4,0)</f>
        <v>Emily</v>
      </c>
      <c r="C708" s="27">
        <f>VLOOKUP(A708,Table7[#All],2,0)</f>
        <v>21.66</v>
      </c>
      <c r="D708" s="27">
        <f>VLOOKUP(A708,Table7[#All],3,0)</f>
        <v>4.37</v>
      </c>
      <c r="E708" s="27" t="str">
        <f>VLOOKUP(A708,Table7[#All],4,0)</f>
        <v>No</v>
      </c>
      <c r="F708" s="27" t="str">
        <f>VLOOKUP(A708,Table7[#All],5,0)</f>
        <v>yes</v>
      </c>
      <c r="G708" s="27" t="str">
        <f>VLOOKUP(A708,Table7[#All],6,0)</f>
        <v>No</v>
      </c>
      <c r="H708" s="27">
        <f>VLOOKUP(A708,'Medical Examination'!A707:M3042,11,0)</f>
        <v>1</v>
      </c>
      <c r="I708" s="27" t="str">
        <f>VLOOKUP(A708,'Medical Examination'!A707:M3042,10,0)</f>
        <v>yes</v>
      </c>
      <c r="J708" s="27" t="str">
        <f>VLOOKUP(A708,'Medical Examination'!A707:M3042,12,0)</f>
        <v>Normal Weight</v>
      </c>
      <c r="K708" s="27" t="str">
        <f>VLOOKUP(A708,'Medical Examination'!A707:M3042,13,0)</f>
        <v>Normal</v>
      </c>
      <c r="L708" s="27" t="str">
        <f>VLOOKUP(A708,'Hospitalisation Details'!A707:R3050,17,0)</f>
        <v>6-Sep-2004</v>
      </c>
      <c r="M708" s="28">
        <f>VLOOKUP(A708,'Hospitalisation Details'!$A$1:$R$2344,6,0)</f>
        <v>14283.46</v>
      </c>
      <c r="N708" s="27" t="str">
        <f>VLOOKUP(A708,'Hospitalisation Details'!$A$1:$R$2344,14,0)</f>
        <v>tier - 2</v>
      </c>
      <c r="O708" s="27" t="str">
        <f>VLOOKUP(A708,'Hospitalisation Details'!$A$1:$R$2344,15,0)</f>
        <v>tier - 2</v>
      </c>
      <c r="P708" s="27" t="str">
        <f>VLOOKUP(A708,'Hospitalisation Details'!$A$1:$R$2344,16,0)</f>
        <v>R1024</v>
      </c>
      <c r="Q708" s="37">
        <f>VLOOKUP(A708,'Hospitalisation Details'!A707:R3050,18,0)</f>
        <v>18.751540041067763</v>
      </c>
    </row>
    <row r="709" spans="1:17" x14ac:dyDescent="0.25">
      <c r="A709" s="27" t="s">
        <v>1416</v>
      </c>
      <c r="B709" s="27" t="str">
        <f>VLOOKUP(A709,'Customer Name'!A708:E3043,4,0)</f>
        <v>.  Katie</v>
      </c>
      <c r="C709" s="27">
        <f>VLOOKUP(A709,Table7[#All],2,0)</f>
        <v>39.369999999999997</v>
      </c>
      <c r="D709" s="27">
        <f>VLOOKUP(A709,Table7[#All],3,0)</f>
        <v>5.91</v>
      </c>
      <c r="E709" s="27" t="str">
        <f>VLOOKUP(A709,Table7[#All],4,0)</f>
        <v>No</v>
      </c>
      <c r="F709" s="27" t="str">
        <f>VLOOKUP(A709,Table7[#All],5,0)</f>
        <v>No</v>
      </c>
      <c r="G709" s="27" t="str">
        <f>VLOOKUP(A709,Table7[#All],6,0)</f>
        <v>No</v>
      </c>
      <c r="H709" s="27">
        <f>VLOOKUP(A709,'Medical Examination'!A708:M3043,11,0)</f>
        <v>2</v>
      </c>
      <c r="I709" s="27" t="str">
        <f>VLOOKUP(A709,'Medical Examination'!A708:M3043,10,0)</f>
        <v>No</v>
      </c>
      <c r="J709" s="27" t="str">
        <f>VLOOKUP(A709,'Medical Examination'!A708:M3043,12,0)</f>
        <v>Obesity</v>
      </c>
      <c r="K709" s="27" t="str">
        <f>VLOOKUP(A709,'Medical Examination'!A708:M3043,13,0)</f>
        <v>Prediabetes</v>
      </c>
      <c r="L709" s="27" t="str">
        <f>VLOOKUP(A709,'Hospitalisation Details'!A708:R3051,17,0)</f>
        <v>13-Jul-1972</v>
      </c>
      <c r="M709" s="28">
        <f>VLOOKUP(A709,'Hospitalisation Details'!$A$1:$R$2344,6,0)</f>
        <v>14258.33</v>
      </c>
      <c r="N709" s="27" t="str">
        <f>VLOOKUP(A709,'Hospitalisation Details'!$A$1:$R$2344,14,0)</f>
        <v>tier - 2</v>
      </c>
      <c r="O709" s="27" t="str">
        <f>VLOOKUP(A709,'Hospitalisation Details'!$A$1:$R$2344,15,0)</f>
        <v>tier - 2</v>
      </c>
      <c r="P709" s="27" t="str">
        <f>VLOOKUP(A709,'Hospitalisation Details'!$A$1:$R$2344,16,0)</f>
        <v>R1026</v>
      </c>
      <c r="Q709" s="37">
        <f>VLOOKUP(A709,'Hospitalisation Details'!A708:R3051,18,0)</f>
        <v>50.902121834360024</v>
      </c>
    </row>
    <row r="710" spans="1:17" x14ac:dyDescent="0.25">
      <c r="A710" s="27" t="s">
        <v>1418</v>
      </c>
      <c r="B710" s="27" t="str">
        <f>VLOOKUP(A710,'Customer Name'!A709:E3044,4,0)</f>
        <v>.  Sally</v>
      </c>
      <c r="C710" s="27">
        <f>VLOOKUP(A710,Table7[#All],2,0)</f>
        <v>40.880000000000003</v>
      </c>
      <c r="D710" s="27">
        <f>VLOOKUP(A710,Table7[#All],3,0)</f>
        <v>7.65</v>
      </c>
      <c r="E710" s="27" t="str">
        <f>VLOOKUP(A710,Table7[#All],4,0)</f>
        <v>No</v>
      </c>
      <c r="F710" s="27" t="str">
        <f>VLOOKUP(A710,Table7[#All],5,0)</f>
        <v>No</v>
      </c>
      <c r="G710" s="27" t="str">
        <f>VLOOKUP(A710,Table7[#All],6,0)</f>
        <v>No</v>
      </c>
      <c r="H710" s="27">
        <f>VLOOKUP(A710,'Medical Examination'!A709:M3044,11,0)</f>
        <v>0</v>
      </c>
      <c r="I710" s="27" t="str">
        <f>VLOOKUP(A710,'Medical Examination'!A709:M3044,10,0)</f>
        <v>No</v>
      </c>
      <c r="J710" s="27" t="str">
        <f>VLOOKUP(A710,'Medical Examination'!A709:M3044,12,0)</f>
        <v>Obesity</v>
      </c>
      <c r="K710" s="27" t="str">
        <f>VLOOKUP(A710,'Medical Examination'!A709:M3044,13,0)</f>
        <v>Diabetes</v>
      </c>
      <c r="L710" s="27" t="str">
        <f>VLOOKUP(A710,'Hospitalisation Details'!A709:R3052,17,0)</f>
        <v>26-Dec-1974</v>
      </c>
      <c r="M710" s="28">
        <f>VLOOKUP(A710,'Hospitalisation Details'!$A$1:$R$2344,6,0)</f>
        <v>14256.79</v>
      </c>
      <c r="N710" s="27" t="str">
        <f>VLOOKUP(A710,'Hospitalisation Details'!$A$1:$R$2344,14,0)</f>
        <v>tier - 2</v>
      </c>
      <c r="O710" s="27" t="str">
        <f>VLOOKUP(A710,'Hospitalisation Details'!$A$1:$R$2344,15,0)</f>
        <v>tier - 2</v>
      </c>
      <c r="P710" s="27" t="str">
        <f>VLOOKUP(A710,'Hospitalisation Details'!$A$1:$R$2344,16,0)</f>
        <v>R1026</v>
      </c>
      <c r="Q710" s="37">
        <f>VLOOKUP(A710,'Hospitalisation Details'!A709:R3052,18,0)</f>
        <v>48.450334026941185</v>
      </c>
    </row>
    <row r="711" spans="1:17" x14ac:dyDescent="0.25">
      <c r="A711" s="27" t="s">
        <v>1420</v>
      </c>
      <c r="B711" s="27" t="str">
        <f>VLOOKUP(A711,'Customer Name'!A710:E3045,4,0)</f>
        <v>Meaghan J</v>
      </c>
      <c r="C711" s="27">
        <f>VLOOKUP(A711,Table7[#All],2,0)</f>
        <v>26.22</v>
      </c>
      <c r="D711" s="27">
        <f>VLOOKUP(A711,Table7[#All],3,0)</f>
        <v>5.37</v>
      </c>
      <c r="E711" s="27" t="str">
        <f>VLOOKUP(A711,Table7[#All],4,0)</f>
        <v>yes</v>
      </c>
      <c r="F711" s="27" t="str">
        <f>VLOOKUP(A711,Table7[#All],5,0)</f>
        <v>No</v>
      </c>
      <c r="G711" s="27" t="str">
        <f>VLOOKUP(A711,Table7[#All],6,0)</f>
        <v>No</v>
      </c>
      <c r="H711" s="27">
        <f>VLOOKUP(A711,'Medical Examination'!A710:M3045,11,0)</f>
        <v>2</v>
      </c>
      <c r="I711" s="27" t="str">
        <f>VLOOKUP(A711,'Medical Examination'!A710:M3045,10,0)</f>
        <v>No</v>
      </c>
      <c r="J711" s="27" t="str">
        <f>VLOOKUP(A711,'Medical Examination'!A710:M3045,12,0)</f>
        <v>Overweight</v>
      </c>
      <c r="K711" s="27" t="str">
        <f>VLOOKUP(A711,'Medical Examination'!A710:M3045,13,0)</f>
        <v>Normal</v>
      </c>
      <c r="L711" s="27" t="str">
        <f>VLOOKUP(A711,'Hospitalisation Details'!A710:R3053,17,0)</f>
        <v>8-Nov-1959</v>
      </c>
      <c r="M711" s="28">
        <f>VLOOKUP(A711,'Hospitalisation Details'!$A$1:$R$2344,6,0)</f>
        <v>14256.19</v>
      </c>
      <c r="N711" s="27" t="str">
        <f>VLOOKUP(A711,'Hospitalisation Details'!$A$1:$R$2344,14,0)</f>
        <v>tier - 2</v>
      </c>
      <c r="O711" s="27" t="str">
        <f>VLOOKUP(A711,'Hospitalisation Details'!$A$1:$R$2344,15,0)</f>
        <v>tier - 3</v>
      </c>
      <c r="P711" s="27" t="str">
        <f>VLOOKUP(A711,'Hospitalisation Details'!$A$1:$R$2344,16,0)</f>
        <v>R1012</v>
      </c>
      <c r="Q711" s="37">
        <f>VLOOKUP(A711,'Hospitalisation Details'!A710:R3053,18,0)</f>
        <v>63.581778358114654</v>
      </c>
    </row>
    <row r="712" spans="1:17" x14ac:dyDescent="0.25">
      <c r="A712" s="27" t="s">
        <v>1422</v>
      </c>
      <c r="B712" s="27" t="str">
        <f>VLOOKUP(A712,'Customer Name'!A711:E3046,4,0)</f>
        <v>Rina</v>
      </c>
      <c r="C712" s="27">
        <f>VLOOKUP(A712,Table7[#All],2,0)</f>
        <v>25.08</v>
      </c>
      <c r="D712" s="27">
        <f>VLOOKUP(A712,Table7[#All],3,0)</f>
        <v>5.75</v>
      </c>
      <c r="E712" s="27" t="str">
        <f>VLOOKUP(A712,Table7[#All],4,0)</f>
        <v>yes</v>
      </c>
      <c r="F712" s="27" t="str">
        <f>VLOOKUP(A712,Table7[#All],5,0)</f>
        <v>No</v>
      </c>
      <c r="G712" s="27" t="str">
        <f>VLOOKUP(A712,Table7[#All],6,0)</f>
        <v>No</v>
      </c>
      <c r="H712" s="27">
        <f>VLOOKUP(A712,'Medical Examination'!A711:M3046,11,0)</f>
        <v>2</v>
      </c>
      <c r="I712" s="27" t="str">
        <f>VLOOKUP(A712,'Medical Examination'!A711:M3046,10,0)</f>
        <v>No</v>
      </c>
      <c r="J712" s="27" t="str">
        <f>VLOOKUP(A712,'Medical Examination'!A711:M3046,12,0)</f>
        <v>Overweight</v>
      </c>
      <c r="K712" s="27" t="str">
        <f>VLOOKUP(A712,'Medical Examination'!A711:M3046,13,0)</f>
        <v>Prediabetes</v>
      </c>
      <c r="L712" s="27" t="str">
        <f>VLOOKUP(A712,'Hospitalisation Details'!A711:R3054,17,0)</f>
        <v>10-Oct-1959</v>
      </c>
      <c r="M712" s="28">
        <f>VLOOKUP(A712,'Hospitalisation Details'!$A$1:$R$2344,6,0)</f>
        <v>14254.61</v>
      </c>
      <c r="N712" s="27" t="str">
        <f>VLOOKUP(A712,'Hospitalisation Details'!$A$1:$R$2344,14,0)</f>
        <v>tier - 2</v>
      </c>
      <c r="O712" s="27" t="str">
        <f>VLOOKUP(A712,'Hospitalisation Details'!$A$1:$R$2344,15,0)</f>
        <v>tier - 1</v>
      </c>
      <c r="P712" s="27" t="str">
        <f>VLOOKUP(A712,'Hospitalisation Details'!$A$1:$R$2344,16,0)</f>
        <v>R1012</v>
      </c>
      <c r="Q712" s="37">
        <f>VLOOKUP(A712,'Hospitalisation Details'!A711:R3054,18,0)</f>
        <v>63.661176867023293</v>
      </c>
    </row>
    <row r="713" spans="1:17" x14ac:dyDescent="0.25">
      <c r="A713" s="27" t="s">
        <v>1424</v>
      </c>
      <c r="B713" s="27" t="str">
        <f>VLOOKUP(A713,'Customer Name'!A712:E3047,4,0)</f>
        <v>Kristin P.</v>
      </c>
      <c r="C713" s="27">
        <f>VLOOKUP(A713,Table7[#All],2,0)</f>
        <v>39.1</v>
      </c>
      <c r="D713" s="27">
        <f>VLOOKUP(A713,Table7[#All],3,0)</f>
        <v>6.79</v>
      </c>
      <c r="E713" s="27" t="str">
        <f>VLOOKUP(A713,Table7[#All],4,0)</f>
        <v>yes</v>
      </c>
      <c r="F713" s="27" t="str">
        <f>VLOOKUP(A713,Table7[#All],5,0)</f>
        <v>No</v>
      </c>
      <c r="G713" s="27" t="str">
        <f>VLOOKUP(A713,Table7[#All],6,0)</f>
        <v>No</v>
      </c>
      <c r="H713" s="27">
        <f>VLOOKUP(A713,'Medical Examination'!A712:M3047,11,0)</f>
        <v>2</v>
      </c>
      <c r="I713" s="27" t="str">
        <f>VLOOKUP(A713,'Medical Examination'!A712:M3047,10,0)</f>
        <v>No</v>
      </c>
      <c r="J713" s="27" t="str">
        <f>VLOOKUP(A713,'Medical Examination'!A712:M3047,12,0)</f>
        <v>Obesity</v>
      </c>
      <c r="K713" s="27" t="str">
        <f>VLOOKUP(A713,'Medical Examination'!A712:M3047,13,0)</f>
        <v>Diabetes</v>
      </c>
      <c r="L713" s="27" t="str">
        <f>VLOOKUP(A713,'Hospitalisation Details'!A712:R3055,17,0)</f>
        <v>25-Sep-1961</v>
      </c>
      <c r="M713" s="28">
        <f>VLOOKUP(A713,'Hospitalisation Details'!$A$1:$R$2344,6,0)</f>
        <v>14235.07</v>
      </c>
      <c r="N713" s="27" t="str">
        <f>VLOOKUP(A713,'Hospitalisation Details'!$A$1:$R$2344,14,0)</f>
        <v>tier - 2</v>
      </c>
      <c r="O713" s="27" t="str">
        <f>VLOOKUP(A713,'Hospitalisation Details'!$A$1:$R$2344,15,0)</f>
        <v>tier - 1</v>
      </c>
      <c r="P713" s="27" t="str">
        <f>VLOOKUP(A713,'Hospitalisation Details'!$A$1:$R$2344,16,0)</f>
        <v>R1011</v>
      </c>
      <c r="Q713" s="37">
        <f>VLOOKUP(A713,'Hospitalisation Details'!A712:R3055,18,0)</f>
        <v>61.702216427640153</v>
      </c>
    </row>
    <row r="714" spans="1:17" x14ac:dyDescent="0.25">
      <c r="A714" s="27" t="s">
        <v>1426</v>
      </c>
      <c r="B714" s="27" t="str">
        <f>VLOOKUP(A714,'Customer Name'!A713:E3048,4,0)</f>
        <v>Albert</v>
      </c>
      <c r="C714" s="27">
        <f>VLOOKUP(A714,Table7[#All],2,0)</f>
        <v>37.905000000000001</v>
      </c>
      <c r="D714" s="27">
        <f>VLOOKUP(A714,Table7[#All],3,0)</f>
        <v>7.03</v>
      </c>
      <c r="E714" s="27" t="str">
        <f>VLOOKUP(A714,Table7[#All],4,0)</f>
        <v>No</v>
      </c>
      <c r="F714" s="27" t="str">
        <f>VLOOKUP(A714,Table7[#All],5,0)</f>
        <v>No</v>
      </c>
      <c r="G714" s="27" t="str">
        <f>VLOOKUP(A714,Table7[#All],6,0)</f>
        <v>No</v>
      </c>
      <c r="H714" s="27">
        <f>VLOOKUP(A714,'Medical Examination'!A713:M3048,11,0)</f>
        <v>3</v>
      </c>
      <c r="I714" s="27" t="str">
        <f>VLOOKUP(A714,'Medical Examination'!A713:M3048,10,0)</f>
        <v>No</v>
      </c>
      <c r="J714" s="27" t="str">
        <f>VLOOKUP(A714,'Medical Examination'!A713:M3048,12,0)</f>
        <v>Obesity</v>
      </c>
      <c r="K714" s="27" t="str">
        <f>VLOOKUP(A714,'Medical Examination'!A713:M3048,13,0)</f>
        <v>Diabetes</v>
      </c>
      <c r="L714" s="27" t="str">
        <f>VLOOKUP(A714,'Hospitalisation Details'!A713:R3056,17,0)</f>
        <v>21-Sep-1958</v>
      </c>
      <c r="M714" s="28">
        <f>VLOOKUP(A714,'Hospitalisation Details'!$A$1:$R$2344,6,0)</f>
        <v>14210.54</v>
      </c>
      <c r="N714" s="27" t="str">
        <f>VLOOKUP(A714,'Hospitalisation Details'!$A$1:$R$2344,14,0)</f>
        <v>tier - 2</v>
      </c>
      <c r="O714" s="27" t="str">
        <f>VLOOKUP(A714,'Hospitalisation Details'!$A$1:$R$2344,15,0)</f>
        <v>tier - 2</v>
      </c>
      <c r="P714" s="27" t="str">
        <f>VLOOKUP(A714,'Hospitalisation Details'!$A$1:$R$2344,16,0)</f>
        <v>R1012</v>
      </c>
      <c r="Q714" s="37">
        <f>VLOOKUP(A714,'Hospitalisation Details'!A713:R3056,18,0)</f>
        <v>64.713183439807509</v>
      </c>
    </row>
    <row r="715" spans="1:17" x14ac:dyDescent="0.25">
      <c r="A715" s="27" t="s">
        <v>1428</v>
      </c>
      <c r="B715" s="27" t="str">
        <f>VLOOKUP(A715,'Customer Name'!A714:E3049,4,0)</f>
        <v>.  Ashley</v>
      </c>
      <c r="C715" s="27">
        <f>VLOOKUP(A715,Table7[#All],2,0)</f>
        <v>43.35</v>
      </c>
      <c r="D715" s="27">
        <f>VLOOKUP(A715,Table7[#All],3,0)</f>
        <v>5.41</v>
      </c>
      <c r="E715" s="27" t="str">
        <f>VLOOKUP(A715,Table7[#All],4,0)</f>
        <v>yes</v>
      </c>
      <c r="F715" s="27" t="str">
        <f>VLOOKUP(A715,Table7[#All],5,0)</f>
        <v>No</v>
      </c>
      <c r="G715" s="27" t="str">
        <f>VLOOKUP(A715,Table7[#All],6,0)</f>
        <v>Yes</v>
      </c>
      <c r="H715" s="27">
        <f>VLOOKUP(A715,'Medical Examination'!A714:M3049,11,0)</f>
        <v>1</v>
      </c>
      <c r="I715" s="27" t="str">
        <f>VLOOKUP(A715,'Medical Examination'!A714:M3049,10,0)</f>
        <v>No</v>
      </c>
      <c r="J715" s="27" t="str">
        <f>VLOOKUP(A715,'Medical Examination'!A714:M3049,12,0)</f>
        <v>Obesity</v>
      </c>
      <c r="K715" s="27" t="str">
        <f>VLOOKUP(A715,'Medical Examination'!A714:M3049,13,0)</f>
        <v>Normal</v>
      </c>
      <c r="L715" s="27" t="str">
        <f>VLOOKUP(A715,'Hospitalisation Details'!A714:R3057,17,0)</f>
        <v>17-Nov-1983</v>
      </c>
      <c r="M715" s="28">
        <f>VLOOKUP(A715,'Hospitalisation Details'!$A$1:$R$2344,6,0)</f>
        <v>14209.4</v>
      </c>
      <c r="N715" s="27" t="str">
        <f>VLOOKUP(A715,'Hospitalisation Details'!$A$1:$R$2344,14,0)</f>
        <v>tier - 2</v>
      </c>
      <c r="O715" s="27" t="str">
        <f>VLOOKUP(A715,'Hospitalisation Details'!$A$1:$R$2344,15,0)</f>
        <v>tier - 1</v>
      </c>
      <c r="P715" s="27" t="str">
        <f>VLOOKUP(A715,'Hospitalisation Details'!$A$1:$R$2344,16,0)</f>
        <v>R1026</v>
      </c>
      <c r="Q715" s="37">
        <f>VLOOKUP(A715,'Hospitalisation Details'!A714:R3057,18,0)</f>
        <v>39.557128547579296</v>
      </c>
    </row>
    <row r="716" spans="1:17" x14ac:dyDescent="0.25">
      <c r="A716" s="27" t="s">
        <v>1430</v>
      </c>
      <c r="B716" s="27" t="str">
        <f>VLOOKUP(A716,'Customer Name'!A715:E3050,4,0)</f>
        <v>.  Shannon L</v>
      </c>
      <c r="C716" s="27">
        <f>VLOOKUP(A716,Table7[#All],2,0)</f>
        <v>36.15</v>
      </c>
      <c r="D716" s="27">
        <f>VLOOKUP(A716,Table7[#All],3,0)</f>
        <v>8.0500000000000007</v>
      </c>
      <c r="E716" s="27" t="str">
        <f>VLOOKUP(A716,Table7[#All],4,0)</f>
        <v>No</v>
      </c>
      <c r="F716" s="27" t="str">
        <f>VLOOKUP(A716,Table7[#All],5,0)</f>
        <v>No</v>
      </c>
      <c r="G716" s="27" t="str">
        <f>VLOOKUP(A716,Table7[#All],6,0)</f>
        <v>No</v>
      </c>
      <c r="H716" s="27">
        <f>VLOOKUP(A716,'Medical Examination'!A715:M3050,11,0)</f>
        <v>0</v>
      </c>
      <c r="I716" s="27" t="str">
        <f>VLOOKUP(A716,'Medical Examination'!A715:M3050,10,0)</f>
        <v>No</v>
      </c>
      <c r="J716" s="27" t="str">
        <f>VLOOKUP(A716,'Medical Examination'!A715:M3050,12,0)</f>
        <v>Obesity</v>
      </c>
      <c r="K716" s="27" t="str">
        <f>VLOOKUP(A716,'Medical Examination'!A715:M3050,13,0)</f>
        <v>Diabetes</v>
      </c>
      <c r="L716" s="27" t="str">
        <f>VLOOKUP(A716,'Hospitalisation Details'!A715:R3058,17,0)</f>
        <v>25-Dec-1968</v>
      </c>
      <c r="M716" s="28">
        <f>VLOOKUP(A716,'Hospitalisation Details'!$A$1:$R$2344,6,0)</f>
        <v>14193.55</v>
      </c>
      <c r="N716" s="27" t="str">
        <f>VLOOKUP(A716,'Hospitalisation Details'!$A$1:$R$2344,14,0)</f>
        <v>tier - 2</v>
      </c>
      <c r="O716" s="27" t="str">
        <f>VLOOKUP(A716,'Hospitalisation Details'!$A$1:$R$2344,15,0)</f>
        <v>tier - 1</v>
      </c>
      <c r="P716" s="27" t="str">
        <f>VLOOKUP(A716,'Hospitalisation Details'!$A$1:$R$2344,16,0)</f>
        <v>R1026</v>
      </c>
      <c r="Q716" s="37">
        <f>VLOOKUP(A716,'Hospitalisation Details'!A715:R3058,18,0)</f>
        <v>54.450376454483234</v>
      </c>
    </row>
    <row r="717" spans="1:17" x14ac:dyDescent="0.25">
      <c r="A717" s="27" t="s">
        <v>1432</v>
      </c>
      <c r="B717" s="27" t="str">
        <f>VLOOKUP(A717,'Customer Name'!A716:E3051,4,0)</f>
        <v>Amy B</v>
      </c>
      <c r="C717" s="27">
        <f>VLOOKUP(A717,Table7[#All],2,0)</f>
        <v>44.98</v>
      </c>
      <c r="D717" s="27">
        <f>VLOOKUP(A717,Table7[#All],3,0)</f>
        <v>5.94</v>
      </c>
      <c r="E717" s="27" t="str">
        <f>VLOOKUP(A717,Table7[#All],4,0)</f>
        <v>No</v>
      </c>
      <c r="F717" s="27" t="str">
        <f>VLOOKUP(A717,Table7[#All],5,0)</f>
        <v>No</v>
      </c>
      <c r="G717" s="27" t="str">
        <f>VLOOKUP(A717,Table7[#All],6,0)</f>
        <v>No</v>
      </c>
      <c r="H717" s="27">
        <f>VLOOKUP(A717,'Medical Examination'!A716:M3051,11,0)</f>
        <v>1</v>
      </c>
      <c r="I717" s="27" t="str">
        <f>VLOOKUP(A717,'Medical Examination'!A716:M3051,10,0)</f>
        <v>No</v>
      </c>
      <c r="J717" s="27" t="str">
        <f>VLOOKUP(A717,'Medical Examination'!A716:M3051,12,0)</f>
        <v>Obesity</v>
      </c>
      <c r="K717" s="27" t="str">
        <f>VLOOKUP(A717,'Medical Examination'!A716:M3051,13,0)</f>
        <v>Prediabetes</v>
      </c>
      <c r="L717" s="27" t="str">
        <f>VLOOKUP(A717,'Hospitalisation Details'!A716:R3059,17,0)</f>
        <v>7-Jul-1984</v>
      </c>
      <c r="M717" s="28">
        <f>VLOOKUP(A717,'Hospitalisation Details'!$A$1:$R$2344,6,0)</f>
        <v>14152.46</v>
      </c>
      <c r="N717" s="27" t="str">
        <f>VLOOKUP(A717,'Hospitalisation Details'!$A$1:$R$2344,14,0)</f>
        <v>tier - 2</v>
      </c>
      <c r="O717" s="27" t="str">
        <f>VLOOKUP(A717,'Hospitalisation Details'!$A$1:$R$2344,15,0)</f>
        <v>tier - 1</v>
      </c>
      <c r="P717" s="27" t="str">
        <f>VLOOKUP(A717,'Hospitalisation Details'!$A$1:$R$2344,16,0)</f>
        <v>R1012</v>
      </c>
      <c r="Q717" s="37">
        <f>VLOOKUP(A717,'Hospitalisation Details'!A716:R3059,18,0)</f>
        <v>38.918548939082818</v>
      </c>
    </row>
    <row r="718" spans="1:17" x14ac:dyDescent="0.25">
      <c r="A718" s="27" t="s">
        <v>1434</v>
      </c>
      <c r="B718" s="27" t="str">
        <f>VLOOKUP(A718,'Customer Name'!A717:E3052,4,0)</f>
        <v>A Danielle</v>
      </c>
      <c r="C718" s="27">
        <f>VLOOKUP(A718,Table7[#All],2,0)</f>
        <v>38.28</v>
      </c>
      <c r="D718" s="27">
        <f>VLOOKUP(A718,Table7[#All],3,0)</f>
        <v>5.51</v>
      </c>
      <c r="E718" s="27" t="str">
        <f>VLOOKUP(A718,Table7[#All],4,0)</f>
        <v>No</v>
      </c>
      <c r="F718" s="27" t="str">
        <f>VLOOKUP(A718,Table7[#All],5,0)</f>
        <v>yes</v>
      </c>
      <c r="G718" s="27" t="str">
        <f>VLOOKUP(A718,Table7[#All],6,0)</f>
        <v>No</v>
      </c>
      <c r="H718" s="27">
        <f>VLOOKUP(A718,'Medical Examination'!A717:M3052,11,0)</f>
        <v>1</v>
      </c>
      <c r="I718" s="27" t="str">
        <f>VLOOKUP(A718,'Medical Examination'!A717:M3052,10,0)</f>
        <v>No</v>
      </c>
      <c r="J718" s="27" t="str">
        <f>VLOOKUP(A718,'Medical Examination'!A717:M3052,12,0)</f>
        <v>Obesity</v>
      </c>
      <c r="K718" s="27" t="str">
        <f>VLOOKUP(A718,'Medical Examination'!A717:M3052,13,0)</f>
        <v>Normal</v>
      </c>
      <c r="L718" s="27" t="str">
        <f>VLOOKUP(A718,'Hospitalisation Details'!A717:R3060,17,0)</f>
        <v>6-Jul-2004</v>
      </c>
      <c r="M718" s="28">
        <f>VLOOKUP(A718,'Hospitalisation Details'!$A$1:$R$2344,6,0)</f>
        <v>14133.04</v>
      </c>
      <c r="N718" s="27" t="str">
        <f>VLOOKUP(A718,'Hospitalisation Details'!$A$1:$R$2344,14,0)</f>
        <v>tier - 2</v>
      </c>
      <c r="O718" s="27" t="str">
        <f>VLOOKUP(A718,'Hospitalisation Details'!$A$1:$R$2344,15,0)</f>
        <v>tier - 3</v>
      </c>
      <c r="P718" s="27" t="str">
        <f>VLOOKUP(A718,'Hospitalisation Details'!$A$1:$R$2344,16,0)</f>
        <v>R1013</v>
      </c>
      <c r="Q718" s="37">
        <f>VLOOKUP(A718,'Hospitalisation Details'!A717:R3060,18,0)</f>
        <v>18.921286789869953</v>
      </c>
    </row>
    <row r="719" spans="1:17" x14ac:dyDescent="0.25">
      <c r="A719" s="27" t="s">
        <v>1436</v>
      </c>
      <c r="B719" s="27" t="str">
        <f>VLOOKUP(A719,'Customer Name'!A718:E3053,4,0)</f>
        <v>Conrad F</v>
      </c>
      <c r="C719" s="27">
        <f>VLOOKUP(A719,Table7[#All],2,0)</f>
        <v>32.299999999999997</v>
      </c>
      <c r="D719" s="27">
        <f>VLOOKUP(A719,Table7[#All],3,0)</f>
        <v>6.55</v>
      </c>
      <c r="E719" s="27" t="str">
        <f>VLOOKUP(A719,Table7[#All],4,0)</f>
        <v>yes</v>
      </c>
      <c r="F719" s="27" t="str">
        <f>VLOOKUP(A719,Table7[#All],5,0)</f>
        <v>No</v>
      </c>
      <c r="G719" s="27" t="str">
        <f>VLOOKUP(A719,Table7[#All],6,0)</f>
        <v>No</v>
      </c>
      <c r="H719" s="27">
        <f>VLOOKUP(A719,'Medical Examination'!A718:M3053,11,0)</f>
        <v>2</v>
      </c>
      <c r="I719" s="27" t="str">
        <f>VLOOKUP(A719,'Medical Examination'!A718:M3053,10,0)</f>
        <v>No</v>
      </c>
      <c r="J719" s="27" t="str">
        <f>VLOOKUP(A719,'Medical Examination'!A718:M3053,12,0)</f>
        <v>Obesity</v>
      </c>
      <c r="K719" s="27" t="str">
        <f>VLOOKUP(A719,'Medical Examination'!A718:M3053,13,0)</f>
        <v>Diabetes</v>
      </c>
      <c r="L719" s="27" t="str">
        <f>VLOOKUP(A719,'Hospitalisation Details'!A718:R3061,17,0)</f>
        <v>14-Jun-1961</v>
      </c>
      <c r="M719" s="28">
        <f>VLOOKUP(A719,'Hospitalisation Details'!$A$1:$R$2344,6,0)</f>
        <v>14119.62</v>
      </c>
      <c r="N719" s="27" t="str">
        <f>VLOOKUP(A719,'Hospitalisation Details'!$A$1:$R$2344,14,0)</f>
        <v>tier - 2</v>
      </c>
      <c r="O719" s="27" t="str">
        <f>VLOOKUP(A719,'Hospitalisation Details'!$A$1:$R$2344,15,0)</f>
        <v>tier - 1</v>
      </c>
      <c r="P719" s="27" t="str">
        <f>VLOOKUP(A719,'Hospitalisation Details'!$A$1:$R$2344,16,0)</f>
        <v>R1012</v>
      </c>
      <c r="Q719" s="37">
        <f>VLOOKUP(A719,'Hospitalisation Details'!A718:R3061,18,0)</f>
        <v>61.984224250325944</v>
      </c>
    </row>
    <row r="720" spans="1:17" x14ac:dyDescent="0.25">
      <c r="A720" s="27" t="s">
        <v>1438</v>
      </c>
      <c r="B720" s="27" t="str">
        <f>VLOOKUP(A720,'Customer Name'!A719:E3054,4,0)</f>
        <v>Josh</v>
      </c>
      <c r="C720" s="27">
        <f>VLOOKUP(A720,Table7[#All],2,0)</f>
        <v>39.51</v>
      </c>
      <c r="D720" s="27">
        <f>VLOOKUP(A720,Table7[#All],3,0)</f>
        <v>5.79</v>
      </c>
      <c r="E720" s="27" t="str">
        <f>VLOOKUP(A720,Table7[#All],4,0)</f>
        <v>yes</v>
      </c>
      <c r="F720" s="27" t="str">
        <f>VLOOKUP(A720,Table7[#All],5,0)</f>
        <v>No</v>
      </c>
      <c r="G720" s="27" t="str">
        <f>VLOOKUP(A720,Table7[#All],6,0)</f>
        <v>No</v>
      </c>
      <c r="H720" s="27">
        <f>VLOOKUP(A720,'Medical Examination'!A719:M3054,11,0)</f>
        <v>0</v>
      </c>
      <c r="I720" s="27" t="str">
        <f>VLOOKUP(A720,'Medical Examination'!A719:M3054,10,0)</f>
        <v>No</v>
      </c>
      <c r="J720" s="27" t="str">
        <f>VLOOKUP(A720,'Medical Examination'!A719:M3054,12,0)</f>
        <v>Obesity</v>
      </c>
      <c r="K720" s="27" t="str">
        <f>VLOOKUP(A720,'Medical Examination'!A719:M3054,13,0)</f>
        <v>Prediabetes</v>
      </c>
      <c r="L720" s="27" t="str">
        <f>VLOOKUP(A720,'Hospitalisation Details'!A719:R3062,17,0)</f>
        <v>26-Sep-1976</v>
      </c>
      <c r="M720" s="28">
        <f>VLOOKUP(A720,'Hospitalisation Details'!$A$1:$R$2344,6,0)</f>
        <v>14098.07</v>
      </c>
      <c r="N720" s="27" t="str">
        <f>VLOOKUP(A720,'Hospitalisation Details'!$A$1:$R$2344,14,0)</f>
        <v>tier - 2</v>
      </c>
      <c r="O720" s="27" t="str">
        <f>VLOOKUP(A720,'Hospitalisation Details'!$A$1:$R$2344,15,0)</f>
        <v>tier - 3</v>
      </c>
      <c r="P720" s="27" t="str">
        <f>VLOOKUP(A720,'Hospitalisation Details'!$A$1:$R$2344,16,0)</f>
        <v>R1023</v>
      </c>
      <c r="Q720" s="37">
        <f>VLOOKUP(A720,'Hospitalisation Details'!A719:R3062,18,0)</f>
        <v>46.696783025325118</v>
      </c>
    </row>
    <row r="721" spans="1:17" x14ac:dyDescent="0.25">
      <c r="A721" s="27" t="s">
        <v>1440</v>
      </c>
      <c r="B721" s="27" t="str">
        <f>VLOOKUP(A721,'Customer Name'!A720:E3055,4,0)</f>
        <v>Maxime</v>
      </c>
      <c r="C721" s="27">
        <f>VLOOKUP(A721,Table7[#All],2,0)</f>
        <v>50.46</v>
      </c>
      <c r="D721" s="27">
        <f>VLOOKUP(A721,Table7[#All],3,0)</f>
        <v>4.5599999999999996</v>
      </c>
      <c r="E721" s="27" t="str">
        <f>VLOOKUP(A721,Table7[#All],4,0)</f>
        <v>No</v>
      </c>
      <c r="F721" s="27" t="str">
        <f>VLOOKUP(A721,Table7[#All],5,0)</f>
        <v>No</v>
      </c>
      <c r="G721" s="27" t="str">
        <f>VLOOKUP(A721,Table7[#All],6,0)</f>
        <v>No</v>
      </c>
      <c r="H721" s="27">
        <f>VLOOKUP(A721,'Medical Examination'!A720:M3055,11,0)</f>
        <v>0</v>
      </c>
      <c r="I721" s="27" t="str">
        <f>VLOOKUP(A721,'Medical Examination'!A720:M3055,10,0)</f>
        <v>No</v>
      </c>
      <c r="J721" s="27" t="str">
        <f>VLOOKUP(A721,'Medical Examination'!A720:M3055,12,0)</f>
        <v>Obesity</v>
      </c>
      <c r="K721" s="27" t="str">
        <f>VLOOKUP(A721,'Medical Examination'!A720:M3055,13,0)</f>
        <v>Normal</v>
      </c>
      <c r="L721" s="27" t="str">
        <f>VLOOKUP(A721,'Hospitalisation Details'!A720:R3063,17,0)</f>
        <v>12-Sep-1991</v>
      </c>
      <c r="M721" s="28">
        <f>VLOOKUP(A721,'Hospitalisation Details'!$A$1:$R$2344,6,0)</f>
        <v>14081.93</v>
      </c>
      <c r="N721" s="27" t="str">
        <f>VLOOKUP(A721,'Hospitalisation Details'!$A$1:$R$2344,14,0)</f>
        <v>tier - 2</v>
      </c>
      <c r="O721" s="27" t="str">
        <f>VLOOKUP(A721,'Hospitalisation Details'!$A$1:$R$2344,15,0)</f>
        <v>tier - 3</v>
      </c>
      <c r="P721" s="27" t="str">
        <f>VLOOKUP(A721,'Hospitalisation Details'!$A$1:$R$2344,16,0)</f>
        <v>R1012</v>
      </c>
      <c r="Q721" s="37">
        <f>VLOOKUP(A721,'Hospitalisation Details'!A720:R3063,18,0)</f>
        <v>31.737824607981416</v>
      </c>
    </row>
    <row r="722" spans="1:17" x14ac:dyDescent="0.25">
      <c r="A722" s="27" t="s">
        <v>1442</v>
      </c>
      <c r="B722" s="27" t="str">
        <f>VLOOKUP(A722,'Customer Name'!A721:E3056,4,0)</f>
        <v>Natalie</v>
      </c>
      <c r="C722" s="27">
        <f>VLOOKUP(A722,Table7[#All],2,0)</f>
        <v>31.73</v>
      </c>
      <c r="D722" s="27">
        <f>VLOOKUP(A722,Table7[#All],3,0)</f>
        <v>7</v>
      </c>
      <c r="E722" s="27" t="str">
        <f>VLOOKUP(A722,Table7[#All],4,0)</f>
        <v>No</v>
      </c>
      <c r="F722" s="27" t="str">
        <f>VLOOKUP(A722,Table7[#All],5,0)</f>
        <v>No</v>
      </c>
      <c r="G722" s="27" t="str">
        <f>VLOOKUP(A722,Table7[#All],6,0)</f>
        <v>No</v>
      </c>
      <c r="H722" s="27">
        <f>VLOOKUP(A722,'Medical Examination'!A721:M3056,11,0)</f>
        <v>0</v>
      </c>
      <c r="I722" s="27" t="str">
        <f>VLOOKUP(A722,'Medical Examination'!A721:M3056,10,0)</f>
        <v>No</v>
      </c>
      <c r="J722" s="27" t="str">
        <f>VLOOKUP(A722,'Medical Examination'!A721:M3056,12,0)</f>
        <v>Obesity</v>
      </c>
      <c r="K722" s="27" t="str">
        <f>VLOOKUP(A722,'Medical Examination'!A721:M3056,13,0)</f>
        <v>Diabetes</v>
      </c>
      <c r="L722" s="27" t="str">
        <f>VLOOKUP(A722,'Hospitalisation Details'!A721:R3064,17,0)</f>
        <v>8-Nov-1960</v>
      </c>
      <c r="M722" s="28">
        <f>VLOOKUP(A722,'Hospitalisation Details'!$A$1:$R$2344,6,0)</f>
        <v>14043.48</v>
      </c>
      <c r="N722" s="27" t="str">
        <f>VLOOKUP(A722,'Hospitalisation Details'!$A$1:$R$2344,14,0)</f>
        <v>tier - 2</v>
      </c>
      <c r="O722" s="27" t="str">
        <f>VLOOKUP(A722,'Hospitalisation Details'!$A$1:$R$2344,15,0)</f>
        <v>tier - 3</v>
      </c>
      <c r="P722" s="27" t="str">
        <f>VLOOKUP(A722,'Hospitalisation Details'!$A$1:$R$2344,16,0)</f>
        <v>R1024</v>
      </c>
      <c r="Q722" s="37">
        <f>VLOOKUP(A722,'Hospitalisation Details'!A721:R3064,18,0)</f>
        <v>62.579055441478438</v>
      </c>
    </row>
    <row r="723" spans="1:17" x14ac:dyDescent="0.25">
      <c r="A723" s="27" t="s">
        <v>1444</v>
      </c>
      <c r="B723" s="27" t="str">
        <f>VLOOKUP(A723,'Customer Name'!A722:E3057,4,0)</f>
        <v>Melissa</v>
      </c>
      <c r="C723" s="27">
        <f>VLOOKUP(A723,Table7[#All],2,0)</f>
        <v>32.1</v>
      </c>
      <c r="D723" s="27">
        <f>VLOOKUP(A723,Table7[#All],3,0)</f>
        <v>6.57</v>
      </c>
      <c r="E723" s="27" t="str">
        <f>VLOOKUP(A723,Table7[#All],4,0)</f>
        <v>yes</v>
      </c>
      <c r="F723" s="27" t="str">
        <f>VLOOKUP(A723,Table7[#All],5,0)</f>
        <v>No</v>
      </c>
      <c r="G723" s="27" t="str">
        <f>VLOOKUP(A723,Table7[#All],6,0)</f>
        <v>Yes</v>
      </c>
      <c r="H723" s="27">
        <f>VLOOKUP(A723,'Medical Examination'!A722:M3057,11,0)</f>
        <v>1</v>
      </c>
      <c r="I723" s="27" t="str">
        <f>VLOOKUP(A723,'Medical Examination'!A722:M3057,10,0)</f>
        <v>No</v>
      </c>
      <c r="J723" s="27" t="str">
        <f>VLOOKUP(A723,'Medical Examination'!A722:M3057,12,0)</f>
        <v>Obesity</v>
      </c>
      <c r="K723" s="27" t="str">
        <f>VLOOKUP(A723,'Medical Examination'!A722:M3057,13,0)</f>
        <v>Diabetes</v>
      </c>
      <c r="L723" s="27" t="str">
        <f>VLOOKUP(A723,'Hospitalisation Details'!A722:R3065,17,0)</f>
        <v>8-Jul-1963</v>
      </c>
      <c r="M723" s="28">
        <f>VLOOKUP(A723,'Hospitalisation Details'!$A$1:$R$2344,6,0)</f>
        <v>14007.22</v>
      </c>
      <c r="N723" s="27" t="str">
        <f>VLOOKUP(A723,'Hospitalisation Details'!$A$1:$R$2344,14,0)</f>
        <v>tier - 2</v>
      </c>
      <c r="O723" s="27" t="str">
        <f>VLOOKUP(A723,'Hospitalisation Details'!$A$1:$R$2344,15,0)</f>
        <v>tier - 3</v>
      </c>
      <c r="P723" s="27" t="str">
        <f>VLOOKUP(A723,'Hospitalisation Details'!$A$1:$R$2344,16,0)</f>
        <v>R1011</v>
      </c>
      <c r="Q723" s="37">
        <f>VLOOKUP(A723,'Hospitalisation Details'!A722:R3065,18,0)</f>
        <v>59.9185368043088</v>
      </c>
    </row>
    <row r="724" spans="1:17" x14ac:dyDescent="0.25">
      <c r="A724" s="27" t="s">
        <v>1446</v>
      </c>
      <c r="B724" s="27" t="str">
        <f>VLOOKUP(A724,'Customer Name'!A723:E3058,4,0)</f>
        <v>Laura P.</v>
      </c>
      <c r="C724" s="27">
        <f>VLOOKUP(A724,Table7[#All],2,0)</f>
        <v>27.83</v>
      </c>
      <c r="D724" s="27">
        <f>VLOOKUP(A724,Table7[#All],3,0)</f>
        <v>11.61</v>
      </c>
      <c r="E724" s="27" t="str">
        <f>VLOOKUP(A724,Table7[#All],4,0)</f>
        <v>yes</v>
      </c>
      <c r="F724" s="27" t="str">
        <f>VLOOKUP(A724,Table7[#All],5,0)</f>
        <v>No</v>
      </c>
      <c r="G724" s="27" t="str">
        <f>VLOOKUP(A724,Table7[#All],6,0)</f>
        <v>Yes</v>
      </c>
      <c r="H724" s="27">
        <f>VLOOKUP(A724,'Medical Examination'!A723:M3058,11,0)</f>
        <v>1</v>
      </c>
      <c r="I724" s="27" t="str">
        <f>VLOOKUP(A724,'Medical Examination'!A723:M3058,10,0)</f>
        <v>No</v>
      </c>
      <c r="J724" s="27" t="str">
        <f>VLOOKUP(A724,'Medical Examination'!A723:M3058,12,0)</f>
        <v>Overweight</v>
      </c>
      <c r="K724" s="27" t="str">
        <f>VLOOKUP(A724,'Medical Examination'!A723:M3058,13,0)</f>
        <v>Diabetes</v>
      </c>
      <c r="L724" s="27" t="str">
        <f>VLOOKUP(A724,'Hospitalisation Details'!A723:R3066,17,0)</f>
        <v>6-Jul-1963</v>
      </c>
      <c r="M724" s="28">
        <f>VLOOKUP(A724,'Hospitalisation Details'!$A$1:$R$2344,6,0)</f>
        <v>14001.29</v>
      </c>
      <c r="N724" s="27" t="str">
        <f>VLOOKUP(A724,'Hospitalisation Details'!$A$1:$R$2344,14,0)</f>
        <v>tier - 2</v>
      </c>
      <c r="O724" s="27" t="str">
        <f>VLOOKUP(A724,'Hospitalisation Details'!$A$1:$R$2344,15,0)</f>
        <v>tier - 2</v>
      </c>
      <c r="P724" s="27" t="str">
        <f>VLOOKUP(A724,'Hospitalisation Details'!$A$1:$R$2344,16,0)</f>
        <v>R1013</v>
      </c>
      <c r="Q724" s="37">
        <f>VLOOKUP(A724,'Hospitalisation Details'!A723:R3066,18,0)</f>
        <v>59.924012567324958</v>
      </c>
    </row>
    <row r="725" spans="1:17" x14ac:dyDescent="0.25">
      <c r="A725" s="27" t="s">
        <v>1448</v>
      </c>
      <c r="B725" s="27" t="str">
        <f>VLOOKUP(A725,'Customer Name'!A724:E3059,4,0)</f>
        <v>.  Lisa</v>
      </c>
      <c r="C725" s="27">
        <f>VLOOKUP(A725,Table7[#All],2,0)</f>
        <v>27.72</v>
      </c>
      <c r="D725" s="27">
        <f>VLOOKUP(A725,Table7[#All],3,0)</f>
        <v>8.16</v>
      </c>
      <c r="E725" s="27" t="str">
        <f>VLOOKUP(A725,Table7[#All],4,0)</f>
        <v>yes</v>
      </c>
      <c r="F725" s="27" t="str">
        <f>VLOOKUP(A725,Table7[#All],5,0)</f>
        <v>No</v>
      </c>
      <c r="G725" s="27" t="str">
        <f>VLOOKUP(A725,Table7[#All],6,0)</f>
        <v>Yes</v>
      </c>
      <c r="H725" s="27">
        <f>VLOOKUP(A725,'Medical Examination'!A724:M3059,11,0)</f>
        <v>1</v>
      </c>
      <c r="I725" s="27" t="str">
        <f>VLOOKUP(A725,'Medical Examination'!A724:M3059,10,0)</f>
        <v>No</v>
      </c>
      <c r="J725" s="27" t="str">
        <f>VLOOKUP(A725,'Medical Examination'!A724:M3059,12,0)</f>
        <v>Overweight</v>
      </c>
      <c r="K725" s="27" t="str">
        <f>VLOOKUP(A725,'Medical Examination'!A724:M3059,13,0)</f>
        <v>Diabetes</v>
      </c>
      <c r="L725" s="27" t="str">
        <f>VLOOKUP(A725,'Hospitalisation Details'!A724:R3067,17,0)</f>
        <v>23-Dec-1963</v>
      </c>
      <c r="M725" s="28">
        <f>VLOOKUP(A725,'Hospitalisation Details'!$A$1:$R$2344,6,0)</f>
        <v>14001.13</v>
      </c>
      <c r="N725" s="27" t="str">
        <f>VLOOKUP(A725,'Hospitalisation Details'!$A$1:$R$2344,14,0)</f>
        <v>tier - 2</v>
      </c>
      <c r="O725" s="27" t="str">
        <f>VLOOKUP(A725,'Hospitalisation Details'!$A$1:$R$2344,15,0)</f>
        <v>tier - 1</v>
      </c>
      <c r="P725" s="27" t="str">
        <f>VLOOKUP(A725,'Hospitalisation Details'!$A$1:$R$2344,16,0)</f>
        <v>R1013</v>
      </c>
      <c r="Q725" s="37">
        <f>VLOOKUP(A725,'Hospitalisation Details'!A724:R3067,18,0)</f>
        <v>59.458572710951529</v>
      </c>
    </row>
    <row r="726" spans="1:17" x14ac:dyDescent="0.25">
      <c r="A726" s="27" t="s">
        <v>1450</v>
      </c>
      <c r="B726" s="27" t="str">
        <f>VLOOKUP(A726,'Customer Name'!A725:E3060,4,0)</f>
        <v>William D. Jr.</v>
      </c>
      <c r="C726" s="27">
        <f>VLOOKUP(A726,Table7[#All],2,0)</f>
        <v>36.765000000000001</v>
      </c>
      <c r="D726" s="27">
        <f>VLOOKUP(A726,Table7[#All],3,0)</f>
        <v>4.4800000000000004</v>
      </c>
      <c r="E726" s="27" t="str">
        <f>VLOOKUP(A726,Table7[#All],4,0)</f>
        <v>yes</v>
      </c>
      <c r="F726" s="27" t="str">
        <f>VLOOKUP(A726,Table7[#All],5,0)</f>
        <v>No</v>
      </c>
      <c r="G726" s="27" t="str">
        <f>VLOOKUP(A726,Table7[#All],6,0)</f>
        <v>No</v>
      </c>
      <c r="H726" s="27">
        <f>VLOOKUP(A726,'Medical Examination'!A725:M3060,11,0)</f>
        <v>2</v>
      </c>
      <c r="I726" s="27" t="str">
        <f>VLOOKUP(A726,'Medical Examination'!A725:M3060,10,0)</f>
        <v>No</v>
      </c>
      <c r="J726" s="27" t="str">
        <f>VLOOKUP(A726,'Medical Examination'!A725:M3060,12,0)</f>
        <v>Obesity</v>
      </c>
      <c r="K726" s="27" t="str">
        <f>VLOOKUP(A726,'Medical Examination'!A725:M3060,13,0)</f>
        <v>Normal</v>
      </c>
      <c r="L726" s="27" t="str">
        <f>VLOOKUP(A726,'Hospitalisation Details'!A725:R3068,17,0)</f>
        <v>6-Sep-1959</v>
      </c>
      <c r="M726" s="28">
        <f>VLOOKUP(A726,'Hospitalisation Details'!$A$1:$R$2344,6,0)</f>
        <v>13981.85</v>
      </c>
      <c r="N726" s="27" t="str">
        <f>VLOOKUP(A726,'Hospitalisation Details'!$A$1:$R$2344,14,0)</f>
        <v>tier - 2</v>
      </c>
      <c r="O726" s="27" t="str">
        <f>VLOOKUP(A726,'Hospitalisation Details'!$A$1:$R$2344,15,0)</f>
        <v>tier - 1</v>
      </c>
      <c r="P726" s="27" t="str">
        <f>VLOOKUP(A726,'Hospitalisation Details'!$A$1:$R$2344,16,0)</f>
        <v>R1016</v>
      </c>
      <c r="Q726" s="37">
        <f>VLOOKUP(A726,'Hospitalisation Details'!A725:R3068,18,0)</f>
        <v>63.754264774019632</v>
      </c>
    </row>
    <row r="727" spans="1:17" x14ac:dyDescent="0.25">
      <c r="A727" s="27" t="s">
        <v>1452</v>
      </c>
      <c r="B727" s="27" t="str">
        <f>VLOOKUP(A727,'Customer Name'!A726:E3061,4,0)</f>
        <v>James</v>
      </c>
      <c r="C727" s="27">
        <f>VLOOKUP(A727,Table7[#All],2,0)</f>
        <v>48.36</v>
      </c>
      <c r="D727" s="27">
        <f>VLOOKUP(A727,Table7[#All],3,0)</f>
        <v>4.08</v>
      </c>
      <c r="E727" s="27" t="str">
        <f>VLOOKUP(A727,Table7[#All],4,0)</f>
        <v>No</v>
      </c>
      <c r="F727" s="27" t="str">
        <f>VLOOKUP(A727,Table7[#All],5,0)</f>
        <v>No</v>
      </c>
      <c r="G727" s="27" t="str">
        <f>VLOOKUP(A727,Table7[#All],6,0)</f>
        <v>No</v>
      </c>
      <c r="H727" s="27">
        <f>VLOOKUP(A727,'Medical Examination'!A726:M3061,11,0)</f>
        <v>0</v>
      </c>
      <c r="I727" s="27" t="str">
        <f>VLOOKUP(A727,'Medical Examination'!A726:M3061,10,0)</f>
        <v>No</v>
      </c>
      <c r="J727" s="27" t="str">
        <f>VLOOKUP(A727,'Medical Examination'!A726:M3061,12,0)</f>
        <v>Obesity</v>
      </c>
      <c r="K727" s="27" t="str">
        <f>VLOOKUP(A727,'Medical Examination'!A726:M3061,13,0)</f>
        <v>Normal</v>
      </c>
      <c r="L727" s="27" t="str">
        <f>VLOOKUP(A727,'Hospitalisation Details'!A726:R3069,17,0)</f>
        <v>13-Jul-1990</v>
      </c>
      <c r="M727" s="28">
        <f>VLOOKUP(A727,'Hospitalisation Details'!$A$1:$R$2344,6,0)</f>
        <v>13979.45</v>
      </c>
      <c r="N727" s="27" t="str">
        <f>VLOOKUP(A727,'Hospitalisation Details'!$A$1:$R$2344,14,0)</f>
        <v>tier - 2</v>
      </c>
      <c r="O727" s="27" t="str">
        <f>VLOOKUP(A727,'Hospitalisation Details'!$A$1:$R$2344,15,0)</f>
        <v>tier - 1</v>
      </c>
      <c r="P727" s="27" t="str">
        <f>VLOOKUP(A727,'Hospitalisation Details'!$A$1:$R$2344,16,0)</f>
        <v>R1023</v>
      </c>
      <c r="Q727" s="37">
        <f>VLOOKUP(A727,'Hospitalisation Details'!A726:R3069,18,0)</f>
        <v>32.904815590272186</v>
      </c>
    </row>
    <row r="728" spans="1:17" x14ac:dyDescent="0.25">
      <c r="A728" s="27" t="s">
        <v>1454</v>
      </c>
      <c r="B728" s="27" t="str">
        <f>VLOOKUP(A728,'Customer Name'!A727:E3062,4,0)</f>
        <v>John</v>
      </c>
      <c r="C728" s="27">
        <f>VLOOKUP(A728,Table7[#All],2,0)</f>
        <v>31.445</v>
      </c>
      <c r="D728" s="27">
        <f>VLOOKUP(A728,Table7[#All],3,0)</f>
        <v>4.4000000000000004</v>
      </c>
      <c r="E728" s="27" t="str">
        <f>VLOOKUP(A728,Table7[#All],4,0)</f>
        <v>yes</v>
      </c>
      <c r="F728" s="27" t="str">
        <f>VLOOKUP(A728,Table7[#All],5,0)</f>
        <v>No</v>
      </c>
      <c r="G728" s="27" t="str">
        <f>VLOOKUP(A728,Table7[#All],6,0)</f>
        <v>No</v>
      </c>
      <c r="H728" s="27">
        <f>VLOOKUP(A728,'Medical Examination'!A727:M3062,11,0)</f>
        <v>2</v>
      </c>
      <c r="I728" s="27" t="str">
        <f>VLOOKUP(A728,'Medical Examination'!A727:M3062,10,0)</f>
        <v>No</v>
      </c>
      <c r="J728" s="27" t="str">
        <f>VLOOKUP(A728,'Medical Examination'!A727:M3062,12,0)</f>
        <v>Obesity</v>
      </c>
      <c r="K728" s="27" t="str">
        <f>VLOOKUP(A728,'Medical Examination'!A727:M3062,13,0)</f>
        <v>Normal</v>
      </c>
      <c r="L728" s="27" t="str">
        <f>VLOOKUP(A728,'Hospitalisation Details'!A727:R3070,17,0)</f>
        <v>29-Aug-1959</v>
      </c>
      <c r="M728" s="28">
        <f>VLOOKUP(A728,'Hospitalisation Details'!$A$1:$R$2344,6,0)</f>
        <v>13974.46</v>
      </c>
      <c r="N728" s="27" t="str">
        <f>VLOOKUP(A728,'Hospitalisation Details'!$A$1:$R$2344,14,0)</f>
        <v>tier - 2</v>
      </c>
      <c r="O728" s="27" t="str">
        <f>VLOOKUP(A728,'Hospitalisation Details'!$A$1:$R$2344,15,0)</f>
        <v>tier - 2</v>
      </c>
      <c r="P728" s="27" t="str">
        <f>VLOOKUP(A728,'Hospitalisation Details'!$A$1:$R$2344,16,0)</f>
        <v>R1019</v>
      </c>
      <c r="Q728" s="37">
        <f>VLOOKUP(A728,'Hospitalisation Details'!A727:R3070,18,0)</f>
        <v>63.77616781095994</v>
      </c>
    </row>
    <row r="729" spans="1:17" x14ac:dyDescent="0.25">
      <c r="A729" s="27" t="s">
        <v>1456</v>
      </c>
      <c r="B729" s="27" t="str">
        <f>VLOOKUP(A729,'Customer Name'!A728:E3063,4,0)</f>
        <v>Adam S</v>
      </c>
      <c r="C729" s="27">
        <f>VLOOKUP(A729,Table7[#All],2,0)</f>
        <v>27.55</v>
      </c>
      <c r="D729" s="27">
        <f>VLOOKUP(A729,Table7[#All],3,0)</f>
        <v>9.02</v>
      </c>
      <c r="E729" s="27" t="str">
        <f>VLOOKUP(A729,Table7[#All],4,0)</f>
        <v>No</v>
      </c>
      <c r="F729" s="27" t="str">
        <f>VLOOKUP(A729,Table7[#All],5,0)</f>
        <v>No</v>
      </c>
      <c r="G729" s="27" t="str">
        <f>VLOOKUP(A729,Table7[#All],6,0)</f>
        <v>No</v>
      </c>
      <c r="H729" s="27">
        <f>VLOOKUP(A729,'Medical Examination'!A728:M3063,11,0)</f>
        <v>0</v>
      </c>
      <c r="I729" s="27" t="str">
        <f>VLOOKUP(A729,'Medical Examination'!A728:M3063,10,0)</f>
        <v>No</v>
      </c>
      <c r="J729" s="27" t="str">
        <f>VLOOKUP(A729,'Medical Examination'!A728:M3063,12,0)</f>
        <v>Overweight</v>
      </c>
      <c r="K729" s="27" t="str">
        <f>VLOOKUP(A729,'Medical Examination'!A728:M3063,13,0)</f>
        <v>Diabetes</v>
      </c>
      <c r="L729" s="27" t="str">
        <f>VLOOKUP(A729,'Hospitalisation Details'!A728:R3071,17,0)</f>
        <v>18-Jun-1960</v>
      </c>
      <c r="M729" s="28">
        <f>VLOOKUP(A729,'Hospitalisation Details'!$A$1:$R$2344,6,0)</f>
        <v>13937.67</v>
      </c>
      <c r="N729" s="27" t="str">
        <f>VLOOKUP(A729,'Hospitalisation Details'!$A$1:$R$2344,14,0)</f>
        <v>tier - 2</v>
      </c>
      <c r="O729" s="27" t="str">
        <f>VLOOKUP(A729,'Hospitalisation Details'!$A$1:$R$2344,15,0)</f>
        <v>tier - 1</v>
      </c>
      <c r="P729" s="27" t="str">
        <f>VLOOKUP(A729,'Hospitalisation Details'!$A$1:$R$2344,16,0)</f>
        <v>R1012</v>
      </c>
      <c r="Q729" s="37">
        <f>VLOOKUP(A729,'Hospitalisation Details'!A728:R3071,18,0)</f>
        <v>62.970568104038328</v>
      </c>
    </row>
    <row r="730" spans="1:17" x14ac:dyDescent="0.25">
      <c r="A730" s="27" t="s">
        <v>1458</v>
      </c>
      <c r="B730" s="27" t="str">
        <f>VLOOKUP(A730,'Customer Name'!A729:E3064,4,0)</f>
        <v>Armando</v>
      </c>
      <c r="C730" s="27">
        <f>VLOOKUP(A730,Table7[#All],2,0)</f>
        <v>33.11</v>
      </c>
      <c r="D730" s="27">
        <f>VLOOKUP(A730,Table7[#All],3,0)</f>
        <v>8.06</v>
      </c>
      <c r="E730" s="27" t="str">
        <f>VLOOKUP(A730,Table7[#All],4,0)</f>
        <v>No</v>
      </c>
      <c r="F730" s="27" t="str">
        <f>VLOOKUP(A730,Table7[#All],5,0)</f>
        <v>No</v>
      </c>
      <c r="G730" s="27" t="str">
        <f>VLOOKUP(A730,Table7[#All],6,0)</f>
        <v>No</v>
      </c>
      <c r="H730" s="27">
        <f>VLOOKUP(A730,'Medical Examination'!A729:M3064,11,0)</f>
        <v>0</v>
      </c>
      <c r="I730" s="27" t="str">
        <f>VLOOKUP(A730,'Medical Examination'!A729:M3064,10,0)</f>
        <v>No</v>
      </c>
      <c r="J730" s="27" t="str">
        <f>VLOOKUP(A730,'Medical Examination'!A729:M3064,12,0)</f>
        <v>Obesity</v>
      </c>
      <c r="K730" s="27" t="str">
        <f>VLOOKUP(A730,'Medical Examination'!A729:M3064,13,0)</f>
        <v>Diabetes</v>
      </c>
      <c r="L730" s="27" t="str">
        <f>VLOOKUP(A730,'Hospitalisation Details'!A729:R3072,17,0)</f>
        <v>27-Jul-1962</v>
      </c>
      <c r="M730" s="28">
        <f>VLOOKUP(A730,'Hospitalisation Details'!$A$1:$R$2344,6,0)</f>
        <v>13919.82</v>
      </c>
      <c r="N730" s="27" t="str">
        <f>VLOOKUP(A730,'Hospitalisation Details'!$A$1:$R$2344,14,0)</f>
        <v>tier - 2</v>
      </c>
      <c r="O730" s="27" t="str">
        <f>VLOOKUP(A730,'Hospitalisation Details'!$A$1:$R$2344,15,0)</f>
        <v>tier - 2</v>
      </c>
      <c r="P730" s="27" t="str">
        <f>VLOOKUP(A730,'Hospitalisation Details'!$A$1:$R$2344,16,0)</f>
        <v>R1013</v>
      </c>
      <c r="Q730" s="37">
        <f>VLOOKUP(A730,'Hospitalisation Details'!A729:R3072,18,0)</f>
        <v>60.866504747184806</v>
      </c>
    </row>
    <row r="731" spans="1:17" x14ac:dyDescent="0.25">
      <c r="A731" s="27" t="s">
        <v>1460</v>
      </c>
      <c r="B731" s="27" t="str">
        <f>VLOOKUP(A731,'Customer Name'!A730:E3065,4,0)</f>
        <v>Dana</v>
      </c>
      <c r="C731" s="27">
        <f>VLOOKUP(A731,Table7[#All],2,0)</f>
        <v>36.85</v>
      </c>
      <c r="D731" s="27">
        <f>VLOOKUP(A731,Table7[#All],3,0)</f>
        <v>6.21</v>
      </c>
      <c r="E731" s="27" t="str">
        <f>VLOOKUP(A731,Table7[#All],4,0)</f>
        <v>yes</v>
      </c>
      <c r="F731" s="27" t="str">
        <f>VLOOKUP(A731,Table7[#All],5,0)</f>
        <v>No</v>
      </c>
      <c r="G731" s="27" t="str">
        <f>VLOOKUP(A731,Table7[#All],6,0)</f>
        <v>No</v>
      </c>
      <c r="H731" s="27">
        <f>VLOOKUP(A731,'Medical Examination'!A730:M3065,11,0)</f>
        <v>2</v>
      </c>
      <c r="I731" s="27" t="str">
        <f>VLOOKUP(A731,'Medical Examination'!A730:M3065,10,0)</f>
        <v>No</v>
      </c>
      <c r="J731" s="27" t="str">
        <f>VLOOKUP(A731,'Medical Examination'!A730:M3065,12,0)</f>
        <v>Obesity</v>
      </c>
      <c r="K731" s="27" t="str">
        <f>VLOOKUP(A731,'Medical Examination'!A730:M3065,13,0)</f>
        <v>Prediabetes</v>
      </c>
      <c r="L731" s="27" t="str">
        <f>VLOOKUP(A731,'Hospitalisation Details'!A730:R3073,17,0)</f>
        <v>7-Jul-1959</v>
      </c>
      <c r="M731" s="28">
        <f>VLOOKUP(A731,'Hospitalisation Details'!$A$1:$R$2344,6,0)</f>
        <v>13887.97</v>
      </c>
      <c r="N731" s="27" t="str">
        <f>VLOOKUP(A731,'Hospitalisation Details'!$A$1:$R$2344,14,0)</f>
        <v>tier - 2</v>
      </c>
      <c r="O731" s="27" t="str">
        <f>VLOOKUP(A731,'Hospitalisation Details'!$A$1:$R$2344,15,0)</f>
        <v>tier - 2</v>
      </c>
      <c r="P731" s="27" t="str">
        <f>VLOOKUP(A731,'Hospitalisation Details'!$A$1:$R$2344,16,0)</f>
        <v>R1013</v>
      </c>
      <c r="Q731" s="37">
        <f>VLOOKUP(A731,'Hospitalisation Details'!A730:R3073,18,0)</f>
        <v>63.921275430689526</v>
      </c>
    </row>
    <row r="732" spans="1:17" x14ac:dyDescent="0.25">
      <c r="A732" s="27" t="s">
        <v>1462</v>
      </c>
      <c r="B732" s="27" t="str">
        <f>VLOOKUP(A732,'Customer Name'!A731:E3066,4,0)</f>
        <v>Jennifer L</v>
      </c>
      <c r="C732" s="27">
        <f>VLOOKUP(A732,Table7[#All],2,0)</f>
        <v>36.299999999999997</v>
      </c>
      <c r="D732" s="27">
        <f>VLOOKUP(A732,Table7[#All],3,0)</f>
        <v>5.79</v>
      </c>
      <c r="E732" s="27" t="str">
        <f>VLOOKUP(A732,Table7[#All],4,0)</f>
        <v>yes</v>
      </c>
      <c r="F732" s="27" t="str">
        <f>VLOOKUP(A732,Table7[#All],5,0)</f>
        <v>No</v>
      </c>
      <c r="G732" s="27" t="str">
        <f>VLOOKUP(A732,Table7[#All],6,0)</f>
        <v>No</v>
      </c>
      <c r="H732" s="27">
        <f>VLOOKUP(A732,'Medical Examination'!A731:M3066,11,0)</f>
        <v>2</v>
      </c>
      <c r="I732" s="27" t="str">
        <f>VLOOKUP(A732,'Medical Examination'!A731:M3066,10,0)</f>
        <v>No</v>
      </c>
      <c r="J732" s="27" t="str">
        <f>VLOOKUP(A732,'Medical Examination'!A731:M3066,12,0)</f>
        <v>Obesity</v>
      </c>
      <c r="K732" s="27" t="str">
        <f>VLOOKUP(A732,'Medical Examination'!A731:M3066,13,0)</f>
        <v>Prediabetes</v>
      </c>
      <c r="L732" s="27" t="str">
        <f>VLOOKUP(A732,'Hospitalisation Details'!A731:R3074,17,0)</f>
        <v>29-Dec-1959</v>
      </c>
      <c r="M732" s="28">
        <f>VLOOKUP(A732,'Hospitalisation Details'!$A$1:$R$2344,6,0)</f>
        <v>13887.2</v>
      </c>
      <c r="N732" s="27" t="str">
        <f>VLOOKUP(A732,'Hospitalisation Details'!$A$1:$R$2344,14,0)</f>
        <v>tier - 2</v>
      </c>
      <c r="O732" s="27" t="str">
        <f>VLOOKUP(A732,'Hospitalisation Details'!$A$1:$R$2344,15,0)</f>
        <v>tier - 3</v>
      </c>
      <c r="P732" s="27" t="str">
        <f>VLOOKUP(A732,'Hospitalisation Details'!$A$1:$R$2344,16,0)</f>
        <v>R1013</v>
      </c>
      <c r="Q732" s="37">
        <f>VLOOKUP(A732,'Hospitalisation Details'!A731:R3074,18,0)</f>
        <v>63.442146497620151</v>
      </c>
    </row>
    <row r="733" spans="1:17" x14ac:dyDescent="0.25">
      <c r="A733" s="27" t="s">
        <v>1464</v>
      </c>
      <c r="B733" s="27" t="str">
        <f>VLOOKUP(A733,'Customer Name'!A732:E3067,4,0)</f>
        <v>Benjamin</v>
      </c>
      <c r="C733" s="27">
        <f>VLOOKUP(A733,Table7[#All],2,0)</f>
        <v>45.34</v>
      </c>
      <c r="D733" s="27">
        <f>VLOOKUP(A733,Table7[#All],3,0)</f>
        <v>5.69</v>
      </c>
      <c r="E733" s="27" t="str">
        <f>VLOOKUP(A733,Table7[#All],4,0)</f>
        <v>yes</v>
      </c>
      <c r="F733" s="27" t="str">
        <f>VLOOKUP(A733,Table7[#All],5,0)</f>
        <v>No</v>
      </c>
      <c r="G733" s="27" t="str">
        <f>VLOOKUP(A733,Table7[#All],6,0)</f>
        <v>No</v>
      </c>
      <c r="H733" s="27">
        <f>VLOOKUP(A733,'Medical Examination'!A732:M3067,11,0)</f>
        <v>0</v>
      </c>
      <c r="I733" s="27" t="str">
        <f>VLOOKUP(A733,'Medical Examination'!A732:M3067,10,0)</f>
        <v>No</v>
      </c>
      <c r="J733" s="27" t="str">
        <f>VLOOKUP(A733,'Medical Examination'!A732:M3067,12,0)</f>
        <v>Obesity</v>
      </c>
      <c r="K733" s="27" t="str">
        <f>VLOOKUP(A733,'Medical Examination'!A732:M3067,13,0)</f>
        <v>Normal</v>
      </c>
      <c r="L733" s="27" t="str">
        <f>VLOOKUP(A733,'Hospitalisation Details'!A732:R3075,17,0)</f>
        <v>25-Sep-1985</v>
      </c>
      <c r="M733" s="28">
        <f>VLOOKUP(A733,'Hospitalisation Details'!$A$1:$R$2344,6,0)</f>
        <v>13886.4</v>
      </c>
      <c r="N733" s="27" t="str">
        <f>VLOOKUP(A733,'Hospitalisation Details'!$A$1:$R$2344,14,0)</f>
        <v>tier - 2</v>
      </c>
      <c r="O733" s="27" t="str">
        <f>VLOOKUP(A733,'Hospitalisation Details'!$A$1:$R$2344,15,0)</f>
        <v>tier - 2</v>
      </c>
      <c r="P733" s="27" t="str">
        <f>VLOOKUP(A733,'Hospitalisation Details'!$A$1:$R$2344,16,0)</f>
        <v>R1012</v>
      </c>
      <c r="Q733" s="37">
        <f>VLOOKUP(A733,'Hospitalisation Details'!A732:R3075,18,0)</f>
        <v>37.702190395956194</v>
      </c>
    </row>
    <row r="734" spans="1:17" x14ac:dyDescent="0.25">
      <c r="A734" s="27" t="s">
        <v>1466</v>
      </c>
      <c r="B734" s="27" t="str">
        <f>VLOOKUP(A734,'Customer Name'!A733:E3068,4,0)</f>
        <v>Tanya</v>
      </c>
      <c r="C734" s="27">
        <f>VLOOKUP(A734,Table7[#All],2,0)</f>
        <v>31.8</v>
      </c>
      <c r="D734" s="27">
        <f>VLOOKUP(A734,Table7[#All],3,0)</f>
        <v>5.36</v>
      </c>
      <c r="E734" s="27" t="str">
        <f>VLOOKUP(A734,Table7[#All],4,0)</f>
        <v>yes</v>
      </c>
      <c r="F734" s="27" t="str">
        <f>VLOOKUP(A734,Table7[#All],5,0)</f>
        <v>No</v>
      </c>
      <c r="G734" s="27" t="str">
        <f>VLOOKUP(A734,Table7[#All],6,0)</f>
        <v>No</v>
      </c>
      <c r="H734" s="27">
        <f>VLOOKUP(A734,'Medical Examination'!A733:M3068,11,0)</f>
        <v>2</v>
      </c>
      <c r="I734" s="27" t="str">
        <f>VLOOKUP(A734,'Medical Examination'!A733:M3068,10,0)</f>
        <v>No</v>
      </c>
      <c r="J734" s="27" t="str">
        <f>VLOOKUP(A734,'Medical Examination'!A733:M3068,12,0)</f>
        <v>Obesity</v>
      </c>
      <c r="K734" s="27" t="str">
        <f>VLOOKUP(A734,'Medical Examination'!A733:M3068,13,0)</f>
        <v>Normal</v>
      </c>
      <c r="L734" s="27" t="str">
        <f>VLOOKUP(A734,'Hospitalisation Details'!A733:R3076,17,0)</f>
        <v>5-Oct-1959</v>
      </c>
      <c r="M734" s="28">
        <f>VLOOKUP(A734,'Hospitalisation Details'!$A$1:$R$2344,6,0)</f>
        <v>13880.95</v>
      </c>
      <c r="N734" s="27" t="str">
        <f>VLOOKUP(A734,'Hospitalisation Details'!$A$1:$R$2344,14,0)</f>
        <v>tier - 2</v>
      </c>
      <c r="O734" s="27" t="str">
        <f>VLOOKUP(A734,'Hospitalisation Details'!$A$1:$R$2344,15,0)</f>
        <v>tier - 2</v>
      </c>
      <c r="P734" s="27" t="str">
        <f>VLOOKUP(A734,'Hospitalisation Details'!$A$1:$R$2344,16,0)</f>
        <v>R1011</v>
      </c>
      <c r="Q734" s="37">
        <f>VLOOKUP(A734,'Hospitalisation Details'!A733:R3076,18,0)</f>
        <v>63.674866265110992</v>
      </c>
    </row>
    <row r="735" spans="1:17" x14ac:dyDescent="0.25">
      <c r="A735" s="27" t="s">
        <v>1468</v>
      </c>
      <c r="B735" s="27" t="str">
        <f>VLOOKUP(A735,'Customer Name'!A734:E3069,4,0)</f>
        <v>Tracy</v>
      </c>
      <c r="C735" s="27">
        <f>VLOOKUP(A735,Table7[#All],2,0)</f>
        <v>41.02</v>
      </c>
      <c r="D735" s="27">
        <f>VLOOKUP(A735,Table7[#All],3,0)</f>
        <v>11.37</v>
      </c>
      <c r="E735" s="27" t="str">
        <f>VLOOKUP(A735,Table7[#All],4,0)</f>
        <v>No</v>
      </c>
      <c r="F735" s="27" t="str">
        <f>VLOOKUP(A735,Table7[#All],5,0)</f>
        <v>No</v>
      </c>
      <c r="G735" s="27" t="str">
        <f>VLOOKUP(A735,Table7[#All],6,0)</f>
        <v>No</v>
      </c>
      <c r="H735" s="27">
        <f>VLOOKUP(A735,'Medical Examination'!A734:M3069,11,0)</f>
        <v>0</v>
      </c>
      <c r="I735" s="27" t="str">
        <f>VLOOKUP(A735,'Medical Examination'!A734:M3069,10,0)</f>
        <v>No</v>
      </c>
      <c r="J735" s="27" t="str">
        <f>VLOOKUP(A735,'Medical Examination'!A734:M3069,12,0)</f>
        <v>Obesity</v>
      </c>
      <c r="K735" s="27" t="str">
        <f>VLOOKUP(A735,'Medical Examination'!A734:M3069,13,0)</f>
        <v>Diabetes</v>
      </c>
      <c r="L735" s="27" t="str">
        <f>VLOOKUP(A735,'Hospitalisation Details'!A734:R3077,17,0)</f>
        <v>19-Dec-1978</v>
      </c>
      <c r="M735" s="28">
        <f>VLOOKUP(A735,'Hospitalisation Details'!$A$1:$R$2344,6,0)</f>
        <v>13874.89</v>
      </c>
      <c r="N735" s="27" t="str">
        <f>VLOOKUP(A735,'Hospitalisation Details'!$A$1:$R$2344,14,0)</f>
        <v>tier - 2</v>
      </c>
      <c r="O735" s="27" t="str">
        <f>VLOOKUP(A735,'Hospitalisation Details'!$A$1:$R$2344,15,0)</f>
        <v>tier - 1</v>
      </c>
      <c r="P735" s="27" t="str">
        <f>VLOOKUP(A735,'Hospitalisation Details'!$A$1:$R$2344,16,0)</f>
        <v>R1012</v>
      </c>
      <c r="Q735" s="37">
        <f>VLOOKUP(A735,'Hospitalisation Details'!A734:R3077,18,0)</f>
        <v>44.469495863341464</v>
      </c>
    </row>
    <row r="736" spans="1:17" x14ac:dyDescent="0.25">
      <c r="A736" s="27" t="s">
        <v>1470</v>
      </c>
      <c r="B736" s="27" t="str">
        <f>VLOOKUP(A736,'Customer Name'!A735:E3070,4,0)</f>
        <v>Emily S</v>
      </c>
      <c r="C736" s="27">
        <f>VLOOKUP(A736,Table7[#All],2,0)</f>
        <v>32.68</v>
      </c>
      <c r="D736" s="27">
        <f>VLOOKUP(A736,Table7[#All],3,0)</f>
        <v>11.87</v>
      </c>
      <c r="E736" s="27" t="str">
        <f>VLOOKUP(A736,Table7[#All],4,0)</f>
        <v>No</v>
      </c>
      <c r="F736" s="27" t="str">
        <f>VLOOKUP(A736,Table7[#All],5,0)</f>
        <v>No</v>
      </c>
      <c r="G736" s="27" t="str">
        <f>VLOOKUP(A736,Table7[#All],6,0)</f>
        <v>No</v>
      </c>
      <c r="H736" s="27">
        <f>VLOOKUP(A736,'Medical Examination'!A735:M3070,11,0)</f>
        <v>0</v>
      </c>
      <c r="I736" s="27" t="str">
        <f>VLOOKUP(A736,'Medical Examination'!A735:M3070,10,0)</f>
        <v>No</v>
      </c>
      <c r="J736" s="27" t="str">
        <f>VLOOKUP(A736,'Medical Examination'!A735:M3070,12,0)</f>
        <v>Obesity</v>
      </c>
      <c r="K736" s="27" t="str">
        <f>VLOOKUP(A736,'Medical Examination'!A735:M3070,13,0)</f>
        <v>Diabetes</v>
      </c>
      <c r="L736" s="27" t="str">
        <f>VLOOKUP(A736,'Hospitalisation Details'!A735:R3078,17,0)</f>
        <v>21-Jul-1960</v>
      </c>
      <c r="M736" s="28">
        <f>VLOOKUP(A736,'Hospitalisation Details'!$A$1:$R$2344,6,0)</f>
        <v>13844.8</v>
      </c>
      <c r="N736" s="27" t="str">
        <f>VLOOKUP(A736,'Hospitalisation Details'!$A$1:$R$2344,14,0)</f>
        <v>tier - 2</v>
      </c>
      <c r="O736" s="27" t="str">
        <f>VLOOKUP(A736,'Hospitalisation Details'!$A$1:$R$2344,15,0)</f>
        <v>tier - 2</v>
      </c>
      <c r="P736" s="27" t="str">
        <f>VLOOKUP(A736,'Hospitalisation Details'!$A$1:$R$2344,16,0)</f>
        <v>R1012</v>
      </c>
      <c r="Q736" s="37">
        <f>VLOOKUP(A736,'Hospitalisation Details'!A735:R3078,18,0)</f>
        <v>62.880219028062967</v>
      </c>
    </row>
    <row r="737" spans="1:17" x14ac:dyDescent="0.25">
      <c r="A737" s="27" t="s">
        <v>1472</v>
      </c>
      <c r="B737" s="27" t="str">
        <f>VLOOKUP(A737,'Customer Name'!A736:E3071,4,0)</f>
        <v>Kelly R</v>
      </c>
      <c r="C737" s="27">
        <f>VLOOKUP(A737,Table7[#All],2,0)</f>
        <v>21.7</v>
      </c>
      <c r="D737" s="27">
        <f>VLOOKUP(A737,Table7[#All],3,0)</f>
        <v>4.9000000000000004</v>
      </c>
      <c r="E737" s="27" t="str">
        <f>VLOOKUP(A737,Table7[#All],4,0)</f>
        <v>No</v>
      </c>
      <c r="F737" s="27" t="str">
        <f>VLOOKUP(A737,Table7[#All],5,0)</f>
        <v>No</v>
      </c>
      <c r="G737" s="27" t="str">
        <f>VLOOKUP(A737,Table7[#All],6,0)</f>
        <v>Yes</v>
      </c>
      <c r="H737" s="27">
        <f>VLOOKUP(A737,'Medical Examination'!A736:M3071,11,0)</f>
        <v>1</v>
      </c>
      <c r="I737" s="27" t="str">
        <f>VLOOKUP(A737,'Medical Examination'!A736:M3071,10,0)</f>
        <v>yes</v>
      </c>
      <c r="J737" s="27" t="str">
        <f>VLOOKUP(A737,'Medical Examination'!A736:M3071,12,0)</f>
        <v>Normal Weight</v>
      </c>
      <c r="K737" s="27" t="str">
        <f>VLOOKUP(A737,'Medical Examination'!A736:M3071,13,0)</f>
        <v>Normal</v>
      </c>
      <c r="L737" s="27" t="str">
        <f>VLOOKUP(A737,'Hospitalisation Details'!A736:R3079,17,0)</f>
        <v>7-Jun-2003</v>
      </c>
      <c r="M737" s="28">
        <f>VLOOKUP(A737,'Hospitalisation Details'!$A$1:$R$2344,6,0)</f>
        <v>13844.51</v>
      </c>
      <c r="N737" s="27" t="str">
        <f>VLOOKUP(A737,'Hospitalisation Details'!$A$1:$R$2344,14,0)</f>
        <v>tier - 2</v>
      </c>
      <c r="O737" s="27" t="str">
        <f>VLOOKUP(A737,'Hospitalisation Details'!$A$1:$R$2344,15,0)</f>
        <v>tier - 1</v>
      </c>
      <c r="P737" s="27" t="str">
        <f>VLOOKUP(A737,'Hospitalisation Details'!$A$1:$R$2344,16,0)</f>
        <v>R1011</v>
      </c>
      <c r="Q737" s="37">
        <f>VLOOKUP(A737,'Hospitalisation Details'!A736:R3079,18,0)</f>
        <v>20.003389830508475</v>
      </c>
    </row>
    <row r="738" spans="1:17" x14ac:dyDescent="0.25">
      <c r="A738" s="27" t="s">
        <v>1474</v>
      </c>
      <c r="B738" s="27" t="str">
        <f>VLOOKUP(A738,'Customer Name'!A737:E3072,4,0)</f>
        <v>Kyle</v>
      </c>
      <c r="C738" s="27">
        <f>VLOOKUP(A738,Table7[#All],2,0)</f>
        <v>40.479999999999997</v>
      </c>
      <c r="D738" s="27">
        <f>VLOOKUP(A738,Table7[#All],3,0)</f>
        <v>6.7</v>
      </c>
      <c r="E738" s="27" t="str">
        <f>VLOOKUP(A738,Table7[#All],4,0)</f>
        <v>No</v>
      </c>
      <c r="F738" s="27" t="str">
        <f>VLOOKUP(A738,Table7[#All],5,0)</f>
        <v>No</v>
      </c>
      <c r="G738" s="27" t="str">
        <f>VLOOKUP(A738,Table7[#All],6,0)</f>
        <v>No</v>
      </c>
      <c r="H738" s="27">
        <f>VLOOKUP(A738,'Medical Examination'!A737:M3072,11,0)</f>
        <v>3</v>
      </c>
      <c r="I738" s="27" t="str">
        <f>VLOOKUP(A738,'Medical Examination'!A737:M3072,10,0)</f>
        <v>No</v>
      </c>
      <c r="J738" s="27" t="str">
        <f>VLOOKUP(A738,'Medical Examination'!A737:M3072,12,0)</f>
        <v>Obesity</v>
      </c>
      <c r="K738" s="27" t="str">
        <f>VLOOKUP(A738,'Medical Examination'!A737:M3072,13,0)</f>
        <v>Diabetes</v>
      </c>
      <c r="L738" s="27" t="str">
        <f>VLOOKUP(A738,'Hospitalisation Details'!A737:R3080,17,0)</f>
        <v>10-Dec-1958</v>
      </c>
      <c r="M738" s="28">
        <f>VLOOKUP(A738,'Hospitalisation Details'!$A$1:$R$2344,6,0)</f>
        <v>13831.12</v>
      </c>
      <c r="N738" s="27" t="str">
        <f>VLOOKUP(A738,'Hospitalisation Details'!$A$1:$R$2344,14,0)</f>
        <v>tier - 3</v>
      </c>
      <c r="O738" s="27" t="str">
        <f>VLOOKUP(A738,'Hospitalisation Details'!$A$1:$R$2344,15,0)</f>
        <v>tier - 1</v>
      </c>
      <c r="P738" s="27" t="str">
        <f>VLOOKUP(A738,'Hospitalisation Details'!$A$1:$R$2344,16,0)</f>
        <v>R1013</v>
      </c>
      <c r="Q738" s="37">
        <f>VLOOKUP(A738,'Hospitalisation Details'!A737:R3080,18,0)</f>
        <v>64.494150833817301</v>
      </c>
    </row>
    <row r="739" spans="1:17" x14ac:dyDescent="0.25">
      <c r="A739" s="27" t="s">
        <v>1476</v>
      </c>
      <c r="B739" s="27" t="str">
        <f>VLOOKUP(A739,'Customer Name'!A738:E3073,4,0)</f>
        <v>Bruce A Jr.</v>
      </c>
      <c r="C739" s="27">
        <f>VLOOKUP(A739,Table7[#All],2,0)</f>
        <v>34.5</v>
      </c>
      <c r="D739" s="27">
        <f>VLOOKUP(A739,Table7[#All],3,0)</f>
        <v>10.3</v>
      </c>
      <c r="E739" s="27" t="str">
        <f>VLOOKUP(A739,Table7[#All],4,0)</f>
        <v>No</v>
      </c>
      <c r="F739" s="27" t="str">
        <f>VLOOKUP(A739,Table7[#All],5,0)</f>
        <v>No</v>
      </c>
      <c r="G739" s="27" t="str">
        <f>VLOOKUP(A739,Table7[#All],6,0)</f>
        <v>No</v>
      </c>
      <c r="H739" s="27">
        <f>VLOOKUP(A739,'Medical Examination'!A738:M3073,11,0)</f>
        <v>3</v>
      </c>
      <c r="I739" s="27" t="str">
        <f>VLOOKUP(A739,'Medical Examination'!A738:M3073,10,0)</f>
        <v>No</v>
      </c>
      <c r="J739" s="27" t="str">
        <f>VLOOKUP(A739,'Medical Examination'!A738:M3073,12,0)</f>
        <v>Obesity</v>
      </c>
      <c r="K739" s="27" t="str">
        <f>VLOOKUP(A739,'Medical Examination'!A738:M3073,13,0)</f>
        <v>Diabetes</v>
      </c>
      <c r="L739" s="27" t="str">
        <f>VLOOKUP(A739,'Hospitalisation Details'!A738:R3081,17,0)</f>
        <v>25-Nov-1958</v>
      </c>
      <c r="M739" s="28">
        <f>VLOOKUP(A739,'Hospitalisation Details'!$A$1:$R$2344,6,0)</f>
        <v>13822.8</v>
      </c>
      <c r="N739" s="27" t="str">
        <f>VLOOKUP(A739,'Hospitalisation Details'!$A$1:$R$2344,14,0)</f>
        <v>tier - 3</v>
      </c>
      <c r="O739" s="27" t="str">
        <f>VLOOKUP(A739,'Hospitalisation Details'!$A$1:$R$2344,15,0)</f>
        <v>tier - 3</v>
      </c>
      <c r="P739" s="27" t="str">
        <f>VLOOKUP(A739,'Hospitalisation Details'!$A$1:$R$2344,16,0)</f>
        <v>R1011</v>
      </c>
      <c r="Q739" s="37">
        <f>VLOOKUP(A739,'Hospitalisation Details'!A738:R3081,18,0)</f>
        <v>64.535219447440468</v>
      </c>
    </row>
    <row r="740" spans="1:17" x14ac:dyDescent="0.25">
      <c r="A740" s="27" t="s">
        <v>1478</v>
      </c>
      <c r="B740" s="27" t="str">
        <f>VLOOKUP(A740,'Customer Name'!A739:E3074,4,0)</f>
        <v>Cary J</v>
      </c>
      <c r="C740" s="27">
        <f>VLOOKUP(A740,Table7[#All],2,0)</f>
        <v>45.9</v>
      </c>
      <c r="D740" s="27">
        <f>VLOOKUP(A740,Table7[#All],3,0)</f>
        <v>11.14</v>
      </c>
      <c r="E740" s="27" t="str">
        <f>VLOOKUP(A740,Table7[#All],4,0)</f>
        <v>yes</v>
      </c>
      <c r="F740" s="27" t="str">
        <f>VLOOKUP(A740,Table7[#All],5,0)</f>
        <v>No</v>
      </c>
      <c r="G740" s="27" t="str">
        <f>VLOOKUP(A740,Table7[#All],6,0)</f>
        <v>No</v>
      </c>
      <c r="H740" s="27">
        <f>VLOOKUP(A740,'Medical Examination'!A739:M3074,11,0)</f>
        <v>1</v>
      </c>
      <c r="I740" s="27" t="str">
        <f>VLOOKUP(A740,'Medical Examination'!A739:M3074,10,0)</f>
        <v>No</v>
      </c>
      <c r="J740" s="27" t="str">
        <f>VLOOKUP(A740,'Medical Examination'!A739:M3074,12,0)</f>
        <v>Obesity</v>
      </c>
      <c r="K740" s="27" t="str">
        <f>VLOOKUP(A740,'Medical Examination'!A739:M3074,13,0)</f>
        <v>Diabetes</v>
      </c>
      <c r="L740" s="27" t="str">
        <f>VLOOKUP(A740,'Hospitalisation Details'!A739:R3082,17,0)</f>
        <v>8-Dec-1986</v>
      </c>
      <c r="M740" s="28">
        <f>VLOOKUP(A740,'Hospitalisation Details'!$A$1:$R$2344,6,0)</f>
        <v>13819.49</v>
      </c>
      <c r="N740" s="27" t="str">
        <f>VLOOKUP(A740,'Hospitalisation Details'!$A$1:$R$2344,14,0)</f>
        <v>tier - 3</v>
      </c>
      <c r="O740" s="27" t="str">
        <f>VLOOKUP(A740,'Hospitalisation Details'!$A$1:$R$2344,15,0)</f>
        <v>tier - 2</v>
      </c>
      <c r="P740" s="27" t="str">
        <f>VLOOKUP(A740,'Hospitalisation Details'!$A$1:$R$2344,16,0)</f>
        <v>R1012</v>
      </c>
      <c r="Q740" s="37">
        <f>VLOOKUP(A740,'Hospitalisation Details'!A739:R3082,18,0)</f>
        <v>36.499603717847108</v>
      </c>
    </row>
    <row r="741" spans="1:17" x14ac:dyDescent="0.25">
      <c r="A741" s="27" t="s">
        <v>1480</v>
      </c>
      <c r="B741" s="27" t="str">
        <f>VLOOKUP(A741,'Customer Name'!A740:E3075,4,0)</f>
        <v>.  Jill M</v>
      </c>
      <c r="C741" s="27">
        <f>VLOOKUP(A741,Table7[#All],2,0)</f>
        <v>33.479999999999997</v>
      </c>
      <c r="D741" s="27">
        <f>VLOOKUP(A741,Table7[#All],3,0)</f>
        <v>4.74</v>
      </c>
      <c r="E741" s="27" t="str">
        <f>VLOOKUP(A741,Table7[#All],4,0)</f>
        <v>yes</v>
      </c>
      <c r="F741" s="27" t="str">
        <f>VLOOKUP(A741,Table7[#All],5,0)</f>
        <v>No</v>
      </c>
      <c r="G741" s="27" t="str">
        <f>VLOOKUP(A741,Table7[#All],6,0)</f>
        <v>No</v>
      </c>
      <c r="H741" s="27">
        <f>VLOOKUP(A741,'Medical Examination'!A740:M3075,11,0)</f>
        <v>2</v>
      </c>
      <c r="I741" s="27" t="str">
        <f>VLOOKUP(A741,'Medical Examination'!A740:M3075,10,0)</f>
        <v>No</v>
      </c>
      <c r="J741" s="27" t="str">
        <f>VLOOKUP(A741,'Medical Examination'!A740:M3075,12,0)</f>
        <v>Obesity</v>
      </c>
      <c r="K741" s="27" t="str">
        <f>VLOOKUP(A741,'Medical Examination'!A740:M3075,13,0)</f>
        <v>Normal</v>
      </c>
      <c r="L741" s="27" t="str">
        <f>VLOOKUP(A741,'Hospitalisation Details'!A740:R3083,17,0)</f>
        <v>10-Nov-1966</v>
      </c>
      <c r="M741" s="28">
        <f>VLOOKUP(A741,'Hospitalisation Details'!$A$1:$R$2344,6,0)</f>
        <v>13801.61</v>
      </c>
      <c r="N741" s="27" t="str">
        <f>VLOOKUP(A741,'Hospitalisation Details'!$A$1:$R$2344,14,0)</f>
        <v>tier - 3</v>
      </c>
      <c r="O741" s="27" t="str">
        <f>VLOOKUP(A741,'Hospitalisation Details'!$A$1:$R$2344,15,0)</f>
        <v>tier - 3</v>
      </c>
      <c r="P741" s="27" t="str">
        <f>VLOOKUP(A741,'Hospitalisation Details'!$A$1:$R$2344,16,0)</f>
        <v>R1026</v>
      </c>
      <c r="Q741" s="37">
        <f>VLOOKUP(A741,'Hospitalisation Details'!A740:R3083,18,0)</f>
        <v>56.57628398791541</v>
      </c>
    </row>
    <row r="742" spans="1:17" x14ac:dyDescent="0.25">
      <c r="A742" s="27" t="s">
        <v>1482</v>
      </c>
      <c r="B742" s="27" t="str">
        <f>VLOOKUP(A742,'Customer Name'!A741:E3076,4,0)</f>
        <v>Chris</v>
      </c>
      <c r="C742" s="27">
        <f>VLOOKUP(A742,Table7[#All],2,0)</f>
        <v>28.31</v>
      </c>
      <c r="D742" s="27">
        <f>VLOOKUP(A742,Table7[#All],3,0)</f>
        <v>5.96</v>
      </c>
      <c r="E742" s="27" t="str">
        <f>VLOOKUP(A742,Table7[#All],4,0)</f>
        <v>yes</v>
      </c>
      <c r="F742" s="27" t="str">
        <f>VLOOKUP(A742,Table7[#All],5,0)</f>
        <v>No</v>
      </c>
      <c r="G742" s="27" t="str">
        <f>VLOOKUP(A742,Table7[#All],6,0)</f>
        <v>No</v>
      </c>
      <c r="H742" s="27">
        <f>VLOOKUP(A742,'Medical Examination'!A741:M3076,11,0)</f>
        <v>2</v>
      </c>
      <c r="I742" s="27" t="str">
        <f>VLOOKUP(A742,'Medical Examination'!A741:M3076,10,0)</f>
        <v>No</v>
      </c>
      <c r="J742" s="27" t="str">
        <f>VLOOKUP(A742,'Medical Examination'!A741:M3076,12,0)</f>
        <v>Overweight</v>
      </c>
      <c r="K742" s="27" t="str">
        <f>VLOOKUP(A742,'Medical Examination'!A741:M3076,13,0)</f>
        <v>Prediabetes</v>
      </c>
      <c r="L742" s="27" t="str">
        <f>VLOOKUP(A742,'Hospitalisation Details'!A741:R3084,17,0)</f>
        <v>6-Aug-1959</v>
      </c>
      <c r="M742" s="28">
        <f>VLOOKUP(A742,'Hospitalisation Details'!$A$1:$R$2344,6,0)</f>
        <v>13770.1</v>
      </c>
      <c r="N742" s="27" t="str">
        <f>VLOOKUP(A742,'Hospitalisation Details'!$A$1:$R$2344,14,0)</f>
        <v>tier - 3</v>
      </c>
      <c r="O742" s="27" t="str">
        <f>VLOOKUP(A742,'Hospitalisation Details'!$A$1:$R$2344,15,0)</f>
        <v>tier - 1</v>
      </c>
      <c r="P742" s="27" t="str">
        <f>VLOOKUP(A742,'Hospitalisation Details'!$A$1:$R$2344,16,0)</f>
        <v>R1012</v>
      </c>
      <c r="Q742" s="37">
        <f>VLOOKUP(A742,'Hospitalisation Details'!A741:R3084,18,0)</f>
        <v>63.839139042163346</v>
      </c>
    </row>
    <row r="743" spans="1:17" x14ac:dyDescent="0.25">
      <c r="A743" s="27" t="s">
        <v>1484</v>
      </c>
      <c r="B743" s="27" t="str">
        <f>VLOOKUP(A743,'Customer Name'!A742:E3077,4,0)</f>
        <v>Michael E.</v>
      </c>
      <c r="C743" s="27">
        <f>VLOOKUP(A743,Table7[#All],2,0)</f>
        <v>21.565000000000001</v>
      </c>
      <c r="D743" s="27">
        <f>VLOOKUP(A743,Table7[#All],3,0)</f>
        <v>4.95</v>
      </c>
      <c r="E743" s="27" t="str">
        <f>VLOOKUP(A743,Table7[#All],4,0)</f>
        <v>No</v>
      </c>
      <c r="F743" s="27" t="str">
        <f>VLOOKUP(A743,Table7[#All],5,0)</f>
        <v>yes</v>
      </c>
      <c r="G743" s="27" t="str">
        <f>VLOOKUP(A743,Table7[#All],6,0)</f>
        <v>No</v>
      </c>
      <c r="H743" s="27">
        <f>VLOOKUP(A743,'Medical Examination'!A742:M3077,11,0)</f>
        <v>1</v>
      </c>
      <c r="I743" s="27" t="str">
        <f>VLOOKUP(A743,'Medical Examination'!A742:M3077,10,0)</f>
        <v>yes</v>
      </c>
      <c r="J743" s="27" t="str">
        <f>VLOOKUP(A743,'Medical Examination'!A742:M3077,12,0)</f>
        <v>Normal Weight</v>
      </c>
      <c r="K743" s="27" t="str">
        <f>VLOOKUP(A743,'Medical Examination'!A742:M3077,13,0)</f>
        <v>Normal</v>
      </c>
      <c r="L743" s="27" t="str">
        <f>VLOOKUP(A743,'Hospitalisation Details'!A742:R3085,17,0)</f>
        <v>16-Jul-2004</v>
      </c>
      <c r="M743" s="28">
        <f>VLOOKUP(A743,'Hospitalisation Details'!$A$1:$R$2344,6,0)</f>
        <v>13747.87</v>
      </c>
      <c r="N743" s="27" t="str">
        <f>VLOOKUP(A743,'Hospitalisation Details'!$A$1:$R$2344,14,0)</f>
        <v>tier - 3</v>
      </c>
      <c r="O743" s="27" t="str">
        <f>VLOOKUP(A743,'Hospitalisation Details'!$A$1:$R$2344,15,0)</f>
        <v>tier - 2</v>
      </c>
      <c r="P743" s="27" t="str">
        <f>VLOOKUP(A743,'Hospitalisation Details'!$A$1:$R$2344,16,0)</f>
        <v>R1018</v>
      </c>
      <c r="Q743" s="37">
        <f>VLOOKUP(A743,'Hospitalisation Details'!A742:R3085,18,0)</f>
        <v>18.89390828199863</v>
      </c>
    </row>
    <row r="744" spans="1:17" x14ac:dyDescent="0.25">
      <c r="A744" s="27" t="s">
        <v>1486</v>
      </c>
      <c r="B744" s="27" t="str">
        <f>VLOOKUP(A744,'Customer Name'!A743:E3078,4,0)</f>
        <v>.  Lauren</v>
      </c>
      <c r="C744" s="27">
        <f>VLOOKUP(A744,Table7[#All],2,0)</f>
        <v>35.590000000000003</v>
      </c>
      <c r="D744" s="27">
        <f>VLOOKUP(A744,Table7[#All],3,0)</f>
        <v>5.21</v>
      </c>
      <c r="E744" s="27" t="str">
        <f>VLOOKUP(A744,Table7[#All],4,0)</f>
        <v>yes</v>
      </c>
      <c r="F744" s="27" t="str">
        <f>VLOOKUP(A744,Table7[#All],5,0)</f>
        <v>No</v>
      </c>
      <c r="G744" s="27" t="str">
        <f>VLOOKUP(A744,Table7[#All],6,0)</f>
        <v>Yes</v>
      </c>
      <c r="H744" s="27">
        <f>VLOOKUP(A744,'Medical Examination'!A743:M3078,11,0)</f>
        <v>1</v>
      </c>
      <c r="I744" s="27" t="str">
        <f>VLOOKUP(A744,'Medical Examination'!A743:M3078,10,0)</f>
        <v>No</v>
      </c>
      <c r="J744" s="27" t="str">
        <f>VLOOKUP(A744,'Medical Examination'!A743:M3078,12,0)</f>
        <v>Obesity</v>
      </c>
      <c r="K744" s="27" t="str">
        <f>VLOOKUP(A744,'Medical Examination'!A743:M3078,13,0)</f>
        <v>Normal</v>
      </c>
      <c r="L744" s="27" t="str">
        <f>VLOOKUP(A744,'Hospitalisation Details'!A743:R3086,17,0)</f>
        <v>23-Oct-1969</v>
      </c>
      <c r="M744" s="28">
        <f>VLOOKUP(A744,'Hospitalisation Details'!$A$1:$R$2344,6,0)</f>
        <v>13746.74</v>
      </c>
      <c r="N744" s="27" t="str">
        <f>VLOOKUP(A744,'Hospitalisation Details'!$A$1:$R$2344,14,0)</f>
        <v>tier - 3</v>
      </c>
      <c r="O744" s="27" t="str">
        <f>VLOOKUP(A744,'Hospitalisation Details'!$A$1:$R$2344,15,0)</f>
        <v>tier - 2</v>
      </c>
      <c r="P744" s="27" t="str">
        <f>VLOOKUP(A744,'Hospitalisation Details'!$A$1:$R$2344,16,0)</f>
        <v>R1026</v>
      </c>
      <c r="Q744" s="37">
        <f>VLOOKUP(A744,'Hospitalisation Details'!A743:R3086,18,0)</f>
        <v>53.62554759060135</v>
      </c>
    </row>
    <row r="745" spans="1:17" x14ac:dyDescent="0.25">
      <c r="A745" s="27" t="s">
        <v>1488</v>
      </c>
      <c r="B745" s="27" t="str">
        <f>VLOOKUP(A745,'Customer Name'!A744:E3079,4,0)</f>
        <v>.  Kathryn E</v>
      </c>
      <c r="C745" s="27">
        <f>VLOOKUP(A745,Table7[#All],2,0)</f>
        <v>43.44</v>
      </c>
      <c r="D745" s="27">
        <f>VLOOKUP(A745,Table7[#All],3,0)</f>
        <v>4.8600000000000003</v>
      </c>
      <c r="E745" s="27" t="str">
        <f>VLOOKUP(A745,Table7[#All],4,0)</f>
        <v>yes</v>
      </c>
      <c r="F745" s="27" t="str">
        <f>VLOOKUP(A745,Table7[#All],5,0)</f>
        <v>No</v>
      </c>
      <c r="G745" s="27" t="str">
        <f>VLOOKUP(A745,Table7[#All],6,0)</f>
        <v>No</v>
      </c>
      <c r="H745" s="27">
        <f>VLOOKUP(A745,'Medical Examination'!A744:M3079,11,0)</f>
        <v>0</v>
      </c>
      <c r="I745" s="27" t="str">
        <f>VLOOKUP(A745,'Medical Examination'!A744:M3079,10,0)</f>
        <v>No</v>
      </c>
      <c r="J745" s="27" t="str">
        <f>VLOOKUP(A745,'Medical Examination'!A744:M3079,12,0)</f>
        <v>Obesity</v>
      </c>
      <c r="K745" s="27" t="str">
        <f>VLOOKUP(A745,'Medical Examination'!A744:M3079,13,0)</f>
        <v>Normal</v>
      </c>
      <c r="L745" s="27" t="str">
        <f>VLOOKUP(A745,'Hospitalisation Details'!A744:R3087,17,0)</f>
        <v>29-Aug-1985</v>
      </c>
      <c r="M745" s="28">
        <f>VLOOKUP(A745,'Hospitalisation Details'!$A$1:$R$2344,6,0)</f>
        <v>13726.21</v>
      </c>
      <c r="N745" s="27" t="str">
        <f>VLOOKUP(A745,'Hospitalisation Details'!$A$1:$R$2344,14,0)</f>
        <v>tier - 3</v>
      </c>
      <c r="O745" s="27" t="str">
        <f>VLOOKUP(A745,'Hospitalisation Details'!$A$1:$R$2344,15,0)</f>
        <v>tier - 3</v>
      </c>
      <c r="P745" s="27" t="str">
        <f>VLOOKUP(A745,'Hospitalisation Details'!$A$1:$R$2344,16,0)</f>
        <v>R1026</v>
      </c>
      <c r="Q745" s="37">
        <f>VLOOKUP(A745,'Hospitalisation Details'!A744:R3087,18,0)</f>
        <v>37.776116259477675</v>
      </c>
    </row>
    <row r="746" spans="1:17" x14ac:dyDescent="0.25">
      <c r="A746" s="27" t="s">
        <v>1490</v>
      </c>
      <c r="B746" s="27" t="str">
        <f>VLOOKUP(A746,'Customer Name'!A745:E3080,4,0)</f>
        <v>Polly</v>
      </c>
      <c r="C746" s="27">
        <f>VLOOKUP(A746,Table7[#All],2,0)</f>
        <v>21.754999999999999</v>
      </c>
      <c r="D746" s="27">
        <f>VLOOKUP(A746,Table7[#All],3,0)</f>
        <v>7.79</v>
      </c>
      <c r="E746" s="27" t="str">
        <f>VLOOKUP(A746,Table7[#All],4,0)</f>
        <v>yes</v>
      </c>
      <c r="F746" s="27" t="str">
        <f>VLOOKUP(A746,Table7[#All],5,0)</f>
        <v>No</v>
      </c>
      <c r="G746" s="27" t="str">
        <f>VLOOKUP(A746,Table7[#All],6,0)</f>
        <v>No</v>
      </c>
      <c r="H746" s="27">
        <f>VLOOKUP(A746,'Medical Examination'!A745:M3080,11,0)</f>
        <v>0</v>
      </c>
      <c r="I746" s="27" t="str">
        <f>VLOOKUP(A746,'Medical Examination'!A745:M3080,10,0)</f>
        <v>No</v>
      </c>
      <c r="J746" s="27" t="str">
        <f>VLOOKUP(A746,'Medical Examination'!A745:M3080,12,0)</f>
        <v>Normal Weight</v>
      </c>
      <c r="K746" s="27" t="str">
        <f>VLOOKUP(A746,'Medical Examination'!A745:M3080,13,0)</f>
        <v>Diabetes</v>
      </c>
      <c r="L746" s="27" t="str">
        <f>VLOOKUP(A746,'Hospitalisation Details'!A745:R3088,17,0)</f>
        <v>2-Aug-1981</v>
      </c>
      <c r="M746" s="28">
        <f>VLOOKUP(A746,'Hospitalisation Details'!$A$1:$R$2344,6,0)</f>
        <v>13725.47</v>
      </c>
      <c r="N746" s="27" t="str">
        <f>VLOOKUP(A746,'Hospitalisation Details'!$A$1:$R$2344,14,0)</f>
        <v>tier - 3</v>
      </c>
      <c r="O746" s="27" t="str">
        <f>VLOOKUP(A746,'Hospitalisation Details'!$A$1:$R$2344,15,0)</f>
        <v>tier - 2</v>
      </c>
      <c r="P746" s="27" t="str">
        <f>VLOOKUP(A746,'Hospitalisation Details'!$A$1:$R$2344,16,0)</f>
        <v>R1024</v>
      </c>
      <c r="Q746" s="37">
        <f>VLOOKUP(A746,'Hospitalisation Details'!A745:R3088,18,0)</f>
        <v>41.850047755491879</v>
      </c>
    </row>
    <row r="747" spans="1:17" x14ac:dyDescent="0.25">
      <c r="A747" s="27" t="s">
        <v>1492</v>
      </c>
      <c r="B747" s="27" t="str">
        <f>VLOOKUP(A747,'Customer Name'!A746:E3081,4,0)</f>
        <v>Mark H.</v>
      </c>
      <c r="C747" s="27">
        <f>VLOOKUP(A747,Table7[#All],2,0)</f>
        <v>44.55</v>
      </c>
      <c r="D747" s="27">
        <f>VLOOKUP(A747,Table7[#All],3,0)</f>
        <v>7.12</v>
      </c>
      <c r="E747" s="27" t="str">
        <f>VLOOKUP(A747,Table7[#All],4,0)</f>
        <v>yes</v>
      </c>
      <c r="F747" s="27" t="str">
        <f>VLOOKUP(A747,Table7[#All],5,0)</f>
        <v>No</v>
      </c>
      <c r="G747" s="27" t="str">
        <f>VLOOKUP(A747,Table7[#All],6,0)</f>
        <v>No</v>
      </c>
      <c r="H747" s="27">
        <f>VLOOKUP(A747,'Medical Examination'!A746:M3081,11,0)</f>
        <v>1</v>
      </c>
      <c r="I747" s="27" t="str">
        <f>VLOOKUP(A747,'Medical Examination'!A746:M3081,10,0)</f>
        <v>No</v>
      </c>
      <c r="J747" s="27" t="str">
        <f>VLOOKUP(A747,'Medical Examination'!A746:M3081,12,0)</f>
        <v>Obesity</v>
      </c>
      <c r="K747" s="27" t="str">
        <f>VLOOKUP(A747,'Medical Examination'!A746:M3081,13,0)</f>
        <v>Diabetes</v>
      </c>
      <c r="L747" s="27" t="str">
        <f>VLOOKUP(A747,'Hospitalisation Details'!A746:R3089,17,0)</f>
        <v>24-Nov-1986</v>
      </c>
      <c r="M747" s="28">
        <f>VLOOKUP(A747,'Hospitalisation Details'!$A$1:$R$2344,6,0)</f>
        <v>13714.55</v>
      </c>
      <c r="N747" s="27" t="str">
        <f>VLOOKUP(A747,'Hospitalisation Details'!$A$1:$R$2344,14,0)</f>
        <v>tier - 3</v>
      </c>
      <c r="O747" s="27" t="str">
        <f>VLOOKUP(A747,'Hospitalisation Details'!$A$1:$R$2344,15,0)</f>
        <v>tier - 2</v>
      </c>
      <c r="P747" s="27" t="str">
        <f>VLOOKUP(A747,'Hospitalisation Details'!$A$1:$R$2344,16,0)</f>
        <v>R1023</v>
      </c>
      <c r="Q747" s="37">
        <f>VLOOKUP(A747,'Hospitalisation Details'!A746:R3089,18,0)</f>
        <v>36.537935009726922</v>
      </c>
    </row>
    <row r="748" spans="1:17" x14ac:dyDescent="0.25">
      <c r="A748" s="27" t="s">
        <v>1494</v>
      </c>
      <c r="B748" s="27" t="str">
        <f>VLOOKUP(A748,'Customer Name'!A747:E3082,4,0)</f>
        <v>.  Jessie M.</v>
      </c>
      <c r="C748" s="27">
        <f>VLOOKUP(A748,Table7[#All],2,0)</f>
        <v>43.32</v>
      </c>
      <c r="D748" s="27">
        <f>VLOOKUP(A748,Table7[#All],3,0)</f>
        <v>4.67</v>
      </c>
      <c r="E748" s="27" t="str">
        <f>VLOOKUP(A748,Table7[#All],4,0)</f>
        <v>yes</v>
      </c>
      <c r="F748" s="27" t="str">
        <f>VLOOKUP(A748,Table7[#All],5,0)</f>
        <v>No</v>
      </c>
      <c r="G748" s="27" t="str">
        <f>VLOOKUP(A748,Table7[#All],6,0)</f>
        <v>No</v>
      </c>
      <c r="H748" s="27">
        <f>VLOOKUP(A748,'Medical Examination'!A747:M3082,11,0)</f>
        <v>0</v>
      </c>
      <c r="I748" s="27" t="str">
        <f>VLOOKUP(A748,'Medical Examination'!A747:M3082,10,0)</f>
        <v>No</v>
      </c>
      <c r="J748" s="27" t="str">
        <f>VLOOKUP(A748,'Medical Examination'!A747:M3082,12,0)</f>
        <v>Obesity</v>
      </c>
      <c r="K748" s="27" t="str">
        <f>VLOOKUP(A748,'Medical Examination'!A747:M3082,13,0)</f>
        <v>Normal</v>
      </c>
      <c r="L748" s="27" t="str">
        <f>VLOOKUP(A748,'Hospitalisation Details'!A747:R3090,17,0)</f>
        <v>14-Sep-1985</v>
      </c>
      <c r="M748" s="28">
        <f>VLOOKUP(A748,'Hospitalisation Details'!$A$1:$R$2344,6,0)</f>
        <v>13685.51</v>
      </c>
      <c r="N748" s="27" t="str">
        <f>VLOOKUP(A748,'Hospitalisation Details'!$A$1:$R$2344,14,0)</f>
        <v>tier - 3</v>
      </c>
      <c r="O748" s="27" t="str">
        <f>VLOOKUP(A748,'Hospitalisation Details'!$A$1:$R$2344,15,0)</f>
        <v>tier - 1</v>
      </c>
      <c r="P748" s="27" t="str">
        <f>VLOOKUP(A748,'Hospitalisation Details'!$A$1:$R$2344,16,0)</f>
        <v>R1026</v>
      </c>
      <c r="Q748" s="37">
        <f>VLOOKUP(A748,'Hospitalisation Details'!A747:R3090,18,0)</f>
        <v>37.732308340353832</v>
      </c>
    </row>
    <row r="749" spans="1:17" x14ac:dyDescent="0.25">
      <c r="A749" s="27" t="s">
        <v>1496</v>
      </c>
      <c r="B749" s="27" t="str">
        <f>VLOOKUP(A749,'Customer Name'!A748:E3083,4,0)</f>
        <v>Chris</v>
      </c>
      <c r="C749" s="27">
        <f>VLOOKUP(A749,Table7[#All],2,0)</f>
        <v>31.23</v>
      </c>
      <c r="D749" s="27">
        <f>VLOOKUP(A749,Table7[#All],3,0)</f>
        <v>9.1199999999999992</v>
      </c>
      <c r="E749" s="27" t="str">
        <f>VLOOKUP(A749,Table7[#All],4,0)</f>
        <v>yes</v>
      </c>
      <c r="F749" s="27" t="str">
        <f>VLOOKUP(A749,Table7[#All],5,0)</f>
        <v>No</v>
      </c>
      <c r="G749" s="27" t="str">
        <f>VLOOKUP(A749,Table7[#All],6,0)</f>
        <v>Yes</v>
      </c>
      <c r="H749" s="27">
        <f>VLOOKUP(A749,'Medical Examination'!A748:M3083,11,0)</f>
        <v>1</v>
      </c>
      <c r="I749" s="27" t="str">
        <f>VLOOKUP(A749,'Medical Examination'!A748:M3083,10,0)</f>
        <v>No</v>
      </c>
      <c r="J749" s="27" t="str">
        <f>VLOOKUP(A749,'Medical Examination'!A748:M3083,12,0)</f>
        <v>Obesity</v>
      </c>
      <c r="K749" s="27" t="str">
        <f>VLOOKUP(A749,'Medical Examination'!A748:M3083,13,0)</f>
        <v>Diabetes</v>
      </c>
      <c r="L749" s="27" t="str">
        <f>VLOOKUP(A749,'Hospitalisation Details'!A748:R3091,17,0)</f>
        <v>4-Aug-1963</v>
      </c>
      <c r="M749" s="28">
        <f>VLOOKUP(A749,'Hospitalisation Details'!$A$1:$R$2344,6,0)</f>
        <v>13677.68</v>
      </c>
      <c r="N749" s="27" t="str">
        <f>VLOOKUP(A749,'Hospitalisation Details'!$A$1:$R$2344,14,0)</f>
        <v>tier - 3</v>
      </c>
      <c r="O749" s="27" t="str">
        <f>VLOOKUP(A749,'Hospitalisation Details'!$A$1:$R$2344,15,0)</f>
        <v>tier - 2</v>
      </c>
      <c r="P749" s="27" t="str">
        <f>VLOOKUP(A749,'Hospitalisation Details'!$A$1:$R$2344,16,0)</f>
        <v>R1021</v>
      </c>
      <c r="Q749" s="37">
        <f>VLOOKUP(A749,'Hospitalisation Details'!A748:R3091,18,0)</f>
        <v>59.844614003590664</v>
      </c>
    </row>
    <row r="750" spans="1:17" x14ac:dyDescent="0.25">
      <c r="A750" s="27" t="s">
        <v>1498</v>
      </c>
      <c r="B750" s="27" t="str">
        <f>VLOOKUP(A750,'Customer Name'!A749:E3084,4,0)</f>
        <v>Daniel</v>
      </c>
      <c r="C750" s="27">
        <f>VLOOKUP(A750,Table7[#All],2,0)</f>
        <v>42.81</v>
      </c>
      <c r="D750" s="27">
        <f>VLOOKUP(A750,Table7[#All],3,0)</f>
        <v>4.1500000000000004</v>
      </c>
      <c r="E750" s="27" t="str">
        <f>VLOOKUP(A750,Table7[#All],4,0)</f>
        <v>No</v>
      </c>
      <c r="F750" s="27" t="str">
        <f>VLOOKUP(A750,Table7[#All],5,0)</f>
        <v>No</v>
      </c>
      <c r="G750" s="27" t="str">
        <f>VLOOKUP(A750,Table7[#All],6,0)</f>
        <v>No</v>
      </c>
      <c r="H750" s="27">
        <f>VLOOKUP(A750,'Medical Examination'!A749:M3084,11,0)</f>
        <v>1</v>
      </c>
      <c r="I750" s="27" t="str">
        <f>VLOOKUP(A750,'Medical Examination'!A749:M3084,10,0)</f>
        <v>No</v>
      </c>
      <c r="J750" s="27" t="str">
        <f>VLOOKUP(A750,'Medical Examination'!A749:M3084,12,0)</f>
        <v>Obesity</v>
      </c>
      <c r="K750" s="27" t="str">
        <f>VLOOKUP(A750,'Medical Examination'!A749:M3084,13,0)</f>
        <v>Normal</v>
      </c>
      <c r="L750" s="27" t="str">
        <f>VLOOKUP(A750,'Hospitalisation Details'!A749:R3092,17,0)</f>
        <v>20-Jul-1984</v>
      </c>
      <c r="M750" s="28">
        <f>VLOOKUP(A750,'Hospitalisation Details'!$A$1:$R$2344,6,0)</f>
        <v>13638.06</v>
      </c>
      <c r="N750" s="27" t="str">
        <f>VLOOKUP(A750,'Hospitalisation Details'!$A$1:$R$2344,14,0)</f>
        <v>tier - 3</v>
      </c>
      <c r="O750" s="27" t="str">
        <f>VLOOKUP(A750,'Hospitalisation Details'!$A$1:$R$2344,15,0)</f>
        <v>tier - 3</v>
      </c>
      <c r="P750" s="27" t="str">
        <f>VLOOKUP(A750,'Hospitalisation Details'!$A$1:$R$2344,16,0)</f>
        <v>R1023</v>
      </c>
      <c r="Q750" s="37">
        <f>VLOOKUP(A750,'Hospitalisation Details'!A749:R3092,18,0)</f>
        <v>38.882956878850102</v>
      </c>
    </row>
    <row r="751" spans="1:17" x14ac:dyDescent="0.25">
      <c r="A751" s="27" t="s">
        <v>1500</v>
      </c>
      <c r="B751" s="27" t="str">
        <f>VLOOKUP(A751,'Customer Name'!A750:E3085,4,0)</f>
        <v>Megan</v>
      </c>
      <c r="C751" s="27">
        <f>VLOOKUP(A751,Table7[#All],2,0)</f>
        <v>35.909999999999997</v>
      </c>
      <c r="D751" s="27">
        <f>VLOOKUP(A751,Table7[#All],3,0)</f>
        <v>6.72</v>
      </c>
      <c r="E751" s="27" t="str">
        <f>VLOOKUP(A751,Table7[#All],4,0)</f>
        <v>yes</v>
      </c>
      <c r="F751" s="27" t="str">
        <f>VLOOKUP(A751,Table7[#All],5,0)</f>
        <v>No</v>
      </c>
      <c r="G751" s="27" t="str">
        <f>VLOOKUP(A751,Table7[#All],6,0)</f>
        <v>No</v>
      </c>
      <c r="H751" s="27">
        <f>VLOOKUP(A751,'Medical Examination'!A750:M3085,11,0)</f>
        <v>2</v>
      </c>
      <c r="I751" s="27" t="str">
        <f>VLOOKUP(A751,'Medical Examination'!A750:M3085,10,0)</f>
        <v>No</v>
      </c>
      <c r="J751" s="27" t="str">
        <f>VLOOKUP(A751,'Medical Examination'!A750:M3085,12,0)</f>
        <v>Obesity</v>
      </c>
      <c r="K751" s="27" t="str">
        <f>VLOOKUP(A751,'Medical Examination'!A750:M3085,13,0)</f>
        <v>Diabetes</v>
      </c>
      <c r="L751" s="27" t="str">
        <f>VLOOKUP(A751,'Hospitalisation Details'!A750:R3093,17,0)</f>
        <v>24-Dec-1961</v>
      </c>
      <c r="M751" s="28">
        <f>VLOOKUP(A751,'Hospitalisation Details'!$A$1:$R$2344,6,0)</f>
        <v>13635.64</v>
      </c>
      <c r="N751" s="27" t="str">
        <f>VLOOKUP(A751,'Hospitalisation Details'!$A$1:$R$2344,14,0)</f>
        <v>tier - 3</v>
      </c>
      <c r="O751" s="27" t="str">
        <f>VLOOKUP(A751,'Hospitalisation Details'!$A$1:$R$2344,15,0)</f>
        <v>tier - 3</v>
      </c>
      <c r="P751" s="27" t="str">
        <f>VLOOKUP(A751,'Hospitalisation Details'!$A$1:$R$2344,16,0)</f>
        <v>R1024</v>
      </c>
      <c r="Q751" s="37">
        <f>VLOOKUP(A751,'Hospitalisation Details'!A750:R3093,18,0)</f>
        <v>61.455801825293349</v>
      </c>
    </row>
    <row r="752" spans="1:17" x14ac:dyDescent="0.25">
      <c r="A752" s="27" t="s">
        <v>1502</v>
      </c>
      <c r="B752" s="27" t="str">
        <f>VLOOKUP(A752,'Customer Name'!A751:E3086,4,0)</f>
        <v>Kevin</v>
      </c>
      <c r="C752" s="27">
        <f>VLOOKUP(A752,Table7[#All],2,0)</f>
        <v>36.65</v>
      </c>
      <c r="D752" s="27">
        <f>VLOOKUP(A752,Table7[#All],3,0)</f>
        <v>5.01</v>
      </c>
      <c r="E752" s="27" t="str">
        <f>VLOOKUP(A752,Table7[#All],4,0)</f>
        <v>yes</v>
      </c>
      <c r="F752" s="27" t="str">
        <f>VLOOKUP(A752,Table7[#All],5,0)</f>
        <v>No</v>
      </c>
      <c r="G752" s="27" t="str">
        <f>VLOOKUP(A752,Table7[#All],6,0)</f>
        <v>Yes</v>
      </c>
      <c r="H752" s="27">
        <f>VLOOKUP(A752,'Medical Examination'!A751:M3086,11,0)</f>
        <v>1</v>
      </c>
      <c r="I752" s="27" t="str">
        <f>VLOOKUP(A752,'Medical Examination'!A751:M3086,10,0)</f>
        <v>No</v>
      </c>
      <c r="J752" s="27" t="str">
        <f>VLOOKUP(A752,'Medical Examination'!A751:M3086,12,0)</f>
        <v>Obesity</v>
      </c>
      <c r="K752" s="27" t="str">
        <f>VLOOKUP(A752,'Medical Examination'!A751:M3086,13,0)</f>
        <v>Normal</v>
      </c>
      <c r="L752" s="27" t="str">
        <f>VLOOKUP(A752,'Hospitalisation Details'!A751:R3094,17,0)</f>
        <v>26-Jul-1969</v>
      </c>
      <c r="M752" s="28">
        <f>VLOOKUP(A752,'Hospitalisation Details'!$A$1:$R$2344,6,0)</f>
        <v>13622.01</v>
      </c>
      <c r="N752" s="27" t="str">
        <f>VLOOKUP(A752,'Hospitalisation Details'!$A$1:$R$2344,14,0)</f>
        <v>tier - 3</v>
      </c>
      <c r="O752" s="27" t="str">
        <f>VLOOKUP(A752,'Hospitalisation Details'!$A$1:$R$2344,15,0)</f>
        <v>tier - 3</v>
      </c>
      <c r="P752" s="27" t="str">
        <f>VLOOKUP(A752,'Hospitalisation Details'!$A$1:$R$2344,16,0)</f>
        <v>R1012</v>
      </c>
      <c r="Q752" s="37">
        <f>VLOOKUP(A752,'Hospitalisation Details'!A751:R3094,18,0)</f>
        <v>53.869225408203903</v>
      </c>
    </row>
    <row r="753" spans="1:17" x14ac:dyDescent="0.25">
      <c r="A753" s="27" t="s">
        <v>1504</v>
      </c>
      <c r="B753" s="27" t="str">
        <f>VLOOKUP(A753,'Customer Name'!A752:E3087,4,0)</f>
        <v>Caroline S.</v>
      </c>
      <c r="C753" s="27">
        <f>VLOOKUP(A753,Table7[#All],2,0)</f>
        <v>22.04</v>
      </c>
      <c r="D753" s="27">
        <f>VLOOKUP(A753,Table7[#All],3,0)</f>
        <v>10.9</v>
      </c>
      <c r="E753" s="27" t="str">
        <f>VLOOKUP(A753,Table7[#All],4,0)</f>
        <v>yes</v>
      </c>
      <c r="F753" s="27" t="str">
        <f>VLOOKUP(A753,Table7[#All],5,0)</f>
        <v>No</v>
      </c>
      <c r="G753" s="27" t="str">
        <f>VLOOKUP(A753,Table7[#All],6,0)</f>
        <v>No</v>
      </c>
      <c r="H753" s="27">
        <f>VLOOKUP(A753,'Medical Examination'!A752:M3087,11,0)</f>
        <v>2</v>
      </c>
      <c r="I753" s="27" t="str">
        <f>VLOOKUP(A753,'Medical Examination'!A752:M3087,10,0)</f>
        <v>No</v>
      </c>
      <c r="J753" s="27" t="str">
        <f>VLOOKUP(A753,'Medical Examination'!A752:M3087,12,0)</f>
        <v>Normal Weight</v>
      </c>
      <c r="K753" s="27" t="str">
        <f>VLOOKUP(A753,'Medical Examination'!A752:M3087,13,0)</f>
        <v>Diabetes</v>
      </c>
      <c r="L753" s="27" t="str">
        <f>VLOOKUP(A753,'Hospitalisation Details'!A752:R3095,17,0)</f>
        <v>18-Nov-1961</v>
      </c>
      <c r="M753" s="28">
        <f>VLOOKUP(A753,'Hospitalisation Details'!$A$1:$R$2344,6,0)</f>
        <v>13616.36</v>
      </c>
      <c r="N753" s="27" t="str">
        <f>VLOOKUP(A753,'Hospitalisation Details'!$A$1:$R$2344,14,0)</f>
        <v>tier - 3</v>
      </c>
      <c r="O753" s="27" t="str">
        <f>VLOOKUP(A753,'Hospitalisation Details'!$A$1:$R$2344,15,0)</f>
        <v>tier - 3</v>
      </c>
      <c r="P753" s="27" t="str">
        <f>VLOOKUP(A753,'Hospitalisation Details'!$A$1:$R$2344,16,0)</f>
        <v>R1024</v>
      </c>
      <c r="Q753" s="37">
        <f>VLOOKUP(A753,'Hospitalisation Details'!A752:R3095,18,0)</f>
        <v>61.554367666232075</v>
      </c>
    </row>
    <row r="754" spans="1:17" x14ac:dyDescent="0.25">
      <c r="A754" s="27" t="s">
        <v>1506</v>
      </c>
      <c r="B754" s="27" t="str">
        <f>VLOOKUP(A754,'Customer Name'!A753:E3088,4,0)</f>
        <v>Nuta</v>
      </c>
      <c r="C754" s="27">
        <f>VLOOKUP(A754,Table7[#All],2,0)</f>
        <v>31.824999999999999</v>
      </c>
      <c r="D754" s="27">
        <f>VLOOKUP(A754,Table7[#All],3,0)</f>
        <v>5.52</v>
      </c>
      <c r="E754" s="27" t="str">
        <f>VLOOKUP(A754,Table7[#All],4,0)</f>
        <v>yes</v>
      </c>
      <c r="F754" s="27" t="str">
        <f>VLOOKUP(A754,Table7[#All],5,0)</f>
        <v>No</v>
      </c>
      <c r="G754" s="27" t="str">
        <f>VLOOKUP(A754,Table7[#All],6,0)</f>
        <v>No</v>
      </c>
      <c r="H754" s="27">
        <f>VLOOKUP(A754,'Medical Examination'!A753:M3088,11,0)</f>
        <v>1</v>
      </c>
      <c r="I754" s="27" t="str">
        <f>VLOOKUP(A754,'Medical Examination'!A753:M3088,10,0)</f>
        <v>No</v>
      </c>
      <c r="J754" s="27" t="str">
        <f>VLOOKUP(A754,'Medical Examination'!A753:M3088,12,0)</f>
        <v>Obesity</v>
      </c>
      <c r="K754" s="27" t="str">
        <f>VLOOKUP(A754,'Medical Examination'!A753:M3088,13,0)</f>
        <v>Normal</v>
      </c>
      <c r="L754" s="27" t="str">
        <f>VLOOKUP(A754,'Hospitalisation Details'!A753:R3096,17,0)</f>
        <v>10-Sep-1964</v>
      </c>
      <c r="M754" s="28">
        <f>VLOOKUP(A754,'Hospitalisation Details'!$A$1:$R$2344,6,0)</f>
        <v>13607.37</v>
      </c>
      <c r="N754" s="27" t="str">
        <f>VLOOKUP(A754,'Hospitalisation Details'!$A$1:$R$2344,14,0)</f>
        <v>tier - 3</v>
      </c>
      <c r="O754" s="27" t="str">
        <f>VLOOKUP(A754,'Hospitalisation Details'!$A$1:$R$2344,15,0)</f>
        <v>tier - 1</v>
      </c>
      <c r="P754" s="27" t="str">
        <f>VLOOKUP(A754,'Hospitalisation Details'!$A$1:$R$2344,16,0)</f>
        <v>R1024</v>
      </c>
      <c r="Q754" s="37">
        <f>VLOOKUP(A754,'Hospitalisation Details'!A753:R3096,18,0)</f>
        <v>58.740588637919231</v>
      </c>
    </row>
    <row r="755" spans="1:17" x14ac:dyDescent="0.25">
      <c r="A755" s="27" t="s">
        <v>1508</v>
      </c>
      <c r="B755" s="27" t="str">
        <f>VLOOKUP(A755,'Customer Name'!A754:E3089,4,0)</f>
        <v>Margie</v>
      </c>
      <c r="C755" s="27">
        <f>VLOOKUP(A755,Table7[#All],2,0)</f>
        <v>53.58</v>
      </c>
      <c r="D755" s="27">
        <f>VLOOKUP(A755,Table7[#All],3,0)</f>
        <v>4.55</v>
      </c>
      <c r="E755" s="27" t="str">
        <f>VLOOKUP(A755,Table7[#All],4,0)</f>
        <v>No</v>
      </c>
      <c r="F755" s="27" t="str">
        <f>VLOOKUP(A755,Table7[#All],5,0)</f>
        <v>No</v>
      </c>
      <c r="G755" s="27" t="str">
        <f>VLOOKUP(A755,Table7[#All],6,0)</f>
        <v>No</v>
      </c>
      <c r="H755" s="27">
        <f>VLOOKUP(A755,'Medical Examination'!A754:M3089,11,0)</f>
        <v>1</v>
      </c>
      <c r="I755" s="27" t="str">
        <f>VLOOKUP(A755,'Medical Examination'!A754:M3089,10,0)</f>
        <v>No</v>
      </c>
      <c r="J755" s="27" t="str">
        <f>VLOOKUP(A755,'Medical Examination'!A754:M3089,12,0)</f>
        <v>Obesity</v>
      </c>
      <c r="K755" s="27" t="str">
        <f>VLOOKUP(A755,'Medical Examination'!A754:M3089,13,0)</f>
        <v>Normal</v>
      </c>
      <c r="L755" s="27" t="str">
        <f>VLOOKUP(A755,'Hospitalisation Details'!A754:R3097,17,0)</f>
        <v>14-Aug-1992</v>
      </c>
      <c r="M755" s="28">
        <f>VLOOKUP(A755,'Hospitalisation Details'!$A$1:$R$2344,6,0)</f>
        <v>13588.17</v>
      </c>
      <c r="N755" s="27" t="str">
        <f>VLOOKUP(A755,'Hospitalisation Details'!$A$1:$R$2344,14,0)</f>
        <v>tier - 3</v>
      </c>
      <c r="O755" s="27" t="str">
        <f>VLOOKUP(A755,'Hospitalisation Details'!$A$1:$R$2344,15,0)</f>
        <v>tier - 1</v>
      </c>
      <c r="P755" s="27" t="str">
        <f>VLOOKUP(A755,'Hospitalisation Details'!$A$1:$R$2344,16,0)</f>
        <v>R1012</v>
      </c>
      <c r="Q755" s="37">
        <f>VLOOKUP(A755,'Hospitalisation Details'!A754:R3097,18,0)</f>
        <v>30.814510609171801</v>
      </c>
    </row>
    <row r="756" spans="1:17" x14ac:dyDescent="0.25">
      <c r="A756" s="27" t="s">
        <v>1510</v>
      </c>
      <c r="B756" s="27" t="str">
        <f>VLOOKUP(A756,'Customer Name'!A755:E3090,4,0)</f>
        <v>.  Heidi</v>
      </c>
      <c r="C756" s="27">
        <f>VLOOKUP(A756,Table7[#All],2,0)</f>
        <v>34.299999999999997</v>
      </c>
      <c r="D756" s="27">
        <f>VLOOKUP(A756,Table7[#All],3,0)</f>
        <v>11.76</v>
      </c>
      <c r="E756" s="27" t="str">
        <f>VLOOKUP(A756,Table7[#All],4,0)</f>
        <v>No</v>
      </c>
      <c r="F756" s="27" t="str">
        <f>VLOOKUP(A756,Table7[#All],5,0)</f>
        <v>No</v>
      </c>
      <c r="G756" s="27" t="str">
        <f>VLOOKUP(A756,Table7[#All],6,0)</f>
        <v>No</v>
      </c>
      <c r="H756" s="27">
        <f>VLOOKUP(A756,'Medical Examination'!A755:M3090,11,0)</f>
        <v>0</v>
      </c>
      <c r="I756" s="27" t="str">
        <f>VLOOKUP(A756,'Medical Examination'!A755:M3090,10,0)</f>
        <v>No</v>
      </c>
      <c r="J756" s="27" t="str">
        <f>VLOOKUP(A756,'Medical Examination'!A755:M3090,12,0)</f>
        <v>Obesity</v>
      </c>
      <c r="K756" s="27" t="str">
        <f>VLOOKUP(A756,'Medical Examination'!A755:M3090,13,0)</f>
        <v>Diabetes</v>
      </c>
      <c r="L756" s="27" t="str">
        <f>VLOOKUP(A756,'Hospitalisation Details'!A755:R3098,17,0)</f>
        <v>15-Jul-1968</v>
      </c>
      <c r="M756" s="28">
        <f>VLOOKUP(A756,'Hospitalisation Details'!$A$1:$R$2344,6,0)</f>
        <v>13566.04</v>
      </c>
      <c r="N756" s="27" t="str">
        <f>VLOOKUP(A756,'Hospitalisation Details'!$A$1:$R$2344,14,0)</f>
        <v>tier - 3</v>
      </c>
      <c r="O756" s="27" t="str">
        <f>VLOOKUP(A756,'Hospitalisation Details'!$A$1:$R$2344,15,0)</f>
        <v>tier - 3</v>
      </c>
      <c r="P756" s="27" t="str">
        <f>VLOOKUP(A756,'Hospitalisation Details'!$A$1:$R$2344,16,0)</f>
        <v>R1026</v>
      </c>
      <c r="Q756" s="37">
        <f>VLOOKUP(A756,'Hospitalisation Details'!A755:R3098,18,0)</f>
        <v>54.896646132785762</v>
      </c>
    </row>
    <row r="757" spans="1:17" x14ac:dyDescent="0.25">
      <c r="A757" s="27" t="s">
        <v>1512</v>
      </c>
      <c r="B757" s="27" t="str">
        <f>VLOOKUP(A757,'Customer Name'!A756:E3091,4,0)</f>
        <v>Diego J</v>
      </c>
      <c r="C757" s="27">
        <f>VLOOKUP(A757,Table7[#All],2,0)</f>
        <v>32.11</v>
      </c>
      <c r="D757" s="27">
        <f>VLOOKUP(A757,Table7[#All],3,0)</f>
        <v>7.06</v>
      </c>
      <c r="E757" s="27" t="str">
        <f>VLOOKUP(A757,Table7[#All],4,0)</f>
        <v>No</v>
      </c>
      <c r="F757" s="27" t="str">
        <f>VLOOKUP(A757,Table7[#All],5,0)</f>
        <v>No</v>
      </c>
      <c r="G757" s="27" t="str">
        <f>VLOOKUP(A757,Table7[#All],6,0)</f>
        <v>No</v>
      </c>
      <c r="H757" s="27">
        <f>VLOOKUP(A757,'Medical Examination'!A756:M3091,11,0)</f>
        <v>0</v>
      </c>
      <c r="I757" s="27" t="str">
        <f>VLOOKUP(A757,'Medical Examination'!A756:M3091,10,0)</f>
        <v>No</v>
      </c>
      <c r="J757" s="27" t="str">
        <f>VLOOKUP(A757,'Medical Examination'!A756:M3091,12,0)</f>
        <v>Obesity</v>
      </c>
      <c r="K757" s="27" t="str">
        <f>VLOOKUP(A757,'Medical Examination'!A756:M3091,13,0)</f>
        <v>Diabetes</v>
      </c>
      <c r="L757" s="27" t="str">
        <f>VLOOKUP(A757,'Hospitalisation Details'!A756:R3099,17,0)</f>
        <v>11-Jul-1960</v>
      </c>
      <c r="M757" s="28">
        <f>VLOOKUP(A757,'Hospitalisation Details'!$A$1:$R$2344,6,0)</f>
        <v>13555</v>
      </c>
      <c r="N757" s="27" t="str">
        <f>VLOOKUP(A757,'Hospitalisation Details'!$A$1:$R$2344,14,0)</f>
        <v>tier - 3</v>
      </c>
      <c r="O757" s="27" t="str">
        <f>VLOOKUP(A757,'Hospitalisation Details'!$A$1:$R$2344,15,0)</f>
        <v>tier - 3</v>
      </c>
      <c r="P757" s="27" t="str">
        <f>VLOOKUP(A757,'Hospitalisation Details'!$A$1:$R$2344,16,0)</f>
        <v>R1017</v>
      </c>
      <c r="Q757" s="37">
        <f>VLOOKUP(A757,'Hospitalisation Details'!A756:R3099,18,0)</f>
        <v>62.907597535934293</v>
      </c>
    </row>
    <row r="758" spans="1:17" x14ac:dyDescent="0.25">
      <c r="A758" s="27" t="s">
        <v>1514</v>
      </c>
      <c r="B758" s="27" t="str">
        <f>VLOOKUP(A758,'Customer Name'!A757:E3092,4,0)</f>
        <v>Enrique M Sr.</v>
      </c>
      <c r="C758" s="27">
        <f>VLOOKUP(A758,Table7[#All],2,0)</f>
        <v>31.78</v>
      </c>
      <c r="D758" s="27">
        <f>VLOOKUP(A758,Table7[#All],3,0)</f>
        <v>11.35</v>
      </c>
      <c r="E758" s="27" t="str">
        <f>VLOOKUP(A758,Table7[#All],4,0)</f>
        <v>yes</v>
      </c>
      <c r="F758" s="27" t="str">
        <f>VLOOKUP(A758,Table7[#All],5,0)</f>
        <v>No</v>
      </c>
      <c r="G758" s="27" t="str">
        <f>VLOOKUP(A758,Table7[#All],6,0)</f>
        <v>Yes</v>
      </c>
      <c r="H758" s="27">
        <f>VLOOKUP(A758,'Medical Examination'!A757:M3092,11,0)</f>
        <v>1</v>
      </c>
      <c r="I758" s="27" t="str">
        <f>VLOOKUP(A758,'Medical Examination'!A757:M3092,10,0)</f>
        <v>No</v>
      </c>
      <c r="J758" s="27" t="str">
        <f>VLOOKUP(A758,'Medical Examination'!A757:M3092,12,0)</f>
        <v>Obesity</v>
      </c>
      <c r="K758" s="27" t="str">
        <f>VLOOKUP(A758,'Medical Examination'!A757:M3092,13,0)</f>
        <v>Diabetes</v>
      </c>
      <c r="L758" s="27" t="str">
        <f>VLOOKUP(A758,'Hospitalisation Details'!A757:R3100,17,0)</f>
        <v>14-Oct-1963</v>
      </c>
      <c r="M758" s="28">
        <f>VLOOKUP(A758,'Hospitalisation Details'!$A$1:$R$2344,6,0)</f>
        <v>13511.28</v>
      </c>
      <c r="N758" s="27" t="str">
        <f>VLOOKUP(A758,'Hospitalisation Details'!$A$1:$R$2344,14,0)</f>
        <v>tier - 3</v>
      </c>
      <c r="O758" s="27" t="str">
        <f>VLOOKUP(A758,'Hospitalisation Details'!$A$1:$R$2344,15,0)</f>
        <v>tier - 1</v>
      </c>
      <c r="P758" s="27" t="str">
        <f>VLOOKUP(A758,'Hospitalisation Details'!$A$1:$R$2344,16,0)</f>
        <v>R1012</v>
      </c>
      <c r="Q758" s="37">
        <f>VLOOKUP(A758,'Hospitalisation Details'!A757:R3100,18,0)</f>
        <v>59.650224416517055</v>
      </c>
    </row>
    <row r="759" spans="1:17" x14ac:dyDescent="0.25">
      <c r="A759" s="27" t="s">
        <v>1516</v>
      </c>
      <c r="B759" s="27" t="str">
        <f>VLOOKUP(A759,'Customer Name'!A758:E3093,4,0)</f>
        <v>Greg</v>
      </c>
      <c r="C759" s="27">
        <f>VLOOKUP(A759,Table7[#All],2,0)</f>
        <v>46.89</v>
      </c>
      <c r="D759" s="27">
        <f>VLOOKUP(A759,Table7[#All],3,0)</f>
        <v>5.52</v>
      </c>
      <c r="E759" s="27" t="str">
        <f>VLOOKUP(A759,Table7[#All],4,0)</f>
        <v>No</v>
      </c>
      <c r="F759" s="27" t="str">
        <f>VLOOKUP(A759,Table7[#All],5,0)</f>
        <v>No</v>
      </c>
      <c r="G759" s="27" t="str">
        <f>VLOOKUP(A759,Table7[#All],6,0)</f>
        <v>No</v>
      </c>
      <c r="H759" s="27">
        <f>VLOOKUP(A759,'Medical Examination'!A758:M3093,11,0)</f>
        <v>0</v>
      </c>
      <c r="I759" s="27" t="str">
        <f>VLOOKUP(A759,'Medical Examination'!A758:M3093,10,0)</f>
        <v>No</v>
      </c>
      <c r="J759" s="27" t="str">
        <f>VLOOKUP(A759,'Medical Examination'!A758:M3093,12,0)</f>
        <v>Obesity</v>
      </c>
      <c r="K759" s="27" t="str">
        <f>VLOOKUP(A759,'Medical Examination'!A758:M3093,13,0)</f>
        <v>Normal</v>
      </c>
      <c r="L759" s="27" t="str">
        <f>VLOOKUP(A759,'Hospitalisation Details'!A758:R3101,17,0)</f>
        <v>30-Aug-1990</v>
      </c>
      <c r="M759" s="28">
        <f>VLOOKUP(A759,'Hospitalisation Details'!$A$1:$R$2344,6,0)</f>
        <v>13480.83</v>
      </c>
      <c r="N759" s="27" t="str">
        <f>VLOOKUP(A759,'Hospitalisation Details'!$A$1:$R$2344,14,0)</f>
        <v>tier - 3</v>
      </c>
      <c r="O759" s="27" t="str">
        <f>VLOOKUP(A759,'Hospitalisation Details'!$A$1:$R$2344,15,0)</f>
        <v>tier - 2</v>
      </c>
      <c r="P759" s="27" t="str">
        <f>VLOOKUP(A759,'Hospitalisation Details'!$A$1:$R$2344,16,0)</f>
        <v>R1023</v>
      </c>
      <c r="Q759" s="37">
        <f>VLOOKUP(A759,'Hospitalisation Details'!A758:R3101,18,0)</f>
        <v>32.773393461104845</v>
      </c>
    </row>
    <row r="760" spans="1:17" x14ac:dyDescent="0.25">
      <c r="A760" s="27" t="s">
        <v>1518</v>
      </c>
      <c r="B760" s="27" t="str">
        <f>VLOOKUP(A760,'Customer Name'!A759:E3094,4,0)</f>
        <v>Filip</v>
      </c>
      <c r="C760" s="27">
        <f>VLOOKUP(A760,Table7[#All],2,0)</f>
        <v>39.35</v>
      </c>
      <c r="D760" s="27">
        <f>VLOOKUP(A760,Table7[#All],3,0)</f>
        <v>7.86</v>
      </c>
      <c r="E760" s="27" t="str">
        <f>VLOOKUP(A760,Table7[#All],4,0)</f>
        <v>yes</v>
      </c>
      <c r="F760" s="27" t="str">
        <f>VLOOKUP(A760,Table7[#All],5,0)</f>
        <v>No</v>
      </c>
      <c r="G760" s="27" t="str">
        <f>VLOOKUP(A760,Table7[#All],6,0)</f>
        <v>No</v>
      </c>
      <c r="H760" s="27">
        <f>VLOOKUP(A760,'Medical Examination'!A759:M3094,11,0)</f>
        <v>1</v>
      </c>
      <c r="I760" s="27" t="str">
        <f>VLOOKUP(A760,'Medical Examination'!A759:M3094,10,0)</f>
        <v>No</v>
      </c>
      <c r="J760" s="27" t="str">
        <f>VLOOKUP(A760,'Medical Examination'!A759:M3094,12,0)</f>
        <v>Obesity</v>
      </c>
      <c r="K760" s="27" t="str">
        <f>VLOOKUP(A760,'Medical Examination'!A759:M3094,13,0)</f>
        <v>Diabetes</v>
      </c>
      <c r="L760" s="27" t="str">
        <f>VLOOKUP(A760,'Hospitalisation Details'!A759:R3102,17,0)</f>
        <v>7-Aug-1975</v>
      </c>
      <c r="M760" s="28">
        <f>VLOOKUP(A760,'Hospitalisation Details'!$A$1:$R$2344,6,0)</f>
        <v>13472.19</v>
      </c>
      <c r="N760" s="27" t="str">
        <f>VLOOKUP(A760,'Hospitalisation Details'!$A$1:$R$2344,14,0)</f>
        <v>tier - 3</v>
      </c>
      <c r="O760" s="27" t="str">
        <f>VLOOKUP(A760,'Hospitalisation Details'!$A$1:$R$2344,15,0)</f>
        <v>tier - 2</v>
      </c>
      <c r="P760" s="27" t="str">
        <f>VLOOKUP(A760,'Hospitalisation Details'!$A$1:$R$2344,16,0)</f>
        <v>R1012</v>
      </c>
      <c r="Q760" s="37">
        <f>VLOOKUP(A760,'Hospitalisation Details'!A759:R3102,18,0)</f>
        <v>47.836397161535452</v>
      </c>
    </row>
    <row r="761" spans="1:17" x14ac:dyDescent="0.25">
      <c r="A761" s="27" t="s">
        <v>1520</v>
      </c>
      <c r="B761" s="27" t="str">
        <f>VLOOKUP(A761,'Customer Name'!A760:E3095,4,0)</f>
        <v>Rosemary E.</v>
      </c>
      <c r="C761" s="27">
        <f>VLOOKUP(A761,Table7[#All],2,0)</f>
        <v>39.200000000000003</v>
      </c>
      <c r="D761" s="27">
        <f>VLOOKUP(A761,Table7[#All],3,0)</f>
        <v>11.38</v>
      </c>
      <c r="E761" s="27" t="str">
        <f>VLOOKUP(A761,Table7[#All],4,0)</f>
        <v>No</v>
      </c>
      <c r="F761" s="27" t="str">
        <f>VLOOKUP(A761,Table7[#All],5,0)</f>
        <v>No</v>
      </c>
      <c r="G761" s="27" t="str">
        <f>VLOOKUP(A761,Table7[#All],6,0)</f>
        <v>No</v>
      </c>
      <c r="H761" s="27">
        <f>VLOOKUP(A761,'Medical Examination'!A760:M3095,11,0)</f>
        <v>0</v>
      </c>
      <c r="I761" s="27" t="str">
        <f>VLOOKUP(A761,'Medical Examination'!A760:M3095,10,0)</f>
        <v>No</v>
      </c>
      <c r="J761" s="27" t="str">
        <f>VLOOKUP(A761,'Medical Examination'!A760:M3095,12,0)</f>
        <v>Obesity</v>
      </c>
      <c r="K761" s="27" t="str">
        <f>VLOOKUP(A761,'Medical Examination'!A760:M3095,13,0)</f>
        <v>Diabetes</v>
      </c>
      <c r="L761" s="27" t="str">
        <f>VLOOKUP(A761,'Hospitalisation Details'!A760:R3103,17,0)</f>
        <v>24-Jul-1960</v>
      </c>
      <c r="M761" s="28">
        <f>VLOOKUP(A761,'Hospitalisation Details'!$A$1:$R$2344,6,0)</f>
        <v>13470.86</v>
      </c>
      <c r="N761" s="27" t="str">
        <f>VLOOKUP(A761,'Hospitalisation Details'!$A$1:$R$2344,14,0)</f>
        <v>tier - 3</v>
      </c>
      <c r="O761" s="27" t="str">
        <f>VLOOKUP(A761,'Hospitalisation Details'!$A$1:$R$2344,15,0)</f>
        <v>tier - 3</v>
      </c>
      <c r="P761" s="27" t="str">
        <f>VLOOKUP(A761,'Hospitalisation Details'!$A$1:$R$2344,16,0)</f>
        <v>R1011</v>
      </c>
      <c r="Q761" s="37">
        <f>VLOOKUP(A761,'Hospitalisation Details'!A760:R3103,18,0)</f>
        <v>62.872005475701577</v>
      </c>
    </row>
    <row r="762" spans="1:17" x14ac:dyDescent="0.25">
      <c r="A762" s="27" t="s">
        <v>1522</v>
      </c>
      <c r="B762" s="27" t="str">
        <f>VLOOKUP(A762,'Customer Name'!A761:E3096,4,0)</f>
        <v>Lisa</v>
      </c>
      <c r="C762" s="27">
        <f>VLOOKUP(A762,Table7[#All],2,0)</f>
        <v>39.159999999999997</v>
      </c>
      <c r="D762" s="27">
        <f>VLOOKUP(A762,Table7[#All],3,0)</f>
        <v>10.48</v>
      </c>
      <c r="E762" s="27" t="str">
        <f>VLOOKUP(A762,Table7[#All],4,0)</f>
        <v>No</v>
      </c>
      <c r="F762" s="27" t="str">
        <f>VLOOKUP(A762,Table7[#All],5,0)</f>
        <v>No</v>
      </c>
      <c r="G762" s="27" t="str">
        <f>VLOOKUP(A762,Table7[#All],6,0)</f>
        <v>No</v>
      </c>
      <c r="H762" s="27">
        <f>VLOOKUP(A762,'Medical Examination'!A761:M3096,11,0)</f>
        <v>0</v>
      </c>
      <c r="I762" s="27" t="str">
        <f>VLOOKUP(A762,'Medical Examination'!A761:M3096,10,0)</f>
        <v>No</v>
      </c>
      <c r="J762" s="27" t="str">
        <f>VLOOKUP(A762,'Medical Examination'!A761:M3096,12,0)</f>
        <v>Obesity</v>
      </c>
      <c r="K762" s="27" t="str">
        <f>VLOOKUP(A762,'Medical Examination'!A761:M3096,13,0)</f>
        <v>Diabetes</v>
      </c>
      <c r="L762" s="27" t="str">
        <f>VLOOKUP(A762,'Hospitalisation Details'!A761:R3104,17,0)</f>
        <v>28-Jul-1960</v>
      </c>
      <c r="M762" s="28">
        <f>VLOOKUP(A762,'Hospitalisation Details'!$A$1:$R$2344,6,0)</f>
        <v>13470.8</v>
      </c>
      <c r="N762" s="27" t="str">
        <f>VLOOKUP(A762,'Hospitalisation Details'!$A$1:$R$2344,14,0)</f>
        <v>tier - 3</v>
      </c>
      <c r="O762" s="27" t="str">
        <f>VLOOKUP(A762,'Hospitalisation Details'!$A$1:$R$2344,15,0)</f>
        <v>tier - 2</v>
      </c>
      <c r="P762" s="27" t="str">
        <f>VLOOKUP(A762,'Hospitalisation Details'!$A$1:$R$2344,16,0)</f>
        <v>R1013</v>
      </c>
      <c r="Q762" s="37">
        <f>VLOOKUP(A762,'Hospitalisation Details'!A761:R3104,18,0)</f>
        <v>62.861054072553046</v>
      </c>
    </row>
    <row r="763" spans="1:17" x14ac:dyDescent="0.25">
      <c r="A763" s="27" t="s">
        <v>1524</v>
      </c>
      <c r="B763" s="27" t="str">
        <f>VLOOKUP(A763,'Customer Name'!A762:E3097,4,0)</f>
        <v>Jason</v>
      </c>
      <c r="C763" s="27">
        <f>VLOOKUP(A763,Table7[#All],2,0)</f>
        <v>44.1</v>
      </c>
      <c r="D763" s="27">
        <f>VLOOKUP(A763,Table7[#All],3,0)</f>
        <v>5.04</v>
      </c>
      <c r="E763" s="27" t="str">
        <f>VLOOKUP(A763,Table7[#All],4,0)</f>
        <v>yes</v>
      </c>
      <c r="F763" s="27" t="str">
        <f>VLOOKUP(A763,Table7[#All],5,0)</f>
        <v>No</v>
      </c>
      <c r="G763" s="27" t="str">
        <f>VLOOKUP(A763,Table7[#All],6,0)</f>
        <v>No</v>
      </c>
      <c r="H763" s="27">
        <f>VLOOKUP(A763,'Medical Examination'!A762:M3097,11,0)</f>
        <v>0</v>
      </c>
      <c r="I763" s="27" t="str">
        <f>VLOOKUP(A763,'Medical Examination'!A762:M3097,10,0)</f>
        <v>No</v>
      </c>
      <c r="J763" s="27" t="str">
        <f>VLOOKUP(A763,'Medical Examination'!A762:M3097,12,0)</f>
        <v>Obesity</v>
      </c>
      <c r="K763" s="27" t="str">
        <f>VLOOKUP(A763,'Medical Examination'!A762:M3097,13,0)</f>
        <v>Normal</v>
      </c>
      <c r="L763" s="27" t="str">
        <f>VLOOKUP(A763,'Hospitalisation Details'!A762:R3105,17,0)</f>
        <v>19-Aug-1985</v>
      </c>
      <c r="M763" s="28">
        <f>VLOOKUP(A763,'Hospitalisation Details'!$A$1:$R$2344,6,0)</f>
        <v>13465.8</v>
      </c>
      <c r="N763" s="27" t="str">
        <f>VLOOKUP(A763,'Hospitalisation Details'!$A$1:$R$2344,14,0)</f>
        <v>tier - 3</v>
      </c>
      <c r="O763" s="27" t="str">
        <f>VLOOKUP(A763,'Hospitalisation Details'!$A$1:$R$2344,15,0)</f>
        <v>tier - 1</v>
      </c>
      <c r="P763" s="27" t="str">
        <f>VLOOKUP(A763,'Hospitalisation Details'!$A$1:$R$2344,16,0)</f>
        <v>R1012</v>
      </c>
      <c r="Q763" s="37">
        <f>VLOOKUP(A763,'Hospitalisation Details'!A762:R3105,18,0)</f>
        <v>37.803496208930078</v>
      </c>
    </row>
    <row r="764" spans="1:17" x14ac:dyDescent="0.25">
      <c r="A764" s="27" t="s">
        <v>1526</v>
      </c>
      <c r="B764" s="27" t="str">
        <f>VLOOKUP(A764,'Customer Name'!A763:E3098,4,0)</f>
        <v>Courtney</v>
      </c>
      <c r="C764" s="27">
        <f>VLOOKUP(A764,Table7[#All],2,0)</f>
        <v>33.200000000000003</v>
      </c>
      <c r="D764" s="27">
        <f>VLOOKUP(A764,Table7[#All],3,0)</f>
        <v>9.06</v>
      </c>
      <c r="E764" s="27" t="str">
        <f>VLOOKUP(A764,Table7[#All],4,0)</f>
        <v>No</v>
      </c>
      <c r="F764" s="27" t="str">
        <f>VLOOKUP(A764,Table7[#All],5,0)</f>
        <v>No</v>
      </c>
      <c r="G764" s="27" t="str">
        <f>VLOOKUP(A764,Table7[#All],6,0)</f>
        <v>No</v>
      </c>
      <c r="H764" s="27">
        <f>VLOOKUP(A764,'Medical Examination'!A763:M3098,11,0)</f>
        <v>0</v>
      </c>
      <c r="I764" s="27" t="str">
        <f>VLOOKUP(A764,'Medical Examination'!A763:M3098,10,0)</f>
        <v>No</v>
      </c>
      <c r="J764" s="27" t="str">
        <f>VLOOKUP(A764,'Medical Examination'!A763:M3098,12,0)</f>
        <v>Obesity</v>
      </c>
      <c r="K764" s="27" t="str">
        <f>VLOOKUP(A764,'Medical Examination'!A763:M3098,13,0)</f>
        <v>Diabetes</v>
      </c>
      <c r="L764" s="27" t="str">
        <f>VLOOKUP(A764,'Hospitalisation Details'!A763:R3106,17,0)</f>
        <v>16-Dec-1960</v>
      </c>
      <c r="M764" s="28">
        <f>VLOOKUP(A764,'Hospitalisation Details'!$A$1:$R$2344,6,0)</f>
        <v>13462.52</v>
      </c>
      <c r="N764" s="27" t="str">
        <f>VLOOKUP(A764,'Hospitalisation Details'!$A$1:$R$2344,14,0)</f>
        <v>tier - 3</v>
      </c>
      <c r="O764" s="27" t="str">
        <f>VLOOKUP(A764,'Hospitalisation Details'!$A$1:$R$2344,15,0)</f>
        <v>tier - 2</v>
      </c>
      <c r="P764" s="27" t="str">
        <f>VLOOKUP(A764,'Hospitalisation Details'!$A$1:$R$2344,16,0)</f>
        <v>R1011</v>
      </c>
      <c r="Q764" s="37">
        <f>VLOOKUP(A764,'Hospitalisation Details'!A763:R3106,18,0)</f>
        <v>62.475017111567418</v>
      </c>
    </row>
    <row r="765" spans="1:17" x14ac:dyDescent="0.25">
      <c r="A765" s="27" t="s">
        <v>1528</v>
      </c>
      <c r="B765" s="27" t="str">
        <f>VLOOKUP(A765,'Customer Name'!A764:E3099,4,0)</f>
        <v>Jennifer R.</v>
      </c>
      <c r="C765" s="27">
        <f>VLOOKUP(A765,Table7[#All],2,0)</f>
        <v>29.92</v>
      </c>
      <c r="D765" s="27">
        <f>VLOOKUP(A765,Table7[#All],3,0)</f>
        <v>11.07</v>
      </c>
      <c r="E765" s="27" t="str">
        <f>VLOOKUP(A765,Table7[#All],4,0)</f>
        <v>No</v>
      </c>
      <c r="F765" s="27" t="str">
        <f>VLOOKUP(A765,Table7[#All],5,0)</f>
        <v>No</v>
      </c>
      <c r="G765" s="27" t="str">
        <f>VLOOKUP(A765,Table7[#All],6,0)</f>
        <v>No</v>
      </c>
      <c r="H765" s="27">
        <f>VLOOKUP(A765,'Medical Examination'!A764:M3099,11,0)</f>
        <v>0</v>
      </c>
      <c r="I765" s="27" t="str">
        <f>VLOOKUP(A765,'Medical Examination'!A764:M3099,10,0)</f>
        <v>No</v>
      </c>
      <c r="J765" s="27" t="str">
        <f>VLOOKUP(A765,'Medical Examination'!A764:M3099,12,0)</f>
        <v>Overweight</v>
      </c>
      <c r="K765" s="27" t="str">
        <f>VLOOKUP(A765,'Medical Examination'!A764:M3099,13,0)</f>
        <v>Diabetes</v>
      </c>
      <c r="L765" s="27" t="str">
        <f>VLOOKUP(A765,'Hospitalisation Details'!A764:R3107,17,0)</f>
        <v>11-Jul-1960</v>
      </c>
      <c r="M765" s="28">
        <f>VLOOKUP(A765,'Hospitalisation Details'!$A$1:$R$2344,6,0)</f>
        <v>13457.96</v>
      </c>
      <c r="N765" s="27" t="str">
        <f>VLOOKUP(A765,'Hospitalisation Details'!$A$1:$R$2344,14,0)</f>
        <v>tier - 3</v>
      </c>
      <c r="O765" s="27" t="str">
        <f>VLOOKUP(A765,'Hospitalisation Details'!$A$1:$R$2344,15,0)</f>
        <v>tier - 1</v>
      </c>
      <c r="P765" s="27" t="str">
        <f>VLOOKUP(A765,'Hospitalisation Details'!$A$1:$R$2344,16,0)</f>
        <v>R1013</v>
      </c>
      <c r="Q765" s="37">
        <f>VLOOKUP(A765,'Hospitalisation Details'!A764:R3107,18,0)</f>
        <v>62.907597535934293</v>
      </c>
    </row>
    <row r="766" spans="1:17" x14ac:dyDescent="0.25">
      <c r="A766" s="27" t="s">
        <v>1530</v>
      </c>
      <c r="B766" s="27" t="str">
        <f>VLOOKUP(A766,'Customer Name'!A765:E3100,4,0)</f>
        <v>Lauren E</v>
      </c>
      <c r="C766" s="27">
        <f>VLOOKUP(A766,Table7[#All],2,0)</f>
        <v>25</v>
      </c>
      <c r="D766" s="27">
        <f>VLOOKUP(A766,Table7[#All],3,0)</f>
        <v>10.45</v>
      </c>
      <c r="E766" s="27" t="str">
        <f>VLOOKUP(A766,Table7[#All],4,0)</f>
        <v>No</v>
      </c>
      <c r="F766" s="27" t="str">
        <f>VLOOKUP(A766,Table7[#All],5,0)</f>
        <v>No</v>
      </c>
      <c r="G766" s="27" t="str">
        <f>VLOOKUP(A766,Table7[#All],6,0)</f>
        <v>No</v>
      </c>
      <c r="H766" s="27">
        <f>VLOOKUP(A766,'Medical Examination'!A765:M3100,11,0)</f>
        <v>0</v>
      </c>
      <c r="I766" s="27" t="str">
        <f>VLOOKUP(A766,'Medical Examination'!A765:M3100,10,0)</f>
        <v>No</v>
      </c>
      <c r="J766" s="27" t="str">
        <f>VLOOKUP(A766,'Medical Examination'!A765:M3100,12,0)</f>
        <v>Overweight</v>
      </c>
      <c r="K766" s="27" t="str">
        <f>VLOOKUP(A766,'Medical Examination'!A765:M3100,13,0)</f>
        <v>Diabetes</v>
      </c>
      <c r="L766" s="27" t="str">
        <f>VLOOKUP(A766,'Hospitalisation Details'!A765:R3108,17,0)</f>
        <v>13-Aug-1960</v>
      </c>
      <c r="M766" s="28">
        <f>VLOOKUP(A766,'Hospitalisation Details'!$A$1:$R$2344,6,0)</f>
        <v>13451.12</v>
      </c>
      <c r="N766" s="27" t="str">
        <f>VLOOKUP(A766,'Hospitalisation Details'!$A$1:$R$2344,14,0)</f>
        <v>tier - 3</v>
      </c>
      <c r="O766" s="27" t="str">
        <f>VLOOKUP(A766,'Hospitalisation Details'!$A$1:$R$2344,15,0)</f>
        <v>tier - 1</v>
      </c>
      <c r="P766" s="27" t="str">
        <f>VLOOKUP(A766,'Hospitalisation Details'!$A$1:$R$2344,16,0)</f>
        <v>R1011</v>
      </c>
      <c r="Q766" s="37">
        <f>VLOOKUP(A766,'Hospitalisation Details'!A765:R3108,18,0)</f>
        <v>62.817248459958932</v>
      </c>
    </row>
    <row r="767" spans="1:17" x14ac:dyDescent="0.25">
      <c r="A767" s="27" t="s">
        <v>1532</v>
      </c>
      <c r="B767" s="27" t="str">
        <f>VLOOKUP(A767,'Customer Name'!A766:E3101,4,0)</f>
        <v>Ashley M.</v>
      </c>
      <c r="C767" s="27">
        <f>VLOOKUP(A767,Table7[#All],2,0)</f>
        <v>38.869999999999997</v>
      </c>
      <c r="D767" s="27">
        <f>VLOOKUP(A767,Table7[#All],3,0)</f>
        <v>8.6300000000000008</v>
      </c>
      <c r="E767" s="27" t="str">
        <f>VLOOKUP(A767,Table7[#All],4,0)</f>
        <v>yes</v>
      </c>
      <c r="F767" s="27" t="str">
        <f>VLOOKUP(A767,Table7[#All],5,0)</f>
        <v>No</v>
      </c>
      <c r="G767" s="27" t="str">
        <f>VLOOKUP(A767,Table7[#All],6,0)</f>
        <v>No</v>
      </c>
      <c r="H767" s="27">
        <f>VLOOKUP(A767,'Medical Examination'!A766:M3101,11,0)</f>
        <v>1</v>
      </c>
      <c r="I767" s="27" t="str">
        <f>VLOOKUP(A767,'Medical Examination'!A766:M3101,10,0)</f>
        <v>No</v>
      </c>
      <c r="J767" s="27" t="str">
        <f>VLOOKUP(A767,'Medical Examination'!A766:M3101,12,0)</f>
        <v>Obesity</v>
      </c>
      <c r="K767" s="27" t="str">
        <f>VLOOKUP(A767,'Medical Examination'!A766:M3101,13,0)</f>
        <v>Diabetes</v>
      </c>
      <c r="L767" s="27" t="str">
        <f>VLOOKUP(A767,'Hospitalisation Details'!A766:R3109,17,0)</f>
        <v>29-Jun-1975</v>
      </c>
      <c r="M767" s="28">
        <f>VLOOKUP(A767,'Hospitalisation Details'!$A$1:$R$2344,6,0)</f>
        <v>13440.7</v>
      </c>
      <c r="N767" s="27" t="str">
        <f>VLOOKUP(A767,'Hospitalisation Details'!$A$1:$R$2344,14,0)</f>
        <v>tier - 3</v>
      </c>
      <c r="O767" s="27" t="str">
        <f>VLOOKUP(A767,'Hospitalisation Details'!$A$1:$R$2344,15,0)</f>
        <v>tier - 2</v>
      </c>
      <c r="P767" s="27" t="str">
        <f>VLOOKUP(A767,'Hospitalisation Details'!$A$1:$R$2344,16,0)</f>
        <v>R1012</v>
      </c>
      <c r="Q767" s="37">
        <f>VLOOKUP(A767,'Hospitalisation Details'!A766:R3109,18,0)</f>
        <v>47.943174833771025</v>
      </c>
    </row>
    <row r="768" spans="1:17" x14ac:dyDescent="0.25">
      <c r="A768" s="27" t="s">
        <v>1534</v>
      </c>
      <c r="B768" s="27" t="str">
        <f>VLOOKUP(A768,'Customer Name'!A767:E3102,4,0)</f>
        <v>Alison R.</v>
      </c>
      <c r="C768" s="27">
        <f>VLOOKUP(A768,Table7[#All],2,0)</f>
        <v>32.299999999999997</v>
      </c>
      <c r="D768" s="27">
        <f>VLOOKUP(A768,Table7[#All],3,0)</f>
        <v>5.28</v>
      </c>
      <c r="E768" s="27" t="str">
        <f>VLOOKUP(A768,Table7[#All],4,0)</f>
        <v>yes</v>
      </c>
      <c r="F768" s="27" t="str">
        <f>VLOOKUP(A768,Table7[#All],5,0)</f>
        <v>No</v>
      </c>
      <c r="G768" s="27" t="str">
        <f>VLOOKUP(A768,Table7[#All],6,0)</f>
        <v>No</v>
      </c>
      <c r="H768" s="27">
        <f>VLOOKUP(A768,'Medical Examination'!A767:M3102,11,0)</f>
        <v>2</v>
      </c>
      <c r="I768" s="27" t="str">
        <f>VLOOKUP(A768,'Medical Examination'!A767:M3102,10,0)</f>
        <v>No</v>
      </c>
      <c r="J768" s="27" t="str">
        <f>VLOOKUP(A768,'Medical Examination'!A767:M3102,12,0)</f>
        <v>Obesity</v>
      </c>
      <c r="K768" s="27" t="str">
        <f>VLOOKUP(A768,'Medical Examination'!A767:M3102,13,0)</f>
        <v>Normal</v>
      </c>
      <c r="L768" s="27" t="str">
        <f>VLOOKUP(A768,'Hospitalisation Details'!A767:R3110,17,0)</f>
        <v>14-Nov-1966</v>
      </c>
      <c r="M768" s="28">
        <f>VLOOKUP(A768,'Hospitalisation Details'!$A$1:$R$2344,6,0)</f>
        <v>13430.27</v>
      </c>
      <c r="N768" s="27" t="str">
        <f>VLOOKUP(A768,'Hospitalisation Details'!$A$1:$R$2344,14,0)</f>
        <v>tier - 3</v>
      </c>
      <c r="O768" s="27" t="str">
        <f>VLOOKUP(A768,'Hospitalisation Details'!$A$1:$R$2344,15,0)</f>
        <v>tier - 3</v>
      </c>
      <c r="P768" s="27" t="str">
        <f>VLOOKUP(A768,'Hospitalisation Details'!$A$1:$R$2344,16,0)</f>
        <v>R1024</v>
      </c>
      <c r="Q768" s="37">
        <f>VLOOKUP(A768,'Hospitalisation Details'!A767:R3110,18,0)</f>
        <v>56.565332326283986</v>
      </c>
    </row>
    <row r="769" spans="1:17" x14ac:dyDescent="0.25">
      <c r="A769" s="27" t="s">
        <v>1536</v>
      </c>
      <c r="B769" s="27" t="str">
        <f>VLOOKUP(A769,'Customer Name'!A768:E3103,4,0)</f>
        <v>Madeleine</v>
      </c>
      <c r="C769" s="27">
        <f>VLOOKUP(A769,Table7[#All],2,0)</f>
        <v>31.16</v>
      </c>
      <c r="D769" s="27">
        <f>VLOOKUP(A769,Table7[#All],3,0)</f>
        <v>7.49</v>
      </c>
      <c r="E769" s="27" t="str">
        <f>VLOOKUP(A769,Table7[#All],4,0)</f>
        <v>yes</v>
      </c>
      <c r="F769" s="27" t="str">
        <f>VLOOKUP(A769,Table7[#All],5,0)</f>
        <v>No</v>
      </c>
      <c r="G769" s="27" t="str">
        <f>VLOOKUP(A769,Table7[#All],6,0)</f>
        <v>No</v>
      </c>
      <c r="H769" s="27">
        <f>VLOOKUP(A769,'Medical Examination'!A768:M3103,11,0)</f>
        <v>2</v>
      </c>
      <c r="I769" s="27" t="str">
        <f>VLOOKUP(A769,'Medical Examination'!A768:M3103,10,0)</f>
        <v>No</v>
      </c>
      <c r="J769" s="27" t="str">
        <f>VLOOKUP(A769,'Medical Examination'!A768:M3103,12,0)</f>
        <v>Obesity</v>
      </c>
      <c r="K769" s="27" t="str">
        <f>VLOOKUP(A769,'Medical Examination'!A768:M3103,13,0)</f>
        <v>Diabetes</v>
      </c>
      <c r="L769" s="27" t="str">
        <f>VLOOKUP(A769,'Hospitalisation Details'!A768:R3111,17,0)</f>
        <v>3-Nov-1961</v>
      </c>
      <c r="M769" s="28">
        <f>VLOOKUP(A769,'Hospitalisation Details'!$A$1:$R$2344,6,0)</f>
        <v>13429.04</v>
      </c>
      <c r="N769" s="27" t="str">
        <f>VLOOKUP(A769,'Hospitalisation Details'!$A$1:$R$2344,14,0)</f>
        <v>tier - 3</v>
      </c>
      <c r="O769" s="27" t="str">
        <f>VLOOKUP(A769,'Hospitalisation Details'!$A$1:$R$2344,15,0)</f>
        <v>tier - 3</v>
      </c>
      <c r="P769" s="27" t="str">
        <f>VLOOKUP(A769,'Hospitalisation Details'!$A$1:$R$2344,16,0)</f>
        <v>R1012</v>
      </c>
      <c r="Q769" s="37">
        <f>VLOOKUP(A769,'Hospitalisation Details'!A768:R3111,18,0)</f>
        <v>61.595436766623209</v>
      </c>
    </row>
    <row r="770" spans="1:17" x14ac:dyDescent="0.25">
      <c r="A770" s="27" t="s">
        <v>1538</v>
      </c>
      <c r="B770" s="27" t="str">
        <f>VLOOKUP(A770,'Customer Name'!A769:E3104,4,0)</f>
        <v>Stacey</v>
      </c>
      <c r="C770" s="27">
        <f>VLOOKUP(A770,Table7[#All],2,0)</f>
        <v>54.59</v>
      </c>
      <c r="D770" s="27">
        <f>VLOOKUP(A770,Table7[#All],3,0)</f>
        <v>4.2699999999999996</v>
      </c>
      <c r="E770" s="27" t="str">
        <f>VLOOKUP(A770,Table7[#All],4,0)</f>
        <v>No</v>
      </c>
      <c r="F770" s="27" t="str">
        <f>VLOOKUP(A770,Table7[#All],5,0)</f>
        <v>No</v>
      </c>
      <c r="G770" s="27" t="str">
        <f>VLOOKUP(A770,Table7[#All],6,0)</f>
        <v>No</v>
      </c>
      <c r="H770" s="27">
        <f>VLOOKUP(A770,'Medical Examination'!A769:M3104,11,0)</f>
        <v>0</v>
      </c>
      <c r="I770" s="27" t="str">
        <f>VLOOKUP(A770,'Medical Examination'!A769:M3104,10,0)</f>
        <v>No</v>
      </c>
      <c r="J770" s="27" t="str">
        <f>VLOOKUP(A770,'Medical Examination'!A769:M3104,12,0)</f>
        <v>Obesity</v>
      </c>
      <c r="K770" s="27" t="str">
        <f>VLOOKUP(A770,'Medical Examination'!A769:M3104,13,0)</f>
        <v>Normal</v>
      </c>
      <c r="L770" s="27" t="str">
        <f>VLOOKUP(A770,'Hospitalisation Details'!A769:R3112,17,0)</f>
        <v>17-Jun-1994</v>
      </c>
      <c r="M770" s="28">
        <f>VLOOKUP(A770,'Hospitalisation Details'!$A$1:$R$2344,6,0)</f>
        <v>13417.05</v>
      </c>
      <c r="N770" s="27" t="str">
        <f>VLOOKUP(A770,'Hospitalisation Details'!$A$1:$R$2344,14,0)</f>
        <v>tier - 3</v>
      </c>
      <c r="O770" s="27" t="str">
        <f>VLOOKUP(A770,'Hospitalisation Details'!$A$1:$R$2344,15,0)</f>
        <v>tier - 3</v>
      </c>
      <c r="P770" s="27" t="str">
        <f>VLOOKUP(A770,'Hospitalisation Details'!$A$1:$R$2344,16,0)</f>
        <v>R1012</v>
      </c>
      <c r="Q770" s="37">
        <f>VLOOKUP(A770,'Hospitalisation Details'!A769:R3112,18,0)</f>
        <v>28.975997079492561</v>
      </c>
    </row>
    <row r="771" spans="1:17" x14ac:dyDescent="0.25">
      <c r="A771" s="27" t="s">
        <v>1540</v>
      </c>
      <c r="B771" s="27" t="str">
        <f>VLOOKUP(A771,'Customer Name'!A770:E3105,4,0)</f>
        <v>Kimberly</v>
      </c>
      <c r="C771" s="27">
        <f>VLOOKUP(A771,Table7[#All],2,0)</f>
        <v>21.09</v>
      </c>
      <c r="D771" s="27">
        <f>VLOOKUP(A771,Table7[#All],3,0)</f>
        <v>9.2200000000000006</v>
      </c>
      <c r="E771" s="27" t="str">
        <f>VLOOKUP(A771,Table7[#All],4,0)</f>
        <v>yes</v>
      </c>
      <c r="F771" s="27" t="str">
        <f>VLOOKUP(A771,Table7[#All],5,0)</f>
        <v>No</v>
      </c>
      <c r="G771" s="27" t="str">
        <f>VLOOKUP(A771,Table7[#All],6,0)</f>
        <v>No</v>
      </c>
      <c r="H771" s="27">
        <f>VLOOKUP(A771,'Medical Examination'!A770:M3105,11,0)</f>
        <v>2</v>
      </c>
      <c r="I771" s="27" t="str">
        <f>VLOOKUP(A771,'Medical Examination'!A770:M3105,10,0)</f>
        <v>No</v>
      </c>
      <c r="J771" s="27" t="str">
        <f>VLOOKUP(A771,'Medical Examination'!A770:M3105,12,0)</f>
        <v>Normal Weight</v>
      </c>
      <c r="K771" s="27" t="str">
        <f>VLOOKUP(A771,'Medical Examination'!A770:M3105,13,0)</f>
        <v>Diabetes</v>
      </c>
      <c r="L771" s="27" t="str">
        <f>VLOOKUP(A771,'Hospitalisation Details'!A770:R3113,17,0)</f>
        <v>22-Jul-1961</v>
      </c>
      <c r="M771" s="28">
        <f>VLOOKUP(A771,'Hospitalisation Details'!$A$1:$R$2344,6,0)</f>
        <v>13415.04</v>
      </c>
      <c r="N771" s="27" t="str">
        <f>VLOOKUP(A771,'Hospitalisation Details'!$A$1:$R$2344,14,0)</f>
        <v>tier - 3</v>
      </c>
      <c r="O771" s="27" t="str">
        <f>VLOOKUP(A771,'Hospitalisation Details'!$A$1:$R$2344,15,0)</f>
        <v>tier - 2</v>
      </c>
      <c r="P771" s="27" t="str">
        <f>VLOOKUP(A771,'Hospitalisation Details'!$A$1:$R$2344,16,0)</f>
        <v>R1012</v>
      </c>
      <c r="Q771" s="37">
        <f>VLOOKUP(A771,'Hospitalisation Details'!A770:R3113,18,0)</f>
        <v>61.880182529335073</v>
      </c>
    </row>
    <row r="772" spans="1:17" x14ac:dyDescent="0.25">
      <c r="A772" s="27" t="s">
        <v>1542</v>
      </c>
      <c r="B772" s="27" t="str">
        <f>VLOOKUP(A772,'Customer Name'!A771:E3106,4,0)</f>
        <v>Matthew D</v>
      </c>
      <c r="C772" s="27">
        <f>VLOOKUP(A772,Table7[#All],2,0)</f>
        <v>52.41</v>
      </c>
      <c r="D772" s="27">
        <f>VLOOKUP(A772,Table7[#All],3,0)</f>
        <v>5.99</v>
      </c>
      <c r="E772" s="27" t="str">
        <f>VLOOKUP(A772,Table7[#All],4,0)</f>
        <v>No</v>
      </c>
      <c r="F772" s="27" t="str">
        <f>VLOOKUP(A772,Table7[#All],5,0)</f>
        <v>No</v>
      </c>
      <c r="G772" s="27" t="str">
        <f>VLOOKUP(A772,Table7[#All],6,0)</f>
        <v>No</v>
      </c>
      <c r="H772" s="27">
        <f>VLOOKUP(A772,'Medical Examination'!A771:M3106,11,0)</f>
        <v>1</v>
      </c>
      <c r="I772" s="27" t="str">
        <f>VLOOKUP(A772,'Medical Examination'!A771:M3106,10,0)</f>
        <v>No</v>
      </c>
      <c r="J772" s="27" t="str">
        <f>VLOOKUP(A772,'Medical Examination'!A771:M3106,12,0)</f>
        <v>Obesity</v>
      </c>
      <c r="K772" s="27" t="str">
        <f>VLOOKUP(A772,'Medical Examination'!A771:M3106,13,0)</f>
        <v>Prediabetes</v>
      </c>
      <c r="L772" s="27" t="str">
        <f>VLOOKUP(A772,'Hospitalisation Details'!A771:R3114,17,0)</f>
        <v>19-Dec-1992</v>
      </c>
      <c r="M772" s="28">
        <f>VLOOKUP(A772,'Hospitalisation Details'!$A$1:$R$2344,6,0)</f>
        <v>13412.97</v>
      </c>
      <c r="N772" s="27" t="str">
        <f>VLOOKUP(A772,'Hospitalisation Details'!$A$1:$R$2344,14,0)</f>
        <v>tier - 3</v>
      </c>
      <c r="O772" s="27" t="str">
        <f>VLOOKUP(A772,'Hospitalisation Details'!$A$1:$R$2344,15,0)</f>
        <v>tier - 3</v>
      </c>
      <c r="P772" s="27" t="str">
        <f>VLOOKUP(A772,'Hospitalisation Details'!$A$1:$R$2344,16,0)</f>
        <v>R1023</v>
      </c>
      <c r="Q772" s="37">
        <f>VLOOKUP(A772,'Hospitalisation Details'!A771:R3114,18,0)</f>
        <v>30.466803559206024</v>
      </c>
    </row>
    <row r="773" spans="1:17" x14ac:dyDescent="0.25">
      <c r="A773" s="27" t="s">
        <v>1544</v>
      </c>
      <c r="B773" s="27" t="str">
        <f>VLOOKUP(A773,'Customer Name'!A772:E3107,4,0)</f>
        <v>Michael</v>
      </c>
      <c r="C773" s="27">
        <f>VLOOKUP(A773,Table7[#All],2,0)</f>
        <v>41.47</v>
      </c>
      <c r="D773" s="27">
        <f>VLOOKUP(A773,Table7[#All],3,0)</f>
        <v>5.86</v>
      </c>
      <c r="E773" s="27" t="str">
        <f>VLOOKUP(A773,Table7[#All],4,0)</f>
        <v>yes</v>
      </c>
      <c r="F773" s="27" t="str">
        <f>VLOOKUP(A773,Table7[#All],5,0)</f>
        <v>No</v>
      </c>
      <c r="G773" s="27" t="str">
        <f>VLOOKUP(A773,Table7[#All],6,0)</f>
        <v>No</v>
      </c>
      <c r="H773" s="27">
        <f>VLOOKUP(A773,'Medical Examination'!A772:M3107,11,0)</f>
        <v>2</v>
      </c>
      <c r="I773" s="27" t="str">
        <f>VLOOKUP(A773,'Medical Examination'!A772:M3107,10,0)</f>
        <v>No</v>
      </c>
      <c r="J773" s="27" t="str">
        <f>VLOOKUP(A773,'Medical Examination'!A772:M3107,12,0)</f>
        <v>Obesity</v>
      </c>
      <c r="K773" s="27" t="str">
        <f>VLOOKUP(A773,'Medical Examination'!A772:M3107,13,0)</f>
        <v>Prediabetes</v>
      </c>
      <c r="L773" s="27" t="str">
        <f>VLOOKUP(A773,'Hospitalisation Details'!A772:R3115,17,0)</f>
        <v>20-Dec-1959</v>
      </c>
      <c r="M773" s="28">
        <f>VLOOKUP(A773,'Hospitalisation Details'!$A$1:$R$2344,6,0)</f>
        <v>13405.39</v>
      </c>
      <c r="N773" s="27" t="str">
        <f>VLOOKUP(A773,'Hospitalisation Details'!$A$1:$R$2344,14,0)</f>
        <v>tier - 3</v>
      </c>
      <c r="O773" s="27" t="str">
        <f>VLOOKUP(A773,'Hospitalisation Details'!$A$1:$R$2344,15,0)</f>
        <v>tier - 3</v>
      </c>
      <c r="P773" s="27" t="str">
        <f>VLOOKUP(A773,'Hospitalisation Details'!$A$1:$R$2344,16,0)</f>
        <v>R1013</v>
      </c>
      <c r="Q773" s="37">
        <f>VLOOKUP(A773,'Hospitalisation Details'!A772:R3115,18,0)</f>
        <v>63.466787414178008</v>
      </c>
    </row>
    <row r="774" spans="1:17" x14ac:dyDescent="0.25">
      <c r="A774" s="27" t="s">
        <v>1546</v>
      </c>
      <c r="B774" s="27" t="str">
        <f>VLOOKUP(A774,'Customer Name'!A773:E3108,4,0)</f>
        <v>Ben</v>
      </c>
      <c r="C774" s="27">
        <f>VLOOKUP(A774,Table7[#All],2,0)</f>
        <v>33.1</v>
      </c>
      <c r="D774" s="27">
        <f>VLOOKUP(A774,Table7[#All],3,0)</f>
        <v>5.19</v>
      </c>
      <c r="E774" s="27" t="str">
        <f>VLOOKUP(A774,Table7[#All],4,0)</f>
        <v>yes</v>
      </c>
      <c r="F774" s="27" t="str">
        <f>VLOOKUP(A774,Table7[#All],5,0)</f>
        <v>No</v>
      </c>
      <c r="G774" s="27" t="str">
        <f>VLOOKUP(A774,Table7[#All],6,0)</f>
        <v>No</v>
      </c>
      <c r="H774" s="27">
        <f>VLOOKUP(A774,'Medical Examination'!A773:M3108,11,0)</f>
        <v>2</v>
      </c>
      <c r="I774" s="27" t="str">
        <f>VLOOKUP(A774,'Medical Examination'!A773:M3108,10,0)</f>
        <v>No</v>
      </c>
      <c r="J774" s="27" t="str">
        <f>VLOOKUP(A774,'Medical Examination'!A773:M3108,12,0)</f>
        <v>Obesity</v>
      </c>
      <c r="K774" s="27" t="str">
        <f>VLOOKUP(A774,'Medical Examination'!A773:M3108,13,0)</f>
        <v>Normal</v>
      </c>
      <c r="L774" s="27" t="str">
        <f>VLOOKUP(A774,'Hospitalisation Details'!A773:R3116,17,0)</f>
        <v>25-Nov-1959</v>
      </c>
      <c r="M774" s="28">
        <f>VLOOKUP(A774,'Hospitalisation Details'!$A$1:$R$2344,6,0)</f>
        <v>13393.76</v>
      </c>
      <c r="N774" s="27" t="str">
        <f>VLOOKUP(A774,'Hospitalisation Details'!$A$1:$R$2344,14,0)</f>
        <v>tier - 3</v>
      </c>
      <c r="O774" s="27" t="str">
        <f>VLOOKUP(A774,'Hospitalisation Details'!$A$1:$R$2344,15,0)</f>
        <v>tier - 1</v>
      </c>
      <c r="P774" s="27" t="str">
        <f>VLOOKUP(A774,'Hospitalisation Details'!$A$1:$R$2344,16,0)</f>
        <v>R1011</v>
      </c>
      <c r="Q774" s="37">
        <f>VLOOKUP(A774,'Hospitalisation Details'!A773:R3116,18,0)</f>
        <v>63.535234404616489</v>
      </c>
    </row>
    <row r="775" spans="1:17" x14ac:dyDescent="0.25">
      <c r="A775" s="27" t="s">
        <v>1548</v>
      </c>
      <c r="B775" s="27" t="str">
        <f>VLOOKUP(A775,'Customer Name'!A774:E3109,4,0)</f>
        <v>Chris</v>
      </c>
      <c r="C775" s="27">
        <f>VLOOKUP(A775,Table7[#All],2,0)</f>
        <v>30.8</v>
      </c>
      <c r="D775" s="27">
        <f>VLOOKUP(A775,Table7[#All],3,0)</f>
        <v>4.37</v>
      </c>
      <c r="E775" s="27" t="str">
        <f>VLOOKUP(A775,Table7[#All],4,0)</f>
        <v>yes</v>
      </c>
      <c r="F775" s="27" t="str">
        <f>VLOOKUP(A775,Table7[#All],5,0)</f>
        <v>No</v>
      </c>
      <c r="G775" s="27" t="str">
        <f>VLOOKUP(A775,Table7[#All],6,0)</f>
        <v>No</v>
      </c>
      <c r="H775" s="27">
        <f>VLOOKUP(A775,'Medical Examination'!A774:M3109,11,0)</f>
        <v>2</v>
      </c>
      <c r="I775" s="27" t="str">
        <f>VLOOKUP(A775,'Medical Examination'!A774:M3109,10,0)</f>
        <v>No</v>
      </c>
      <c r="J775" s="27" t="str">
        <f>VLOOKUP(A775,'Medical Examination'!A774:M3109,12,0)</f>
        <v>Obesity</v>
      </c>
      <c r="K775" s="27" t="str">
        <f>VLOOKUP(A775,'Medical Examination'!A774:M3109,13,0)</f>
        <v>Normal</v>
      </c>
      <c r="L775" s="27" t="str">
        <f>VLOOKUP(A775,'Hospitalisation Details'!A774:R3117,17,0)</f>
        <v>9-Dec-1959</v>
      </c>
      <c r="M775" s="28">
        <f>VLOOKUP(A775,'Hospitalisation Details'!$A$1:$R$2344,6,0)</f>
        <v>13390.56</v>
      </c>
      <c r="N775" s="27" t="str">
        <f>VLOOKUP(A775,'Hospitalisation Details'!$A$1:$R$2344,14,0)</f>
        <v>tier - 3</v>
      </c>
      <c r="O775" s="27" t="str">
        <f>VLOOKUP(A775,'Hospitalisation Details'!$A$1:$R$2344,15,0)</f>
        <v>tier - 3</v>
      </c>
      <c r="P775" s="27" t="str">
        <f>VLOOKUP(A775,'Hospitalisation Details'!$A$1:$R$2344,16,0)</f>
        <v>R1011</v>
      </c>
      <c r="Q775" s="37">
        <f>VLOOKUP(A775,'Hospitalisation Details'!A774:R3117,18,0)</f>
        <v>63.49690408997094</v>
      </c>
    </row>
    <row r="776" spans="1:17" x14ac:dyDescent="0.25">
      <c r="A776" s="27" t="s">
        <v>1550</v>
      </c>
      <c r="B776" s="27" t="str">
        <f>VLOOKUP(A776,'Customer Name'!A775:E3110,4,0)</f>
        <v>Jeremy J</v>
      </c>
      <c r="C776" s="27">
        <f>VLOOKUP(A776,Table7[#All],2,0)</f>
        <v>42.06</v>
      </c>
      <c r="D776" s="27">
        <f>VLOOKUP(A776,Table7[#All],3,0)</f>
        <v>5.32</v>
      </c>
      <c r="E776" s="27" t="str">
        <f>VLOOKUP(A776,Table7[#All],4,0)</f>
        <v>No</v>
      </c>
      <c r="F776" s="27" t="str">
        <f>VLOOKUP(A776,Table7[#All],5,0)</f>
        <v>No</v>
      </c>
      <c r="G776" s="27" t="str">
        <f>VLOOKUP(A776,Table7[#All],6,0)</f>
        <v>No</v>
      </c>
      <c r="H776" s="27">
        <f>VLOOKUP(A776,'Medical Examination'!A775:M3110,11,0)</f>
        <v>1</v>
      </c>
      <c r="I776" s="27" t="str">
        <f>VLOOKUP(A776,'Medical Examination'!A775:M3110,10,0)</f>
        <v>No</v>
      </c>
      <c r="J776" s="27" t="str">
        <f>VLOOKUP(A776,'Medical Examination'!A775:M3110,12,0)</f>
        <v>Obesity</v>
      </c>
      <c r="K776" s="27" t="str">
        <f>VLOOKUP(A776,'Medical Examination'!A775:M3110,13,0)</f>
        <v>Normal</v>
      </c>
      <c r="L776" s="27" t="str">
        <f>VLOOKUP(A776,'Hospitalisation Details'!A775:R3118,17,0)</f>
        <v>6-Jun-1984</v>
      </c>
      <c r="M776" s="28">
        <f>VLOOKUP(A776,'Hospitalisation Details'!$A$1:$R$2344,6,0)</f>
        <v>13383.67</v>
      </c>
      <c r="N776" s="27" t="str">
        <f>VLOOKUP(A776,'Hospitalisation Details'!$A$1:$R$2344,14,0)</f>
        <v>tier - 3</v>
      </c>
      <c r="O776" s="27" t="str">
        <f>VLOOKUP(A776,'Hospitalisation Details'!$A$1:$R$2344,15,0)</f>
        <v>tier - 2</v>
      </c>
      <c r="P776" s="27" t="str">
        <f>VLOOKUP(A776,'Hospitalisation Details'!$A$1:$R$2344,16,0)</f>
        <v>R1023</v>
      </c>
      <c r="Q776" s="37">
        <f>VLOOKUP(A776,'Hospitalisation Details'!A775:R3118,18,0)</f>
        <v>39.003422313483917</v>
      </c>
    </row>
    <row r="777" spans="1:17" x14ac:dyDescent="0.25">
      <c r="A777" s="27" t="s">
        <v>1552</v>
      </c>
      <c r="B777" s="27" t="str">
        <f>VLOOKUP(A777,'Customer Name'!A776:E3111,4,0)</f>
        <v>.  Amy L.</v>
      </c>
      <c r="C777" s="27">
        <f>VLOOKUP(A777,Table7[#All],2,0)</f>
        <v>39.270000000000003</v>
      </c>
      <c r="D777" s="27">
        <f>VLOOKUP(A777,Table7[#All],3,0)</f>
        <v>5.64</v>
      </c>
      <c r="E777" s="27" t="str">
        <f>VLOOKUP(A777,Table7[#All],4,0)</f>
        <v>No</v>
      </c>
      <c r="F777" s="27" t="str">
        <f>VLOOKUP(A777,Table7[#All],5,0)</f>
        <v>No</v>
      </c>
      <c r="G777" s="27" t="str">
        <f>VLOOKUP(A777,Table7[#All],6,0)</f>
        <v>Yes</v>
      </c>
      <c r="H777" s="27">
        <f>VLOOKUP(A777,'Medical Examination'!A776:M3111,11,0)</f>
        <v>1</v>
      </c>
      <c r="I777" s="27" t="str">
        <f>VLOOKUP(A777,'Medical Examination'!A776:M3111,10,0)</f>
        <v>No</v>
      </c>
      <c r="J777" s="27" t="str">
        <f>VLOOKUP(A777,'Medical Examination'!A776:M3111,12,0)</f>
        <v>Obesity</v>
      </c>
      <c r="K777" s="27" t="str">
        <f>VLOOKUP(A777,'Medical Examination'!A776:M3111,13,0)</f>
        <v>Normal</v>
      </c>
      <c r="L777" s="27" t="str">
        <f>VLOOKUP(A777,'Hospitalisation Details'!A776:R3119,17,0)</f>
        <v>30-Sep-1979</v>
      </c>
      <c r="M777" s="28">
        <f>VLOOKUP(A777,'Hospitalisation Details'!$A$1:$R$2344,6,0)</f>
        <v>13377.41</v>
      </c>
      <c r="N777" s="27" t="str">
        <f>VLOOKUP(A777,'Hospitalisation Details'!$A$1:$R$2344,14,0)</f>
        <v>tier - 3</v>
      </c>
      <c r="O777" s="27" t="str">
        <f>VLOOKUP(A777,'Hospitalisation Details'!$A$1:$R$2344,15,0)</f>
        <v>tier - 3</v>
      </c>
      <c r="P777" s="27" t="str">
        <f>VLOOKUP(A777,'Hospitalisation Details'!$A$1:$R$2344,16,0)</f>
        <v>R1026</v>
      </c>
      <c r="Q777" s="37">
        <f>VLOOKUP(A777,'Hospitalisation Details'!A776:R3119,18,0)</f>
        <v>43.688549525431974</v>
      </c>
    </row>
    <row r="778" spans="1:17" x14ac:dyDescent="0.25">
      <c r="A778" s="27" t="s">
        <v>1554</v>
      </c>
      <c r="B778" s="27" t="str">
        <f>VLOOKUP(A778,'Customer Name'!A777:E3112,4,0)</f>
        <v>.  Karen L.</v>
      </c>
      <c r="C778" s="27">
        <f>VLOOKUP(A778,Table7[#All],2,0)</f>
        <v>30.71</v>
      </c>
      <c r="D778" s="27">
        <f>VLOOKUP(A778,Table7[#All],3,0)</f>
        <v>5.59</v>
      </c>
      <c r="E778" s="27" t="str">
        <f>VLOOKUP(A778,Table7[#All],4,0)</f>
        <v>yes</v>
      </c>
      <c r="F778" s="27" t="str">
        <f>VLOOKUP(A778,Table7[#All],5,0)</f>
        <v>No</v>
      </c>
      <c r="G778" s="27" t="str">
        <f>VLOOKUP(A778,Table7[#All],6,0)</f>
        <v>No</v>
      </c>
      <c r="H778" s="27">
        <f>VLOOKUP(A778,'Medical Examination'!A777:M3112,11,0)</f>
        <v>1</v>
      </c>
      <c r="I778" s="27" t="str">
        <f>VLOOKUP(A778,'Medical Examination'!A777:M3112,10,0)</f>
        <v>No</v>
      </c>
      <c r="J778" s="27" t="str">
        <f>VLOOKUP(A778,'Medical Examination'!A777:M3112,12,0)</f>
        <v>Obesity</v>
      </c>
      <c r="K778" s="27" t="str">
        <f>VLOOKUP(A778,'Medical Examination'!A777:M3112,13,0)</f>
        <v>Normal</v>
      </c>
      <c r="L778" s="27" t="str">
        <f>VLOOKUP(A778,'Hospitalisation Details'!A777:R3120,17,0)</f>
        <v>24-Sep-1964</v>
      </c>
      <c r="M778" s="28">
        <f>VLOOKUP(A778,'Hospitalisation Details'!$A$1:$R$2344,6,0)</f>
        <v>13375.76</v>
      </c>
      <c r="N778" s="27" t="str">
        <f>VLOOKUP(A778,'Hospitalisation Details'!$A$1:$R$2344,14,0)</f>
        <v>tier - 3</v>
      </c>
      <c r="O778" s="27" t="str">
        <f>VLOOKUP(A778,'Hospitalisation Details'!$A$1:$R$2344,15,0)</f>
        <v>tier - 2</v>
      </c>
      <c r="P778" s="27" t="str">
        <f>VLOOKUP(A778,'Hospitalisation Details'!$A$1:$R$2344,16,0)</f>
        <v>R1025</v>
      </c>
      <c r="Q778" s="37">
        <f>VLOOKUP(A778,'Hospitalisation Details'!A777:R3120,18,0)</f>
        <v>58.702258726899387</v>
      </c>
    </row>
    <row r="779" spans="1:17" x14ac:dyDescent="0.25">
      <c r="A779" s="27" t="s">
        <v>1556</v>
      </c>
      <c r="B779" s="27" t="str">
        <f>VLOOKUP(A779,'Customer Name'!A778:E3113,4,0)</f>
        <v>Tennille</v>
      </c>
      <c r="C779" s="27">
        <f>VLOOKUP(A779,Table7[#All],2,0)</f>
        <v>47.19</v>
      </c>
      <c r="D779" s="27">
        <f>VLOOKUP(A779,Table7[#All],3,0)</f>
        <v>5.29</v>
      </c>
      <c r="E779" s="27" t="str">
        <f>VLOOKUP(A779,Table7[#All],4,0)</f>
        <v>No</v>
      </c>
      <c r="F779" s="27" t="str">
        <f>VLOOKUP(A779,Table7[#All],5,0)</f>
        <v>No</v>
      </c>
      <c r="G779" s="27" t="str">
        <f>VLOOKUP(A779,Table7[#All],6,0)</f>
        <v>No</v>
      </c>
      <c r="H779" s="27">
        <f>VLOOKUP(A779,'Medical Examination'!A778:M3113,11,0)</f>
        <v>0</v>
      </c>
      <c r="I779" s="27" t="str">
        <f>VLOOKUP(A779,'Medical Examination'!A778:M3113,10,0)</f>
        <v>No</v>
      </c>
      <c r="J779" s="27" t="str">
        <f>VLOOKUP(A779,'Medical Examination'!A778:M3113,12,0)</f>
        <v>Obesity</v>
      </c>
      <c r="K779" s="27" t="str">
        <f>VLOOKUP(A779,'Medical Examination'!A778:M3113,13,0)</f>
        <v>Normal</v>
      </c>
      <c r="L779" s="27" t="str">
        <f>VLOOKUP(A779,'Hospitalisation Details'!A778:R3121,17,0)</f>
        <v>2-Oct-1990</v>
      </c>
      <c r="M779" s="28">
        <f>VLOOKUP(A779,'Hospitalisation Details'!$A$1:$R$2344,6,0)</f>
        <v>13360.94</v>
      </c>
      <c r="N779" s="27" t="str">
        <f>VLOOKUP(A779,'Hospitalisation Details'!$A$1:$R$2344,14,0)</f>
        <v>tier - 3</v>
      </c>
      <c r="O779" s="27" t="str">
        <f>VLOOKUP(A779,'Hospitalisation Details'!$A$1:$R$2344,15,0)</f>
        <v>tier - 1</v>
      </c>
      <c r="P779" s="27" t="str">
        <f>VLOOKUP(A779,'Hospitalisation Details'!$A$1:$R$2344,16,0)</f>
        <v>R1012</v>
      </c>
      <c r="Q779" s="37">
        <f>VLOOKUP(A779,'Hospitalisation Details'!A778:R3121,18,0)</f>
        <v>32.6830407473023</v>
      </c>
    </row>
    <row r="780" spans="1:17" x14ac:dyDescent="0.25">
      <c r="A780" s="27" t="s">
        <v>1558</v>
      </c>
      <c r="B780" s="27" t="str">
        <f>VLOOKUP(A780,'Customer Name'!A779:E3114,4,0)</f>
        <v>Matt</v>
      </c>
      <c r="C780" s="27">
        <f>VLOOKUP(A780,Table7[#All],2,0)</f>
        <v>30.02</v>
      </c>
      <c r="D780" s="27">
        <f>VLOOKUP(A780,Table7[#All],3,0)</f>
        <v>6.65</v>
      </c>
      <c r="E780" s="27" t="str">
        <f>VLOOKUP(A780,Table7[#All],4,0)</f>
        <v>No</v>
      </c>
      <c r="F780" s="27" t="str">
        <f>VLOOKUP(A780,Table7[#All],5,0)</f>
        <v>No</v>
      </c>
      <c r="G780" s="27" t="str">
        <f>VLOOKUP(A780,Table7[#All],6,0)</f>
        <v>No</v>
      </c>
      <c r="H780" s="27">
        <f>VLOOKUP(A780,'Medical Examination'!A779:M3114,11,0)</f>
        <v>0</v>
      </c>
      <c r="I780" s="27" t="str">
        <f>VLOOKUP(A780,'Medical Examination'!A779:M3114,10,0)</f>
        <v>No</v>
      </c>
      <c r="J780" s="27" t="str">
        <f>VLOOKUP(A780,'Medical Examination'!A779:M3114,12,0)</f>
        <v>Obesity</v>
      </c>
      <c r="K780" s="27" t="str">
        <f>VLOOKUP(A780,'Medical Examination'!A779:M3114,13,0)</f>
        <v>Diabetes</v>
      </c>
      <c r="L780" s="27" t="str">
        <f>VLOOKUP(A780,'Hospitalisation Details'!A779:R3122,17,0)</f>
        <v>11-Nov-1960</v>
      </c>
      <c r="M780" s="28">
        <f>VLOOKUP(A780,'Hospitalisation Details'!$A$1:$R$2344,6,0)</f>
        <v>13352.1</v>
      </c>
      <c r="N780" s="27" t="str">
        <f>VLOOKUP(A780,'Hospitalisation Details'!$A$1:$R$2344,14,0)</f>
        <v>tier - 3</v>
      </c>
      <c r="O780" s="27" t="str">
        <f>VLOOKUP(A780,'Hospitalisation Details'!$A$1:$R$2344,15,0)</f>
        <v>tier - 1</v>
      </c>
      <c r="P780" s="27" t="str">
        <f>VLOOKUP(A780,'Hospitalisation Details'!$A$1:$R$2344,16,0)</f>
        <v>R1012</v>
      </c>
      <c r="Q780" s="37">
        <f>VLOOKUP(A780,'Hospitalisation Details'!A779:R3122,18,0)</f>
        <v>62.570841889117041</v>
      </c>
    </row>
    <row r="781" spans="1:17" x14ac:dyDescent="0.25">
      <c r="A781" s="27" t="s">
        <v>1560</v>
      </c>
      <c r="B781" s="27" t="str">
        <f>VLOOKUP(A781,'Customer Name'!A780:E3115,4,0)</f>
        <v>Emily</v>
      </c>
      <c r="C781" s="27">
        <f>VLOOKUP(A781,Table7[#All],2,0)</f>
        <v>37.909999999999997</v>
      </c>
      <c r="D781" s="27">
        <f>VLOOKUP(A781,Table7[#All],3,0)</f>
        <v>5.68</v>
      </c>
      <c r="E781" s="27" t="str">
        <f>VLOOKUP(A781,Table7[#All],4,0)</f>
        <v>yes</v>
      </c>
      <c r="F781" s="27" t="str">
        <f>VLOOKUP(A781,Table7[#All],5,0)</f>
        <v>No</v>
      </c>
      <c r="G781" s="27" t="str">
        <f>VLOOKUP(A781,Table7[#All],6,0)</f>
        <v>No</v>
      </c>
      <c r="H781" s="27">
        <f>VLOOKUP(A781,'Medical Examination'!A780:M3115,11,0)</f>
        <v>0</v>
      </c>
      <c r="I781" s="27" t="str">
        <f>VLOOKUP(A781,'Medical Examination'!A780:M3115,10,0)</f>
        <v>No</v>
      </c>
      <c r="J781" s="27" t="str">
        <f>VLOOKUP(A781,'Medical Examination'!A780:M3115,12,0)</f>
        <v>Obesity</v>
      </c>
      <c r="K781" s="27" t="str">
        <f>VLOOKUP(A781,'Medical Examination'!A780:M3115,13,0)</f>
        <v>Normal</v>
      </c>
      <c r="L781" s="27" t="str">
        <f>VLOOKUP(A781,'Hospitalisation Details'!A780:R3123,17,0)</f>
        <v>23-Aug-1976</v>
      </c>
      <c r="M781" s="28">
        <f>VLOOKUP(A781,'Hospitalisation Details'!$A$1:$R$2344,6,0)</f>
        <v>13333.71</v>
      </c>
      <c r="N781" s="27" t="str">
        <f>VLOOKUP(A781,'Hospitalisation Details'!$A$1:$R$2344,14,0)</f>
        <v>tier - 3</v>
      </c>
      <c r="O781" s="27" t="str">
        <f>VLOOKUP(A781,'Hospitalisation Details'!$A$1:$R$2344,15,0)</f>
        <v>tier - 2</v>
      </c>
      <c r="P781" s="27" t="str">
        <f>VLOOKUP(A781,'Hospitalisation Details'!$A$1:$R$2344,16,0)</f>
        <v>R1012</v>
      </c>
      <c r="Q781" s="37">
        <f>VLOOKUP(A781,'Hospitalisation Details'!A780:R3123,18,0)</f>
        <v>46.789869952087614</v>
      </c>
    </row>
    <row r="782" spans="1:17" x14ac:dyDescent="0.25">
      <c r="A782" s="27" t="s">
        <v>1562</v>
      </c>
      <c r="B782" s="27" t="str">
        <f>VLOOKUP(A782,'Customer Name'!A781:E3116,4,0)</f>
        <v>Justin E</v>
      </c>
      <c r="C782" s="27">
        <f>VLOOKUP(A782,Table7[#All],2,0)</f>
        <v>54.61</v>
      </c>
      <c r="D782" s="27">
        <f>VLOOKUP(A782,Table7[#All],3,0)</f>
        <v>4.49</v>
      </c>
      <c r="E782" s="27" t="str">
        <f>VLOOKUP(A782,Table7[#All],4,0)</f>
        <v>No</v>
      </c>
      <c r="F782" s="27" t="str">
        <f>VLOOKUP(A782,Table7[#All],5,0)</f>
        <v>No</v>
      </c>
      <c r="G782" s="27" t="str">
        <f>VLOOKUP(A782,Table7[#All],6,0)</f>
        <v>No</v>
      </c>
      <c r="H782" s="27">
        <f>VLOOKUP(A782,'Medical Examination'!A781:M3116,11,0)</f>
        <v>0</v>
      </c>
      <c r="I782" s="27" t="str">
        <f>VLOOKUP(A782,'Medical Examination'!A781:M3116,10,0)</f>
        <v>No</v>
      </c>
      <c r="J782" s="27" t="str">
        <f>VLOOKUP(A782,'Medical Examination'!A781:M3116,12,0)</f>
        <v>Obesity</v>
      </c>
      <c r="K782" s="27" t="str">
        <f>VLOOKUP(A782,'Medical Examination'!A781:M3116,13,0)</f>
        <v>Normal</v>
      </c>
      <c r="L782" s="27" t="str">
        <f>VLOOKUP(A782,'Hospitalisation Details'!A781:R3124,17,0)</f>
        <v>1-Jul-1994</v>
      </c>
      <c r="M782" s="28">
        <f>VLOOKUP(A782,'Hospitalisation Details'!$A$1:$R$2344,6,0)</f>
        <v>13292.52</v>
      </c>
      <c r="N782" s="27" t="str">
        <f>VLOOKUP(A782,'Hospitalisation Details'!$A$1:$R$2344,14,0)</f>
        <v>tier - 3</v>
      </c>
      <c r="O782" s="27" t="str">
        <f>VLOOKUP(A782,'Hospitalisation Details'!$A$1:$R$2344,15,0)</f>
        <v>tier - 3</v>
      </c>
      <c r="P782" s="27" t="str">
        <f>VLOOKUP(A782,'Hospitalisation Details'!$A$1:$R$2344,16,0)</f>
        <v>R1012</v>
      </c>
      <c r="Q782" s="37">
        <f>VLOOKUP(A782,'Hospitalisation Details'!A781:R3124,18,0)</f>
        <v>28.937665419366613</v>
      </c>
    </row>
    <row r="783" spans="1:17" x14ac:dyDescent="0.25">
      <c r="A783" s="27" t="s">
        <v>1564</v>
      </c>
      <c r="B783" s="27" t="str">
        <f>VLOOKUP(A783,'Customer Name'!A782:E3117,4,0)</f>
        <v>Shalane</v>
      </c>
      <c r="C783" s="27">
        <f>VLOOKUP(A783,Table7[#All],2,0)</f>
        <v>36.005000000000003</v>
      </c>
      <c r="D783" s="27">
        <f>VLOOKUP(A783,Table7[#All],3,0)</f>
        <v>6.9</v>
      </c>
      <c r="E783" s="27" t="str">
        <f>VLOOKUP(A783,Table7[#All],4,0)</f>
        <v>No</v>
      </c>
      <c r="F783" s="27" t="str">
        <f>VLOOKUP(A783,Table7[#All],5,0)</f>
        <v>No</v>
      </c>
      <c r="G783" s="27" t="str">
        <f>VLOOKUP(A783,Table7[#All],6,0)</f>
        <v>No</v>
      </c>
      <c r="H783" s="27">
        <f>VLOOKUP(A783,'Medical Examination'!A782:M3117,11,0)</f>
        <v>0</v>
      </c>
      <c r="I783" s="27" t="str">
        <f>VLOOKUP(A783,'Medical Examination'!A782:M3117,10,0)</f>
        <v>No</v>
      </c>
      <c r="J783" s="27" t="str">
        <f>VLOOKUP(A783,'Medical Examination'!A782:M3117,12,0)</f>
        <v>Obesity</v>
      </c>
      <c r="K783" s="27" t="str">
        <f>VLOOKUP(A783,'Medical Examination'!A782:M3117,13,0)</f>
        <v>Diabetes</v>
      </c>
      <c r="L783" s="27" t="str">
        <f>VLOOKUP(A783,'Hospitalisation Details'!A782:R3125,17,0)</f>
        <v>11-Oct-1962</v>
      </c>
      <c r="M783" s="28">
        <f>VLOOKUP(A783,'Hospitalisation Details'!$A$1:$R$2344,6,0)</f>
        <v>13228.85</v>
      </c>
      <c r="N783" s="27" t="str">
        <f>VLOOKUP(A783,'Hospitalisation Details'!$A$1:$R$2344,14,0)</f>
        <v>tier - 3</v>
      </c>
      <c r="O783" s="27" t="str">
        <f>VLOOKUP(A783,'Hospitalisation Details'!$A$1:$R$2344,15,0)</f>
        <v>tier - 3</v>
      </c>
      <c r="P783" s="27" t="str">
        <f>VLOOKUP(A783,'Hospitalisation Details'!$A$1:$R$2344,16,0)</f>
        <v>R1023</v>
      </c>
      <c r="Q783" s="37">
        <f>VLOOKUP(A783,'Hospitalisation Details'!A782:R3125,18,0)</f>
        <v>60.658423493044822</v>
      </c>
    </row>
    <row r="784" spans="1:17" x14ac:dyDescent="0.25">
      <c r="A784" s="27" t="s">
        <v>1566</v>
      </c>
      <c r="B784" s="27" t="str">
        <f>VLOOKUP(A784,'Customer Name'!A783:E3118,4,0)</f>
        <v>Jessica N.</v>
      </c>
      <c r="C784" s="27">
        <f>VLOOKUP(A784,Table7[#All],2,0)</f>
        <v>28.7</v>
      </c>
      <c r="D784" s="27">
        <f>VLOOKUP(A784,Table7[#All],3,0)</f>
        <v>11.52</v>
      </c>
      <c r="E784" s="27" t="str">
        <f>VLOOKUP(A784,Table7[#All],4,0)</f>
        <v>No</v>
      </c>
      <c r="F784" s="27" t="str">
        <f>VLOOKUP(A784,Table7[#All],5,0)</f>
        <v>No</v>
      </c>
      <c r="G784" s="27" t="str">
        <f>VLOOKUP(A784,Table7[#All],6,0)</f>
        <v>No</v>
      </c>
      <c r="H784" s="27">
        <f>VLOOKUP(A784,'Medical Examination'!A783:M3118,11,0)</f>
        <v>0</v>
      </c>
      <c r="I784" s="27" t="str">
        <f>VLOOKUP(A784,'Medical Examination'!A783:M3118,10,0)</f>
        <v>No</v>
      </c>
      <c r="J784" s="27" t="str">
        <f>VLOOKUP(A784,'Medical Examination'!A783:M3118,12,0)</f>
        <v>Overweight</v>
      </c>
      <c r="K784" s="27" t="str">
        <f>VLOOKUP(A784,'Medical Examination'!A783:M3118,13,0)</f>
        <v>Diabetes</v>
      </c>
      <c r="L784" s="27" t="str">
        <f>VLOOKUP(A784,'Hospitalisation Details'!A783:R3126,17,0)</f>
        <v>24-Nov-1962</v>
      </c>
      <c r="M784" s="28">
        <f>VLOOKUP(A784,'Hospitalisation Details'!$A$1:$R$2344,6,0)</f>
        <v>13224.69</v>
      </c>
      <c r="N784" s="27" t="str">
        <f>VLOOKUP(A784,'Hospitalisation Details'!$A$1:$R$2344,14,0)</f>
        <v>tier - 3</v>
      </c>
      <c r="O784" s="27" t="str">
        <f>VLOOKUP(A784,'Hospitalisation Details'!$A$1:$R$2344,15,0)</f>
        <v>tier - 2</v>
      </c>
      <c r="P784" s="27" t="str">
        <f>VLOOKUP(A784,'Hospitalisation Details'!$A$1:$R$2344,16,0)</f>
        <v>R1011</v>
      </c>
      <c r="Q784" s="37">
        <f>VLOOKUP(A784,'Hospitalisation Details'!A783:R3126,18,0)</f>
        <v>60.537955398542721</v>
      </c>
    </row>
    <row r="785" spans="1:17" x14ac:dyDescent="0.25">
      <c r="A785" s="27" t="s">
        <v>1568</v>
      </c>
      <c r="B785" s="27" t="str">
        <f>VLOOKUP(A785,'Customer Name'!A784:E3119,4,0)</f>
        <v>Melanie</v>
      </c>
      <c r="C785" s="27">
        <f>VLOOKUP(A785,Table7[#All],2,0)</f>
        <v>34.295000000000002</v>
      </c>
      <c r="D785" s="27">
        <f>VLOOKUP(A785,Table7[#All],3,0)</f>
        <v>11.24</v>
      </c>
      <c r="E785" s="27" t="str">
        <f>VLOOKUP(A785,Table7[#All],4,0)</f>
        <v>No</v>
      </c>
      <c r="F785" s="27" t="str">
        <f>VLOOKUP(A785,Table7[#All],5,0)</f>
        <v>No</v>
      </c>
      <c r="G785" s="27" t="str">
        <f>VLOOKUP(A785,Table7[#All],6,0)</f>
        <v>No</v>
      </c>
      <c r="H785" s="27">
        <f>VLOOKUP(A785,'Medical Examination'!A784:M3119,11,0)</f>
        <v>0</v>
      </c>
      <c r="I785" s="27" t="str">
        <f>VLOOKUP(A785,'Medical Examination'!A784:M3119,10,0)</f>
        <v>No</v>
      </c>
      <c r="J785" s="27" t="str">
        <f>VLOOKUP(A785,'Medical Examination'!A784:M3119,12,0)</f>
        <v>Obesity</v>
      </c>
      <c r="K785" s="27" t="str">
        <f>VLOOKUP(A785,'Medical Examination'!A784:M3119,13,0)</f>
        <v>Diabetes</v>
      </c>
      <c r="L785" s="27" t="str">
        <f>VLOOKUP(A785,'Hospitalisation Details'!A784:R3127,17,0)</f>
        <v>13-Nov-1965</v>
      </c>
      <c r="M785" s="28">
        <f>VLOOKUP(A785,'Hospitalisation Details'!$A$1:$R$2344,6,0)</f>
        <v>13224.06</v>
      </c>
      <c r="N785" s="27" t="str">
        <f>VLOOKUP(A785,'Hospitalisation Details'!$A$1:$R$2344,14,0)</f>
        <v>tier - 3</v>
      </c>
      <c r="O785" s="27" t="str">
        <f>VLOOKUP(A785,'Hospitalisation Details'!$A$1:$R$2344,15,0)</f>
        <v>tier - 3</v>
      </c>
      <c r="P785" s="27" t="str">
        <f>VLOOKUP(A785,'Hospitalisation Details'!$A$1:$R$2344,16,0)</f>
        <v>R1024</v>
      </c>
      <c r="Q785" s="37">
        <f>VLOOKUP(A785,'Hospitalisation Details'!A784:R3127,18,0)</f>
        <v>57.568054202051137</v>
      </c>
    </row>
    <row r="786" spans="1:17" x14ac:dyDescent="0.25">
      <c r="A786" s="27" t="s">
        <v>1570</v>
      </c>
      <c r="B786" s="27" t="str">
        <f>VLOOKUP(A786,'Customer Name'!A785:E3120,4,0)</f>
        <v>Ruth Angelica</v>
      </c>
      <c r="C786" s="27">
        <f>VLOOKUP(A786,Table7[#All],2,0)</f>
        <v>27.55</v>
      </c>
      <c r="D786" s="27">
        <f>VLOOKUP(A786,Table7[#All],3,0)</f>
        <v>10.98</v>
      </c>
      <c r="E786" s="27" t="str">
        <f>VLOOKUP(A786,Table7[#All],4,0)</f>
        <v>No</v>
      </c>
      <c r="F786" s="27" t="str">
        <f>VLOOKUP(A786,Table7[#All],5,0)</f>
        <v>No</v>
      </c>
      <c r="G786" s="27" t="str">
        <f>VLOOKUP(A786,Table7[#All],6,0)</f>
        <v>No</v>
      </c>
      <c r="H786" s="27">
        <f>VLOOKUP(A786,'Medical Examination'!A785:M3120,11,0)</f>
        <v>0</v>
      </c>
      <c r="I786" s="27" t="str">
        <f>VLOOKUP(A786,'Medical Examination'!A785:M3120,10,0)</f>
        <v>No</v>
      </c>
      <c r="J786" s="27" t="str">
        <f>VLOOKUP(A786,'Medical Examination'!A785:M3120,12,0)</f>
        <v>Overweight</v>
      </c>
      <c r="K786" s="27" t="str">
        <f>VLOOKUP(A786,'Medical Examination'!A785:M3120,13,0)</f>
        <v>Diabetes</v>
      </c>
      <c r="L786" s="27" t="str">
        <f>VLOOKUP(A786,'Hospitalisation Details'!A785:R3128,17,0)</f>
        <v>7-Dec-1962</v>
      </c>
      <c r="M786" s="28">
        <f>VLOOKUP(A786,'Hospitalisation Details'!$A$1:$R$2344,6,0)</f>
        <v>13217.09</v>
      </c>
      <c r="N786" s="27" t="str">
        <f>VLOOKUP(A786,'Hospitalisation Details'!$A$1:$R$2344,14,0)</f>
        <v>tier - 3</v>
      </c>
      <c r="O786" s="27" t="str">
        <f>VLOOKUP(A786,'Hospitalisation Details'!$A$1:$R$2344,15,0)</f>
        <v>tier - 1</v>
      </c>
      <c r="P786" s="27" t="str">
        <f>VLOOKUP(A786,'Hospitalisation Details'!$A$1:$R$2344,16,0)</f>
        <v>R1024</v>
      </c>
      <c r="Q786" s="37">
        <f>VLOOKUP(A786,'Hospitalisation Details'!A785:R3128,18,0)</f>
        <v>60.502362552439834</v>
      </c>
    </row>
    <row r="787" spans="1:17" x14ac:dyDescent="0.25">
      <c r="A787" s="27" t="s">
        <v>1572</v>
      </c>
      <c r="B787" s="27" t="str">
        <f>VLOOKUP(A787,'Customer Name'!A786:E3121,4,0)</f>
        <v>Una M</v>
      </c>
      <c r="C787" s="27">
        <f>VLOOKUP(A787,Table7[#All],2,0)</f>
        <v>40.700000000000003</v>
      </c>
      <c r="D787" s="27">
        <f>VLOOKUP(A787,Table7[#All],3,0)</f>
        <v>5.42</v>
      </c>
      <c r="E787" s="27" t="str">
        <f>VLOOKUP(A787,Table7[#All],4,0)</f>
        <v>No</v>
      </c>
      <c r="F787" s="27" t="str">
        <f>VLOOKUP(A787,Table7[#All],5,0)</f>
        <v>No</v>
      </c>
      <c r="G787" s="27" t="str">
        <f>VLOOKUP(A787,Table7[#All],6,0)</f>
        <v>No</v>
      </c>
      <c r="H787" s="27">
        <f>VLOOKUP(A787,'Medical Examination'!A786:M3121,11,0)</f>
        <v>0</v>
      </c>
      <c r="I787" s="27" t="str">
        <f>VLOOKUP(A787,'Medical Examination'!A786:M3121,10,0)</f>
        <v>No</v>
      </c>
      <c r="J787" s="27" t="str">
        <f>VLOOKUP(A787,'Medical Examination'!A786:M3121,12,0)</f>
        <v>Obesity</v>
      </c>
      <c r="K787" s="27" t="str">
        <f>VLOOKUP(A787,'Medical Examination'!A786:M3121,13,0)</f>
        <v>Normal</v>
      </c>
      <c r="L787" s="27" t="str">
        <f>VLOOKUP(A787,'Hospitalisation Details'!A786:R3129,17,0)</f>
        <v>15-Oct-1982</v>
      </c>
      <c r="M787" s="28">
        <f>VLOOKUP(A787,'Hospitalisation Details'!$A$1:$R$2344,6,0)</f>
        <v>13214.43</v>
      </c>
      <c r="N787" s="27" t="str">
        <f>VLOOKUP(A787,'Hospitalisation Details'!$A$1:$R$2344,14,0)</f>
        <v>tier - 3</v>
      </c>
      <c r="O787" s="27" t="str">
        <f>VLOOKUP(A787,'Hospitalisation Details'!$A$1:$R$2344,15,0)</f>
        <v>tier - 2</v>
      </c>
      <c r="P787" s="27" t="str">
        <f>VLOOKUP(A787,'Hospitalisation Details'!$A$1:$R$2344,16,0)</f>
        <v>R1012</v>
      </c>
      <c r="Q787" s="37">
        <f>VLOOKUP(A787,'Hospitalisation Details'!A786:R3129,18,0)</f>
        <v>40.647457627118641</v>
      </c>
    </row>
    <row r="788" spans="1:17" x14ac:dyDescent="0.25">
      <c r="A788" s="27" t="s">
        <v>1574</v>
      </c>
      <c r="B788" s="27" t="str">
        <f>VLOOKUP(A788,'Customer Name'!A787:E3122,4,0)</f>
        <v>Taralyn</v>
      </c>
      <c r="C788" s="27">
        <f>VLOOKUP(A788,Table7[#All],2,0)</f>
        <v>18.335000000000001</v>
      </c>
      <c r="D788" s="27">
        <f>VLOOKUP(A788,Table7[#All],3,0)</f>
        <v>10.97</v>
      </c>
      <c r="E788" s="27" t="str">
        <f>VLOOKUP(A788,Table7[#All],4,0)</f>
        <v>No</v>
      </c>
      <c r="F788" s="27" t="str">
        <f>VLOOKUP(A788,Table7[#All],5,0)</f>
        <v>No</v>
      </c>
      <c r="G788" s="27" t="str">
        <f>VLOOKUP(A788,Table7[#All],6,0)</f>
        <v>No</v>
      </c>
      <c r="H788" s="27">
        <f>VLOOKUP(A788,'Medical Examination'!A787:M3122,11,0)</f>
        <v>0</v>
      </c>
      <c r="I788" s="27" t="str">
        <f>VLOOKUP(A788,'Medical Examination'!A787:M3122,10,0)</f>
        <v>No</v>
      </c>
      <c r="J788" s="27" t="str">
        <f>VLOOKUP(A788,'Medical Examination'!A787:M3122,12,0)</f>
        <v>Underweight</v>
      </c>
      <c r="K788" s="27" t="str">
        <f>VLOOKUP(A788,'Medical Examination'!A787:M3122,13,0)</f>
        <v>Diabetes</v>
      </c>
      <c r="L788" s="27" t="str">
        <f>VLOOKUP(A788,'Hospitalisation Details'!A787:R3130,17,0)</f>
        <v>5-Aug-1962</v>
      </c>
      <c r="M788" s="28">
        <f>VLOOKUP(A788,'Hospitalisation Details'!$A$1:$R$2344,6,0)</f>
        <v>13204.29</v>
      </c>
      <c r="N788" s="27" t="str">
        <f>VLOOKUP(A788,'Hospitalisation Details'!$A$1:$R$2344,14,0)</f>
        <v>tier - 3</v>
      </c>
      <c r="O788" s="27" t="str">
        <f>VLOOKUP(A788,'Hospitalisation Details'!$A$1:$R$2344,15,0)</f>
        <v>tier - 1</v>
      </c>
      <c r="P788" s="27" t="str">
        <f>VLOOKUP(A788,'Hospitalisation Details'!$A$1:$R$2344,16,0)</f>
        <v>R1024</v>
      </c>
      <c r="Q788" s="37">
        <f>VLOOKUP(A788,'Hospitalisation Details'!A787:R3130,18,0)</f>
        <v>60.841863546036649</v>
      </c>
    </row>
    <row r="789" spans="1:17" x14ac:dyDescent="0.25">
      <c r="A789" s="27" t="s">
        <v>1576</v>
      </c>
      <c r="B789" s="27" t="str">
        <f>VLOOKUP(A789,'Customer Name'!A788:E3123,4,0)</f>
        <v>James A</v>
      </c>
      <c r="C789" s="27">
        <f>VLOOKUP(A789,Table7[#All],2,0)</f>
        <v>33.914999999999999</v>
      </c>
      <c r="D789" s="27">
        <f>VLOOKUP(A789,Table7[#All],3,0)</f>
        <v>9.56</v>
      </c>
      <c r="E789" s="27" t="str">
        <f>VLOOKUP(A789,Table7[#All],4,0)</f>
        <v>yes</v>
      </c>
      <c r="F789" s="27" t="str">
        <f>VLOOKUP(A789,Table7[#All],5,0)</f>
        <v>No</v>
      </c>
      <c r="G789" s="27" t="str">
        <f>VLOOKUP(A789,Table7[#All],6,0)</f>
        <v>No</v>
      </c>
      <c r="H789" s="27">
        <f>VLOOKUP(A789,'Medical Examination'!A788:M3123,11,0)</f>
        <v>2</v>
      </c>
      <c r="I789" s="27" t="str">
        <f>VLOOKUP(A789,'Medical Examination'!A788:M3123,10,0)</f>
        <v>No</v>
      </c>
      <c r="J789" s="27" t="str">
        <f>VLOOKUP(A789,'Medical Examination'!A788:M3123,12,0)</f>
        <v>Obesity</v>
      </c>
      <c r="K789" s="27" t="str">
        <f>VLOOKUP(A789,'Medical Examination'!A788:M3123,13,0)</f>
        <v>Diabetes</v>
      </c>
      <c r="L789" s="27" t="str">
        <f>VLOOKUP(A789,'Hospitalisation Details'!A788:R3131,17,0)</f>
        <v>6-Dec-1961</v>
      </c>
      <c r="M789" s="28">
        <f>VLOOKUP(A789,'Hospitalisation Details'!$A$1:$R$2344,6,0)</f>
        <v>13143.86</v>
      </c>
      <c r="N789" s="27" t="str">
        <f>VLOOKUP(A789,'Hospitalisation Details'!$A$1:$R$2344,14,0)</f>
        <v>tier - 3</v>
      </c>
      <c r="O789" s="27" t="str">
        <f>VLOOKUP(A789,'Hospitalisation Details'!$A$1:$R$2344,15,0)</f>
        <v>tier - 2</v>
      </c>
      <c r="P789" s="27" t="str">
        <f>VLOOKUP(A789,'Hospitalisation Details'!$A$1:$R$2344,16,0)</f>
        <v>R1016</v>
      </c>
      <c r="Q789" s="37">
        <f>VLOOKUP(A789,'Hospitalisation Details'!A788:R3131,18,0)</f>
        <v>61.505084745762709</v>
      </c>
    </row>
    <row r="790" spans="1:17" x14ac:dyDescent="0.25">
      <c r="A790" s="27" t="s">
        <v>1578</v>
      </c>
      <c r="B790" s="27" t="str">
        <f>VLOOKUP(A790,'Customer Name'!A789:E3124,4,0)</f>
        <v>Ning</v>
      </c>
      <c r="C790" s="27">
        <f>VLOOKUP(A790,Table7[#All],2,0)</f>
        <v>33.534999999999997</v>
      </c>
      <c r="D790" s="27">
        <f>VLOOKUP(A790,Table7[#All],3,0)</f>
        <v>9.4</v>
      </c>
      <c r="E790" s="27" t="str">
        <f>VLOOKUP(A790,Table7[#All],4,0)</f>
        <v>yes</v>
      </c>
      <c r="F790" s="27" t="str">
        <f>VLOOKUP(A790,Table7[#All],5,0)</f>
        <v>No</v>
      </c>
      <c r="G790" s="27" t="str">
        <f>VLOOKUP(A790,Table7[#All],6,0)</f>
        <v>No</v>
      </c>
      <c r="H790" s="27">
        <f>VLOOKUP(A790,'Medical Examination'!A789:M3124,11,0)</f>
        <v>2</v>
      </c>
      <c r="I790" s="27" t="str">
        <f>VLOOKUP(A790,'Medical Examination'!A789:M3124,10,0)</f>
        <v>No</v>
      </c>
      <c r="J790" s="27" t="str">
        <f>VLOOKUP(A790,'Medical Examination'!A789:M3124,12,0)</f>
        <v>Obesity</v>
      </c>
      <c r="K790" s="27" t="str">
        <f>VLOOKUP(A790,'Medical Examination'!A789:M3124,13,0)</f>
        <v>Diabetes</v>
      </c>
      <c r="L790" s="27" t="str">
        <f>VLOOKUP(A790,'Hospitalisation Details'!A789:R3132,17,0)</f>
        <v>6-Dec-1961</v>
      </c>
      <c r="M790" s="28">
        <f>VLOOKUP(A790,'Hospitalisation Details'!$A$1:$R$2344,6,0)</f>
        <v>13143.34</v>
      </c>
      <c r="N790" s="27" t="str">
        <f>VLOOKUP(A790,'Hospitalisation Details'!$A$1:$R$2344,14,0)</f>
        <v>tier - 3</v>
      </c>
      <c r="O790" s="27" t="str">
        <f>VLOOKUP(A790,'Hospitalisation Details'!$A$1:$R$2344,15,0)</f>
        <v>tier - 2</v>
      </c>
      <c r="P790" s="27" t="str">
        <f>VLOOKUP(A790,'Hospitalisation Details'!$A$1:$R$2344,16,0)</f>
        <v>R1020</v>
      </c>
      <c r="Q790" s="37">
        <f>VLOOKUP(A790,'Hospitalisation Details'!A789:R3132,18,0)</f>
        <v>61.505084745762709</v>
      </c>
    </row>
    <row r="791" spans="1:17" x14ac:dyDescent="0.25">
      <c r="A791" s="27" t="s">
        <v>1580</v>
      </c>
      <c r="B791" s="27" t="str">
        <f>VLOOKUP(A791,'Customer Name'!A790:E3125,4,0)</f>
        <v>Joel</v>
      </c>
      <c r="C791" s="27">
        <f>VLOOKUP(A791,Table7[#All],2,0)</f>
        <v>23.655000000000001</v>
      </c>
      <c r="D791" s="27">
        <f>VLOOKUP(A791,Table7[#All],3,0)</f>
        <v>8.48</v>
      </c>
      <c r="E791" s="27" t="str">
        <f>VLOOKUP(A791,Table7[#All],4,0)</f>
        <v>yes</v>
      </c>
      <c r="F791" s="27" t="str">
        <f>VLOOKUP(A791,Table7[#All],5,0)</f>
        <v>No</v>
      </c>
      <c r="G791" s="27" t="str">
        <f>VLOOKUP(A791,Table7[#All],6,0)</f>
        <v>No</v>
      </c>
      <c r="H791" s="27">
        <f>VLOOKUP(A791,'Medical Examination'!A790:M3125,11,0)</f>
        <v>2</v>
      </c>
      <c r="I791" s="27" t="str">
        <f>VLOOKUP(A791,'Medical Examination'!A790:M3125,10,0)</f>
        <v>No</v>
      </c>
      <c r="J791" s="27" t="str">
        <f>VLOOKUP(A791,'Medical Examination'!A790:M3125,12,0)</f>
        <v>Normal Weight</v>
      </c>
      <c r="K791" s="27" t="str">
        <f>VLOOKUP(A791,'Medical Examination'!A790:M3125,13,0)</f>
        <v>Diabetes</v>
      </c>
      <c r="L791" s="27" t="str">
        <f>VLOOKUP(A791,'Hospitalisation Details'!A790:R3133,17,0)</f>
        <v>7-Sep-1961</v>
      </c>
      <c r="M791" s="28">
        <f>VLOOKUP(A791,'Hospitalisation Details'!$A$1:$R$2344,6,0)</f>
        <v>13129.6</v>
      </c>
      <c r="N791" s="27" t="str">
        <f>VLOOKUP(A791,'Hospitalisation Details'!$A$1:$R$2344,14,0)</f>
        <v>tier - 3</v>
      </c>
      <c r="O791" s="27" t="str">
        <f>VLOOKUP(A791,'Hospitalisation Details'!$A$1:$R$2344,15,0)</f>
        <v>tier - 2</v>
      </c>
      <c r="P791" s="27" t="str">
        <f>VLOOKUP(A791,'Hospitalisation Details'!$A$1:$R$2344,16,0)</f>
        <v>R1017</v>
      </c>
      <c r="Q791" s="37">
        <f>VLOOKUP(A791,'Hospitalisation Details'!A790:R3133,18,0)</f>
        <v>61.751499348109519</v>
      </c>
    </row>
    <row r="792" spans="1:17" x14ac:dyDescent="0.25">
      <c r="A792" s="27" t="s">
        <v>1582</v>
      </c>
      <c r="B792" s="27" t="str">
        <f>VLOOKUP(A792,'Customer Name'!A791:E3126,4,0)</f>
        <v>Pamela J.</v>
      </c>
      <c r="C792" s="27">
        <f>VLOOKUP(A792,Table7[#All],2,0)</f>
        <v>28</v>
      </c>
      <c r="D792" s="27">
        <f>VLOOKUP(A792,Table7[#All],3,0)</f>
        <v>5.57</v>
      </c>
      <c r="E792" s="27" t="str">
        <f>VLOOKUP(A792,Table7[#All],4,0)</f>
        <v>No</v>
      </c>
      <c r="F792" s="27" t="str">
        <f>VLOOKUP(A792,Table7[#All],5,0)</f>
        <v>No</v>
      </c>
      <c r="G792" s="27" t="str">
        <f>VLOOKUP(A792,Table7[#All],6,0)</f>
        <v>No</v>
      </c>
      <c r="H792" s="27">
        <f>VLOOKUP(A792,'Medical Examination'!A791:M3126,11,0)</f>
        <v>0</v>
      </c>
      <c r="I792" s="27" t="str">
        <f>VLOOKUP(A792,'Medical Examination'!A791:M3126,10,0)</f>
        <v>No</v>
      </c>
      <c r="J792" s="27" t="str">
        <f>VLOOKUP(A792,'Medical Examination'!A791:M3126,12,0)</f>
        <v>Overweight</v>
      </c>
      <c r="K792" s="27" t="str">
        <f>VLOOKUP(A792,'Medical Examination'!A791:M3126,13,0)</f>
        <v>Normal</v>
      </c>
      <c r="L792" s="27" t="str">
        <f>VLOOKUP(A792,'Hospitalisation Details'!A791:R3134,17,0)</f>
        <v>16-Aug-1999</v>
      </c>
      <c r="M792" s="28">
        <f>VLOOKUP(A792,'Hospitalisation Details'!$A$1:$R$2344,6,0)</f>
        <v>13126.68</v>
      </c>
      <c r="N792" s="27" t="str">
        <f>VLOOKUP(A792,'Hospitalisation Details'!$A$1:$R$2344,14,0)</f>
        <v>tier - 3</v>
      </c>
      <c r="O792" s="27" t="str">
        <f>VLOOKUP(A792,'Hospitalisation Details'!$A$1:$R$2344,15,0)</f>
        <v>tier - 3</v>
      </c>
      <c r="P792" s="27" t="str">
        <f>VLOOKUP(A792,'Hospitalisation Details'!$A$1:$R$2344,16,0)</f>
        <v>R1011</v>
      </c>
      <c r="Q792" s="37">
        <f>VLOOKUP(A792,'Hospitalisation Details'!A791:R3134,18,0)</f>
        <v>23.811740225605082</v>
      </c>
    </row>
    <row r="793" spans="1:17" x14ac:dyDescent="0.25">
      <c r="A793" s="27" t="s">
        <v>1584</v>
      </c>
      <c r="B793" s="27" t="str">
        <f>VLOOKUP(A793,'Customer Name'!A792:E3127,4,0)</f>
        <v>Brittney</v>
      </c>
      <c r="C793" s="27">
        <f>VLOOKUP(A793,Table7[#All],2,0)</f>
        <v>30.23</v>
      </c>
      <c r="D793" s="27">
        <f>VLOOKUP(A793,Table7[#All],3,0)</f>
        <v>6.94</v>
      </c>
      <c r="E793" s="27" t="str">
        <f>VLOOKUP(A793,Table7[#All],4,0)</f>
        <v>yes</v>
      </c>
      <c r="F793" s="27" t="str">
        <f>VLOOKUP(A793,Table7[#All],5,0)</f>
        <v>No</v>
      </c>
      <c r="G793" s="27" t="str">
        <f>VLOOKUP(A793,Table7[#All],6,0)</f>
        <v>Yes</v>
      </c>
      <c r="H793" s="27">
        <f>VLOOKUP(A793,'Medical Examination'!A792:M3127,11,0)</f>
        <v>1</v>
      </c>
      <c r="I793" s="27" t="str">
        <f>VLOOKUP(A793,'Medical Examination'!A792:M3127,10,0)</f>
        <v>No</v>
      </c>
      <c r="J793" s="27" t="str">
        <f>VLOOKUP(A793,'Medical Examination'!A792:M3127,12,0)</f>
        <v>Obesity</v>
      </c>
      <c r="K793" s="27" t="str">
        <f>VLOOKUP(A793,'Medical Examination'!A792:M3127,13,0)</f>
        <v>Diabetes</v>
      </c>
      <c r="L793" s="27" t="str">
        <f>VLOOKUP(A793,'Hospitalisation Details'!A792:R3135,17,0)</f>
        <v>14-Sep-1963</v>
      </c>
      <c r="M793" s="28">
        <f>VLOOKUP(A793,'Hospitalisation Details'!$A$1:$R$2344,6,0)</f>
        <v>13116.84</v>
      </c>
      <c r="N793" s="27" t="str">
        <f>VLOOKUP(A793,'Hospitalisation Details'!$A$1:$R$2344,14,0)</f>
        <v>tier - 3</v>
      </c>
      <c r="O793" s="27" t="str">
        <f>VLOOKUP(A793,'Hospitalisation Details'!$A$1:$R$2344,15,0)</f>
        <v>tier - 1</v>
      </c>
      <c r="P793" s="27" t="str">
        <f>VLOOKUP(A793,'Hospitalisation Details'!$A$1:$R$2344,16,0)</f>
        <v>R1012</v>
      </c>
      <c r="Q793" s="37">
        <f>VLOOKUP(A793,'Hospitalisation Details'!A792:R3135,18,0)</f>
        <v>59.732360861759425</v>
      </c>
    </row>
    <row r="794" spans="1:17" x14ac:dyDescent="0.25">
      <c r="A794" s="27" t="s">
        <v>1586</v>
      </c>
      <c r="B794" s="27" t="str">
        <f>VLOOKUP(A794,'Customer Name'!A793:E3128,4,0)</f>
        <v>.  Sheila</v>
      </c>
      <c r="C794" s="27">
        <f>VLOOKUP(A794,Table7[#All],2,0)</f>
        <v>51.14</v>
      </c>
      <c r="D794" s="27">
        <f>VLOOKUP(A794,Table7[#All],3,0)</f>
        <v>4.05</v>
      </c>
      <c r="E794" s="27" t="str">
        <f>VLOOKUP(A794,Table7[#All],4,0)</f>
        <v>No</v>
      </c>
      <c r="F794" s="27" t="str">
        <f>VLOOKUP(A794,Table7[#All],5,0)</f>
        <v>No</v>
      </c>
      <c r="G794" s="27" t="str">
        <f>VLOOKUP(A794,Table7[#All],6,0)</f>
        <v>No</v>
      </c>
      <c r="H794" s="27">
        <f>VLOOKUP(A794,'Medical Examination'!A793:M3128,11,0)</f>
        <v>1</v>
      </c>
      <c r="I794" s="27" t="str">
        <f>VLOOKUP(A794,'Medical Examination'!A793:M3128,10,0)</f>
        <v>No</v>
      </c>
      <c r="J794" s="27" t="str">
        <f>VLOOKUP(A794,'Medical Examination'!A793:M3128,12,0)</f>
        <v>Obesity</v>
      </c>
      <c r="K794" s="27" t="str">
        <f>VLOOKUP(A794,'Medical Examination'!A793:M3128,13,0)</f>
        <v>Normal</v>
      </c>
      <c r="L794" s="27" t="str">
        <f>VLOOKUP(A794,'Hospitalisation Details'!A793:R3136,17,0)</f>
        <v>12-Aug-1992</v>
      </c>
      <c r="M794" s="28">
        <f>VLOOKUP(A794,'Hospitalisation Details'!$A$1:$R$2344,6,0)</f>
        <v>13113.51</v>
      </c>
      <c r="N794" s="27" t="str">
        <f>VLOOKUP(A794,'Hospitalisation Details'!$A$1:$R$2344,14,0)</f>
        <v>tier - 3</v>
      </c>
      <c r="O794" s="27" t="str">
        <f>VLOOKUP(A794,'Hospitalisation Details'!$A$1:$R$2344,15,0)</f>
        <v>tier - 2</v>
      </c>
      <c r="P794" s="27" t="str">
        <f>VLOOKUP(A794,'Hospitalisation Details'!$A$1:$R$2344,16,0)</f>
        <v>R1026</v>
      </c>
      <c r="Q794" s="37">
        <f>VLOOKUP(A794,'Hospitalisation Details'!A793:R3136,18,0)</f>
        <v>30.819986310746064</v>
      </c>
    </row>
    <row r="795" spans="1:17" x14ac:dyDescent="0.25">
      <c r="A795" s="27" t="s">
        <v>1588</v>
      </c>
      <c r="B795" s="27" t="str">
        <f>VLOOKUP(A795,'Customer Name'!A794:E3129,4,0)</f>
        <v>Koji</v>
      </c>
      <c r="C795" s="27">
        <f>VLOOKUP(A795,Table7[#All],2,0)</f>
        <v>24.32</v>
      </c>
      <c r="D795" s="27">
        <f>VLOOKUP(A795,Table7[#All],3,0)</f>
        <v>10.220000000000001</v>
      </c>
      <c r="E795" s="27" t="str">
        <f>VLOOKUP(A795,Table7[#All],4,0)</f>
        <v>No</v>
      </c>
      <c r="F795" s="27" t="str">
        <f>VLOOKUP(A795,Table7[#All],5,0)</f>
        <v>No</v>
      </c>
      <c r="G795" s="27" t="str">
        <f>VLOOKUP(A795,Table7[#All],6,0)</f>
        <v>No</v>
      </c>
      <c r="H795" s="27">
        <f>VLOOKUP(A795,'Medical Examination'!A794:M3129,11,0)</f>
        <v>0</v>
      </c>
      <c r="I795" s="27" t="str">
        <f>VLOOKUP(A795,'Medical Examination'!A794:M3129,10,0)</f>
        <v>No</v>
      </c>
      <c r="J795" s="27" t="str">
        <f>VLOOKUP(A795,'Medical Examination'!A794:M3129,12,0)</f>
        <v>Normal Weight</v>
      </c>
      <c r="K795" s="27" t="str">
        <f>VLOOKUP(A795,'Medical Examination'!A794:M3129,13,0)</f>
        <v>Diabetes</v>
      </c>
      <c r="L795" s="27" t="str">
        <f>VLOOKUP(A795,'Hospitalisation Details'!A794:R3137,17,0)</f>
        <v>2-Aug-1962</v>
      </c>
      <c r="M795" s="28">
        <f>VLOOKUP(A795,'Hospitalisation Details'!$A$1:$R$2344,6,0)</f>
        <v>13112.6</v>
      </c>
      <c r="N795" s="27" t="str">
        <f>VLOOKUP(A795,'Hospitalisation Details'!$A$1:$R$2344,14,0)</f>
        <v>tier - 3</v>
      </c>
      <c r="O795" s="27" t="str">
        <f>VLOOKUP(A795,'Hospitalisation Details'!$A$1:$R$2344,15,0)</f>
        <v>tier - 3</v>
      </c>
      <c r="P795" s="27" t="str">
        <f>VLOOKUP(A795,'Hospitalisation Details'!$A$1:$R$2344,16,0)</f>
        <v>R1012</v>
      </c>
      <c r="Q795" s="37">
        <f>VLOOKUP(A795,'Hospitalisation Details'!A794:R3137,18,0)</f>
        <v>60.850077279752703</v>
      </c>
    </row>
    <row r="796" spans="1:17" x14ac:dyDescent="0.25">
      <c r="A796" s="27" t="s">
        <v>1590</v>
      </c>
      <c r="B796" s="27" t="str">
        <f>VLOOKUP(A796,'Customer Name'!A795:E3130,4,0)</f>
        <v>Sarah</v>
      </c>
      <c r="C796" s="27">
        <f>VLOOKUP(A796,Table7[#All],2,0)</f>
        <v>38.06</v>
      </c>
      <c r="D796" s="27">
        <f>VLOOKUP(A796,Table7[#All],3,0)</f>
        <v>9.24</v>
      </c>
      <c r="E796" s="27" t="str">
        <f>VLOOKUP(A796,Table7[#All],4,0)</f>
        <v>No</v>
      </c>
      <c r="F796" s="27" t="str">
        <f>VLOOKUP(A796,Table7[#All],5,0)</f>
        <v>No</v>
      </c>
      <c r="G796" s="27" t="str">
        <f>VLOOKUP(A796,Table7[#All],6,0)</f>
        <v>No</v>
      </c>
      <c r="H796" s="27">
        <f>VLOOKUP(A796,'Medical Examination'!A795:M3130,11,0)</f>
        <v>0</v>
      </c>
      <c r="I796" s="27" t="str">
        <f>VLOOKUP(A796,'Medical Examination'!A795:M3130,10,0)</f>
        <v>No</v>
      </c>
      <c r="J796" s="27" t="str">
        <f>VLOOKUP(A796,'Medical Examination'!A795:M3130,12,0)</f>
        <v>Obesity</v>
      </c>
      <c r="K796" s="27" t="str">
        <f>VLOOKUP(A796,'Medical Examination'!A795:M3130,13,0)</f>
        <v>Diabetes</v>
      </c>
      <c r="L796" s="27" t="str">
        <f>VLOOKUP(A796,'Hospitalisation Details'!A795:R3138,17,0)</f>
        <v>30-Oct-1971</v>
      </c>
      <c r="M796" s="28">
        <f>VLOOKUP(A796,'Hospitalisation Details'!$A$1:$R$2344,6,0)</f>
        <v>13110.79</v>
      </c>
      <c r="N796" s="27" t="str">
        <f>VLOOKUP(A796,'Hospitalisation Details'!$A$1:$R$2344,14,0)</f>
        <v>tier - 3</v>
      </c>
      <c r="O796" s="27" t="str">
        <f>VLOOKUP(A796,'Hospitalisation Details'!$A$1:$R$2344,15,0)</f>
        <v>tier - 2</v>
      </c>
      <c r="P796" s="27" t="str">
        <f>VLOOKUP(A796,'Hospitalisation Details'!$A$1:$R$2344,16,0)</f>
        <v>R1011</v>
      </c>
      <c r="Q796" s="37">
        <f>VLOOKUP(A796,'Hospitalisation Details'!A795:R3138,18,0)</f>
        <v>51.606415952061162</v>
      </c>
    </row>
    <row r="797" spans="1:17" x14ac:dyDescent="0.25">
      <c r="A797" s="27" t="s">
        <v>1592</v>
      </c>
      <c r="B797" s="27" t="str">
        <f>VLOOKUP(A797,'Customer Name'!A796:E3131,4,0)</f>
        <v>.  Colleen M</v>
      </c>
      <c r="C797" s="27">
        <f>VLOOKUP(A797,Table7[#All],2,0)</f>
        <v>37.700000000000003</v>
      </c>
      <c r="D797" s="27">
        <f>VLOOKUP(A797,Table7[#All],3,0)</f>
        <v>8.6</v>
      </c>
      <c r="E797" s="27" t="str">
        <f>VLOOKUP(A797,Table7[#All],4,0)</f>
        <v>No</v>
      </c>
      <c r="F797" s="27" t="str">
        <f>VLOOKUP(A797,Table7[#All],5,0)</f>
        <v>No</v>
      </c>
      <c r="G797" s="27" t="str">
        <f>VLOOKUP(A797,Table7[#All],6,0)</f>
        <v>No</v>
      </c>
      <c r="H797" s="27">
        <f>VLOOKUP(A797,'Medical Examination'!A796:M3131,11,0)</f>
        <v>0</v>
      </c>
      <c r="I797" s="27" t="str">
        <f>VLOOKUP(A797,'Medical Examination'!A796:M3131,10,0)</f>
        <v>No</v>
      </c>
      <c r="J797" s="27" t="str">
        <f>VLOOKUP(A797,'Medical Examination'!A796:M3131,12,0)</f>
        <v>Obesity</v>
      </c>
      <c r="K797" s="27" t="str">
        <f>VLOOKUP(A797,'Medical Examination'!A796:M3131,13,0)</f>
        <v>Diabetes</v>
      </c>
      <c r="L797" s="27" t="str">
        <f>VLOOKUP(A797,'Hospitalisation Details'!A796:R3139,17,0)</f>
        <v>17-Jul-1978</v>
      </c>
      <c r="M797" s="28">
        <f>VLOOKUP(A797,'Hospitalisation Details'!$A$1:$R$2344,6,0)</f>
        <v>13101.74</v>
      </c>
      <c r="N797" s="27" t="str">
        <f>VLOOKUP(A797,'Hospitalisation Details'!$A$1:$R$2344,14,0)</f>
        <v>tier - 3</v>
      </c>
      <c r="O797" s="27" t="str">
        <f>VLOOKUP(A797,'Hospitalisation Details'!$A$1:$R$2344,15,0)</f>
        <v>tier - 2</v>
      </c>
      <c r="P797" s="27" t="str">
        <f>VLOOKUP(A797,'Hospitalisation Details'!$A$1:$R$2344,16,0)</f>
        <v>R1026</v>
      </c>
      <c r="Q797" s="37">
        <f>VLOOKUP(A797,'Hospitalisation Details'!A796:R3139,18,0)</f>
        <v>44.89387536456163</v>
      </c>
    </row>
    <row r="798" spans="1:17" x14ac:dyDescent="0.25">
      <c r="A798" s="27" t="s">
        <v>1594</v>
      </c>
      <c r="B798" s="27" t="str">
        <f>VLOOKUP(A798,'Customer Name'!A797:E3132,4,0)</f>
        <v>Deedra G.</v>
      </c>
      <c r="C798" s="27">
        <f>VLOOKUP(A798,Table7[#All],2,0)</f>
        <v>44</v>
      </c>
      <c r="D798" s="27">
        <f>VLOOKUP(A798,Table7[#All],3,0)</f>
        <v>9.32</v>
      </c>
      <c r="E798" s="27" t="str">
        <f>VLOOKUP(A798,Table7[#All],4,0)</f>
        <v>yes</v>
      </c>
      <c r="F798" s="27" t="str">
        <f>VLOOKUP(A798,Table7[#All],5,0)</f>
        <v>No</v>
      </c>
      <c r="G798" s="27" t="str">
        <f>VLOOKUP(A798,Table7[#All],6,0)</f>
        <v>No</v>
      </c>
      <c r="H798" s="27">
        <f>VLOOKUP(A798,'Medical Examination'!A797:M3132,11,0)</f>
        <v>2</v>
      </c>
      <c r="I798" s="27" t="str">
        <f>VLOOKUP(A798,'Medical Examination'!A797:M3132,10,0)</f>
        <v>No</v>
      </c>
      <c r="J798" s="27" t="str">
        <f>VLOOKUP(A798,'Medical Examination'!A797:M3132,12,0)</f>
        <v>Obesity</v>
      </c>
      <c r="K798" s="27" t="str">
        <f>VLOOKUP(A798,'Medical Examination'!A797:M3132,13,0)</f>
        <v>Diabetes</v>
      </c>
      <c r="L798" s="27" t="str">
        <f>VLOOKUP(A798,'Hospitalisation Details'!A797:R3140,17,0)</f>
        <v>6-Nov-1961</v>
      </c>
      <c r="M798" s="28">
        <f>VLOOKUP(A798,'Hospitalisation Details'!$A$1:$R$2344,6,0)</f>
        <v>13063.88</v>
      </c>
      <c r="N798" s="27" t="str">
        <f>VLOOKUP(A798,'Hospitalisation Details'!$A$1:$R$2344,14,0)</f>
        <v>tier - 3</v>
      </c>
      <c r="O798" s="27" t="str">
        <f>VLOOKUP(A798,'Hospitalisation Details'!$A$1:$R$2344,15,0)</f>
        <v>tier - 2</v>
      </c>
      <c r="P798" s="27" t="str">
        <f>VLOOKUP(A798,'Hospitalisation Details'!$A$1:$R$2344,16,0)</f>
        <v>R1011</v>
      </c>
      <c r="Q798" s="37">
        <f>VLOOKUP(A798,'Hospitalisation Details'!A797:R3140,18,0)</f>
        <v>61.587222946544983</v>
      </c>
    </row>
    <row r="799" spans="1:17" x14ac:dyDescent="0.25">
      <c r="A799" s="27" t="s">
        <v>1596</v>
      </c>
      <c r="B799" s="27" t="str">
        <f>VLOOKUP(A799,'Customer Name'!A798:E3133,4,0)</f>
        <v>.  Kulwinder</v>
      </c>
      <c r="C799" s="27">
        <f>VLOOKUP(A799,Table7[#All],2,0)</f>
        <v>41.45</v>
      </c>
      <c r="D799" s="27">
        <f>VLOOKUP(A799,Table7[#All],3,0)</f>
        <v>6.12</v>
      </c>
      <c r="E799" s="27" t="str">
        <f>VLOOKUP(A799,Table7[#All],4,0)</f>
        <v>yes</v>
      </c>
      <c r="F799" s="27" t="str">
        <f>VLOOKUP(A799,Table7[#All],5,0)</f>
        <v>No</v>
      </c>
      <c r="G799" s="27" t="str">
        <f>VLOOKUP(A799,Table7[#All],6,0)</f>
        <v>No</v>
      </c>
      <c r="H799" s="27">
        <f>VLOOKUP(A799,'Medical Examination'!A798:M3133,11,0)</f>
        <v>0</v>
      </c>
      <c r="I799" s="27" t="str">
        <f>VLOOKUP(A799,'Medical Examination'!A798:M3133,10,0)</f>
        <v>No</v>
      </c>
      <c r="J799" s="27" t="str">
        <f>VLOOKUP(A799,'Medical Examination'!A798:M3133,12,0)</f>
        <v>Obesity</v>
      </c>
      <c r="K799" s="27" t="str">
        <f>VLOOKUP(A799,'Medical Examination'!A798:M3133,13,0)</f>
        <v>Prediabetes</v>
      </c>
      <c r="L799" s="27" t="str">
        <f>VLOOKUP(A799,'Hospitalisation Details'!A798:R3141,17,0)</f>
        <v>26-Oct-1985</v>
      </c>
      <c r="M799" s="28">
        <f>VLOOKUP(A799,'Hospitalisation Details'!$A$1:$R$2344,6,0)</f>
        <v>13051.22</v>
      </c>
      <c r="N799" s="27" t="str">
        <f>VLOOKUP(A799,'Hospitalisation Details'!$A$1:$R$2344,14,0)</f>
        <v>tier - 3</v>
      </c>
      <c r="O799" s="27" t="str">
        <f>VLOOKUP(A799,'Hospitalisation Details'!$A$1:$R$2344,15,0)</f>
        <v>tier - 1</v>
      </c>
      <c r="P799" s="27" t="str">
        <f>VLOOKUP(A799,'Hospitalisation Details'!$A$1:$R$2344,16,0)</f>
        <v>R1026</v>
      </c>
      <c r="Q799" s="37">
        <f>VLOOKUP(A799,'Hospitalisation Details'!A798:R3141,18,0)</f>
        <v>37.61731255265375</v>
      </c>
    </row>
    <row r="800" spans="1:17" x14ac:dyDescent="0.25">
      <c r="A800" s="27" t="s">
        <v>1598</v>
      </c>
      <c r="B800" s="27" t="str">
        <f>VLOOKUP(A800,'Customer Name'!A799:E3134,4,0)</f>
        <v>Ann M.</v>
      </c>
      <c r="C800" s="27">
        <f>VLOOKUP(A800,Table7[#All],2,0)</f>
        <v>25.364999999999998</v>
      </c>
      <c r="D800" s="27">
        <f>VLOOKUP(A800,Table7[#All],3,0)</f>
        <v>9.19</v>
      </c>
      <c r="E800" s="27" t="str">
        <f>VLOOKUP(A800,Table7[#All],4,0)</f>
        <v>yes</v>
      </c>
      <c r="F800" s="27" t="str">
        <f>VLOOKUP(A800,Table7[#All],5,0)</f>
        <v>No</v>
      </c>
      <c r="G800" s="27" t="str">
        <f>VLOOKUP(A800,Table7[#All],6,0)</f>
        <v>No</v>
      </c>
      <c r="H800" s="27">
        <f>VLOOKUP(A800,'Medical Examination'!A799:M3134,11,0)</f>
        <v>0</v>
      </c>
      <c r="I800" s="27" t="str">
        <f>VLOOKUP(A800,'Medical Examination'!A799:M3134,10,0)</f>
        <v>No</v>
      </c>
      <c r="J800" s="27" t="str">
        <f>VLOOKUP(A800,'Medical Examination'!A799:M3134,12,0)</f>
        <v>Overweight</v>
      </c>
      <c r="K800" s="27" t="str">
        <f>VLOOKUP(A800,'Medical Examination'!A799:M3134,13,0)</f>
        <v>Diabetes</v>
      </c>
      <c r="L800" s="27" t="str">
        <f>VLOOKUP(A800,'Hospitalisation Details'!A799:R3142,17,0)</f>
        <v>6-Aug-1967</v>
      </c>
      <c r="M800" s="28">
        <f>VLOOKUP(A800,'Hospitalisation Details'!$A$1:$R$2344,6,0)</f>
        <v>13047.33</v>
      </c>
      <c r="N800" s="27" t="str">
        <f>VLOOKUP(A800,'Hospitalisation Details'!$A$1:$R$2344,14,0)</f>
        <v>tier - 3</v>
      </c>
      <c r="O800" s="27" t="str">
        <f>VLOOKUP(A800,'Hospitalisation Details'!$A$1:$R$2344,15,0)</f>
        <v>tier - 3</v>
      </c>
      <c r="P800" s="27" t="str">
        <f>VLOOKUP(A800,'Hospitalisation Details'!$A$1:$R$2344,16,0)</f>
        <v>R1024</v>
      </c>
      <c r="Q800" s="37">
        <f>VLOOKUP(A800,'Hospitalisation Details'!A799:R3142,18,0)</f>
        <v>55.839137326480618</v>
      </c>
    </row>
    <row r="801" spans="1:17" x14ac:dyDescent="0.25">
      <c r="A801" s="27" t="s">
        <v>1600</v>
      </c>
      <c r="B801" s="27" t="str">
        <f>VLOOKUP(A801,'Customer Name'!A800:E3135,4,0)</f>
        <v>Sarah E</v>
      </c>
      <c r="C801" s="27">
        <f>VLOOKUP(A801,Table7[#All],2,0)</f>
        <v>34.56</v>
      </c>
      <c r="D801" s="27">
        <f>VLOOKUP(A801,Table7[#All],3,0)</f>
        <v>5.84</v>
      </c>
      <c r="E801" s="27" t="str">
        <f>VLOOKUP(A801,Table7[#All],4,0)</f>
        <v>yes</v>
      </c>
      <c r="F801" s="27" t="str">
        <f>VLOOKUP(A801,Table7[#All],5,0)</f>
        <v>No</v>
      </c>
      <c r="G801" s="27" t="str">
        <f>VLOOKUP(A801,Table7[#All],6,0)</f>
        <v>Yes</v>
      </c>
      <c r="H801" s="27">
        <f>VLOOKUP(A801,'Medical Examination'!A800:M3135,11,0)</f>
        <v>1</v>
      </c>
      <c r="I801" s="27" t="str">
        <f>VLOOKUP(A801,'Medical Examination'!A800:M3135,10,0)</f>
        <v>No</v>
      </c>
      <c r="J801" s="27" t="str">
        <f>VLOOKUP(A801,'Medical Examination'!A800:M3135,12,0)</f>
        <v>Obesity</v>
      </c>
      <c r="K801" s="27" t="str">
        <f>VLOOKUP(A801,'Medical Examination'!A800:M3135,13,0)</f>
        <v>Prediabetes</v>
      </c>
      <c r="L801" s="27" t="str">
        <f>VLOOKUP(A801,'Hospitalisation Details'!A800:R3143,17,0)</f>
        <v>23-Sep-1969</v>
      </c>
      <c r="M801" s="28">
        <f>VLOOKUP(A801,'Hospitalisation Details'!$A$1:$R$2344,6,0)</f>
        <v>13044.41</v>
      </c>
      <c r="N801" s="27" t="str">
        <f>VLOOKUP(A801,'Hospitalisation Details'!$A$1:$R$2344,14,0)</f>
        <v>tier - 3</v>
      </c>
      <c r="O801" s="27" t="str">
        <f>VLOOKUP(A801,'Hospitalisation Details'!$A$1:$R$2344,15,0)</f>
        <v>tier - 1</v>
      </c>
      <c r="P801" s="27" t="str">
        <f>VLOOKUP(A801,'Hospitalisation Details'!$A$1:$R$2344,16,0)</f>
        <v>R1012</v>
      </c>
      <c r="Q801" s="37">
        <f>VLOOKUP(A801,'Hospitalisation Details'!A800:R3143,18,0)</f>
        <v>53.707686180804458</v>
      </c>
    </row>
    <row r="802" spans="1:17" x14ac:dyDescent="0.25">
      <c r="A802" s="27" t="s">
        <v>1602</v>
      </c>
      <c r="B802" s="27" t="str">
        <f>VLOOKUP(A802,'Customer Name'!A801:E3136,4,0)</f>
        <v>Apryl J.</v>
      </c>
      <c r="C802" s="27">
        <f>VLOOKUP(A802,Table7[#All],2,0)</f>
        <v>28.2</v>
      </c>
      <c r="D802" s="27">
        <f>VLOOKUP(A802,Table7[#All],3,0)</f>
        <v>7.19</v>
      </c>
      <c r="E802" s="27" t="str">
        <f>VLOOKUP(A802,Table7[#All],4,0)</f>
        <v>yes</v>
      </c>
      <c r="F802" s="27" t="str">
        <f>VLOOKUP(A802,Table7[#All],5,0)</f>
        <v>No</v>
      </c>
      <c r="G802" s="27" t="str">
        <f>VLOOKUP(A802,Table7[#All],6,0)</f>
        <v>No</v>
      </c>
      <c r="H802" s="27">
        <f>VLOOKUP(A802,'Medical Examination'!A801:M3136,11,0)</f>
        <v>2</v>
      </c>
      <c r="I802" s="27" t="str">
        <f>VLOOKUP(A802,'Medical Examination'!A801:M3136,10,0)</f>
        <v>No</v>
      </c>
      <c r="J802" s="27" t="str">
        <f>VLOOKUP(A802,'Medical Examination'!A801:M3136,12,0)</f>
        <v>Overweight</v>
      </c>
      <c r="K802" s="27" t="str">
        <f>VLOOKUP(A802,'Medical Examination'!A801:M3136,13,0)</f>
        <v>Diabetes</v>
      </c>
      <c r="L802" s="27" t="str">
        <f>VLOOKUP(A802,'Hospitalisation Details'!A801:R3144,17,0)</f>
        <v>9-Nov-1961</v>
      </c>
      <c r="M802" s="28">
        <f>VLOOKUP(A802,'Hospitalisation Details'!$A$1:$R$2344,6,0)</f>
        <v>13041.92</v>
      </c>
      <c r="N802" s="27" t="str">
        <f>VLOOKUP(A802,'Hospitalisation Details'!$A$1:$R$2344,14,0)</f>
        <v>tier - 3</v>
      </c>
      <c r="O802" s="27" t="str">
        <f>VLOOKUP(A802,'Hospitalisation Details'!$A$1:$R$2344,15,0)</f>
        <v>tier - 1</v>
      </c>
      <c r="P802" s="27" t="str">
        <f>VLOOKUP(A802,'Hospitalisation Details'!$A$1:$R$2344,16,0)</f>
        <v>R1011</v>
      </c>
      <c r="Q802" s="37">
        <f>VLOOKUP(A802,'Hospitalisation Details'!A801:R3144,18,0)</f>
        <v>61.579009126466751</v>
      </c>
    </row>
    <row r="803" spans="1:17" x14ac:dyDescent="0.25">
      <c r="A803" s="27" t="s">
        <v>1604</v>
      </c>
      <c r="B803" s="27" t="str">
        <f>VLOOKUP(A803,'Customer Name'!A802:E3137,4,0)</f>
        <v>.  Ilana</v>
      </c>
      <c r="C803" s="27">
        <f>VLOOKUP(A803,Table7[#All],2,0)</f>
        <v>30.43</v>
      </c>
      <c r="D803" s="27">
        <f>VLOOKUP(A803,Table7[#All],3,0)</f>
        <v>9.39</v>
      </c>
      <c r="E803" s="27" t="str">
        <f>VLOOKUP(A803,Table7[#All],4,0)</f>
        <v>No</v>
      </c>
      <c r="F803" s="27" t="str">
        <f>VLOOKUP(A803,Table7[#All],5,0)</f>
        <v>No</v>
      </c>
      <c r="G803" s="27" t="str">
        <f>VLOOKUP(A803,Table7[#All],6,0)</f>
        <v>No</v>
      </c>
      <c r="H803" s="27">
        <f>VLOOKUP(A803,'Medical Examination'!A802:M3137,11,0)</f>
        <v>0</v>
      </c>
      <c r="I803" s="27" t="str">
        <f>VLOOKUP(A803,'Medical Examination'!A802:M3137,10,0)</f>
        <v>No</v>
      </c>
      <c r="J803" s="27" t="str">
        <f>VLOOKUP(A803,'Medical Examination'!A802:M3137,12,0)</f>
        <v>Obesity</v>
      </c>
      <c r="K803" s="27" t="str">
        <f>VLOOKUP(A803,'Medical Examination'!A802:M3137,13,0)</f>
        <v>Diabetes</v>
      </c>
      <c r="L803" s="27" t="str">
        <f>VLOOKUP(A803,'Hospitalisation Details'!A802:R3145,17,0)</f>
        <v>4-Nov-1965</v>
      </c>
      <c r="M803" s="28">
        <f>VLOOKUP(A803,'Hospitalisation Details'!$A$1:$R$2344,6,0)</f>
        <v>13023.93</v>
      </c>
      <c r="N803" s="27" t="str">
        <f>VLOOKUP(A803,'Hospitalisation Details'!$A$1:$R$2344,14,0)</f>
        <v>tier - 3</v>
      </c>
      <c r="O803" s="27" t="str">
        <f>VLOOKUP(A803,'Hospitalisation Details'!$A$1:$R$2344,15,0)</f>
        <v>tier - 2</v>
      </c>
      <c r="P803" s="27" t="str">
        <f>VLOOKUP(A803,'Hospitalisation Details'!$A$1:$R$2344,16,0)</f>
        <v>R1025</v>
      </c>
      <c r="Q803" s="37">
        <f>VLOOKUP(A803,'Hospitalisation Details'!A802:R3145,18,0)</f>
        <v>57.592695716738589</v>
      </c>
    </row>
    <row r="804" spans="1:17" x14ac:dyDescent="0.25">
      <c r="A804" s="27" t="s">
        <v>1606</v>
      </c>
      <c r="B804" s="27" t="str">
        <f>VLOOKUP(A804,'Customer Name'!A803:E3138,4,0)</f>
        <v>Katherine</v>
      </c>
      <c r="C804" s="27">
        <f>VLOOKUP(A804,Table7[#All],2,0)</f>
        <v>32.395000000000003</v>
      </c>
      <c r="D804" s="27">
        <f>VLOOKUP(A804,Table7[#All],3,0)</f>
        <v>4.2699999999999996</v>
      </c>
      <c r="E804" s="27" t="str">
        <f>VLOOKUP(A804,Table7[#All],4,0)</f>
        <v>yes</v>
      </c>
      <c r="F804" s="27" t="str">
        <f>VLOOKUP(A804,Table7[#All],5,0)</f>
        <v>No</v>
      </c>
      <c r="G804" s="27" t="str">
        <f>VLOOKUP(A804,Table7[#All],6,0)</f>
        <v>No</v>
      </c>
      <c r="H804" s="27">
        <f>VLOOKUP(A804,'Medical Examination'!A803:M3138,11,0)</f>
        <v>1</v>
      </c>
      <c r="I804" s="27" t="str">
        <f>VLOOKUP(A804,'Medical Examination'!A803:M3138,10,0)</f>
        <v>No</v>
      </c>
      <c r="J804" s="27" t="str">
        <f>VLOOKUP(A804,'Medical Examination'!A803:M3138,12,0)</f>
        <v>Obesity</v>
      </c>
      <c r="K804" s="27" t="str">
        <f>VLOOKUP(A804,'Medical Examination'!A803:M3138,13,0)</f>
        <v>Normal</v>
      </c>
      <c r="L804" s="27" t="str">
        <f>VLOOKUP(A804,'Hospitalisation Details'!A803:R3146,17,0)</f>
        <v>23-Sep-1964</v>
      </c>
      <c r="M804" s="28">
        <f>VLOOKUP(A804,'Hospitalisation Details'!$A$1:$R$2344,6,0)</f>
        <v>13019.16</v>
      </c>
      <c r="N804" s="27" t="str">
        <f>VLOOKUP(A804,'Hospitalisation Details'!$A$1:$R$2344,14,0)</f>
        <v>tier - 3</v>
      </c>
      <c r="O804" s="27" t="str">
        <f>VLOOKUP(A804,'Hospitalisation Details'!$A$1:$R$2344,15,0)</f>
        <v>tier - 1</v>
      </c>
      <c r="P804" s="27" t="str">
        <f>VLOOKUP(A804,'Hospitalisation Details'!$A$1:$R$2344,16,0)</f>
        <v>R1024</v>
      </c>
      <c r="Q804" s="37">
        <f>VLOOKUP(A804,'Hospitalisation Details'!A803:R3146,18,0)</f>
        <v>58.704996577686515</v>
      </c>
    </row>
    <row r="805" spans="1:17" x14ac:dyDescent="0.25">
      <c r="A805" s="27" t="s">
        <v>1608</v>
      </c>
      <c r="B805" s="27" t="str">
        <f>VLOOKUP(A805,'Customer Name'!A804:E3139,4,0)</f>
        <v>Katherine</v>
      </c>
      <c r="C805" s="27">
        <f>VLOOKUP(A805,Table7[#All],2,0)</f>
        <v>24.035</v>
      </c>
      <c r="D805" s="27">
        <f>VLOOKUP(A805,Table7[#All],3,0)</f>
        <v>11.71</v>
      </c>
      <c r="E805" s="27" t="str">
        <f>VLOOKUP(A805,Table7[#All],4,0)</f>
        <v>No</v>
      </c>
      <c r="F805" s="27" t="str">
        <f>VLOOKUP(A805,Table7[#All],5,0)</f>
        <v>No</v>
      </c>
      <c r="G805" s="27" t="str">
        <f>VLOOKUP(A805,Table7[#All],6,0)</f>
        <v>No</v>
      </c>
      <c r="H805" s="27">
        <f>VLOOKUP(A805,'Medical Examination'!A804:M3139,11,0)</f>
        <v>0</v>
      </c>
      <c r="I805" s="27" t="str">
        <f>VLOOKUP(A805,'Medical Examination'!A804:M3139,10,0)</f>
        <v>No</v>
      </c>
      <c r="J805" s="27" t="str">
        <f>VLOOKUP(A805,'Medical Examination'!A804:M3139,12,0)</f>
        <v>Normal Weight</v>
      </c>
      <c r="K805" s="27" t="str">
        <f>VLOOKUP(A805,'Medical Examination'!A804:M3139,13,0)</f>
        <v>Diabetes</v>
      </c>
      <c r="L805" s="27" t="str">
        <f>VLOOKUP(A805,'Hospitalisation Details'!A804:R3147,17,0)</f>
        <v>20-Jul-1962</v>
      </c>
      <c r="M805" s="28">
        <f>VLOOKUP(A805,'Hospitalisation Details'!$A$1:$R$2344,6,0)</f>
        <v>13012.21</v>
      </c>
      <c r="N805" s="27" t="str">
        <f>VLOOKUP(A805,'Hospitalisation Details'!$A$1:$R$2344,14,0)</f>
        <v>tier - 3</v>
      </c>
      <c r="O805" s="27" t="str">
        <f>VLOOKUP(A805,'Hospitalisation Details'!$A$1:$R$2344,15,0)</f>
        <v>tier - 1</v>
      </c>
      <c r="P805" s="27" t="str">
        <f>VLOOKUP(A805,'Hospitalisation Details'!$A$1:$R$2344,16,0)</f>
        <v>R1012</v>
      </c>
      <c r="Q805" s="37">
        <f>VLOOKUP(A805,'Hospitalisation Details'!A804:R3147,18,0)</f>
        <v>60.885670125855597</v>
      </c>
    </row>
    <row r="806" spans="1:17" x14ac:dyDescent="0.25">
      <c r="A806" s="27" t="s">
        <v>1610</v>
      </c>
      <c r="B806" s="27" t="str">
        <f>VLOOKUP(A806,'Customer Name'!A805:E3140,4,0)</f>
        <v>Karl</v>
      </c>
      <c r="C806" s="27">
        <f>VLOOKUP(A806,Table7[#All],2,0)</f>
        <v>37.119999999999997</v>
      </c>
      <c r="D806" s="27">
        <f>VLOOKUP(A806,Table7[#All],3,0)</f>
        <v>5.29</v>
      </c>
      <c r="E806" s="27" t="str">
        <f>VLOOKUP(A806,Table7[#All],4,0)</f>
        <v>No</v>
      </c>
      <c r="F806" s="27" t="str">
        <f>VLOOKUP(A806,Table7[#All],5,0)</f>
        <v>No</v>
      </c>
      <c r="G806" s="27" t="str">
        <f>VLOOKUP(A806,Table7[#All],6,0)</f>
        <v>No</v>
      </c>
      <c r="H806" s="27">
        <f>VLOOKUP(A806,'Medical Examination'!A805:M3140,11,0)</f>
        <v>2</v>
      </c>
      <c r="I806" s="27" t="str">
        <f>VLOOKUP(A806,'Medical Examination'!A805:M3140,10,0)</f>
        <v>No</v>
      </c>
      <c r="J806" s="27" t="str">
        <f>VLOOKUP(A806,'Medical Examination'!A805:M3140,12,0)</f>
        <v>Obesity</v>
      </c>
      <c r="K806" s="27" t="str">
        <f>VLOOKUP(A806,'Medical Examination'!A805:M3140,13,0)</f>
        <v>Normal</v>
      </c>
      <c r="L806" s="27" t="str">
        <f>VLOOKUP(A806,'Hospitalisation Details'!A805:R3148,17,0)</f>
        <v>27-Sep-1972</v>
      </c>
      <c r="M806" s="28">
        <f>VLOOKUP(A806,'Hospitalisation Details'!$A$1:$R$2344,6,0)</f>
        <v>13010.86</v>
      </c>
      <c r="N806" s="27" t="str">
        <f>VLOOKUP(A806,'Hospitalisation Details'!$A$1:$R$2344,14,0)</f>
        <v>tier - 3</v>
      </c>
      <c r="O806" s="27" t="str">
        <f>VLOOKUP(A806,'Hospitalisation Details'!$A$1:$R$2344,15,0)</f>
        <v>tier - 2</v>
      </c>
      <c r="P806" s="27" t="str">
        <f>VLOOKUP(A806,'Hospitalisation Details'!$A$1:$R$2344,16,0)</f>
        <v>R1012</v>
      </c>
      <c r="Q806" s="37">
        <f>VLOOKUP(A806,'Hospitalisation Details'!A805:R3148,18,0)</f>
        <v>50.69404517453799</v>
      </c>
    </row>
    <row r="807" spans="1:17" x14ac:dyDescent="0.25">
      <c r="A807" s="27" t="s">
        <v>1612</v>
      </c>
      <c r="B807" s="27" t="str">
        <f>VLOOKUP(A807,'Customer Name'!A806:E3141,4,0)</f>
        <v>Stephen</v>
      </c>
      <c r="C807" s="27">
        <f>VLOOKUP(A807,Table7[#All],2,0)</f>
        <v>34.840000000000003</v>
      </c>
      <c r="D807" s="27">
        <f>VLOOKUP(A807,Table7[#All],3,0)</f>
        <v>6</v>
      </c>
      <c r="E807" s="27" t="str">
        <f>VLOOKUP(A807,Table7[#All],4,0)</f>
        <v>yes</v>
      </c>
      <c r="F807" s="27" t="str">
        <f>VLOOKUP(A807,Table7[#All],5,0)</f>
        <v>No</v>
      </c>
      <c r="G807" s="27" t="str">
        <f>VLOOKUP(A807,Table7[#All],6,0)</f>
        <v>Yes</v>
      </c>
      <c r="H807" s="27">
        <f>VLOOKUP(A807,'Medical Examination'!A806:M3141,11,0)</f>
        <v>1</v>
      </c>
      <c r="I807" s="27" t="str">
        <f>VLOOKUP(A807,'Medical Examination'!A806:M3141,10,0)</f>
        <v>No</v>
      </c>
      <c r="J807" s="27" t="str">
        <f>VLOOKUP(A807,'Medical Examination'!A806:M3141,12,0)</f>
        <v>Obesity</v>
      </c>
      <c r="K807" s="27" t="str">
        <f>VLOOKUP(A807,'Medical Examination'!A806:M3141,13,0)</f>
        <v>Prediabetes</v>
      </c>
      <c r="L807" s="27" t="str">
        <f>VLOOKUP(A807,'Hospitalisation Details'!A806:R3149,17,0)</f>
        <v>13-Dec-1969</v>
      </c>
      <c r="M807" s="28">
        <f>VLOOKUP(A807,'Hospitalisation Details'!$A$1:$R$2344,6,0)</f>
        <v>13008.07</v>
      </c>
      <c r="N807" s="27" t="str">
        <f>VLOOKUP(A807,'Hospitalisation Details'!$A$1:$R$2344,14,0)</f>
        <v>tier - 3</v>
      </c>
      <c r="O807" s="27" t="str">
        <f>VLOOKUP(A807,'Hospitalisation Details'!$A$1:$R$2344,15,0)</f>
        <v>tier - 3</v>
      </c>
      <c r="P807" s="27" t="str">
        <f>VLOOKUP(A807,'Hospitalisation Details'!$A$1:$R$2344,16,0)</f>
        <v>R1012</v>
      </c>
      <c r="Q807" s="37">
        <f>VLOOKUP(A807,'Hospitalisation Details'!A806:R3149,18,0)</f>
        <v>53.485911987256074</v>
      </c>
    </row>
    <row r="808" spans="1:17" x14ac:dyDescent="0.25">
      <c r="A808" s="27" t="s">
        <v>1614</v>
      </c>
      <c r="B808" s="27" t="str">
        <f>VLOOKUP(A808,'Customer Name'!A807:E3142,4,0)</f>
        <v>Will</v>
      </c>
      <c r="C808" s="27">
        <f>VLOOKUP(A808,Table7[#All],2,0)</f>
        <v>29.53</v>
      </c>
      <c r="D808" s="27">
        <f>VLOOKUP(A808,Table7[#All],3,0)</f>
        <v>10.64</v>
      </c>
      <c r="E808" s="27" t="str">
        <f>VLOOKUP(A808,Table7[#All],4,0)</f>
        <v>No</v>
      </c>
      <c r="F808" s="27" t="str">
        <f>VLOOKUP(A808,Table7[#All],5,0)</f>
        <v>No</v>
      </c>
      <c r="G808" s="27" t="str">
        <f>VLOOKUP(A808,Table7[#All],6,0)</f>
        <v>No</v>
      </c>
      <c r="H808" s="27">
        <f>VLOOKUP(A808,'Medical Examination'!A807:M3142,11,0)</f>
        <v>0</v>
      </c>
      <c r="I808" s="27" t="str">
        <f>VLOOKUP(A808,'Medical Examination'!A807:M3142,10,0)</f>
        <v>No</v>
      </c>
      <c r="J808" s="27" t="str">
        <f>VLOOKUP(A808,'Medical Examination'!A807:M3142,12,0)</f>
        <v>Overweight</v>
      </c>
      <c r="K808" s="27" t="str">
        <f>VLOOKUP(A808,'Medical Examination'!A807:M3142,13,0)</f>
        <v>Diabetes</v>
      </c>
      <c r="L808" s="27" t="str">
        <f>VLOOKUP(A808,'Hospitalisation Details'!A807:R3150,17,0)</f>
        <v>24-Jun-1962</v>
      </c>
      <c r="M808" s="28">
        <f>VLOOKUP(A808,'Hospitalisation Details'!$A$1:$R$2344,6,0)</f>
        <v>13004.95</v>
      </c>
      <c r="N808" s="27" t="str">
        <f>VLOOKUP(A808,'Hospitalisation Details'!$A$1:$R$2344,14,0)</f>
        <v>tier - 3</v>
      </c>
      <c r="O808" s="27" t="str">
        <f>VLOOKUP(A808,'Hospitalisation Details'!$A$1:$R$2344,15,0)</f>
        <v>tier - 1</v>
      </c>
      <c r="P808" s="27" t="str">
        <f>VLOOKUP(A808,'Hospitalisation Details'!$A$1:$R$2344,16,0)</f>
        <v>R1012</v>
      </c>
      <c r="Q808" s="37">
        <f>VLOOKUP(A808,'Hospitalisation Details'!A807:R3150,18,0)</f>
        <v>60.956855818061378</v>
      </c>
    </row>
    <row r="809" spans="1:17" x14ac:dyDescent="0.25">
      <c r="A809" s="27" t="s">
        <v>1616</v>
      </c>
      <c r="B809" s="27" t="str">
        <f>VLOOKUP(A809,'Customer Name'!A808:E3143,4,0)</f>
        <v>Bradley D</v>
      </c>
      <c r="C809" s="27">
        <f>VLOOKUP(A809,Table7[#All],2,0)</f>
        <v>42.51</v>
      </c>
      <c r="D809" s="27">
        <f>VLOOKUP(A809,Table7[#All],3,0)</f>
        <v>8.2100000000000009</v>
      </c>
      <c r="E809" s="27" t="str">
        <f>VLOOKUP(A809,Table7[#All],4,0)</f>
        <v>yes</v>
      </c>
      <c r="F809" s="27" t="str">
        <f>VLOOKUP(A809,Table7[#All],5,0)</f>
        <v>No</v>
      </c>
      <c r="G809" s="27" t="str">
        <f>VLOOKUP(A809,Table7[#All],6,0)</f>
        <v>No</v>
      </c>
      <c r="H809" s="27">
        <f>VLOOKUP(A809,'Medical Examination'!A808:M3143,11,0)</f>
        <v>0</v>
      </c>
      <c r="I809" s="27" t="str">
        <f>VLOOKUP(A809,'Medical Examination'!A808:M3143,10,0)</f>
        <v>No</v>
      </c>
      <c r="J809" s="27" t="str">
        <f>VLOOKUP(A809,'Medical Examination'!A808:M3143,12,0)</f>
        <v>Obesity</v>
      </c>
      <c r="K809" s="27" t="str">
        <f>VLOOKUP(A809,'Medical Examination'!A808:M3143,13,0)</f>
        <v>Diabetes</v>
      </c>
      <c r="L809" s="27" t="str">
        <f>VLOOKUP(A809,'Hospitalisation Details'!A808:R3151,17,0)</f>
        <v>30-Oct-1981</v>
      </c>
      <c r="M809" s="28">
        <f>VLOOKUP(A809,'Hospitalisation Details'!$A$1:$R$2344,6,0)</f>
        <v>13002.91</v>
      </c>
      <c r="N809" s="27" t="str">
        <f>VLOOKUP(A809,'Hospitalisation Details'!$A$1:$R$2344,14,0)</f>
        <v>tier - 3</v>
      </c>
      <c r="O809" s="27" t="str">
        <f>VLOOKUP(A809,'Hospitalisation Details'!$A$1:$R$2344,15,0)</f>
        <v>tier - 1</v>
      </c>
      <c r="P809" s="27" t="str">
        <f>VLOOKUP(A809,'Hospitalisation Details'!$A$1:$R$2344,16,0)</f>
        <v>R1012</v>
      </c>
      <c r="Q809" s="37">
        <f>VLOOKUP(A809,'Hospitalisation Details'!A808:R3151,18,0)</f>
        <v>41.606367398917541</v>
      </c>
    </row>
    <row r="810" spans="1:17" x14ac:dyDescent="0.25">
      <c r="A810" s="27" t="s">
        <v>1618</v>
      </c>
      <c r="B810" s="27" t="str">
        <f>VLOOKUP(A810,'Customer Name'!A809:E3144,4,0)</f>
        <v>.  Amy M</v>
      </c>
      <c r="C810" s="27">
        <f>VLOOKUP(A810,Table7[#All],2,0)</f>
        <v>38.14</v>
      </c>
      <c r="D810" s="27">
        <f>VLOOKUP(A810,Table7[#All],3,0)</f>
        <v>5.58</v>
      </c>
      <c r="E810" s="27" t="str">
        <f>VLOOKUP(A810,Table7[#All],4,0)</f>
        <v>No</v>
      </c>
      <c r="F810" s="27" t="str">
        <f>VLOOKUP(A810,Table7[#All],5,0)</f>
        <v>No</v>
      </c>
      <c r="G810" s="27" t="str">
        <f>VLOOKUP(A810,Table7[#All],6,0)</f>
        <v>Yes</v>
      </c>
      <c r="H810" s="27">
        <f>VLOOKUP(A810,'Medical Examination'!A809:M3144,11,0)</f>
        <v>1</v>
      </c>
      <c r="I810" s="27" t="str">
        <f>VLOOKUP(A810,'Medical Examination'!A809:M3144,10,0)</f>
        <v>No</v>
      </c>
      <c r="J810" s="27" t="str">
        <f>VLOOKUP(A810,'Medical Examination'!A809:M3144,12,0)</f>
        <v>Obesity</v>
      </c>
      <c r="K810" s="27" t="str">
        <f>VLOOKUP(A810,'Medical Examination'!A809:M3144,13,0)</f>
        <v>Normal</v>
      </c>
      <c r="L810" s="27" t="str">
        <f>VLOOKUP(A810,'Hospitalisation Details'!A809:R3152,17,0)</f>
        <v>27-Nov-1979</v>
      </c>
      <c r="M810" s="28">
        <f>VLOOKUP(A810,'Hospitalisation Details'!$A$1:$R$2344,6,0)</f>
        <v>12994.12</v>
      </c>
      <c r="N810" s="27" t="str">
        <f>VLOOKUP(A810,'Hospitalisation Details'!$A$1:$R$2344,14,0)</f>
        <v>tier - 3</v>
      </c>
      <c r="O810" s="27" t="str">
        <f>VLOOKUP(A810,'Hospitalisation Details'!$A$1:$R$2344,15,0)</f>
        <v>tier - 2</v>
      </c>
      <c r="P810" s="27" t="str">
        <f>VLOOKUP(A810,'Hospitalisation Details'!$A$1:$R$2344,16,0)</f>
        <v>R1026</v>
      </c>
      <c r="Q810" s="37">
        <f>VLOOKUP(A810,'Hospitalisation Details'!A809:R3152,18,0)</f>
        <v>43.529751764419565</v>
      </c>
    </row>
    <row r="811" spans="1:17" x14ac:dyDescent="0.25">
      <c r="A811" s="27" t="s">
        <v>1620</v>
      </c>
      <c r="B811" s="27" t="str">
        <f>VLOOKUP(A811,'Customer Name'!A810:E3145,4,0)</f>
        <v>Matthew W.</v>
      </c>
      <c r="C811" s="27">
        <f>VLOOKUP(A811,Table7[#All],2,0)</f>
        <v>39.93</v>
      </c>
      <c r="D811" s="27">
        <f>VLOOKUP(A811,Table7[#All],3,0)</f>
        <v>8.75</v>
      </c>
      <c r="E811" s="27" t="str">
        <f>VLOOKUP(A811,Table7[#All],4,0)</f>
        <v>No</v>
      </c>
      <c r="F811" s="27" t="str">
        <f>VLOOKUP(A811,Table7[#All],5,0)</f>
        <v>No</v>
      </c>
      <c r="G811" s="27" t="str">
        <f>VLOOKUP(A811,Table7[#All],6,0)</f>
        <v>No</v>
      </c>
      <c r="H811" s="27">
        <f>VLOOKUP(A811,'Medical Examination'!A810:M3145,11,0)</f>
        <v>0</v>
      </c>
      <c r="I811" s="27" t="str">
        <f>VLOOKUP(A811,'Medical Examination'!A810:M3145,10,0)</f>
        <v>No</v>
      </c>
      <c r="J811" s="27" t="str">
        <f>VLOOKUP(A811,'Medical Examination'!A810:M3145,12,0)</f>
        <v>Obesity</v>
      </c>
      <c r="K811" s="27" t="str">
        <f>VLOOKUP(A811,'Medical Examination'!A810:M3145,13,0)</f>
        <v>Diabetes</v>
      </c>
      <c r="L811" s="27" t="str">
        <f>VLOOKUP(A811,'Hospitalisation Details'!A810:R3153,17,0)</f>
        <v>28-Nov-1960</v>
      </c>
      <c r="M811" s="28">
        <f>VLOOKUP(A811,'Hospitalisation Details'!$A$1:$R$2344,6,0)</f>
        <v>12982.87</v>
      </c>
      <c r="N811" s="27" t="str">
        <f>VLOOKUP(A811,'Hospitalisation Details'!$A$1:$R$2344,14,0)</f>
        <v>tier - 3</v>
      </c>
      <c r="O811" s="27" t="str">
        <f>VLOOKUP(A811,'Hospitalisation Details'!$A$1:$R$2344,15,0)</f>
        <v>tier - 1</v>
      </c>
      <c r="P811" s="27" t="str">
        <f>VLOOKUP(A811,'Hospitalisation Details'!$A$1:$R$2344,16,0)</f>
        <v>R1013</v>
      </c>
      <c r="Q811" s="37">
        <f>VLOOKUP(A811,'Hospitalisation Details'!A810:R3153,18,0)</f>
        <v>62.5242984257358</v>
      </c>
    </row>
    <row r="812" spans="1:17" x14ac:dyDescent="0.25">
      <c r="A812" s="27" t="s">
        <v>1622</v>
      </c>
      <c r="B812" s="27" t="str">
        <f>VLOOKUP(A812,'Customer Name'!A811:E3146,4,0)</f>
        <v>Doug</v>
      </c>
      <c r="C812" s="27">
        <f>VLOOKUP(A812,Table7[#All],2,0)</f>
        <v>38.83</v>
      </c>
      <c r="D812" s="27">
        <f>VLOOKUP(A812,Table7[#All],3,0)</f>
        <v>11.86</v>
      </c>
      <c r="E812" s="27" t="str">
        <f>VLOOKUP(A812,Table7[#All],4,0)</f>
        <v>No</v>
      </c>
      <c r="F812" s="27" t="str">
        <f>VLOOKUP(A812,Table7[#All],5,0)</f>
        <v>No</v>
      </c>
      <c r="G812" s="27" t="str">
        <f>VLOOKUP(A812,Table7[#All],6,0)</f>
        <v>No</v>
      </c>
      <c r="H812" s="27">
        <f>VLOOKUP(A812,'Medical Examination'!A811:M3146,11,0)</f>
        <v>0</v>
      </c>
      <c r="I812" s="27" t="str">
        <f>VLOOKUP(A812,'Medical Examination'!A811:M3146,10,0)</f>
        <v>No</v>
      </c>
      <c r="J812" s="27" t="str">
        <f>VLOOKUP(A812,'Medical Examination'!A811:M3146,12,0)</f>
        <v>Obesity</v>
      </c>
      <c r="K812" s="27" t="str">
        <f>VLOOKUP(A812,'Medical Examination'!A811:M3146,13,0)</f>
        <v>Diabetes</v>
      </c>
      <c r="L812" s="27" t="str">
        <f>VLOOKUP(A812,'Hospitalisation Details'!A811:R3154,17,0)</f>
        <v>23-Sep-1960</v>
      </c>
      <c r="M812" s="28">
        <f>VLOOKUP(A812,'Hospitalisation Details'!$A$1:$R$2344,6,0)</f>
        <v>12981.35</v>
      </c>
      <c r="N812" s="27" t="str">
        <f>VLOOKUP(A812,'Hospitalisation Details'!$A$1:$R$2344,14,0)</f>
        <v>tier - 3</v>
      </c>
      <c r="O812" s="27" t="str">
        <f>VLOOKUP(A812,'Hospitalisation Details'!$A$1:$R$2344,15,0)</f>
        <v>tier - 3</v>
      </c>
      <c r="P812" s="27" t="str">
        <f>VLOOKUP(A812,'Hospitalisation Details'!$A$1:$R$2344,16,0)</f>
        <v>R1013</v>
      </c>
      <c r="Q812" s="37">
        <f>VLOOKUP(A812,'Hospitalisation Details'!A811:R3154,18,0)</f>
        <v>62.704996577686515</v>
      </c>
    </row>
    <row r="813" spans="1:17" x14ac:dyDescent="0.25">
      <c r="A813" s="27" t="s">
        <v>1624</v>
      </c>
      <c r="B813" s="27" t="str">
        <f>VLOOKUP(A813,'Customer Name'!A812:E3147,4,0)</f>
        <v>Tom</v>
      </c>
      <c r="C813" s="27">
        <f>VLOOKUP(A813,Table7[#All],2,0)</f>
        <v>37.4</v>
      </c>
      <c r="D813" s="27">
        <f>VLOOKUP(A813,Table7[#All],3,0)</f>
        <v>11.46</v>
      </c>
      <c r="E813" s="27" t="str">
        <f>VLOOKUP(A813,Table7[#All],4,0)</f>
        <v>No</v>
      </c>
      <c r="F813" s="27" t="str">
        <f>VLOOKUP(A813,Table7[#All],5,0)</f>
        <v>No</v>
      </c>
      <c r="G813" s="27" t="str">
        <f>VLOOKUP(A813,Table7[#All],6,0)</f>
        <v>No</v>
      </c>
      <c r="H813" s="27">
        <f>VLOOKUP(A813,'Medical Examination'!A812:M3147,11,0)</f>
        <v>0</v>
      </c>
      <c r="I813" s="27" t="str">
        <f>VLOOKUP(A813,'Medical Examination'!A812:M3147,10,0)</f>
        <v>No</v>
      </c>
      <c r="J813" s="27" t="str">
        <f>VLOOKUP(A813,'Medical Examination'!A812:M3147,12,0)</f>
        <v>Obesity</v>
      </c>
      <c r="K813" s="27" t="str">
        <f>VLOOKUP(A813,'Medical Examination'!A812:M3147,13,0)</f>
        <v>Diabetes</v>
      </c>
      <c r="L813" s="27" t="str">
        <f>VLOOKUP(A813,'Hospitalisation Details'!A812:R3155,17,0)</f>
        <v>22-Jun-1960</v>
      </c>
      <c r="M813" s="28">
        <f>VLOOKUP(A813,'Hospitalisation Details'!$A$1:$R$2344,6,0)</f>
        <v>12979.36</v>
      </c>
      <c r="N813" s="27" t="str">
        <f>VLOOKUP(A813,'Hospitalisation Details'!$A$1:$R$2344,14,0)</f>
        <v>tier - 3</v>
      </c>
      <c r="O813" s="27" t="str">
        <f>VLOOKUP(A813,'Hospitalisation Details'!$A$1:$R$2344,15,0)</f>
        <v>tier - 1</v>
      </c>
      <c r="P813" s="27" t="str">
        <f>VLOOKUP(A813,'Hospitalisation Details'!$A$1:$R$2344,16,0)</f>
        <v>R1011</v>
      </c>
      <c r="Q813" s="37">
        <f>VLOOKUP(A813,'Hospitalisation Details'!A812:R3155,18,0)</f>
        <v>62.959616700889804</v>
      </c>
    </row>
    <row r="814" spans="1:17" x14ac:dyDescent="0.25">
      <c r="A814" s="27" t="s">
        <v>1626</v>
      </c>
      <c r="B814" s="27" t="str">
        <f>VLOOKUP(A814,'Customer Name'!A813:E3148,4,0)</f>
        <v>Jonathan</v>
      </c>
      <c r="C814" s="27">
        <f>VLOOKUP(A814,Table7[#All],2,0)</f>
        <v>21.4</v>
      </c>
      <c r="D814" s="27">
        <f>VLOOKUP(A814,Table7[#All],3,0)</f>
        <v>9.0299999999999994</v>
      </c>
      <c r="E814" s="27" t="str">
        <f>VLOOKUP(A814,Table7[#All],4,0)</f>
        <v>No</v>
      </c>
      <c r="F814" s="27" t="str">
        <f>VLOOKUP(A814,Table7[#All],5,0)</f>
        <v>No</v>
      </c>
      <c r="G814" s="27" t="str">
        <f>VLOOKUP(A814,Table7[#All],6,0)</f>
        <v>No</v>
      </c>
      <c r="H814" s="27">
        <f>VLOOKUP(A814,'Medical Examination'!A813:M3148,11,0)</f>
        <v>0</v>
      </c>
      <c r="I814" s="27" t="str">
        <f>VLOOKUP(A814,'Medical Examination'!A813:M3148,10,0)</f>
        <v>No</v>
      </c>
      <c r="J814" s="27" t="str">
        <f>VLOOKUP(A814,'Medical Examination'!A813:M3148,12,0)</f>
        <v>Normal Weight</v>
      </c>
      <c r="K814" s="27" t="str">
        <f>VLOOKUP(A814,'Medical Examination'!A813:M3148,13,0)</f>
        <v>Diabetes</v>
      </c>
      <c r="L814" s="27" t="str">
        <f>VLOOKUP(A814,'Hospitalisation Details'!A813:R3156,17,0)</f>
        <v>4-Nov-1960</v>
      </c>
      <c r="M814" s="28">
        <f>VLOOKUP(A814,'Hospitalisation Details'!$A$1:$R$2344,6,0)</f>
        <v>12957.12</v>
      </c>
      <c r="N814" s="27" t="str">
        <f>VLOOKUP(A814,'Hospitalisation Details'!$A$1:$R$2344,14,0)</f>
        <v>tier - 3</v>
      </c>
      <c r="O814" s="27" t="str">
        <f>VLOOKUP(A814,'Hospitalisation Details'!$A$1:$R$2344,15,0)</f>
        <v>tier - 1</v>
      </c>
      <c r="P814" s="27" t="str">
        <f>VLOOKUP(A814,'Hospitalisation Details'!$A$1:$R$2344,16,0)</f>
        <v>R1011</v>
      </c>
      <c r="Q814" s="37">
        <f>VLOOKUP(A814,'Hospitalisation Details'!A813:R3156,18,0)</f>
        <v>62.59000684462697</v>
      </c>
    </row>
    <row r="815" spans="1:17" x14ac:dyDescent="0.25">
      <c r="A815" s="27" t="s">
        <v>1628</v>
      </c>
      <c r="B815" s="27" t="str">
        <f>VLOOKUP(A815,'Customer Name'!A814:E3149,4,0)</f>
        <v>Wayne A.</v>
      </c>
      <c r="C815" s="27">
        <f>VLOOKUP(A815,Table7[#All],2,0)</f>
        <v>38.380000000000003</v>
      </c>
      <c r="D815" s="27">
        <f>VLOOKUP(A815,Table7[#All],3,0)</f>
        <v>8.26</v>
      </c>
      <c r="E815" s="27" t="str">
        <f>VLOOKUP(A815,Table7[#All],4,0)</f>
        <v>yes</v>
      </c>
      <c r="F815" s="27" t="str">
        <f>VLOOKUP(A815,Table7[#All],5,0)</f>
        <v>No</v>
      </c>
      <c r="G815" s="27" t="str">
        <f>VLOOKUP(A815,Table7[#All],6,0)</f>
        <v>No</v>
      </c>
      <c r="H815" s="27">
        <f>VLOOKUP(A815,'Medical Examination'!A814:M3149,11,0)</f>
        <v>2</v>
      </c>
      <c r="I815" s="27" t="str">
        <f>VLOOKUP(A815,'Medical Examination'!A814:M3149,10,0)</f>
        <v>No</v>
      </c>
      <c r="J815" s="27" t="str">
        <f>VLOOKUP(A815,'Medical Examination'!A814:M3149,12,0)</f>
        <v>Obesity</v>
      </c>
      <c r="K815" s="27" t="str">
        <f>VLOOKUP(A815,'Medical Examination'!A814:M3149,13,0)</f>
        <v>Diabetes</v>
      </c>
      <c r="L815" s="27" t="str">
        <f>VLOOKUP(A815,'Hospitalisation Details'!A814:R3157,17,0)</f>
        <v>20-Aug-1961</v>
      </c>
      <c r="M815" s="28">
        <f>VLOOKUP(A815,'Hospitalisation Details'!$A$1:$R$2344,6,0)</f>
        <v>12950.07</v>
      </c>
      <c r="N815" s="27" t="str">
        <f>VLOOKUP(A815,'Hospitalisation Details'!$A$1:$R$2344,14,0)</f>
        <v>tier - 3</v>
      </c>
      <c r="O815" s="27" t="str">
        <f>VLOOKUP(A815,'Hospitalisation Details'!$A$1:$R$2344,15,0)</f>
        <v>tier - 1</v>
      </c>
      <c r="P815" s="27" t="str">
        <f>VLOOKUP(A815,'Hospitalisation Details'!$A$1:$R$2344,16,0)</f>
        <v>R1012</v>
      </c>
      <c r="Q815" s="37">
        <f>VLOOKUP(A815,'Hospitalisation Details'!A814:R3157,18,0)</f>
        <v>61.800782268578878</v>
      </c>
    </row>
    <row r="816" spans="1:17" x14ac:dyDescent="0.25">
      <c r="A816" s="27" t="s">
        <v>1630</v>
      </c>
      <c r="B816" s="27" t="str">
        <f>VLOOKUP(A816,'Customer Name'!A815:E3150,4,0)</f>
        <v>Nobuyori</v>
      </c>
      <c r="C816" s="27">
        <f>VLOOKUP(A816,Table7[#All],2,0)</f>
        <v>33.659999999999997</v>
      </c>
      <c r="D816" s="27">
        <f>VLOOKUP(A816,Table7[#All],3,0)</f>
        <v>5.42</v>
      </c>
      <c r="E816" s="27" t="str">
        <f>VLOOKUP(A816,Table7[#All],4,0)</f>
        <v>yes</v>
      </c>
      <c r="F816" s="27" t="str">
        <f>VLOOKUP(A816,Table7[#All],5,0)</f>
        <v>No</v>
      </c>
      <c r="G816" s="27" t="str">
        <f>VLOOKUP(A816,Table7[#All],6,0)</f>
        <v>No</v>
      </c>
      <c r="H816" s="27">
        <f>VLOOKUP(A816,'Medical Examination'!A815:M3150,11,0)</f>
        <v>2</v>
      </c>
      <c r="I816" s="27" t="str">
        <f>VLOOKUP(A816,'Medical Examination'!A815:M3150,10,0)</f>
        <v>No</v>
      </c>
      <c r="J816" s="27" t="str">
        <f>VLOOKUP(A816,'Medical Examination'!A815:M3150,12,0)</f>
        <v>Obesity</v>
      </c>
      <c r="K816" s="27" t="str">
        <f>VLOOKUP(A816,'Medical Examination'!A815:M3150,13,0)</f>
        <v>Normal</v>
      </c>
      <c r="L816" s="27" t="str">
        <f>VLOOKUP(A816,'Hospitalisation Details'!A815:R3158,17,0)</f>
        <v>22-Dec-1966</v>
      </c>
      <c r="M816" s="28">
        <f>VLOOKUP(A816,'Hospitalisation Details'!$A$1:$R$2344,6,0)</f>
        <v>12949.16</v>
      </c>
      <c r="N816" s="27" t="str">
        <f>VLOOKUP(A816,'Hospitalisation Details'!$A$1:$R$2344,14,0)</f>
        <v>tier - 3</v>
      </c>
      <c r="O816" s="27" t="str">
        <f>VLOOKUP(A816,'Hospitalisation Details'!$A$1:$R$2344,15,0)</f>
        <v>tier - 3</v>
      </c>
      <c r="P816" s="27" t="str">
        <f>VLOOKUP(A816,'Hospitalisation Details'!$A$1:$R$2344,16,0)</f>
        <v>R1013</v>
      </c>
      <c r="Q816" s="37">
        <f>VLOOKUP(A816,'Hospitalisation Details'!A815:R3158,18,0)</f>
        <v>56.461291540785496</v>
      </c>
    </row>
    <row r="817" spans="1:17" x14ac:dyDescent="0.25">
      <c r="A817" s="27" t="s">
        <v>1632</v>
      </c>
      <c r="B817" s="27" t="str">
        <f>VLOOKUP(A817,'Customer Name'!A816:E3151,4,0)</f>
        <v>Rich</v>
      </c>
      <c r="C817" s="27">
        <f>VLOOKUP(A817,Table7[#All],2,0)</f>
        <v>31.79</v>
      </c>
      <c r="D817" s="27">
        <f>VLOOKUP(A817,Table7[#All],3,0)</f>
        <v>11.33</v>
      </c>
      <c r="E817" s="27" t="str">
        <f>VLOOKUP(A817,Table7[#All],4,0)</f>
        <v>yes</v>
      </c>
      <c r="F817" s="27" t="str">
        <f>VLOOKUP(A817,Table7[#All],5,0)</f>
        <v>No</v>
      </c>
      <c r="G817" s="27" t="str">
        <f>VLOOKUP(A817,Table7[#All],6,0)</f>
        <v>Yes</v>
      </c>
      <c r="H817" s="27">
        <f>VLOOKUP(A817,'Medical Examination'!A816:M3151,11,0)</f>
        <v>1</v>
      </c>
      <c r="I817" s="27" t="str">
        <f>VLOOKUP(A817,'Medical Examination'!A816:M3151,10,0)</f>
        <v>No</v>
      </c>
      <c r="J817" s="27" t="str">
        <f>VLOOKUP(A817,'Medical Examination'!A816:M3151,12,0)</f>
        <v>Obesity</v>
      </c>
      <c r="K817" s="27" t="str">
        <f>VLOOKUP(A817,'Medical Examination'!A816:M3151,13,0)</f>
        <v>Diabetes</v>
      </c>
      <c r="L817" s="27" t="str">
        <f>VLOOKUP(A817,'Hospitalisation Details'!A816:R3159,17,0)</f>
        <v>14-Aug-1963</v>
      </c>
      <c r="M817" s="28">
        <f>VLOOKUP(A817,'Hospitalisation Details'!$A$1:$R$2344,6,0)</f>
        <v>12928.79</v>
      </c>
      <c r="N817" s="27" t="str">
        <f>VLOOKUP(A817,'Hospitalisation Details'!$A$1:$R$2344,14,0)</f>
        <v>tier - 3</v>
      </c>
      <c r="O817" s="27" t="str">
        <f>VLOOKUP(A817,'Hospitalisation Details'!$A$1:$R$2344,15,0)</f>
        <v>tier - 2</v>
      </c>
      <c r="P817" s="27" t="str">
        <f>VLOOKUP(A817,'Hospitalisation Details'!$A$1:$R$2344,16,0)</f>
        <v>R1013</v>
      </c>
      <c r="Q817" s="37">
        <f>VLOOKUP(A817,'Hospitalisation Details'!A816:R3159,18,0)</f>
        <v>59.817235188509876</v>
      </c>
    </row>
    <row r="818" spans="1:17" x14ac:dyDescent="0.25">
      <c r="A818" s="27" t="s">
        <v>1634</v>
      </c>
      <c r="B818" s="27" t="str">
        <f>VLOOKUP(A818,'Customer Name'!A817:E3152,4,0)</f>
        <v>Marcos S</v>
      </c>
      <c r="C818" s="27">
        <f>VLOOKUP(A818,Table7[#All],2,0)</f>
        <v>29.7</v>
      </c>
      <c r="D818" s="27">
        <f>VLOOKUP(A818,Table7[#All],3,0)</f>
        <v>7.69</v>
      </c>
      <c r="E818" s="27" t="str">
        <f>VLOOKUP(A818,Table7[#All],4,0)</f>
        <v>yes</v>
      </c>
      <c r="F818" s="27" t="str">
        <f>VLOOKUP(A818,Table7[#All],5,0)</f>
        <v>No</v>
      </c>
      <c r="G818" s="27" t="str">
        <f>VLOOKUP(A818,Table7[#All],6,0)</f>
        <v>Yes</v>
      </c>
      <c r="H818" s="27">
        <f>VLOOKUP(A818,'Medical Examination'!A817:M3152,11,0)</f>
        <v>1</v>
      </c>
      <c r="I818" s="27" t="str">
        <f>VLOOKUP(A818,'Medical Examination'!A817:M3152,10,0)</f>
        <v>No</v>
      </c>
      <c r="J818" s="27" t="str">
        <f>VLOOKUP(A818,'Medical Examination'!A817:M3152,12,0)</f>
        <v>Overweight</v>
      </c>
      <c r="K818" s="27" t="str">
        <f>VLOOKUP(A818,'Medical Examination'!A817:M3152,13,0)</f>
        <v>Diabetes</v>
      </c>
      <c r="L818" s="27" t="str">
        <f>VLOOKUP(A818,'Hospitalisation Details'!A817:R3160,17,0)</f>
        <v>1-Sep-1963</v>
      </c>
      <c r="M818" s="28">
        <f>VLOOKUP(A818,'Hospitalisation Details'!$A$1:$R$2344,6,0)</f>
        <v>12925.89</v>
      </c>
      <c r="N818" s="27" t="str">
        <f>VLOOKUP(A818,'Hospitalisation Details'!$A$1:$R$2344,14,0)</f>
        <v>tier - 3</v>
      </c>
      <c r="O818" s="27" t="str">
        <f>VLOOKUP(A818,'Hospitalisation Details'!$A$1:$R$2344,15,0)</f>
        <v>tier - 2</v>
      </c>
      <c r="P818" s="27" t="str">
        <f>VLOOKUP(A818,'Hospitalisation Details'!$A$1:$R$2344,16,0)</f>
        <v>R1013</v>
      </c>
      <c r="Q818" s="37">
        <f>VLOOKUP(A818,'Hospitalisation Details'!A817:R3160,18,0)</f>
        <v>59.767953321364452</v>
      </c>
    </row>
    <row r="819" spans="1:17" x14ac:dyDescent="0.25">
      <c r="A819" s="27" t="s">
        <v>1636</v>
      </c>
      <c r="B819" s="27" t="str">
        <f>VLOOKUP(A819,'Customer Name'!A818:E3153,4,0)</f>
        <v>Dave</v>
      </c>
      <c r="C819" s="27">
        <f>VLOOKUP(A819,Table7[#All],2,0)</f>
        <v>25.46</v>
      </c>
      <c r="D819" s="27">
        <f>VLOOKUP(A819,Table7[#All],3,0)</f>
        <v>8.77</v>
      </c>
      <c r="E819" s="27" t="str">
        <f>VLOOKUP(A819,Table7[#All],4,0)</f>
        <v>yes</v>
      </c>
      <c r="F819" s="27" t="str">
        <f>VLOOKUP(A819,Table7[#All],5,0)</f>
        <v>No</v>
      </c>
      <c r="G819" s="27" t="str">
        <f>VLOOKUP(A819,Table7[#All],6,0)</f>
        <v>Yes</v>
      </c>
      <c r="H819" s="27">
        <f>VLOOKUP(A819,'Medical Examination'!A818:M3153,11,0)</f>
        <v>1</v>
      </c>
      <c r="I819" s="27" t="str">
        <f>VLOOKUP(A819,'Medical Examination'!A818:M3153,10,0)</f>
        <v>No</v>
      </c>
      <c r="J819" s="27" t="str">
        <f>VLOOKUP(A819,'Medical Examination'!A818:M3153,12,0)</f>
        <v>Overweight</v>
      </c>
      <c r="K819" s="27" t="str">
        <f>VLOOKUP(A819,'Medical Examination'!A818:M3153,13,0)</f>
        <v>Diabetes</v>
      </c>
      <c r="L819" s="27" t="str">
        <f>VLOOKUP(A819,'Hospitalisation Details'!A818:R3161,17,0)</f>
        <v>16-Aug-1963</v>
      </c>
      <c r="M819" s="28">
        <f>VLOOKUP(A819,'Hospitalisation Details'!$A$1:$R$2344,6,0)</f>
        <v>12913.99</v>
      </c>
      <c r="N819" s="27" t="str">
        <f>VLOOKUP(A819,'Hospitalisation Details'!$A$1:$R$2344,14,0)</f>
        <v>tier - 3</v>
      </c>
      <c r="O819" s="27" t="str">
        <f>VLOOKUP(A819,'Hospitalisation Details'!$A$1:$R$2344,15,0)</f>
        <v>tier - 2</v>
      </c>
      <c r="P819" s="27" t="str">
        <f>VLOOKUP(A819,'Hospitalisation Details'!$A$1:$R$2344,16,0)</f>
        <v>R1016</v>
      </c>
      <c r="Q819" s="37">
        <f>VLOOKUP(A819,'Hospitalisation Details'!A818:R3161,18,0)</f>
        <v>59.811759425493719</v>
      </c>
    </row>
    <row r="820" spans="1:17" x14ac:dyDescent="0.25">
      <c r="A820" s="27" t="s">
        <v>1638</v>
      </c>
      <c r="B820" s="27" t="str">
        <f>VLOOKUP(A820,'Customer Name'!A819:E3154,4,0)</f>
        <v>Andy</v>
      </c>
      <c r="C820" s="27">
        <f>VLOOKUP(A820,Table7[#All],2,0)</f>
        <v>39.14</v>
      </c>
      <c r="D820" s="27">
        <f>VLOOKUP(A820,Table7[#All],3,0)</f>
        <v>4.91</v>
      </c>
      <c r="E820" s="27" t="str">
        <f>VLOOKUP(A820,Table7[#All],4,0)</f>
        <v>No</v>
      </c>
      <c r="F820" s="27" t="str">
        <f>VLOOKUP(A820,Table7[#All],5,0)</f>
        <v>yes</v>
      </c>
      <c r="G820" s="27" t="str">
        <f>VLOOKUP(A820,Table7[#All],6,0)</f>
        <v>No</v>
      </c>
      <c r="H820" s="27">
        <f>VLOOKUP(A820,'Medical Examination'!A819:M3154,11,0)</f>
        <v>1</v>
      </c>
      <c r="I820" s="27" t="str">
        <f>VLOOKUP(A820,'Medical Examination'!A819:M3154,10,0)</f>
        <v>No</v>
      </c>
      <c r="J820" s="27" t="str">
        <f>VLOOKUP(A820,'Medical Examination'!A819:M3154,12,0)</f>
        <v>Obesity</v>
      </c>
      <c r="K820" s="27" t="str">
        <f>VLOOKUP(A820,'Medical Examination'!A819:M3154,13,0)</f>
        <v>Normal</v>
      </c>
      <c r="L820" s="27" t="str">
        <f>VLOOKUP(A820,'Hospitalisation Details'!A819:R3162,17,0)</f>
        <v>9-Jul-2004</v>
      </c>
      <c r="M820" s="28">
        <f>VLOOKUP(A820,'Hospitalisation Details'!$A$1:$R$2344,6,0)</f>
        <v>12890.06</v>
      </c>
      <c r="N820" s="27" t="str">
        <f>VLOOKUP(A820,'Hospitalisation Details'!$A$1:$R$2344,14,0)</f>
        <v>tier - 3</v>
      </c>
      <c r="O820" s="27" t="str">
        <f>VLOOKUP(A820,'Hospitalisation Details'!$A$1:$R$2344,15,0)</f>
        <v>tier - 1</v>
      </c>
      <c r="P820" s="27" t="str">
        <f>VLOOKUP(A820,'Hospitalisation Details'!$A$1:$R$2344,16,0)</f>
        <v>R1019</v>
      </c>
      <c r="Q820" s="37">
        <f>VLOOKUP(A820,'Hospitalisation Details'!A819:R3162,18,0)</f>
        <v>18.913073237508556</v>
      </c>
    </row>
    <row r="821" spans="1:17" x14ac:dyDescent="0.25">
      <c r="A821" s="27" t="s">
        <v>1640</v>
      </c>
      <c r="B821" s="27" t="str">
        <f>VLOOKUP(A821,'Customer Name'!A820:E3155,4,0)</f>
        <v>Mary</v>
      </c>
      <c r="C821" s="27">
        <f>VLOOKUP(A821,Table7[#All],2,0)</f>
        <v>41.2</v>
      </c>
      <c r="D821" s="27">
        <f>VLOOKUP(A821,Table7[#All],3,0)</f>
        <v>4.95</v>
      </c>
      <c r="E821" s="27" t="str">
        <f>VLOOKUP(A821,Table7[#All],4,0)</f>
        <v>No</v>
      </c>
      <c r="F821" s="27" t="str">
        <f>VLOOKUP(A821,Table7[#All],5,0)</f>
        <v>No</v>
      </c>
      <c r="G821" s="27" t="str">
        <f>VLOOKUP(A821,Table7[#All],6,0)</f>
        <v>No</v>
      </c>
      <c r="H821" s="27">
        <f>VLOOKUP(A821,'Medical Examination'!A820:M3155,11,0)</f>
        <v>1</v>
      </c>
      <c r="I821" s="27" t="str">
        <f>VLOOKUP(A821,'Medical Examination'!A820:M3155,10,0)</f>
        <v>No</v>
      </c>
      <c r="J821" s="27" t="str">
        <f>VLOOKUP(A821,'Medical Examination'!A820:M3155,12,0)</f>
        <v>Obesity</v>
      </c>
      <c r="K821" s="27" t="str">
        <f>VLOOKUP(A821,'Medical Examination'!A820:M3155,13,0)</f>
        <v>Normal</v>
      </c>
      <c r="L821" s="27" t="str">
        <f>VLOOKUP(A821,'Hospitalisation Details'!A820:R3163,17,0)</f>
        <v>6-Aug-1984</v>
      </c>
      <c r="M821" s="28">
        <f>VLOOKUP(A821,'Hospitalisation Details'!$A$1:$R$2344,6,0)</f>
        <v>12870.31</v>
      </c>
      <c r="N821" s="27" t="str">
        <f>VLOOKUP(A821,'Hospitalisation Details'!$A$1:$R$2344,14,0)</f>
        <v>tier - 3</v>
      </c>
      <c r="O821" s="27" t="str">
        <f>VLOOKUP(A821,'Hospitalisation Details'!$A$1:$R$2344,15,0)</f>
        <v>tier - 3</v>
      </c>
      <c r="P821" s="27" t="str">
        <f>VLOOKUP(A821,'Hospitalisation Details'!$A$1:$R$2344,16,0)</f>
        <v>R1012</v>
      </c>
      <c r="Q821" s="37">
        <f>VLOOKUP(A821,'Hospitalisation Details'!A820:R3163,18,0)</f>
        <v>38.836413415468854</v>
      </c>
    </row>
    <row r="822" spans="1:17" x14ac:dyDescent="0.25">
      <c r="A822" s="27" t="s">
        <v>1642</v>
      </c>
      <c r="B822" s="27" t="str">
        <f>VLOOKUP(A822,'Customer Name'!A821:E3156,4,0)</f>
        <v>Marcus B</v>
      </c>
      <c r="C822" s="27">
        <f>VLOOKUP(A822,Table7[#All],2,0)</f>
        <v>28.81</v>
      </c>
      <c r="D822" s="27">
        <f>VLOOKUP(A822,Table7[#All],3,0)</f>
        <v>10.8</v>
      </c>
      <c r="E822" s="27" t="str">
        <f>VLOOKUP(A822,Table7[#All],4,0)</f>
        <v>yes</v>
      </c>
      <c r="F822" s="27" t="str">
        <f>VLOOKUP(A822,Table7[#All],5,0)</f>
        <v>No</v>
      </c>
      <c r="G822" s="27" t="str">
        <f>VLOOKUP(A822,Table7[#All],6,0)</f>
        <v>Yes</v>
      </c>
      <c r="H822" s="27">
        <f>VLOOKUP(A822,'Medical Examination'!A821:M3156,11,0)</f>
        <v>1</v>
      </c>
      <c r="I822" s="27" t="str">
        <f>VLOOKUP(A822,'Medical Examination'!A821:M3156,10,0)</f>
        <v>No</v>
      </c>
      <c r="J822" s="27" t="str">
        <f>VLOOKUP(A822,'Medical Examination'!A821:M3156,12,0)</f>
        <v>Overweight</v>
      </c>
      <c r="K822" s="27" t="str">
        <f>VLOOKUP(A822,'Medical Examination'!A821:M3156,13,0)</f>
        <v>Diabetes</v>
      </c>
      <c r="L822" s="27" t="str">
        <f>VLOOKUP(A822,'Hospitalisation Details'!A821:R3164,17,0)</f>
        <v>27-Sep-1963</v>
      </c>
      <c r="M822" s="28">
        <f>VLOOKUP(A822,'Hospitalisation Details'!$A$1:$R$2344,6,0)</f>
        <v>12856.84</v>
      </c>
      <c r="N822" s="27" t="str">
        <f>VLOOKUP(A822,'Hospitalisation Details'!$A$1:$R$2344,14,0)</f>
        <v>tier - 3</v>
      </c>
      <c r="O822" s="27" t="str">
        <f>VLOOKUP(A822,'Hospitalisation Details'!$A$1:$R$2344,15,0)</f>
        <v>tier - 3</v>
      </c>
      <c r="P822" s="27" t="str">
        <f>VLOOKUP(A822,'Hospitalisation Details'!$A$1:$R$2344,16,0)</f>
        <v>R1021</v>
      </c>
      <c r="Q822" s="37">
        <f>VLOOKUP(A822,'Hospitalisation Details'!A821:R3164,18,0)</f>
        <v>59.696768402154397</v>
      </c>
    </row>
    <row r="823" spans="1:17" x14ac:dyDescent="0.25">
      <c r="A823" s="27" t="s">
        <v>1644</v>
      </c>
      <c r="B823" s="27" t="str">
        <f>VLOOKUP(A823,'Customer Name'!A822:E3157,4,0)</f>
        <v>Thomas K.</v>
      </c>
      <c r="C823" s="27">
        <f>VLOOKUP(A823,Table7[#All],2,0)</f>
        <v>37.409999999999997</v>
      </c>
      <c r="D823" s="27">
        <f>VLOOKUP(A823,Table7[#All],3,0)</f>
        <v>7.21</v>
      </c>
      <c r="E823" s="27" t="str">
        <f>VLOOKUP(A823,Table7[#All],4,0)</f>
        <v>No</v>
      </c>
      <c r="F823" s="27" t="str">
        <f>VLOOKUP(A823,Table7[#All],5,0)</f>
        <v>No</v>
      </c>
      <c r="G823" s="27" t="str">
        <f>VLOOKUP(A823,Table7[#All],6,0)</f>
        <v>No</v>
      </c>
      <c r="H823" s="27">
        <f>VLOOKUP(A823,'Medical Examination'!A822:M3157,11,0)</f>
        <v>2</v>
      </c>
      <c r="I823" s="27" t="str">
        <f>VLOOKUP(A823,'Medical Examination'!A822:M3157,10,0)</f>
        <v>No</v>
      </c>
      <c r="J823" s="27" t="str">
        <f>VLOOKUP(A823,'Medical Examination'!A822:M3157,12,0)</f>
        <v>Obesity</v>
      </c>
      <c r="K823" s="27" t="str">
        <f>VLOOKUP(A823,'Medical Examination'!A822:M3157,13,0)</f>
        <v>Diabetes</v>
      </c>
      <c r="L823" s="27" t="str">
        <f>VLOOKUP(A823,'Hospitalisation Details'!A822:R3165,17,0)</f>
        <v>22-Sep-1973</v>
      </c>
      <c r="M823" s="28">
        <f>VLOOKUP(A823,'Hospitalisation Details'!$A$1:$R$2344,6,0)</f>
        <v>12852.37</v>
      </c>
      <c r="N823" s="27" t="str">
        <f>VLOOKUP(A823,'Hospitalisation Details'!$A$1:$R$2344,14,0)</f>
        <v>tier - 3</v>
      </c>
      <c r="O823" s="27" t="str">
        <f>VLOOKUP(A823,'Hospitalisation Details'!$A$1:$R$2344,15,0)</f>
        <v>tier - 1</v>
      </c>
      <c r="P823" s="27" t="str">
        <f>VLOOKUP(A823,'Hospitalisation Details'!$A$1:$R$2344,16,0)</f>
        <v>R1012</v>
      </c>
      <c r="Q823" s="37">
        <f>VLOOKUP(A823,'Hospitalisation Details'!A822:R3165,18,0)</f>
        <v>49.710420357545495</v>
      </c>
    </row>
    <row r="824" spans="1:17" x14ac:dyDescent="0.25">
      <c r="A824" s="27" t="s">
        <v>1646</v>
      </c>
      <c r="B824" s="27" t="str">
        <f>VLOOKUP(A824,'Customer Name'!A823:E3158,4,0)</f>
        <v>Robert</v>
      </c>
      <c r="C824" s="27">
        <f>VLOOKUP(A824,Table7[#All],2,0)</f>
        <v>52.54</v>
      </c>
      <c r="D824" s="27">
        <f>VLOOKUP(A824,Table7[#All],3,0)</f>
        <v>5.12</v>
      </c>
      <c r="E824" s="27" t="str">
        <f>VLOOKUP(A824,Table7[#All],4,0)</f>
        <v>No</v>
      </c>
      <c r="F824" s="27" t="str">
        <f>VLOOKUP(A824,Table7[#All],5,0)</f>
        <v>No</v>
      </c>
      <c r="G824" s="27" t="str">
        <f>VLOOKUP(A824,Table7[#All],6,0)</f>
        <v>Yes</v>
      </c>
      <c r="H824" s="27">
        <f>VLOOKUP(A824,'Medical Examination'!A823:M3158,11,0)</f>
        <v>1</v>
      </c>
      <c r="I824" s="27" t="str">
        <f>VLOOKUP(A824,'Medical Examination'!A823:M3158,10,0)</f>
        <v>No</v>
      </c>
      <c r="J824" s="27" t="str">
        <f>VLOOKUP(A824,'Medical Examination'!A823:M3158,12,0)</f>
        <v>Obesity</v>
      </c>
      <c r="K824" s="27" t="str">
        <f>VLOOKUP(A824,'Medical Examination'!A823:M3158,13,0)</f>
        <v>Normal</v>
      </c>
      <c r="L824" s="27" t="str">
        <f>VLOOKUP(A824,'Hospitalisation Details'!A823:R3166,17,0)</f>
        <v>27-Sep-1993</v>
      </c>
      <c r="M824" s="28">
        <f>VLOOKUP(A824,'Hospitalisation Details'!$A$1:$R$2344,6,0)</f>
        <v>12847.24</v>
      </c>
      <c r="N824" s="27" t="str">
        <f>VLOOKUP(A824,'Hospitalisation Details'!$A$1:$R$2344,14,0)</f>
        <v>tier - 3</v>
      </c>
      <c r="O824" s="27" t="str">
        <f>VLOOKUP(A824,'Hospitalisation Details'!$A$1:$R$2344,15,0)</f>
        <v>tier - 2</v>
      </c>
      <c r="P824" s="27" t="str">
        <f>VLOOKUP(A824,'Hospitalisation Details'!$A$1:$R$2344,16,0)</f>
        <v>R1012</v>
      </c>
      <c r="Q824" s="37">
        <f>VLOOKUP(A824,'Hospitalisation Details'!A823:R3166,18,0)</f>
        <v>29.696696696696694</v>
      </c>
    </row>
    <row r="825" spans="1:17" x14ac:dyDescent="0.25">
      <c r="A825" s="27" t="s">
        <v>1648</v>
      </c>
      <c r="B825" s="27" t="str">
        <f>VLOOKUP(A825,'Customer Name'!A824:E3159,4,0)</f>
        <v>Geoff</v>
      </c>
      <c r="C825" s="27">
        <f>VLOOKUP(A825,Table7[#All],2,0)</f>
        <v>17.29</v>
      </c>
      <c r="D825" s="27">
        <f>VLOOKUP(A825,Table7[#All],3,0)</f>
        <v>4.62</v>
      </c>
      <c r="E825" s="27" t="str">
        <f>VLOOKUP(A825,Table7[#All],4,0)</f>
        <v>No</v>
      </c>
      <c r="F825" s="27" t="str">
        <f>VLOOKUP(A825,Table7[#All],5,0)</f>
        <v>yes</v>
      </c>
      <c r="G825" s="27" t="str">
        <f>VLOOKUP(A825,Table7[#All],6,0)</f>
        <v>No</v>
      </c>
      <c r="H825" s="27">
        <f>VLOOKUP(A825,'Medical Examination'!A824:M3159,11,0)</f>
        <v>1</v>
      </c>
      <c r="I825" s="27" t="str">
        <f>VLOOKUP(A825,'Medical Examination'!A824:M3159,10,0)</f>
        <v>yes</v>
      </c>
      <c r="J825" s="27" t="str">
        <f>VLOOKUP(A825,'Medical Examination'!A824:M3159,12,0)</f>
        <v>Underweight</v>
      </c>
      <c r="K825" s="27" t="str">
        <f>VLOOKUP(A825,'Medical Examination'!A824:M3159,13,0)</f>
        <v>Normal</v>
      </c>
      <c r="L825" s="27" t="str">
        <f>VLOOKUP(A825,'Hospitalisation Details'!A824:R3167,17,0)</f>
        <v>9-Nov-2004</v>
      </c>
      <c r="M825" s="28">
        <f>VLOOKUP(A825,'Hospitalisation Details'!$A$1:$R$2344,6,0)</f>
        <v>12829.46</v>
      </c>
      <c r="N825" s="27" t="str">
        <f>VLOOKUP(A825,'Hospitalisation Details'!$A$1:$R$2344,14,0)</f>
        <v>tier - 3</v>
      </c>
      <c r="O825" s="27" t="str">
        <f>VLOOKUP(A825,'Hospitalisation Details'!$A$1:$R$2344,15,0)</f>
        <v>tier - 3</v>
      </c>
      <c r="P825" s="27" t="str">
        <f>VLOOKUP(A825,'Hospitalisation Details'!$A$1:$R$2344,16,0)</f>
        <v>R1016</v>
      </c>
      <c r="Q825" s="37">
        <f>VLOOKUP(A825,'Hospitalisation Details'!A824:R3167,18,0)</f>
        <v>18.576317590691307</v>
      </c>
    </row>
    <row r="826" spans="1:17" x14ac:dyDescent="0.25">
      <c r="A826" s="27" t="s">
        <v>1650</v>
      </c>
      <c r="B826" s="27" t="str">
        <f>VLOOKUP(A826,'Customer Name'!A825:E3160,4,0)</f>
        <v>Chris J.</v>
      </c>
      <c r="C826" s="27">
        <f>VLOOKUP(A826,Table7[#All],2,0)</f>
        <v>31.74</v>
      </c>
      <c r="D826" s="27">
        <f>VLOOKUP(A826,Table7[#All],3,0)</f>
        <v>7.68</v>
      </c>
      <c r="E826" s="27" t="str">
        <f>VLOOKUP(A826,Table7[#All],4,0)</f>
        <v>yes</v>
      </c>
      <c r="F826" s="27" t="str">
        <f>VLOOKUP(A826,Table7[#All],5,0)</f>
        <v>No</v>
      </c>
      <c r="G826" s="27" t="str">
        <f>VLOOKUP(A826,Table7[#All],6,0)</f>
        <v>No</v>
      </c>
      <c r="H826" s="27">
        <f>VLOOKUP(A826,'Medical Examination'!A825:M3160,11,0)</f>
        <v>0</v>
      </c>
      <c r="I826" s="27" t="str">
        <f>VLOOKUP(A826,'Medical Examination'!A825:M3160,10,0)</f>
        <v>No</v>
      </c>
      <c r="J826" s="27" t="str">
        <f>VLOOKUP(A826,'Medical Examination'!A825:M3160,12,0)</f>
        <v>Obesity</v>
      </c>
      <c r="K826" s="27" t="str">
        <f>VLOOKUP(A826,'Medical Examination'!A825:M3160,13,0)</f>
        <v>Diabetes</v>
      </c>
      <c r="L826" s="27" t="str">
        <f>VLOOKUP(A826,'Hospitalisation Details'!A825:R3168,17,0)</f>
        <v>25-Sep-1967</v>
      </c>
      <c r="M826" s="28">
        <f>VLOOKUP(A826,'Hospitalisation Details'!$A$1:$R$2344,6,0)</f>
        <v>12823.25</v>
      </c>
      <c r="N826" s="27" t="str">
        <f>VLOOKUP(A826,'Hospitalisation Details'!$A$1:$R$2344,14,0)</f>
        <v>tier - 3</v>
      </c>
      <c r="O826" s="27" t="str">
        <f>VLOOKUP(A826,'Hospitalisation Details'!$A$1:$R$2344,15,0)</f>
        <v>tier - 3</v>
      </c>
      <c r="P826" s="27" t="str">
        <f>VLOOKUP(A826,'Hospitalisation Details'!$A$1:$R$2344,16,0)</f>
        <v>R1021</v>
      </c>
      <c r="Q826" s="37">
        <f>VLOOKUP(A826,'Hospitalisation Details'!A825:R3168,18,0)</f>
        <v>55.70224314328258</v>
      </c>
    </row>
    <row r="827" spans="1:17" x14ac:dyDescent="0.25">
      <c r="A827" s="27" t="s">
        <v>1652</v>
      </c>
      <c r="B827" s="27" t="str">
        <f>VLOOKUP(A827,'Customer Name'!A826:E3161,4,0)</f>
        <v>Kate A.</v>
      </c>
      <c r="C827" s="27">
        <f>VLOOKUP(A827,Table7[#All],2,0)</f>
        <v>26.504999999999999</v>
      </c>
      <c r="D827" s="27">
        <f>VLOOKUP(A827,Table7[#All],3,0)</f>
        <v>6.79</v>
      </c>
      <c r="E827" s="27" t="str">
        <f>VLOOKUP(A827,Table7[#All],4,0)</f>
        <v>yes</v>
      </c>
      <c r="F827" s="27" t="str">
        <f>VLOOKUP(A827,Table7[#All],5,0)</f>
        <v>No</v>
      </c>
      <c r="G827" s="27" t="str">
        <f>VLOOKUP(A827,Table7[#All],6,0)</f>
        <v>Yes</v>
      </c>
      <c r="H827" s="27">
        <f>VLOOKUP(A827,'Medical Examination'!A826:M3161,11,0)</f>
        <v>1</v>
      </c>
      <c r="I827" s="27" t="str">
        <f>VLOOKUP(A827,'Medical Examination'!A826:M3161,10,0)</f>
        <v>No</v>
      </c>
      <c r="J827" s="27" t="str">
        <f>VLOOKUP(A827,'Medical Examination'!A826:M3161,12,0)</f>
        <v>Overweight</v>
      </c>
      <c r="K827" s="27" t="str">
        <f>VLOOKUP(A827,'Medical Examination'!A826:M3161,13,0)</f>
        <v>Diabetes</v>
      </c>
      <c r="L827" s="27" t="str">
        <f>VLOOKUP(A827,'Hospitalisation Details'!A826:R3169,17,0)</f>
        <v>20-Jul-1963</v>
      </c>
      <c r="M827" s="28">
        <f>VLOOKUP(A827,'Hospitalisation Details'!$A$1:$R$2344,6,0)</f>
        <v>12815.44</v>
      </c>
      <c r="N827" s="27" t="str">
        <f>VLOOKUP(A827,'Hospitalisation Details'!$A$1:$R$2344,14,0)</f>
        <v>tier - 3</v>
      </c>
      <c r="O827" s="27" t="str">
        <f>VLOOKUP(A827,'Hospitalisation Details'!$A$1:$R$2344,15,0)</f>
        <v>tier - 3</v>
      </c>
      <c r="P827" s="27" t="str">
        <f>VLOOKUP(A827,'Hospitalisation Details'!$A$1:$R$2344,16,0)</f>
        <v>R1024</v>
      </c>
      <c r="Q827" s="37">
        <f>VLOOKUP(A827,'Hospitalisation Details'!A826:R3169,18,0)</f>
        <v>59.885682226211848</v>
      </c>
    </row>
    <row r="828" spans="1:17" x14ac:dyDescent="0.25">
      <c r="A828" s="27" t="s">
        <v>1654</v>
      </c>
      <c r="B828" s="27" t="str">
        <f>VLOOKUP(A828,'Customer Name'!A827:E3162,4,0)</f>
        <v>Kelli</v>
      </c>
      <c r="C828" s="27">
        <f>VLOOKUP(A828,Table7[#All],2,0)</f>
        <v>36.479999999999997</v>
      </c>
      <c r="D828" s="27">
        <f>VLOOKUP(A828,Table7[#All],3,0)</f>
        <v>11.09</v>
      </c>
      <c r="E828" s="27" t="str">
        <f>VLOOKUP(A828,Table7[#All],4,0)</f>
        <v>No</v>
      </c>
      <c r="F828" s="27" t="str">
        <f>VLOOKUP(A828,Table7[#All],5,0)</f>
        <v>No</v>
      </c>
      <c r="G828" s="27" t="str">
        <f>VLOOKUP(A828,Table7[#All],6,0)</f>
        <v>No</v>
      </c>
      <c r="H828" s="27">
        <f>VLOOKUP(A828,'Medical Examination'!A827:M3162,11,0)</f>
        <v>0</v>
      </c>
      <c r="I828" s="27" t="str">
        <f>VLOOKUP(A828,'Medical Examination'!A827:M3162,10,0)</f>
        <v>No</v>
      </c>
      <c r="J828" s="27" t="str">
        <f>VLOOKUP(A828,'Medical Examination'!A827:M3162,12,0)</f>
        <v>Obesity</v>
      </c>
      <c r="K828" s="27" t="str">
        <f>VLOOKUP(A828,'Medical Examination'!A827:M3162,13,0)</f>
        <v>Diabetes</v>
      </c>
      <c r="L828" s="27" t="str">
        <f>VLOOKUP(A828,'Hospitalisation Details'!A827:R3170,17,0)</f>
        <v>24-Jul-1978</v>
      </c>
      <c r="M828" s="28">
        <f>VLOOKUP(A828,'Hospitalisation Details'!$A$1:$R$2344,6,0)</f>
        <v>12797.21</v>
      </c>
      <c r="N828" s="27" t="str">
        <f>VLOOKUP(A828,'Hospitalisation Details'!$A$1:$R$2344,14,0)</f>
        <v>tier - 3</v>
      </c>
      <c r="O828" s="27" t="str">
        <f>VLOOKUP(A828,'Hospitalisation Details'!$A$1:$R$2344,15,0)</f>
        <v>tier - 1</v>
      </c>
      <c r="P828" s="27" t="str">
        <f>VLOOKUP(A828,'Hospitalisation Details'!$A$1:$R$2344,16,0)</f>
        <v>R1024</v>
      </c>
      <c r="Q828" s="37">
        <f>VLOOKUP(A828,'Hospitalisation Details'!A827:R3170,18,0)</f>
        <v>44.874709838700078</v>
      </c>
    </row>
    <row r="829" spans="1:17" x14ac:dyDescent="0.25">
      <c r="A829" s="27" t="s">
        <v>1656</v>
      </c>
      <c r="B829" s="27" t="str">
        <f>VLOOKUP(A829,'Customer Name'!A828:E3163,4,0)</f>
        <v>.  Maggie M</v>
      </c>
      <c r="C829" s="27">
        <f>VLOOKUP(A829,Table7[#All],2,0)</f>
        <v>39.159999999999997</v>
      </c>
      <c r="D829" s="27">
        <f>VLOOKUP(A829,Table7[#All],3,0)</f>
        <v>5.24</v>
      </c>
      <c r="E829" s="27" t="str">
        <f>VLOOKUP(A829,Table7[#All],4,0)</f>
        <v>yes</v>
      </c>
      <c r="F829" s="27" t="str">
        <f>VLOOKUP(A829,Table7[#All],5,0)</f>
        <v>No</v>
      </c>
      <c r="G829" s="27" t="str">
        <f>VLOOKUP(A829,Table7[#All],6,0)</f>
        <v>Yes</v>
      </c>
      <c r="H829" s="27">
        <f>VLOOKUP(A829,'Medical Examination'!A828:M3163,11,0)</f>
        <v>1</v>
      </c>
      <c r="I829" s="27" t="str">
        <f>VLOOKUP(A829,'Medical Examination'!A828:M3163,10,0)</f>
        <v>No</v>
      </c>
      <c r="J829" s="27" t="str">
        <f>VLOOKUP(A829,'Medical Examination'!A828:M3163,12,0)</f>
        <v>Obesity</v>
      </c>
      <c r="K829" s="27" t="str">
        <f>VLOOKUP(A829,'Medical Examination'!A828:M3163,13,0)</f>
        <v>Normal</v>
      </c>
      <c r="L829" s="27" t="str">
        <f>VLOOKUP(A829,'Hospitalisation Details'!A828:R3171,17,0)</f>
        <v>29-Oct-1983</v>
      </c>
      <c r="M829" s="28">
        <f>VLOOKUP(A829,'Hospitalisation Details'!$A$1:$R$2344,6,0)</f>
        <v>12788.18</v>
      </c>
      <c r="N829" s="27" t="str">
        <f>VLOOKUP(A829,'Hospitalisation Details'!$A$1:$R$2344,14,0)</f>
        <v>tier - 3</v>
      </c>
      <c r="O829" s="27" t="str">
        <f>VLOOKUP(A829,'Hospitalisation Details'!$A$1:$R$2344,15,0)</f>
        <v>tier - 1</v>
      </c>
      <c r="P829" s="27" t="str">
        <f>VLOOKUP(A829,'Hospitalisation Details'!$A$1:$R$2344,16,0)</f>
        <v>R1026</v>
      </c>
      <c r="Q829" s="37">
        <f>VLOOKUP(A829,'Hospitalisation Details'!A828:R3171,18,0)</f>
        <v>39.609148580968281</v>
      </c>
    </row>
    <row r="830" spans="1:17" x14ac:dyDescent="0.25">
      <c r="A830" s="27" t="s">
        <v>1658</v>
      </c>
      <c r="B830" s="27" t="str">
        <f>VLOOKUP(A830,'Customer Name'!A829:E3164,4,0)</f>
        <v>.  Michelle L.</v>
      </c>
      <c r="C830" s="27">
        <f>VLOOKUP(A830,Table7[#All],2,0)</f>
        <v>28.22</v>
      </c>
      <c r="D830" s="27">
        <f>VLOOKUP(A830,Table7[#All],3,0)</f>
        <v>7.51</v>
      </c>
      <c r="E830" s="27" t="str">
        <f>VLOOKUP(A830,Table7[#All],4,0)</f>
        <v>yes</v>
      </c>
      <c r="F830" s="27" t="str">
        <f>VLOOKUP(A830,Table7[#All],5,0)</f>
        <v>No</v>
      </c>
      <c r="G830" s="27" t="str">
        <f>VLOOKUP(A830,Table7[#All],6,0)</f>
        <v>Yes</v>
      </c>
      <c r="H830" s="27">
        <f>VLOOKUP(A830,'Medical Examination'!A829:M3164,11,0)</f>
        <v>1</v>
      </c>
      <c r="I830" s="27" t="str">
        <f>VLOOKUP(A830,'Medical Examination'!A829:M3164,10,0)</f>
        <v>No</v>
      </c>
      <c r="J830" s="27" t="str">
        <f>VLOOKUP(A830,'Medical Examination'!A829:M3164,12,0)</f>
        <v>Overweight</v>
      </c>
      <c r="K830" s="27" t="str">
        <f>VLOOKUP(A830,'Medical Examination'!A829:M3164,13,0)</f>
        <v>Diabetes</v>
      </c>
      <c r="L830" s="27" t="str">
        <f>VLOOKUP(A830,'Hospitalisation Details'!A829:R3172,17,0)</f>
        <v>5-Dec-1963</v>
      </c>
      <c r="M830" s="28">
        <f>VLOOKUP(A830,'Hospitalisation Details'!$A$1:$R$2344,6,0)</f>
        <v>12788.03</v>
      </c>
      <c r="N830" s="27" t="str">
        <f>VLOOKUP(A830,'Hospitalisation Details'!$A$1:$R$2344,14,0)</f>
        <v>tier - 3</v>
      </c>
      <c r="O830" s="27" t="str">
        <f>VLOOKUP(A830,'Hospitalisation Details'!$A$1:$R$2344,15,0)</f>
        <v>tier - 3</v>
      </c>
      <c r="P830" s="27" t="str">
        <f>VLOOKUP(A830,'Hospitalisation Details'!$A$1:$R$2344,16,0)</f>
        <v>R1025</v>
      </c>
      <c r="Q830" s="37">
        <f>VLOOKUP(A830,'Hospitalisation Details'!A829:R3172,18,0)</f>
        <v>59.507854578096946</v>
      </c>
    </row>
    <row r="831" spans="1:17" x14ac:dyDescent="0.25">
      <c r="A831" s="27" t="s">
        <v>1660</v>
      </c>
      <c r="B831" s="27" t="str">
        <f>VLOOKUP(A831,'Customer Name'!A830:E3165,4,0)</f>
        <v>.  Ashley K</v>
      </c>
      <c r="C831" s="27">
        <f>VLOOKUP(A831,Table7[#All],2,0)</f>
        <v>35</v>
      </c>
      <c r="D831" s="27">
        <f>VLOOKUP(A831,Table7[#All],3,0)</f>
        <v>4.13</v>
      </c>
      <c r="E831" s="27" t="str">
        <f>VLOOKUP(A831,Table7[#All],4,0)</f>
        <v>No</v>
      </c>
      <c r="F831" s="27" t="str">
        <f>VLOOKUP(A831,Table7[#All],5,0)</f>
        <v>No</v>
      </c>
      <c r="G831" s="27" t="str">
        <f>VLOOKUP(A831,Table7[#All],6,0)</f>
        <v>No</v>
      </c>
      <c r="H831" s="27">
        <f>VLOOKUP(A831,'Medical Examination'!A830:M3165,11,0)</f>
        <v>2</v>
      </c>
      <c r="I831" s="27" t="str">
        <f>VLOOKUP(A831,'Medical Examination'!A830:M3165,10,0)</f>
        <v>No</v>
      </c>
      <c r="J831" s="27" t="str">
        <f>VLOOKUP(A831,'Medical Examination'!A830:M3165,12,0)</f>
        <v>Obesity</v>
      </c>
      <c r="K831" s="27" t="str">
        <f>VLOOKUP(A831,'Medical Examination'!A830:M3165,13,0)</f>
        <v>Normal</v>
      </c>
      <c r="L831" s="27" t="str">
        <f>VLOOKUP(A831,'Hospitalisation Details'!A830:R3173,17,0)</f>
        <v>7-Oct-1972</v>
      </c>
      <c r="M831" s="28">
        <f>VLOOKUP(A831,'Hospitalisation Details'!$A$1:$R$2344,6,0)</f>
        <v>12776.05</v>
      </c>
      <c r="N831" s="27" t="str">
        <f>VLOOKUP(A831,'Hospitalisation Details'!$A$1:$R$2344,14,0)</f>
        <v>tier - 3</v>
      </c>
      <c r="O831" s="27" t="str">
        <f>VLOOKUP(A831,'Hospitalisation Details'!$A$1:$R$2344,15,0)</f>
        <v>tier - 3</v>
      </c>
      <c r="P831" s="27" t="str">
        <f>VLOOKUP(A831,'Hospitalisation Details'!$A$1:$R$2344,16,0)</f>
        <v>R1026</v>
      </c>
      <c r="Q831" s="37">
        <f>VLOOKUP(A831,'Hospitalisation Details'!A830:R3173,18,0)</f>
        <v>50.666666666666664</v>
      </c>
    </row>
    <row r="832" spans="1:17" x14ac:dyDescent="0.25">
      <c r="A832" s="27" t="s">
        <v>1662</v>
      </c>
      <c r="B832" s="27" t="str">
        <f>VLOOKUP(A832,'Customer Name'!A831:E3166,4,0)</f>
        <v>Michael</v>
      </c>
      <c r="C832" s="27">
        <f>VLOOKUP(A832,Table7[#All],2,0)</f>
        <v>36.24</v>
      </c>
      <c r="D832" s="27">
        <f>VLOOKUP(A832,Table7[#All],3,0)</f>
        <v>8.3800000000000008</v>
      </c>
      <c r="E832" s="27" t="str">
        <f>VLOOKUP(A832,Table7[#All],4,0)</f>
        <v>yes</v>
      </c>
      <c r="F832" s="27" t="str">
        <f>VLOOKUP(A832,Table7[#All],5,0)</f>
        <v>No</v>
      </c>
      <c r="G832" s="27" t="str">
        <f>VLOOKUP(A832,Table7[#All],6,0)</f>
        <v>No</v>
      </c>
      <c r="H832" s="27">
        <f>VLOOKUP(A832,'Medical Examination'!A831:M3166,11,0)</f>
        <v>1</v>
      </c>
      <c r="I832" s="27" t="str">
        <f>VLOOKUP(A832,'Medical Examination'!A831:M3166,10,0)</f>
        <v>No</v>
      </c>
      <c r="J832" s="27" t="str">
        <f>VLOOKUP(A832,'Medical Examination'!A831:M3166,12,0)</f>
        <v>Obesity</v>
      </c>
      <c r="K832" s="27" t="str">
        <f>VLOOKUP(A832,'Medical Examination'!A831:M3166,13,0)</f>
        <v>Diabetes</v>
      </c>
      <c r="L832" s="27" t="str">
        <f>VLOOKUP(A832,'Hospitalisation Details'!A831:R3174,17,0)</f>
        <v>25-Sep-1975</v>
      </c>
      <c r="M832" s="28">
        <f>VLOOKUP(A832,'Hospitalisation Details'!$A$1:$R$2344,6,0)</f>
        <v>12770.27</v>
      </c>
      <c r="N832" s="27" t="str">
        <f>VLOOKUP(A832,'Hospitalisation Details'!$A$1:$R$2344,14,0)</f>
        <v>tier - 3</v>
      </c>
      <c r="O832" s="27" t="str">
        <f>VLOOKUP(A832,'Hospitalisation Details'!$A$1:$R$2344,15,0)</f>
        <v>tier - 3</v>
      </c>
      <c r="P832" s="27" t="str">
        <f>VLOOKUP(A832,'Hospitalisation Details'!$A$1:$R$2344,16,0)</f>
        <v>R1021</v>
      </c>
      <c r="Q832" s="37">
        <f>VLOOKUP(A832,'Hospitalisation Details'!A831:R3174,18,0)</f>
        <v>47.702240598983067</v>
      </c>
    </row>
    <row r="833" spans="1:17" x14ac:dyDescent="0.25">
      <c r="A833" s="27" t="s">
        <v>1664</v>
      </c>
      <c r="B833" s="27" t="str">
        <f>VLOOKUP(A833,'Customer Name'!A832:E3167,4,0)</f>
        <v>Ryan K.</v>
      </c>
      <c r="C833" s="27">
        <f>VLOOKUP(A833,Table7[#All],2,0)</f>
        <v>36.954999999999998</v>
      </c>
      <c r="D833" s="27">
        <f>VLOOKUP(A833,Table7[#All],3,0)</f>
        <v>8.07</v>
      </c>
      <c r="E833" s="27" t="str">
        <f>VLOOKUP(A833,Table7[#All],4,0)</f>
        <v>No</v>
      </c>
      <c r="F833" s="27" t="str">
        <f>VLOOKUP(A833,Table7[#All],5,0)</f>
        <v>No</v>
      </c>
      <c r="G833" s="27" t="str">
        <f>VLOOKUP(A833,Table7[#All],6,0)</f>
        <v>No</v>
      </c>
      <c r="H833" s="27">
        <f>VLOOKUP(A833,'Medical Examination'!A832:M3167,11,0)</f>
        <v>0</v>
      </c>
      <c r="I833" s="27" t="str">
        <f>VLOOKUP(A833,'Medical Examination'!A832:M3167,10,0)</f>
        <v>No</v>
      </c>
      <c r="J833" s="27" t="str">
        <f>VLOOKUP(A833,'Medical Examination'!A832:M3167,12,0)</f>
        <v>Obesity</v>
      </c>
      <c r="K833" s="27" t="str">
        <f>VLOOKUP(A833,'Medical Examination'!A832:M3167,13,0)</f>
        <v>Diabetes</v>
      </c>
      <c r="L833" s="27" t="str">
        <f>VLOOKUP(A833,'Hospitalisation Details'!A832:R3175,17,0)</f>
        <v>1-Oct-1962</v>
      </c>
      <c r="M833" s="28">
        <f>VLOOKUP(A833,'Hospitalisation Details'!$A$1:$R$2344,6,0)</f>
        <v>12741.17</v>
      </c>
      <c r="N833" s="27" t="str">
        <f>VLOOKUP(A833,'Hospitalisation Details'!$A$1:$R$2344,14,0)</f>
        <v>tier - 3</v>
      </c>
      <c r="O833" s="27" t="str">
        <f>VLOOKUP(A833,'Hospitalisation Details'!$A$1:$R$2344,15,0)</f>
        <v>tier - 1</v>
      </c>
      <c r="P833" s="27" t="str">
        <f>VLOOKUP(A833,'Hospitalisation Details'!$A$1:$R$2344,16,0)</f>
        <v>R1017</v>
      </c>
      <c r="Q833" s="37">
        <f>VLOOKUP(A833,'Hospitalisation Details'!A832:R3175,18,0)</f>
        <v>60.685802605431661</v>
      </c>
    </row>
    <row r="834" spans="1:17" x14ac:dyDescent="0.25">
      <c r="A834" s="27" t="s">
        <v>1666</v>
      </c>
      <c r="B834" s="27" t="str">
        <f>VLOOKUP(A834,'Customer Name'!A833:E3168,4,0)</f>
        <v>Matthew J</v>
      </c>
      <c r="C834" s="27">
        <f>VLOOKUP(A834,Table7[#All],2,0)</f>
        <v>29.64</v>
      </c>
      <c r="D834" s="27">
        <f>VLOOKUP(A834,Table7[#All],3,0)</f>
        <v>8.9499999999999993</v>
      </c>
      <c r="E834" s="27" t="str">
        <f>VLOOKUP(A834,Table7[#All],4,0)</f>
        <v>No</v>
      </c>
      <c r="F834" s="27" t="str">
        <f>VLOOKUP(A834,Table7[#All],5,0)</f>
        <v>No</v>
      </c>
      <c r="G834" s="27" t="str">
        <f>VLOOKUP(A834,Table7[#All],6,0)</f>
        <v>No</v>
      </c>
      <c r="H834" s="27">
        <f>VLOOKUP(A834,'Medical Examination'!A833:M3168,11,0)</f>
        <v>0</v>
      </c>
      <c r="I834" s="27" t="str">
        <f>VLOOKUP(A834,'Medical Examination'!A833:M3168,10,0)</f>
        <v>No</v>
      </c>
      <c r="J834" s="27" t="str">
        <f>VLOOKUP(A834,'Medical Examination'!A833:M3168,12,0)</f>
        <v>Overweight</v>
      </c>
      <c r="K834" s="27" t="str">
        <f>VLOOKUP(A834,'Medical Examination'!A833:M3168,13,0)</f>
        <v>Diabetes</v>
      </c>
      <c r="L834" s="27" t="str">
        <f>VLOOKUP(A834,'Hospitalisation Details'!A833:R3176,17,0)</f>
        <v>2-Sep-1962</v>
      </c>
      <c r="M834" s="28">
        <f>VLOOKUP(A834,'Hospitalisation Details'!$A$1:$R$2344,6,0)</f>
        <v>12731</v>
      </c>
      <c r="N834" s="27" t="str">
        <f>VLOOKUP(A834,'Hospitalisation Details'!$A$1:$R$2344,14,0)</f>
        <v>tier - 3</v>
      </c>
      <c r="O834" s="27" t="str">
        <f>VLOOKUP(A834,'Hospitalisation Details'!$A$1:$R$2344,15,0)</f>
        <v>tier - 3</v>
      </c>
      <c r="P834" s="27" t="str">
        <f>VLOOKUP(A834,'Hospitalisation Details'!$A$1:$R$2344,16,0)</f>
        <v>R1016</v>
      </c>
      <c r="Q834" s="37">
        <f>VLOOKUP(A834,'Hospitalisation Details'!A833:R3176,18,0)</f>
        <v>60.765202031353496</v>
      </c>
    </row>
    <row r="835" spans="1:17" x14ac:dyDescent="0.25">
      <c r="A835" s="27" t="s">
        <v>1668</v>
      </c>
      <c r="B835" s="27" t="str">
        <f>VLOOKUP(A835,'Customer Name'!A834:E3169,4,0)</f>
        <v>.  Karine</v>
      </c>
      <c r="C835" s="27">
        <f>VLOOKUP(A835,Table7[#All],2,0)</f>
        <v>42.74</v>
      </c>
      <c r="D835" s="27">
        <f>VLOOKUP(A835,Table7[#All],3,0)</f>
        <v>6.31</v>
      </c>
      <c r="E835" s="27" t="str">
        <f>VLOOKUP(A835,Table7[#All],4,0)</f>
        <v>yes</v>
      </c>
      <c r="F835" s="27" t="str">
        <f>VLOOKUP(A835,Table7[#All],5,0)</f>
        <v>No</v>
      </c>
      <c r="G835" s="27" t="str">
        <f>VLOOKUP(A835,Table7[#All],6,0)</f>
        <v>No</v>
      </c>
      <c r="H835" s="27">
        <f>VLOOKUP(A835,'Medical Examination'!A834:M3169,11,0)</f>
        <v>1</v>
      </c>
      <c r="I835" s="27" t="str">
        <f>VLOOKUP(A835,'Medical Examination'!A834:M3169,10,0)</f>
        <v>No</v>
      </c>
      <c r="J835" s="27" t="str">
        <f>VLOOKUP(A835,'Medical Examination'!A834:M3169,12,0)</f>
        <v>Obesity</v>
      </c>
      <c r="K835" s="27" t="str">
        <f>VLOOKUP(A835,'Medical Examination'!A834:M3169,13,0)</f>
        <v>Prediabetes</v>
      </c>
      <c r="L835" s="27" t="str">
        <f>VLOOKUP(A835,'Hospitalisation Details'!A834:R3177,17,0)</f>
        <v>17-Jul-1988</v>
      </c>
      <c r="M835" s="28">
        <f>VLOOKUP(A835,'Hospitalisation Details'!$A$1:$R$2344,6,0)</f>
        <v>12718.21</v>
      </c>
      <c r="N835" s="27" t="str">
        <f>VLOOKUP(A835,'Hospitalisation Details'!$A$1:$R$2344,14,0)</f>
        <v>tier - 3</v>
      </c>
      <c r="O835" s="27" t="str">
        <f>VLOOKUP(A835,'Hospitalisation Details'!$A$1:$R$2344,15,0)</f>
        <v>tier - 1</v>
      </c>
      <c r="P835" s="27" t="str">
        <f>VLOOKUP(A835,'Hospitalisation Details'!$A$1:$R$2344,16,0)</f>
        <v>R1026</v>
      </c>
      <c r="Q835" s="37">
        <f>VLOOKUP(A835,'Hospitalisation Details'!A834:R3177,18,0)</f>
        <v>34.891170431211499</v>
      </c>
    </row>
    <row r="836" spans="1:17" x14ac:dyDescent="0.25">
      <c r="A836" s="27" t="s">
        <v>1670</v>
      </c>
      <c r="B836" s="27" t="str">
        <f>VLOOKUP(A836,'Customer Name'!A835:E3170,4,0)</f>
        <v>Antonia G</v>
      </c>
      <c r="C836" s="27">
        <f>VLOOKUP(A836,Table7[#All],2,0)</f>
        <v>36.130000000000003</v>
      </c>
      <c r="D836" s="27">
        <f>VLOOKUP(A836,Table7[#All],3,0)</f>
        <v>7.19</v>
      </c>
      <c r="E836" s="27" t="str">
        <f>VLOOKUP(A836,Table7[#All],4,0)</f>
        <v>yes</v>
      </c>
      <c r="F836" s="27" t="str">
        <f>VLOOKUP(A836,Table7[#All],5,0)</f>
        <v>No</v>
      </c>
      <c r="G836" s="27" t="str">
        <f>VLOOKUP(A836,Table7[#All],6,0)</f>
        <v>No</v>
      </c>
      <c r="H836" s="27">
        <f>VLOOKUP(A836,'Medical Examination'!A835:M3170,11,0)</f>
        <v>2</v>
      </c>
      <c r="I836" s="27" t="str">
        <f>VLOOKUP(A836,'Medical Examination'!A835:M3170,10,0)</f>
        <v>No</v>
      </c>
      <c r="J836" s="27" t="str">
        <f>VLOOKUP(A836,'Medical Examination'!A835:M3170,12,0)</f>
        <v>Obesity</v>
      </c>
      <c r="K836" s="27" t="str">
        <f>VLOOKUP(A836,'Medical Examination'!A835:M3170,13,0)</f>
        <v>Diabetes</v>
      </c>
      <c r="L836" s="27" t="str">
        <f>VLOOKUP(A836,'Hospitalisation Details'!A835:R3178,17,0)</f>
        <v>8-Jul-1970</v>
      </c>
      <c r="M836" s="28">
        <f>VLOOKUP(A836,'Hospitalisation Details'!$A$1:$R$2344,6,0)</f>
        <v>12713</v>
      </c>
      <c r="N836" s="27" t="str">
        <f>VLOOKUP(A836,'Hospitalisation Details'!$A$1:$R$2344,14,0)</f>
        <v>tier - 3</v>
      </c>
      <c r="O836" s="27" t="str">
        <f>VLOOKUP(A836,'Hospitalisation Details'!$A$1:$R$2344,15,0)</f>
        <v>tier - 1</v>
      </c>
      <c r="P836" s="27" t="str">
        <f>VLOOKUP(A836,'Hospitalisation Details'!$A$1:$R$2344,16,0)</f>
        <v>R1011</v>
      </c>
      <c r="Q836" s="37">
        <f>VLOOKUP(A836,'Hospitalisation Details'!A835:R3178,18,0)</f>
        <v>52.91852152309486</v>
      </c>
    </row>
    <row r="837" spans="1:17" x14ac:dyDescent="0.25">
      <c r="A837" s="27" t="s">
        <v>1672</v>
      </c>
      <c r="B837" s="27" t="str">
        <f>VLOOKUP(A837,'Customer Name'!A836:E3171,4,0)</f>
        <v>Casondra L</v>
      </c>
      <c r="C837" s="27">
        <f>VLOOKUP(A837,Table7[#All],2,0)</f>
        <v>31.55</v>
      </c>
      <c r="D837" s="27">
        <f>VLOOKUP(A837,Table7[#All],3,0)</f>
        <v>6.11</v>
      </c>
      <c r="E837" s="27" t="str">
        <f>VLOOKUP(A837,Table7[#All],4,0)</f>
        <v>yes</v>
      </c>
      <c r="F837" s="27" t="str">
        <f>VLOOKUP(A837,Table7[#All],5,0)</f>
        <v>No</v>
      </c>
      <c r="G837" s="27" t="str">
        <f>VLOOKUP(A837,Table7[#All],6,0)</f>
        <v>No</v>
      </c>
      <c r="H837" s="27">
        <f>VLOOKUP(A837,'Medical Examination'!A836:M3171,11,0)</f>
        <v>1</v>
      </c>
      <c r="I837" s="27" t="str">
        <f>VLOOKUP(A837,'Medical Examination'!A836:M3171,10,0)</f>
        <v>No</v>
      </c>
      <c r="J837" s="27" t="str">
        <f>VLOOKUP(A837,'Medical Examination'!A836:M3171,12,0)</f>
        <v>Obesity</v>
      </c>
      <c r="K837" s="27" t="str">
        <f>VLOOKUP(A837,'Medical Examination'!A836:M3171,13,0)</f>
        <v>Prediabetes</v>
      </c>
      <c r="L837" s="27" t="str">
        <f>VLOOKUP(A837,'Hospitalisation Details'!A836:R3179,17,0)</f>
        <v>28-Nov-1964</v>
      </c>
      <c r="M837" s="28">
        <f>VLOOKUP(A837,'Hospitalisation Details'!$A$1:$R$2344,6,0)</f>
        <v>12700.63</v>
      </c>
      <c r="N837" s="27" t="str">
        <f>VLOOKUP(A837,'Hospitalisation Details'!$A$1:$R$2344,14,0)</f>
        <v>tier - 3</v>
      </c>
      <c r="O837" s="27" t="str">
        <f>VLOOKUP(A837,'Hospitalisation Details'!$A$1:$R$2344,15,0)</f>
        <v>tier - 3</v>
      </c>
      <c r="P837" s="27" t="str">
        <f>VLOOKUP(A837,'Hospitalisation Details'!$A$1:$R$2344,16,0)</f>
        <v>R1011</v>
      </c>
      <c r="Q837" s="37">
        <f>VLOOKUP(A837,'Hospitalisation Details'!A836:R3179,18,0)</f>
        <v>58.5242984257358</v>
      </c>
    </row>
    <row r="838" spans="1:17" x14ac:dyDescent="0.25">
      <c r="A838" s="27" t="s">
        <v>1674</v>
      </c>
      <c r="B838" s="27" t="str">
        <f>VLOOKUP(A838,'Customer Name'!A837:E3172,4,0)</f>
        <v>Wendy</v>
      </c>
      <c r="C838" s="27">
        <f>VLOOKUP(A838,Table7[#All],2,0)</f>
        <v>52.75</v>
      </c>
      <c r="D838" s="27">
        <f>VLOOKUP(A838,Table7[#All],3,0)</f>
        <v>6.02</v>
      </c>
      <c r="E838" s="27" t="str">
        <f>VLOOKUP(A838,Table7[#All],4,0)</f>
        <v>No</v>
      </c>
      <c r="F838" s="27" t="str">
        <f>VLOOKUP(A838,Table7[#All],5,0)</f>
        <v>No</v>
      </c>
      <c r="G838" s="27" t="str">
        <f>VLOOKUP(A838,Table7[#All],6,0)</f>
        <v>No</v>
      </c>
      <c r="H838" s="27">
        <f>VLOOKUP(A838,'Medical Examination'!A837:M3172,11,0)</f>
        <v>1</v>
      </c>
      <c r="I838" s="27" t="str">
        <f>VLOOKUP(A838,'Medical Examination'!A837:M3172,10,0)</f>
        <v>No</v>
      </c>
      <c r="J838" s="27" t="str">
        <f>VLOOKUP(A838,'Medical Examination'!A837:M3172,12,0)</f>
        <v>Obesity</v>
      </c>
      <c r="K838" s="27" t="str">
        <f>VLOOKUP(A838,'Medical Examination'!A837:M3172,13,0)</f>
        <v>Prediabetes</v>
      </c>
      <c r="L838" s="27" t="str">
        <f>VLOOKUP(A838,'Hospitalisation Details'!A837:R3180,17,0)</f>
        <v>7-Jul-1992</v>
      </c>
      <c r="M838" s="28">
        <f>VLOOKUP(A838,'Hospitalisation Details'!$A$1:$R$2344,6,0)</f>
        <v>12699.56</v>
      </c>
      <c r="N838" s="27" t="str">
        <f>VLOOKUP(A838,'Hospitalisation Details'!$A$1:$R$2344,14,0)</f>
        <v>tier - 3</v>
      </c>
      <c r="O838" s="27" t="str">
        <f>VLOOKUP(A838,'Hospitalisation Details'!$A$1:$R$2344,15,0)</f>
        <v>tier - 2</v>
      </c>
      <c r="P838" s="27" t="str">
        <f>VLOOKUP(A838,'Hospitalisation Details'!$A$1:$R$2344,16,0)</f>
        <v>R1011</v>
      </c>
      <c r="Q838" s="37">
        <f>VLOOKUP(A838,'Hospitalisation Details'!A837:R3180,18,0)</f>
        <v>30.918548939082822</v>
      </c>
    </row>
    <row r="839" spans="1:17" x14ac:dyDescent="0.25">
      <c r="A839" s="27" t="s">
        <v>1676</v>
      </c>
      <c r="B839" s="27" t="str">
        <f>VLOOKUP(A839,'Customer Name'!A838:E3173,4,0)</f>
        <v>Eric D</v>
      </c>
      <c r="C839" s="27">
        <f>VLOOKUP(A839,Table7[#All],2,0)</f>
        <v>36.67</v>
      </c>
      <c r="D839" s="27">
        <f>VLOOKUP(A839,Table7[#All],3,0)</f>
        <v>11.86</v>
      </c>
      <c r="E839" s="27" t="str">
        <f>VLOOKUP(A839,Table7[#All],4,0)</f>
        <v>No</v>
      </c>
      <c r="F839" s="27" t="str">
        <f>VLOOKUP(A839,Table7[#All],5,0)</f>
        <v>No</v>
      </c>
      <c r="G839" s="27" t="str">
        <f>VLOOKUP(A839,Table7[#All],6,0)</f>
        <v>No</v>
      </c>
      <c r="H839" s="27">
        <f>VLOOKUP(A839,'Medical Examination'!A838:M3173,11,0)</f>
        <v>0</v>
      </c>
      <c r="I839" s="27" t="str">
        <f>VLOOKUP(A839,'Medical Examination'!A838:M3173,10,0)</f>
        <v>No</v>
      </c>
      <c r="J839" s="27" t="str">
        <f>VLOOKUP(A839,'Medical Examination'!A838:M3173,12,0)</f>
        <v>Obesity</v>
      </c>
      <c r="K839" s="27" t="str">
        <f>VLOOKUP(A839,'Medical Examination'!A838:M3173,13,0)</f>
        <v>Diabetes</v>
      </c>
      <c r="L839" s="27" t="str">
        <f>VLOOKUP(A839,'Hospitalisation Details'!A838:R3181,17,0)</f>
        <v>24-Sep-1974</v>
      </c>
      <c r="M839" s="28">
        <f>VLOOKUP(A839,'Hospitalisation Details'!$A$1:$R$2344,6,0)</f>
        <v>12697.48</v>
      </c>
      <c r="N839" s="27" t="str">
        <f>VLOOKUP(A839,'Hospitalisation Details'!$A$1:$R$2344,14,0)</f>
        <v>tier - 3</v>
      </c>
      <c r="O839" s="27" t="str">
        <f>VLOOKUP(A839,'Hospitalisation Details'!$A$1:$R$2344,15,0)</f>
        <v>tier - 3</v>
      </c>
      <c r="P839" s="27" t="str">
        <f>VLOOKUP(A839,'Hospitalisation Details'!$A$1:$R$2344,16,0)</f>
        <v>R1021</v>
      </c>
      <c r="Q839" s="37">
        <f>VLOOKUP(A839,'Hospitalisation Details'!A838:R3181,18,0)</f>
        <v>48.704961121454382</v>
      </c>
    </row>
    <row r="840" spans="1:17" x14ac:dyDescent="0.25">
      <c r="A840" s="27" t="s">
        <v>1678</v>
      </c>
      <c r="B840" s="27" t="str">
        <f>VLOOKUP(A840,'Customer Name'!A839:E3174,4,0)</f>
        <v>Elizabeth</v>
      </c>
      <c r="C840" s="27">
        <f>VLOOKUP(A840,Table7[#All],2,0)</f>
        <v>38.06</v>
      </c>
      <c r="D840" s="27">
        <f>VLOOKUP(A840,Table7[#All],3,0)</f>
        <v>8.25</v>
      </c>
      <c r="E840" s="27" t="str">
        <f>VLOOKUP(A840,Table7[#All],4,0)</f>
        <v>No</v>
      </c>
      <c r="F840" s="27" t="str">
        <f>VLOOKUP(A840,Table7[#All],5,0)</f>
        <v>No</v>
      </c>
      <c r="G840" s="27" t="str">
        <f>VLOOKUP(A840,Table7[#All],6,0)</f>
        <v>No</v>
      </c>
      <c r="H840" s="27">
        <f>VLOOKUP(A840,'Medical Examination'!A839:M3174,11,0)</f>
        <v>0</v>
      </c>
      <c r="I840" s="27" t="str">
        <f>VLOOKUP(A840,'Medical Examination'!A839:M3174,10,0)</f>
        <v>No</v>
      </c>
      <c r="J840" s="27" t="str">
        <f>VLOOKUP(A840,'Medical Examination'!A839:M3174,12,0)</f>
        <v>Obesity</v>
      </c>
      <c r="K840" s="27" t="str">
        <f>VLOOKUP(A840,'Medical Examination'!A839:M3174,13,0)</f>
        <v>Diabetes</v>
      </c>
      <c r="L840" s="27" t="str">
        <f>VLOOKUP(A840,'Hospitalisation Details'!A839:R3182,17,0)</f>
        <v>27-Aug-1962</v>
      </c>
      <c r="M840" s="28">
        <f>VLOOKUP(A840,'Hospitalisation Details'!$A$1:$R$2344,6,0)</f>
        <v>12648.7</v>
      </c>
      <c r="N840" s="27" t="str">
        <f>VLOOKUP(A840,'Hospitalisation Details'!$A$1:$R$2344,14,0)</f>
        <v>tier - 3</v>
      </c>
      <c r="O840" s="27" t="str">
        <f>VLOOKUP(A840,'Hospitalisation Details'!$A$1:$R$2344,15,0)</f>
        <v>tier - 2</v>
      </c>
      <c r="P840" s="27" t="str">
        <f>VLOOKUP(A840,'Hospitalisation Details'!$A$1:$R$2344,16,0)</f>
        <v>R1013</v>
      </c>
      <c r="Q840" s="37">
        <f>VLOOKUP(A840,'Hospitalisation Details'!A839:R3182,18,0)</f>
        <v>60.781629498785605</v>
      </c>
    </row>
    <row r="841" spans="1:17" x14ac:dyDescent="0.25">
      <c r="A841" s="27" t="s">
        <v>1680</v>
      </c>
      <c r="B841" s="27" t="str">
        <f>VLOOKUP(A841,'Customer Name'!A840:E3175,4,0)</f>
        <v>Laura F</v>
      </c>
      <c r="C841" s="27">
        <f>VLOOKUP(A841,Table7[#All],2,0)</f>
        <v>38</v>
      </c>
      <c r="D841" s="27">
        <f>VLOOKUP(A841,Table7[#All],3,0)</f>
        <v>8.1300000000000008</v>
      </c>
      <c r="E841" s="27" t="str">
        <f>VLOOKUP(A841,Table7[#All],4,0)</f>
        <v>No</v>
      </c>
      <c r="F841" s="27" t="str">
        <f>VLOOKUP(A841,Table7[#All],5,0)</f>
        <v>No</v>
      </c>
      <c r="G841" s="27" t="str">
        <f>VLOOKUP(A841,Table7[#All],6,0)</f>
        <v>No</v>
      </c>
      <c r="H841" s="27">
        <f>VLOOKUP(A841,'Medical Examination'!A840:M3175,11,0)</f>
        <v>0</v>
      </c>
      <c r="I841" s="27" t="str">
        <f>VLOOKUP(A841,'Medical Examination'!A840:M3175,10,0)</f>
        <v>No</v>
      </c>
      <c r="J841" s="27" t="str">
        <f>VLOOKUP(A841,'Medical Examination'!A840:M3175,12,0)</f>
        <v>Obesity</v>
      </c>
      <c r="K841" s="27" t="str">
        <f>VLOOKUP(A841,'Medical Examination'!A840:M3175,13,0)</f>
        <v>Diabetes</v>
      </c>
      <c r="L841" s="27" t="str">
        <f>VLOOKUP(A841,'Hospitalisation Details'!A840:R3183,17,0)</f>
        <v>14-Sep-1965</v>
      </c>
      <c r="M841" s="28">
        <f>VLOOKUP(A841,'Hospitalisation Details'!$A$1:$R$2344,6,0)</f>
        <v>12646.21</v>
      </c>
      <c r="N841" s="27" t="str">
        <f>VLOOKUP(A841,'Hospitalisation Details'!$A$1:$R$2344,14,0)</f>
        <v>tier - 3</v>
      </c>
      <c r="O841" s="27" t="str">
        <f>VLOOKUP(A841,'Hospitalisation Details'!$A$1:$R$2344,15,0)</f>
        <v>tier - 2</v>
      </c>
      <c r="P841" s="27" t="str">
        <f>VLOOKUP(A841,'Hospitalisation Details'!$A$1:$R$2344,16,0)</f>
        <v>R1011</v>
      </c>
      <c r="Q841" s="37">
        <f>VLOOKUP(A841,'Hospitalisation Details'!A840:R3183,18,0)</f>
        <v>57.73233096663418</v>
      </c>
    </row>
    <row r="842" spans="1:17" x14ac:dyDescent="0.25">
      <c r="A842" s="27" t="s">
        <v>1682</v>
      </c>
      <c r="B842" s="27" t="str">
        <f>VLOOKUP(A842,'Customer Name'!A841:E3176,4,0)</f>
        <v>Amelia F.</v>
      </c>
      <c r="C842" s="27">
        <f>VLOOKUP(A842,Table7[#All],2,0)</f>
        <v>35.1</v>
      </c>
      <c r="D842" s="27">
        <f>VLOOKUP(A842,Table7[#All],3,0)</f>
        <v>10.1</v>
      </c>
      <c r="E842" s="27" t="str">
        <f>VLOOKUP(A842,Table7[#All],4,0)</f>
        <v>No</v>
      </c>
      <c r="F842" s="27" t="str">
        <f>VLOOKUP(A842,Table7[#All],5,0)</f>
        <v>No</v>
      </c>
      <c r="G842" s="27" t="str">
        <f>VLOOKUP(A842,Table7[#All],6,0)</f>
        <v>No</v>
      </c>
      <c r="H842" s="27">
        <f>VLOOKUP(A842,'Medical Examination'!A841:M3176,11,0)</f>
        <v>0</v>
      </c>
      <c r="I842" s="27" t="str">
        <f>VLOOKUP(A842,'Medical Examination'!A841:M3176,10,0)</f>
        <v>No</v>
      </c>
      <c r="J842" s="27" t="str">
        <f>VLOOKUP(A842,'Medical Examination'!A841:M3176,12,0)</f>
        <v>Obesity</v>
      </c>
      <c r="K842" s="27" t="str">
        <f>VLOOKUP(A842,'Medical Examination'!A841:M3176,13,0)</f>
        <v>Diabetes</v>
      </c>
      <c r="L842" s="27" t="str">
        <f>VLOOKUP(A842,'Hospitalisation Details'!A841:R3184,17,0)</f>
        <v>11-Jul-1962</v>
      </c>
      <c r="M842" s="28">
        <f>VLOOKUP(A842,'Hospitalisation Details'!$A$1:$R$2344,6,0)</f>
        <v>12644.59</v>
      </c>
      <c r="N842" s="27" t="str">
        <f>VLOOKUP(A842,'Hospitalisation Details'!$A$1:$R$2344,14,0)</f>
        <v>tier - 3</v>
      </c>
      <c r="O842" s="27" t="str">
        <f>VLOOKUP(A842,'Hospitalisation Details'!$A$1:$R$2344,15,0)</f>
        <v>tier - 2</v>
      </c>
      <c r="P842" s="27" t="str">
        <f>VLOOKUP(A842,'Hospitalisation Details'!$A$1:$R$2344,16,0)</f>
        <v>R1011</v>
      </c>
      <c r="Q842" s="37">
        <f>VLOOKUP(A842,'Hospitalisation Details'!A841:R3184,18,0)</f>
        <v>60.910311327003754</v>
      </c>
    </row>
    <row r="843" spans="1:17" x14ac:dyDescent="0.25">
      <c r="A843" s="27" t="s">
        <v>1684</v>
      </c>
      <c r="B843" s="27" t="str">
        <f>VLOOKUP(A843,'Customer Name'!A842:E3177,4,0)</f>
        <v>Amy L.</v>
      </c>
      <c r="C843" s="27">
        <f>VLOOKUP(A843,Table7[#All],2,0)</f>
        <v>33.82</v>
      </c>
      <c r="D843" s="27">
        <f>VLOOKUP(A843,Table7[#All],3,0)</f>
        <v>5.89</v>
      </c>
      <c r="E843" s="27" t="str">
        <f>VLOOKUP(A843,Table7[#All],4,0)</f>
        <v>yes</v>
      </c>
      <c r="F843" s="27" t="str">
        <f>VLOOKUP(A843,Table7[#All],5,0)</f>
        <v>No</v>
      </c>
      <c r="G843" s="27" t="str">
        <f>VLOOKUP(A843,Table7[#All],6,0)</f>
        <v>No</v>
      </c>
      <c r="H843" s="27">
        <f>VLOOKUP(A843,'Medical Examination'!A842:M3177,11,0)</f>
        <v>2</v>
      </c>
      <c r="I843" s="27" t="str">
        <f>VLOOKUP(A843,'Medical Examination'!A842:M3177,10,0)</f>
        <v>No</v>
      </c>
      <c r="J843" s="27" t="str">
        <f>VLOOKUP(A843,'Medical Examination'!A842:M3177,12,0)</f>
        <v>Obesity</v>
      </c>
      <c r="K843" s="27" t="str">
        <f>VLOOKUP(A843,'Medical Examination'!A842:M3177,13,0)</f>
        <v>Prediabetes</v>
      </c>
      <c r="L843" s="27" t="str">
        <f>VLOOKUP(A843,'Hospitalisation Details'!A842:R3185,17,0)</f>
        <v>17-Dec-1966</v>
      </c>
      <c r="M843" s="28">
        <f>VLOOKUP(A843,'Hospitalisation Details'!$A$1:$R$2344,6,0)</f>
        <v>12643.38</v>
      </c>
      <c r="N843" s="27" t="str">
        <f>VLOOKUP(A843,'Hospitalisation Details'!$A$1:$R$2344,14,0)</f>
        <v>tier - 3</v>
      </c>
      <c r="O843" s="27" t="str">
        <f>VLOOKUP(A843,'Hospitalisation Details'!$A$1:$R$2344,15,0)</f>
        <v>tier - 1</v>
      </c>
      <c r="P843" s="27" t="str">
        <f>VLOOKUP(A843,'Hospitalisation Details'!$A$1:$R$2344,16,0)</f>
        <v>R1012</v>
      </c>
      <c r="Q843" s="37">
        <f>VLOOKUP(A843,'Hospitalisation Details'!A842:R3185,18,0)</f>
        <v>56.474981117824775</v>
      </c>
    </row>
    <row r="844" spans="1:17" x14ac:dyDescent="0.25">
      <c r="A844" s="27" t="s">
        <v>1686</v>
      </c>
      <c r="B844" s="27" t="str">
        <f>VLOOKUP(A844,'Customer Name'!A843:E3178,4,0)</f>
        <v>Katie J</v>
      </c>
      <c r="C844" s="27">
        <f>VLOOKUP(A844,Table7[#All],2,0)</f>
        <v>37.43</v>
      </c>
      <c r="D844" s="27">
        <f>VLOOKUP(A844,Table7[#All],3,0)</f>
        <v>4.97</v>
      </c>
      <c r="E844" s="27" t="str">
        <f>VLOOKUP(A844,Table7[#All],4,0)</f>
        <v>No</v>
      </c>
      <c r="F844" s="27" t="str">
        <f>VLOOKUP(A844,Table7[#All],5,0)</f>
        <v>No</v>
      </c>
      <c r="G844" s="27" t="str">
        <f>VLOOKUP(A844,Table7[#All],6,0)</f>
        <v>No</v>
      </c>
      <c r="H844" s="27">
        <f>VLOOKUP(A844,'Medical Examination'!A843:M3178,11,0)</f>
        <v>2</v>
      </c>
      <c r="I844" s="27" t="str">
        <f>VLOOKUP(A844,'Medical Examination'!A843:M3178,10,0)</f>
        <v>No</v>
      </c>
      <c r="J844" s="27" t="str">
        <f>VLOOKUP(A844,'Medical Examination'!A843:M3178,12,0)</f>
        <v>Obesity</v>
      </c>
      <c r="K844" s="27" t="str">
        <f>VLOOKUP(A844,'Medical Examination'!A843:M3178,13,0)</f>
        <v>Normal</v>
      </c>
      <c r="L844" s="27" t="str">
        <f>VLOOKUP(A844,'Hospitalisation Details'!A843:R3186,17,0)</f>
        <v>5-Sep-1972</v>
      </c>
      <c r="M844" s="28">
        <f>VLOOKUP(A844,'Hospitalisation Details'!$A$1:$R$2344,6,0)</f>
        <v>12640.24</v>
      </c>
      <c r="N844" s="27" t="str">
        <f>VLOOKUP(A844,'Hospitalisation Details'!$A$1:$R$2344,14,0)</f>
        <v>tier - 3</v>
      </c>
      <c r="O844" s="27" t="str">
        <f>VLOOKUP(A844,'Hospitalisation Details'!$A$1:$R$2344,15,0)</f>
        <v>tier - 1</v>
      </c>
      <c r="P844" s="27" t="str">
        <f>VLOOKUP(A844,'Hospitalisation Details'!$A$1:$R$2344,16,0)</f>
        <v>R1011</v>
      </c>
      <c r="Q844" s="37">
        <f>VLOOKUP(A844,'Hospitalisation Details'!A843:R3186,18,0)</f>
        <v>50.75427789185489</v>
      </c>
    </row>
    <row r="845" spans="1:17" x14ac:dyDescent="0.25">
      <c r="A845" s="27" t="s">
        <v>1688</v>
      </c>
      <c r="B845" s="27" t="str">
        <f>VLOOKUP(A845,'Customer Name'!A844:E3179,4,0)</f>
        <v>Laura E.</v>
      </c>
      <c r="C845" s="27">
        <f>VLOOKUP(A845,Table7[#All],2,0)</f>
        <v>30.5</v>
      </c>
      <c r="D845" s="27">
        <f>VLOOKUP(A845,Table7[#All],3,0)</f>
        <v>9.9</v>
      </c>
      <c r="E845" s="27" t="str">
        <f>VLOOKUP(A845,Table7[#All],4,0)</f>
        <v>No</v>
      </c>
      <c r="F845" s="27" t="str">
        <f>VLOOKUP(A845,Table7[#All],5,0)</f>
        <v>No</v>
      </c>
      <c r="G845" s="27" t="str">
        <f>VLOOKUP(A845,Table7[#All],6,0)</f>
        <v>No</v>
      </c>
      <c r="H845" s="27">
        <f>VLOOKUP(A845,'Medical Examination'!A844:M3179,11,0)</f>
        <v>0</v>
      </c>
      <c r="I845" s="27" t="str">
        <f>VLOOKUP(A845,'Medical Examination'!A844:M3179,10,0)</f>
        <v>No</v>
      </c>
      <c r="J845" s="27" t="str">
        <f>VLOOKUP(A845,'Medical Examination'!A844:M3179,12,0)</f>
        <v>Obesity</v>
      </c>
      <c r="K845" s="27" t="str">
        <f>VLOOKUP(A845,'Medical Examination'!A844:M3179,13,0)</f>
        <v>Diabetes</v>
      </c>
      <c r="L845" s="27" t="str">
        <f>VLOOKUP(A845,'Hospitalisation Details'!A844:R3187,17,0)</f>
        <v>22-Jul-1962</v>
      </c>
      <c r="M845" s="28">
        <f>VLOOKUP(A845,'Hospitalisation Details'!$A$1:$R$2344,6,0)</f>
        <v>12638.2</v>
      </c>
      <c r="N845" s="27" t="str">
        <f>VLOOKUP(A845,'Hospitalisation Details'!$A$1:$R$2344,14,0)</f>
        <v>tier - 3</v>
      </c>
      <c r="O845" s="27" t="str">
        <f>VLOOKUP(A845,'Hospitalisation Details'!$A$1:$R$2344,15,0)</f>
        <v>tier - 1</v>
      </c>
      <c r="P845" s="27" t="str">
        <f>VLOOKUP(A845,'Hospitalisation Details'!$A$1:$R$2344,16,0)</f>
        <v>R1011</v>
      </c>
      <c r="Q845" s="37">
        <f>VLOOKUP(A845,'Hospitalisation Details'!A844:R3187,18,0)</f>
        <v>60.880194303378225</v>
      </c>
    </row>
    <row r="846" spans="1:17" x14ac:dyDescent="0.25">
      <c r="A846" s="27" t="s">
        <v>1690</v>
      </c>
      <c r="B846" s="27" t="str">
        <f>VLOOKUP(A846,'Customer Name'!A845:E3180,4,0)</f>
        <v>.  Mayumi</v>
      </c>
      <c r="C846" s="27">
        <f>VLOOKUP(A846,Table7[#All],2,0)</f>
        <v>24.53</v>
      </c>
      <c r="D846" s="27">
        <f>VLOOKUP(A846,Table7[#All],3,0)</f>
        <v>9.0500000000000007</v>
      </c>
      <c r="E846" s="27" t="str">
        <f>VLOOKUP(A846,Table7[#All],4,0)</f>
        <v>No</v>
      </c>
      <c r="F846" s="27" t="str">
        <f>VLOOKUP(A846,Table7[#All],5,0)</f>
        <v>No</v>
      </c>
      <c r="G846" s="27" t="str">
        <f>VLOOKUP(A846,Table7[#All],6,0)</f>
        <v>No</v>
      </c>
      <c r="H846" s="27">
        <f>VLOOKUP(A846,'Medical Examination'!A845:M3180,11,0)</f>
        <v>0</v>
      </c>
      <c r="I846" s="27" t="str">
        <f>VLOOKUP(A846,'Medical Examination'!A845:M3180,10,0)</f>
        <v>No</v>
      </c>
      <c r="J846" s="27" t="str">
        <f>VLOOKUP(A846,'Medical Examination'!A845:M3180,12,0)</f>
        <v>Normal Weight</v>
      </c>
      <c r="K846" s="27" t="str">
        <f>VLOOKUP(A846,'Medical Examination'!A845:M3180,13,0)</f>
        <v>Diabetes</v>
      </c>
      <c r="L846" s="27" t="str">
        <f>VLOOKUP(A846,'Hospitalisation Details'!A845:R3188,17,0)</f>
        <v>22-Nov-1962</v>
      </c>
      <c r="M846" s="28">
        <f>VLOOKUP(A846,'Hospitalisation Details'!$A$1:$R$2344,6,0)</f>
        <v>12629.9</v>
      </c>
      <c r="N846" s="27" t="str">
        <f>VLOOKUP(A846,'Hospitalisation Details'!$A$1:$R$2344,14,0)</f>
        <v>tier - 3</v>
      </c>
      <c r="O846" s="27" t="str">
        <f>VLOOKUP(A846,'Hospitalisation Details'!$A$1:$R$2344,15,0)</f>
        <v>tier - 3</v>
      </c>
      <c r="P846" s="27" t="str">
        <f>VLOOKUP(A846,'Hospitalisation Details'!$A$1:$R$2344,16,0)</f>
        <v>R1013</v>
      </c>
      <c r="Q846" s="37">
        <f>VLOOKUP(A846,'Hospitalisation Details'!A845:R3188,18,0)</f>
        <v>60.543431221020093</v>
      </c>
    </row>
    <row r="847" spans="1:17" x14ac:dyDescent="0.25">
      <c r="A847" s="27" t="s">
        <v>1692</v>
      </c>
      <c r="B847" s="27" t="str">
        <f>VLOOKUP(A847,'Customer Name'!A846:E3181,4,0)</f>
        <v>Vanessa</v>
      </c>
      <c r="C847" s="27">
        <f>VLOOKUP(A847,Table7[#All],2,0)</f>
        <v>25.74</v>
      </c>
      <c r="D847" s="27">
        <f>VLOOKUP(A847,Table7[#All],3,0)</f>
        <v>10.93</v>
      </c>
      <c r="E847" s="27" t="str">
        <f>VLOOKUP(A847,Table7[#All],4,0)</f>
        <v>No</v>
      </c>
      <c r="F847" s="27" t="str">
        <f>VLOOKUP(A847,Table7[#All],5,0)</f>
        <v>No</v>
      </c>
      <c r="G847" s="27" t="str">
        <f>VLOOKUP(A847,Table7[#All],6,0)</f>
        <v>No</v>
      </c>
      <c r="H847" s="27">
        <f>VLOOKUP(A847,'Medical Examination'!A846:M3181,11,0)</f>
        <v>0</v>
      </c>
      <c r="I847" s="27" t="str">
        <f>VLOOKUP(A847,'Medical Examination'!A846:M3181,10,0)</f>
        <v>No</v>
      </c>
      <c r="J847" s="27" t="str">
        <f>VLOOKUP(A847,'Medical Examination'!A846:M3181,12,0)</f>
        <v>Overweight</v>
      </c>
      <c r="K847" s="27" t="str">
        <f>VLOOKUP(A847,'Medical Examination'!A846:M3181,13,0)</f>
        <v>Diabetes</v>
      </c>
      <c r="L847" s="27" t="str">
        <f>VLOOKUP(A847,'Hospitalisation Details'!A846:R3189,17,0)</f>
        <v>4-Oct-1965</v>
      </c>
      <c r="M847" s="28">
        <f>VLOOKUP(A847,'Hospitalisation Details'!$A$1:$R$2344,6,0)</f>
        <v>12629.17</v>
      </c>
      <c r="N847" s="27" t="str">
        <f>VLOOKUP(A847,'Hospitalisation Details'!$A$1:$R$2344,14,0)</f>
        <v>tier - 3</v>
      </c>
      <c r="O847" s="27" t="str">
        <f>VLOOKUP(A847,'Hospitalisation Details'!$A$1:$R$2344,15,0)</f>
        <v>tier - 1</v>
      </c>
      <c r="P847" s="27" t="str">
        <f>VLOOKUP(A847,'Hospitalisation Details'!$A$1:$R$2344,16,0)</f>
        <v>R1013</v>
      </c>
      <c r="Q847" s="37">
        <f>VLOOKUP(A847,'Hospitalisation Details'!A846:R3189,18,0)</f>
        <v>57.677572045106494</v>
      </c>
    </row>
    <row r="848" spans="1:17" x14ac:dyDescent="0.25">
      <c r="A848" s="27" t="s">
        <v>1694</v>
      </c>
      <c r="B848" s="27" t="str">
        <f>VLOOKUP(A848,'Customer Name'!A847:E3182,4,0)</f>
        <v>Natali N</v>
      </c>
      <c r="C848" s="27">
        <f>VLOOKUP(A848,Table7[#All],2,0)</f>
        <v>34.08</v>
      </c>
      <c r="D848" s="27">
        <f>VLOOKUP(A848,Table7[#All],3,0)</f>
        <v>7.58</v>
      </c>
      <c r="E848" s="27" t="str">
        <f>VLOOKUP(A848,Table7[#All],4,0)</f>
        <v>yes</v>
      </c>
      <c r="F848" s="27" t="str">
        <f>VLOOKUP(A848,Table7[#All],5,0)</f>
        <v>No</v>
      </c>
      <c r="G848" s="27" t="str">
        <f>VLOOKUP(A848,Table7[#All],6,0)</f>
        <v>No</v>
      </c>
      <c r="H848" s="27">
        <f>VLOOKUP(A848,'Medical Examination'!A847:M3182,11,0)</f>
        <v>2</v>
      </c>
      <c r="I848" s="27" t="str">
        <f>VLOOKUP(A848,'Medical Examination'!A847:M3182,10,0)</f>
        <v>No</v>
      </c>
      <c r="J848" s="27" t="str">
        <f>VLOOKUP(A848,'Medical Examination'!A847:M3182,12,0)</f>
        <v>Obesity</v>
      </c>
      <c r="K848" s="27" t="str">
        <f>VLOOKUP(A848,'Medical Examination'!A847:M3182,13,0)</f>
        <v>Diabetes</v>
      </c>
      <c r="L848" s="27" t="str">
        <f>VLOOKUP(A848,'Hospitalisation Details'!A847:R3190,17,0)</f>
        <v>28-Dec-1970</v>
      </c>
      <c r="M848" s="28">
        <f>VLOOKUP(A848,'Hospitalisation Details'!$A$1:$R$2344,6,0)</f>
        <v>12624.74</v>
      </c>
      <c r="N848" s="27" t="str">
        <f>VLOOKUP(A848,'Hospitalisation Details'!$A$1:$R$2344,14,0)</f>
        <v>tier - 3</v>
      </c>
      <c r="O848" s="27" t="str">
        <f>VLOOKUP(A848,'Hospitalisation Details'!$A$1:$R$2344,15,0)</f>
        <v>tier - 1</v>
      </c>
      <c r="P848" s="27" t="str">
        <f>VLOOKUP(A848,'Hospitalisation Details'!$A$1:$R$2344,16,0)</f>
        <v>R1012</v>
      </c>
      <c r="Q848" s="37">
        <f>VLOOKUP(A848,'Hospitalisation Details'!A847:R3190,18,0)</f>
        <v>52.444861329412355</v>
      </c>
    </row>
    <row r="849" spans="1:17" x14ac:dyDescent="0.25">
      <c r="A849" s="27" t="s">
        <v>1696</v>
      </c>
      <c r="B849" s="27" t="str">
        <f>VLOOKUP(A849,'Customer Name'!A848:E3183,4,0)</f>
        <v>Beth</v>
      </c>
      <c r="C849" s="27">
        <f>VLOOKUP(A849,Table7[#All],2,0)</f>
        <v>31.35</v>
      </c>
      <c r="D849" s="27">
        <f>VLOOKUP(A849,Table7[#All],3,0)</f>
        <v>11</v>
      </c>
      <c r="E849" s="27" t="str">
        <f>VLOOKUP(A849,Table7[#All],4,0)</f>
        <v>yes</v>
      </c>
      <c r="F849" s="27" t="str">
        <f>VLOOKUP(A849,Table7[#All],5,0)</f>
        <v>No</v>
      </c>
      <c r="G849" s="27" t="str">
        <f>VLOOKUP(A849,Table7[#All],6,0)</f>
        <v>Yes</v>
      </c>
      <c r="H849" s="27">
        <f>VLOOKUP(A849,'Medical Examination'!A848:M3183,11,0)</f>
        <v>1</v>
      </c>
      <c r="I849" s="27" t="str">
        <f>VLOOKUP(A849,'Medical Examination'!A848:M3183,10,0)</f>
        <v>No</v>
      </c>
      <c r="J849" s="27" t="str">
        <f>VLOOKUP(A849,'Medical Examination'!A848:M3183,12,0)</f>
        <v>Obesity</v>
      </c>
      <c r="K849" s="27" t="str">
        <f>VLOOKUP(A849,'Medical Examination'!A848:M3183,13,0)</f>
        <v>Diabetes</v>
      </c>
      <c r="L849" s="27" t="str">
        <f>VLOOKUP(A849,'Hospitalisation Details'!A848:R3191,17,0)</f>
        <v>19-Aug-1963</v>
      </c>
      <c r="M849" s="28">
        <f>VLOOKUP(A849,'Hospitalisation Details'!$A$1:$R$2344,6,0)</f>
        <v>12622.18</v>
      </c>
      <c r="N849" s="27" t="str">
        <f>VLOOKUP(A849,'Hospitalisation Details'!$A$1:$R$2344,14,0)</f>
        <v>tier - 3</v>
      </c>
      <c r="O849" s="27" t="str">
        <f>VLOOKUP(A849,'Hospitalisation Details'!$A$1:$R$2344,15,0)</f>
        <v>tier - 1</v>
      </c>
      <c r="P849" s="27" t="str">
        <f>VLOOKUP(A849,'Hospitalisation Details'!$A$1:$R$2344,16,0)</f>
        <v>R1012</v>
      </c>
      <c r="Q849" s="37">
        <f>VLOOKUP(A849,'Hospitalisation Details'!A848:R3191,18,0)</f>
        <v>59.803545780969479</v>
      </c>
    </row>
    <row r="850" spans="1:17" x14ac:dyDescent="0.25">
      <c r="A850" s="27" t="s">
        <v>1698</v>
      </c>
      <c r="B850" s="27" t="str">
        <f>VLOOKUP(A850,'Customer Name'!A849:E3184,4,0)</f>
        <v>Alex</v>
      </c>
      <c r="C850" s="27">
        <f>VLOOKUP(A850,Table7[#All],2,0)</f>
        <v>26.79</v>
      </c>
      <c r="D850" s="27">
        <f>VLOOKUP(A850,Table7[#All],3,0)</f>
        <v>5.0599999999999996</v>
      </c>
      <c r="E850" s="27" t="str">
        <f>VLOOKUP(A850,Table7[#All],4,0)</f>
        <v>No</v>
      </c>
      <c r="F850" s="27" t="str">
        <f>VLOOKUP(A850,Table7[#All],5,0)</f>
        <v>No</v>
      </c>
      <c r="G850" s="27" t="str">
        <f>VLOOKUP(A850,Table7[#All],6,0)</f>
        <v>No</v>
      </c>
      <c r="H850" s="27">
        <f>VLOOKUP(A850,'Medical Examination'!A849:M3184,11,0)</f>
        <v>1</v>
      </c>
      <c r="I850" s="27" t="str">
        <f>VLOOKUP(A850,'Medical Examination'!A849:M3184,10,0)</f>
        <v>No</v>
      </c>
      <c r="J850" s="27" t="str">
        <f>VLOOKUP(A850,'Medical Examination'!A849:M3184,12,0)</f>
        <v>Overweight</v>
      </c>
      <c r="K850" s="27" t="str">
        <f>VLOOKUP(A850,'Medical Examination'!A849:M3184,13,0)</f>
        <v>Normal</v>
      </c>
      <c r="L850" s="27" t="str">
        <f>VLOOKUP(A850,'Hospitalisation Details'!A849:R3192,17,0)</f>
        <v>18-Nov-1998</v>
      </c>
      <c r="M850" s="28">
        <f>VLOOKUP(A850,'Hospitalisation Details'!$A$1:$R$2344,6,0)</f>
        <v>12609.89</v>
      </c>
      <c r="N850" s="27" t="str">
        <f>VLOOKUP(A850,'Hospitalisation Details'!$A$1:$R$2344,14,0)</f>
        <v>tier - 3</v>
      </c>
      <c r="O850" s="27" t="str">
        <f>VLOOKUP(A850,'Hospitalisation Details'!$A$1:$R$2344,15,0)</f>
        <v>tier - 3</v>
      </c>
      <c r="P850" s="27" t="str">
        <f>VLOOKUP(A850,'Hospitalisation Details'!$A$1:$R$2344,16,0)</f>
        <v>R1012</v>
      </c>
      <c r="Q850" s="37">
        <f>VLOOKUP(A850,'Hospitalisation Details'!A849:R3192,18,0)</f>
        <v>24.554338668913228</v>
      </c>
    </row>
    <row r="851" spans="1:17" x14ac:dyDescent="0.25">
      <c r="A851" s="27" t="s">
        <v>1700</v>
      </c>
      <c r="B851" s="27" t="str">
        <f>VLOOKUP(A851,'Customer Name'!A850:E3185,4,0)</f>
        <v>Spencer</v>
      </c>
      <c r="C851" s="27">
        <f>VLOOKUP(A851,Table7[#All],2,0)</f>
        <v>42.78</v>
      </c>
      <c r="D851" s="27">
        <f>VLOOKUP(A851,Table7[#All],3,0)</f>
        <v>6.11</v>
      </c>
      <c r="E851" s="27" t="str">
        <f>VLOOKUP(A851,Table7[#All],4,0)</f>
        <v>yes</v>
      </c>
      <c r="F851" s="27" t="str">
        <f>VLOOKUP(A851,Table7[#All],5,0)</f>
        <v>No</v>
      </c>
      <c r="G851" s="27" t="str">
        <f>VLOOKUP(A851,Table7[#All],6,0)</f>
        <v>No</v>
      </c>
      <c r="H851" s="27">
        <f>VLOOKUP(A851,'Medical Examination'!A850:M3185,11,0)</f>
        <v>1</v>
      </c>
      <c r="I851" s="27" t="str">
        <f>VLOOKUP(A851,'Medical Examination'!A850:M3185,10,0)</f>
        <v>No</v>
      </c>
      <c r="J851" s="27" t="str">
        <f>VLOOKUP(A851,'Medical Examination'!A850:M3185,12,0)</f>
        <v>Obesity</v>
      </c>
      <c r="K851" s="27" t="str">
        <f>VLOOKUP(A851,'Medical Examination'!A850:M3185,13,0)</f>
        <v>Prediabetes</v>
      </c>
      <c r="L851" s="27" t="str">
        <f>VLOOKUP(A851,'Hospitalisation Details'!A850:R3193,17,0)</f>
        <v>11-Aug-1988</v>
      </c>
      <c r="M851" s="28">
        <f>VLOOKUP(A851,'Hospitalisation Details'!$A$1:$R$2344,6,0)</f>
        <v>12600.46</v>
      </c>
      <c r="N851" s="27" t="str">
        <f>VLOOKUP(A851,'Hospitalisation Details'!$A$1:$R$2344,14,0)</f>
        <v>tier - 3</v>
      </c>
      <c r="O851" s="27" t="str">
        <f>VLOOKUP(A851,'Hospitalisation Details'!$A$1:$R$2344,15,0)</f>
        <v>tier - 1</v>
      </c>
      <c r="P851" s="27" t="str">
        <f>VLOOKUP(A851,'Hospitalisation Details'!$A$1:$R$2344,16,0)</f>
        <v>R1023</v>
      </c>
      <c r="Q851" s="37">
        <f>VLOOKUP(A851,'Hospitalisation Details'!A850:R3193,18,0)</f>
        <v>34.822724161533195</v>
      </c>
    </row>
    <row r="852" spans="1:17" x14ac:dyDescent="0.25">
      <c r="A852" s="27" t="s">
        <v>1702</v>
      </c>
      <c r="B852" s="27" t="str">
        <f>VLOOKUP(A852,'Customer Name'!A851:E3186,4,0)</f>
        <v>Andee W.</v>
      </c>
      <c r="C852" s="27">
        <f>VLOOKUP(A852,Table7[#All],2,0)</f>
        <v>46.75</v>
      </c>
      <c r="D852" s="27">
        <f>VLOOKUP(A852,Table7[#All],3,0)</f>
        <v>6.66</v>
      </c>
      <c r="E852" s="27" t="str">
        <f>VLOOKUP(A852,Table7[#All],4,0)</f>
        <v>yes</v>
      </c>
      <c r="F852" s="27" t="str">
        <f>VLOOKUP(A852,Table7[#All],5,0)</f>
        <v>No</v>
      </c>
      <c r="G852" s="27" t="str">
        <f>VLOOKUP(A852,Table7[#All],6,0)</f>
        <v>No</v>
      </c>
      <c r="H852" s="27">
        <f>VLOOKUP(A852,'Medical Examination'!A851:M3186,11,0)</f>
        <v>2</v>
      </c>
      <c r="I852" s="27" t="str">
        <f>VLOOKUP(A852,'Medical Examination'!A851:M3186,10,0)</f>
        <v>No</v>
      </c>
      <c r="J852" s="27" t="str">
        <f>VLOOKUP(A852,'Medical Examination'!A851:M3186,12,0)</f>
        <v>Obesity</v>
      </c>
      <c r="K852" s="27" t="str">
        <f>VLOOKUP(A852,'Medical Examination'!A851:M3186,13,0)</f>
        <v>Diabetes</v>
      </c>
      <c r="L852" s="27" t="str">
        <f>VLOOKUP(A852,'Hospitalisation Details'!A851:R3194,17,0)</f>
        <v>18-Jun-1970</v>
      </c>
      <c r="M852" s="28">
        <f>VLOOKUP(A852,'Hospitalisation Details'!$A$1:$R$2344,6,0)</f>
        <v>12592.53</v>
      </c>
      <c r="N852" s="27" t="str">
        <f>VLOOKUP(A852,'Hospitalisation Details'!$A$1:$R$2344,14,0)</f>
        <v>tier - 3</v>
      </c>
      <c r="O852" s="27" t="str">
        <f>VLOOKUP(A852,'Hospitalisation Details'!$A$1:$R$2344,15,0)</f>
        <v>tier - 2</v>
      </c>
      <c r="P852" s="27" t="str">
        <f>VLOOKUP(A852,'Hospitalisation Details'!$A$1:$R$2344,16,0)</f>
        <v>R1013</v>
      </c>
      <c r="Q852" s="37">
        <f>VLOOKUP(A852,'Hospitalisation Details'!A851:R3194,18,0)</f>
        <v>52.973279926988795</v>
      </c>
    </row>
    <row r="853" spans="1:17" x14ac:dyDescent="0.25">
      <c r="A853" s="27" t="s">
        <v>1704</v>
      </c>
      <c r="B853" s="27" t="str">
        <f>VLOOKUP(A853,'Customer Name'!A852:E3187,4,0)</f>
        <v>.  Amy</v>
      </c>
      <c r="C853" s="27">
        <f>VLOOKUP(A853,Table7[#All],2,0)</f>
        <v>32.15</v>
      </c>
      <c r="D853" s="27">
        <f>VLOOKUP(A853,Table7[#All],3,0)</f>
        <v>4.0199999999999996</v>
      </c>
      <c r="E853" s="27" t="str">
        <f>VLOOKUP(A853,Table7[#All],4,0)</f>
        <v>yes</v>
      </c>
      <c r="F853" s="27" t="str">
        <f>VLOOKUP(A853,Table7[#All],5,0)</f>
        <v>No</v>
      </c>
      <c r="G853" s="27" t="str">
        <f>VLOOKUP(A853,Table7[#All],6,0)</f>
        <v>Yes</v>
      </c>
      <c r="H853" s="27">
        <f>VLOOKUP(A853,'Medical Examination'!A852:M3187,11,0)</f>
        <v>1</v>
      </c>
      <c r="I853" s="27" t="str">
        <f>VLOOKUP(A853,'Medical Examination'!A852:M3187,10,0)</f>
        <v>No</v>
      </c>
      <c r="J853" s="27" t="str">
        <f>VLOOKUP(A853,'Medical Examination'!A852:M3187,12,0)</f>
        <v>Obesity</v>
      </c>
      <c r="K853" s="27" t="str">
        <f>VLOOKUP(A853,'Medical Examination'!A852:M3187,13,0)</f>
        <v>Normal</v>
      </c>
      <c r="L853" s="27" t="str">
        <f>VLOOKUP(A853,'Hospitalisation Details'!A852:R3195,17,0)</f>
        <v>26-Nov-1969</v>
      </c>
      <c r="M853" s="28">
        <f>VLOOKUP(A853,'Hospitalisation Details'!$A$1:$R$2344,6,0)</f>
        <v>12579.92</v>
      </c>
      <c r="N853" s="27" t="str">
        <f>VLOOKUP(A853,'Hospitalisation Details'!$A$1:$R$2344,14,0)</f>
        <v>tier - 3</v>
      </c>
      <c r="O853" s="27" t="str">
        <f>VLOOKUP(A853,'Hospitalisation Details'!$A$1:$R$2344,15,0)</f>
        <v>tier - 1</v>
      </c>
      <c r="P853" s="27" t="str">
        <f>VLOOKUP(A853,'Hospitalisation Details'!$A$1:$R$2344,16,0)</f>
        <v>R1025</v>
      </c>
      <c r="Q853" s="37">
        <f>VLOOKUP(A853,'Hospitalisation Details'!A852:R3195,18,0)</f>
        <v>53.532457188371168</v>
      </c>
    </row>
    <row r="854" spans="1:17" x14ac:dyDescent="0.25">
      <c r="A854" s="27" t="s">
        <v>1706</v>
      </c>
      <c r="B854" s="27" t="str">
        <f>VLOOKUP(A854,'Customer Name'!A853:E3188,4,0)</f>
        <v>Joshua</v>
      </c>
      <c r="C854" s="27">
        <f>VLOOKUP(A854,Table7[#All],2,0)</f>
        <v>43.4</v>
      </c>
      <c r="D854" s="27">
        <f>VLOOKUP(A854,Table7[#All],3,0)</f>
        <v>8.81</v>
      </c>
      <c r="E854" s="27" t="str">
        <f>VLOOKUP(A854,Table7[#All],4,0)</f>
        <v>yes</v>
      </c>
      <c r="F854" s="27" t="str">
        <f>VLOOKUP(A854,Table7[#All],5,0)</f>
        <v>No</v>
      </c>
      <c r="G854" s="27" t="str">
        <f>VLOOKUP(A854,Table7[#All],6,0)</f>
        <v>No</v>
      </c>
      <c r="H854" s="27">
        <f>VLOOKUP(A854,'Medical Examination'!A853:M3188,11,0)</f>
        <v>2</v>
      </c>
      <c r="I854" s="27" t="str">
        <f>VLOOKUP(A854,'Medical Examination'!A853:M3188,10,0)</f>
        <v>No</v>
      </c>
      <c r="J854" s="27" t="str">
        <f>VLOOKUP(A854,'Medical Examination'!A853:M3188,12,0)</f>
        <v>Obesity</v>
      </c>
      <c r="K854" s="27" t="str">
        <f>VLOOKUP(A854,'Medical Examination'!A853:M3188,13,0)</f>
        <v>Diabetes</v>
      </c>
      <c r="L854" s="27" t="str">
        <f>VLOOKUP(A854,'Hospitalisation Details'!A853:R3196,17,0)</f>
        <v>28-Nov-1961</v>
      </c>
      <c r="M854" s="28">
        <f>VLOOKUP(A854,'Hospitalisation Details'!$A$1:$R$2344,6,0)</f>
        <v>12574.05</v>
      </c>
      <c r="N854" s="27" t="str">
        <f>VLOOKUP(A854,'Hospitalisation Details'!$A$1:$R$2344,14,0)</f>
        <v>tier - 3</v>
      </c>
      <c r="O854" s="27" t="str">
        <f>VLOOKUP(A854,'Hospitalisation Details'!$A$1:$R$2344,15,0)</f>
        <v>tier - 1</v>
      </c>
      <c r="P854" s="27" t="str">
        <f>VLOOKUP(A854,'Hospitalisation Details'!$A$1:$R$2344,16,0)</f>
        <v>R1011</v>
      </c>
      <c r="Q854" s="37">
        <f>VLOOKUP(A854,'Hospitalisation Details'!A853:R3196,18,0)</f>
        <v>61.526988265971319</v>
      </c>
    </row>
    <row r="855" spans="1:17" x14ac:dyDescent="0.25">
      <c r="A855" s="27" t="s">
        <v>1708</v>
      </c>
      <c r="B855" s="27" t="str">
        <f>VLOOKUP(A855,'Customer Name'!A854:E3189,4,0)</f>
        <v>C Fred</v>
      </c>
      <c r="C855" s="27">
        <f>VLOOKUP(A855,Table7[#All],2,0)</f>
        <v>31.57</v>
      </c>
      <c r="D855" s="27">
        <f>VLOOKUP(A855,Table7[#All],3,0)</f>
        <v>7.92</v>
      </c>
      <c r="E855" s="27" t="str">
        <f>VLOOKUP(A855,Table7[#All],4,0)</f>
        <v>yes</v>
      </c>
      <c r="F855" s="27" t="str">
        <f>VLOOKUP(A855,Table7[#All],5,0)</f>
        <v>No</v>
      </c>
      <c r="G855" s="27" t="str">
        <f>VLOOKUP(A855,Table7[#All],6,0)</f>
        <v>No</v>
      </c>
      <c r="H855" s="27">
        <f>VLOOKUP(A855,'Medical Examination'!A854:M3189,11,0)</f>
        <v>2</v>
      </c>
      <c r="I855" s="27" t="str">
        <f>VLOOKUP(A855,'Medical Examination'!A854:M3189,10,0)</f>
        <v>No</v>
      </c>
      <c r="J855" s="27" t="str">
        <f>VLOOKUP(A855,'Medical Examination'!A854:M3189,12,0)</f>
        <v>Obesity</v>
      </c>
      <c r="K855" s="27" t="str">
        <f>VLOOKUP(A855,'Medical Examination'!A854:M3189,13,0)</f>
        <v>Diabetes</v>
      </c>
      <c r="L855" s="27" t="str">
        <f>VLOOKUP(A855,'Hospitalisation Details'!A854:R3197,17,0)</f>
        <v>28-Nov-1961</v>
      </c>
      <c r="M855" s="28">
        <f>VLOOKUP(A855,'Hospitalisation Details'!$A$1:$R$2344,6,0)</f>
        <v>12557.61</v>
      </c>
      <c r="N855" s="27" t="str">
        <f>VLOOKUP(A855,'Hospitalisation Details'!$A$1:$R$2344,14,0)</f>
        <v>tier - 3</v>
      </c>
      <c r="O855" s="27" t="str">
        <f>VLOOKUP(A855,'Hospitalisation Details'!$A$1:$R$2344,15,0)</f>
        <v>tier - 3</v>
      </c>
      <c r="P855" s="27" t="str">
        <f>VLOOKUP(A855,'Hospitalisation Details'!$A$1:$R$2344,16,0)</f>
        <v>R1013</v>
      </c>
      <c r="Q855" s="37">
        <f>VLOOKUP(A855,'Hospitalisation Details'!A854:R3197,18,0)</f>
        <v>61.526988265971319</v>
      </c>
    </row>
    <row r="856" spans="1:17" x14ac:dyDescent="0.25">
      <c r="A856" s="27" t="s">
        <v>1710</v>
      </c>
      <c r="B856" s="27" t="str">
        <f>VLOOKUP(A856,'Customer Name'!A855:E3190,4,0)</f>
        <v>Jeremy</v>
      </c>
      <c r="C856" s="27">
        <f>VLOOKUP(A856,Table7[#All],2,0)</f>
        <v>24.32</v>
      </c>
      <c r="D856" s="27">
        <f>VLOOKUP(A856,Table7[#All],3,0)</f>
        <v>7.48</v>
      </c>
      <c r="E856" s="27" t="str">
        <f>VLOOKUP(A856,Table7[#All],4,0)</f>
        <v>No</v>
      </c>
      <c r="F856" s="27" t="str">
        <f>VLOOKUP(A856,Table7[#All],5,0)</f>
        <v>No</v>
      </c>
      <c r="G856" s="27" t="str">
        <f>VLOOKUP(A856,Table7[#All],6,0)</f>
        <v>No</v>
      </c>
      <c r="H856" s="27">
        <f>VLOOKUP(A856,'Medical Examination'!A855:M3190,11,0)</f>
        <v>0</v>
      </c>
      <c r="I856" s="27" t="str">
        <f>VLOOKUP(A856,'Medical Examination'!A855:M3190,10,0)</f>
        <v>No</v>
      </c>
      <c r="J856" s="27" t="str">
        <f>VLOOKUP(A856,'Medical Examination'!A855:M3190,12,0)</f>
        <v>Normal Weight</v>
      </c>
      <c r="K856" s="27" t="str">
        <f>VLOOKUP(A856,'Medical Examination'!A855:M3190,13,0)</f>
        <v>Diabetes</v>
      </c>
      <c r="L856" s="27" t="str">
        <f>VLOOKUP(A856,'Hospitalisation Details'!A855:R3198,17,0)</f>
        <v>16-Oct-1962</v>
      </c>
      <c r="M856" s="28">
        <f>VLOOKUP(A856,'Hospitalisation Details'!$A$1:$R$2344,6,0)</f>
        <v>12523.6</v>
      </c>
      <c r="N856" s="27" t="str">
        <f>VLOOKUP(A856,'Hospitalisation Details'!$A$1:$R$2344,14,0)</f>
        <v>tier - 3</v>
      </c>
      <c r="O856" s="27" t="str">
        <f>VLOOKUP(A856,'Hospitalisation Details'!$A$1:$R$2344,15,0)</f>
        <v>tier - 3</v>
      </c>
      <c r="P856" s="27" t="str">
        <f>VLOOKUP(A856,'Hospitalisation Details'!$A$1:$R$2344,16,0)</f>
        <v>R1012</v>
      </c>
      <c r="Q856" s="37">
        <f>VLOOKUP(A856,'Hospitalisation Details'!A855:R3198,18,0)</f>
        <v>60.644733936851402</v>
      </c>
    </row>
    <row r="857" spans="1:17" x14ac:dyDescent="0.25">
      <c r="A857" s="27" t="s">
        <v>1712</v>
      </c>
      <c r="B857" s="27" t="str">
        <f>VLOOKUP(A857,'Customer Name'!A856:E3191,4,0)</f>
        <v>Patrick Sr.</v>
      </c>
      <c r="C857" s="27">
        <f>VLOOKUP(A857,Table7[#All],2,0)</f>
        <v>31.07</v>
      </c>
      <c r="D857" s="27">
        <f>VLOOKUP(A857,Table7[#All],3,0)</f>
        <v>4.62</v>
      </c>
      <c r="E857" s="27" t="str">
        <f>VLOOKUP(A857,Table7[#All],4,0)</f>
        <v>yes</v>
      </c>
      <c r="F857" s="27" t="str">
        <f>VLOOKUP(A857,Table7[#All],5,0)</f>
        <v>No</v>
      </c>
      <c r="G857" s="27" t="str">
        <f>VLOOKUP(A857,Table7[#All],6,0)</f>
        <v>No</v>
      </c>
      <c r="H857" s="27">
        <f>VLOOKUP(A857,'Medical Examination'!A856:M3191,11,0)</f>
        <v>2</v>
      </c>
      <c r="I857" s="27" t="str">
        <f>VLOOKUP(A857,'Medical Examination'!A856:M3191,10,0)</f>
        <v>No</v>
      </c>
      <c r="J857" s="27" t="str">
        <f>VLOOKUP(A857,'Medical Examination'!A856:M3191,12,0)</f>
        <v>Obesity</v>
      </c>
      <c r="K857" s="27" t="str">
        <f>VLOOKUP(A857,'Medical Examination'!A856:M3191,13,0)</f>
        <v>Normal</v>
      </c>
      <c r="L857" s="27" t="str">
        <f>VLOOKUP(A857,'Hospitalisation Details'!A856:R3199,17,0)</f>
        <v>12-Jul-1966</v>
      </c>
      <c r="M857" s="28">
        <f>VLOOKUP(A857,'Hospitalisation Details'!$A$1:$R$2344,6,0)</f>
        <v>12499.88</v>
      </c>
      <c r="N857" s="27" t="str">
        <f>VLOOKUP(A857,'Hospitalisation Details'!$A$1:$R$2344,14,0)</f>
        <v>tier - 3</v>
      </c>
      <c r="O857" s="27" t="str">
        <f>VLOOKUP(A857,'Hospitalisation Details'!$A$1:$R$2344,15,0)</f>
        <v>tier - 2</v>
      </c>
      <c r="P857" s="27" t="str">
        <f>VLOOKUP(A857,'Hospitalisation Details'!$A$1:$R$2344,16,0)</f>
        <v>R1012</v>
      </c>
      <c r="Q857" s="37">
        <f>VLOOKUP(A857,'Hospitalisation Details'!A856:R3199,18,0)</f>
        <v>56.907571752265859</v>
      </c>
    </row>
    <row r="858" spans="1:17" x14ac:dyDescent="0.25">
      <c r="A858" s="27" t="s">
        <v>1714</v>
      </c>
      <c r="B858" s="27" t="str">
        <f>VLOOKUP(A858,'Customer Name'!A857:E3192,4,0)</f>
        <v>Kelly M.</v>
      </c>
      <c r="C858" s="27">
        <f>VLOOKUP(A858,Table7[#All],2,0)</f>
        <v>35.814999999999998</v>
      </c>
      <c r="D858" s="27">
        <f>VLOOKUP(A858,Table7[#All],3,0)</f>
        <v>8.4700000000000006</v>
      </c>
      <c r="E858" s="27" t="str">
        <f>VLOOKUP(A858,Table7[#All],4,0)</f>
        <v>No</v>
      </c>
      <c r="F858" s="27" t="str">
        <f>VLOOKUP(A858,Table7[#All],5,0)</f>
        <v>No</v>
      </c>
      <c r="G858" s="27" t="str">
        <f>VLOOKUP(A858,Table7[#All],6,0)</f>
        <v>No</v>
      </c>
      <c r="H858" s="27">
        <f>VLOOKUP(A858,'Medical Examination'!A857:M3192,11,0)</f>
        <v>0</v>
      </c>
      <c r="I858" s="27" t="str">
        <f>VLOOKUP(A858,'Medical Examination'!A857:M3192,10,0)</f>
        <v>No</v>
      </c>
      <c r="J858" s="27" t="str">
        <f>VLOOKUP(A858,'Medical Examination'!A857:M3192,12,0)</f>
        <v>Obesity</v>
      </c>
      <c r="K858" s="27" t="str">
        <f>VLOOKUP(A858,'Medical Examination'!A857:M3192,13,0)</f>
        <v>Diabetes</v>
      </c>
      <c r="L858" s="27" t="str">
        <f>VLOOKUP(A858,'Hospitalisation Details'!A857:R3200,17,0)</f>
        <v>3-Dec-1968</v>
      </c>
      <c r="M858" s="28">
        <f>VLOOKUP(A858,'Hospitalisation Details'!$A$1:$R$2344,6,0)</f>
        <v>12495.29</v>
      </c>
      <c r="N858" s="27" t="str">
        <f>VLOOKUP(A858,'Hospitalisation Details'!$A$1:$R$2344,14,0)</f>
        <v>tier - 3</v>
      </c>
      <c r="O858" s="27" t="str">
        <f>VLOOKUP(A858,'Hospitalisation Details'!$A$1:$R$2344,15,0)</f>
        <v>tier - 3</v>
      </c>
      <c r="P858" s="27" t="str">
        <f>VLOOKUP(A858,'Hospitalisation Details'!$A$1:$R$2344,16,0)</f>
        <v>R1012</v>
      </c>
      <c r="Q858" s="37">
        <f>VLOOKUP(A858,'Hospitalisation Details'!A857:R3200,18,0)</f>
        <v>54.510609171800134</v>
      </c>
    </row>
    <row r="859" spans="1:17" x14ac:dyDescent="0.25">
      <c r="A859" s="27" t="s">
        <v>1716</v>
      </c>
      <c r="B859" s="27" t="str">
        <f>VLOOKUP(A859,'Customer Name'!A858:E3193,4,0)</f>
        <v>Katherine</v>
      </c>
      <c r="C859" s="27">
        <f>VLOOKUP(A859,Table7[#All],2,0)</f>
        <v>40.81</v>
      </c>
      <c r="D859" s="27">
        <f>VLOOKUP(A859,Table7[#All],3,0)</f>
        <v>10.58</v>
      </c>
      <c r="E859" s="27" t="str">
        <f>VLOOKUP(A859,Table7[#All],4,0)</f>
        <v>yes</v>
      </c>
      <c r="F859" s="27" t="str">
        <f>VLOOKUP(A859,Table7[#All],5,0)</f>
        <v>No</v>
      </c>
      <c r="G859" s="27" t="str">
        <f>VLOOKUP(A859,Table7[#All],6,0)</f>
        <v>No</v>
      </c>
      <c r="H859" s="27">
        <f>VLOOKUP(A859,'Medical Examination'!A858:M3193,11,0)</f>
        <v>0</v>
      </c>
      <c r="I859" s="27" t="str">
        <f>VLOOKUP(A859,'Medical Examination'!A858:M3193,10,0)</f>
        <v>No</v>
      </c>
      <c r="J859" s="27" t="str">
        <f>VLOOKUP(A859,'Medical Examination'!A858:M3193,12,0)</f>
        <v>Obesity</v>
      </c>
      <c r="K859" s="27" t="str">
        <f>VLOOKUP(A859,'Medical Examination'!A858:M3193,13,0)</f>
        <v>Diabetes</v>
      </c>
      <c r="L859" s="27" t="str">
        <f>VLOOKUP(A859,'Hospitalisation Details'!A858:R3201,17,0)</f>
        <v>1-Sep-1967</v>
      </c>
      <c r="M859" s="28">
        <f>VLOOKUP(A859,'Hospitalisation Details'!$A$1:$R$2344,6,0)</f>
        <v>12485.8</v>
      </c>
      <c r="N859" s="27" t="str">
        <f>VLOOKUP(A859,'Hospitalisation Details'!$A$1:$R$2344,14,0)</f>
        <v>tier - 3</v>
      </c>
      <c r="O859" s="27" t="str">
        <f>VLOOKUP(A859,'Hospitalisation Details'!$A$1:$R$2344,15,0)</f>
        <v>tier - 3</v>
      </c>
      <c r="P859" s="27" t="str">
        <f>VLOOKUP(A859,'Hospitalisation Details'!$A$1:$R$2344,16,0)</f>
        <v>R1013</v>
      </c>
      <c r="Q859" s="37">
        <f>VLOOKUP(A859,'Hospitalisation Details'!A858:R3201,18,0)</f>
        <v>55.767952351217637</v>
      </c>
    </row>
    <row r="860" spans="1:17" x14ac:dyDescent="0.25">
      <c r="A860" s="27" t="s">
        <v>1718</v>
      </c>
      <c r="B860" s="27" t="str">
        <f>VLOOKUP(A860,'Customer Name'!A859:E3194,4,0)</f>
        <v>Keila L</v>
      </c>
      <c r="C860" s="27">
        <f>VLOOKUP(A860,Table7[#All],2,0)</f>
        <v>24.605</v>
      </c>
      <c r="D860" s="27">
        <f>VLOOKUP(A860,Table7[#All],3,0)</f>
        <v>7.48</v>
      </c>
      <c r="E860" s="27" t="str">
        <f>VLOOKUP(A860,Table7[#All],4,0)</f>
        <v>No</v>
      </c>
      <c r="F860" s="27" t="str">
        <f>VLOOKUP(A860,Table7[#All],5,0)</f>
        <v>No</v>
      </c>
      <c r="G860" s="27" t="str">
        <f>VLOOKUP(A860,Table7[#All],6,0)</f>
        <v>No</v>
      </c>
      <c r="H860" s="27">
        <f>VLOOKUP(A860,'Medical Examination'!A859:M3194,11,0)</f>
        <v>0</v>
      </c>
      <c r="I860" s="27" t="str">
        <f>VLOOKUP(A860,'Medical Examination'!A859:M3194,10,0)</f>
        <v>No</v>
      </c>
      <c r="J860" s="27" t="str">
        <f>VLOOKUP(A860,'Medical Examination'!A859:M3194,12,0)</f>
        <v>Normal Weight</v>
      </c>
      <c r="K860" s="27" t="str">
        <f>VLOOKUP(A860,'Medical Examination'!A859:M3194,13,0)</f>
        <v>Diabetes</v>
      </c>
      <c r="L860" s="27" t="str">
        <f>VLOOKUP(A860,'Hospitalisation Details'!A859:R3202,17,0)</f>
        <v>12-Nov-1968</v>
      </c>
      <c r="M860" s="28">
        <f>VLOOKUP(A860,'Hospitalisation Details'!$A$1:$R$2344,6,0)</f>
        <v>12479.71</v>
      </c>
      <c r="N860" s="27" t="str">
        <f>VLOOKUP(A860,'Hospitalisation Details'!$A$1:$R$2344,14,0)</f>
        <v>tier - 3</v>
      </c>
      <c r="O860" s="27" t="str">
        <f>VLOOKUP(A860,'Hospitalisation Details'!$A$1:$R$2344,15,0)</f>
        <v>tier - 3</v>
      </c>
      <c r="P860" s="27" t="str">
        <f>VLOOKUP(A860,'Hospitalisation Details'!$A$1:$R$2344,16,0)</f>
        <v>R1012</v>
      </c>
      <c r="Q860" s="37">
        <f>VLOOKUP(A860,'Hospitalisation Details'!A859:R3202,18,0)</f>
        <v>54.568104038329913</v>
      </c>
    </row>
    <row r="861" spans="1:17" x14ac:dyDescent="0.25">
      <c r="A861" s="27" t="s">
        <v>1720</v>
      </c>
      <c r="B861" s="27" t="str">
        <f>VLOOKUP(A861,'Customer Name'!A860:E3195,4,0)</f>
        <v>Zanae E</v>
      </c>
      <c r="C861" s="27">
        <f>VLOOKUP(A861,Table7[#All],2,0)</f>
        <v>21.47</v>
      </c>
      <c r="D861" s="27">
        <f>VLOOKUP(A861,Table7[#All],3,0)</f>
        <v>7.82</v>
      </c>
      <c r="E861" s="27" t="str">
        <f>VLOOKUP(A861,Table7[#All],4,0)</f>
        <v>No</v>
      </c>
      <c r="F861" s="27" t="str">
        <f>VLOOKUP(A861,Table7[#All],5,0)</f>
        <v>No</v>
      </c>
      <c r="G861" s="27" t="str">
        <f>VLOOKUP(A861,Table7[#All],6,0)</f>
        <v>No</v>
      </c>
      <c r="H861" s="27">
        <f>VLOOKUP(A861,'Medical Examination'!A860:M3195,11,0)</f>
        <v>0</v>
      </c>
      <c r="I861" s="27" t="str">
        <f>VLOOKUP(A861,'Medical Examination'!A860:M3195,10,0)</f>
        <v>No</v>
      </c>
      <c r="J861" s="27" t="str">
        <f>VLOOKUP(A861,'Medical Examination'!A860:M3195,12,0)</f>
        <v>Normal Weight</v>
      </c>
      <c r="K861" s="27" t="str">
        <f>VLOOKUP(A861,'Medical Examination'!A860:M3195,13,0)</f>
        <v>Diabetes</v>
      </c>
      <c r="L861" s="27" t="str">
        <f>VLOOKUP(A861,'Hospitalisation Details'!A860:R3203,17,0)</f>
        <v>26-Nov-1968</v>
      </c>
      <c r="M861" s="28">
        <f>VLOOKUP(A861,'Hospitalisation Details'!$A$1:$R$2344,6,0)</f>
        <v>12475.35</v>
      </c>
      <c r="N861" s="27" t="str">
        <f>VLOOKUP(A861,'Hospitalisation Details'!$A$1:$R$2344,14,0)</f>
        <v>tier - 3</v>
      </c>
      <c r="O861" s="27" t="str">
        <f>VLOOKUP(A861,'Hospitalisation Details'!$A$1:$R$2344,15,0)</f>
        <v>tier - 1</v>
      </c>
      <c r="P861" s="27" t="str">
        <f>VLOOKUP(A861,'Hospitalisation Details'!$A$1:$R$2344,16,0)</f>
        <v>R1012</v>
      </c>
      <c r="Q861" s="37">
        <f>VLOOKUP(A861,'Hospitalisation Details'!A860:R3203,18,0)</f>
        <v>54.529774127310063</v>
      </c>
    </row>
    <row r="862" spans="1:17" x14ac:dyDescent="0.25">
      <c r="A862" s="27" t="s">
        <v>1722</v>
      </c>
      <c r="B862" s="27" t="str">
        <f>VLOOKUP(A862,'Customer Name'!A861:E3196,4,0)</f>
        <v>Alex</v>
      </c>
      <c r="C862" s="27">
        <f>VLOOKUP(A862,Table7[#All],2,0)</f>
        <v>52.89</v>
      </c>
      <c r="D862" s="27">
        <f>VLOOKUP(A862,Table7[#All],3,0)</f>
        <v>4.96</v>
      </c>
      <c r="E862" s="27" t="str">
        <f>VLOOKUP(A862,Table7[#All],4,0)</f>
        <v>yes</v>
      </c>
      <c r="F862" s="27" t="str">
        <f>VLOOKUP(A862,Table7[#All],5,0)</f>
        <v>No</v>
      </c>
      <c r="G862" s="27" t="str">
        <f>VLOOKUP(A862,Table7[#All],6,0)</f>
        <v>No</v>
      </c>
      <c r="H862" s="27">
        <f>VLOOKUP(A862,'Medical Examination'!A861:M3196,11,0)</f>
        <v>1</v>
      </c>
      <c r="I862" s="27" t="str">
        <f>VLOOKUP(A862,'Medical Examination'!A861:M3196,10,0)</f>
        <v>No</v>
      </c>
      <c r="J862" s="27" t="str">
        <f>VLOOKUP(A862,'Medical Examination'!A861:M3196,12,0)</f>
        <v>Obesity</v>
      </c>
      <c r="K862" s="27" t="str">
        <f>VLOOKUP(A862,'Medical Examination'!A861:M3196,13,0)</f>
        <v>Normal</v>
      </c>
      <c r="L862" s="27" t="str">
        <f>VLOOKUP(A862,'Hospitalisation Details'!A861:R3204,17,0)</f>
        <v>9-Aug-1995</v>
      </c>
      <c r="M862" s="28">
        <f>VLOOKUP(A862,'Hospitalisation Details'!$A$1:$R$2344,6,0)</f>
        <v>12452.25</v>
      </c>
      <c r="N862" s="27" t="str">
        <f>VLOOKUP(A862,'Hospitalisation Details'!$A$1:$R$2344,14,0)</f>
        <v>tier - 3</v>
      </c>
      <c r="O862" s="27" t="str">
        <f>VLOOKUP(A862,'Hospitalisation Details'!$A$1:$R$2344,15,0)</f>
        <v>tier - 3</v>
      </c>
      <c r="P862" s="27" t="str">
        <f>VLOOKUP(A862,'Hospitalisation Details'!$A$1:$R$2344,16,0)</f>
        <v>R1012</v>
      </c>
      <c r="Q862" s="37">
        <f>VLOOKUP(A862,'Hospitalisation Details'!A861:R3204,18,0)</f>
        <v>27.830910120845921</v>
      </c>
    </row>
    <row r="863" spans="1:17" x14ac:dyDescent="0.25">
      <c r="A863" s="27" t="s">
        <v>1724</v>
      </c>
      <c r="B863" s="27" t="str">
        <f>VLOOKUP(A863,'Customer Name'!A862:E3197,4,0)</f>
        <v>Kathryn</v>
      </c>
      <c r="C863" s="27">
        <f>VLOOKUP(A863,Table7[#All],2,0)</f>
        <v>32.965000000000003</v>
      </c>
      <c r="D863" s="27">
        <f>VLOOKUP(A863,Table7[#All],3,0)</f>
        <v>6.15</v>
      </c>
      <c r="E863" s="27" t="str">
        <f>VLOOKUP(A863,Table7[#All],4,0)</f>
        <v>yes</v>
      </c>
      <c r="F863" s="27" t="str">
        <f>VLOOKUP(A863,Table7[#All],5,0)</f>
        <v>No</v>
      </c>
      <c r="G863" s="27" t="str">
        <f>VLOOKUP(A863,Table7[#All],6,0)</f>
        <v>No</v>
      </c>
      <c r="H863" s="27">
        <f>VLOOKUP(A863,'Medical Examination'!A862:M3197,11,0)</f>
        <v>1</v>
      </c>
      <c r="I863" s="27" t="str">
        <f>VLOOKUP(A863,'Medical Examination'!A862:M3197,10,0)</f>
        <v>No</v>
      </c>
      <c r="J863" s="27" t="str">
        <f>VLOOKUP(A863,'Medical Examination'!A862:M3197,12,0)</f>
        <v>Obesity</v>
      </c>
      <c r="K863" s="27" t="str">
        <f>VLOOKUP(A863,'Medical Examination'!A862:M3197,13,0)</f>
        <v>Prediabetes</v>
      </c>
      <c r="L863" s="27" t="str">
        <f>VLOOKUP(A863,'Hospitalisation Details'!A862:R3205,17,0)</f>
        <v>4-Aug-1964</v>
      </c>
      <c r="M863" s="28">
        <f>VLOOKUP(A863,'Hospitalisation Details'!$A$1:$R$2344,6,0)</f>
        <v>12430.95</v>
      </c>
      <c r="N863" s="27" t="str">
        <f>VLOOKUP(A863,'Hospitalisation Details'!$A$1:$R$2344,14,0)</f>
        <v>tier - 3</v>
      </c>
      <c r="O863" s="27" t="str">
        <f>VLOOKUP(A863,'Hospitalisation Details'!$A$1:$R$2344,15,0)</f>
        <v>tier - 3</v>
      </c>
      <c r="P863" s="27" t="str">
        <f>VLOOKUP(A863,'Hospitalisation Details'!$A$1:$R$2344,16,0)</f>
        <v>R1024</v>
      </c>
      <c r="Q863" s="37">
        <f>VLOOKUP(A863,'Hospitalisation Details'!A862:R3205,18,0)</f>
        <v>58.841889117043124</v>
      </c>
    </row>
    <row r="864" spans="1:17" x14ac:dyDescent="0.25">
      <c r="A864" s="27" t="s">
        <v>1726</v>
      </c>
      <c r="B864" s="27" t="str">
        <f>VLOOKUP(A864,'Customer Name'!A863:E3198,4,0)</f>
        <v>Jason L.</v>
      </c>
      <c r="C864" s="27">
        <f>VLOOKUP(A864,Table7[#All],2,0)</f>
        <v>36.799999999999997</v>
      </c>
      <c r="D864" s="27">
        <f>VLOOKUP(A864,Table7[#All],3,0)</f>
        <v>4.62</v>
      </c>
      <c r="E864" s="27" t="str">
        <f>VLOOKUP(A864,Table7[#All],4,0)</f>
        <v>No</v>
      </c>
      <c r="F864" s="27" t="str">
        <f>VLOOKUP(A864,Table7[#All],5,0)</f>
        <v>No</v>
      </c>
      <c r="G864" s="27" t="str">
        <f>VLOOKUP(A864,Table7[#All],6,0)</f>
        <v>Yes</v>
      </c>
      <c r="H864" s="27">
        <f>VLOOKUP(A864,'Medical Examination'!A863:M3198,11,0)</f>
        <v>1</v>
      </c>
      <c r="I864" s="27" t="str">
        <f>VLOOKUP(A864,'Medical Examination'!A863:M3198,10,0)</f>
        <v>No</v>
      </c>
      <c r="J864" s="27" t="str">
        <f>VLOOKUP(A864,'Medical Examination'!A863:M3198,12,0)</f>
        <v>Obesity</v>
      </c>
      <c r="K864" s="27" t="str">
        <f>VLOOKUP(A864,'Medical Examination'!A863:M3198,13,0)</f>
        <v>Normal</v>
      </c>
      <c r="L864" s="27" t="str">
        <f>VLOOKUP(A864,'Hospitalisation Details'!A863:R3206,17,0)</f>
        <v>14-Jul-1979</v>
      </c>
      <c r="M864" s="28">
        <f>VLOOKUP(A864,'Hospitalisation Details'!$A$1:$R$2344,6,0)</f>
        <v>12408.29</v>
      </c>
      <c r="N864" s="27" t="str">
        <f>VLOOKUP(A864,'Hospitalisation Details'!$A$1:$R$2344,14,0)</f>
        <v>tier - 3</v>
      </c>
      <c r="O864" s="27" t="str">
        <f>VLOOKUP(A864,'Hospitalisation Details'!$A$1:$R$2344,15,0)</f>
        <v>tier - 1</v>
      </c>
      <c r="P864" s="27" t="str">
        <f>VLOOKUP(A864,'Hospitalisation Details'!$A$1:$R$2344,16,0)</f>
        <v>R1022</v>
      </c>
      <c r="Q864" s="37">
        <f>VLOOKUP(A864,'Hospitalisation Details'!A863:R3206,18,0)</f>
        <v>43.902105135069355</v>
      </c>
    </row>
    <row r="865" spans="1:17" x14ac:dyDescent="0.25">
      <c r="A865" s="27" t="s">
        <v>1728</v>
      </c>
      <c r="B865" s="27" t="str">
        <f>VLOOKUP(A865,'Customer Name'!A864:E3199,4,0)</f>
        <v>Benjamin J.</v>
      </c>
      <c r="C865" s="27">
        <f>VLOOKUP(A865,Table7[#All],2,0)</f>
        <v>34.299999999999997</v>
      </c>
      <c r="D865" s="27">
        <f>VLOOKUP(A865,Table7[#All],3,0)</f>
        <v>4.87</v>
      </c>
      <c r="E865" s="27" t="str">
        <f>VLOOKUP(A865,Table7[#All],4,0)</f>
        <v>No</v>
      </c>
      <c r="F865" s="27" t="str">
        <f>VLOOKUP(A865,Table7[#All],5,0)</f>
        <v>No</v>
      </c>
      <c r="G865" s="27" t="str">
        <f>VLOOKUP(A865,Table7[#All],6,0)</f>
        <v>No</v>
      </c>
      <c r="H865" s="27">
        <f>VLOOKUP(A865,'Medical Examination'!A864:M3199,11,0)</f>
        <v>2</v>
      </c>
      <c r="I865" s="27" t="str">
        <f>VLOOKUP(A865,'Medical Examination'!A864:M3199,10,0)</f>
        <v>No</v>
      </c>
      <c r="J865" s="27" t="str">
        <f>VLOOKUP(A865,'Medical Examination'!A864:M3199,12,0)</f>
        <v>Obesity</v>
      </c>
      <c r="K865" s="27" t="str">
        <f>VLOOKUP(A865,'Medical Examination'!A864:M3199,13,0)</f>
        <v>Normal</v>
      </c>
      <c r="L865" s="27" t="str">
        <f>VLOOKUP(A865,'Hospitalisation Details'!A864:R3207,17,0)</f>
        <v>21-Aug-1972</v>
      </c>
      <c r="M865" s="28">
        <f>VLOOKUP(A865,'Hospitalisation Details'!$A$1:$R$2344,6,0)</f>
        <v>12407.3</v>
      </c>
      <c r="N865" s="27" t="str">
        <f>VLOOKUP(A865,'Hospitalisation Details'!$A$1:$R$2344,14,0)</f>
        <v>tier - 3</v>
      </c>
      <c r="O865" s="27" t="str">
        <f>VLOOKUP(A865,'Hospitalisation Details'!$A$1:$R$2344,15,0)</f>
        <v>tier - 2</v>
      </c>
      <c r="P865" s="27" t="str">
        <f>VLOOKUP(A865,'Hospitalisation Details'!$A$1:$R$2344,16,0)</f>
        <v>R1021</v>
      </c>
      <c r="Q865" s="37">
        <f>VLOOKUP(A865,'Hospitalisation Details'!A864:R3207,18,0)</f>
        <v>50.795345653661876</v>
      </c>
    </row>
    <row r="866" spans="1:17" x14ac:dyDescent="0.25">
      <c r="A866" s="27" t="s">
        <v>1730</v>
      </c>
      <c r="B866" s="27" t="str">
        <f>VLOOKUP(A866,'Customer Name'!A865:E3200,4,0)</f>
        <v>Steven M.</v>
      </c>
      <c r="C866" s="27">
        <f>VLOOKUP(A866,Table7[#All],2,0)</f>
        <v>35.244999999999997</v>
      </c>
      <c r="D866" s="27">
        <f>VLOOKUP(A866,Table7[#All],3,0)</f>
        <v>4.63</v>
      </c>
      <c r="E866" s="27" t="str">
        <f>VLOOKUP(A866,Table7[#All],4,0)</f>
        <v>No</v>
      </c>
      <c r="F866" s="27" t="str">
        <f>VLOOKUP(A866,Table7[#All],5,0)</f>
        <v>No</v>
      </c>
      <c r="G866" s="27" t="str">
        <f>VLOOKUP(A866,Table7[#All],6,0)</f>
        <v>No</v>
      </c>
      <c r="H866" s="27">
        <f>VLOOKUP(A866,'Medical Examination'!A865:M3200,11,0)</f>
        <v>0</v>
      </c>
      <c r="I866" s="27" t="str">
        <f>VLOOKUP(A866,'Medical Examination'!A865:M3200,10,0)</f>
        <v>No</v>
      </c>
      <c r="J866" s="27" t="str">
        <f>VLOOKUP(A866,'Medical Examination'!A865:M3200,12,0)</f>
        <v>Obesity</v>
      </c>
      <c r="K866" s="27" t="str">
        <f>VLOOKUP(A866,'Medical Examination'!A865:M3200,13,0)</f>
        <v>Normal</v>
      </c>
      <c r="L866" s="27" t="str">
        <f>VLOOKUP(A866,'Hospitalisation Details'!A865:R3208,17,0)</f>
        <v>29-Dec-1989</v>
      </c>
      <c r="M866" s="28">
        <f>VLOOKUP(A866,'Hospitalisation Details'!$A$1:$R$2344,6,0)</f>
        <v>12404.88</v>
      </c>
      <c r="N866" s="27" t="str">
        <f>VLOOKUP(A866,'Hospitalisation Details'!$A$1:$R$2344,14,0)</f>
        <v>tier - 3</v>
      </c>
      <c r="O866" s="27" t="str">
        <f>VLOOKUP(A866,'Hospitalisation Details'!$A$1:$R$2344,15,0)</f>
        <v>tier - 3</v>
      </c>
      <c r="P866" s="27" t="str">
        <f>VLOOKUP(A866,'Hospitalisation Details'!$A$1:$R$2344,16,0)</f>
        <v>R1016</v>
      </c>
      <c r="Q866" s="37">
        <f>VLOOKUP(A866,'Hospitalisation Details'!A865:R3208,18,0)</f>
        <v>33.442071501212546</v>
      </c>
    </row>
    <row r="867" spans="1:17" x14ac:dyDescent="0.25">
      <c r="A867" s="27" t="s">
        <v>1732</v>
      </c>
      <c r="B867" s="27" t="str">
        <f>VLOOKUP(A867,'Customer Name'!A866:E3201,4,0)</f>
        <v>.  Erika</v>
      </c>
      <c r="C867" s="27">
        <f>VLOOKUP(A867,Table7[#All],2,0)</f>
        <v>26.23</v>
      </c>
      <c r="D867" s="27">
        <f>VLOOKUP(A867,Table7[#All],3,0)</f>
        <v>11.93</v>
      </c>
      <c r="E867" s="27" t="str">
        <f>VLOOKUP(A867,Table7[#All],4,0)</f>
        <v>No</v>
      </c>
      <c r="F867" s="27" t="str">
        <f>VLOOKUP(A867,Table7[#All],5,0)</f>
        <v>No</v>
      </c>
      <c r="G867" s="27" t="str">
        <f>VLOOKUP(A867,Table7[#All],6,0)</f>
        <v>No</v>
      </c>
      <c r="H867" s="27">
        <f>VLOOKUP(A867,'Medical Examination'!A866:M3201,11,0)</f>
        <v>0</v>
      </c>
      <c r="I867" s="27" t="str">
        <f>VLOOKUP(A867,'Medical Examination'!A866:M3201,10,0)</f>
        <v>No</v>
      </c>
      <c r="J867" s="27" t="str">
        <f>VLOOKUP(A867,'Medical Examination'!A866:M3201,12,0)</f>
        <v>Overweight</v>
      </c>
      <c r="K867" s="27" t="str">
        <f>VLOOKUP(A867,'Medical Examination'!A866:M3201,13,0)</f>
        <v>Diabetes</v>
      </c>
      <c r="L867" s="27" t="str">
        <f>VLOOKUP(A867,'Hospitalisation Details'!A866:R3209,17,0)</f>
        <v>26-Sep-1962</v>
      </c>
      <c r="M867" s="28">
        <f>VLOOKUP(A867,'Hospitalisation Details'!$A$1:$R$2344,6,0)</f>
        <v>12369.89</v>
      </c>
      <c r="N867" s="27" t="str">
        <f>VLOOKUP(A867,'Hospitalisation Details'!$A$1:$R$2344,14,0)</f>
        <v>tier - 3</v>
      </c>
      <c r="O867" s="27" t="str">
        <f>VLOOKUP(A867,'Hospitalisation Details'!$A$1:$R$2344,15,0)</f>
        <v>tier - 2</v>
      </c>
      <c r="P867" s="27" t="str">
        <f>VLOOKUP(A867,'Hospitalisation Details'!$A$1:$R$2344,16,0)</f>
        <v>R1024</v>
      </c>
      <c r="Q867" s="37">
        <f>VLOOKUP(A867,'Hospitalisation Details'!A866:R3209,18,0)</f>
        <v>60.699492161625081</v>
      </c>
    </row>
    <row r="868" spans="1:17" x14ac:dyDescent="0.25">
      <c r="A868" s="27" t="s">
        <v>1734</v>
      </c>
      <c r="B868" s="27" t="str">
        <f>VLOOKUP(A868,'Customer Name'!A867:E3202,4,0)</f>
        <v>Chad</v>
      </c>
      <c r="C868" s="27">
        <f>VLOOKUP(A868,Table7[#All],2,0)</f>
        <v>36.1</v>
      </c>
      <c r="D868" s="27">
        <f>VLOOKUP(A868,Table7[#All],3,0)</f>
        <v>5.65</v>
      </c>
      <c r="E868" s="27" t="str">
        <f>VLOOKUP(A868,Table7[#All],4,0)</f>
        <v>yes</v>
      </c>
      <c r="F868" s="27" t="str">
        <f>VLOOKUP(A868,Table7[#All],5,0)</f>
        <v>No</v>
      </c>
      <c r="G868" s="27" t="str">
        <f>VLOOKUP(A868,Table7[#All],6,0)</f>
        <v>No</v>
      </c>
      <c r="H868" s="27">
        <f>VLOOKUP(A868,'Medical Examination'!A867:M3202,11,0)</f>
        <v>2</v>
      </c>
      <c r="I868" s="27" t="str">
        <f>VLOOKUP(A868,'Medical Examination'!A867:M3202,10,0)</f>
        <v>No</v>
      </c>
      <c r="J868" s="27" t="str">
        <f>VLOOKUP(A868,'Medical Examination'!A867:M3202,12,0)</f>
        <v>Obesity</v>
      </c>
      <c r="K868" s="27" t="str">
        <f>VLOOKUP(A868,'Medical Examination'!A867:M3202,13,0)</f>
        <v>Normal</v>
      </c>
      <c r="L868" s="27" t="str">
        <f>VLOOKUP(A868,'Hospitalisation Details'!A867:R3210,17,0)</f>
        <v>29-Dec-1966</v>
      </c>
      <c r="M868" s="28">
        <f>VLOOKUP(A868,'Hospitalisation Details'!$A$1:$R$2344,6,0)</f>
        <v>12363.55</v>
      </c>
      <c r="N868" s="27" t="str">
        <f>VLOOKUP(A868,'Hospitalisation Details'!$A$1:$R$2344,14,0)</f>
        <v>tier - 3</v>
      </c>
      <c r="O868" s="27" t="str">
        <f>VLOOKUP(A868,'Hospitalisation Details'!$A$1:$R$2344,15,0)</f>
        <v>tier - 3</v>
      </c>
      <c r="P868" s="27" t="str">
        <f>VLOOKUP(A868,'Hospitalisation Details'!$A$1:$R$2344,16,0)</f>
        <v>R1011</v>
      </c>
      <c r="Q868" s="37">
        <f>VLOOKUP(A868,'Hospitalisation Details'!A867:R3210,18,0)</f>
        <v>56.442126132930511</v>
      </c>
    </row>
    <row r="869" spans="1:17" x14ac:dyDescent="0.25">
      <c r="A869" s="27" t="s">
        <v>1736</v>
      </c>
      <c r="B869" s="27" t="str">
        <f>VLOOKUP(A869,'Customer Name'!A868:E3203,4,0)</f>
        <v>Mark</v>
      </c>
      <c r="C869" s="27">
        <f>VLOOKUP(A869,Table7[#All],2,0)</f>
        <v>37.1</v>
      </c>
      <c r="D869" s="27">
        <f>VLOOKUP(A869,Table7[#All],3,0)</f>
        <v>11.21</v>
      </c>
      <c r="E869" s="27" t="str">
        <f>VLOOKUP(A869,Table7[#All],4,0)</f>
        <v>yes</v>
      </c>
      <c r="F869" s="27" t="str">
        <f>VLOOKUP(A869,Table7[#All],5,0)</f>
        <v>No</v>
      </c>
      <c r="G869" s="27" t="str">
        <f>VLOOKUP(A869,Table7[#All],6,0)</f>
        <v>Yes</v>
      </c>
      <c r="H869" s="27">
        <f>VLOOKUP(A869,'Medical Examination'!A868:M3203,11,0)</f>
        <v>1</v>
      </c>
      <c r="I869" s="27" t="str">
        <f>VLOOKUP(A869,'Medical Examination'!A868:M3203,10,0)</f>
        <v>No</v>
      </c>
      <c r="J869" s="27" t="str">
        <f>VLOOKUP(A869,'Medical Examination'!A868:M3203,12,0)</f>
        <v>Obesity</v>
      </c>
      <c r="K869" s="27" t="str">
        <f>VLOOKUP(A869,'Medical Examination'!A868:M3203,13,0)</f>
        <v>Diabetes</v>
      </c>
      <c r="L869" s="27" t="str">
        <f>VLOOKUP(A869,'Hospitalisation Details'!A868:R3211,17,0)</f>
        <v>22-Sep-1963</v>
      </c>
      <c r="M869" s="28">
        <f>VLOOKUP(A869,'Hospitalisation Details'!$A$1:$R$2344,6,0)</f>
        <v>12347.17</v>
      </c>
      <c r="N869" s="27" t="str">
        <f>VLOOKUP(A869,'Hospitalisation Details'!$A$1:$R$2344,14,0)</f>
        <v>tier - 3</v>
      </c>
      <c r="O869" s="27" t="str">
        <f>VLOOKUP(A869,'Hospitalisation Details'!$A$1:$R$2344,15,0)</f>
        <v>tier - 3</v>
      </c>
      <c r="P869" s="27" t="str">
        <f>VLOOKUP(A869,'Hospitalisation Details'!$A$1:$R$2344,16,0)</f>
        <v>R1011</v>
      </c>
      <c r="Q869" s="37">
        <f>VLOOKUP(A869,'Hospitalisation Details'!A868:R3211,18,0)</f>
        <v>59.710457809694795</v>
      </c>
    </row>
    <row r="870" spans="1:17" x14ac:dyDescent="0.25">
      <c r="A870" s="27" t="s">
        <v>1738</v>
      </c>
      <c r="B870" s="27" t="str">
        <f>VLOOKUP(A870,'Customer Name'!A869:E3204,4,0)</f>
        <v>David</v>
      </c>
      <c r="C870" s="27">
        <f>VLOOKUP(A870,Table7[#All],2,0)</f>
        <v>27.5</v>
      </c>
      <c r="D870" s="27">
        <f>VLOOKUP(A870,Table7[#All],3,0)</f>
        <v>10.62</v>
      </c>
      <c r="E870" s="27" t="str">
        <f>VLOOKUP(A870,Table7[#All],4,0)</f>
        <v>yes</v>
      </c>
      <c r="F870" s="27" t="str">
        <f>VLOOKUP(A870,Table7[#All],5,0)</f>
        <v>No</v>
      </c>
      <c r="G870" s="27" t="str">
        <f>VLOOKUP(A870,Table7[#All],6,0)</f>
        <v>Yes</v>
      </c>
      <c r="H870" s="27">
        <f>VLOOKUP(A870,'Medical Examination'!A869:M3204,11,0)</f>
        <v>1</v>
      </c>
      <c r="I870" s="27" t="str">
        <f>VLOOKUP(A870,'Medical Examination'!A869:M3204,10,0)</f>
        <v>No</v>
      </c>
      <c r="J870" s="27" t="str">
        <f>VLOOKUP(A870,'Medical Examination'!A869:M3204,12,0)</f>
        <v>Overweight</v>
      </c>
      <c r="K870" s="27" t="str">
        <f>VLOOKUP(A870,'Medical Examination'!A869:M3204,13,0)</f>
        <v>Diabetes</v>
      </c>
      <c r="L870" s="27" t="str">
        <f>VLOOKUP(A870,'Hospitalisation Details'!A869:R3212,17,0)</f>
        <v>2-Aug-1963</v>
      </c>
      <c r="M870" s="28">
        <f>VLOOKUP(A870,'Hospitalisation Details'!$A$1:$R$2344,6,0)</f>
        <v>12333.83</v>
      </c>
      <c r="N870" s="27" t="str">
        <f>VLOOKUP(A870,'Hospitalisation Details'!$A$1:$R$2344,14,0)</f>
        <v>tier - 3</v>
      </c>
      <c r="O870" s="27" t="str">
        <f>VLOOKUP(A870,'Hospitalisation Details'!$A$1:$R$2344,15,0)</f>
        <v>tier - 2</v>
      </c>
      <c r="P870" s="27" t="str">
        <f>VLOOKUP(A870,'Hospitalisation Details'!$A$1:$R$2344,16,0)</f>
        <v>R1011</v>
      </c>
      <c r="Q870" s="37">
        <f>VLOOKUP(A870,'Hospitalisation Details'!A869:R3212,18,0)</f>
        <v>59.850089766606821</v>
      </c>
    </row>
    <row r="871" spans="1:17" x14ac:dyDescent="0.25">
      <c r="A871" s="27" t="s">
        <v>1740</v>
      </c>
      <c r="B871" s="27" t="str">
        <f>VLOOKUP(A871,'Customer Name'!A870:E3205,4,0)</f>
        <v>Matthew R</v>
      </c>
      <c r="C871" s="27">
        <f>VLOOKUP(A871,Table7[#All],2,0)</f>
        <v>24.7</v>
      </c>
      <c r="D871" s="27">
        <f>VLOOKUP(A871,Table7[#All],3,0)</f>
        <v>10.7</v>
      </c>
      <c r="E871" s="27" t="str">
        <f>VLOOKUP(A871,Table7[#All],4,0)</f>
        <v>yes</v>
      </c>
      <c r="F871" s="27" t="str">
        <f>VLOOKUP(A871,Table7[#All],5,0)</f>
        <v>No</v>
      </c>
      <c r="G871" s="27" t="str">
        <f>VLOOKUP(A871,Table7[#All],6,0)</f>
        <v>Yes</v>
      </c>
      <c r="H871" s="27">
        <f>VLOOKUP(A871,'Medical Examination'!A870:M3205,11,0)</f>
        <v>1</v>
      </c>
      <c r="I871" s="27" t="str">
        <f>VLOOKUP(A871,'Medical Examination'!A870:M3205,10,0)</f>
        <v>No</v>
      </c>
      <c r="J871" s="27" t="str">
        <f>VLOOKUP(A871,'Medical Examination'!A870:M3205,12,0)</f>
        <v>Normal Weight</v>
      </c>
      <c r="K871" s="27" t="str">
        <f>VLOOKUP(A871,'Medical Examination'!A870:M3205,13,0)</f>
        <v>Diabetes</v>
      </c>
      <c r="L871" s="27" t="str">
        <f>VLOOKUP(A871,'Hospitalisation Details'!A870:R3213,17,0)</f>
        <v>29-Aug-1963</v>
      </c>
      <c r="M871" s="28">
        <f>VLOOKUP(A871,'Hospitalisation Details'!$A$1:$R$2344,6,0)</f>
        <v>12323.94</v>
      </c>
      <c r="N871" s="27" t="str">
        <f>VLOOKUP(A871,'Hospitalisation Details'!$A$1:$R$2344,14,0)</f>
        <v>tier - 3</v>
      </c>
      <c r="O871" s="27" t="str">
        <f>VLOOKUP(A871,'Hospitalisation Details'!$A$1:$R$2344,15,0)</f>
        <v>tier - 3</v>
      </c>
      <c r="P871" s="27" t="str">
        <f>VLOOKUP(A871,'Hospitalisation Details'!$A$1:$R$2344,16,0)</f>
        <v>R1017</v>
      </c>
      <c r="Q871" s="37">
        <f>VLOOKUP(A871,'Hospitalisation Details'!A870:R3213,18,0)</f>
        <v>59.776166965888692</v>
      </c>
    </row>
    <row r="872" spans="1:17" x14ac:dyDescent="0.25">
      <c r="A872" s="27" t="s">
        <v>1742</v>
      </c>
      <c r="B872" s="27" t="str">
        <f>VLOOKUP(A872,'Customer Name'!A871:E3206,4,0)</f>
        <v>.  Orla</v>
      </c>
      <c r="C872" s="27">
        <f>VLOOKUP(A872,Table7[#All],2,0)</f>
        <v>26.78</v>
      </c>
      <c r="D872" s="27">
        <f>VLOOKUP(A872,Table7[#All],3,0)</f>
        <v>10.02</v>
      </c>
      <c r="E872" s="27" t="str">
        <f>VLOOKUP(A872,Table7[#All],4,0)</f>
        <v>yes</v>
      </c>
      <c r="F872" s="27" t="str">
        <f>VLOOKUP(A872,Table7[#All],5,0)</f>
        <v>No</v>
      </c>
      <c r="G872" s="27" t="str">
        <f>VLOOKUP(A872,Table7[#All],6,0)</f>
        <v>Yes</v>
      </c>
      <c r="H872" s="27">
        <f>VLOOKUP(A872,'Medical Examination'!A871:M3206,11,0)</f>
        <v>1</v>
      </c>
      <c r="I872" s="27" t="str">
        <f>VLOOKUP(A872,'Medical Examination'!A871:M3206,10,0)</f>
        <v>No</v>
      </c>
      <c r="J872" s="27" t="str">
        <f>VLOOKUP(A872,'Medical Examination'!A871:M3206,12,0)</f>
        <v>Overweight</v>
      </c>
      <c r="K872" s="27" t="str">
        <f>VLOOKUP(A872,'Medical Examination'!A871:M3206,13,0)</f>
        <v>Diabetes</v>
      </c>
      <c r="L872" s="27" t="str">
        <f>VLOOKUP(A872,'Hospitalisation Details'!A871:R3214,17,0)</f>
        <v>28-Oct-1963</v>
      </c>
      <c r="M872" s="28">
        <f>VLOOKUP(A872,'Hospitalisation Details'!$A$1:$R$2344,6,0)</f>
        <v>12299.59</v>
      </c>
      <c r="N872" s="27" t="str">
        <f>VLOOKUP(A872,'Hospitalisation Details'!$A$1:$R$2344,14,0)</f>
        <v>tier - 3</v>
      </c>
      <c r="O872" s="27" t="str">
        <f>VLOOKUP(A872,'Hospitalisation Details'!$A$1:$R$2344,15,0)</f>
        <v>tier - 1</v>
      </c>
      <c r="P872" s="27" t="str">
        <f>VLOOKUP(A872,'Hospitalisation Details'!$A$1:$R$2344,16,0)</f>
        <v>R1025</v>
      </c>
      <c r="Q872" s="37">
        <f>VLOOKUP(A872,'Hospitalisation Details'!A871:R3214,18,0)</f>
        <v>59.611894075403953</v>
      </c>
    </row>
    <row r="873" spans="1:17" x14ac:dyDescent="0.25">
      <c r="A873" s="27" t="s">
        <v>1744</v>
      </c>
      <c r="B873" s="27" t="str">
        <f>VLOOKUP(A873,'Customer Name'!A872:E3207,4,0)</f>
        <v>Shaista S</v>
      </c>
      <c r="C873" s="27">
        <f>VLOOKUP(A873,Table7[#All],2,0)</f>
        <v>45.8</v>
      </c>
      <c r="D873" s="27">
        <f>VLOOKUP(A873,Table7[#All],3,0)</f>
        <v>4.8499999999999996</v>
      </c>
      <c r="E873" s="27" t="str">
        <f>VLOOKUP(A873,Table7[#All],4,0)</f>
        <v>No</v>
      </c>
      <c r="F873" s="27" t="str">
        <f>VLOOKUP(A873,Table7[#All],5,0)</f>
        <v>No</v>
      </c>
      <c r="G873" s="27" t="str">
        <f>VLOOKUP(A873,Table7[#All],6,0)</f>
        <v>No</v>
      </c>
      <c r="H873" s="27">
        <f>VLOOKUP(A873,'Medical Examination'!A872:M3207,11,0)</f>
        <v>0</v>
      </c>
      <c r="I873" s="27" t="str">
        <f>VLOOKUP(A873,'Medical Examination'!A872:M3207,10,0)</f>
        <v>No</v>
      </c>
      <c r="J873" s="27" t="str">
        <f>VLOOKUP(A873,'Medical Examination'!A872:M3207,12,0)</f>
        <v>Obesity</v>
      </c>
      <c r="K873" s="27" t="str">
        <f>VLOOKUP(A873,'Medical Examination'!A872:M3207,13,0)</f>
        <v>Normal</v>
      </c>
      <c r="L873" s="27" t="str">
        <f>VLOOKUP(A873,'Hospitalisation Details'!A872:R3215,17,0)</f>
        <v>29-Oct-1990</v>
      </c>
      <c r="M873" s="28">
        <f>VLOOKUP(A873,'Hospitalisation Details'!$A$1:$R$2344,6,0)</f>
        <v>12282.38</v>
      </c>
      <c r="N873" s="27" t="str">
        <f>VLOOKUP(A873,'Hospitalisation Details'!$A$1:$R$2344,14,0)</f>
        <v>tier - 3</v>
      </c>
      <c r="O873" s="27" t="str">
        <f>VLOOKUP(A873,'Hospitalisation Details'!$A$1:$R$2344,15,0)</f>
        <v>tier - 1</v>
      </c>
      <c r="P873" s="27" t="str">
        <f>VLOOKUP(A873,'Hospitalisation Details'!$A$1:$R$2344,16,0)</f>
        <v>R1011</v>
      </c>
      <c r="Q873" s="37">
        <f>VLOOKUP(A873,'Hospitalisation Details'!A872:R3215,18,0)</f>
        <v>32.609115799645672</v>
      </c>
    </row>
    <row r="874" spans="1:17" x14ac:dyDescent="0.25">
      <c r="A874" s="27" t="s">
        <v>1746</v>
      </c>
      <c r="B874" s="27" t="str">
        <f>VLOOKUP(A874,'Customer Name'!A873:E3208,4,0)</f>
        <v>.  Emily</v>
      </c>
      <c r="C874" s="27">
        <f>VLOOKUP(A874,Table7[#All],2,0)</f>
        <v>29</v>
      </c>
      <c r="D874" s="27">
        <f>VLOOKUP(A874,Table7[#All],3,0)</f>
        <v>4.3899999999999997</v>
      </c>
      <c r="E874" s="27" t="str">
        <f>VLOOKUP(A874,Table7[#All],4,0)</f>
        <v>yes</v>
      </c>
      <c r="F874" s="27" t="str">
        <f>VLOOKUP(A874,Table7[#All],5,0)</f>
        <v>No</v>
      </c>
      <c r="G874" s="27" t="str">
        <f>VLOOKUP(A874,Table7[#All],6,0)</f>
        <v>No</v>
      </c>
      <c r="H874" s="27">
        <f>VLOOKUP(A874,'Medical Examination'!A873:M3208,11,0)</f>
        <v>2</v>
      </c>
      <c r="I874" s="27" t="str">
        <f>VLOOKUP(A874,'Medical Examination'!A873:M3208,10,0)</f>
        <v>No</v>
      </c>
      <c r="J874" s="27" t="str">
        <f>VLOOKUP(A874,'Medical Examination'!A873:M3208,12,0)</f>
        <v>Overweight</v>
      </c>
      <c r="K874" s="27" t="str">
        <f>VLOOKUP(A874,'Medical Examination'!A873:M3208,13,0)</f>
        <v>Normal</v>
      </c>
      <c r="L874" s="27" t="str">
        <f>VLOOKUP(A874,'Hospitalisation Details'!A873:R3216,17,0)</f>
        <v>16-Nov-1966</v>
      </c>
      <c r="M874" s="28">
        <f>VLOOKUP(A874,'Hospitalisation Details'!$A$1:$R$2344,6,0)</f>
        <v>12282.03</v>
      </c>
      <c r="N874" s="27" t="str">
        <f>VLOOKUP(A874,'Hospitalisation Details'!$A$1:$R$2344,14,0)</f>
        <v>tier - 3</v>
      </c>
      <c r="O874" s="27" t="str">
        <f>VLOOKUP(A874,'Hospitalisation Details'!$A$1:$R$2344,15,0)</f>
        <v>tier - 1</v>
      </c>
      <c r="P874" s="27" t="str">
        <f>VLOOKUP(A874,'Hospitalisation Details'!$A$1:$R$2344,16,0)</f>
        <v>R1025</v>
      </c>
      <c r="Q874" s="37">
        <f>VLOOKUP(A874,'Hospitalisation Details'!A873:R3216,18,0)</f>
        <v>56.559856495468281</v>
      </c>
    </row>
    <row r="875" spans="1:17" x14ac:dyDescent="0.25">
      <c r="A875" s="27" t="s">
        <v>1748</v>
      </c>
      <c r="B875" s="27" t="str">
        <f>VLOOKUP(A875,'Customer Name'!A874:E3209,4,0)</f>
        <v>Julie A.</v>
      </c>
      <c r="C875" s="27">
        <f>VLOOKUP(A875,Table7[#All],2,0)</f>
        <v>33.534999999999997</v>
      </c>
      <c r="D875" s="27">
        <f>VLOOKUP(A875,Table7[#All],3,0)</f>
        <v>8.24</v>
      </c>
      <c r="E875" s="27" t="str">
        <f>VLOOKUP(A875,Table7[#All],4,0)</f>
        <v>yes</v>
      </c>
      <c r="F875" s="27" t="str">
        <f>VLOOKUP(A875,Table7[#All],5,0)</f>
        <v>No</v>
      </c>
      <c r="G875" s="27" t="str">
        <f>VLOOKUP(A875,Table7[#All],6,0)</f>
        <v>No</v>
      </c>
      <c r="H875" s="27">
        <f>VLOOKUP(A875,'Medical Examination'!A874:M3209,11,0)</f>
        <v>0</v>
      </c>
      <c r="I875" s="27" t="str">
        <f>VLOOKUP(A875,'Medical Examination'!A874:M3209,10,0)</f>
        <v>No</v>
      </c>
      <c r="J875" s="27" t="str">
        <f>VLOOKUP(A875,'Medical Examination'!A874:M3209,12,0)</f>
        <v>Obesity</v>
      </c>
      <c r="K875" s="27" t="str">
        <f>VLOOKUP(A875,'Medical Examination'!A874:M3209,13,0)</f>
        <v>Diabetes</v>
      </c>
      <c r="L875" s="27" t="str">
        <f>VLOOKUP(A875,'Hospitalisation Details'!A874:R3217,17,0)</f>
        <v>28-Aug-1967</v>
      </c>
      <c r="M875" s="28">
        <f>VLOOKUP(A875,'Hospitalisation Details'!$A$1:$R$2344,6,0)</f>
        <v>12269.69</v>
      </c>
      <c r="N875" s="27" t="str">
        <f>VLOOKUP(A875,'Hospitalisation Details'!$A$1:$R$2344,14,0)</f>
        <v>tier - 3</v>
      </c>
      <c r="O875" s="27" t="str">
        <f>VLOOKUP(A875,'Hospitalisation Details'!$A$1:$R$2344,15,0)</f>
        <v>tier - 2</v>
      </c>
      <c r="P875" s="27" t="str">
        <f>VLOOKUP(A875,'Hospitalisation Details'!$A$1:$R$2344,16,0)</f>
        <v>R1012</v>
      </c>
      <c r="Q875" s="37">
        <f>VLOOKUP(A875,'Hospitalisation Details'!A874:R3217,18,0)</f>
        <v>55.778903885873483</v>
      </c>
    </row>
    <row r="876" spans="1:17" x14ac:dyDescent="0.25">
      <c r="A876" s="27" t="s">
        <v>1750</v>
      </c>
      <c r="B876" s="27" t="str">
        <f>VLOOKUP(A876,'Customer Name'!A875:E3210,4,0)</f>
        <v>Megumi</v>
      </c>
      <c r="C876" s="27">
        <f>VLOOKUP(A876,Table7[#All],2,0)</f>
        <v>32.774999999999999</v>
      </c>
      <c r="D876" s="27">
        <f>VLOOKUP(A876,Table7[#All],3,0)</f>
        <v>9.77</v>
      </c>
      <c r="E876" s="27" t="str">
        <f>VLOOKUP(A876,Table7[#All],4,0)</f>
        <v>yes</v>
      </c>
      <c r="F876" s="27" t="str">
        <f>VLOOKUP(A876,Table7[#All],5,0)</f>
        <v>No</v>
      </c>
      <c r="G876" s="27" t="str">
        <f>VLOOKUP(A876,Table7[#All],6,0)</f>
        <v>No</v>
      </c>
      <c r="H876" s="27">
        <f>VLOOKUP(A876,'Medical Examination'!A875:M3210,11,0)</f>
        <v>0</v>
      </c>
      <c r="I876" s="27" t="str">
        <f>VLOOKUP(A876,'Medical Examination'!A875:M3210,10,0)</f>
        <v>No</v>
      </c>
      <c r="J876" s="27" t="str">
        <f>VLOOKUP(A876,'Medical Examination'!A875:M3210,12,0)</f>
        <v>Obesity</v>
      </c>
      <c r="K876" s="27" t="str">
        <f>VLOOKUP(A876,'Medical Examination'!A875:M3210,13,0)</f>
        <v>Diabetes</v>
      </c>
      <c r="L876" s="27" t="str">
        <f>VLOOKUP(A876,'Hospitalisation Details'!A875:R3218,17,0)</f>
        <v>30-Dec-1967</v>
      </c>
      <c r="M876" s="28">
        <f>VLOOKUP(A876,'Hospitalisation Details'!$A$1:$R$2344,6,0)</f>
        <v>12268.63</v>
      </c>
      <c r="N876" s="27" t="str">
        <f>VLOOKUP(A876,'Hospitalisation Details'!$A$1:$R$2344,14,0)</f>
        <v>tier - 3</v>
      </c>
      <c r="O876" s="27" t="str">
        <f>VLOOKUP(A876,'Hospitalisation Details'!$A$1:$R$2344,15,0)</f>
        <v>tier - 1</v>
      </c>
      <c r="P876" s="27" t="str">
        <f>VLOOKUP(A876,'Hospitalisation Details'!$A$1:$R$2344,16,0)</f>
        <v>R1012</v>
      </c>
      <c r="Q876" s="37">
        <f>VLOOKUP(A876,'Hospitalisation Details'!A875:R3218,18,0)</f>
        <v>55.439406311542342</v>
      </c>
    </row>
    <row r="877" spans="1:17" x14ac:dyDescent="0.25">
      <c r="A877" s="27" t="s">
        <v>1752</v>
      </c>
      <c r="B877" s="27" t="str">
        <f>VLOOKUP(A877,'Customer Name'!A876:E3211,4,0)</f>
        <v>Skylar</v>
      </c>
      <c r="C877" s="27">
        <f>VLOOKUP(A877,Table7[#All],2,0)</f>
        <v>37.51</v>
      </c>
      <c r="D877" s="27">
        <f>VLOOKUP(A877,Table7[#All],3,0)</f>
        <v>5.5</v>
      </c>
      <c r="E877" s="27" t="str">
        <f>VLOOKUP(A877,Table7[#All],4,0)</f>
        <v>yes</v>
      </c>
      <c r="F877" s="27" t="str">
        <f>VLOOKUP(A877,Table7[#All],5,0)</f>
        <v>No</v>
      </c>
      <c r="G877" s="27" t="str">
        <f>VLOOKUP(A877,Table7[#All],6,0)</f>
        <v>No</v>
      </c>
      <c r="H877" s="27">
        <f>VLOOKUP(A877,'Medical Examination'!A876:M3211,11,0)</f>
        <v>2</v>
      </c>
      <c r="I877" s="27" t="str">
        <f>VLOOKUP(A877,'Medical Examination'!A876:M3211,10,0)</f>
        <v>No</v>
      </c>
      <c r="J877" s="27" t="str">
        <f>VLOOKUP(A877,'Medical Examination'!A876:M3211,12,0)</f>
        <v>Obesity</v>
      </c>
      <c r="K877" s="27" t="str">
        <f>VLOOKUP(A877,'Medical Examination'!A876:M3211,13,0)</f>
        <v>Normal</v>
      </c>
      <c r="L877" s="27" t="str">
        <f>VLOOKUP(A877,'Hospitalisation Details'!A876:R3219,17,0)</f>
        <v>6-Dec-1966</v>
      </c>
      <c r="M877" s="28">
        <f>VLOOKUP(A877,'Hospitalisation Details'!$A$1:$R$2344,6,0)</f>
        <v>12265.51</v>
      </c>
      <c r="N877" s="27" t="str">
        <f>VLOOKUP(A877,'Hospitalisation Details'!$A$1:$R$2344,14,0)</f>
        <v>tier - 3</v>
      </c>
      <c r="O877" s="27" t="str">
        <f>VLOOKUP(A877,'Hospitalisation Details'!$A$1:$R$2344,15,0)</f>
        <v>tier - 3</v>
      </c>
      <c r="P877" s="27" t="str">
        <f>VLOOKUP(A877,'Hospitalisation Details'!$A$1:$R$2344,16,0)</f>
        <v>R1013</v>
      </c>
      <c r="Q877" s="37">
        <f>VLOOKUP(A877,'Hospitalisation Details'!A876:R3219,18,0)</f>
        <v>56.505098187311177</v>
      </c>
    </row>
    <row r="878" spans="1:17" x14ac:dyDescent="0.25">
      <c r="A878" s="27" t="s">
        <v>1754</v>
      </c>
      <c r="B878" s="27" t="str">
        <f>VLOOKUP(A878,'Customer Name'!A877:E3212,4,0)</f>
        <v>.  Victoria</v>
      </c>
      <c r="C878" s="27">
        <f>VLOOKUP(A878,Table7[#All],2,0)</f>
        <v>39.86</v>
      </c>
      <c r="D878" s="27">
        <f>VLOOKUP(A878,Table7[#All],3,0)</f>
        <v>11.84</v>
      </c>
      <c r="E878" s="27" t="str">
        <f>VLOOKUP(A878,Table7[#All],4,0)</f>
        <v>yes</v>
      </c>
      <c r="F878" s="27" t="str">
        <f>VLOOKUP(A878,Table7[#All],5,0)</f>
        <v>No</v>
      </c>
      <c r="G878" s="27" t="str">
        <f>VLOOKUP(A878,Table7[#All],6,0)</f>
        <v>No</v>
      </c>
      <c r="H878" s="27">
        <f>VLOOKUP(A878,'Medical Examination'!A877:M3212,11,0)</f>
        <v>1</v>
      </c>
      <c r="I878" s="27" t="str">
        <f>VLOOKUP(A878,'Medical Examination'!A877:M3212,10,0)</f>
        <v>No</v>
      </c>
      <c r="J878" s="27" t="str">
        <f>VLOOKUP(A878,'Medical Examination'!A877:M3212,12,0)</f>
        <v>Obesity</v>
      </c>
      <c r="K878" s="27" t="str">
        <f>VLOOKUP(A878,'Medical Examination'!A877:M3212,13,0)</f>
        <v>Diabetes</v>
      </c>
      <c r="L878" s="27" t="str">
        <f>VLOOKUP(A878,'Hospitalisation Details'!A877:R3220,17,0)</f>
        <v>13-Aug-1986</v>
      </c>
      <c r="M878" s="28">
        <f>VLOOKUP(A878,'Hospitalisation Details'!$A$1:$R$2344,6,0)</f>
        <v>12255.04</v>
      </c>
      <c r="N878" s="27" t="str">
        <f>VLOOKUP(A878,'Hospitalisation Details'!$A$1:$R$2344,14,0)</f>
        <v>tier - 3</v>
      </c>
      <c r="O878" s="27" t="str">
        <f>VLOOKUP(A878,'Hospitalisation Details'!$A$1:$R$2344,15,0)</f>
        <v>tier - 2</v>
      </c>
      <c r="P878" s="27" t="str">
        <f>VLOOKUP(A878,'Hospitalisation Details'!$A$1:$R$2344,16,0)</f>
        <v>R1026</v>
      </c>
      <c r="Q878" s="37">
        <f>VLOOKUP(A878,'Hospitalisation Details'!A877:R3220,18,0)</f>
        <v>36.819943799985587</v>
      </c>
    </row>
    <row r="879" spans="1:17" x14ac:dyDescent="0.25">
      <c r="A879" s="27" t="s">
        <v>1756</v>
      </c>
      <c r="B879" s="27" t="str">
        <f>VLOOKUP(A879,'Customer Name'!A878:E3213,4,0)</f>
        <v>.  Amanda L</v>
      </c>
      <c r="C879" s="27">
        <f>VLOOKUP(A879,Table7[#All],2,0)</f>
        <v>42.13</v>
      </c>
      <c r="D879" s="27">
        <f>VLOOKUP(A879,Table7[#All],3,0)</f>
        <v>4.66</v>
      </c>
      <c r="E879" s="27" t="str">
        <f>VLOOKUP(A879,Table7[#All],4,0)</f>
        <v>No</v>
      </c>
      <c r="F879" s="27" t="str">
        <f>VLOOKUP(A879,Table7[#All],5,0)</f>
        <v>No</v>
      </c>
      <c r="G879" s="27" t="str">
        <f>VLOOKUP(A879,Table7[#All],6,0)</f>
        <v>No</v>
      </c>
      <c r="H879" s="27">
        <f>VLOOKUP(A879,'Medical Examination'!A878:M3213,11,0)</f>
        <v>0</v>
      </c>
      <c r="I879" s="27" t="str">
        <f>VLOOKUP(A879,'Medical Examination'!A878:M3213,10,0)</f>
        <v>No</v>
      </c>
      <c r="J879" s="27" t="str">
        <f>VLOOKUP(A879,'Medical Examination'!A878:M3213,12,0)</f>
        <v>Obesity</v>
      </c>
      <c r="K879" s="27" t="str">
        <f>VLOOKUP(A879,'Medical Examination'!A878:M3213,13,0)</f>
        <v>Normal</v>
      </c>
      <c r="L879" s="27" t="str">
        <f>VLOOKUP(A879,'Hospitalisation Details'!A878:R3221,17,0)</f>
        <v>23-Nov-1989</v>
      </c>
      <c r="M879" s="28">
        <f>VLOOKUP(A879,'Hospitalisation Details'!$A$1:$R$2344,6,0)</f>
        <v>12254.44</v>
      </c>
      <c r="N879" s="27" t="str">
        <f>VLOOKUP(A879,'Hospitalisation Details'!$A$1:$R$2344,14,0)</f>
        <v>tier - 3</v>
      </c>
      <c r="O879" s="27" t="str">
        <f>VLOOKUP(A879,'Hospitalisation Details'!$A$1:$R$2344,15,0)</f>
        <v>tier - 3</v>
      </c>
      <c r="P879" s="27" t="str">
        <f>VLOOKUP(A879,'Hospitalisation Details'!$A$1:$R$2344,16,0)</f>
        <v>R1026</v>
      </c>
      <c r="Q879" s="37">
        <f>VLOOKUP(A879,'Hospitalisation Details'!A878:R3221,18,0)</f>
        <v>33.540639912383632</v>
      </c>
    </row>
    <row r="880" spans="1:17" x14ac:dyDescent="0.25">
      <c r="A880" s="27" t="s">
        <v>1758</v>
      </c>
      <c r="B880" s="27" t="str">
        <f>VLOOKUP(A880,'Customer Name'!A879:E3214,4,0)</f>
        <v>Renee</v>
      </c>
      <c r="C880" s="27">
        <f>VLOOKUP(A880,Table7[#All],2,0)</f>
        <v>35.99</v>
      </c>
      <c r="D880" s="27">
        <f>VLOOKUP(A880,Table7[#All],3,0)</f>
        <v>11.11</v>
      </c>
      <c r="E880" s="27" t="str">
        <f>VLOOKUP(A880,Table7[#All],4,0)</f>
        <v>No</v>
      </c>
      <c r="F880" s="27" t="str">
        <f>VLOOKUP(A880,Table7[#All],5,0)</f>
        <v>No</v>
      </c>
      <c r="G880" s="27" t="str">
        <f>VLOOKUP(A880,Table7[#All],6,0)</f>
        <v>No</v>
      </c>
      <c r="H880" s="27">
        <f>VLOOKUP(A880,'Medical Examination'!A879:M3214,11,0)</f>
        <v>0</v>
      </c>
      <c r="I880" s="27" t="str">
        <f>VLOOKUP(A880,'Medical Examination'!A879:M3214,10,0)</f>
        <v>No</v>
      </c>
      <c r="J880" s="27" t="str">
        <f>VLOOKUP(A880,'Medical Examination'!A879:M3214,12,0)</f>
        <v>Obesity</v>
      </c>
      <c r="K880" s="27" t="str">
        <f>VLOOKUP(A880,'Medical Examination'!A879:M3214,13,0)</f>
        <v>Diabetes</v>
      </c>
      <c r="L880" s="27" t="str">
        <f>VLOOKUP(A880,'Hospitalisation Details'!A879:R3222,17,0)</f>
        <v>23-Jun-1974</v>
      </c>
      <c r="M880" s="28">
        <f>VLOOKUP(A880,'Hospitalisation Details'!$A$1:$R$2344,6,0)</f>
        <v>12245.17</v>
      </c>
      <c r="N880" s="27" t="str">
        <f>VLOOKUP(A880,'Hospitalisation Details'!$A$1:$R$2344,14,0)</f>
        <v>tier - 3</v>
      </c>
      <c r="O880" s="27" t="str">
        <f>VLOOKUP(A880,'Hospitalisation Details'!$A$1:$R$2344,15,0)</f>
        <v>tier - 1</v>
      </c>
      <c r="P880" s="27" t="str">
        <f>VLOOKUP(A880,'Hospitalisation Details'!$A$1:$R$2344,16,0)</f>
        <v>R1012</v>
      </c>
      <c r="Q880" s="37">
        <f>VLOOKUP(A880,'Hospitalisation Details'!A879:R3222,18,0)</f>
        <v>48.959588215967585</v>
      </c>
    </row>
    <row r="881" spans="1:17" x14ac:dyDescent="0.25">
      <c r="A881" s="27" t="s">
        <v>1760</v>
      </c>
      <c r="B881" s="27" t="str">
        <f>VLOOKUP(A881,'Customer Name'!A880:E3215,4,0)</f>
        <v>Nellie A.</v>
      </c>
      <c r="C881" s="27">
        <f>VLOOKUP(A881,Table7[#All],2,0)</f>
        <v>35.200000000000003</v>
      </c>
      <c r="D881" s="27">
        <f>VLOOKUP(A881,Table7[#All],3,0)</f>
        <v>7.72</v>
      </c>
      <c r="E881" s="27" t="str">
        <f>VLOOKUP(A881,Table7[#All],4,0)</f>
        <v>yes</v>
      </c>
      <c r="F881" s="27" t="str">
        <f>VLOOKUP(A881,Table7[#All],5,0)</f>
        <v>No</v>
      </c>
      <c r="G881" s="27" t="str">
        <f>VLOOKUP(A881,Table7[#All],6,0)</f>
        <v>Yes</v>
      </c>
      <c r="H881" s="27">
        <f>VLOOKUP(A881,'Medical Examination'!A880:M3215,11,0)</f>
        <v>1</v>
      </c>
      <c r="I881" s="27" t="str">
        <f>VLOOKUP(A881,'Medical Examination'!A880:M3215,10,0)</f>
        <v>No</v>
      </c>
      <c r="J881" s="27" t="str">
        <f>VLOOKUP(A881,'Medical Examination'!A880:M3215,12,0)</f>
        <v>Obesity</v>
      </c>
      <c r="K881" s="27" t="str">
        <f>VLOOKUP(A881,'Medical Examination'!A880:M3215,13,0)</f>
        <v>Diabetes</v>
      </c>
      <c r="L881" s="27" t="str">
        <f>VLOOKUP(A881,'Hospitalisation Details'!A880:R3223,17,0)</f>
        <v>17-Jul-1963</v>
      </c>
      <c r="M881" s="28">
        <f>VLOOKUP(A881,'Hospitalisation Details'!$A$1:$R$2344,6,0)</f>
        <v>12244.53</v>
      </c>
      <c r="N881" s="27" t="str">
        <f>VLOOKUP(A881,'Hospitalisation Details'!$A$1:$R$2344,14,0)</f>
        <v>tier - 3</v>
      </c>
      <c r="O881" s="27" t="str">
        <f>VLOOKUP(A881,'Hospitalisation Details'!$A$1:$R$2344,15,0)</f>
        <v>tier - 1</v>
      </c>
      <c r="P881" s="27" t="str">
        <f>VLOOKUP(A881,'Hospitalisation Details'!$A$1:$R$2344,16,0)</f>
        <v>R1013</v>
      </c>
      <c r="Q881" s="37">
        <f>VLOOKUP(A881,'Hospitalisation Details'!A880:R3223,18,0)</f>
        <v>59.893895870736088</v>
      </c>
    </row>
    <row r="882" spans="1:17" x14ac:dyDescent="0.25">
      <c r="A882" s="27" t="s">
        <v>1762</v>
      </c>
      <c r="B882" s="27" t="str">
        <f>VLOOKUP(A882,'Customer Name'!A881:E3216,4,0)</f>
        <v>Tamara</v>
      </c>
      <c r="C882" s="27">
        <f>VLOOKUP(A882,Table7[#All],2,0)</f>
        <v>29.91</v>
      </c>
      <c r="D882" s="27">
        <f>VLOOKUP(A882,Table7[#All],3,0)</f>
        <v>5.55</v>
      </c>
      <c r="E882" s="27" t="str">
        <f>VLOOKUP(A882,Table7[#All],4,0)</f>
        <v>yes</v>
      </c>
      <c r="F882" s="27" t="str">
        <f>VLOOKUP(A882,Table7[#All],5,0)</f>
        <v>No</v>
      </c>
      <c r="G882" s="27" t="str">
        <f>VLOOKUP(A882,Table7[#All],6,0)</f>
        <v>No</v>
      </c>
      <c r="H882" s="27">
        <f>VLOOKUP(A882,'Medical Examination'!A881:M3216,11,0)</f>
        <v>2</v>
      </c>
      <c r="I882" s="27" t="str">
        <f>VLOOKUP(A882,'Medical Examination'!A881:M3216,10,0)</f>
        <v>No</v>
      </c>
      <c r="J882" s="27" t="str">
        <f>VLOOKUP(A882,'Medical Examination'!A881:M3216,12,0)</f>
        <v>Overweight</v>
      </c>
      <c r="K882" s="27" t="str">
        <f>VLOOKUP(A882,'Medical Examination'!A881:M3216,13,0)</f>
        <v>Normal</v>
      </c>
      <c r="L882" s="27" t="str">
        <f>VLOOKUP(A882,'Hospitalisation Details'!A881:R3224,17,0)</f>
        <v>29-Jul-1966</v>
      </c>
      <c r="M882" s="28">
        <f>VLOOKUP(A882,'Hospitalisation Details'!$A$1:$R$2344,6,0)</f>
        <v>12237.73</v>
      </c>
      <c r="N882" s="27" t="str">
        <f>VLOOKUP(A882,'Hospitalisation Details'!$A$1:$R$2344,14,0)</f>
        <v>tier - 3</v>
      </c>
      <c r="O882" s="27" t="str">
        <f>VLOOKUP(A882,'Hospitalisation Details'!$A$1:$R$2344,15,0)</f>
        <v>tier - 3</v>
      </c>
      <c r="P882" s="27" t="str">
        <f>VLOOKUP(A882,'Hospitalisation Details'!$A$1:$R$2344,16,0)</f>
        <v>R1012</v>
      </c>
      <c r="Q882" s="37">
        <f>VLOOKUP(A882,'Hospitalisation Details'!A881:R3224,18,0)</f>
        <v>56.861027190332329</v>
      </c>
    </row>
    <row r="883" spans="1:17" x14ac:dyDescent="0.25">
      <c r="A883" s="27" t="s">
        <v>1764</v>
      </c>
      <c r="B883" s="27" t="str">
        <f>VLOOKUP(A883,'Customer Name'!A882:E3217,4,0)</f>
        <v>Joan</v>
      </c>
      <c r="C883" s="27">
        <f>VLOOKUP(A883,Table7[#All],2,0)</f>
        <v>36.479999999999997</v>
      </c>
      <c r="D883" s="27">
        <f>VLOOKUP(A883,Table7[#All],3,0)</f>
        <v>5.05</v>
      </c>
      <c r="E883" s="27" t="str">
        <f>VLOOKUP(A883,Table7[#All],4,0)</f>
        <v>yes</v>
      </c>
      <c r="F883" s="27" t="str">
        <f>VLOOKUP(A883,Table7[#All],5,0)</f>
        <v>No</v>
      </c>
      <c r="G883" s="27" t="str">
        <f>VLOOKUP(A883,Table7[#All],6,0)</f>
        <v>No</v>
      </c>
      <c r="H883" s="27">
        <f>VLOOKUP(A883,'Medical Examination'!A882:M3217,11,0)</f>
        <v>1</v>
      </c>
      <c r="I883" s="27" t="str">
        <f>VLOOKUP(A883,'Medical Examination'!A882:M3217,10,0)</f>
        <v>No</v>
      </c>
      <c r="J883" s="27" t="str">
        <f>VLOOKUP(A883,'Medical Examination'!A882:M3217,12,0)</f>
        <v>Obesity</v>
      </c>
      <c r="K883" s="27" t="str">
        <f>VLOOKUP(A883,'Medical Examination'!A882:M3217,13,0)</f>
        <v>Normal</v>
      </c>
      <c r="L883" s="27" t="str">
        <f>VLOOKUP(A883,'Hospitalisation Details'!A882:R3225,17,0)</f>
        <v>15-Oct-1964</v>
      </c>
      <c r="M883" s="28">
        <f>VLOOKUP(A883,'Hospitalisation Details'!$A$1:$R$2344,6,0)</f>
        <v>12235.84</v>
      </c>
      <c r="N883" s="27" t="str">
        <f>VLOOKUP(A883,'Hospitalisation Details'!$A$1:$R$2344,14,0)</f>
        <v>tier - 3</v>
      </c>
      <c r="O883" s="27" t="str">
        <f>VLOOKUP(A883,'Hospitalisation Details'!$A$1:$R$2344,15,0)</f>
        <v>tier - 3</v>
      </c>
      <c r="P883" s="27" t="str">
        <f>VLOOKUP(A883,'Hospitalisation Details'!$A$1:$R$2344,16,0)</f>
        <v>R1012</v>
      </c>
      <c r="Q883" s="37">
        <f>VLOOKUP(A883,'Hospitalisation Details'!A882:R3225,18,0)</f>
        <v>58.644763860369608</v>
      </c>
    </row>
    <row r="884" spans="1:17" x14ac:dyDescent="0.25">
      <c r="A884" s="27" t="s">
        <v>1766</v>
      </c>
      <c r="B884" s="27" t="str">
        <f>VLOOKUP(A884,'Customer Name'!A883:E3218,4,0)</f>
        <v>Aimee J.</v>
      </c>
      <c r="C884" s="27">
        <f>VLOOKUP(A884,Table7[#All],2,0)</f>
        <v>27.5</v>
      </c>
      <c r="D884" s="27">
        <f>VLOOKUP(A884,Table7[#All],3,0)</f>
        <v>8.69</v>
      </c>
      <c r="E884" s="27" t="str">
        <f>VLOOKUP(A884,Table7[#All],4,0)</f>
        <v>yes</v>
      </c>
      <c r="F884" s="27" t="str">
        <f>VLOOKUP(A884,Table7[#All],5,0)</f>
        <v>No</v>
      </c>
      <c r="G884" s="27" t="str">
        <f>VLOOKUP(A884,Table7[#All],6,0)</f>
        <v>Yes</v>
      </c>
      <c r="H884" s="27">
        <f>VLOOKUP(A884,'Medical Examination'!A883:M3218,11,0)</f>
        <v>1</v>
      </c>
      <c r="I884" s="27" t="str">
        <f>VLOOKUP(A884,'Medical Examination'!A883:M3218,10,0)</f>
        <v>No</v>
      </c>
      <c r="J884" s="27" t="str">
        <f>VLOOKUP(A884,'Medical Examination'!A883:M3218,12,0)</f>
        <v>Overweight</v>
      </c>
      <c r="K884" s="27" t="str">
        <f>VLOOKUP(A884,'Medical Examination'!A883:M3218,13,0)</f>
        <v>Diabetes</v>
      </c>
      <c r="L884" s="27" t="str">
        <f>VLOOKUP(A884,'Hospitalisation Details'!A883:R3226,17,0)</f>
        <v>19-Jul-1963</v>
      </c>
      <c r="M884" s="28">
        <f>VLOOKUP(A884,'Hospitalisation Details'!$A$1:$R$2344,6,0)</f>
        <v>12233.83</v>
      </c>
      <c r="N884" s="27" t="str">
        <f>VLOOKUP(A884,'Hospitalisation Details'!$A$1:$R$2344,14,0)</f>
        <v>tier - 3</v>
      </c>
      <c r="O884" s="27" t="str">
        <f>VLOOKUP(A884,'Hospitalisation Details'!$A$1:$R$2344,15,0)</f>
        <v>tier - 1</v>
      </c>
      <c r="P884" s="27" t="str">
        <f>VLOOKUP(A884,'Hospitalisation Details'!$A$1:$R$2344,16,0)</f>
        <v>R1011</v>
      </c>
      <c r="Q884" s="37">
        <f>VLOOKUP(A884,'Hospitalisation Details'!A883:R3226,18,0)</f>
        <v>59.888420107719931</v>
      </c>
    </row>
    <row r="885" spans="1:17" x14ac:dyDescent="0.25">
      <c r="A885" s="27" t="s">
        <v>1768</v>
      </c>
      <c r="B885" s="27" t="str">
        <f>VLOOKUP(A885,'Customer Name'!A884:E3219,4,0)</f>
        <v>Suzanne</v>
      </c>
      <c r="C885" s="27">
        <f>VLOOKUP(A885,Table7[#All],2,0)</f>
        <v>33.44</v>
      </c>
      <c r="D885" s="27">
        <f>VLOOKUP(A885,Table7[#All],3,0)</f>
        <v>5.9</v>
      </c>
      <c r="E885" s="27" t="str">
        <f>VLOOKUP(A885,Table7[#All],4,0)</f>
        <v>yes</v>
      </c>
      <c r="F885" s="27" t="str">
        <f>VLOOKUP(A885,Table7[#All],5,0)</f>
        <v>No</v>
      </c>
      <c r="G885" s="27" t="str">
        <f>VLOOKUP(A885,Table7[#All],6,0)</f>
        <v>No</v>
      </c>
      <c r="H885" s="27">
        <f>VLOOKUP(A885,'Medical Examination'!A884:M3219,11,0)</f>
        <v>1</v>
      </c>
      <c r="I885" s="27" t="str">
        <f>VLOOKUP(A885,'Medical Examination'!A884:M3219,10,0)</f>
        <v>No</v>
      </c>
      <c r="J885" s="27" t="str">
        <f>VLOOKUP(A885,'Medical Examination'!A884:M3219,12,0)</f>
        <v>Obesity</v>
      </c>
      <c r="K885" s="27" t="str">
        <f>VLOOKUP(A885,'Medical Examination'!A884:M3219,13,0)</f>
        <v>Prediabetes</v>
      </c>
      <c r="L885" s="27" t="str">
        <f>VLOOKUP(A885,'Hospitalisation Details'!A884:R3227,17,0)</f>
        <v>24-Jun-1964</v>
      </c>
      <c r="M885" s="28">
        <f>VLOOKUP(A885,'Hospitalisation Details'!$A$1:$R$2344,6,0)</f>
        <v>12231.61</v>
      </c>
      <c r="N885" s="27" t="str">
        <f>VLOOKUP(A885,'Hospitalisation Details'!$A$1:$R$2344,14,0)</f>
        <v>tier - 3</v>
      </c>
      <c r="O885" s="27" t="str">
        <f>VLOOKUP(A885,'Hospitalisation Details'!$A$1:$R$2344,15,0)</f>
        <v>tier - 3</v>
      </c>
      <c r="P885" s="27" t="str">
        <f>VLOOKUP(A885,'Hospitalisation Details'!$A$1:$R$2344,16,0)</f>
        <v>R1012</v>
      </c>
      <c r="Q885" s="37">
        <f>VLOOKUP(A885,'Hospitalisation Details'!A884:R3227,18,0)</f>
        <v>58.954140999315534</v>
      </c>
    </row>
    <row r="886" spans="1:17" x14ac:dyDescent="0.25">
      <c r="A886" s="27" t="s">
        <v>1770</v>
      </c>
      <c r="B886" s="27" t="str">
        <f>VLOOKUP(A886,'Customer Name'!A885:E3220,4,0)</f>
        <v>Kristin A.</v>
      </c>
      <c r="C886" s="27">
        <f>VLOOKUP(A886,Table7[#All],2,0)</f>
        <v>28.215</v>
      </c>
      <c r="D886" s="27">
        <f>VLOOKUP(A886,Table7[#All],3,0)</f>
        <v>6.29</v>
      </c>
      <c r="E886" s="27" t="str">
        <f>VLOOKUP(A886,Table7[#All],4,0)</f>
        <v>yes</v>
      </c>
      <c r="F886" s="27" t="str">
        <f>VLOOKUP(A886,Table7[#All],5,0)</f>
        <v>No</v>
      </c>
      <c r="G886" s="27" t="str">
        <f>VLOOKUP(A886,Table7[#All],6,0)</f>
        <v>No</v>
      </c>
      <c r="H886" s="27">
        <f>VLOOKUP(A886,'Medical Examination'!A885:M3220,11,0)</f>
        <v>1</v>
      </c>
      <c r="I886" s="27" t="str">
        <f>VLOOKUP(A886,'Medical Examination'!A885:M3220,10,0)</f>
        <v>No</v>
      </c>
      <c r="J886" s="27" t="str">
        <f>VLOOKUP(A886,'Medical Examination'!A885:M3220,12,0)</f>
        <v>Overweight</v>
      </c>
      <c r="K886" s="27" t="str">
        <f>VLOOKUP(A886,'Medical Examination'!A885:M3220,13,0)</f>
        <v>Prediabetes</v>
      </c>
      <c r="L886" s="27" t="str">
        <f>VLOOKUP(A886,'Hospitalisation Details'!A885:R3228,17,0)</f>
        <v>2-Jul-1964</v>
      </c>
      <c r="M886" s="28">
        <f>VLOOKUP(A886,'Hospitalisation Details'!$A$1:$R$2344,6,0)</f>
        <v>12224.35</v>
      </c>
      <c r="N886" s="27" t="str">
        <f>VLOOKUP(A886,'Hospitalisation Details'!$A$1:$R$2344,14,0)</f>
        <v>tier - 3</v>
      </c>
      <c r="O886" s="27" t="str">
        <f>VLOOKUP(A886,'Hospitalisation Details'!$A$1:$R$2344,15,0)</f>
        <v>tier - 1</v>
      </c>
      <c r="P886" s="27" t="str">
        <f>VLOOKUP(A886,'Hospitalisation Details'!$A$1:$R$2344,16,0)</f>
        <v>R1012</v>
      </c>
      <c r="Q886" s="37">
        <f>VLOOKUP(A886,'Hospitalisation Details'!A885:R3228,18,0)</f>
        <v>58.932238193018478</v>
      </c>
    </row>
    <row r="887" spans="1:17" x14ac:dyDescent="0.25">
      <c r="A887" s="27" t="s">
        <v>1772</v>
      </c>
      <c r="B887" s="27" t="str">
        <f>VLOOKUP(A887,'Customer Name'!A886:E3221,4,0)</f>
        <v>Bronwyn</v>
      </c>
      <c r="C887" s="27">
        <f>VLOOKUP(A887,Table7[#All],2,0)</f>
        <v>27.17</v>
      </c>
      <c r="D887" s="27">
        <f>VLOOKUP(A887,Table7[#All],3,0)</f>
        <v>5.84</v>
      </c>
      <c r="E887" s="27" t="str">
        <f>VLOOKUP(A887,Table7[#All],4,0)</f>
        <v>yes</v>
      </c>
      <c r="F887" s="27" t="str">
        <f>VLOOKUP(A887,Table7[#All],5,0)</f>
        <v>No</v>
      </c>
      <c r="G887" s="27" t="str">
        <f>VLOOKUP(A887,Table7[#All],6,0)</f>
        <v>No</v>
      </c>
      <c r="H887" s="27">
        <f>VLOOKUP(A887,'Medical Examination'!A886:M3221,11,0)</f>
        <v>1</v>
      </c>
      <c r="I887" s="27" t="str">
        <f>VLOOKUP(A887,'Medical Examination'!A886:M3221,10,0)</f>
        <v>No</v>
      </c>
      <c r="J887" s="27" t="str">
        <f>VLOOKUP(A887,'Medical Examination'!A886:M3221,12,0)</f>
        <v>Overweight</v>
      </c>
      <c r="K887" s="27" t="str">
        <f>VLOOKUP(A887,'Medical Examination'!A886:M3221,13,0)</f>
        <v>Prediabetes</v>
      </c>
      <c r="L887" s="27" t="str">
        <f>VLOOKUP(A887,'Hospitalisation Details'!A886:R3229,17,0)</f>
        <v>20-Jul-1964</v>
      </c>
      <c r="M887" s="28">
        <f>VLOOKUP(A887,'Hospitalisation Details'!$A$1:$R$2344,6,0)</f>
        <v>12222.9</v>
      </c>
      <c r="N887" s="27" t="str">
        <f>VLOOKUP(A887,'Hospitalisation Details'!$A$1:$R$2344,14,0)</f>
        <v>tier - 3</v>
      </c>
      <c r="O887" s="27" t="str">
        <f>VLOOKUP(A887,'Hospitalisation Details'!$A$1:$R$2344,15,0)</f>
        <v>tier - 2</v>
      </c>
      <c r="P887" s="27" t="str">
        <f>VLOOKUP(A887,'Hospitalisation Details'!$A$1:$R$2344,16,0)</f>
        <v>R1012</v>
      </c>
      <c r="Q887" s="37">
        <f>VLOOKUP(A887,'Hospitalisation Details'!A886:R3229,18,0)</f>
        <v>58.882956878850102</v>
      </c>
    </row>
    <row r="888" spans="1:17" x14ac:dyDescent="0.25">
      <c r="A888" s="27" t="s">
        <v>1774</v>
      </c>
      <c r="B888" s="27" t="str">
        <f>VLOOKUP(A888,'Customer Name'!A887:E3222,4,0)</f>
        <v>Taylor J</v>
      </c>
      <c r="C888" s="27">
        <f>VLOOKUP(A888,Table7[#All],2,0)</f>
        <v>35.380000000000003</v>
      </c>
      <c r="D888" s="27">
        <f>VLOOKUP(A888,Table7[#All],3,0)</f>
        <v>6.12</v>
      </c>
      <c r="E888" s="27" t="str">
        <f>VLOOKUP(A888,Table7[#All],4,0)</f>
        <v>No</v>
      </c>
      <c r="F888" s="27" t="str">
        <f>VLOOKUP(A888,Table7[#All],5,0)</f>
        <v>No</v>
      </c>
      <c r="G888" s="27" t="str">
        <f>VLOOKUP(A888,Table7[#All],6,0)</f>
        <v>No</v>
      </c>
      <c r="H888" s="27">
        <f>VLOOKUP(A888,'Medical Examination'!A887:M3222,11,0)</f>
        <v>0</v>
      </c>
      <c r="I888" s="27" t="str">
        <f>VLOOKUP(A888,'Medical Examination'!A887:M3222,10,0)</f>
        <v>No</v>
      </c>
      <c r="J888" s="27" t="str">
        <f>VLOOKUP(A888,'Medical Examination'!A887:M3222,12,0)</f>
        <v>Obesity</v>
      </c>
      <c r="K888" s="27" t="str">
        <f>VLOOKUP(A888,'Medical Examination'!A887:M3222,13,0)</f>
        <v>Prediabetes</v>
      </c>
      <c r="L888" s="27" t="str">
        <f>VLOOKUP(A888,'Hospitalisation Details'!A887:R3230,17,0)</f>
        <v>14-Aug-1977</v>
      </c>
      <c r="M888" s="28">
        <f>VLOOKUP(A888,'Hospitalisation Details'!$A$1:$R$2344,6,0)</f>
        <v>12218.7</v>
      </c>
      <c r="N888" s="27" t="str">
        <f>VLOOKUP(A888,'Hospitalisation Details'!$A$1:$R$2344,14,0)</f>
        <v>tier - 3</v>
      </c>
      <c r="O888" s="27" t="str">
        <f>VLOOKUP(A888,'Hospitalisation Details'!$A$1:$R$2344,15,0)</f>
        <v>tier - 1</v>
      </c>
      <c r="P888" s="27" t="str">
        <f>VLOOKUP(A888,'Hospitalisation Details'!$A$1:$R$2344,16,0)</f>
        <v>R1012</v>
      </c>
      <c r="Q888" s="37">
        <f>VLOOKUP(A888,'Hospitalisation Details'!A887:R3230,18,0)</f>
        <v>45.817196784341135</v>
      </c>
    </row>
    <row r="889" spans="1:17" x14ac:dyDescent="0.25">
      <c r="A889" s="27" t="s">
        <v>1776</v>
      </c>
      <c r="B889" s="27" t="str">
        <f>VLOOKUP(A889,'Customer Name'!A888:E3223,4,0)</f>
        <v>.  Kimberly M.</v>
      </c>
      <c r="C889" s="27">
        <f>VLOOKUP(A889,Table7[#All],2,0)</f>
        <v>43.48</v>
      </c>
      <c r="D889" s="27">
        <f>VLOOKUP(A889,Table7[#All],3,0)</f>
        <v>6.24</v>
      </c>
      <c r="E889" s="27" t="str">
        <f>VLOOKUP(A889,Table7[#All],4,0)</f>
        <v>No</v>
      </c>
      <c r="F889" s="27" t="str">
        <f>VLOOKUP(A889,Table7[#All],5,0)</f>
        <v>No</v>
      </c>
      <c r="G889" s="27" t="str">
        <f>VLOOKUP(A889,Table7[#All],6,0)</f>
        <v>No</v>
      </c>
      <c r="H889" s="27">
        <f>VLOOKUP(A889,'Medical Examination'!A888:M3223,11,0)</f>
        <v>0</v>
      </c>
      <c r="I889" s="27" t="str">
        <f>VLOOKUP(A889,'Medical Examination'!A888:M3223,10,0)</f>
        <v>No</v>
      </c>
      <c r="J889" s="27" t="str">
        <f>VLOOKUP(A889,'Medical Examination'!A888:M3223,12,0)</f>
        <v>Obesity</v>
      </c>
      <c r="K889" s="27" t="str">
        <f>VLOOKUP(A889,'Medical Examination'!A888:M3223,13,0)</f>
        <v>Prediabetes</v>
      </c>
      <c r="L889" s="27" t="str">
        <f>VLOOKUP(A889,'Hospitalisation Details'!A888:R3231,17,0)</f>
        <v>29-Aug-1991</v>
      </c>
      <c r="M889" s="28">
        <f>VLOOKUP(A889,'Hospitalisation Details'!$A$1:$R$2344,6,0)</f>
        <v>12198.64</v>
      </c>
      <c r="N889" s="27" t="str">
        <f>VLOOKUP(A889,'Hospitalisation Details'!$A$1:$R$2344,14,0)</f>
        <v>tier - 3</v>
      </c>
      <c r="O889" s="27" t="str">
        <f>VLOOKUP(A889,'Hospitalisation Details'!$A$1:$R$2344,15,0)</f>
        <v>tier - 3</v>
      </c>
      <c r="P889" s="27" t="str">
        <f>VLOOKUP(A889,'Hospitalisation Details'!$A$1:$R$2344,16,0)</f>
        <v>R1026</v>
      </c>
      <c r="Q889" s="37">
        <f>VLOOKUP(A889,'Hospitalisation Details'!A888:R3231,18,0)</f>
        <v>31.776155314029701</v>
      </c>
    </row>
    <row r="890" spans="1:17" x14ac:dyDescent="0.25">
      <c r="A890" s="27" t="s">
        <v>1778</v>
      </c>
      <c r="B890" s="27" t="str">
        <f>VLOOKUP(A890,'Customer Name'!A889:E3224,4,0)</f>
        <v>Joshua E.</v>
      </c>
      <c r="C890" s="27">
        <f>VLOOKUP(A890,Table7[#All],2,0)</f>
        <v>41.73</v>
      </c>
      <c r="D890" s="27">
        <f>VLOOKUP(A890,Table7[#All],3,0)</f>
        <v>6.25</v>
      </c>
      <c r="E890" s="27" t="str">
        <f>VLOOKUP(A890,Table7[#All],4,0)</f>
        <v>No</v>
      </c>
      <c r="F890" s="27" t="str">
        <f>VLOOKUP(A890,Table7[#All],5,0)</f>
        <v>No</v>
      </c>
      <c r="G890" s="27" t="str">
        <f>VLOOKUP(A890,Table7[#All],6,0)</f>
        <v>No</v>
      </c>
      <c r="H890" s="27">
        <f>VLOOKUP(A890,'Medical Examination'!A889:M3224,11,0)</f>
        <v>1</v>
      </c>
      <c r="I890" s="27" t="str">
        <f>VLOOKUP(A890,'Medical Examination'!A889:M3224,10,0)</f>
        <v>No</v>
      </c>
      <c r="J890" s="27" t="str">
        <f>VLOOKUP(A890,'Medical Examination'!A889:M3224,12,0)</f>
        <v>Obesity</v>
      </c>
      <c r="K890" s="27" t="str">
        <f>VLOOKUP(A890,'Medical Examination'!A889:M3224,13,0)</f>
        <v>Prediabetes</v>
      </c>
      <c r="L890" s="27" t="str">
        <f>VLOOKUP(A890,'Hospitalisation Details'!A889:R3232,17,0)</f>
        <v>5-Oct-1987</v>
      </c>
      <c r="M890" s="28">
        <f>VLOOKUP(A890,'Hospitalisation Details'!$A$1:$R$2344,6,0)</f>
        <v>12148.2</v>
      </c>
      <c r="N890" s="27" t="str">
        <f>VLOOKUP(A890,'Hospitalisation Details'!$A$1:$R$2344,14,0)</f>
        <v>tier - 3</v>
      </c>
      <c r="O890" s="27" t="str">
        <f>VLOOKUP(A890,'Hospitalisation Details'!$A$1:$R$2344,15,0)</f>
        <v>tier - 3</v>
      </c>
      <c r="P890" s="27" t="str">
        <f>VLOOKUP(A890,'Hospitalisation Details'!$A$1:$R$2344,16,0)</f>
        <v>R1012</v>
      </c>
      <c r="Q890" s="37">
        <f>VLOOKUP(A890,'Hospitalisation Details'!A889:R3232,18,0)</f>
        <v>35.674855705194616</v>
      </c>
    </row>
    <row r="891" spans="1:17" x14ac:dyDescent="0.25">
      <c r="A891" s="27" t="s">
        <v>1780</v>
      </c>
      <c r="B891" s="27" t="str">
        <f>VLOOKUP(A891,'Customer Name'!A890:E3225,4,0)</f>
        <v>Jeffrey</v>
      </c>
      <c r="C891" s="27">
        <f>VLOOKUP(A891,Table7[#All],2,0)</f>
        <v>28.9</v>
      </c>
      <c r="D891" s="27">
        <f>VLOOKUP(A891,Table7[#All],3,0)</f>
        <v>11.96</v>
      </c>
      <c r="E891" s="27" t="str">
        <f>VLOOKUP(A891,Table7[#All],4,0)</f>
        <v>No</v>
      </c>
      <c r="F891" s="27" t="str">
        <f>VLOOKUP(A891,Table7[#All],5,0)</f>
        <v>No</v>
      </c>
      <c r="G891" s="27" t="str">
        <f>VLOOKUP(A891,Table7[#All],6,0)</f>
        <v>No</v>
      </c>
      <c r="H891" s="27">
        <f>VLOOKUP(A891,'Medical Examination'!A890:M3225,11,0)</f>
        <v>0</v>
      </c>
      <c r="I891" s="27" t="str">
        <f>VLOOKUP(A891,'Medical Examination'!A890:M3225,10,0)</f>
        <v>No</v>
      </c>
      <c r="J891" s="27" t="str">
        <f>VLOOKUP(A891,'Medical Examination'!A890:M3225,12,0)</f>
        <v>Overweight</v>
      </c>
      <c r="K891" s="27" t="str">
        <f>VLOOKUP(A891,'Medical Examination'!A890:M3225,13,0)</f>
        <v>Diabetes</v>
      </c>
      <c r="L891" s="27" t="str">
        <f>VLOOKUP(A891,'Hospitalisation Details'!A890:R3233,17,0)</f>
        <v>15-Sep-1962</v>
      </c>
      <c r="M891" s="28">
        <f>VLOOKUP(A891,'Hospitalisation Details'!$A$1:$R$2344,6,0)</f>
        <v>12146.97</v>
      </c>
      <c r="N891" s="27" t="str">
        <f>VLOOKUP(A891,'Hospitalisation Details'!$A$1:$R$2344,14,0)</f>
        <v>tier - 3</v>
      </c>
      <c r="O891" s="27" t="str">
        <f>VLOOKUP(A891,'Hospitalisation Details'!$A$1:$R$2344,15,0)</f>
        <v>tier - 3</v>
      </c>
      <c r="P891" s="27" t="str">
        <f>VLOOKUP(A891,'Hospitalisation Details'!$A$1:$R$2344,16,0)</f>
        <v>R1011</v>
      </c>
      <c r="Q891" s="37">
        <f>VLOOKUP(A891,'Hospitalisation Details'!A890:R3233,18,0)</f>
        <v>60.729609185250609</v>
      </c>
    </row>
    <row r="892" spans="1:17" x14ac:dyDescent="0.25">
      <c r="A892" s="27" t="s">
        <v>1782</v>
      </c>
      <c r="B892" s="27" t="str">
        <f>VLOOKUP(A892,'Customer Name'!A891:E3226,4,0)</f>
        <v>Andrew R</v>
      </c>
      <c r="C892" s="27">
        <f>VLOOKUP(A892,Table7[#All],2,0)</f>
        <v>25.74</v>
      </c>
      <c r="D892" s="27">
        <f>VLOOKUP(A892,Table7[#All],3,0)</f>
        <v>7.69</v>
      </c>
      <c r="E892" s="27" t="str">
        <f>VLOOKUP(A892,Table7[#All],4,0)</f>
        <v>No</v>
      </c>
      <c r="F892" s="27" t="str">
        <f>VLOOKUP(A892,Table7[#All],5,0)</f>
        <v>No</v>
      </c>
      <c r="G892" s="27" t="str">
        <f>VLOOKUP(A892,Table7[#All],6,0)</f>
        <v>No</v>
      </c>
      <c r="H892" s="27">
        <f>VLOOKUP(A892,'Medical Examination'!A891:M3226,11,0)</f>
        <v>0</v>
      </c>
      <c r="I892" s="27" t="str">
        <f>VLOOKUP(A892,'Medical Examination'!A891:M3226,10,0)</f>
        <v>No</v>
      </c>
      <c r="J892" s="27" t="str">
        <f>VLOOKUP(A892,'Medical Examination'!A891:M3226,12,0)</f>
        <v>Overweight</v>
      </c>
      <c r="K892" s="27" t="str">
        <f>VLOOKUP(A892,'Medical Examination'!A891:M3226,13,0)</f>
        <v>Diabetes</v>
      </c>
      <c r="L892" s="27" t="str">
        <f>VLOOKUP(A892,'Hospitalisation Details'!A891:R3234,17,0)</f>
        <v>4-Nov-1962</v>
      </c>
      <c r="M892" s="28">
        <f>VLOOKUP(A892,'Hospitalisation Details'!$A$1:$R$2344,6,0)</f>
        <v>12142.58</v>
      </c>
      <c r="N892" s="27" t="str">
        <f>VLOOKUP(A892,'Hospitalisation Details'!$A$1:$R$2344,14,0)</f>
        <v>tier - 3</v>
      </c>
      <c r="O892" s="27" t="str">
        <f>VLOOKUP(A892,'Hospitalisation Details'!$A$1:$R$2344,15,0)</f>
        <v>tier - 2</v>
      </c>
      <c r="P892" s="27" t="str">
        <f>VLOOKUP(A892,'Hospitalisation Details'!$A$1:$R$2344,16,0)</f>
        <v>R1013</v>
      </c>
      <c r="Q892" s="37">
        <f>VLOOKUP(A892,'Hospitalisation Details'!A891:R3234,18,0)</f>
        <v>60.592713623316406</v>
      </c>
    </row>
    <row r="893" spans="1:17" x14ac:dyDescent="0.25">
      <c r="A893" s="27" t="s">
        <v>1784</v>
      </c>
      <c r="B893" s="27" t="str">
        <f>VLOOKUP(A893,'Customer Name'!A892:E3227,4,0)</f>
        <v>Francisco J. Sr.</v>
      </c>
      <c r="C893" s="27">
        <f>VLOOKUP(A893,Table7[#All],2,0)</f>
        <v>36.06</v>
      </c>
      <c r="D893" s="27">
        <f>VLOOKUP(A893,Table7[#All],3,0)</f>
        <v>8.83</v>
      </c>
      <c r="E893" s="27" t="str">
        <f>VLOOKUP(A893,Table7[#All],4,0)</f>
        <v>No</v>
      </c>
      <c r="F893" s="27" t="str">
        <f>VLOOKUP(A893,Table7[#All],5,0)</f>
        <v>No</v>
      </c>
      <c r="G893" s="27" t="str">
        <f>VLOOKUP(A893,Table7[#All],6,0)</f>
        <v>No</v>
      </c>
      <c r="H893" s="27">
        <f>VLOOKUP(A893,'Medical Examination'!A892:M3227,11,0)</f>
        <v>0</v>
      </c>
      <c r="I893" s="27" t="str">
        <f>VLOOKUP(A893,'Medical Examination'!A892:M3227,10,0)</f>
        <v>No</v>
      </c>
      <c r="J893" s="27" t="str">
        <f>VLOOKUP(A893,'Medical Examination'!A892:M3227,12,0)</f>
        <v>Obesity</v>
      </c>
      <c r="K893" s="27" t="str">
        <f>VLOOKUP(A893,'Medical Examination'!A892:M3227,13,0)</f>
        <v>Diabetes</v>
      </c>
      <c r="L893" s="27" t="str">
        <f>VLOOKUP(A893,'Hospitalisation Details'!A892:R3235,17,0)</f>
        <v>16-Sep-1974</v>
      </c>
      <c r="M893" s="28">
        <f>VLOOKUP(A893,'Hospitalisation Details'!$A$1:$R$2344,6,0)</f>
        <v>12137.6</v>
      </c>
      <c r="N893" s="27" t="str">
        <f>VLOOKUP(A893,'Hospitalisation Details'!$A$1:$R$2344,14,0)</f>
        <v>tier - 3</v>
      </c>
      <c r="O893" s="27" t="str">
        <f>VLOOKUP(A893,'Hospitalisation Details'!$A$1:$R$2344,15,0)</f>
        <v>tier - 3</v>
      </c>
      <c r="P893" s="27" t="str">
        <f>VLOOKUP(A893,'Hospitalisation Details'!$A$1:$R$2344,16,0)</f>
        <v>R1012</v>
      </c>
      <c r="Q893" s="37">
        <f>VLOOKUP(A893,'Hospitalisation Details'!A892:R3235,18,0)</f>
        <v>48.726864527434017</v>
      </c>
    </row>
    <row r="894" spans="1:17" x14ac:dyDescent="0.25">
      <c r="A894" s="27" t="s">
        <v>1786</v>
      </c>
      <c r="B894" s="27" t="str">
        <f>VLOOKUP(A894,'Customer Name'!A893:E3228,4,0)</f>
        <v>.  Rhonda</v>
      </c>
      <c r="C894" s="27">
        <f>VLOOKUP(A894,Table7[#All],2,0)</f>
        <v>43.28</v>
      </c>
      <c r="D894" s="27">
        <f>VLOOKUP(A894,Table7[#All],3,0)</f>
        <v>4.41</v>
      </c>
      <c r="E894" s="27" t="str">
        <f>VLOOKUP(A894,Table7[#All],4,0)</f>
        <v>No</v>
      </c>
      <c r="F894" s="27" t="str">
        <f>VLOOKUP(A894,Table7[#All],5,0)</f>
        <v>No</v>
      </c>
      <c r="G894" s="27" t="str">
        <f>VLOOKUP(A894,Table7[#All],6,0)</f>
        <v>No</v>
      </c>
      <c r="H894" s="27">
        <f>VLOOKUP(A894,'Medical Examination'!A893:M3228,11,0)</f>
        <v>0</v>
      </c>
      <c r="I894" s="27" t="str">
        <f>VLOOKUP(A894,'Medical Examination'!A893:M3228,10,0)</f>
        <v>No</v>
      </c>
      <c r="J894" s="27" t="str">
        <f>VLOOKUP(A894,'Medical Examination'!A893:M3228,12,0)</f>
        <v>Obesity</v>
      </c>
      <c r="K894" s="27" t="str">
        <f>VLOOKUP(A894,'Medical Examination'!A893:M3228,13,0)</f>
        <v>Normal</v>
      </c>
      <c r="L894" s="27" t="str">
        <f>VLOOKUP(A894,'Hospitalisation Details'!A893:R3236,17,0)</f>
        <v>6-Nov-1991</v>
      </c>
      <c r="M894" s="28">
        <f>VLOOKUP(A894,'Hospitalisation Details'!$A$1:$R$2344,6,0)</f>
        <v>12130.8</v>
      </c>
      <c r="N894" s="27" t="str">
        <f>VLOOKUP(A894,'Hospitalisation Details'!$A$1:$R$2344,14,0)</f>
        <v>tier - 3</v>
      </c>
      <c r="O894" s="27" t="str">
        <f>VLOOKUP(A894,'Hospitalisation Details'!$A$1:$R$2344,15,0)</f>
        <v>tier - 3</v>
      </c>
      <c r="P894" s="27" t="str">
        <f>VLOOKUP(A894,'Hospitalisation Details'!$A$1:$R$2344,16,0)</f>
        <v>R1026</v>
      </c>
      <c r="Q894" s="37">
        <f>VLOOKUP(A894,'Hospitalisation Details'!A893:R3236,18,0)</f>
        <v>31.587239691363145</v>
      </c>
    </row>
    <row r="895" spans="1:17" x14ac:dyDescent="0.25">
      <c r="A895" s="27" t="s">
        <v>1788</v>
      </c>
      <c r="B895" s="27" t="str">
        <f>VLOOKUP(A895,'Customer Name'!A894:E3229,4,0)</f>
        <v>John</v>
      </c>
      <c r="C895" s="27">
        <f>VLOOKUP(A895,Table7[#All],2,0)</f>
        <v>28.785</v>
      </c>
      <c r="D895" s="27">
        <f>VLOOKUP(A895,Table7[#All],3,0)</f>
        <v>9.1</v>
      </c>
      <c r="E895" s="27" t="str">
        <f>VLOOKUP(A895,Table7[#All],4,0)</f>
        <v>yes</v>
      </c>
      <c r="F895" s="27" t="str">
        <f>VLOOKUP(A895,Table7[#All],5,0)</f>
        <v>No</v>
      </c>
      <c r="G895" s="27" t="str">
        <f>VLOOKUP(A895,Table7[#All],6,0)</f>
        <v>Yes</v>
      </c>
      <c r="H895" s="27">
        <f>VLOOKUP(A895,'Medical Examination'!A894:M3229,11,0)</f>
        <v>1</v>
      </c>
      <c r="I895" s="27" t="str">
        <f>VLOOKUP(A895,'Medical Examination'!A894:M3229,10,0)</f>
        <v>No</v>
      </c>
      <c r="J895" s="27" t="str">
        <f>VLOOKUP(A895,'Medical Examination'!A894:M3229,12,0)</f>
        <v>Overweight</v>
      </c>
      <c r="K895" s="27" t="str">
        <f>VLOOKUP(A895,'Medical Examination'!A894:M3229,13,0)</f>
        <v>Diabetes</v>
      </c>
      <c r="L895" s="27" t="str">
        <f>VLOOKUP(A895,'Hospitalisation Details'!A894:R3237,17,0)</f>
        <v>4-Jun-1963</v>
      </c>
      <c r="M895" s="28">
        <f>VLOOKUP(A895,'Hospitalisation Details'!$A$1:$R$2344,6,0)</f>
        <v>12129.61</v>
      </c>
      <c r="N895" s="27" t="str">
        <f>VLOOKUP(A895,'Hospitalisation Details'!$A$1:$R$2344,14,0)</f>
        <v>tier - 3</v>
      </c>
      <c r="O895" s="27" t="str">
        <f>VLOOKUP(A895,'Hospitalisation Details'!$A$1:$R$2344,15,0)</f>
        <v>tier - 1</v>
      </c>
      <c r="P895" s="27" t="str">
        <f>VLOOKUP(A895,'Hospitalisation Details'!$A$1:$R$2344,16,0)</f>
        <v>R1012</v>
      </c>
      <c r="Q895" s="37">
        <f>VLOOKUP(A895,'Hospitalisation Details'!A894:R3237,18,0)</f>
        <v>60.011624775583485</v>
      </c>
    </row>
    <row r="896" spans="1:17" x14ac:dyDescent="0.25">
      <c r="A896" s="27" t="s">
        <v>1790</v>
      </c>
      <c r="B896" s="27" t="str">
        <f>VLOOKUP(A896,'Customer Name'!A895:E3230,4,0)</f>
        <v>Miles J.</v>
      </c>
      <c r="C896" s="27">
        <f>VLOOKUP(A896,Table7[#All],2,0)</f>
        <v>25.46</v>
      </c>
      <c r="D896" s="27">
        <f>VLOOKUP(A896,Table7[#All],3,0)</f>
        <v>11.52</v>
      </c>
      <c r="E896" s="27" t="str">
        <f>VLOOKUP(A896,Table7[#All],4,0)</f>
        <v>yes</v>
      </c>
      <c r="F896" s="27" t="str">
        <f>VLOOKUP(A896,Table7[#All],5,0)</f>
        <v>No</v>
      </c>
      <c r="G896" s="27" t="str">
        <f>VLOOKUP(A896,Table7[#All],6,0)</f>
        <v>Yes</v>
      </c>
      <c r="H896" s="27">
        <f>VLOOKUP(A896,'Medical Examination'!A895:M3230,11,0)</f>
        <v>1</v>
      </c>
      <c r="I896" s="27" t="str">
        <f>VLOOKUP(A896,'Medical Examination'!A895:M3230,10,0)</f>
        <v>No</v>
      </c>
      <c r="J896" s="27" t="str">
        <f>VLOOKUP(A896,'Medical Examination'!A895:M3230,12,0)</f>
        <v>Overweight</v>
      </c>
      <c r="K896" s="27" t="str">
        <f>VLOOKUP(A896,'Medical Examination'!A895:M3230,13,0)</f>
        <v>Diabetes</v>
      </c>
      <c r="L896" s="27" t="str">
        <f>VLOOKUP(A896,'Hospitalisation Details'!A895:R3238,17,0)</f>
        <v>20-Jul-1963</v>
      </c>
      <c r="M896" s="28">
        <f>VLOOKUP(A896,'Hospitalisation Details'!$A$1:$R$2344,6,0)</f>
        <v>12124.99</v>
      </c>
      <c r="N896" s="27" t="str">
        <f>VLOOKUP(A896,'Hospitalisation Details'!$A$1:$R$2344,14,0)</f>
        <v>tier - 3</v>
      </c>
      <c r="O896" s="27" t="str">
        <f>VLOOKUP(A896,'Hospitalisation Details'!$A$1:$R$2344,15,0)</f>
        <v>tier - 1</v>
      </c>
      <c r="P896" s="27" t="str">
        <f>VLOOKUP(A896,'Hospitalisation Details'!$A$1:$R$2344,16,0)</f>
        <v>R1012</v>
      </c>
      <c r="Q896" s="37">
        <f>VLOOKUP(A896,'Hospitalisation Details'!A895:R3238,18,0)</f>
        <v>59.885682226211848</v>
      </c>
    </row>
    <row r="897" spans="1:17" x14ac:dyDescent="0.25">
      <c r="A897" s="27" t="s">
        <v>1792</v>
      </c>
      <c r="B897" s="27" t="str">
        <f>VLOOKUP(A897,'Customer Name'!A896:E3231,4,0)</f>
        <v>Justyna I.</v>
      </c>
      <c r="C897" s="27">
        <f>VLOOKUP(A897,Table7[#All],2,0)</f>
        <v>30.8</v>
      </c>
      <c r="D897" s="27">
        <f>VLOOKUP(A897,Table7[#All],3,0)</f>
        <v>10.95</v>
      </c>
      <c r="E897" s="27" t="str">
        <f>VLOOKUP(A897,Table7[#All],4,0)</f>
        <v>No</v>
      </c>
      <c r="F897" s="27" t="str">
        <f>VLOOKUP(A897,Table7[#All],5,0)</f>
        <v>No</v>
      </c>
      <c r="G897" s="27" t="str">
        <f>VLOOKUP(A897,Table7[#All],6,0)</f>
        <v>No</v>
      </c>
      <c r="H897" s="27">
        <f>VLOOKUP(A897,'Medical Examination'!A896:M3231,11,0)</f>
        <v>0</v>
      </c>
      <c r="I897" s="27" t="str">
        <f>VLOOKUP(A897,'Medical Examination'!A896:M3231,10,0)</f>
        <v>No</v>
      </c>
      <c r="J897" s="27" t="str">
        <f>VLOOKUP(A897,'Medical Examination'!A896:M3231,12,0)</f>
        <v>Obesity</v>
      </c>
      <c r="K897" s="27" t="str">
        <f>VLOOKUP(A897,'Medical Examination'!A896:M3231,13,0)</f>
        <v>Diabetes</v>
      </c>
      <c r="L897" s="27" t="str">
        <f>VLOOKUP(A897,'Hospitalisation Details'!A896:R3239,17,0)</f>
        <v>25-Oct-1968</v>
      </c>
      <c r="M897" s="28">
        <f>VLOOKUP(A897,'Hospitalisation Details'!$A$1:$R$2344,6,0)</f>
        <v>12105.32</v>
      </c>
      <c r="N897" s="27" t="str">
        <f>VLOOKUP(A897,'Hospitalisation Details'!$A$1:$R$2344,14,0)</f>
        <v>tier - 3</v>
      </c>
      <c r="O897" s="27" t="str">
        <f>VLOOKUP(A897,'Hospitalisation Details'!$A$1:$R$2344,15,0)</f>
        <v>tier - 3</v>
      </c>
      <c r="P897" s="27" t="str">
        <f>VLOOKUP(A897,'Hospitalisation Details'!$A$1:$R$2344,16,0)</f>
        <v>R1011</v>
      </c>
      <c r="Q897" s="37">
        <f>VLOOKUP(A897,'Hospitalisation Details'!A896:R3239,18,0)</f>
        <v>54.617385352498289</v>
      </c>
    </row>
    <row r="898" spans="1:17" x14ac:dyDescent="0.25">
      <c r="A898" s="27" t="s">
        <v>1794</v>
      </c>
      <c r="B898" s="27" t="str">
        <f>VLOOKUP(A898,'Customer Name'!A897:E3232,4,0)</f>
        <v>Lucille</v>
      </c>
      <c r="C898" s="27">
        <f>VLOOKUP(A898,Table7[#All],2,0)</f>
        <v>28.88</v>
      </c>
      <c r="D898" s="27">
        <f>VLOOKUP(A898,Table7[#All],3,0)</f>
        <v>11.5</v>
      </c>
      <c r="E898" s="27" t="str">
        <f>VLOOKUP(A898,Table7[#All],4,0)</f>
        <v>No</v>
      </c>
      <c r="F898" s="27" t="str">
        <f>VLOOKUP(A898,Table7[#All],5,0)</f>
        <v>No</v>
      </c>
      <c r="G898" s="27" t="str">
        <f>VLOOKUP(A898,Table7[#All],6,0)</f>
        <v>No</v>
      </c>
      <c r="H898" s="27">
        <f>VLOOKUP(A898,'Medical Examination'!A897:M3232,11,0)</f>
        <v>0</v>
      </c>
      <c r="I898" s="27" t="str">
        <f>VLOOKUP(A898,'Medical Examination'!A897:M3232,10,0)</f>
        <v>No</v>
      </c>
      <c r="J898" s="27" t="str">
        <f>VLOOKUP(A898,'Medical Examination'!A897:M3232,12,0)</f>
        <v>Overweight</v>
      </c>
      <c r="K898" s="27" t="str">
        <f>VLOOKUP(A898,'Medical Examination'!A897:M3232,13,0)</f>
        <v>Diabetes</v>
      </c>
      <c r="L898" s="27" t="str">
        <f>VLOOKUP(A898,'Hospitalisation Details'!A897:R3240,17,0)</f>
        <v>9-Dec-1968</v>
      </c>
      <c r="M898" s="28">
        <f>VLOOKUP(A898,'Hospitalisation Details'!$A$1:$R$2344,6,0)</f>
        <v>12096.65</v>
      </c>
      <c r="N898" s="27" t="str">
        <f>VLOOKUP(A898,'Hospitalisation Details'!$A$1:$R$2344,14,0)</f>
        <v>tier - 3</v>
      </c>
      <c r="O898" s="27" t="str">
        <f>VLOOKUP(A898,'Hospitalisation Details'!$A$1:$R$2344,15,0)</f>
        <v>tier - 1</v>
      </c>
      <c r="P898" s="27" t="str">
        <f>VLOOKUP(A898,'Hospitalisation Details'!$A$1:$R$2344,16,0)</f>
        <v>R1024</v>
      </c>
      <c r="Q898" s="37">
        <f>VLOOKUP(A898,'Hospitalisation Details'!A897:R3240,18,0)</f>
        <v>54.494182067077347</v>
      </c>
    </row>
    <row r="899" spans="1:17" x14ac:dyDescent="0.25">
      <c r="A899" s="27" t="s">
        <v>1796</v>
      </c>
      <c r="B899" s="27" t="str">
        <f>VLOOKUP(A899,'Customer Name'!A898:E3233,4,0)</f>
        <v>April</v>
      </c>
      <c r="C899" s="27">
        <f>VLOOKUP(A899,Table7[#All],2,0)</f>
        <v>23</v>
      </c>
      <c r="D899" s="27">
        <f>VLOOKUP(A899,Table7[#All],3,0)</f>
        <v>9.8800000000000008</v>
      </c>
      <c r="E899" s="27" t="str">
        <f>VLOOKUP(A899,Table7[#All],4,0)</f>
        <v>No</v>
      </c>
      <c r="F899" s="27" t="str">
        <f>VLOOKUP(A899,Table7[#All],5,0)</f>
        <v>No</v>
      </c>
      <c r="G899" s="27" t="str">
        <f>VLOOKUP(A899,Table7[#All],6,0)</f>
        <v>No</v>
      </c>
      <c r="H899" s="27">
        <f>VLOOKUP(A899,'Medical Examination'!A898:M3233,11,0)</f>
        <v>0</v>
      </c>
      <c r="I899" s="27" t="str">
        <f>VLOOKUP(A899,'Medical Examination'!A898:M3233,10,0)</f>
        <v>No</v>
      </c>
      <c r="J899" s="27" t="str">
        <f>VLOOKUP(A899,'Medical Examination'!A898:M3233,12,0)</f>
        <v>Normal Weight</v>
      </c>
      <c r="K899" s="27" t="str">
        <f>VLOOKUP(A899,'Medical Examination'!A898:M3233,13,0)</f>
        <v>Diabetes</v>
      </c>
      <c r="L899" s="27" t="str">
        <f>VLOOKUP(A899,'Hospitalisation Details'!A898:R3241,17,0)</f>
        <v>21-Jun-1968</v>
      </c>
      <c r="M899" s="28">
        <f>VLOOKUP(A899,'Hospitalisation Details'!$A$1:$R$2344,6,0)</f>
        <v>12094.48</v>
      </c>
      <c r="N899" s="27" t="str">
        <f>VLOOKUP(A899,'Hospitalisation Details'!$A$1:$R$2344,14,0)</f>
        <v>tier - 3</v>
      </c>
      <c r="O899" s="27" t="str">
        <f>VLOOKUP(A899,'Hospitalisation Details'!$A$1:$R$2344,15,0)</f>
        <v>tier - 3</v>
      </c>
      <c r="P899" s="27" t="str">
        <f>VLOOKUP(A899,'Hospitalisation Details'!$A$1:$R$2344,16,0)</f>
        <v>R1011</v>
      </c>
      <c r="Q899" s="37">
        <f>VLOOKUP(A899,'Hospitalisation Details'!A898:R3241,18,0)</f>
        <v>54.962354551676931</v>
      </c>
    </row>
    <row r="900" spans="1:17" x14ac:dyDescent="0.25">
      <c r="A900" s="27" t="s">
        <v>1798</v>
      </c>
      <c r="B900" s="27" t="str">
        <f>VLOOKUP(A900,'Customer Name'!A899:E3234,4,0)</f>
        <v>Robert</v>
      </c>
      <c r="C900" s="27">
        <f>VLOOKUP(A900,Table7[#All],2,0)</f>
        <v>38.25</v>
      </c>
      <c r="D900" s="27">
        <f>VLOOKUP(A900,Table7[#All],3,0)</f>
        <v>6.2</v>
      </c>
      <c r="E900" s="27" t="str">
        <f>VLOOKUP(A900,Table7[#All],4,0)</f>
        <v>No</v>
      </c>
      <c r="F900" s="27" t="str">
        <f>VLOOKUP(A900,Table7[#All],5,0)</f>
        <v>No</v>
      </c>
      <c r="G900" s="27" t="str">
        <f>VLOOKUP(A900,Table7[#All],6,0)</f>
        <v>No</v>
      </c>
      <c r="H900" s="27">
        <f>VLOOKUP(A900,'Medical Examination'!A899:M3234,11,0)</f>
        <v>1</v>
      </c>
      <c r="I900" s="27" t="str">
        <f>VLOOKUP(A900,'Medical Examination'!A899:M3234,10,0)</f>
        <v>No</v>
      </c>
      <c r="J900" s="27" t="str">
        <f>VLOOKUP(A900,'Medical Examination'!A899:M3234,12,0)</f>
        <v>Obesity</v>
      </c>
      <c r="K900" s="27" t="str">
        <f>VLOOKUP(A900,'Medical Examination'!A899:M3234,13,0)</f>
        <v>Prediabetes</v>
      </c>
      <c r="L900" s="27" t="str">
        <f>VLOOKUP(A900,'Hospitalisation Details'!A899:R3242,17,0)</f>
        <v>2-Sep-1984</v>
      </c>
      <c r="M900" s="28">
        <f>VLOOKUP(A900,'Hospitalisation Details'!$A$1:$R$2344,6,0)</f>
        <v>12091.34</v>
      </c>
      <c r="N900" s="27" t="str">
        <f>VLOOKUP(A900,'Hospitalisation Details'!$A$1:$R$2344,14,0)</f>
        <v>tier - 3</v>
      </c>
      <c r="O900" s="27" t="str">
        <f>VLOOKUP(A900,'Hospitalisation Details'!$A$1:$R$2344,15,0)</f>
        <v>tier - 2</v>
      </c>
      <c r="P900" s="27" t="str">
        <f>VLOOKUP(A900,'Hospitalisation Details'!$A$1:$R$2344,16,0)</f>
        <v>R1022</v>
      </c>
      <c r="Q900" s="37">
        <f>VLOOKUP(A900,'Hospitalisation Details'!A899:R3242,18,0)</f>
        <v>38.762491444216288</v>
      </c>
    </row>
    <row r="901" spans="1:17" x14ac:dyDescent="0.25">
      <c r="A901" s="27" t="s">
        <v>1800</v>
      </c>
      <c r="B901" s="27" t="str">
        <f>VLOOKUP(A901,'Customer Name'!A900:E3235,4,0)</f>
        <v>.  Alyssa</v>
      </c>
      <c r="C901" s="27">
        <f>VLOOKUP(A901,Table7[#All],2,0)</f>
        <v>39.25</v>
      </c>
      <c r="D901" s="27">
        <f>VLOOKUP(A901,Table7[#All],3,0)</f>
        <v>8.41</v>
      </c>
      <c r="E901" s="27" t="str">
        <f>VLOOKUP(A901,Table7[#All],4,0)</f>
        <v>yes</v>
      </c>
      <c r="F901" s="27" t="str">
        <f>VLOOKUP(A901,Table7[#All],5,0)</f>
        <v>No</v>
      </c>
      <c r="G901" s="27" t="str">
        <f>VLOOKUP(A901,Table7[#All],6,0)</f>
        <v>No</v>
      </c>
      <c r="H901" s="27">
        <f>VLOOKUP(A901,'Medical Examination'!A900:M3235,11,0)</f>
        <v>1</v>
      </c>
      <c r="I901" s="27" t="str">
        <f>VLOOKUP(A901,'Medical Examination'!A900:M3235,10,0)</f>
        <v>No</v>
      </c>
      <c r="J901" s="27" t="str">
        <f>VLOOKUP(A901,'Medical Examination'!A900:M3235,12,0)</f>
        <v>Obesity</v>
      </c>
      <c r="K901" s="27" t="str">
        <f>VLOOKUP(A901,'Medical Examination'!A900:M3235,13,0)</f>
        <v>Diabetes</v>
      </c>
      <c r="L901" s="27" t="str">
        <f>VLOOKUP(A901,'Hospitalisation Details'!A900:R3243,17,0)</f>
        <v>7-Sep-1986</v>
      </c>
      <c r="M901" s="28">
        <f>VLOOKUP(A901,'Hospitalisation Details'!$A$1:$R$2344,6,0)</f>
        <v>12048.13</v>
      </c>
      <c r="N901" s="27" t="str">
        <f>VLOOKUP(A901,'Hospitalisation Details'!$A$1:$R$2344,14,0)</f>
        <v>tier - 3</v>
      </c>
      <c r="O901" s="27" t="str">
        <f>VLOOKUP(A901,'Hospitalisation Details'!$A$1:$R$2344,15,0)</f>
        <v>tier - 2</v>
      </c>
      <c r="P901" s="27" t="str">
        <f>VLOOKUP(A901,'Hospitalisation Details'!$A$1:$R$2344,16,0)</f>
        <v>R1026</v>
      </c>
      <c r="Q901" s="37">
        <f>VLOOKUP(A901,'Hospitalisation Details'!A900:R3243,18,0)</f>
        <v>36.751495064485908</v>
      </c>
    </row>
    <row r="902" spans="1:17" x14ac:dyDescent="0.25">
      <c r="A902" s="27" t="s">
        <v>1802</v>
      </c>
      <c r="B902" s="27" t="str">
        <f>VLOOKUP(A902,'Customer Name'!A901:E3236,4,0)</f>
        <v>Jessica E.</v>
      </c>
      <c r="C902" s="27">
        <f>VLOOKUP(A902,Table7[#All],2,0)</f>
        <v>26.6</v>
      </c>
      <c r="D902" s="27">
        <f>VLOOKUP(A902,Table7[#All],3,0)</f>
        <v>5.07</v>
      </c>
      <c r="E902" s="27" t="str">
        <f>VLOOKUP(A902,Table7[#All],4,0)</f>
        <v>yes</v>
      </c>
      <c r="F902" s="27" t="str">
        <f>VLOOKUP(A902,Table7[#All],5,0)</f>
        <v>No</v>
      </c>
      <c r="G902" s="27" t="str">
        <f>VLOOKUP(A902,Table7[#All],6,0)</f>
        <v>No</v>
      </c>
      <c r="H902" s="27">
        <f>VLOOKUP(A902,'Medical Examination'!A901:M3236,11,0)</f>
        <v>2</v>
      </c>
      <c r="I902" s="27" t="str">
        <f>VLOOKUP(A902,'Medical Examination'!A901:M3236,10,0)</f>
        <v>No</v>
      </c>
      <c r="J902" s="27" t="str">
        <f>VLOOKUP(A902,'Medical Examination'!A901:M3236,12,0)</f>
        <v>Overweight</v>
      </c>
      <c r="K902" s="27" t="str">
        <f>VLOOKUP(A902,'Medical Examination'!A901:M3236,13,0)</f>
        <v>Normal</v>
      </c>
      <c r="L902" s="27" t="str">
        <f>VLOOKUP(A902,'Hospitalisation Details'!A901:R3244,17,0)</f>
        <v>24-Nov-1966</v>
      </c>
      <c r="M902" s="28">
        <f>VLOOKUP(A902,'Hospitalisation Details'!$A$1:$R$2344,6,0)</f>
        <v>12044.34</v>
      </c>
      <c r="N902" s="27" t="str">
        <f>VLOOKUP(A902,'Hospitalisation Details'!$A$1:$R$2344,14,0)</f>
        <v>tier - 3</v>
      </c>
      <c r="O902" s="27" t="str">
        <f>VLOOKUP(A902,'Hospitalisation Details'!$A$1:$R$2344,15,0)</f>
        <v>tier - 1</v>
      </c>
      <c r="P902" s="27" t="str">
        <f>VLOOKUP(A902,'Hospitalisation Details'!$A$1:$R$2344,16,0)</f>
        <v>R1012</v>
      </c>
      <c r="Q902" s="37">
        <f>VLOOKUP(A902,'Hospitalisation Details'!A901:R3244,18,0)</f>
        <v>56.537953172205441</v>
      </c>
    </row>
    <row r="903" spans="1:17" x14ac:dyDescent="0.25">
      <c r="A903" s="27" t="s">
        <v>1804</v>
      </c>
      <c r="B903" s="27" t="str">
        <f>VLOOKUP(A903,'Customer Name'!A902:E3237,4,0)</f>
        <v>Patrick J.</v>
      </c>
      <c r="C903" s="27">
        <f>VLOOKUP(A903,Table7[#All],2,0)</f>
        <v>35.700000000000003</v>
      </c>
      <c r="D903" s="27">
        <f>VLOOKUP(A903,Table7[#All],3,0)</f>
        <v>4.0599999999999996</v>
      </c>
      <c r="E903" s="27" t="str">
        <f>VLOOKUP(A903,Table7[#All],4,0)</f>
        <v>No</v>
      </c>
      <c r="F903" s="27" t="str">
        <f>VLOOKUP(A903,Table7[#All],5,0)</f>
        <v>No</v>
      </c>
      <c r="G903" s="27" t="str">
        <f>VLOOKUP(A903,Table7[#All],6,0)</f>
        <v>Yes</v>
      </c>
      <c r="H903" s="27">
        <f>VLOOKUP(A903,'Medical Examination'!A902:M3237,11,0)</f>
        <v>1</v>
      </c>
      <c r="I903" s="27" t="str">
        <f>VLOOKUP(A903,'Medical Examination'!A902:M3237,10,0)</f>
        <v>No</v>
      </c>
      <c r="J903" s="27" t="str">
        <f>VLOOKUP(A903,'Medical Examination'!A902:M3237,12,0)</f>
        <v>Obesity</v>
      </c>
      <c r="K903" s="27" t="str">
        <f>VLOOKUP(A903,'Medical Examination'!A902:M3237,13,0)</f>
        <v>Normal</v>
      </c>
      <c r="L903" s="27" t="str">
        <f>VLOOKUP(A903,'Hospitalisation Details'!A902:R3245,17,0)</f>
        <v>16-Oct-1979</v>
      </c>
      <c r="M903" s="28">
        <f>VLOOKUP(A903,'Hospitalisation Details'!$A$1:$R$2344,6,0)</f>
        <v>12035.18</v>
      </c>
      <c r="N903" s="27" t="str">
        <f>VLOOKUP(A903,'Hospitalisation Details'!$A$1:$R$2344,14,0)</f>
        <v>tier - 3</v>
      </c>
      <c r="O903" s="27" t="str">
        <f>VLOOKUP(A903,'Hospitalisation Details'!$A$1:$R$2344,15,0)</f>
        <v>tier - 3</v>
      </c>
      <c r="P903" s="27" t="str">
        <f>VLOOKUP(A903,'Hospitalisation Details'!$A$1:$R$2344,16,0)</f>
        <v>R1021</v>
      </c>
      <c r="Q903" s="37">
        <f>VLOOKUP(A903,'Hospitalisation Details'!A902:R3245,18,0)</f>
        <v>43.644743246532002</v>
      </c>
    </row>
    <row r="904" spans="1:17" x14ac:dyDescent="0.25">
      <c r="A904" s="27" t="s">
        <v>1806</v>
      </c>
      <c r="B904" s="27" t="str">
        <f>VLOOKUP(A904,'Customer Name'!A903:E3238,4,0)</f>
        <v>Emilie</v>
      </c>
      <c r="C904" s="27">
        <f>VLOOKUP(A904,Table7[#All],2,0)</f>
        <v>20.100000000000001</v>
      </c>
      <c r="D904" s="27">
        <f>VLOOKUP(A904,Table7[#All],3,0)</f>
        <v>10.52</v>
      </c>
      <c r="E904" s="27" t="str">
        <f>VLOOKUP(A904,Table7[#All],4,0)</f>
        <v>No</v>
      </c>
      <c r="F904" s="27" t="str">
        <f>VLOOKUP(A904,Table7[#All],5,0)</f>
        <v>No</v>
      </c>
      <c r="G904" s="27" t="str">
        <f>VLOOKUP(A904,Table7[#All],6,0)</f>
        <v>No</v>
      </c>
      <c r="H904" s="27">
        <f>VLOOKUP(A904,'Medical Examination'!A903:M3238,11,0)</f>
        <v>0</v>
      </c>
      <c r="I904" s="27" t="str">
        <f>VLOOKUP(A904,'Medical Examination'!A903:M3238,10,0)</f>
        <v>No</v>
      </c>
      <c r="J904" s="27" t="str">
        <f>VLOOKUP(A904,'Medical Examination'!A903:M3238,12,0)</f>
        <v>Normal Weight</v>
      </c>
      <c r="K904" s="27" t="str">
        <f>VLOOKUP(A904,'Medical Examination'!A903:M3238,13,0)</f>
        <v>Diabetes</v>
      </c>
      <c r="L904" s="27" t="str">
        <f>VLOOKUP(A904,'Hospitalisation Details'!A903:R3246,17,0)</f>
        <v>29-Oct-1965</v>
      </c>
      <c r="M904" s="28">
        <f>VLOOKUP(A904,'Hospitalisation Details'!$A$1:$R$2344,6,0)</f>
        <v>12032.33</v>
      </c>
      <c r="N904" s="27" t="str">
        <f>VLOOKUP(A904,'Hospitalisation Details'!$A$1:$R$2344,14,0)</f>
        <v>tier - 3</v>
      </c>
      <c r="O904" s="27" t="str">
        <f>VLOOKUP(A904,'Hospitalisation Details'!$A$1:$R$2344,15,0)</f>
        <v>tier - 1</v>
      </c>
      <c r="P904" s="27" t="str">
        <f>VLOOKUP(A904,'Hospitalisation Details'!$A$1:$R$2344,16,0)</f>
        <v>R1011</v>
      </c>
      <c r="Q904" s="37">
        <f>VLOOKUP(A904,'Hospitalisation Details'!A903:R3246,18,0)</f>
        <v>57.609123393196896</v>
      </c>
    </row>
    <row r="905" spans="1:17" x14ac:dyDescent="0.25">
      <c r="A905" s="27" t="s">
        <v>1808</v>
      </c>
      <c r="B905" s="27" t="str">
        <f>VLOOKUP(A905,'Customer Name'!A904:E3239,4,0)</f>
        <v>Caitlin B.</v>
      </c>
      <c r="C905" s="27">
        <f>VLOOKUP(A905,Table7[#All],2,0)</f>
        <v>22.23</v>
      </c>
      <c r="D905" s="27">
        <f>VLOOKUP(A905,Table7[#All],3,0)</f>
        <v>9.65</v>
      </c>
      <c r="E905" s="27" t="str">
        <f>VLOOKUP(A905,Table7[#All],4,0)</f>
        <v>No</v>
      </c>
      <c r="F905" s="27" t="str">
        <f>VLOOKUP(A905,Table7[#All],5,0)</f>
        <v>No</v>
      </c>
      <c r="G905" s="27" t="str">
        <f>VLOOKUP(A905,Table7[#All],6,0)</f>
        <v>No</v>
      </c>
      <c r="H905" s="27">
        <f>VLOOKUP(A905,'Medical Examination'!A904:M3239,11,0)</f>
        <v>0</v>
      </c>
      <c r="I905" s="27" t="str">
        <f>VLOOKUP(A905,'Medical Examination'!A904:M3239,10,0)</f>
        <v>No</v>
      </c>
      <c r="J905" s="27" t="str">
        <f>VLOOKUP(A905,'Medical Examination'!A904:M3239,12,0)</f>
        <v>Normal Weight</v>
      </c>
      <c r="K905" s="27" t="str">
        <f>VLOOKUP(A905,'Medical Examination'!A904:M3239,13,0)</f>
        <v>Diabetes</v>
      </c>
      <c r="L905" s="27" t="str">
        <f>VLOOKUP(A905,'Hospitalisation Details'!A904:R3247,17,0)</f>
        <v>9-Jun-1965</v>
      </c>
      <c r="M905" s="28">
        <f>VLOOKUP(A905,'Hospitalisation Details'!$A$1:$R$2344,6,0)</f>
        <v>12029.29</v>
      </c>
      <c r="N905" s="27" t="str">
        <f>VLOOKUP(A905,'Hospitalisation Details'!$A$1:$R$2344,14,0)</f>
        <v>tier - 3</v>
      </c>
      <c r="O905" s="27" t="str">
        <f>VLOOKUP(A905,'Hospitalisation Details'!$A$1:$R$2344,15,0)</f>
        <v>tier - 2</v>
      </c>
      <c r="P905" s="27" t="str">
        <f>VLOOKUP(A905,'Hospitalisation Details'!$A$1:$R$2344,16,0)</f>
        <v>R1024</v>
      </c>
      <c r="Q905" s="37">
        <f>VLOOKUP(A905,'Hospitalisation Details'!A904:R3247,18,0)</f>
        <v>57.997911736043434</v>
      </c>
    </row>
    <row r="906" spans="1:17" x14ac:dyDescent="0.25">
      <c r="A906" s="27" t="s">
        <v>1810</v>
      </c>
      <c r="B906" s="27" t="str">
        <f>VLOOKUP(A906,'Customer Name'!A905:E3240,4,0)</f>
        <v>Joseph W</v>
      </c>
      <c r="C906" s="27">
        <f>VLOOKUP(A906,Table7[#All],2,0)</f>
        <v>36.47</v>
      </c>
      <c r="D906" s="27">
        <f>VLOOKUP(A906,Table7[#All],3,0)</f>
        <v>6.21</v>
      </c>
      <c r="E906" s="27" t="str">
        <f>VLOOKUP(A906,Table7[#All],4,0)</f>
        <v>No</v>
      </c>
      <c r="F906" s="27" t="str">
        <f>VLOOKUP(A906,Table7[#All],5,0)</f>
        <v>No</v>
      </c>
      <c r="G906" s="27" t="str">
        <f>VLOOKUP(A906,Table7[#All],6,0)</f>
        <v>No</v>
      </c>
      <c r="H906" s="27">
        <f>VLOOKUP(A906,'Medical Examination'!A905:M3240,11,0)</f>
        <v>0</v>
      </c>
      <c r="I906" s="27" t="str">
        <f>VLOOKUP(A906,'Medical Examination'!A905:M3240,10,0)</f>
        <v>No</v>
      </c>
      <c r="J906" s="27" t="str">
        <f>VLOOKUP(A906,'Medical Examination'!A905:M3240,12,0)</f>
        <v>Obesity</v>
      </c>
      <c r="K906" s="27" t="str">
        <f>VLOOKUP(A906,'Medical Examination'!A905:M3240,13,0)</f>
        <v>Prediabetes</v>
      </c>
      <c r="L906" s="27" t="str">
        <f>VLOOKUP(A906,'Hospitalisation Details'!A905:R3248,17,0)</f>
        <v>17-Oct-1982</v>
      </c>
      <c r="M906" s="28">
        <f>VLOOKUP(A906,'Hospitalisation Details'!$A$1:$R$2344,6,0)</f>
        <v>12001.29</v>
      </c>
      <c r="N906" s="27" t="str">
        <f>VLOOKUP(A906,'Hospitalisation Details'!$A$1:$R$2344,14,0)</f>
        <v>tier - 3</v>
      </c>
      <c r="O906" s="27" t="str">
        <f>VLOOKUP(A906,'Hospitalisation Details'!$A$1:$R$2344,15,0)</f>
        <v>tier - 3</v>
      </c>
      <c r="P906" s="27" t="str">
        <f>VLOOKUP(A906,'Hospitalisation Details'!$A$1:$R$2344,16,0)</f>
        <v>R1021</v>
      </c>
      <c r="Q906" s="37">
        <f>VLOOKUP(A906,'Hospitalisation Details'!A905:R3248,18,0)</f>
        <v>40.641981747066495</v>
      </c>
    </row>
    <row r="907" spans="1:17" x14ac:dyDescent="0.25">
      <c r="A907" s="27" t="s">
        <v>1812</v>
      </c>
      <c r="B907" s="27" t="str">
        <f>VLOOKUP(A907,'Customer Name'!A906:E3241,4,0)</f>
        <v>Wendy</v>
      </c>
      <c r="C907" s="27">
        <f>VLOOKUP(A907,Table7[#All],2,0)</f>
        <v>49.64</v>
      </c>
      <c r="D907" s="27">
        <f>VLOOKUP(A907,Table7[#All],3,0)</f>
        <v>4.76</v>
      </c>
      <c r="E907" s="27" t="str">
        <f>VLOOKUP(A907,Table7[#All],4,0)</f>
        <v>No</v>
      </c>
      <c r="F907" s="27" t="str">
        <f>VLOOKUP(A907,Table7[#All],5,0)</f>
        <v>No</v>
      </c>
      <c r="G907" s="27" t="str">
        <f>VLOOKUP(A907,Table7[#All],6,0)</f>
        <v>Yes</v>
      </c>
      <c r="H907" s="27">
        <f>VLOOKUP(A907,'Medical Examination'!A906:M3241,11,0)</f>
        <v>1</v>
      </c>
      <c r="I907" s="27" t="str">
        <f>VLOOKUP(A907,'Medical Examination'!A906:M3241,10,0)</f>
        <v>No</v>
      </c>
      <c r="J907" s="27" t="str">
        <f>VLOOKUP(A907,'Medical Examination'!A906:M3241,12,0)</f>
        <v>Obesity</v>
      </c>
      <c r="K907" s="27" t="str">
        <f>VLOOKUP(A907,'Medical Examination'!A906:M3241,13,0)</f>
        <v>Normal</v>
      </c>
      <c r="L907" s="27" t="str">
        <f>VLOOKUP(A907,'Hospitalisation Details'!A906:R3249,17,0)</f>
        <v>12-Dec-1993</v>
      </c>
      <c r="M907" s="28">
        <f>VLOOKUP(A907,'Hospitalisation Details'!$A$1:$R$2344,6,0)</f>
        <v>11994.89</v>
      </c>
      <c r="N907" s="27" t="str">
        <f>VLOOKUP(A907,'Hospitalisation Details'!$A$1:$R$2344,14,0)</f>
        <v>tier - 3</v>
      </c>
      <c r="O907" s="27" t="str">
        <f>VLOOKUP(A907,'Hospitalisation Details'!$A$1:$R$2344,15,0)</f>
        <v>tier - 2</v>
      </c>
      <c r="P907" s="27" t="str">
        <f>VLOOKUP(A907,'Hospitalisation Details'!$A$1:$R$2344,16,0)</f>
        <v>R1012</v>
      </c>
      <c r="Q907" s="37">
        <f>VLOOKUP(A907,'Hospitalisation Details'!A906:R3249,18,0)</f>
        <v>29.488606253312135</v>
      </c>
    </row>
    <row r="908" spans="1:17" x14ac:dyDescent="0.25">
      <c r="A908" s="27" t="s">
        <v>1814</v>
      </c>
      <c r="B908" s="27" t="str">
        <f>VLOOKUP(A908,'Customer Name'!A907:E3242,4,0)</f>
        <v>.  Leah L.</v>
      </c>
      <c r="C908" s="27">
        <f>VLOOKUP(A908,Table7[#All],2,0)</f>
        <v>36.799999999999997</v>
      </c>
      <c r="D908" s="27">
        <f>VLOOKUP(A908,Table7[#All],3,0)</f>
        <v>5.73</v>
      </c>
      <c r="E908" s="27" t="str">
        <f>VLOOKUP(A908,Table7[#All],4,0)</f>
        <v>yes</v>
      </c>
      <c r="F908" s="27" t="str">
        <f>VLOOKUP(A908,Table7[#All],5,0)</f>
        <v>No</v>
      </c>
      <c r="G908" s="27" t="str">
        <f>VLOOKUP(A908,Table7[#All],6,0)</f>
        <v>Yes</v>
      </c>
      <c r="H908" s="27">
        <f>VLOOKUP(A908,'Medical Examination'!A907:M3242,11,0)</f>
        <v>1</v>
      </c>
      <c r="I908" s="27" t="str">
        <f>VLOOKUP(A908,'Medical Examination'!A907:M3242,10,0)</f>
        <v>No</v>
      </c>
      <c r="J908" s="27" t="str">
        <f>VLOOKUP(A908,'Medical Examination'!A907:M3242,12,0)</f>
        <v>Obesity</v>
      </c>
      <c r="K908" s="27" t="str">
        <f>VLOOKUP(A908,'Medical Examination'!A907:M3242,13,0)</f>
        <v>Prediabetes</v>
      </c>
      <c r="L908" s="27" t="str">
        <f>VLOOKUP(A908,'Hospitalisation Details'!A907:R3250,17,0)</f>
        <v>4-Jul-1983</v>
      </c>
      <c r="M908" s="28">
        <f>VLOOKUP(A908,'Hospitalisation Details'!$A$1:$R$2344,6,0)</f>
        <v>11987.68</v>
      </c>
      <c r="N908" s="27" t="str">
        <f>VLOOKUP(A908,'Hospitalisation Details'!$A$1:$R$2344,14,0)</f>
        <v>tier - 3</v>
      </c>
      <c r="O908" s="27" t="str">
        <f>VLOOKUP(A908,'Hospitalisation Details'!$A$1:$R$2344,15,0)</f>
        <v>tier - 2</v>
      </c>
      <c r="P908" s="27" t="str">
        <f>VLOOKUP(A908,'Hospitalisation Details'!$A$1:$R$2344,16,0)</f>
        <v>R1026</v>
      </c>
      <c r="Q908" s="37">
        <f>VLOOKUP(A908,'Hospitalisation Details'!A907:R3250,18,0)</f>
        <v>39.929482470784642</v>
      </c>
    </row>
    <row r="909" spans="1:17" x14ac:dyDescent="0.25">
      <c r="A909" s="27" t="s">
        <v>1816</v>
      </c>
      <c r="B909" s="27" t="str">
        <f>VLOOKUP(A909,'Customer Name'!A908:E3243,4,0)</f>
        <v>Wayne L.</v>
      </c>
      <c r="C909" s="27">
        <f>VLOOKUP(A909,Table7[#All],2,0)</f>
        <v>33.880000000000003</v>
      </c>
      <c r="D909" s="27">
        <f>VLOOKUP(A909,Table7[#All],3,0)</f>
        <v>10.78</v>
      </c>
      <c r="E909" s="27" t="str">
        <f>VLOOKUP(A909,Table7[#All],4,0)</f>
        <v>yes</v>
      </c>
      <c r="F909" s="27" t="str">
        <f>VLOOKUP(A909,Table7[#All],5,0)</f>
        <v>No</v>
      </c>
      <c r="G909" s="27" t="str">
        <f>VLOOKUP(A909,Table7[#All],6,0)</f>
        <v>No</v>
      </c>
      <c r="H909" s="27">
        <f>VLOOKUP(A909,'Medical Examination'!A908:M3243,11,0)</f>
        <v>0</v>
      </c>
      <c r="I909" s="27" t="str">
        <f>VLOOKUP(A909,'Medical Examination'!A908:M3243,10,0)</f>
        <v>No</v>
      </c>
      <c r="J909" s="27" t="str">
        <f>VLOOKUP(A909,'Medical Examination'!A908:M3243,12,0)</f>
        <v>Obesity</v>
      </c>
      <c r="K909" s="27" t="str">
        <f>VLOOKUP(A909,'Medical Examination'!A908:M3243,13,0)</f>
        <v>Diabetes</v>
      </c>
      <c r="L909" s="27" t="str">
        <f>VLOOKUP(A909,'Hospitalisation Details'!A908:R3251,17,0)</f>
        <v>22-Dec-1967</v>
      </c>
      <c r="M909" s="28">
        <f>VLOOKUP(A909,'Hospitalisation Details'!$A$1:$R$2344,6,0)</f>
        <v>11987.17</v>
      </c>
      <c r="N909" s="27" t="str">
        <f>VLOOKUP(A909,'Hospitalisation Details'!$A$1:$R$2344,14,0)</f>
        <v>tier - 3</v>
      </c>
      <c r="O909" s="27" t="str">
        <f>VLOOKUP(A909,'Hospitalisation Details'!$A$1:$R$2344,15,0)</f>
        <v>tier - 3</v>
      </c>
      <c r="P909" s="27" t="str">
        <f>VLOOKUP(A909,'Hospitalisation Details'!$A$1:$R$2344,16,0)</f>
        <v>R1013</v>
      </c>
      <c r="Q909" s="37">
        <f>VLOOKUP(A909,'Hospitalisation Details'!A908:R3251,18,0)</f>
        <v>55.461309380854026</v>
      </c>
    </row>
    <row r="910" spans="1:17" x14ac:dyDescent="0.25">
      <c r="A910" s="27" t="s">
        <v>1818</v>
      </c>
      <c r="B910" s="27" t="str">
        <f>VLOOKUP(A910,'Customer Name'!A909:E3244,4,0)</f>
        <v>Jason M.</v>
      </c>
      <c r="C910" s="27">
        <f>VLOOKUP(A910,Table7[#All],2,0)</f>
        <v>32.01</v>
      </c>
      <c r="D910" s="27">
        <f>VLOOKUP(A910,Table7[#All],3,0)</f>
        <v>5.08</v>
      </c>
      <c r="E910" s="27" t="str">
        <f>VLOOKUP(A910,Table7[#All],4,0)</f>
        <v>yes</v>
      </c>
      <c r="F910" s="27" t="str">
        <f>VLOOKUP(A910,Table7[#All],5,0)</f>
        <v>No</v>
      </c>
      <c r="G910" s="27" t="str">
        <f>VLOOKUP(A910,Table7[#All],6,0)</f>
        <v>No</v>
      </c>
      <c r="H910" s="27">
        <f>VLOOKUP(A910,'Medical Examination'!A909:M3244,11,0)</f>
        <v>1</v>
      </c>
      <c r="I910" s="27" t="str">
        <f>VLOOKUP(A910,'Medical Examination'!A909:M3244,10,0)</f>
        <v>No</v>
      </c>
      <c r="J910" s="27" t="str">
        <f>VLOOKUP(A910,'Medical Examination'!A909:M3244,12,0)</f>
        <v>Obesity</v>
      </c>
      <c r="K910" s="27" t="str">
        <f>VLOOKUP(A910,'Medical Examination'!A909:M3244,13,0)</f>
        <v>Normal</v>
      </c>
      <c r="L910" s="27" t="str">
        <f>VLOOKUP(A910,'Hospitalisation Details'!A909:R3252,17,0)</f>
        <v>29-Sep-1964</v>
      </c>
      <c r="M910" s="28">
        <f>VLOOKUP(A910,'Hospitalisation Details'!$A$1:$R$2344,6,0)</f>
        <v>11946.63</v>
      </c>
      <c r="N910" s="27" t="str">
        <f>VLOOKUP(A910,'Hospitalisation Details'!$A$1:$R$2344,14,0)</f>
        <v>tier - 3</v>
      </c>
      <c r="O910" s="27" t="str">
        <f>VLOOKUP(A910,'Hospitalisation Details'!$A$1:$R$2344,15,0)</f>
        <v>tier - 2</v>
      </c>
      <c r="P910" s="27" t="str">
        <f>VLOOKUP(A910,'Hospitalisation Details'!$A$1:$R$2344,16,0)</f>
        <v>R1013</v>
      </c>
      <c r="Q910" s="37">
        <f>VLOOKUP(A910,'Hospitalisation Details'!A909:R3252,18,0)</f>
        <v>58.688569472963721</v>
      </c>
    </row>
    <row r="911" spans="1:17" x14ac:dyDescent="0.25">
      <c r="A911" s="27" t="s">
        <v>1820</v>
      </c>
      <c r="B911" s="27" t="str">
        <f>VLOOKUP(A911,'Customer Name'!A910:E3245,4,0)</f>
        <v>Floris</v>
      </c>
      <c r="C911" s="27">
        <f>VLOOKUP(A911,Table7[#All],2,0)</f>
        <v>33.630000000000003</v>
      </c>
      <c r="D911" s="27">
        <f>VLOOKUP(A911,Table7[#All],3,0)</f>
        <v>11.39</v>
      </c>
      <c r="E911" s="27" t="str">
        <f>VLOOKUP(A911,Table7[#All],4,0)</f>
        <v>No</v>
      </c>
      <c r="F911" s="27" t="str">
        <f>VLOOKUP(A911,Table7[#All],5,0)</f>
        <v>No</v>
      </c>
      <c r="G911" s="27" t="str">
        <f>VLOOKUP(A911,Table7[#All],6,0)</f>
        <v>No</v>
      </c>
      <c r="H911" s="27">
        <f>VLOOKUP(A911,'Medical Examination'!A910:M3245,11,0)</f>
        <v>0</v>
      </c>
      <c r="I911" s="27" t="str">
        <f>VLOOKUP(A911,'Medical Examination'!A910:M3245,10,0)</f>
        <v>No</v>
      </c>
      <c r="J911" s="27" t="str">
        <f>VLOOKUP(A911,'Medical Examination'!A910:M3245,12,0)</f>
        <v>Obesity</v>
      </c>
      <c r="K911" s="27" t="str">
        <f>VLOOKUP(A911,'Medical Examination'!A910:M3245,13,0)</f>
        <v>Diabetes</v>
      </c>
      <c r="L911" s="27" t="str">
        <f>VLOOKUP(A911,'Hospitalisation Details'!A910:R3253,17,0)</f>
        <v>1-Nov-1965</v>
      </c>
      <c r="M911" s="28">
        <f>VLOOKUP(A911,'Hospitalisation Details'!$A$1:$R$2344,6,0)</f>
        <v>11945.13</v>
      </c>
      <c r="N911" s="27" t="str">
        <f>VLOOKUP(A911,'Hospitalisation Details'!$A$1:$R$2344,14,0)</f>
        <v>tier - 3</v>
      </c>
      <c r="O911" s="27" t="str">
        <f>VLOOKUP(A911,'Hospitalisation Details'!$A$1:$R$2344,15,0)</f>
        <v>tier - 2</v>
      </c>
      <c r="P911" s="27" t="str">
        <f>VLOOKUP(A911,'Hospitalisation Details'!$A$1:$R$2344,16,0)</f>
        <v>R1012</v>
      </c>
      <c r="Q911" s="37">
        <f>VLOOKUP(A911,'Hospitalisation Details'!A910:R3253,18,0)</f>
        <v>57.600909554967743</v>
      </c>
    </row>
    <row r="912" spans="1:17" x14ac:dyDescent="0.25">
      <c r="A912" s="27" t="s">
        <v>1822</v>
      </c>
      <c r="B912" s="27" t="str">
        <f>VLOOKUP(A912,'Customer Name'!A911:E3246,4,0)</f>
        <v>Marc</v>
      </c>
      <c r="C912" s="27">
        <f>VLOOKUP(A912,Table7[#All],2,0)</f>
        <v>34.865000000000002</v>
      </c>
      <c r="D912" s="27">
        <f>VLOOKUP(A912,Table7[#All],3,0)</f>
        <v>5.35</v>
      </c>
      <c r="E912" s="27" t="str">
        <f>VLOOKUP(A912,Table7[#All],4,0)</f>
        <v>yes</v>
      </c>
      <c r="F912" s="27" t="str">
        <f>VLOOKUP(A912,Table7[#All],5,0)</f>
        <v>No</v>
      </c>
      <c r="G912" s="27" t="str">
        <f>VLOOKUP(A912,Table7[#All],6,0)</f>
        <v>No</v>
      </c>
      <c r="H912" s="27">
        <f>VLOOKUP(A912,'Medical Examination'!A911:M3246,11,0)</f>
        <v>1</v>
      </c>
      <c r="I912" s="27" t="str">
        <f>VLOOKUP(A912,'Medical Examination'!A911:M3246,10,0)</f>
        <v>No</v>
      </c>
      <c r="J912" s="27" t="str">
        <f>VLOOKUP(A912,'Medical Examination'!A911:M3246,12,0)</f>
        <v>Obesity</v>
      </c>
      <c r="K912" s="27" t="str">
        <f>VLOOKUP(A912,'Medical Examination'!A911:M3246,13,0)</f>
        <v>Normal</v>
      </c>
      <c r="L912" s="27" t="str">
        <f>VLOOKUP(A912,'Hospitalisation Details'!A911:R3254,17,0)</f>
        <v>25-Dec-1964</v>
      </c>
      <c r="M912" s="28">
        <f>VLOOKUP(A912,'Hospitalisation Details'!$A$1:$R$2344,6,0)</f>
        <v>11944.59</v>
      </c>
      <c r="N912" s="27" t="str">
        <f>VLOOKUP(A912,'Hospitalisation Details'!$A$1:$R$2344,14,0)</f>
        <v>tier - 3</v>
      </c>
      <c r="O912" s="27" t="str">
        <f>VLOOKUP(A912,'Hospitalisation Details'!$A$1:$R$2344,15,0)</f>
        <v>tier - 2</v>
      </c>
      <c r="P912" s="27" t="str">
        <f>VLOOKUP(A912,'Hospitalisation Details'!$A$1:$R$2344,16,0)</f>
        <v>R1016</v>
      </c>
      <c r="Q912" s="37">
        <f>VLOOKUP(A912,'Hospitalisation Details'!A911:R3254,18,0)</f>
        <v>58.450376454483234</v>
      </c>
    </row>
    <row r="913" spans="1:17" x14ac:dyDescent="0.25">
      <c r="A913" s="27" t="s">
        <v>1824</v>
      </c>
      <c r="B913" s="27" t="str">
        <f>VLOOKUP(A913,'Customer Name'!A912:E3247,4,0)</f>
        <v>Christopher</v>
      </c>
      <c r="C913" s="27">
        <f>VLOOKUP(A913,Table7[#All],2,0)</f>
        <v>43.11</v>
      </c>
      <c r="D913" s="27">
        <f>VLOOKUP(A913,Table7[#All],3,0)</f>
        <v>5.6</v>
      </c>
      <c r="E913" s="27" t="str">
        <f>VLOOKUP(A913,Table7[#All],4,0)</f>
        <v>No</v>
      </c>
      <c r="F913" s="27" t="str">
        <f>VLOOKUP(A913,Table7[#All],5,0)</f>
        <v>No</v>
      </c>
      <c r="G913" s="27" t="str">
        <f>VLOOKUP(A913,Table7[#All],6,0)</f>
        <v>No</v>
      </c>
      <c r="H913" s="27">
        <f>VLOOKUP(A913,'Medical Examination'!A912:M3247,11,0)</f>
        <v>0</v>
      </c>
      <c r="I913" s="27" t="str">
        <f>VLOOKUP(A913,'Medical Examination'!A912:M3247,10,0)</f>
        <v>No</v>
      </c>
      <c r="J913" s="27" t="str">
        <f>VLOOKUP(A913,'Medical Examination'!A912:M3247,12,0)</f>
        <v>Obesity</v>
      </c>
      <c r="K913" s="27" t="str">
        <f>VLOOKUP(A913,'Medical Examination'!A912:M3247,13,0)</f>
        <v>Normal</v>
      </c>
      <c r="L913" s="27" t="str">
        <f>VLOOKUP(A913,'Hospitalisation Details'!A912:R3255,17,0)</f>
        <v>19-Oct-1991</v>
      </c>
      <c r="M913" s="28">
        <f>VLOOKUP(A913,'Hospitalisation Details'!$A$1:$R$2344,6,0)</f>
        <v>11941.83</v>
      </c>
      <c r="N913" s="27" t="str">
        <f>VLOOKUP(A913,'Hospitalisation Details'!$A$1:$R$2344,14,0)</f>
        <v>tier - 3</v>
      </c>
      <c r="O913" s="27" t="str">
        <f>VLOOKUP(A913,'Hospitalisation Details'!$A$1:$R$2344,15,0)</f>
        <v>tier - 1</v>
      </c>
      <c r="P913" s="27" t="str">
        <f>VLOOKUP(A913,'Hospitalisation Details'!$A$1:$R$2344,16,0)</f>
        <v>R1023</v>
      </c>
      <c r="Q913" s="37">
        <f>VLOOKUP(A913,'Hospitalisation Details'!A912:R3255,18,0)</f>
        <v>31.636522027710942</v>
      </c>
    </row>
    <row r="914" spans="1:17" x14ac:dyDescent="0.25">
      <c r="A914" s="27" t="s">
        <v>1826</v>
      </c>
      <c r="B914" s="27" t="str">
        <f>VLOOKUP(A914,'Customer Name'!A913:E3248,4,0)</f>
        <v>Kevin</v>
      </c>
      <c r="C914" s="27">
        <f>VLOOKUP(A914,Table7[#All],2,0)</f>
        <v>30.305</v>
      </c>
      <c r="D914" s="27">
        <f>VLOOKUP(A914,Table7[#All],3,0)</f>
        <v>4.2699999999999996</v>
      </c>
      <c r="E914" s="27" t="str">
        <f>VLOOKUP(A914,Table7[#All],4,0)</f>
        <v>yes</v>
      </c>
      <c r="F914" s="27" t="str">
        <f>VLOOKUP(A914,Table7[#All],5,0)</f>
        <v>No</v>
      </c>
      <c r="G914" s="27" t="str">
        <f>VLOOKUP(A914,Table7[#All],6,0)</f>
        <v>No</v>
      </c>
      <c r="H914" s="27">
        <f>VLOOKUP(A914,'Medical Examination'!A913:M3248,11,0)</f>
        <v>1</v>
      </c>
      <c r="I914" s="27" t="str">
        <f>VLOOKUP(A914,'Medical Examination'!A913:M3248,10,0)</f>
        <v>No</v>
      </c>
      <c r="J914" s="27" t="str">
        <f>VLOOKUP(A914,'Medical Examination'!A913:M3248,12,0)</f>
        <v>Obesity</v>
      </c>
      <c r="K914" s="27" t="str">
        <f>VLOOKUP(A914,'Medical Examination'!A913:M3248,13,0)</f>
        <v>Normal</v>
      </c>
      <c r="L914" s="27" t="str">
        <f>VLOOKUP(A914,'Hospitalisation Details'!A913:R3256,17,0)</f>
        <v>2-Aug-1964</v>
      </c>
      <c r="M914" s="28">
        <f>VLOOKUP(A914,'Hospitalisation Details'!$A$1:$R$2344,6,0)</f>
        <v>11938.26</v>
      </c>
      <c r="N914" s="27" t="str">
        <f>VLOOKUP(A914,'Hospitalisation Details'!$A$1:$R$2344,14,0)</f>
        <v>tier - 3</v>
      </c>
      <c r="O914" s="27" t="str">
        <f>VLOOKUP(A914,'Hospitalisation Details'!$A$1:$R$2344,15,0)</f>
        <v>tier - 3</v>
      </c>
      <c r="P914" s="27" t="str">
        <f>VLOOKUP(A914,'Hospitalisation Details'!$A$1:$R$2344,16,0)</f>
        <v>R1019</v>
      </c>
      <c r="Q914" s="37">
        <f>VLOOKUP(A914,'Hospitalisation Details'!A913:R3256,18,0)</f>
        <v>58.847364818617386</v>
      </c>
    </row>
    <row r="915" spans="1:17" x14ac:dyDescent="0.25">
      <c r="A915" s="27" t="s">
        <v>1828</v>
      </c>
      <c r="B915" s="27" t="str">
        <f>VLOOKUP(A915,'Customer Name'!A914:E3249,4,0)</f>
        <v>Aharon N</v>
      </c>
      <c r="C915" s="27">
        <f>VLOOKUP(A915,Table7[#All],2,0)</f>
        <v>25.175000000000001</v>
      </c>
      <c r="D915" s="27">
        <f>VLOOKUP(A915,Table7[#All],3,0)</f>
        <v>5.57</v>
      </c>
      <c r="E915" s="27" t="str">
        <f>VLOOKUP(A915,Table7[#All],4,0)</f>
        <v>yes</v>
      </c>
      <c r="F915" s="27" t="str">
        <f>VLOOKUP(A915,Table7[#All],5,0)</f>
        <v>No</v>
      </c>
      <c r="G915" s="27" t="str">
        <f>VLOOKUP(A915,Table7[#All],6,0)</f>
        <v>No</v>
      </c>
      <c r="H915" s="27">
        <f>VLOOKUP(A915,'Medical Examination'!A914:M3249,11,0)</f>
        <v>1</v>
      </c>
      <c r="I915" s="27" t="str">
        <f>VLOOKUP(A915,'Medical Examination'!A914:M3249,10,0)</f>
        <v>No</v>
      </c>
      <c r="J915" s="27" t="str">
        <f>VLOOKUP(A915,'Medical Examination'!A914:M3249,12,0)</f>
        <v>Overweight</v>
      </c>
      <c r="K915" s="27" t="str">
        <f>VLOOKUP(A915,'Medical Examination'!A914:M3249,13,0)</f>
        <v>Normal</v>
      </c>
      <c r="L915" s="27" t="str">
        <f>VLOOKUP(A915,'Hospitalisation Details'!A914:R3257,17,0)</f>
        <v>20-Dec-1964</v>
      </c>
      <c r="M915" s="28">
        <f>VLOOKUP(A915,'Hospitalisation Details'!$A$1:$R$2344,6,0)</f>
        <v>11931.13</v>
      </c>
      <c r="N915" s="27" t="str">
        <f>VLOOKUP(A915,'Hospitalisation Details'!$A$1:$R$2344,14,0)</f>
        <v>tier - 3</v>
      </c>
      <c r="O915" s="27" t="str">
        <f>VLOOKUP(A915,'Hospitalisation Details'!$A$1:$R$2344,15,0)</f>
        <v>tier - 1</v>
      </c>
      <c r="P915" s="27" t="str">
        <f>VLOOKUP(A915,'Hospitalisation Details'!$A$1:$R$2344,16,0)</f>
        <v>R1019</v>
      </c>
      <c r="Q915" s="37">
        <f>VLOOKUP(A915,'Hospitalisation Details'!A914:R3257,18,0)</f>
        <v>58.464065708418893</v>
      </c>
    </row>
    <row r="916" spans="1:17" x14ac:dyDescent="0.25">
      <c r="A916" s="27" t="s">
        <v>1830</v>
      </c>
      <c r="B916" s="27" t="str">
        <f>VLOOKUP(A916,'Customer Name'!A915:E3250,4,0)</f>
        <v>Lawrence D.</v>
      </c>
      <c r="C916" s="27">
        <f>VLOOKUP(A916,Table7[#All],2,0)</f>
        <v>26.8</v>
      </c>
      <c r="D916" s="27">
        <f>VLOOKUP(A916,Table7[#All],3,0)</f>
        <v>5.68</v>
      </c>
      <c r="E916" s="27" t="str">
        <f>VLOOKUP(A916,Table7[#All],4,0)</f>
        <v>yes</v>
      </c>
      <c r="F916" s="27" t="str">
        <f>VLOOKUP(A916,Table7[#All],5,0)</f>
        <v>No</v>
      </c>
      <c r="G916" s="27" t="str">
        <f>VLOOKUP(A916,Table7[#All],6,0)</f>
        <v>No</v>
      </c>
      <c r="H916" s="27">
        <f>VLOOKUP(A916,'Medical Examination'!A915:M3250,11,0)</f>
        <v>1</v>
      </c>
      <c r="I916" s="27" t="str">
        <f>VLOOKUP(A916,'Medical Examination'!A915:M3250,10,0)</f>
        <v>No</v>
      </c>
      <c r="J916" s="27" t="str">
        <f>VLOOKUP(A916,'Medical Examination'!A915:M3250,12,0)</f>
        <v>Overweight</v>
      </c>
      <c r="K916" s="27" t="str">
        <f>VLOOKUP(A916,'Medical Examination'!A915:M3250,13,0)</f>
        <v>Normal</v>
      </c>
      <c r="L916" s="27" t="str">
        <f>VLOOKUP(A916,'Hospitalisation Details'!A915:R3258,17,0)</f>
        <v>19-Nov-1964</v>
      </c>
      <c r="M916" s="28">
        <f>VLOOKUP(A916,'Hospitalisation Details'!$A$1:$R$2344,6,0)</f>
        <v>11918.2</v>
      </c>
      <c r="N916" s="27" t="str">
        <f>VLOOKUP(A916,'Hospitalisation Details'!$A$1:$R$2344,14,0)</f>
        <v>tier - 3</v>
      </c>
      <c r="O916" s="27" t="str">
        <f>VLOOKUP(A916,'Hospitalisation Details'!$A$1:$R$2344,15,0)</f>
        <v>tier - 1</v>
      </c>
      <c r="P916" s="27" t="str">
        <f>VLOOKUP(A916,'Hospitalisation Details'!$A$1:$R$2344,16,0)</f>
        <v>R1021</v>
      </c>
      <c r="Q916" s="37">
        <f>VLOOKUP(A916,'Hospitalisation Details'!A915:R3258,18,0)</f>
        <v>58.548939082819984</v>
      </c>
    </row>
    <row r="917" spans="1:17" x14ac:dyDescent="0.25">
      <c r="A917" s="27" t="s">
        <v>1832</v>
      </c>
      <c r="B917" s="27" t="str">
        <f>VLOOKUP(A917,'Customer Name'!A916:E3251,4,0)</f>
        <v>Malcolm</v>
      </c>
      <c r="C917" s="27">
        <f>VLOOKUP(A917,Table7[#All],2,0)</f>
        <v>21.78</v>
      </c>
      <c r="D917" s="27">
        <f>VLOOKUP(A917,Table7[#All],3,0)</f>
        <v>5.3</v>
      </c>
      <c r="E917" s="27" t="str">
        <f>VLOOKUP(A917,Table7[#All],4,0)</f>
        <v>No</v>
      </c>
      <c r="F917" s="27" t="str">
        <f>VLOOKUP(A917,Table7[#All],5,0)</f>
        <v>yes</v>
      </c>
      <c r="G917" s="27" t="str">
        <f>VLOOKUP(A917,Table7[#All],6,0)</f>
        <v>No</v>
      </c>
      <c r="H917" s="27">
        <f>VLOOKUP(A917,'Medical Examination'!A916:M3251,11,0)</f>
        <v>1</v>
      </c>
      <c r="I917" s="27" t="str">
        <f>VLOOKUP(A917,'Medical Examination'!A916:M3251,10,0)</f>
        <v>No</v>
      </c>
      <c r="J917" s="27" t="str">
        <f>VLOOKUP(A917,'Medical Examination'!A916:M3251,12,0)</f>
        <v>Normal Weight</v>
      </c>
      <c r="K917" s="27" t="str">
        <f>VLOOKUP(A917,'Medical Examination'!A916:M3251,13,0)</f>
        <v>Normal</v>
      </c>
      <c r="L917" s="27" t="str">
        <f>VLOOKUP(A917,'Hospitalisation Details'!A916:R3259,17,0)</f>
        <v>2-Jun-2004</v>
      </c>
      <c r="M917" s="28">
        <f>VLOOKUP(A917,'Hospitalisation Details'!$A$1:$R$2344,6,0)</f>
        <v>11884.05</v>
      </c>
      <c r="N917" s="27" t="str">
        <f>VLOOKUP(A917,'Hospitalisation Details'!$A$1:$R$2344,14,0)</f>
        <v>tier - 3</v>
      </c>
      <c r="O917" s="27" t="str">
        <f>VLOOKUP(A917,'Hospitalisation Details'!$A$1:$R$2344,15,0)</f>
        <v>tier - 3</v>
      </c>
      <c r="P917" s="27" t="str">
        <f>VLOOKUP(A917,'Hospitalisation Details'!$A$1:$R$2344,16,0)</f>
        <v>R1013</v>
      </c>
      <c r="Q917" s="37">
        <f>VLOOKUP(A917,'Hospitalisation Details'!A916:R3259,18,0)</f>
        <v>19.014373716632445</v>
      </c>
    </row>
    <row r="918" spans="1:17" x14ac:dyDescent="0.25">
      <c r="A918" s="27" t="s">
        <v>1834</v>
      </c>
      <c r="B918" s="27" t="str">
        <f>VLOOKUP(A918,'Customer Name'!A917:E3252,4,0)</f>
        <v>Anna E.</v>
      </c>
      <c r="C918" s="27">
        <f>VLOOKUP(A918,Table7[#All],2,0)</f>
        <v>30.14</v>
      </c>
      <c r="D918" s="27">
        <f>VLOOKUP(A918,Table7[#All],3,0)</f>
        <v>9.4499999999999993</v>
      </c>
      <c r="E918" s="27" t="str">
        <f>VLOOKUP(A918,Table7[#All],4,0)</f>
        <v>yes</v>
      </c>
      <c r="F918" s="27" t="str">
        <f>VLOOKUP(A918,Table7[#All],5,0)</f>
        <v>No</v>
      </c>
      <c r="G918" s="27" t="str">
        <f>VLOOKUP(A918,Table7[#All],6,0)</f>
        <v>No</v>
      </c>
      <c r="H918" s="27">
        <f>VLOOKUP(A918,'Medical Examination'!A917:M3252,11,0)</f>
        <v>0</v>
      </c>
      <c r="I918" s="27" t="str">
        <f>VLOOKUP(A918,'Medical Examination'!A917:M3252,10,0)</f>
        <v>No</v>
      </c>
      <c r="J918" s="27" t="str">
        <f>VLOOKUP(A918,'Medical Examination'!A917:M3252,12,0)</f>
        <v>Obesity</v>
      </c>
      <c r="K918" s="27" t="str">
        <f>VLOOKUP(A918,'Medical Examination'!A917:M3252,13,0)</f>
        <v>Diabetes</v>
      </c>
      <c r="L918" s="27" t="str">
        <f>VLOOKUP(A918,'Hospitalisation Details'!A917:R3260,17,0)</f>
        <v>29-Oct-1967</v>
      </c>
      <c r="M918" s="28">
        <f>VLOOKUP(A918,'Hospitalisation Details'!$A$1:$R$2344,6,0)</f>
        <v>11881.97</v>
      </c>
      <c r="N918" s="27" t="str">
        <f>VLOOKUP(A918,'Hospitalisation Details'!$A$1:$R$2344,14,0)</f>
        <v>tier - 3</v>
      </c>
      <c r="O918" s="27" t="str">
        <f>VLOOKUP(A918,'Hospitalisation Details'!$A$1:$R$2344,15,0)</f>
        <v>tier - 1</v>
      </c>
      <c r="P918" s="27" t="str">
        <f>VLOOKUP(A918,'Hospitalisation Details'!$A$1:$R$2344,16,0)</f>
        <v>R1013</v>
      </c>
      <c r="Q918" s="37">
        <f>VLOOKUP(A918,'Hospitalisation Details'!A917:R3260,18,0)</f>
        <v>55.609155098707909</v>
      </c>
    </row>
    <row r="919" spans="1:17" x14ac:dyDescent="0.25">
      <c r="A919" s="27" t="s">
        <v>1836</v>
      </c>
      <c r="B919" s="27" t="str">
        <f>VLOOKUP(A919,'Customer Name'!A918:E3253,4,0)</f>
        <v>Jenny</v>
      </c>
      <c r="C919" s="27">
        <f>VLOOKUP(A919,Table7[#All],2,0)</f>
        <v>29.7</v>
      </c>
      <c r="D919" s="27">
        <f>VLOOKUP(A919,Table7[#All],3,0)</f>
        <v>6.79</v>
      </c>
      <c r="E919" s="27" t="str">
        <f>VLOOKUP(A919,Table7[#All],4,0)</f>
        <v>yes</v>
      </c>
      <c r="F919" s="27" t="str">
        <f>VLOOKUP(A919,Table7[#All],5,0)</f>
        <v>No</v>
      </c>
      <c r="G919" s="27" t="str">
        <f>VLOOKUP(A919,Table7[#All],6,0)</f>
        <v>No</v>
      </c>
      <c r="H919" s="27">
        <f>VLOOKUP(A919,'Medical Examination'!A918:M3253,11,0)</f>
        <v>0</v>
      </c>
      <c r="I919" s="27" t="str">
        <f>VLOOKUP(A919,'Medical Examination'!A918:M3253,10,0)</f>
        <v>No</v>
      </c>
      <c r="J919" s="27" t="str">
        <f>VLOOKUP(A919,'Medical Examination'!A918:M3253,12,0)</f>
        <v>Overweight</v>
      </c>
      <c r="K919" s="27" t="str">
        <f>VLOOKUP(A919,'Medical Examination'!A918:M3253,13,0)</f>
        <v>Diabetes</v>
      </c>
      <c r="L919" s="27" t="str">
        <f>VLOOKUP(A919,'Hospitalisation Details'!A918:R3261,17,0)</f>
        <v>14-Jul-1967</v>
      </c>
      <c r="M919" s="28">
        <f>VLOOKUP(A919,'Hospitalisation Details'!$A$1:$R$2344,6,0)</f>
        <v>11881.36</v>
      </c>
      <c r="N919" s="27" t="str">
        <f>VLOOKUP(A919,'Hospitalisation Details'!$A$1:$R$2344,14,0)</f>
        <v>tier - 3</v>
      </c>
      <c r="O919" s="27" t="str">
        <f>VLOOKUP(A919,'Hospitalisation Details'!$A$1:$R$2344,15,0)</f>
        <v>tier - 2</v>
      </c>
      <c r="P919" s="27" t="str">
        <f>VLOOKUP(A919,'Hospitalisation Details'!$A$1:$R$2344,16,0)</f>
        <v>R1011</v>
      </c>
      <c r="Q919" s="37">
        <f>VLOOKUP(A919,'Hospitalisation Details'!A918:R3261,18,0)</f>
        <v>55.902108650751714</v>
      </c>
    </row>
    <row r="920" spans="1:17" x14ac:dyDescent="0.25">
      <c r="A920" s="27" t="s">
        <v>1838</v>
      </c>
      <c r="B920" s="27" t="str">
        <f>VLOOKUP(A920,'Customer Name'!A919:E3254,4,0)</f>
        <v>Melissa L</v>
      </c>
      <c r="C920" s="27">
        <f>VLOOKUP(A920,Table7[#All],2,0)</f>
        <v>32.395000000000003</v>
      </c>
      <c r="D920" s="27">
        <f>VLOOKUP(A920,Table7[#All],3,0)</f>
        <v>11.1</v>
      </c>
      <c r="E920" s="27" t="str">
        <f>VLOOKUP(A920,Table7[#All],4,0)</f>
        <v>yes</v>
      </c>
      <c r="F920" s="27" t="str">
        <f>VLOOKUP(A920,Table7[#All],5,0)</f>
        <v>No</v>
      </c>
      <c r="G920" s="27" t="str">
        <f>VLOOKUP(A920,Table7[#All],6,0)</f>
        <v>No</v>
      </c>
      <c r="H920" s="27">
        <f>VLOOKUP(A920,'Medical Examination'!A919:M3254,11,0)</f>
        <v>0</v>
      </c>
      <c r="I920" s="27" t="str">
        <f>VLOOKUP(A920,'Medical Examination'!A919:M3254,10,0)</f>
        <v>No</v>
      </c>
      <c r="J920" s="27" t="str">
        <f>VLOOKUP(A920,'Medical Examination'!A919:M3254,12,0)</f>
        <v>Obesity</v>
      </c>
      <c r="K920" s="27" t="str">
        <f>VLOOKUP(A920,'Medical Examination'!A919:M3254,13,0)</f>
        <v>Diabetes</v>
      </c>
      <c r="L920" s="27" t="str">
        <f>VLOOKUP(A920,'Hospitalisation Details'!A919:R3262,17,0)</f>
        <v>24-Aug-1967</v>
      </c>
      <c r="M920" s="28">
        <f>VLOOKUP(A920,'Hospitalisation Details'!$A$1:$R$2344,6,0)</f>
        <v>11879.1</v>
      </c>
      <c r="N920" s="27" t="str">
        <f>VLOOKUP(A920,'Hospitalisation Details'!$A$1:$R$2344,14,0)</f>
        <v>tier - 3</v>
      </c>
      <c r="O920" s="27" t="str">
        <f>VLOOKUP(A920,'Hospitalisation Details'!$A$1:$R$2344,15,0)</f>
        <v>tier - 3</v>
      </c>
      <c r="P920" s="27" t="str">
        <f>VLOOKUP(A920,'Hospitalisation Details'!$A$1:$R$2344,16,0)</f>
        <v>R1024</v>
      </c>
      <c r="Q920" s="37">
        <f>VLOOKUP(A920,'Hospitalisation Details'!A919:R3262,18,0)</f>
        <v>55.789855420529321</v>
      </c>
    </row>
    <row r="921" spans="1:17" x14ac:dyDescent="0.25">
      <c r="A921" s="27" t="s">
        <v>1840</v>
      </c>
      <c r="B921" s="27" t="str">
        <f>VLOOKUP(A921,'Customer Name'!A920:E3255,4,0)</f>
        <v>Chia J.</v>
      </c>
      <c r="C921" s="27">
        <f>VLOOKUP(A921,Table7[#All],2,0)</f>
        <v>36.64</v>
      </c>
      <c r="D921" s="27">
        <f>VLOOKUP(A921,Table7[#All],3,0)</f>
        <v>7.26</v>
      </c>
      <c r="E921" s="27" t="str">
        <f>VLOOKUP(A921,Table7[#All],4,0)</f>
        <v>No</v>
      </c>
      <c r="F921" s="27" t="str">
        <f>VLOOKUP(A921,Table7[#All],5,0)</f>
        <v>No</v>
      </c>
      <c r="G921" s="27" t="str">
        <f>VLOOKUP(A921,Table7[#All],6,0)</f>
        <v>No</v>
      </c>
      <c r="H921" s="27">
        <f>VLOOKUP(A921,'Medical Examination'!A920:M3255,11,0)</f>
        <v>0</v>
      </c>
      <c r="I921" s="27" t="str">
        <f>VLOOKUP(A921,'Medical Examination'!A920:M3255,10,0)</f>
        <v>No</v>
      </c>
      <c r="J921" s="27" t="str">
        <f>VLOOKUP(A921,'Medical Examination'!A920:M3255,12,0)</f>
        <v>Obesity</v>
      </c>
      <c r="K921" s="27" t="str">
        <f>VLOOKUP(A921,'Medical Examination'!A920:M3255,13,0)</f>
        <v>Diabetes</v>
      </c>
      <c r="L921" s="27" t="str">
        <f>VLOOKUP(A921,'Hospitalisation Details'!A920:R3263,17,0)</f>
        <v>7-Jul-1974</v>
      </c>
      <c r="M921" s="28">
        <f>VLOOKUP(A921,'Hospitalisation Details'!$A$1:$R$2344,6,0)</f>
        <v>11858.56</v>
      </c>
      <c r="N921" s="27" t="str">
        <f>VLOOKUP(A921,'Hospitalisation Details'!$A$1:$R$2344,14,0)</f>
        <v>tier - 3</v>
      </c>
      <c r="O921" s="27" t="str">
        <f>VLOOKUP(A921,'Hospitalisation Details'!$A$1:$R$2344,15,0)</f>
        <v>tier - 3</v>
      </c>
      <c r="P921" s="27" t="str">
        <f>VLOOKUP(A921,'Hospitalisation Details'!$A$1:$R$2344,16,0)</f>
        <v>R1011</v>
      </c>
      <c r="Q921" s="37">
        <f>VLOOKUP(A921,'Hospitalisation Details'!A920:R3263,18,0)</f>
        <v>48.921257255503228</v>
      </c>
    </row>
    <row r="922" spans="1:17" x14ac:dyDescent="0.25">
      <c r="A922" s="27" t="s">
        <v>1842</v>
      </c>
      <c r="B922" s="27" t="str">
        <f>VLOOKUP(A922,'Customer Name'!A921:E3256,4,0)</f>
        <v>Laura A</v>
      </c>
      <c r="C922" s="27">
        <f>VLOOKUP(A922,Table7[#All],2,0)</f>
        <v>39.049999999999997</v>
      </c>
      <c r="D922" s="27">
        <f>VLOOKUP(A922,Table7[#All],3,0)</f>
        <v>5.27</v>
      </c>
      <c r="E922" s="27" t="str">
        <f>VLOOKUP(A922,Table7[#All],4,0)</f>
        <v>yes</v>
      </c>
      <c r="F922" s="27" t="str">
        <f>VLOOKUP(A922,Table7[#All],5,0)</f>
        <v>No</v>
      </c>
      <c r="G922" s="27" t="str">
        <f>VLOOKUP(A922,Table7[#All],6,0)</f>
        <v>No</v>
      </c>
      <c r="H922" s="27">
        <f>VLOOKUP(A922,'Medical Examination'!A921:M3256,11,0)</f>
        <v>1</v>
      </c>
      <c r="I922" s="27" t="str">
        <f>VLOOKUP(A922,'Medical Examination'!A921:M3256,10,0)</f>
        <v>No</v>
      </c>
      <c r="J922" s="27" t="str">
        <f>VLOOKUP(A922,'Medical Examination'!A921:M3256,12,0)</f>
        <v>Obesity</v>
      </c>
      <c r="K922" s="27" t="str">
        <f>VLOOKUP(A922,'Medical Examination'!A921:M3256,13,0)</f>
        <v>Normal</v>
      </c>
      <c r="L922" s="27" t="str">
        <f>VLOOKUP(A922,'Hospitalisation Details'!A921:R3264,17,0)</f>
        <v>29-Sep-1964</v>
      </c>
      <c r="M922" s="28">
        <f>VLOOKUP(A922,'Hospitalisation Details'!$A$1:$R$2344,6,0)</f>
        <v>11856.41</v>
      </c>
      <c r="N922" s="27" t="str">
        <f>VLOOKUP(A922,'Hospitalisation Details'!$A$1:$R$2344,14,0)</f>
        <v>tier - 3</v>
      </c>
      <c r="O922" s="27" t="str">
        <f>VLOOKUP(A922,'Hospitalisation Details'!$A$1:$R$2344,15,0)</f>
        <v>tier - 2</v>
      </c>
      <c r="P922" s="27" t="str">
        <f>VLOOKUP(A922,'Hospitalisation Details'!$A$1:$R$2344,16,0)</f>
        <v>R1013</v>
      </c>
      <c r="Q922" s="37">
        <f>VLOOKUP(A922,'Hospitalisation Details'!A921:R3264,18,0)</f>
        <v>58.688569472963721</v>
      </c>
    </row>
    <row r="923" spans="1:17" x14ac:dyDescent="0.25">
      <c r="A923" s="27" t="s">
        <v>1844</v>
      </c>
      <c r="B923" s="27" t="str">
        <f>VLOOKUP(A923,'Customer Name'!A922:E3257,4,0)</f>
        <v>Aditi</v>
      </c>
      <c r="C923" s="27">
        <f>VLOOKUP(A923,Table7[#All],2,0)</f>
        <v>33.1</v>
      </c>
      <c r="D923" s="27">
        <f>VLOOKUP(A923,Table7[#All],3,0)</f>
        <v>5.46</v>
      </c>
      <c r="E923" s="27" t="str">
        <f>VLOOKUP(A923,Table7[#All],4,0)</f>
        <v>yes</v>
      </c>
      <c r="F923" s="27" t="str">
        <f>VLOOKUP(A923,Table7[#All],5,0)</f>
        <v>No</v>
      </c>
      <c r="G923" s="27" t="str">
        <f>VLOOKUP(A923,Table7[#All],6,0)</f>
        <v>No</v>
      </c>
      <c r="H923" s="27">
        <f>VLOOKUP(A923,'Medical Examination'!A922:M3257,11,0)</f>
        <v>1</v>
      </c>
      <c r="I923" s="27" t="str">
        <f>VLOOKUP(A923,'Medical Examination'!A922:M3257,10,0)</f>
        <v>No</v>
      </c>
      <c r="J923" s="27" t="str">
        <f>VLOOKUP(A923,'Medical Examination'!A922:M3257,12,0)</f>
        <v>Obesity</v>
      </c>
      <c r="K923" s="27" t="str">
        <f>VLOOKUP(A923,'Medical Examination'!A922:M3257,13,0)</f>
        <v>Normal</v>
      </c>
      <c r="L923" s="27" t="str">
        <f>VLOOKUP(A923,'Hospitalisation Details'!A922:R3265,17,0)</f>
        <v>27-Jun-1964</v>
      </c>
      <c r="M923" s="28">
        <f>VLOOKUP(A923,'Hospitalisation Details'!$A$1:$R$2344,6,0)</f>
        <v>11848.14</v>
      </c>
      <c r="N923" s="27" t="str">
        <f>VLOOKUP(A923,'Hospitalisation Details'!$A$1:$R$2344,14,0)</f>
        <v>tier - 3</v>
      </c>
      <c r="O923" s="27" t="str">
        <f>VLOOKUP(A923,'Hospitalisation Details'!$A$1:$R$2344,15,0)</f>
        <v>tier - 2</v>
      </c>
      <c r="P923" s="27" t="str">
        <f>VLOOKUP(A923,'Hospitalisation Details'!$A$1:$R$2344,16,0)</f>
        <v>R1011</v>
      </c>
      <c r="Q923" s="37">
        <f>VLOOKUP(A923,'Hospitalisation Details'!A922:R3265,18,0)</f>
        <v>58.945927446954144</v>
      </c>
    </row>
    <row r="924" spans="1:17" x14ac:dyDescent="0.25">
      <c r="A924" s="27" t="s">
        <v>1846</v>
      </c>
      <c r="B924" s="27" t="str">
        <f>VLOOKUP(A924,'Customer Name'!A923:E3258,4,0)</f>
        <v>Leah A.</v>
      </c>
      <c r="C924" s="27">
        <f>VLOOKUP(A924,Table7[#All],2,0)</f>
        <v>31.824999999999999</v>
      </c>
      <c r="D924" s="27">
        <f>VLOOKUP(A924,Table7[#All],3,0)</f>
        <v>8.1300000000000008</v>
      </c>
      <c r="E924" s="27" t="str">
        <f>VLOOKUP(A924,Table7[#All],4,0)</f>
        <v>No</v>
      </c>
      <c r="F924" s="27" t="str">
        <f>VLOOKUP(A924,Table7[#All],5,0)</f>
        <v>No</v>
      </c>
      <c r="G924" s="27" t="str">
        <f>VLOOKUP(A924,Table7[#All],6,0)</f>
        <v>No</v>
      </c>
      <c r="H924" s="27">
        <f>VLOOKUP(A924,'Medical Examination'!A923:M3258,11,0)</f>
        <v>0</v>
      </c>
      <c r="I924" s="27" t="str">
        <f>VLOOKUP(A924,'Medical Examination'!A923:M3258,10,0)</f>
        <v>No</v>
      </c>
      <c r="J924" s="27" t="str">
        <f>VLOOKUP(A924,'Medical Examination'!A923:M3258,12,0)</f>
        <v>Obesity</v>
      </c>
      <c r="K924" s="27" t="str">
        <f>VLOOKUP(A924,'Medical Examination'!A923:M3258,13,0)</f>
        <v>Diabetes</v>
      </c>
      <c r="L924" s="27" t="str">
        <f>VLOOKUP(A924,'Hospitalisation Details'!A923:R3266,17,0)</f>
        <v>10-Nov-1965</v>
      </c>
      <c r="M924" s="28">
        <f>VLOOKUP(A924,'Hospitalisation Details'!$A$1:$R$2344,6,0)</f>
        <v>11842.62</v>
      </c>
      <c r="N924" s="27" t="str">
        <f>VLOOKUP(A924,'Hospitalisation Details'!$A$1:$R$2344,14,0)</f>
        <v>tier - 3</v>
      </c>
      <c r="O924" s="27" t="str">
        <f>VLOOKUP(A924,'Hospitalisation Details'!$A$1:$R$2344,15,0)</f>
        <v>tier - 3</v>
      </c>
      <c r="P924" s="27" t="str">
        <f>VLOOKUP(A924,'Hospitalisation Details'!$A$1:$R$2344,16,0)</f>
        <v>R1012</v>
      </c>
      <c r="Q924" s="37">
        <f>VLOOKUP(A924,'Hospitalisation Details'!A923:R3266,18,0)</f>
        <v>57.57626804028029</v>
      </c>
    </row>
    <row r="925" spans="1:17" x14ac:dyDescent="0.25">
      <c r="A925" s="27" t="s">
        <v>1848</v>
      </c>
      <c r="B925" s="27" t="str">
        <f>VLOOKUP(A925,'Customer Name'!A924:E3259,4,0)</f>
        <v>Marianne</v>
      </c>
      <c r="C925" s="27">
        <f>VLOOKUP(A925,Table7[#All],2,0)</f>
        <v>29</v>
      </c>
      <c r="D925" s="27">
        <f>VLOOKUP(A925,Table7[#All],3,0)</f>
        <v>4.25</v>
      </c>
      <c r="E925" s="27" t="str">
        <f>VLOOKUP(A925,Table7[#All],4,0)</f>
        <v>yes</v>
      </c>
      <c r="F925" s="27" t="str">
        <f>VLOOKUP(A925,Table7[#All],5,0)</f>
        <v>No</v>
      </c>
      <c r="G925" s="27" t="str">
        <f>VLOOKUP(A925,Table7[#All],6,0)</f>
        <v>No</v>
      </c>
      <c r="H925" s="27">
        <f>VLOOKUP(A925,'Medical Examination'!A924:M3259,11,0)</f>
        <v>1</v>
      </c>
      <c r="I925" s="27" t="str">
        <f>VLOOKUP(A925,'Medical Examination'!A924:M3259,10,0)</f>
        <v>No</v>
      </c>
      <c r="J925" s="27" t="str">
        <f>VLOOKUP(A925,'Medical Examination'!A924:M3259,12,0)</f>
        <v>Overweight</v>
      </c>
      <c r="K925" s="27" t="str">
        <f>VLOOKUP(A925,'Medical Examination'!A924:M3259,13,0)</f>
        <v>Normal</v>
      </c>
      <c r="L925" s="27" t="str">
        <f>VLOOKUP(A925,'Hospitalisation Details'!A924:R3267,17,0)</f>
        <v>11-Jul-1964</v>
      </c>
      <c r="M925" s="28">
        <f>VLOOKUP(A925,'Hospitalisation Details'!$A$1:$R$2344,6,0)</f>
        <v>11842.44</v>
      </c>
      <c r="N925" s="27" t="str">
        <f>VLOOKUP(A925,'Hospitalisation Details'!$A$1:$R$2344,14,0)</f>
        <v>tier - 3</v>
      </c>
      <c r="O925" s="27" t="str">
        <f>VLOOKUP(A925,'Hospitalisation Details'!$A$1:$R$2344,15,0)</f>
        <v>tier - 2</v>
      </c>
      <c r="P925" s="27" t="str">
        <f>VLOOKUP(A925,'Hospitalisation Details'!$A$1:$R$2344,16,0)</f>
        <v>R1011</v>
      </c>
      <c r="Q925" s="37">
        <f>VLOOKUP(A925,'Hospitalisation Details'!A924:R3267,18,0)</f>
        <v>58.907597535934293</v>
      </c>
    </row>
    <row r="926" spans="1:17" x14ac:dyDescent="0.25">
      <c r="A926" s="27" t="s">
        <v>1850</v>
      </c>
      <c r="B926" s="27" t="str">
        <f>VLOOKUP(A926,'Customer Name'!A925:E3260,4,0)</f>
        <v>Carla</v>
      </c>
      <c r="C926" s="27">
        <f>VLOOKUP(A926,Table7[#All],2,0)</f>
        <v>30.495000000000001</v>
      </c>
      <c r="D926" s="27">
        <f>VLOOKUP(A926,Table7[#All],3,0)</f>
        <v>8.68</v>
      </c>
      <c r="E926" s="27" t="str">
        <f>VLOOKUP(A926,Table7[#All],4,0)</f>
        <v>No</v>
      </c>
      <c r="F926" s="27" t="str">
        <f>VLOOKUP(A926,Table7[#All],5,0)</f>
        <v>No</v>
      </c>
      <c r="G926" s="27" t="str">
        <f>VLOOKUP(A926,Table7[#All],6,0)</f>
        <v>No</v>
      </c>
      <c r="H926" s="27">
        <f>VLOOKUP(A926,'Medical Examination'!A925:M3260,11,0)</f>
        <v>0</v>
      </c>
      <c r="I926" s="27" t="str">
        <f>VLOOKUP(A926,'Medical Examination'!A925:M3260,10,0)</f>
        <v>No</v>
      </c>
      <c r="J926" s="27" t="str">
        <f>VLOOKUP(A926,'Medical Examination'!A925:M3260,12,0)</f>
        <v>Obesity</v>
      </c>
      <c r="K926" s="27" t="str">
        <f>VLOOKUP(A926,'Medical Examination'!A925:M3260,13,0)</f>
        <v>Diabetes</v>
      </c>
      <c r="L926" s="27" t="str">
        <f>VLOOKUP(A926,'Hospitalisation Details'!A925:R3268,17,0)</f>
        <v>25-Sep-1965</v>
      </c>
      <c r="M926" s="28">
        <f>VLOOKUP(A926,'Hospitalisation Details'!$A$1:$R$2344,6,0)</f>
        <v>11840.78</v>
      </c>
      <c r="N926" s="27" t="str">
        <f>VLOOKUP(A926,'Hospitalisation Details'!$A$1:$R$2344,14,0)</f>
        <v>tier - 3</v>
      </c>
      <c r="O926" s="27" t="str">
        <f>VLOOKUP(A926,'Hospitalisation Details'!$A$1:$R$2344,15,0)</f>
        <v>tier - 2</v>
      </c>
      <c r="P926" s="27" t="str">
        <f>VLOOKUP(A926,'Hospitalisation Details'!$A$1:$R$2344,16,0)</f>
        <v>R1012</v>
      </c>
      <c r="Q926" s="37">
        <f>VLOOKUP(A926,'Hospitalisation Details'!A925:R3268,18,0)</f>
        <v>57.702213559793954</v>
      </c>
    </row>
    <row r="927" spans="1:17" x14ac:dyDescent="0.25">
      <c r="A927" s="27" t="s">
        <v>1852</v>
      </c>
      <c r="B927" s="27" t="str">
        <f>VLOOKUP(A927,'Customer Name'!A926:E3261,4,0)</f>
        <v>Oksana</v>
      </c>
      <c r="C927" s="27">
        <f>VLOOKUP(A927,Table7[#All],2,0)</f>
        <v>25.2</v>
      </c>
      <c r="D927" s="27">
        <f>VLOOKUP(A927,Table7[#All],3,0)</f>
        <v>6.25</v>
      </c>
      <c r="E927" s="27" t="str">
        <f>VLOOKUP(A927,Table7[#All],4,0)</f>
        <v>yes</v>
      </c>
      <c r="F927" s="27" t="str">
        <f>VLOOKUP(A927,Table7[#All],5,0)</f>
        <v>No</v>
      </c>
      <c r="G927" s="27" t="str">
        <f>VLOOKUP(A927,Table7[#All],6,0)</f>
        <v>No</v>
      </c>
      <c r="H927" s="27">
        <f>VLOOKUP(A927,'Medical Examination'!A926:M3261,11,0)</f>
        <v>1</v>
      </c>
      <c r="I927" s="27" t="str">
        <f>VLOOKUP(A927,'Medical Examination'!A926:M3261,10,0)</f>
        <v>No</v>
      </c>
      <c r="J927" s="27" t="str">
        <f>VLOOKUP(A927,'Medical Examination'!A926:M3261,12,0)</f>
        <v>Overweight</v>
      </c>
      <c r="K927" s="27" t="str">
        <f>VLOOKUP(A927,'Medical Examination'!A926:M3261,13,0)</f>
        <v>Prediabetes</v>
      </c>
      <c r="L927" s="27" t="str">
        <f>VLOOKUP(A927,'Hospitalisation Details'!A926:R3269,17,0)</f>
        <v>11-Sep-1964</v>
      </c>
      <c r="M927" s="28">
        <f>VLOOKUP(A927,'Hospitalisation Details'!$A$1:$R$2344,6,0)</f>
        <v>11837.16</v>
      </c>
      <c r="N927" s="27" t="str">
        <f>VLOOKUP(A927,'Hospitalisation Details'!$A$1:$R$2344,14,0)</f>
        <v>tier - 3</v>
      </c>
      <c r="O927" s="27" t="str">
        <f>VLOOKUP(A927,'Hospitalisation Details'!$A$1:$R$2344,15,0)</f>
        <v>tier - 3</v>
      </c>
      <c r="P927" s="27" t="str">
        <f>VLOOKUP(A927,'Hospitalisation Details'!$A$1:$R$2344,16,0)</f>
        <v>R1011</v>
      </c>
      <c r="Q927" s="37">
        <f>VLOOKUP(A927,'Hospitalisation Details'!A926:R3269,18,0)</f>
        <v>58.737850787132103</v>
      </c>
    </row>
    <row r="928" spans="1:17" x14ac:dyDescent="0.25">
      <c r="A928" s="27" t="s">
        <v>1854</v>
      </c>
      <c r="B928" s="27" t="str">
        <f>VLOOKUP(A928,'Customer Name'!A927:E3262,4,0)</f>
        <v>Rebecca B.</v>
      </c>
      <c r="C928" s="27">
        <f>VLOOKUP(A928,Table7[#All],2,0)</f>
        <v>22.77</v>
      </c>
      <c r="D928" s="27">
        <f>VLOOKUP(A928,Table7[#All],3,0)</f>
        <v>4.47</v>
      </c>
      <c r="E928" s="27" t="str">
        <f>VLOOKUP(A928,Table7[#All],4,0)</f>
        <v>yes</v>
      </c>
      <c r="F928" s="27" t="str">
        <f>VLOOKUP(A928,Table7[#All],5,0)</f>
        <v>No</v>
      </c>
      <c r="G928" s="27" t="str">
        <f>VLOOKUP(A928,Table7[#All],6,0)</f>
        <v>No</v>
      </c>
      <c r="H928" s="27">
        <f>VLOOKUP(A928,'Medical Examination'!A927:M3262,11,0)</f>
        <v>1</v>
      </c>
      <c r="I928" s="27" t="str">
        <f>VLOOKUP(A928,'Medical Examination'!A927:M3262,10,0)</f>
        <v>No</v>
      </c>
      <c r="J928" s="27" t="str">
        <f>VLOOKUP(A928,'Medical Examination'!A927:M3262,12,0)</f>
        <v>Normal Weight</v>
      </c>
      <c r="K928" s="27" t="str">
        <f>VLOOKUP(A928,'Medical Examination'!A927:M3262,13,0)</f>
        <v>Normal</v>
      </c>
      <c r="L928" s="27" t="str">
        <f>VLOOKUP(A928,'Hospitalisation Details'!A927:R3270,17,0)</f>
        <v>27-Jun-1964</v>
      </c>
      <c r="M928" s="28">
        <f>VLOOKUP(A928,'Hospitalisation Details'!$A$1:$R$2344,6,0)</f>
        <v>11833.78</v>
      </c>
      <c r="N928" s="27" t="str">
        <f>VLOOKUP(A928,'Hospitalisation Details'!$A$1:$R$2344,14,0)</f>
        <v>tier - 3</v>
      </c>
      <c r="O928" s="27" t="str">
        <f>VLOOKUP(A928,'Hospitalisation Details'!$A$1:$R$2344,15,0)</f>
        <v>tier - 3</v>
      </c>
      <c r="P928" s="27" t="str">
        <f>VLOOKUP(A928,'Hospitalisation Details'!$A$1:$R$2344,16,0)</f>
        <v>R1013</v>
      </c>
      <c r="Q928" s="37">
        <f>VLOOKUP(A928,'Hospitalisation Details'!A927:R3270,18,0)</f>
        <v>58.945927446954144</v>
      </c>
    </row>
    <row r="929" spans="1:17" x14ac:dyDescent="0.25">
      <c r="A929" s="27" t="s">
        <v>1856</v>
      </c>
      <c r="B929" s="27" t="str">
        <f>VLOOKUP(A929,'Customer Name'!A928:E3263,4,0)</f>
        <v>Maria A.</v>
      </c>
      <c r="C929" s="27">
        <f>VLOOKUP(A929,Table7[#All],2,0)</f>
        <v>23.18</v>
      </c>
      <c r="D929" s="27">
        <f>VLOOKUP(A929,Table7[#All],3,0)</f>
        <v>8.31</v>
      </c>
      <c r="E929" s="27" t="str">
        <f>VLOOKUP(A929,Table7[#All],4,0)</f>
        <v>No</v>
      </c>
      <c r="F929" s="27" t="str">
        <f>VLOOKUP(A929,Table7[#All],5,0)</f>
        <v>No</v>
      </c>
      <c r="G929" s="27" t="str">
        <f>VLOOKUP(A929,Table7[#All],6,0)</f>
        <v>No</v>
      </c>
      <c r="H929" s="27">
        <f>VLOOKUP(A929,'Medical Examination'!A928:M3263,11,0)</f>
        <v>0</v>
      </c>
      <c r="I929" s="27" t="str">
        <f>VLOOKUP(A929,'Medical Examination'!A928:M3263,10,0)</f>
        <v>No</v>
      </c>
      <c r="J929" s="27" t="str">
        <f>VLOOKUP(A929,'Medical Examination'!A928:M3263,12,0)</f>
        <v>Normal Weight</v>
      </c>
      <c r="K929" s="27" t="str">
        <f>VLOOKUP(A929,'Medical Examination'!A928:M3263,13,0)</f>
        <v>Diabetes</v>
      </c>
      <c r="L929" s="27" t="str">
        <f>VLOOKUP(A929,'Hospitalisation Details'!A928:R3271,17,0)</f>
        <v>3-Oct-1965</v>
      </c>
      <c r="M929" s="28">
        <f>VLOOKUP(A929,'Hospitalisation Details'!$A$1:$R$2344,6,0)</f>
        <v>11830.61</v>
      </c>
      <c r="N929" s="27" t="str">
        <f>VLOOKUP(A929,'Hospitalisation Details'!$A$1:$R$2344,14,0)</f>
        <v>tier - 3</v>
      </c>
      <c r="O929" s="27" t="str">
        <f>VLOOKUP(A929,'Hospitalisation Details'!$A$1:$R$2344,15,0)</f>
        <v>tier - 1</v>
      </c>
      <c r="P929" s="27" t="str">
        <f>VLOOKUP(A929,'Hospitalisation Details'!$A$1:$R$2344,16,0)</f>
        <v>R1012</v>
      </c>
      <c r="Q929" s="37">
        <f>VLOOKUP(A929,'Hospitalisation Details'!A928:R3271,18,0)</f>
        <v>57.680309991182881</v>
      </c>
    </row>
    <row r="930" spans="1:17" x14ac:dyDescent="0.25">
      <c r="A930" s="27" t="s">
        <v>1858</v>
      </c>
      <c r="B930" s="27" t="str">
        <f>VLOOKUP(A930,'Customer Name'!A929:E3264,4,0)</f>
        <v>.  Lisa M</v>
      </c>
      <c r="C930" s="27">
        <f>VLOOKUP(A930,Table7[#All],2,0)</f>
        <v>35.409999999999997</v>
      </c>
      <c r="D930" s="27">
        <f>VLOOKUP(A930,Table7[#All],3,0)</f>
        <v>5.68</v>
      </c>
      <c r="E930" s="27" t="str">
        <f>VLOOKUP(A930,Table7[#All],4,0)</f>
        <v>No</v>
      </c>
      <c r="F930" s="27" t="str">
        <f>VLOOKUP(A930,Table7[#All],5,0)</f>
        <v>No</v>
      </c>
      <c r="G930" s="27" t="str">
        <f>VLOOKUP(A930,Table7[#All],6,0)</f>
        <v>No</v>
      </c>
      <c r="H930" s="27">
        <f>VLOOKUP(A930,'Medical Examination'!A929:M3264,11,0)</f>
        <v>0</v>
      </c>
      <c r="I930" s="27" t="str">
        <f>VLOOKUP(A930,'Medical Examination'!A929:M3264,10,0)</f>
        <v>No</v>
      </c>
      <c r="J930" s="27" t="str">
        <f>VLOOKUP(A930,'Medical Examination'!A929:M3264,12,0)</f>
        <v>Obesity</v>
      </c>
      <c r="K930" s="27" t="str">
        <f>VLOOKUP(A930,'Medical Examination'!A929:M3264,13,0)</f>
        <v>Normal</v>
      </c>
      <c r="L930" s="27" t="str">
        <f>VLOOKUP(A930,'Hospitalisation Details'!A929:R3272,17,0)</f>
        <v>20-Nov-1982</v>
      </c>
      <c r="M930" s="28">
        <f>VLOOKUP(A930,'Hospitalisation Details'!$A$1:$R$2344,6,0)</f>
        <v>11773.06</v>
      </c>
      <c r="N930" s="27" t="str">
        <f>VLOOKUP(A930,'Hospitalisation Details'!$A$1:$R$2344,14,0)</f>
        <v>tier - 3</v>
      </c>
      <c r="O930" s="27" t="str">
        <f>VLOOKUP(A930,'Hospitalisation Details'!$A$1:$R$2344,15,0)</f>
        <v>tier - 3</v>
      </c>
      <c r="P930" s="27" t="str">
        <f>VLOOKUP(A930,'Hospitalisation Details'!$A$1:$R$2344,16,0)</f>
        <v>R1026</v>
      </c>
      <c r="Q930" s="37">
        <f>VLOOKUP(A930,'Hospitalisation Details'!A929:R3272,18,0)</f>
        <v>40.548891786179922</v>
      </c>
    </row>
    <row r="931" spans="1:17" x14ac:dyDescent="0.25">
      <c r="A931" s="27" t="s">
        <v>1860</v>
      </c>
      <c r="B931" s="27" t="str">
        <f>VLOOKUP(A931,'Customer Name'!A930:E3265,4,0)</f>
        <v>Steve Jr.</v>
      </c>
      <c r="C931" s="27">
        <f>VLOOKUP(A931,Table7[#All],2,0)</f>
        <v>32.11</v>
      </c>
      <c r="D931" s="27">
        <f>VLOOKUP(A931,Table7[#All],3,0)</f>
        <v>4.75</v>
      </c>
      <c r="E931" s="27" t="str">
        <f>VLOOKUP(A931,Table7[#All],4,0)</f>
        <v>yes</v>
      </c>
      <c r="F931" s="27" t="str">
        <f>VLOOKUP(A931,Table7[#All],5,0)</f>
        <v>No</v>
      </c>
      <c r="G931" s="27" t="str">
        <f>VLOOKUP(A931,Table7[#All],6,0)</f>
        <v>No</v>
      </c>
      <c r="H931" s="27">
        <f>VLOOKUP(A931,'Medical Examination'!A930:M3265,11,0)</f>
        <v>2</v>
      </c>
      <c r="I931" s="27" t="str">
        <f>VLOOKUP(A931,'Medical Examination'!A930:M3265,10,0)</f>
        <v>No</v>
      </c>
      <c r="J931" s="27" t="str">
        <f>VLOOKUP(A931,'Medical Examination'!A930:M3265,12,0)</f>
        <v>Obesity</v>
      </c>
      <c r="K931" s="27" t="str">
        <f>VLOOKUP(A931,'Medical Examination'!A930:M3265,13,0)</f>
        <v>Normal</v>
      </c>
      <c r="L931" s="27" t="str">
        <f>VLOOKUP(A931,'Hospitalisation Details'!A930:R3273,17,0)</f>
        <v>25-Jul-1966</v>
      </c>
      <c r="M931" s="28">
        <f>VLOOKUP(A931,'Hospitalisation Details'!$A$1:$R$2344,6,0)</f>
        <v>11763</v>
      </c>
      <c r="N931" s="27" t="str">
        <f>VLOOKUP(A931,'Hospitalisation Details'!$A$1:$R$2344,14,0)</f>
        <v>tier - 3</v>
      </c>
      <c r="O931" s="27" t="str">
        <f>VLOOKUP(A931,'Hospitalisation Details'!$A$1:$R$2344,15,0)</f>
        <v>tier - 3</v>
      </c>
      <c r="P931" s="27" t="str">
        <f>VLOOKUP(A931,'Hospitalisation Details'!$A$1:$R$2344,16,0)</f>
        <v>R1016</v>
      </c>
      <c r="Q931" s="37">
        <f>VLOOKUP(A931,'Hospitalisation Details'!A930:R3273,18,0)</f>
        <v>56.871978851963746</v>
      </c>
    </row>
    <row r="932" spans="1:17" x14ac:dyDescent="0.25">
      <c r="A932" s="27" t="s">
        <v>1862</v>
      </c>
      <c r="B932" s="27" t="str">
        <f>VLOOKUP(A932,'Customer Name'!A931:E3266,4,0)</f>
        <v>.  Tiffany</v>
      </c>
      <c r="C932" s="27">
        <f>VLOOKUP(A932,Table7[#All],2,0)</f>
        <v>34.479999999999997</v>
      </c>
      <c r="D932" s="27">
        <f>VLOOKUP(A932,Table7[#All],3,0)</f>
        <v>6.31</v>
      </c>
      <c r="E932" s="27" t="str">
        <f>VLOOKUP(A932,Table7[#All],4,0)</f>
        <v>No</v>
      </c>
      <c r="F932" s="27" t="str">
        <f>VLOOKUP(A932,Table7[#All],5,0)</f>
        <v>No</v>
      </c>
      <c r="G932" s="27" t="str">
        <f>VLOOKUP(A932,Table7[#All],6,0)</f>
        <v>Yes</v>
      </c>
      <c r="H932" s="27">
        <f>VLOOKUP(A932,'Medical Examination'!A931:M3266,11,0)</f>
        <v>1</v>
      </c>
      <c r="I932" s="27" t="str">
        <f>VLOOKUP(A932,'Medical Examination'!A931:M3266,10,0)</f>
        <v>No</v>
      </c>
      <c r="J932" s="27" t="str">
        <f>VLOOKUP(A932,'Medical Examination'!A931:M3266,12,0)</f>
        <v>Obesity</v>
      </c>
      <c r="K932" s="27" t="str">
        <f>VLOOKUP(A932,'Medical Examination'!A931:M3266,13,0)</f>
        <v>Prediabetes</v>
      </c>
      <c r="L932" s="27" t="str">
        <f>VLOOKUP(A932,'Hospitalisation Details'!A931:R3274,17,0)</f>
        <v>6-Nov-1979</v>
      </c>
      <c r="M932" s="28">
        <f>VLOOKUP(A932,'Hospitalisation Details'!$A$1:$R$2344,6,0)</f>
        <v>11752.68</v>
      </c>
      <c r="N932" s="27" t="str">
        <f>VLOOKUP(A932,'Hospitalisation Details'!$A$1:$R$2344,14,0)</f>
        <v>tier - 3</v>
      </c>
      <c r="O932" s="27" t="str">
        <f>VLOOKUP(A932,'Hospitalisation Details'!$A$1:$R$2344,15,0)</f>
        <v>tier - 1</v>
      </c>
      <c r="P932" s="27" t="str">
        <f>VLOOKUP(A932,'Hospitalisation Details'!$A$1:$R$2344,16,0)</f>
        <v>R1026</v>
      </c>
      <c r="Q932" s="37">
        <f>VLOOKUP(A932,'Hospitalisation Details'!A931:R3274,18,0)</f>
        <v>43.58724750547578</v>
      </c>
    </row>
    <row r="933" spans="1:17" x14ac:dyDescent="0.25">
      <c r="A933" s="27" t="s">
        <v>1864</v>
      </c>
      <c r="B933" s="27" t="str">
        <f>VLOOKUP(A933,'Customer Name'!A932:E3267,4,0)</f>
        <v>Greg</v>
      </c>
      <c r="C933" s="27">
        <f>VLOOKUP(A933,Table7[#All],2,0)</f>
        <v>34.39</v>
      </c>
      <c r="D933" s="27">
        <f>VLOOKUP(A933,Table7[#All],3,0)</f>
        <v>6.28</v>
      </c>
      <c r="E933" s="27" t="str">
        <f>VLOOKUP(A933,Table7[#All],4,0)</f>
        <v>yes</v>
      </c>
      <c r="F933" s="27" t="str">
        <f>VLOOKUP(A933,Table7[#All],5,0)</f>
        <v>No</v>
      </c>
      <c r="G933" s="27" t="str">
        <f>VLOOKUP(A933,Table7[#All],6,0)</f>
        <v>No</v>
      </c>
      <c r="H933" s="27">
        <f>VLOOKUP(A933,'Medical Examination'!A932:M3267,11,0)</f>
        <v>1</v>
      </c>
      <c r="I933" s="27" t="str">
        <f>VLOOKUP(A933,'Medical Examination'!A932:M3267,10,0)</f>
        <v>No</v>
      </c>
      <c r="J933" s="27" t="str">
        <f>VLOOKUP(A933,'Medical Examination'!A932:M3267,12,0)</f>
        <v>Obesity</v>
      </c>
      <c r="K933" s="27" t="str">
        <f>VLOOKUP(A933,'Medical Examination'!A932:M3267,13,0)</f>
        <v>Prediabetes</v>
      </c>
      <c r="L933" s="27" t="str">
        <f>VLOOKUP(A933,'Hospitalisation Details'!A932:R3275,17,0)</f>
        <v>2-Dec-1964</v>
      </c>
      <c r="M933" s="28">
        <f>VLOOKUP(A933,'Hospitalisation Details'!$A$1:$R$2344,6,0)</f>
        <v>11743.93</v>
      </c>
      <c r="N933" s="27" t="str">
        <f>VLOOKUP(A933,'Hospitalisation Details'!$A$1:$R$2344,14,0)</f>
        <v>tier - 3</v>
      </c>
      <c r="O933" s="27" t="str">
        <f>VLOOKUP(A933,'Hospitalisation Details'!$A$1:$R$2344,15,0)</f>
        <v>tier - 1</v>
      </c>
      <c r="P933" s="27" t="str">
        <f>VLOOKUP(A933,'Hospitalisation Details'!$A$1:$R$2344,16,0)</f>
        <v>R1012</v>
      </c>
      <c r="Q933" s="37">
        <f>VLOOKUP(A933,'Hospitalisation Details'!A932:R3275,18,0)</f>
        <v>58.513347022587268</v>
      </c>
    </row>
    <row r="934" spans="1:17" x14ac:dyDescent="0.25">
      <c r="A934" s="27" t="s">
        <v>1866</v>
      </c>
      <c r="B934" s="27" t="str">
        <f>VLOOKUP(A934,'Customer Name'!A933:E3268,4,0)</f>
        <v>Dale</v>
      </c>
      <c r="C934" s="27">
        <f>VLOOKUP(A934,Table7[#All],2,0)</f>
        <v>26.4</v>
      </c>
      <c r="D934" s="27">
        <f>VLOOKUP(A934,Table7[#All],3,0)</f>
        <v>9.2899999999999991</v>
      </c>
      <c r="E934" s="27" t="str">
        <f>VLOOKUP(A934,Table7[#All],4,0)</f>
        <v>yes</v>
      </c>
      <c r="F934" s="27" t="str">
        <f>VLOOKUP(A934,Table7[#All],5,0)</f>
        <v>No</v>
      </c>
      <c r="G934" s="27" t="str">
        <f>VLOOKUP(A934,Table7[#All],6,0)</f>
        <v>Yes</v>
      </c>
      <c r="H934" s="27">
        <f>VLOOKUP(A934,'Medical Examination'!A933:M3268,11,0)</f>
        <v>1</v>
      </c>
      <c r="I934" s="27" t="str">
        <f>VLOOKUP(A934,'Medical Examination'!A933:M3268,10,0)</f>
        <v>No</v>
      </c>
      <c r="J934" s="27" t="str">
        <f>VLOOKUP(A934,'Medical Examination'!A933:M3268,12,0)</f>
        <v>Overweight</v>
      </c>
      <c r="K934" s="27" t="str">
        <f>VLOOKUP(A934,'Medical Examination'!A933:M3268,13,0)</f>
        <v>Diabetes</v>
      </c>
      <c r="L934" s="27" t="str">
        <f>VLOOKUP(A934,'Hospitalisation Details'!A933:R3276,17,0)</f>
        <v>9-Jun-1963</v>
      </c>
      <c r="M934" s="28">
        <f>VLOOKUP(A934,'Hospitalisation Details'!$A$1:$R$2344,6,0)</f>
        <v>11743.3</v>
      </c>
      <c r="N934" s="27" t="str">
        <f>VLOOKUP(A934,'Hospitalisation Details'!$A$1:$R$2344,14,0)</f>
        <v>tier - 3</v>
      </c>
      <c r="O934" s="27" t="str">
        <f>VLOOKUP(A934,'Hospitalisation Details'!$A$1:$R$2344,15,0)</f>
        <v>tier - 3</v>
      </c>
      <c r="P934" s="27" t="str">
        <f>VLOOKUP(A934,'Hospitalisation Details'!$A$1:$R$2344,16,0)</f>
        <v>R1013</v>
      </c>
      <c r="Q934" s="37">
        <f>VLOOKUP(A934,'Hospitalisation Details'!A933:R3276,18,0)</f>
        <v>59.997935368043088</v>
      </c>
    </row>
    <row r="935" spans="1:17" x14ac:dyDescent="0.25">
      <c r="A935" s="27" t="s">
        <v>1868</v>
      </c>
      <c r="B935" s="27" t="str">
        <f>VLOOKUP(A935,'Customer Name'!A934:E3269,4,0)</f>
        <v>Brittany A.</v>
      </c>
      <c r="C935" s="27">
        <f>VLOOKUP(A935,Table7[#All],2,0)</f>
        <v>28.1</v>
      </c>
      <c r="D935" s="27">
        <f>VLOOKUP(A935,Table7[#All],3,0)</f>
        <v>5.79</v>
      </c>
      <c r="E935" s="27" t="str">
        <f>VLOOKUP(A935,Table7[#All],4,0)</f>
        <v>yes</v>
      </c>
      <c r="F935" s="27" t="str">
        <f>VLOOKUP(A935,Table7[#All],5,0)</f>
        <v>No</v>
      </c>
      <c r="G935" s="27" t="str">
        <f>VLOOKUP(A935,Table7[#All],6,0)</f>
        <v>Yes</v>
      </c>
      <c r="H935" s="27">
        <f>VLOOKUP(A935,'Medical Examination'!A934:M3269,11,0)</f>
        <v>1</v>
      </c>
      <c r="I935" s="27" t="str">
        <f>VLOOKUP(A935,'Medical Examination'!A934:M3269,10,0)</f>
        <v>No</v>
      </c>
      <c r="J935" s="27" t="str">
        <f>VLOOKUP(A935,'Medical Examination'!A934:M3269,12,0)</f>
        <v>Overweight</v>
      </c>
      <c r="K935" s="27" t="str">
        <f>VLOOKUP(A935,'Medical Examination'!A934:M3269,13,0)</f>
        <v>Prediabetes</v>
      </c>
      <c r="L935" s="27" t="str">
        <f>VLOOKUP(A935,'Hospitalisation Details'!A934:R3277,17,0)</f>
        <v>12-Nov-1969</v>
      </c>
      <c r="M935" s="28">
        <f>VLOOKUP(A935,'Hospitalisation Details'!$A$1:$R$2344,6,0)</f>
        <v>11741.73</v>
      </c>
      <c r="N935" s="27" t="str">
        <f>VLOOKUP(A935,'Hospitalisation Details'!$A$1:$R$2344,14,0)</f>
        <v>tier - 3</v>
      </c>
      <c r="O935" s="27" t="str">
        <f>VLOOKUP(A935,'Hospitalisation Details'!$A$1:$R$2344,15,0)</f>
        <v>tier - 1</v>
      </c>
      <c r="P935" s="27" t="str">
        <f>VLOOKUP(A935,'Hospitalisation Details'!$A$1:$R$2344,16,0)</f>
        <v>R1011</v>
      </c>
      <c r="Q935" s="37">
        <f>VLOOKUP(A935,'Hospitalisation Details'!A934:R3277,18,0)</f>
        <v>53.570788530465947</v>
      </c>
    </row>
    <row r="936" spans="1:17" x14ac:dyDescent="0.25">
      <c r="A936" s="27" t="s">
        <v>1870</v>
      </c>
      <c r="B936" s="27" t="str">
        <f>VLOOKUP(A936,'Customer Name'!A935:E3270,4,0)</f>
        <v>Robert S</v>
      </c>
      <c r="C936" s="27">
        <f>VLOOKUP(A936,Table7[#All],2,0)</f>
        <v>27</v>
      </c>
      <c r="D936" s="27">
        <f>VLOOKUP(A936,Table7[#All],3,0)</f>
        <v>4.54</v>
      </c>
      <c r="E936" s="27" t="str">
        <f>VLOOKUP(A936,Table7[#All],4,0)</f>
        <v>yes</v>
      </c>
      <c r="F936" s="27" t="str">
        <f>VLOOKUP(A936,Table7[#All],5,0)</f>
        <v>No</v>
      </c>
      <c r="G936" s="27" t="str">
        <f>VLOOKUP(A936,Table7[#All],6,0)</f>
        <v>No</v>
      </c>
      <c r="H936" s="27">
        <f>VLOOKUP(A936,'Medical Examination'!A935:M3270,11,0)</f>
        <v>1</v>
      </c>
      <c r="I936" s="27" t="str">
        <f>VLOOKUP(A936,'Medical Examination'!A935:M3270,10,0)</f>
        <v>No</v>
      </c>
      <c r="J936" s="27" t="str">
        <f>VLOOKUP(A936,'Medical Examination'!A935:M3270,12,0)</f>
        <v>Overweight</v>
      </c>
      <c r="K936" s="27" t="str">
        <f>VLOOKUP(A936,'Medical Examination'!A935:M3270,13,0)</f>
        <v>Normal</v>
      </c>
      <c r="L936" s="27" t="str">
        <f>VLOOKUP(A936,'Hospitalisation Details'!A935:R3278,17,0)</f>
        <v>5-Sep-1988</v>
      </c>
      <c r="M936" s="28">
        <f>VLOOKUP(A936,'Hospitalisation Details'!$A$1:$R$2344,6,0)</f>
        <v>11737.85</v>
      </c>
      <c r="N936" s="27" t="str">
        <f>VLOOKUP(A936,'Hospitalisation Details'!$A$1:$R$2344,14,0)</f>
        <v>tier - 3</v>
      </c>
      <c r="O936" s="27" t="str">
        <f>VLOOKUP(A936,'Hospitalisation Details'!$A$1:$R$2344,15,0)</f>
        <v>tier - 1</v>
      </c>
      <c r="P936" s="27" t="str">
        <f>VLOOKUP(A936,'Hospitalisation Details'!$A$1:$R$2344,16,0)</f>
        <v>R1011</v>
      </c>
      <c r="Q936" s="37">
        <f>VLOOKUP(A936,'Hospitalisation Details'!A935:R3278,18,0)</f>
        <v>34.75427789185489</v>
      </c>
    </row>
    <row r="937" spans="1:17" x14ac:dyDescent="0.25">
      <c r="A937" s="27" t="s">
        <v>1872</v>
      </c>
      <c r="B937" s="27" t="str">
        <f>VLOOKUP(A937,'Customer Name'!A936:E3271,4,0)</f>
        <v>Cameron</v>
      </c>
      <c r="C937" s="27">
        <f>VLOOKUP(A937,Table7[#All],2,0)</f>
        <v>28.594999999999999</v>
      </c>
      <c r="D937" s="27">
        <f>VLOOKUP(A937,Table7[#All],3,0)</f>
        <v>4.68</v>
      </c>
      <c r="E937" s="27" t="str">
        <f>VLOOKUP(A937,Table7[#All],4,0)</f>
        <v>yes</v>
      </c>
      <c r="F937" s="27" t="str">
        <f>VLOOKUP(A937,Table7[#All],5,0)</f>
        <v>No</v>
      </c>
      <c r="G937" s="27" t="str">
        <f>VLOOKUP(A937,Table7[#All],6,0)</f>
        <v>No</v>
      </c>
      <c r="H937" s="27">
        <f>VLOOKUP(A937,'Medical Examination'!A936:M3271,11,0)</f>
        <v>1</v>
      </c>
      <c r="I937" s="27" t="str">
        <f>VLOOKUP(A937,'Medical Examination'!A936:M3271,10,0)</f>
        <v>No</v>
      </c>
      <c r="J937" s="27" t="str">
        <f>VLOOKUP(A937,'Medical Examination'!A936:M3271,12,0)</f>
        <v>Overweight</v>
      </c>
      <c r="K937" s="27" t="str">
        <f>VLOOKUP(A937,'Medical Examination'!A936:M3271,13,0)</f>
        <v>Normal</v>
      </c>
      <c r="L937" s="27" t="str">
        <f>VLOOKUP(A937,'Hospitalisation Details'!A936:R3279,17,0)</f>
        <v>9-Nov-1964</v>
      </c>
      <c r="M937" s="28">
        <f>VLOOKUP(A937,'Hospitalisation Details'!$A$1:$R$2344,6,0)</f>
        <v>11735.88</v>
      </c>
      <c r="N937" s="27" t="str">
        <f>VLOOKUP(A937,'Hospitalisation Details'!$A$1:$R$2344,14,0)</f>
        <v>tier - 3</v>
      </c>
      <c r="O937" s="27" t="str">
        <f>VLOOKUP(A937,'Hospitalisation Details'!$A$1:$R$2344,15,0)</f>
        <v>tier - 1</v>
      </c>
      <c r="P937" s="27" t="str">
        <f>VLOOKUP(A937,'Hospitalisation Details'!$A$1:$R$2344,16,0)</f>
        <v>R1012</v>
      </c>
      <c r="Q937" s="37">
        <f>VLOOKUP(A937,'Hospitalisation Details'!A936:R3279,18,0)</f>
        <v>58.57631759069131</v>
      </c>
    </row>
    <row r="938" spans="1:17" x14ac:dyDescent="0.25">
      <c r="A938" s="27" t="s">
        <v>1874</v>
      </c>
      <c r="B938" s="27" t="str">
        <f>VLOOKUP(A938,'Customer Name'!A937:E3272,4,0)</f>
        <v>.  Ulrike</v>
      </c>
      <c r="C938" s="27">
        <f>VLOOKUP(A938,Table7[#All],2,0)</f>
        <v>36.799999999999997</v>
      </c>
      <c r="D938" s="27">
        <f>VLOOKUP(A938,Table7[#All],3,0)</f>
        <v>5.88</v>
      </c>
      <c r="E938" s="27" t="str">
        <f>VLOOKUP(A938,Table7[#All],4,0)</f>
        <v>No</v>
      </c>
      <c r="F938" s="27" t="str">
        <f>VLOOKUP(A938,Table7[#All],5,0)</f>
        <v>No</v>
      </c>
      <c r="G938" s="27" t="str">
        <f>VLOOKUP(A938,Table7[#All],6,0)</f>
        <v>No</v>
      </c>
      <c r="H938" s="27">
        <f>VLOOKUP(A938,'Medical Examination'!A937:M3272,11,0)</f>
        <v>1</v>
      </c>
      <c r="I938" s="27" t="str">
        <f>VLOOKUP(A938,'Medical Examination'!A937:M3272,10,0)</f>
        <v>No</v>
      </c>
      <c r="J938" s="27" t="str">
        <f>VLOOKUP(A938,'Medical Examination'!A937:M3272,12,0)</f>
        <v>Obesity</v>
      </c>
      <c r="K938" s="27" t="str">
        <f>VLOOKUP(A938,'Medical Examination'!A937:M3272,13,0)</f>
        <v>Prediabetes</v>
      </c>
      <c r="L938" s="27" t="str">
        <f>VLOOKUP(A938,'Hospitalisation Details'!A937:R3280,17,0)</f>
        <v>26-Nov-1984</v>
      </c>
      <c r="M938" s="28">
        <f>VLOOKUP(A938,'Hospitalisation Details'!$A$1:$R$2344,6,0)</f>
        <v>11730.82</v>
      </c>
      <c r="N938" s="27" t="str">
        <f>VLOOKUP(A938,'Hospitalisation Details'!$A$1:$R$2344,14,0)</f>
        <v>tier - 3</v>
      </c>
      <c r="O938" s="27" t="str">
        <f>VLOOKUP(A938,'Hospitalisation Details'!$A$1:$R$2344,15,0)</f>
        <v>tier - 3</v>
      </c>
      <c r="P938" s="27" t="str">
        <f>VLOOKUP(A938,'Hospitalisation Details'!$A$1:$R$2344,16,0)</f>
        <v>R1026</v>
      </c>
      <c r="Q938" s="37">
        <f>VLOOKUP(A938,'Hospitalisation Details'!A937:R3280,18,0)</f>
        <v>38.529774127310063</v>
      </c>
    </row>
    <row r="939" spans="1:17" x14ac:dyDescent="0.25">
      <c r="A939" s="27" t="s">
        <v>1876</v>
      </c>
      <c r="B939" s="27" t="str">
        <f>VLOOKUP(A939,'Customer Name'!A938:E3273,4,0)</f>
        <v>Katlyn A.</v>
      </c>
      <c r="C939" s="27">
        <f>VLOOKUP(A939,Table7[#All],2,0)</f>
        <v>23.75</v>
      </c>
      <c r="D939" s="27">
        <f>VLOOKUP(A939,Table7[#All],3,0)</f>
        <v>5.42</v>
      </c>
      <c r="E939" s="27" t="str">
        <f>VLOOKUP(A939,Table7[#All],4,0)</f>
        <v>yes</v>
      </c>
      <c r="F939" s="27" t="str">
        <f>VLOOKUP(A939,Table7[#All],5,0)</f>
        <v>No</v>
      </c>
      <c r="G939" s="27" t="str">
        <f>VLOOKUP(A939,Table7[#All],6,0)</f>
        <v>Yes</v>
      </c>
      <c r="H939" s="27">
        <f>VLOOKUP(A939,'Medical Examination'!A938:M3273,11,0)</f>
        <v>1</v>
      </c>
      <c r="I939" s="27" t="str">
        <f>VLOOKUP(A939,'Medical Examination'!A938:M3273,10,0)</f>
        <v>No</v>
      </c>
      <c r="J939" s="27" t="str">
        <f>VLOOKUP(A939,'Medical Examination'!A938:M3273,12,0)</f>
        <v>Normal Weight</v>
      </c>
      <c r="K939" s="27" t="str">
        <f>VLOOKUP(A939,'Medical Examination'!A938:M3273,13,0)</f>
        <v>Normal</v>
      </c>
      <c r="L939" s="27" t="str">
        <f>VLOOKUP(A939,'Hospitalisation Details'!A938:R3281,17,0)</f>
        <v>12-Oct-1969</v>
      </c>
      <c r="M939" s="28">
        <f>VLOOKUP(A939,'Hospitalisation Details'!$A$1:$R$2344,6,0)</f>
        <v>11729.68</v>
      </c>
      <c r="N939" s="27" t="str">
        <f>VLOOKUP(A939,'Hospitalisation Details'!$A$1:$R$2344,14,0)</f>
        <v>tier - 3</v>
      </c>
      <c r="O939" s="27" t="str">
        <f>VLOOKUP(A939,'Hospitalisation Details'!$A$1:$R$2344,15,0)</f>
        <v>tier - 1</v>
      </c>
      <c r="P939" s="27" t="str">
        <f>VLOOKUP(A939,'Hospitalisation Details'!$A$1:$R$2344,16,0)</f>
        <v>R1024</v>
      </c>
      <c r="Q939" s="37">
        <f>VLOOKUP(A939,'Hospitalisation Details'!A938:R3281,18,0)</f>
        <v>53.655665073675827</v>
      </c>
    </row>
    <row r="940" spans="1:17" x14ac:dyDescent="0.25">
      <c r="A940" s="27" t="s">
        <v>1878</v>
      </c>
      <c r="B940" s="27" t="str">
        <f>VLOOKUP(A940,'Customer Name'!A939:E3274,4,0)</f>
        <v>Morgan B.</v>
      </c>
      <c r="C940" s="27">
        <f>VLOOKUP(A940,Table7[#All],2,0)</f>
        <v>35.619999999999997</v>
      </c>
      <c r="D940" s="27">
        <f>VLOOKUP(A940,Table7[#All],3,0)</f>
        <v>4.16</v>
      </c>
      <c r="E940" s="27" t="str">
        <f>VLOOKUP(A940,Table7[#All],4,0)</f>
        <v>No</v>
      </c>
      <c r="F940" s="27" t="str">
        <f>VLOOKUP(A940,Table7[#All],5,0)</f>
        <v>No</v>
      </c>
      <c r="G940" s="27" t="str">
        <f>VLOOKUP(A940,Table7[#All],6,0)</f>
        <v>No</v>
      </c>
      <c r="H940" s="27">
        <f>VLOOKUP(A940,'Medical Examination'!A939:M3274,11,0)</f>
        <v>0</v>
      </c>
      <c r="I940" s="27" t="str">
        <f>VLOOKUP(A940,'Medical Examination'!A939:M3274,10,0)</f>
        <v>No</v>
      </c>
      <c r="J940" s="27" t="str">
        <f>VLOOKUP(A940,'Medical Examination'!A939:M3274,12,0)</f>
        <v>Obesity</v>
      </c>
      <c r="K940" s="27" t="str">
        <f>VLOOKUP(A940,'Medical Examination'!A939:M3274,13,0)</f>
        <v>Normal</v>
      </c>
      <c r="L940" s="27" t="str">
        <f>VLOOKUP(A940,'Hospitalisation Details'!A939:R3282,17,0)</f>
        <v>21-Oct-1982</v>
      </c>
      <c r="M940" s="28">
        <f>VLOOKUP(A940,'Hospitalisation Details'!$A$1:$R$2344,6,0)</f>
        <v>11712.97</v>
      </c>
      <c r="N940" s="27" t="str">
        <f>VLOOKUP(A940,'Hospitalisation Details'!$A$1:$R$2344,14,0)</f>
        <v>tier - 3</v>
      </c>
      <c r="O940" s="27" t="str">
        <f>VLOOKUP(A940,'Hospitalisation Details'!$A$1:$R$2344,15,0)</f>
        <v>tier - 2</v>
      </c>
      <c r="P940" s="27" t="str">
        <f>VLOOKUP(A940,'Hospitalisation Details'!$A$1:$R$2344,16,0)</f>
        <v>R1021</v>
      </c>
      <c r="Q940" s="37">
        <f>VLOOKUP(A940,'Hospitalisation Details'!A939:R3282,18,0)</f>
        <v>40.63102998696219</v>
      </c>
    </row>
    <row r="941" spans="1:17" x14ac:dyDescent="0.25">
      <c r="A941" s="27" t="s">
        <v>1880</v>
      </c>
      <c r="B941" s="27" t="str">
        <f>VLOOKUP(A941,'Customer Name'!A940:E3275,4,0)</f>
        <v>Peter</v>
      </c>
      <c r="C941" s="27">
        <f>VLOOKUP(A941,Table7[#All],2,0)</f>
        <v>30.69</v>
      </c>
      <c r="D941" s="27">
        <f>VLOOKUP(A941,Table7[#All],3,0)</f>
        <v>7.05</v>
      </c>
      <c r="E941" s="27" t="str">
        <f>VLOOKUP(A941,Table7[#All],4,0)</f>
        <v>yes</v>
      </c>
      <c r="F941" s="27" t="str">
        <f>VLOOKUP(A941,Table7[#All],5,0)</f>
        <v>No</v>
      </c>
      <c r="G941" s="27" t="str">
        <f>VLOOKUP(A941,Table7[#All],6,0)</f>
        <v>No</v>
      </c>
      <c r="H941" s="27">
        <f>VLOOKUP(A941,'Medical Examination'!A940:M3275,11,0)</f>
        <v>2</v>
      </c>
      <c r="I941" s="27" t="str">
        <f>VLOOKUP(A941,'Medical Examination'!A940:M3275,10,0)</f>
        <v>No</v>
      </c>
      <c r="J941" s="27" t="str">
        <f>VLOOKUP(A941,'Medical Examination'!A940:M3275,12,0)</f>
        <v>Obesity</v>
      </c>
      <c r="K941" s="27" t="str">
        <f>VLOOKUP(A941,'Medical Examination'!A940:M3275,13,0)</f>
        <v>Diabetes</v>
      </c>
      <c r="L941" s="27" t="str">
        <f>VLOOKUP(A941,'Hospitalisation Details'!A940:R3283,17,0)</f>
        <v>1-Dec-1970</v>
      </c>
      <c r="M941" s="28">
        <f>VLOOKUP(A941,'Hospitalisation Details'!$A$1:$R$2344,6,0)</f>
        <v>11696.52</v>
      </c>
      <c r="N941" s="27" t="str">
        <f>VLOOKUP(A941,'Hospitalisation Details'!$A$1:$R$2344,14,0)</f>
        <v>tier - 3</v>
      </c>
      <c r="O941" s="27" t="str">
        <f>VLOOKUP(A941,'Hospitalisation Details'!$A$1:$R$2344,15,0)</f>
        <v>tier - 1</v>
      </c>
      <c r="P941" s="27" t="str">
        <f>VLOOKUP(A941,'Hospitalisation Details'!$A$1:$R$2344,16,0)</f>
        <v>R1021</v>
      </c>
      <c r="Q941" s="37">
        <f>VLOOKUP(A941,'Hospitalisation Details'!A940:R3283,18,0)</f>
        <v>52.518785174669162</v>
      </c>
    </row>
    <row r="942" spans="1:17" x14ac:dyDescent="0.25">
      <c r="A942" s="27" t="s">
        <v>1882</v>
      </c>
      <c r="B942" s="27" t="str">
        <f>VLOOKUP(A942,'Customer Name'!A941:E3276,4,0)</f>
        <v>Chandler</v>
      </c>
      <c r="C942" s="27">
        <f>VLOOKUP(A942,Table7[#All],2,0)</f>
        <v>35.799999999999997</v>
      </c>
      <c r="D942" s="27">
        <f>VLOOKUP(A942,Table7[#All],3,0)</f>
        <v>5.63</v>
      </c>
      <c r="E942" s="27" t="str">
        <f>VLOOKUP(A942,Table7[#All],4,0)</f>
        <v>yes</v>
      </c>
      <c r="F942" s="27" t="str">
        <f>VLOOKUP(A942,Table7[#All],5,0)</f>
        <v>No</v>
      </c>
      <c r="G942" s="27" t="str">
        <f>VLOOKUP(A942,Table7[#All],6,0)</f>
        <v>No</v>
      </c>
      <c r="H942" s="27">
        <f>VLOOKUP(A942,'Medical Examination'!A941:M3276,11,0)</f>
        <v>2</v>
      </c>
      <c r="I942" s="27" t="str">
        <f>VLOOKUP(A942,'Medical Examination'!A941:M3276,10,0)</f>
        <v>No</v>
      </c>
      <c r="J942" s="27" t="str">
        <f>VLOOKUP(A942,'Medical Examination'!A941:M3276,12,0)</f>
        <v>Obesity</v>
      </c>
      <c r="K942" s="27" t="str">
        <f>VLOOKUP(A942,'Medical Examination'!A941:M3276,13,0)</f>
        <v>Normal</v>
      </c>
      <c r="L942" s="27" t="str">
        <f>VLOOKUP(A942,'Hospitalisation Details'!A941:R3284,17,0)</f>
        <v>9-Nov-1966</v>
      </c>
      <c r="M942" s="28">
        <f>VLOOKUP(A942,'Hospitalisation Details'!$A$1:$R$2344,6,0)</f>
        <v>11674.13</v>
      </c>
      <c r="N942" s="27" t="str">
        <f>VLOOKUP(A942,'Hospitalisation Details'!$A$1:$R$2344,14,0)</f>
        <v>tier - 3</v>
      </c>
      <c r="O942" s="27" t="str">
        <f>VLOOKUP(A942,'Hospitalisation Details'!$A$1:$R$2344,15,0)</f>
        <v>tier - 1</v>
      </c>
      <c r="P942" s="27" t="str">
        <f>VLOOKUP(A942,'Hospitalisation Details'!$A$1:$R$2344,16,0)</f>
        <v>R1011</v>
      </c>
      <c r="Q942" s="37">
        <f>VLOOKUP(A942,'Hospitalisation Details'!A941:R3284,18,0)</f>
        <v>56.579021903323266</v>
      </c>
    </row>
    <row r="943" spans="1:17" x14ac:dyDescent="0.25">
      <c r="A943" s="27" t="s">
        <v>1884</v>
      </c>
      <c r="B943" s="27" t="str">
        <f>VLOOKUP(A943,'Customer Name'!A942:E3277,4,0)</f>
        <v>Silvana M.</v>
      </c>
      <c r="C943" s="27">
        <f>VLOOKUP(A943,Table7[#All],2,0)</f>
        <v>28.785</v>
      </c>
      <c r="D943" s="27">
        <f>VLOOKUP(A943,Table7[#All],3,0)</f>
        <v>4.24</v>
      </c>
      <c r="E943" s="27" t="str">
        <f>VLOOKUP(A943,Table7[#All],4,0)</f>
        <v>yes</v>
      </c>
      <c r="F943" s="27" t="str">
        <f>VLOOKUP(A943,Table7[#All],5,0)</f>
        <v>No</v>
      </c>
      <c r="G943" s="27" t="str">
        <f>VLOOKUP(A943,Table7[#All],6,0)</f>
        <v>No</v>
      </c>
      <c r="H943" s="27">
        <f>VLOOKUP(A943,'Medical Examination'!A942:M3277,11,0)</f>
        <v>2</v>
      </c>
      <c r="I943" s="27" t="str">
        <f>VLOOKUP(A943,'Medical Examination'!A942:M3277,10,0)</f>
        <v>No</v>
      </c>
      <c r="J943" s="27" t="str">
        <f>VLOOKUP(A943,'Medical Examination'!A942:M3277,12,0)</f>
        <v>Overweight</v>
      </c>
      <c r="K943" s="27" t="str">
        <f>VLOOKUP(A943,'Medical Examination'!A942:M3277,13,0)</f>
        <v>Normal</v>
      </c>
      <c r="L943" s="27" t="str">
        <f>VLOOKUP(A943,'Hospitalisation Details'!A942:R3285,17,0)</f>
        <v>23-Aug-1966</v>
      </c>
      <c r="M943" s="28">
        <f>VLOOKUP(A943,'Hospitalisation Details'!$A$1:$R$2344,6,0)</f>
        <v>11658.38</v>
      </c>
      <c r="N943" s="27" t="str">
        <f>VLOOKUP(A943,'Hospitalisation Details'!$A$1:$R$2344,14,0)</f>
        <v>tier - 3</v>
      </c>
      <c r="O943" s="27" t="str">
        <f>VLOOKUP(A943,'Hospitalisation Details'!$A$1:$R$2344,15,0)</f>
        <v>tier - 3</v>
      </c>
      <c r="P943" s="27" t="str">
        <f>VLOOKUP(A943,'Hospitalisation Details'!$A$1:$R$2344,16,0)</f>
        <v>R1024</v>
      </c>
      <c r="Q943" s="37">
        <f>VLOOKUP(A943,'Hospitalisation Details'!A942:R3285,18,0)</f>
        <v>56.792579305135952</v>
      </c>
    </row>
    <row r="944" spans="1:17" x14ac:dyDescent="0.25">
      <c r="A944" s="27" t="s">
        <v>1886</v>
      </c>
      <c r="B944" s="27" t="str">
        <f>VLOOKUP(A944,'Customer Name'!A943:E3278,4,0)</f>
        <v>Natty</v>
      </c>
      <c r="C944" s="27">
        <f>VLOOKUP(A944,Table7[#All],2,0)</f>
        <v>28.594999999999999</v>
      </c>
      <c r="D944" s="27">
        <f>VLOOKUP(A944,Table7[#All],3,0)</f>
        <v>4.96</v>
      </c>
      <c r="E944" s="27" t="str">
        <f>VLOOKUP(A944,Table7[#All],4,0)</f>
        <v>yes</v>
      </c>
      <c r="F944" s="27" t="str">
        <f>VLOOKUP(A944,Table7[#All],5,0)</f>
        <v>No</v>
      </c>
      <c r="G944" s="27" t="str">
        <f>VLOOKUP(A944,Table7[#All],6,0)</f>
        <v>No</v>
      </c>
      <c r="H944" s="27">
        <f>VLOOKUP(A944,'Medical Examination'!A943:M3278,11,0)</f>
        <v>2</v>
      </c>
      <c r="I944" s="27" t="str">
        <f>VLOOKUP(A944,'Medical Examination'!A943:M3278,10,0)</f>
        <v>No</v>
      </c>
      <c r="J944" s="27" t="str">
        <f>VLOOKUP(A944,'Medical Examination'!A943:M3278,12,0)</f>
        <v>Overweight</v>
      </c>
      <c r="K944" s="27" t="str">
        <f>VLOOKUP(A944,'Medical Examination'!A943:M3278,13,0)</f>
        <v>Normal</v>
      </c>
      <c r="L944" s="27" t="str">
        <f>VLOOKUP(A944,'Hospitalisation Details'!A943:R3286,17,0)</f>
        <v>6-Jul-1966</v>
      </c>
      <c r="M944" s="28">
        <f>VLOOKUP(A944,'Hospitalisation Details'!$A$1:$R$2344,6,0)</f>
        <v>11658.12</v>
      </c>
      <c r="N944" s="27" t="str">
        <f>VLOOKUP(A944,'Hospitalisation Details'!$A$1:$R$2344,14,0)</f>
        <v>tier - 3</v>
      </c>
      <c r="O944" s="27" t="str">
        <f>VLOOKUP(A944,'Hospitalisation Details'!$A$1:$R$2344,15,0)</f>
        <v>tier - 1</v>
      </c>
      <c r="P944" s="27" t="str">
        <f>VLOOKUP(A944,'Hospitalisation Details'!$A$1:$R$2344,16,0)</f>
        <v>R1024</v>
      </c>
      <c r="Q944" s="37">
        <f>VLOOKUP(A944,'Hospitalisation Details'!A943:R3286,18,0)</f>
        <v>56.923999244712988</v>
      </c>
    </row>
    <row r="945" spans="1:17" x14ac:dyDescent="0.25">
      <c r="A945" s="27" t="s">
        <v>1888</v>
      </c>
      <c r="B945" s="27" t="str">
        <f>VLOOKUP(A945,'Customer Name'!A944:E3279,4,0)</f>
        <v>Nicholas T</v>
      </c>
      <c r="C945" s="27">
        <f>VLOOKUP(A945,Table7[#All],2,0)</f>
        <v>48.75</v>
      </c>
      <c r="D945" s="27">
        <f>VLOOKUP(A945,Table7[#All],3,0)</f>
        <v>4.34</v>
      </c>
      <c r="E945" s="27" t="str">
        <f>VLOOKUP(A945,Table7[#All],4,0)</f>
        <v>No</v>
      </c>
      <c r="F945" s="27" t="str">
        <f>VLOOKUP(A945,Table7[#All],5,0)</f>
        <v>No</v>
      </c>
      <c r="G945" s="27" t="str">
        <f>VLOOKUP(A945,Table7[#All],6,0)</f>
        <v>No</v>
      </c>
      <c r="H945" s="27">
        <f>VLOOKUP(A945,'Medical Examination'!A944:M3279,11,0)</f>
        <v>0</v>
      </c>
      <c r="I945" s="27" t="str">
        <f>VLOOKUP(A945,'Medical Examination'!A944:M3279,10,0)</f>
        <v>No</v>
      </c>
      <c r="J945" s="27" t="str">
        <f>VLOOKUP(A945,'Medical Examination'!A944:M3279,12,0)</f>
        <v>Obesity</v>
      </c>
      <c r="K945" s="27" t="str">
        <f>VLOOKUP(A945,'Medical Examination'!A944:M3279,13,0)</f>
        <v>Normal</v>
      </c>
      <c r="L945" s="27" t="str">
        <f>VLOOKUP(A945,'Hospitalisation Details'!A944:R3287,17,0)</f>
        <v>20-Jul-1994</v>
      </c>
      <c r="M945" s="28">
        <f>VLOOKUP(A945,'Hospitalisation Details'!$A$1:$R$2344,6,0)</f>
        <v>11657.81</v>
      </c>
      <c r="N945" s="27" t="str">
        <f>VLOOKUP(A945,'Hospitalisation Details'!$A$1:$R$2344,14,0)</f>
        <v>tier - 3</v>
      </c>
      <c r="O945" s="27" t="str">
        <f>VLOOKUP(A945,'Hospitalisation Details'!$A$1:$R$2344,15,0)</f>
        <v>tier - 2</v>
      </c>
      <c r="P945" s="27" t="str">
        <f>VLOOKUP(A945,'Hospitalisation Details'!$A$1:$R$2344,16,0)</f>
        <v>R1023</v>
      </c>
      <c r="Q945" s="37">
        <f>VLOOKUP(A945,'Hospitalisation Details'!A944:R3287,18,0)</f>
        <v>28.885643880624258</v>
      </c>
    </row>
    <row r="946" spans="1:17" x14ac:dyDescent="0.25">
      <c r="A946" s="27" t="s">
        <v>1890</v>
      </c>
      <c r="B946" s="27" t="str">
        <f>VLOOKUP(A946,'Customer Name'!A945:E3280,4,0)</f>
        <v>Rebecca</v>
      </c>
      <c r="C946" s="27">
        <f>VLOOKUP(A946,Table7[#All],2,0)</f>
        <v>28.31</v>
      </c>
      <c r="D946" s="27">
        <f>VLOOKUP(A946,Table7[#All],3,0)</f>
        <v>5.43</v>
      </c>
      <c r="E946" s="27" t="str">
        <f>VLOOKUP(A946,Table7[#All],4,0)</f>
        <v>yes</v>
      </c>
      <c r="F946" s="27" t="str">
        <f>VLOOKUP(A946,Table7[#All],5,0)</f>
        <v>No</v>
      </c>
      <c r="G946" s="27" t="str">
        <f>VLOOKUP(A946,Table7[#All],6,0)</f>
        <v>No</v>
      </c>
      <c r="H946" s="27">
        <f>VLOOKUP(A946,'Medical Examination'!A945:M3280,11,0)</f>
        <v>2</v>
      </c>
      <c r="I946" s="27" t="str">
        <f>VLOOKUP(A946,'Medical Examination'!A945:M3280,10,0)</f>
        <v>No</v>
      </c>
      <c r="J946" s="27" t="str">
        <f>VLOOKUP(A946,'Medical Examination'!A945:M3280,12,0)</f>
        <v>Overweight</v>
      </c>
      <c r="K946" s="27" t="str">
        <f>VLOOKUP(A946,'Medical Examination'!A945:M3280,13,0)</f>
        <v>Normal</v>
      </c>
      <c r="L946" s="27" t="str">
        <f>VLOOKUP(A946,'Hospitalisation Details'!A945:R3288,17,0)</f>
        <v>4-Oct-1966</v>
      </c>
      <c r="M946" s="28">
        <f>VLOOKUP(A946,'Hospitalisation Details'!$A$1:$R$2344,6,0)</f>
        <v>11657.72</v>
      </c>
      <c r="N946" s="27" t="str">
        <f>VLOOKUP(A946,'Hospitalisation Details'!$A$1:$R$2344,14,0)</f>
        <v>tier - 3</v>
      </c>
      <c r="O946" s="27" t="str">
        <f>VLOOKUP(A946,'Hospitalisation Details'!$A$1:$R$2344,15,0)</f>
        <v>tier - 2</v>
      </c>
      <c r="P946" s="27" t="str">
        <f>VLOOKUP(A946,'Hospitalisation Details'!$A$1:$R$2344,16,0)</f>
        <v>R1024</v>
      </c>
      <c r="Q946" s="37">
        <f>VLOOKUP(A946,'Hospitalisation Details'!A945:R3288,18,0)</f>
        <v>56.677586858006045</v>
      </c>
    </row>
    <row r="947" spans="1:17" x14ac:dyDescent="0.25">
      <c r="A947" s="27" t="s">
        <v>1892</v>
      </c>
      <c r="B947" s="27" t="str">
        <f>VLOOKUP(A947,'Customer Name'!A946:E3281,4,0)</f>
        <v>John</v>
      </c>
      <c r="C947" s="27">
        <f>VLOOKUP(A947,Table7[#All],2,0)</f>
        <v>38.39</v>
      </c>
      <c r="D947" s="27">
        <f>VLOOKUP(A947,Table7[#All],3,0)</f>
        <v>8.33</v>
      </c>
      <c r="E947" s="27" t="str">
        <f>VLOOKUP(A947,Table7[#All],4,0)</f>
        <v>yes</v>
      </c>
      <c r="F947" s="27" t="str">
        <f>VLOOKUP(A947,Table7[#All],5,0)</f>
        <v>No</v>
      </c>
      <c r="G947" s="27" t="str">
        <f>VLOOKUP(A947,Table7[#All],6,0)</f>
        <v>No</v>
      </c>
      <c r="H947" s="27">
        <f>VLOOKUP(A947,'Medical Examination'!A946:M3281,11,0)</f>
        <v>1</v>
      </c>
      <c r="I947" s="27" t="str">
        <f>VLOOKUP(A947,'Medical Examination'!A946:M3281,10,0)</f>
        <v>No</v>
      </c>
      <c r="J947" s="27" t="str">
        <f>VLOOKUP(A947,'Medical Examination'!A946:M3281,12,0)</f>
        <v>Obesity</v>
      </c>
      <c r="K947" s="27" t="str">
        <f>VLOOKUP(A947,'Medical Examination'!A946:M3281,13,0)</f>
        <v>Diabetes</v>
      </c>
      <c r="L947" s="27" t="str">
        <f>VLOOKUP(A947,'Hospitalisation Details'!A946:R3289,17,0)</f>
        <v>17-Jul-1986</v>
      </c>
      <c r="M947" s="28">
        <f>VLOOKUP(A947,'Hospitalisation Details'!$A$1:$R$2344,6,0)</f>
        <v>11625.11</v>
      </c>
      <c r="N947" s="27" t="str">
        <f>VLOOKUP(A947,'Hospitalisation Details'!$A$1:$R$2344,14,0)</f>
        <v>tier - 3</v>
      </c>
      <c r="O947" s="27" t="str">
        <f>VLOOKUP(A947,'Hospitalisation Details'!$A$1:$R$2344,15,0)</f>
        <v>tier - 3</v>
      </c>
      <c r="P947" s="27" t="str">
        <f>VLOOKUP(A947,'Hospitalisation Details'!$A$1:$R$2344,16,0)</f>
        <v>R1022</v>
      </c>
      <c r="Q947" s="37">
        <f>VLOOKUP(A947,'Hospitalisation Details'!A946:R3289,18,0)</f>
        <v>36.893868434325235</v>
      </c>
    </row>
    <row r="948" spans="1:17" x14ac:dyDescent="0.25">
      <c r="A948" s="27" t="s">
        <v>1894</v>
      </c>
      <c r="B948" s="27" t="str">
        <f>VLOOKUP(A948,'Customer Name'!A947:E3282,4,0)</f>
        <v>Antony G</v>
      </c>
      <c r="C948" s="27">
        <f>VLOOKUP(A948,Table7[#All],2,0)</f>
        <v>25.87</v>
      </c>
      <c r="D948" s="27">
        <f>VLOOKUP(A948,Table7[#All],3,0)</f>
        <v>5.63</v>
      </c>
      <c r="E948" s="27" t="str">
        <f>VLOOKUP(A948,Table7[#All],4,0)</f>
        <v>yes</v>
      </c>
      <c r="F948" s="27" t="str">
        <f>VLOOKUP(A948,Table7[#All],5,0)</f>
        <v>No</v>
      </c>
      <c r="G948" s="27" t="str">
        <f>VLOOKUP(A948,Table7[#All],6,0)</f>
        <v>No</v>
      </c>
      <c r="H948" s="27">
        <f>VLOOKUP(A948,'Medical Examination'!A947:M3282,11,0)</f>
        <v>1</v>
      </c>
      <c r="I948" s="27" t="str">
        <f>VLOOKUP(A948,'Medical Examination'!A947:M3282,10,0)</f>
        <v>No</v>
      </c>
      <c r="J948" s="27" t="str">
        <f>VLOOKUP(A948,'Medical Examination'!A947:M3282,12,0)</f>
        <v>Overweight</v>
      </c>
      <c r="K948" s="27" t="str">
        <f>VLOOKUP(A948,'Medical Examination'!A947:M3282,13,0)</f>
        <v>Normal</v>
      </c>
      <c r="L948" s="27" t="str">
        <f>VLOOKUP(A948,'Hospitalisation Details'!A947:R3290,17,0)</f>
        <v>20-Jun-1964</v>
      </c>
      <c r="M948" s="28">
        <f>VLOOKUP(A948,'Hospitalisation Details'!$A$1:$R$2344,6,0)</f>
        <v>11602.75</v>
      </c>
      <c r="N948" s="27" t="str">
        <f>VLOOKUP(A948,'Hospitalisation Details'!$A$1:$R$2344,14,0)</f>
        <v>tier - 3</v>
      </c>
      <c r="O948" s="27" t="str">
        <f>VLOOKUP(A948,'Hospitalisation Details'!$A$1:$R$2344,15,0)</f>
        <v>tier - 1</v>
      </c>
      <c r="P948" s="27" t="str">
        <f>VLOOKUP(A948,'Hospitalisation Details'!$A$1:$R$2344,16,0)</f>
        <v>R1020</v>
      </c>
      <c r="Q948" s="37">
        <f>VLOOKUP(A948,'Hospitalisation Details'!A947:R3290,18,0)</f>
        <v>58.965092402464066</v>
      </c>
    </row>
    <row r="949" spans="1:17" x14ac:dyDescent="0.25">
      <c r="A949" s="27" t="s">
        <v>1896</v>
      </c>
      <c r="B949" s="27" t="str">
        <f>VLOOKUP(A949,'Customer Name'!A948:E3283,4,0)</f>
        <v>Eric</v>
      </c>
      <c r="C949" s="27">
        <f>VLOOKUP(A949,Table7[#All],2,0)</f>
        <v>43.7</v>
      </c>
      <c r="D949" s="27">
        <f>VLOOKUP(A949,Table7[#All],3,0)</f>
        <v>7.23</v>
      </c>
      <c r="E949" s="27" t="str">
        <f>VLOOKUP(A949,Table7[#All],4,0)</f>
        <v>No</v>
      </c>
      <c r="F949" s="27" t="str">
        <f>VLOOKUP(A949,Table7[#All],5,0)</f>
        <v>No</v>
      </c>
      <c r="G949" s="27" t="str">
        <f>VLOOKUP(A949,Table7[#All],6,0)</f>
        <v>No</v>
      </c>
      <c r="H949" s="27">
        <f>VLOOKUP(A949,'Medical Examination'!A948:M3283,11,0)</f>
        <v>0</v>
      </c>
      <c r="I949" s="27" t="str">
        <f>VLOOKUP(A949,'Medical Examination'!A948:M3283,10,0)</f>
        <v>No</v>
      </c>
      <c r="J949" s="27" t="str">
        <f>VLOOKUP(A949,'Medical Examination'!A948:M3283,12,0)</f>
        <v>Obesity</v>
      </c>
      <c r="K949" s="27" t="str">
        <f>VLOOKUP(A949,'Medical Examination'!A948:M3283,13,0)</f>
        <v>Diabetes</v>
      </c>
      <c r="L949" s="27" t="str">
        <f>VLOOKUP(A949,'Hospitalisation Details'!A948:R3291,17,0)</f>
        <v>6-Nov-1965</v>
      </c>
      <c r="M949" s="28">
        <f>VLOOKUP(A949,'Hospitalisation Details'!$A$1:$R$2344,6,0)</f>
        <v>11576.13</v>
      </c>
      <c r="N949" s="27" t="str">
        <f>VLOOKUP(A949,'Hospitalisation Details'!$A$1:$R$2344,14,0)</f>
        <v>tier - 3</v>
      </c>
      <c r="O949" s="27" t="str">
        <f>VLOOKUP(A949,'Hospitalisation Details'!$A$1:$R$2344,15,0)</f>
        <v>tier - 3</v>
      </c>
      <c r="P949" s="27" t="str">
        <f>VLOOKUP(A949,'Hospitalisation Details'!$A$1:$R$2344,16,0)</f>
        <v>R1011</v>
      </c>
      <c r="Q949" s="37">
        <f>VLOOKUP(A949,'Hospitalisation Details'!A948:R3291,18,0)</f>
        <v>57.587219824585823</v>
      </c>
    </row>
    <row r="950" spans="1:17" x14ac:dyDescent="0.25">
      <c r="A950" s="27" t="s">
        <v>1898</v>
      </c>
      <c r="B950" s="27" t="str">
        <f>VLOOKUP(A950,'Customer Name'!A949:E3284,4,0)</f>
        <v>Erik</v>
      </c>
      <c r="C950" s="27">
        <f>VLOOKUP(A950,Table7[#All],2,0)</f>
        <v>40.945</v>
      </c>
      <c r="D950" s="27">
        <f>VLOOKUP(A950,Table7[#All],3,0)</f>
        <v>10.57</v>
      </c>
      <c r="E950" s="27" t="str">
        <f>VLOOKUP(A950,Table7[#All],4,0)</f>
        <v>No</v>
      </c>
      <c r="F950" s="27" t="str">
        <f>VLOOKUP(A950,Table7[#All],5,0)</f>
        <v>No</v>
      </c>
      <c r="G950" s="27" t="str">
        <f>VLOOKUP(A950,Table7[#All],6,0)</f>
        <v>No</v>
      </c>
      <c r="H950" s="27">
        <f>VLOOKUP(A950,'Medical Examination'!A949:M3284,11,0)</f>
        <v>0</v>
      </c>
      <c r="I950" s="27" t="str">
        <f>VLOOKUP(A950,'Medical Examination'!A949:M3284,10,0)</f>
        <v>No</v>
      </c>
      <c r="J950" s="27" t="str">
        <f>VLOOKUP(A950,'Medical Examination'!A949:M3284,12,0)</f>
        <v>Obesity</v>
      </c>
      <c r="K950" s="27" t="str">
        <f>VLOOKUP(A950,'Medical Examination'!A949:M3284,13,0)</f>
        <v>Diabetes</v>
      </c>
      <c r="L950" s="27" t="str">
        <f>VLOOKUP(A950,'Hospitalisation Details'!A949:R3292,17,0)</f>
        <v>25-Dec-1965</v>
      </c>
      <c r="M950" s="28">
        <f>VLOOKUP(A950,'Hospitalisation Details'!$A$1:$R$2344,6,0)</f>
        <v>11566.3</v>
      </c>
      <c r="N950" s="27" t="str">
        <f>VLOOKUP(A950,'Hospitalisation Details'!$A$1:$R$2344,14,0)</f>
        <v>tier - 3</v>
      </c>
      <c r="O950" s="27" t="str">
        <f>VLOOKUP(A950,'Hospitalisation Details'!$A$1:$R$2344,15,0)</f>
        <v>tier - 3</v>
      </c>
      <c r="P950" s="27" t="str">
        <f>VLOOKUP(A950,'Hospitalisation Details'!$A$1:$R$2344,16,0)</f>
        <v>R1016</v>
      </c>
      <c r="Q950" s="37">
        <f>VLOOKUP(A950,'Hospitalisation Details'!A949:R3292,18,0)</f>
        <v>57.453060466843006</v>
      </c>
    </row>
    <row r="951" spans="1:17" x14ac:dyDescent="0.25">
      <c r="A951" s="27" t="s">
        <v>1900</v>
      </c>
      <c r="B951" s="27" t="str">
        <f>VLOOKUP(A951,'Customer Name'!A950:E3285,4,0)</f>
        <v>Matthew T</v>
      </c>
      <c r="C951" s="27">
        <f>VLOOKUP(A951,Table7[#All],2,0)</f>
        <v>27.94</v>
      </c>
      <c r="D951" s="27">
        <f>VLOOKUP(A951,Table7[#All],3,0)</f>
        <v>7.92</v>
      </c>
      <c r="E951" s="27" t="str">
        <f>VLOOKUP(A951,Table7[#All],4,0)</f>
        <v>No</v>
      </c>
      <c r="F951" s="27" t="str">
        <f>VLOOKUP(A951,Table7[#All],5,0)</f>
        <v>No</v>
      </c>
      <c r="G951" s="27" t="str">
        <f>VLOOKUP(A951,Table7[#All],6,0)</f>
        <v>No</v>
      </c>
      <c r="H951" s="27">
        <f>VLOOKUP(A951,'Medical Examination'!A950:M3285,11,0)</f>
        <v>0</v>
      </c>
      <c r="I951" s="27" t="str">
        <f>VLOOKUP(A951,'Medical Examination'!A950:M3285,10,0)</f>
        <v>No</v>
      </c>
      <c r="J951" s="27" t="str">
        <f>VLOOKUP(A951,'Medical Examination'!A950:M3285,12,0)</f>
        <v>Overweight</v>
      </c>
      <c r="K951" s="27" t="str">
        <f>VLOOKUP(A951,'Medical Examination'!A950:M3285,13,0)</f>
        <v>Diabetes</v>
      </c>
      <c r="L951" s="27" t="str">
        <f>VLOOKUP(A951,'Hospitalisation Details'!A950:R3293,17,0)</f>
        <v>27-Oct-1965</v>
      </c>
      <c r="M951" s="28">
        <f>VLOOKUP(A951,'Hospitalisation Details'!$A$1:$R$2344,6,0)</f>
        <v>11554.22</v>
      </c>
      <c r="N951" s="27" t="str">
        <f>VLOOKUP(A951,'Hospitalisation Details'!$A$1:$R$2344,14,0)</f>
        <v>tier - 3</v>
      </c>
      <c r="O951" s="27" t="str">
        <f>VLOOKUP(A951,'Hospitalisation Details'!$A$1:$R$2344,15,0)</f>
        <v>tier - 1</v>
      </c>
      <c r="P951" s="27" t="str">
        <f>VLOOKUP(A951,'Hospitalisation Details'!$A$1:$R$2344,16,0)</f>
        <v>R1013</v>
      </c>
      <c r="Q951" s="37">
        <f>VLOOKUP(A951,'Hospitalisation Details'!A950:R3293,18,0)</f>
        <v>57.614599285349662</v>
      </c>
    </row>
    <row r="952" spans="1:17" x14ac:dyDescent="0.25">
      <c r="A952" s="27" t="s">
        <v>1902</v>
      </c>
      <c r="B952" s="27" t="str">
        <f>VLOOKUP(A952,'Customer Name'!A951:E3286,4,0)</f>
        <v>Cassandra</v>
      </c>
      <c r="C952" s="27">
        <f>VLOOKUP(A952,Table7[#All],2,0)</f>
        <v>31.9</v>
      </c>
      <c r="D952" s="27">
        <f>VLOOKUP(A952,Table7[#All],3,0)</f>
        <v>10.119999999999999</v>
      </c>
      <c r="E952" s="27" t="str">
        <f>VLOOKUP(A952,Table7[#All],4,0)</f>
        <v>No</v>
      </c>
      <c r="F952" s="27" t="str">
        <f>VLOOKUP(A952,Table7[#All],5,0)</f>
        <v>No</v>
      </c>
      <c r="G952" s="27" t="str">
        <f>VLOOKUP(A952,Table7[#All],6,0)</f>
        <v>No</v>
      </c>
      <c r="H952" s="27">
        <f>VLOOKUP(A952,'Medical Examination'!A951:M3286,11,0)</f>
        <v>2</v>
      </c>
      <c r="I952" s="27" t="str">
        <f>VLOOKUP(A952,'Medical Examination'!A951:M3286,10,0)</f>
        <v>No</v>
      </c>
      <c r="J952" s="27" t="str">
        <f>VLOOKUP(A952,'Medical Examination'!A951:M3286,12,0)</f>
        <v>Obesity</v>
      </c>
      <c r="K952" s="27" t="str">
        <f>VLOOKUP(A952,'Medical Examination'!A951:M3286,13,0)</f>
        <v>Diabetes</v>
      </c>
      <c r="L952" s="27" t="str">
        <f>VLOOKUP(A952,'Hospitalisation Details'!A951:R3294,17,0)</f>
        <v>23-Jul-1973</v>
      </c>
      <c r="M952" s="28">
        <f>VLOOKUP(A952,'Hospitalisation Details'!$A$1:$R$2344,6,0)</f>
        <v>11552.9</v>
      </c>
      <c r="N952" s="27" t="str">
        <f>VLOOKUP(A952,'Hospitalisation Details'!$A$1:$R$2344,14,0)</f>
        <v>tier - 3</v>
      </c>
      <c r="O952" s="27" t="str">
        <f>VLOOKUP(A952,'Hospitalisation Details'!$A$1:$R$2344,15,0)</f>
        <v>tier - 2</v>
      </c>
      <c r="P952" s="27" t="str">
        <f>VLOOKUP(A952,'Hospitalisation Details'!$A$1:$R$2344,16,0)</f>
        <v>R1011</v>
      </c>
      <c r="Q952" s="37">
        <f>VLOOKUP(A952,'Hospitalisation Details'!A951:R3294,18,0)</f>
        <v>49.877435980028991</v>
      </c>
    </row>
    <row r="953" spans="1:17" x14ac:dyDescent="0.25">
      <c r="A953" s="27" t="s">
        <v>1904</v>
      </c>
      <c r="B953" s="27" t="str">
        <f>VLOOKUP(A953,'Customer Name'!A952:E3287,4,0)</f>
        <v>Rosemary C</v>
      </c>
      <c r="C953" s="27">
        <f>VLOOKUP(A953,Table7[#All],2,0)</f>
        <v>31.64</v>
      </c>
      <c r="D953" s="27">
        <f>VLOOKUP(A953,Table7[#All],3,0)</f>
        <v>7.91</v>
      </c>
      <c r="E953" s="27" t="str">
        <f>VLOOKUP(A953,Table7[#All],4,0)</f>
        <v>No</v>
      </c>
      <c r="F953" s="27" t="str">
        <f>VLOOKUP(A953,Table7[#All],5,0)</f>
        <v>No</v>
      </c>
      <c r="G953" s="27" t="str">
        <f>VLOOKUP(A953,Table7[#All],6,0)</f>
        <v>No</v>
      </c>
      <c r="H953" s="27">
        <f>VLOOKUP(A953,'Medical Examination'!A952:M3287,11,0)</f>
        <v>0</v>
      </c>
      <c r="I953" s="27" t="str">
        <f>VLOOKUP(A953,'Medical Examination'!A952:M3287,10,0)</f>
        <v>No</v>
      </c>
      <c r="J953" s="27" t="str">
        <f>VLOOKUP(A953,'Medical Examination'!A952:M3287,12,0)</f>
        <v>Obesity</v>
      </c>
      <c r="K953" s="27" t="str">
        <f>VLOOKUP(A953,'Medical Examination'!A952:M3287,13,0)</f>
        <v>Diabetes</v>
      </c>
      <c r="L953" s="27" t="str">
        <f>VLOOKUP(A953,'Hospitalisation Details'!A952:R3295,17,0)</f>
        <v>1-Dec-1971</v>
      </c>
      <c r="M953" s="28">
        <f>VLOOKUP(A953,'Hospitalisation Details'!$A$1:$R$2344,6,0)</f>
        <v>11540.25</v>
      </c>
      <c r="N953" s="27" t="str">
        <f>VLOOKUP(A953,'Hospitalisation Details'!$A$1:$R$2344,14,0)</f>
        <v>tier - 3</v>
      </c>
      <c r="O953" s="27" t="str">
        <f>VLOOKUP(A953,'Hospitalisation Details'!$A$1:$R$2344,15,0)</f>
        <v>tier - 1</v>
      </c>
      <c r="P953" s="27" t="str">
        <f>VLOOKUP(A953,'Hospitalisation Details'!$A$1:$R$2344,16,0)</f>
        <v>R1012</v>
      </c>
      <c r="Q953" s="37">
        <f>VLOOKUP(A953,'Hospitalisation Details'!A952:R3295,18,0)</f>
        <v>51.518803595412749</v>
      </c>
    </row>
    <row r="954" spans="1:17" x14ac:dyDescent="0.25">
      <c r="A954" s="27" t="s">
        <v>1906</v>
      </c>
      <c r="B954" s="27" t="str">
        <f>VLOOKUP(A954,'Customer Name'!A953:E3288,4,0)</f>
        <v>Carrie A.</v>
      </c>
      <c r="C954" s="27">
        <f>VLOOKUP(A954,Table7[#All],2,0)</f>
        <v>46.7</v>
      </c>
      <c r="D954" s="27">
        <f>VLOOKUP(A954,Table7[#All],3,0)</f>
        <v>10.9</v>
      </c>
      <c r="E954" s="27" t="str">
        <f>VLOOKUP(A954,Table7[#All],4,0)</f>
        <v>No</v>
      </c>
      <c r="F954" s="27" t="str">
        <f>VLOOKUP(A954,Table7[#All],5,0)</f>
        <v>No</v>
      </c>
      <c r="G954" s="27" t="str">
        <f>VLOOKUP(A954,Table7[#All],6,0)</f>
        <v>No</v>
      </c>
      <c r="H954" s="27">
        <f>VLOOKUP(A954,'Medical Examination'!A953:M3288,11,0)</f>
        <v>0</v>
      </c>
      <c r="I954" s="27" t="str">
        <f>VLOOKUP(A954,'Medical Examination'!A953:M3288,10,0)</f>
        <v>No</v>
      </c>
      <c r="J954" s="27" t="str">
        <f>VLOOKUP(A954,'Medical Examination'!A953:M3288,12,0)</f>
        <v>Obesity</v>
      </c>
      <c r="K954" s="27" t="str">
        <f>VLOOKUP(A954,'Medical Examination'!A953:M3288,13,0)</f>
        <v>Diabetes</v>
      </c>
      <c r="L954" s="27" t="str">
        <f>VLOOKUP(A954,'Hospitalisation Details'!A953:R3296,17,0)</f>
        <v>14-Nov-1968</v>
      </c>
      <c r="M954" s="28">
        <f>VLOOKUP(A954,'Hospitalisation Details'!$A$1:$R$2344,6,0)</f>
        <v>11538.42</v>
      </c>
      <c r="N954" s="27" t="str">
        <f>VLOOKUP(A954,'Hospitalisation Details'!$A$1:$R$2344,14,0)</f>
        <v>tier - 3</v>
      </c>
      <c r="O954" s="27" t="str">
        <f>VLOOKUP(A954,'Hospitalisation Details'!$A$1:$R$2344,15,0)</f>
        <v>tier - 1</v>
      </c>
      <c r="P954" s="27" t="str">
        <f>VLOOKUP(A954,'Hospitalisation Details'!$A$1:$R$2344,16,0)</f>
        <v>R1011</v>
      </c>
      <c r="Q954" s="37">
        <f>VLOOKUP(A954,'Hospitalisation Details'!A953:R3296,18,0)</f>
        <v>54.562628336755644</v>
      </c>
    </row>
    <row r="955" spans="1:17" x14ac:dyDescent="0.25">
      <c r="A955" s="27" t="s">
        <v>1908</v>
      </c>
      <c r="B955" s="27" t="str">
        <f>VLOOKUP(A955,'Customer Name'!A954:E3289,4,0)</f>
        <v>Gerardo Sr.</v>
      </c>
      <c r="C955" s="27">
        <f>VLOOKUP(A955,Table7[#All],2,0)</f>
        <v>18.335000000000001</v>
      </c>
      <c r="D955" s="27">
        <f>VLOOKUP(A955,Table7[#All],3,0)</f>
        <v>11.83</v>
      </c>
      <c r="E955" s="27" t="str">
        <f>VLOOKUP(A955,Table7[#All],4,0)</f>
        <v>No</v>
      </c>
      <c r="F955" s="27" t="str">
        <f>VLOOKUP(A955,Table7[#All],5,0)</f>
        <v>No</v>
      </c>
      <c r="G955" s="27" t="str">
        <f>VLOOKUP(A955,Table7[#All],6,0)</f>
        <v>No</v>
      </c>
      <c r="H955" s="27">
        <f>VLOOKUP(A955,'Medical Examination'!A954:M3289,11,0)</f>
        <v>0</v>
      </c>
      <c r="I955" s="27" t="str">
        <f>VLOOKUP(A955,'Medical Examination'!A954:M3289,10,0)</f>
        <v>No</v>
      </c>
      <c r="J955" s="27" t="str">
        <f>VLOOKUP(A955,'Medical Examination'!A954:M3289,12,0)</f>
        <v>Underweight</v>
      </c>
      <c r="K955" s="27" t="str">
        <f>VLOOKUP(A955,'Medical Examination'!A954:M3289,13,0)</f>
        <v>Diabetes</v>
      </c>
      <c r="L955" s="27" t="str">
        <f>VLOOKUP(A955,'Hospitalisation Details'!A954:R3297,17,0)</f>
        <v>3-Oct-1965</v>
      </c>
      <c r="M955" s="28">
        <f>VLOOKUP(A955,'Hospitalisation Details'!$A$1:$R$2344,6,0)</f>
        <v>11534.87</v>
      </c>
      <c r="N955" s="27" t="str">
        <f>VLOOKUP(A955,'Hospitalisation Details'!$A$1:$R$2344,14,0)</f>
        <v>tier - 3</v>
      </c>
      <c r="O955" s="27" t="str">
        <f>VLOOKUP(A955,'Hospitalisation Details'!$A$1:$R$2344,15,0)</f>
        <v>tier - 1</v>
      </c>
      <c r="P955" s="27" t="str">
        <f>VLOOKUP(A955,'Hospitalisation Details'!$A$1:$R$2344,16,0)</f>
        <v>R1017</v>
      </c>
      <c r="Q955" s="37">
        <f>VLOOKUP(A955,'Hospitalisation Details'!A954:R3297,18,0)</f>
        <v>57.680309991182881</v>
      </c>
    </row>
    <row r="956" spans="1:17" x14ac:dyDescent="0.25">
      <c r="A956" s="27" t="s">
        <v>1910</v>
      </c>
      <c r="B956" s="27" t="str">
        <f>VLOOKUP(A956,'Customer Name'!A955:E3290,4,0)</f>
        <v>Matthew R.</v>
      </c>
      <c r="C956" s="27">
        <f>VLOOKUP(A956,Table7[#All],2,0)</f>
        <v>31.24</v>
      </c>
      <c r="D956" s="27">
        <f>VLOOKUP(A956,Table7[#All],3,0)</f>
        <v>7.42</v>
      </c>
      <c r="E956" s="27" t="str">
        <f>VLOOKUP(A956,Table7[#All],4,0)</f>
        <v>yes</v>
      </c>
      <c r="F956" s="27" t="str">
        <f>VLOOKUP(A956,Table7[#All],5,0)</f>
        <v>No</v>
      </c>
      <c r="G956" s="27" t="str">
        <f>VLOOKUP(A956,Table7[#All],6,0)</f>
        <v>No</v>
      </c>
      <c r="H956" s="27">
        <f>VLOOKUP(A956,'Medical Examination'!A955:M3290,11,0)</f>
        <v>2</v>
      </c>
      <c r="I956" s="27" t="str">
        <f>VLOOKUP(A956,'Medical Examination'!A955:M3290,10,0)</f>
        <v>No</v>
      </c>
      <c r="J956" s="27" t="str">
        <f>VLOOKUP(A956,'Medical Examination'!A955:M3290,12,0)</f>
        <v>Obesity</v>
      </c>
      <c r="K956" s="27" t="str">
        <f>VLOOKUP(A956,'Medical Examination'!A955:M3290,13,0)</f>
        <v>Diabetes</v>
      </c>
      <c r="L956" s="27" t="str">
        <f>VLOOKUP(A956,'Hospitalisation Details'!A955:R3298,17,0)</f>
        <v>23-Jul-1970</v>
      </c>
      <c r="M956" s="28">
        <f>VLOOKUP(A956,'Hospitalisation Details'!$A$1:$R$2344,6,0)</f>
        <v>11530.12</v>
      </c>
      <c r="N956" s="27" t="str">
        <f>VLOOKUP(A956,'Hospitalisation Details'!$A$1:$R$2344,14,0)</f>
        <v>tier - 3</v>
      </c>
      <c r="O956" s="27" t="str">
        <f>VLOOKUP(A956,'Hospitalisation Details'!$A$1:$R$2344,15,0)</f>
        <v>tier - 1</v>
      </c>
      <c r="P956" s="27" t="str">
        <f>VLOOKUP(A956,'Hospitalisation Details'!$A$1:$R$2344,16,0)</f>
        <v>R1012</v>
      </c>
      <c r="Q956" s="37">
        <f>VLOOKUP(A956,'Hospitalisation Details'!A955:R3298,18,0)</f>
        <v>52.877452720174411</v>
      </c>
    </row>
    <row r="957" spans="1:17" x14ac:dyDescent="0.25">
      <c r="A957" s="27" t="s">
        <v>1912</v>
      </c>
      <c r="B957" s="27" t="str">
        <f>VLOOKUP(A957,'Customer Name'!A956:E3291,4,0)</f>
        <v>.  Meghan E</v>
      </c>
      <c r="C957" s="27">
        <f>VLOOKUP(A957,Table7[#All],2,0)</f>
        <v>39.22</v>
      </c>
      <c r="D957" s="27">
        <f>VLOOKUP(A957,Table7[#All],3,0)</f>
        <v>5.62</v>
      </c>
      <c r="E957" s="27" t="str">
        <f>VLOOKUP(A957,Table7[#All],4,0)</f>
        <v>yes</v>
      </c>
      <c r="F957" s="27" t="str">
        <f>VLOOKUP(A957,Table7[#All],5,0)</f>
        <v>No</v>
      </c>
      <c r="G957" s="27" t="str">
        <f>VLOOKUP(A957,Table7[#All],6,0)</f>
        <v>No</v>
      </c>
      <c r="H957" s="27">
        <f>VLOOKUP(A957,'Medical Examination'!A956:M3291,11,0)</f>
        <v>1</v>
      </c>
      <c r="I957" s="27" t="str">
        <f>VLOOKUP(A957,'Medical Examination'!A956:M3291,10,0)</f>
        <v>No</v>
      </c>
      <c r="J957" s="27" t="str">
        <f>VLOOKUP(A957,'Medical Examination'!A956:M3291,12,0)</f>
        <v>Obesity</v>
      </c>
      <c r="K957" s="27" t="str">
        <f>VLOOKUP(A957,'Medical Examination'!A956:M3291,13,0)</f>
        <v>Normal</v>
      </c>
      <c r="L957" s="27" t="str">
        <f>VLOOKUP(A957,'Hospitalisation Details'!A956:R3299,17,0)</f>
        <v>12-Jun-1988</v>
      </c>
      <c r="M957" s="28">
        <f>VLOOKUP(A957,'Hospitalisation Details'!$A$1:$R$2344,6,0)</f>
        <v>11524.25</v>
      </c>
      <c r="N957" s="27" t="str">
        <f>VLOOKUP(A957,'Hospitalisation Details'!$A$1:$R$2344,14,0)</f>
        <v>tier - 3</v>
      </c>
      <c r="O957" s="27" t="str">
        <f>VLOOKUP(A957,'Hospitalisation Details'!$A$1:$R$2344,15,0)</f>
        <v>tier - 1</v>
      </c>
      <c r="P957" s="27" t="str">
        <f>VLOOKUP(A957,'Hospitalisation Details'!$A$1:$R$2344,16,0)</f>
        <v>R1026</v>
      </c>
      <c r="Q957" s="37">
        <f>VLOOKUP(A957,'Hospitalisation Details'!A956:R3299,18,0)</f>
        <v>34.986995208761122</v>
      </c>
    </row>
    <row r="958" spans="1:17" x14ac:dyDescent="0.25">
      <c r="A958" s="27" t="s">
        <v>1914</v>
      </c>
      <c r="B958" s="27" t="str">
        <f>VLOOKUP(A958,'Customer Name'!A957:E3292,4,0)</f>
        <v>Eric</v>
      </c>
      <c r="C958" s="27">
        <f>VLOOKUP(A958,Table7[#All],2,0)</f>
        <v>24.414999999999999</v>
      </c>
      <c r="D958" s="27">
        <f>VLOOKUP(A958,Table7[#All],3,0)</f>
        <v>7.16</v>
      </c>
      <c r="E958" s="27" t="str">
        <f>VLOOKUP(A958,Table7[#All],4,0)</f>
        <v>No</v>
      </c>
      <c r="F958" s="27" t="str">
        <f>VLOOKUP(A958,Table7[#All],5,0)</f>
        <v>No</v>
      </c>
      <c r="G958" s="27" t="str">
        <f>VLOOKUP(A958,Table7[#All],6,0)</f>
        <v>No</v>
      </c>
      <c r="H958" s="27">
        <f>VLOOKUP(A958,'Medical Examination'!A957:M3292,11,0)</f>
        <v>0</v>
      </c>
      <c r="I958" s="27" t="str">
        <f>VLOOKUP(A958,'Medical Examination'!A957:M3292,10,0)</f>
        <v>No</v>
      </c>
      <c r="J958" s="27" t="str">
        <f>VLOOKUP(A958,'Medical Examination'!A957:M3292,12,0)</f>
        <v>Normal Weight</v>
      </c>
      <c r="K958" s="27" t="str">
        <f>VLOOKUP(A958,'Medical Examination'!A957:M3292,13,0)</f>
        <v>Diabetes</v>
      </c>
      <c r="L958" s="27" t="str">
        <f>VLOOKUP(A958,'Hospitalisation Details'!A957:R3300,17,0)</f>
        <v>19-Dec-1971</v>
      </c>
      <c r="M958" s="28">
        <f>VLOOKUP(A958,'Hospitalisation Details'!$A$1:$R$2344,6,0)</f>
        <v>11520.1</v>
      </c>
      <c r="N958" s="27" t="str">
        <f>VLOOKUP(A958,'Hospitalisation Details'!$A$1:$R$2344,14,0)</f>
        <v>tier - 3</v>
      </c>
      <c r="O958" s="27" t="str">
        <f>VLOOKUP(A958,'Hospitalisation Details'!$A$1:$R$2344,15,0)</f>
        <v>tier - 1</v>
      </c>
      <c r="P958" s="27" t="str">
        <f>VLOOKUP(A958,'Hospitalisation Details'!$A$1:$R$2344,16,0)</f>
        <v>R1012</v>
      </c>
      <c r="Q958" s="37">
        <f>VLOOKUP(A958,'Hospitalisation Details'!A957:R3300,18,0)</f>
        <v>51.469521644798014</v>
      </c>
    </row>
    <row r="959" spans="1:17" x14ac:dyDescent="0.25">
      <c r="A959" s="27" t="s">
        <v>1916</v>
      </c>
      <c r="B959" s="27" t="str">
        <f>VLOOKUP(A959,'Customer Name'!A958:E3293,4,0)</f>
        <v>Lisa B</v>
      </c>
      <c r="C959" s="27">
        <f>VLOOKUP(A959,Table7[#All],2,0)</f>
        <v>32.299999999999997</v>
      </c>
      <c r="D959" s="27">
        <f>VLOOKUP(A959,Table7[#All],3,0)</f>
        <v>9.89</v>
      </c>
      <c r="E959" s="27" t="str">
        <f>VLOOKUP(A959,Table7[#All],4,0)</f>
        <v>No</v>
      </c>
      <c r="F959" s="27" t="str">
        <f>VLOOKUP(A959,Table7[#All],5,0)</f>
        <v>No</v>
      </c>
      <c r="G959" s="27" t="str">
        <f>VLOOKUP(A959,Table7[#All],6,0)</f>
        <v>No</v>
      </c>
      <c r="H959" s="27">
        <f>VLOOKUP(A959,'Medical Examination'!A958:M3293,11,0)</f>
        <v>0</v>
      </c>
      <c r="I959" s="27" t="str">
        <f>VLOOKUP(A959,'Medical Examination'!A958:M3293,10,0)</f>
        <v>No</v>
      </c>
      <c r="J959" s="27" t="str">
        <f>VLOOKUP(A959,'Medical Examination'!A958:M3293,12,0)</f>
        <v>Obesity</v>
      </c>
      <c r="K959" s="27" t="str">
        <f>VLOOKUP(A959,'Medical Examination'!A958:M3293,13,0)</f>
        <v>Diabetes</v>
      </c>
      <c r="L959" s="27" t="str">
        <f>VLOOKUP(A959,'Hospitalisation Details'!A958:R3301,17,0)</f>
        <v>24-Jun-1968</v>
      </c>
      <c r="M959" s="28">
        <f>VLOOKUP(A959,'Hospitalisation Details'!$A$1:$R$2344,6,0)</f>
        <v>11512.41</v>
      </c>
      <c r="N959" s="27" t="str">
        <f>VLOOKUP(A959,'Hospitalisation Details'!$A$1:$R$2344,14,0)</f>
        <v>tier - 3</v>
      </c>
      <c r="O959" s="27" t="str">
        <f>VLOOKUP(A959,'Hospitalisation Details'!$A$1:$R$2344,15,0)</f>
        <v>tier - 1</v>
      </c>
      <c r="P959" s="27" t="str">
        <f>VLOOKUP(A959,'Hospitalisation Details'!$A$1:$R$2344,16,0)</f>
        <v>R1024</v>
      </c>
      <c r="Q959" s="37">
        <f>VLOOKUP(A959,'Hospitalisation Details'!A958:R3301,18,0)</f>
        <v>54.954140999315534</v>
      </c>
    </row>
    <row r="960" spans="1:17" x14ac:dyDescent="0.25">
      <c r="A960" s="27" t="s">
        <v>1918</v>
      </c>
      <c r="B960" s="27" t="str">
        <f>VLOOKUP(A960,'Customer Name'!A959:E3294,4,0)</f>
        <v>.  Jane R.</v>
      </c>
      <c r="C960" s="27">
        <f>VLOOKUP(A960,Table7[#All],2,0)</f>
        <v>39.94</v>
      </c>
      <c r="D960" s="27">
        <f>VLOOKUP(A960,Table7[#All],3,0)</f>
        <v>5.14</v>
      </c>
      <c r="E960" s="27" t="str">
        <f>VLOOKUP(A960,Table7[#All],4,0)</f>
        <v>No</v>
      </c>
      <c r="F960" s="27" t="str">
        <f>VLOOKUP(A960,Table7[#All],5,0)</f>
        <v>No</v>
      </c>
      <c r="G960" s="27" t="str">
        <f>VLOOKUP(A960,Table7[#All],6,0)</f>
        <v>No</v>
      </c>
      <c r="H960" s="27">
        <f>VLOOKUP(A960,'Medical Examination'!A959:M3294,11,0)</f>
        <v>0</v>
      </c>
      <c r="I960" s="27" t="str">
        <f>VLOOKUP(A960,'Medical Examination'!A959:M3294,10,0)</f>
        <v>No</v>
      </c>
      <c r="J960" s="27" t="str">
        <f>VLOOKUP(A960,'Medical Examination'!A959:M3294,12,0)</f>
        <v>Obesity</v>
      </c>
      <c r="K960" s="27" t="str">
        <f>VLOOKUP(A960,'Medical Examination'!A959:M3294,13,0)</f>
        <v>Normal</v>
      </c>
      <c r="L960" s="27" t="str">
        <f>VLOOKUP(A960,'Hospitalisation Details'!A959:R3302,17,0)</f>
        <v>6-Oct-1989</v>
      </c>
      <c r="M960" s="28">
        <f>VLOOKUP(A960,'Hospitalisation Details'!$A$1:$R$2344,6,0)</f>
        <v>11511.61</v>
      </c>
      <c r="N960" s="27" t="str">
        <f>VLOOKUP(A960,'Hospitalisation Details'!$A$1:$R$2344,14,0)</f>
        <v>tier - 3</v>
      </c>
      <c r="O960" s="27" t="str">
        <f>VLOOKUP(A960,'Hospitalisation Details'!$A$1:$R$2344,15,0)</f>
        <v>tier - 3</v>
      </c>
      <c r="P960" s="27" t="str">
        <f>VLOOKUP(A960,'Hospitalisation Details'!$A$1:$R$2344,16,0)</f>
        <v>R1026</v>
      </c>
      <c r="Q960" s="37">
        <f>VLOOKUP(A960,'Hospitalisation Details'!A959:R3302,18,0)</f>
        <v>33.67206446061175</v>
      </c>
    </row>
    <row r="961" spans="1:17" x14ac:dyDescent="0.25">
      <c r="A961" s="27" t="s">
        <v>1920</v>
      </c>
      <c r="B961" s="27" t="str">
        <f>VLOOKUP(A961,'Customer Name'!A960:E3295,4,0)</f>
        <v>Allison M</v>
      </c>
      <c r="C961" s="27">
        <f>VLOOKUP(A961,Table7[#All],2,0)</f>
        <v>30</v>
      </c>
      <c r="D961" s="27">
        <f>VLOOKUP(A961,Table7[#All],3,0)</f>
        <v>5.61</v>
      </c>
      <c r="E961" s="27" t="str">
        <f>VLOOKUP(A961,Table7[#All],4,0)</f>
        <v>yes</v>
      </c>
      <c r="F961" s="27" t="str">
        <f>VLOOKUP(A961,Table7[#All],5,0)</f>
        <v>No</v>
      </c>
      <c r="G961" s="27" t="str">
        <f>VLOOKUP(A961,Table7[#All],6,0)</f>
        <v>Yes</v>
      </c>
      <c r="H961" s="27">
        <f>VLOOKUP(A961,'Medical Examination'!A960:M3295,11,0)</f>
        <v>1</v>
      </c>
      <c r="I961" s="27" t="str">
        <f>VLOOKUP(A961,'Medical Examination'!A960:M3295,10,0)</f>
        <v>No</v>
      </c>
      <c r="J961" s="27" t="str">
        <f>VLOOKUP(A961,'Medical Examination'!A960:M3295,12,0)</f>
        <v>Obesity</v>
      </c>
      <c r="K961" s="27" t="str">
        <f>VLOOKUP(A961,'Medical Examination'!A960:M3295,13,0)</f>
        <v>Normal</v>
      </c>
      <c r="L961" s="27" t="str">
        <f>VLOOKUP(A961,'Hospitalisation Details'!A960:R3303,17,0)</f>
        <v>11-Aug-1969</v>
      </c>
      <c r="M961" s="28">
        <f>VLOOKUP(A961,'Hospitalisation Details'!$A$1:$R$2344,6,0)</f>
        <v>11497.69</v>
      </c>
      <c r="N961" s="27" t="str">
        <f>VLOOKUP(A961,'Hospitalisation Details'!$A$1:$R$2344,14,0)</f>
        <v>tier - 3</v>
      </c>
      <c r="O961" s="27" t="str">
        <f>VLOOKUP(A961,'Hospitalisation Details'!$A$1:$R$2344,15,0)</f>
        <v>tier - 1</v>
      </c>
      <c r="P961" s="27" t="str">
        <f>VLOOKUP(A961,'Hospitalisation Details'!$A$1:$R$2344,16,0)</f>
        <v>R1012</v>
      </c>
      <c r="Q961" s="37">
        <f>VLOOKUP(A961,'Hospitalisation Details'!A960:R3303,18,0)</f>
        <v>53.82541816009558</v>
      </c>
    </row>
    <row r="962" spans="1:17" x14ac:dyDescent="0.25">
      <c r="A962" s="27" t="s">
        <v>1922</v>
      </c>
      <c r="B962" s="27" t="str">
        <f>VLOOKUP(A962,'Customer Name'!A961:E3296,4,0)</f>
        <v>.  Sarah E.</v>
      </c>
      <c r="C962" s="27">
        <f>VLOOKUP(A962,Table7[#All],2,0)</f>
        <v>35.340000000000003</v>
      </c>
      <c r="D962" s="27">
        <f>VLOOKUP(A962,Table7[#All],3,0)</f>
        <v>5.51</v>
      </c>
      <c r="E962" s="27" t="str">
        <f>VLOOKUP(A962,Table7[#All],4,0)</f>
        <v>yes</v>
      </c>
      <c r="F962" s="27" t="str">
        <f>VLOOKUP(A962,Table7[#All],5,0)</f>
        <v>No</v>
      </c>
      <c r="G962" s="27" t="str">
        <f>VLOOKUP(A962,Table7[#All],6,0)</f>
        <v>Yes</v>
      </c>
      <c r="H962" s="27">
        <f>VLOOKUP(A962,'Medical Examination'!A961:M3296,11,0)</f>
        <v>1</v>
      </c>
      <c r="I962" s="27" t="str">
        <f>VLOOKUP(A962,'Medical Examination'!A961:M3296,10,0)</f>
        <v>No</v>
      </c>
      <c r="J962" s="27" t="str">
        <f>VLOOKUP(A962,'Medical Examination'!A961:M3296,12,0)</f>
        <v>Obesity</v>
      </c>
      <c r="K962" s="27" t="str">
        <f>VLOOKUP(A962,'Medical Examination'!A961:M3296,13,0)</f>
        <v>Normal</v>
      </c>
      <c r="L962" s="27" t="str">
        <f>VLOOKUP(A962,'Hospitalisation Details'!A961:R3304,17,0)</f>
        <v>7-Jun-1983</v>
      </c>
      <c r="M962" s="28">
        <f>VLOOKUP(A962,'Hospitalisation Details'!$A$1:$R$2344,6,0)</f>
        <v>11492.46</v>
      </c>
      <c r="N962" s="27" t="str">
        <f>VLOOKUP(A962,'Hospitalisation Details'!$A$1:$R$2344,14,0)</f>
        <v>tier - 3</v>
      </c>
      <c r="O962" s="27" t="str">
        <f>VLOOKUP(A962,'Hospitalisation Details'!$A$1:$R$2344,15,0)</f>
        <v>tier - 3</v>
      </c>
      <c r="P962" s="27" t="str">
        <f>VLOOKUP(A962,'Hospitalisation Details'!$A$1:$R$2344,16,0)</f>
        <v>R1026</v>
      </c>
      <c r="Q962" s="37">
        <f>VLOOKUP(A962,'Hospitalisation Details'!A961:R3304,18,0)</f>
        <v>40.003405676126874</v>
      </c>
    </row>
    <row r="963" spans="1:17" x14ac:dyDescent="0.25">
      <c r="A963" s="27" t="s">
        <v>1924</v>
      </c>
      <c r="B963" s="27" t="str">
        <f>VLOOKUP(A963,'Customer Name'!A962:E3297,4,0)</f>
        <v>Philip J</v>
      </c>
      <c r="C963" s="27">
        <f>VLOOKUP(A963,Table7[#All],2,0)</f>
        <v>32.204999999999998</v>
      </c>
      <c r="D963" s="27">
        <f>VLOOKUP(A963,Table7[#All],3,0)</f>
        <v>8.3800000000000008</v>
      </c>
      <c r="E963" s="27" t="str">
        <f>VLOOKUP(A963,Table7[#All],4,0)</f>
        <v>yes</v>
      </c>
      <c r="F963" s="27" t="str">
        <f>VLOOKUP(A963,Table7[#All],5,0)</f>
        <v>No</v>
      </c>
      <c r="G963" s="27" t="str">
        <f>VLOOKUP(A963,Table7[#All],6,0)</f>
        <v>No</v>
      </c>
      <c r="H963" s="27">
        <f>VLOOKUP(A963,'Medical Examination'!A962:M3297,11,0)</f>
        <v>2</v>
      </c>
      <c r="I963" s="27" t="str">
        <f>VLOOKUP(A963,'Medical Examination'!A962:M3297,10,0)</f>
        <v>No</v>
      </c>
      <c r="J963" s="27" t="str">
        <f>VLOOKUP(A963,'Medical Examination'!A962:M3297,12,0)</f>
        <v>Obesity</v>
      </c>
      <c r="K963" s="27" t="str">
        <f>VLOOKUP(A963,'Medical Examination'!A962:M3297,13,0)</f>
        <v>Diabetes</v>
      </c>
      <c r="L963" s="27" t="str">
        <f>VLOOKUP(A963,'Hospitalisation Details'!A962:R3305,17,0)</f>
        <v>13-Oct-1970</v>
      </c>
      <c r="M963" s="28">
        <f>VLOOKUP(A963,'Hospitalisation Details'!$A$1:$R$2344,6,0)</f>
        <v>11488.32</v>
      </c>
      <c r="N963" s="27" t="str">
        <f>VLOOKUP(A963,'Hospitalisation Details'!$A$1:$R$2344,14,0)</f>
        <v>tier - 3</v>
      </c>
      <c r="O963" s="27" t="str">
        <f>VLOOKUP(A963,'Hospitalisation Details'!$A$1:$R$2344,15,0)</f>
        <v>tier - 1</v>
      </c>
      <c r="P963" s="27" t="str">
        <f>VLOOKUP(A963,'Hospitalisation Details'!$A$1:$R$2344,16,0)</f>
        <v>R1014</v>
      </c>
      <c r="Q963" s="37">
        <f>VLOOKUP(A963,'Hospitalisation Details'!A962:R3305,18,0)</f>
        <v>52.652943264209298</v>
      </c>
    </row>
    <row r="964" spans="1:17" x14ac:dyDescent="0.25">
      <c r="A964" s="27" t="s">
        <v>1926</v>
      </c>
      <c r="B964" s="27" t="str">
        <f>VLOOKUP(A964,'Customer Name'!A963:E3298,4,0)</f>
        <v>Jillian A.</v>
      </c>
      <c r="C964" s="27">
        <f>VLOOKUP(A964,Table7[#All],2,0)</f>
        <v>33.880000000000003</v>
      </c>
      <c r="D964" s="27">
        <f>VLOOKUP(A964,Table7[#All],3,0)</f>
        <v>4.68</v>
      </c>
      <c r="E964" s="27" t="str">
        <f>VLOOKUP(A964,Table7[#All],4,0)</f>
        <v>No</v>
      </c>
      <c r="F964" s="27" t="str">
        <f>VLOOKUP(A964,Table7[#All],5,0)</f>
        <v>yes</v>
      </c>
      <c r="G964" s="27" t="str">
        <f>VLOOKUP(A964,Table7[#All],6,0)</f>
        <v>No</v>
      </c>
      <c r="H964" s="27">
        <f>VLOOKUP(A964,'Medical Examination'!A963:M3298,11,0)</f>
        <v>1</v>
      </c>
      <c r="I964" s="27" t="str">
        <f>VLOOKUP(A964,'Medical Examination'!A963:M3298,10,0)</f>
        <v>No</v>
      </c>
      <c r="J964" s="27" t="str">
        <f>VLOOKUP(A964,'Medical Examination'!A963:M3298,12,0)</f>
        <v>Obesity</v>
      </c>
      <c r="K964" s="27" t="str">
        <f>VLOOKUP(A964,'Medical Examination'!A963:M3298,13,0)</f>
        <v>Normal</v>
      </c>
      <c r="L964" s="27" t="str">
        <f>VLOOKUP(A964,'Hospitalisation Details'!A963:R3306,17,0)</f>
        <v>10-Sep-2004</v>
      </c>
      <c r="M964" s="28">
        <f>VLOOKUP(A964,'Hospitalisation Details'!$A$1:$R$2344,6,0)</f>
        <v>11482.63</v>
      </c>
      <c r="N964" s="27" t="str">
        <f>VLOOKUP(A964,'Hospitalisation Details'!$A$1:$R$2344,14,0)</f>
        <v>tier - 3</v>
      </c>
      <c r="O964" s="27" t="str">
        <f>VLOOKUP(A964,'Hospitalisation Details'!$A$1:$R$2344,15,0)</f>
        <v>tier - 2</v>
      </c>
      <c r="P964" s="27" t="str">
        <f>VLOOKUP(A964,'Hospitalisation Details'!$A$1:$R$2344,16,0)</f>
        <v>R1013</v>
      </c>
      <c r="Q964" s="37">
        <f>VLOOKUP(A964,'Hospitalisation Details'!A963:R3306,18,0)</f>
        <v>18.740588637919235</v>
      </c>
    </row>
    <row r="965" spans="1:17" x14ac:dyDescent="0.25">
      <c r="A965" s="27" t="s">
        <v>1928</v>
      </c>
      <c r="B965" s="27" t="str">
        <f>VLOOKUP(A965,'Customer Name'!A964:E3299,4,0)</f>
        <v>.  Laura D</v>
      </c>
      <c r="C965" s="27">
        <f>VLOOKUP(A965,Table7[#All],2,0)</f>
        <v>26.63</v>
      </c>
      <c r="D965" s="27">
        <f>VLOOKUP(A965,Table7[#All],3,0)</f>
        <v>4.3600000000000003</v>
      </c>
      <c r="E965" s="27" t="str">
        <f>VLOOKUP(A965,Table7[#All],4,0)</f>
        <v>yes</v>
      </c>
      <c r="F965" s="27" t="str">
        <f>VLOOKUP(A965,Table7[#All],5,0)</f>
        <v>No</v>
      </c>
      <c r="G965" s="27" t="str">
        <f>VLOOKUP(A965,Table7[#All],6,0)</f>
        <v>No</v>
      </c>
      <c r="H965" s="27">
        <f>VLOOKUP(A965,'Medical Examination'!A964:M3299,11,0)</f>
        <v>2</v>
      </c>
      <c r="I965" s="27" t="str">
        <f>VLOOKUP(A965,'Medical Examination'!A964:M3299,10,0)</f>
        <v>No</v>
      </c>
      <c r="J965" s="27" t="str">
        <f>VLOOKUP(A965,'Medical Examination'!A964:M3299,12,0)</f>
        <v>Overweight</v>
      </c>
      <c r="K965" s="27" t="str">
        <f>VLOOKUP(A965,'Medical Examination'!A964:M3299,13,0)</f>
        <v>Normal</v>
      </c>
      <c r="L965" s="27" t="str">
        <f>VLOOKUP(A965,'Hospitalisation Details'!A964:R3307,17,0)</f>
        <v>7-Sep-1966</v>
      </c>
      <c r="M965" s="28">
        <f>VLOOKUP(A965,'Hospitalisation Details'!$A$1:$R$2344,6,0)</f>
        <v>11478.14</v>
      </c>
      <c r="N965" s="27" t="str">
        <f>VLOOKUP(A965,'Hospitalisation Details'!$A$1:$R$2344,14,0)</f>
        <v>tier - 3</v>
      </c>
      <c r="O965" s="27" t="str">
        <f>VLOOKUP(A965,'Hospitalisation Details'!$A$1:$R$2344,15,0)</f>
        <v>tier - 2</v>
      </c>
      <c r="P965" s="27" t="str">
        <f>VLOOKUP(A965,'Hospitalisation Details'!$A$1:$R$2344,16,0)</f>
        <v>R1025</v>
      </c>
      <c r="Q965" s="37">
        <f>VLOOKUP(A965,'Hospitalisation Details'!A964:R3307,18,0)</f>
        <v>56.751510574018127</v>
      </c>
    </row>
    <row r="966" spans="1:17" x14ac:dyDescent="0.25">
      <c r="A966" s="27" t="s">
        <v>1930</v>
      </c>
      <c r="B966" s="27" t="str">
        <f>VLOOKUP(A966,'Customer Name'!A965:E3300,4,0)</f>
        <v>Megan E.</v>
      </c>
      <c r="C966" s="27">
        <f>VLOOKUP(A966,Table7[#All],2,0)</f>
        <v>28.7</v>
      </c>
      <c r="D966" s="27">
        <f>VLOOKUP(A966,Table7[#All],3,0)</f>
        <v>7.74</v>
      </c>
      <c r="E966" s="27" t="str">
        <f>VLOOKUP(A966,Table7[#All],4,0)</f>
        <v>No</v>
      </c>
      <c r="F966" s="27" t="str">
        <f>VLOOKUP(A966,Table7[#All],5,0)</f>
        <v>No</v>
      </c>
      <c r="G966" s="27" t="str">
        <f>VLOOKUP(A966,Table7[#All],6,0)</f>
        <v>No</v>
      </c>
      <c r="H966" s="27">
        <f>VLOOKUP(A966,'Medical Examination'!A965:M3300,11,0)</f>
        <v>0</v>
      </c>
      <c r="I966" s="27" t="str">
        <f>VLOOKUP(A966,'Medical Examination'!A965:M3300,10,0)</f>
        <v>No</v>
      </c>
      <c r="J966" s="27" t="str">
        <f>VLOOKUP(A966,'Medical Examination'!A965:M3300,12,0)</f>
        <v>Overweight</v>
      </c>
      <c r="K966" s="27" t="str">
        <f>VLOOKUP(A966,'Medical Examination'!A965:M3300,13,0)</f>
        <v>Diabetes</v>
      </c>
      <c r="L966" s="27" t="str">
        <f>VLOOKUP(A966,'Hospitalisation Details'!A965:R3308,17,0)</f>
        <v>23-Jun-1965</v>
      </c>
      <c r="M966" s="28">
        <f>VLOOKUP(A966,'Hospitalisation Details'!$A$1:$R$2344,6,0)</f>
        <v>11455.28</v>
      </c>
      <c r="N966" s="27" t="str">
        <f>VLOOKUP(A966,'Hospitalisation Details'!$A$1:$R$2344,14,0)</f>
        <v>tier - 3</v>
      </c>
      <c r="O966" s="27" t="str">
        <f>VLOOKUP(A966,'Hospitalisation Details'!$A$1:$R$2344,15,0)</f>
        <v>tier - 2</v>
      </c>
      <c r="P966" s="27" t="str">
        <f>VLOOKUP(A966,'Hospitalisation Details'!$A$1:$R$2344,16,0)</f>
        <v>R1011</v>
      </c>
      <c r="Q966" s="37">
        <f>VLOOKUP(A966,'Hospitalisation Details'!A965:R3308,18,0)</f>
        <v>57.959580490974055</v>
      </c>
    </row>
    <row r="967" spans="1:17" x14ac:dyDescent="0.25">
      <c r="A967" s="27" t="s">
        <v>1932</v>
      </c>
      <c r="B967" s="27" t="str">
        <f>VLOOKUP(A967,'Customer Name'!A966:E3301,4,0)</f>
        <v>Shannon J.</v>
      </c>
      <c r="C967" s="27">
        <f>VLOOKUP(A967,Table7[#All],2,0)</f>
        <v>25.65</v>
      </c>
      <c r="D967" s="27">
        <f>VLOOKUP(A967,Table7[#All],3,0)</f>
        <v>4.05</v>
      </c>
      <c r="E967" s="27" t="str">
        <f>VLOOKUP(A967,Table7[#All],4,0)</f>
        <v>yes</v>
      </c>
      <c r="F967" s="27" t="str">
        <f>VLOOKUP(A967,Table7[#All],5,0)</f>
        <v>No</v>
      </c>
      <c r="G967" s="27" t="str">
        <f>VLOOKUP(A967,Table7[#All],6,0)</f>
        <v>No</v>
      </c>
      <c r="H967" s="27">
        <f>VLOOKUP(A967,'Medical Examination'!A966:M3301,11,0)</f>
        <v>2</v>
      </c>
      <c r="I967" s="27" t="str">
        <f>VLOOKUP(A967,'Medical Examination'!A966:M3301,10,0)</f>
        <v>No</v>
      </c>
      <c r="J967" s="27" t="str">
        <f>VLOOKUP(A967,'Medical Examination'!A966:M3301,12,0)</f>
        <v>Overweight</v>
      </c>
      <c r="K967" s="27" t="str">
        <f>VLOOKUP(A967,'Medical Examination'!A966:M3301,13,0)</f>
        <v>Normal</v>
      </c>
      <c r="L967" s="27" t="str">
        <f>VLOOKUP(A967,'Hospitalisation Details'!A966:R3309,17,0)</f>
        <v>14-Jun-1966</v>
      </c>
      <c r="M967" s="28">
        <f>VLOOKUP(A967,'Hospitalisation Details'!$A$1:$R$2344,6,0)</f>
        <v>11454.02</v>
      </c>
      <c r="N967" s="27" t="str">
        <f>VLOOKUP(A967,'Hospitalisation Details'!$A$1:$R$2344,14,0)</f>
        <v>tier - 3</v>
      </c>
      <c r="O967" s="27" t="str">
        <f>VLOOKUP(A967,'Hospitalisation Details'!$A$1:$R$2344,15,0)</f>
        <v>tier - 1</v>
      </c>
      <c r="P967" s="27" t="str">
        <f>VLOOKUP(A967,'Hospitalisation Details'!$A$1:$R$2344,16,0)</f>
        <v>R1012</v>
      </c>
      <c r="Q967" s="37">
        <f>VLOOKUP(A967,'Hospitalisation Details'!A966:R3309,18,0)</f>
        <v>56.984233383685797</v>
      </c>
    </row>
    <row r="968" spans="1:17" x14ac:dyDescent="0.25">
      <c r="A968" s="27" t="s">
        <v>1934</v>
      </c>
      <c r="B968" s="27" t="str">
        <f>VLOOKUP(A968,'Customer Name'!A967:E3302,4,0)</f>
        <v>Rachelle M</v>
      </c>
      <c r="C968" s="27">
        <f>VLOOKUP(A968,Table7[#All],2,0)</f>
        <v>36.384999999999998</v>
      </c>
      <c r="D968" s="27">
        <f>VLOOKUP(A968,Table7[#All],3,0)</f>
        <v>11.49</v>
      </c>
      <c r="E968" s="27" t="str">
        <f>VLOOKUP(A968,Table7[#All],4,0)</f>
        <v>No</v>
      </c>
      <c r="F968" s="27" t="str">
        <f>VLOOKUP(A968,Table7[#All],5,0)</f>
        <v>No</v>
      </c>
      <c r="G968" s="27" t="str">
        <f>VLOOKUP(A968,Table7[#All],6,0)</f>
        <v>No</v>
      </c>
      <c r="H968" s="27">
        <f>VLOOKUP(A968,'Medical Examination'!A967:M3302,11,0)</f>
        <v>0</v>
      </c>
      <c r="I968" s="27" t="str">
        <f>VLOOKUP(A968,'Medical Examination'!A967:M3302,10,0)</f>
        <v>No</v>
      </c>
      <c r="J968" s="27" t="str">
        <f>VLOOKUP(A968,'Medical Examination'!A967:M3302,12,0)</f>
        <v>Obesity</v>
      </c>
      <c r="K968" s="27" t="str">
        <f>VLOOKUP(A968,'Medical Examination'!A967:M3302,13,0)</f>
        <v>Diabetes</v>
      </c>
      <c r="L968" s="27" t="str">
        <f>VLOOKUP(A968,'Hospitalisation Details'!A967:R3310,17,0)</f>
        <v>12-Sep-1971</v>
      </c>
      <c r="M968" s="28">
        <f>VLOOKUP(A968,'Hospitalisation Details'!$A$1:$R$2344,6,0)</f>
        <v>11436.74</v>
      </c>
      <c r="N968" s="27" t="str">
        <f>VLOOKUP(A968,'Hospitalisation Details'!$A$1:$R$2344,14,0)</f>
        <v>tier - 3</v>
      </c>
      <c r="O968" s="27" t="str">
        <f>VLOOKUP(A968,'Hospitalisation Details'!$A$1:$R$2344,15,0)</f>
        <v>tier - 3</v>
      </c>
      <c r="P968" s="27" t="str">
        <f>VLOOKUP(A968,'Hospitalisation Details'!$A$1:$R$2344,16,0)</f>
        <v>R1012</v>
      </c>
      <c r="Q968" s="37">
        <f>VLOOKUP(A968,'Hospitalisation Details'!A967:R3310,18,0)</f>
        <v>51.73783448703378</v>
      </c>
    </row>
    <row r="969" spans="1:17" x14ac:dyDescent="0.25">
      <c r="A969" s="27" t="s">
        <v>1936</v>
      </c>
      <c r="B969" s="27" t="str">
        <f>VLOOKUP(A969,'Customer Name'!A968:E3303,4,0)</f>
        <v>Casey</v>
      </c>
      <c r="C969" s="27">
        <f>VLOOKUP(A969,Table7[#All],2,0)</f>
        <v>34.69</v>
      </c>
      <c r="D969" s="27">
        <f>VLOOKUP(A969,Table7[#All],3,0)</f>
        <v>5.65</v>
      </c>
      <c r="E969" s="27" t="str">
        <f>VLOOKUP(A969,Table7[#All],4,0)</f>
        <v>No</v>
      </c>
      <c r="F969" s="27" t="str">
        <f>VLOOKUP(A969,Table7[#All],5,0)</f>
        <v>No</v>
      </c>
      <c r="G969" s="27" t="str">
        <f>VLOOKUP(A969,Table7[#All],6,0)</f>
        <v>No</v>
      </c>
      <c r="H969" s="27">
        <f>VLOOKUP(A969,'Medical Examination'!A968:M3303,11,0)</f>
        <v>0</v>
      </c>
      <c r="I969" s="27" t="str">
        <f>VLOOKUP(A969,'Medical Examination'!A968:M3303,10,0)</f>
        <v>No</v>
      </c>
      <c r="J969" s="27" t="str">
        <f>VLOOKUP(A969,'Medical Examination'!A968:M3303,12,0)</f>
        <v>Obesity</v>
      </c>
      <c r="K969" s="27" t="str">
        <f>VLOOKUP(A969,'Medical Examination'!A968:M3303,13,0)</f>
        <v>Normal</v>
      </c>
      <c r="L969" s="27" t="str">
        <f>VLOOKUP(A969,'Hospitalisation Details'!A968:R3311,17,0)</f>
        <v>17-Jul-1980</v>
      </c>
      <c r="M969" s="28">
        <f>VLOOKUP(A969,'Hospitalisation Details'!$A$1:$R$2344,6,0)</f>
        <v>11435.74</v>
      </c>
      <c r="N969" s="27" t="str">
        <f>VLOOKUP(A969,'Hospitalisation Details'!$A$1:$R$2344,14,0)</f>
        <v>tier - 3</v>
      </c>
      <c r="O969" s="27" t="str">
        <f>VLOOKUP(A969,'Hospitalisation Details'!$A$1:$R$2344,15,0)</f>
        <v>tier - 3</v>
      </c>
      <c r="P969" s="27" t="str">
        <f>VLOOKUP(A969,'Hospitalisation Details'!$A$1:$R$2344,16,0)</f>
        <v>R1021</v>
      </c>
      <c r="Q969" s="37">
        <f>VLOOKUP(A969,'Hospitalisation Details'!A968:R3311,18,0)</f>
        <v>42.891170431211499</v>
      </c>
    </row>
    <row r="970" spans="1:17" x14ac:dyDescent="0.25">
      <c r="A970" s="27" t="s">
        <v>1938</v>
      </c>
      <c r="B970" s="27" t="str">
        <f>VLOOKUP(A970,'Customer Name'!A969:E3304,4,0)</f>
        <v>Jessica L</v>
      </c>
      <c r="C970" s="27">
        <f>VLOOKUP(A970,Table7[#All],2,0)</f>
        <v>37.68</v>
      </c>
      <c r="D970" s="27">
        <f>VLOOKUP(A970,Table7[#All],3,0)</f>
        <v>4.29</v>
      </c>
      <c r="E970" s="27" t="str">
        <f>VLOOKUP(A970,Table7[#All],4,0)</f>
        <v>yes</v>
      </c>
      <c r="F970" s="27" t="str">
        <f>VLOOKUP(A970,Table7[#All],5,0)</f>
        <v>No</v>
      </c>
      <c r="G970" s="27" t="str">
        <f>VLOOKUP(A970,Table7[#All],6,0)</f>
        <v>No</v>
      </c>
      <c r="H970" s="27">
        <f>VLOOKUP(A970,'Medical Examination'!A969:M3304,11,0)</f>
        <v>0</v>
      </c>
      <c r="I970" s="27" t="str">
        <f>VLOOKUP(A970,'Medical Examination'!A969:M3304,10,0)</f>
        <v>No</v>
      </c>
      <c r="J970" s="27" t="str">
        <f>VLOOKUP(A970,'Medical Examination'!A969:M3304,12,0)</f>
        <v>Obesity</v>
      </c>
      <c r="K970" s="27" t="str">
        <f>VLOOKUP(A970,'Medical Examination'!A969:M3304,13,0)</f>
        <v>Normal</v>
      </c>
      <c r="L970" s="27" t="str">
        <f>VLOOKUP(A970,'Hospitalisation Details'!A969:R3312,17,0)</f>
        <v>9-Jun-1985</v>
      </c>
      <c r="M970" s="28">
        <f>VLOOKUP(A970,'Hospitalisation Details'!$A$1:$R$2344,6,0)</f>
        <v>11419.49</v>
      </c>
      <c r="N970" s="27" t="str">
        <f>VLOOKUP(A970,'Hospitalisation Details'!$A$1:$R$2344,14,0)</f>
        <v>tier - 3</v>
      </c>
      <c r="O970" s="27" t="str">
        <f>VLOOKUP(A970,'Hospitalisation Details'!$A$1:$R$2344,15,0)</f>
        <v>tier - 1</v>
      </c>
      <c r="P970" s="27" t="str">
        <f>VLOOKUP(A970,'Hospitalisation Details'!$A$1:$R$2344,16,0)</f>
        <v>R1012</v>
      </c>
      <c r="Q970" s="37">
        <f>VLOOKUP(A970,'Hospitalisation Details'!A969:R3312,18,0)</f>
        <v>37.997893850042125</v>
      </c>
    </row>
    <row r="971" spans="1:17" x14ac:dyDescent="0.25">
      <c r="A971" s="27" t="s">
        <v>1940</v>
      </c>
      <c r="B971" s="27" t="str">
        <f>VLOOKUP(A971,'Customer Name'!A970:E3305,4,0)</f>
        <v>Brandon F</v>
      </c>
      <c r="C971" s="27">
        <f>VLOOKUP(A971,Table7[#All],2,0)</f>
        <v>35.49</v>
      </c>
      <c r="D971" s="27">
        <f>VLOOKUP(A971,Table7[#All],3,0)</f>
        <v>4.74</v>
      </c>
      <c r="E971" s="27" t="str">
        <f>VLOOKUP(A971,Table7[#All],4,0)</f>
        <v>yes</v>
      </c>
      <c r="F971" s="27" t="str">
        <f>VLOOKUP(A971,Table7[#All],5,0)</f>
        <v>No</v>
      </c>
      <c r="G971" s="27" t="str">
        <f>VLOOKUP(A971,Table7[#All],6,0)</f>
        <v>Yes</v>
      </c>
      <c r="H971" s="27">
        <f>VLOOKUP(A971,'Medical Examination'!A970:M3305,11,0)</f>
        <v>1</v>
      </c>
      <c r="I971" s="27" t="str">
        <f>VLOOKUP(A971,'Medical Examination'!A970:M3305,10,0)</f>
        <v>No</v>
      </c>
      <c r="J971" s="27" t="str">
        <f>VLOOKUP(A971,'Medical Examination'!A970:M3305,12,0)</f>
        <v>Obesity</v>
      </c>
      <c r="K971" s="27" t="str">
        <f>VLOOKUP(A971,'Medical Examination'!A970:M3305,13,0)</f>
        <v>Normal</v>
      </c>
      <c r="L971" s="27" t="str">
        <f>VLOOKUP(A971,'Hospitalisation Details'!A970:R3313,17,0)</f>
        <v>23-Oct-1983</v>
      </c>
      <c r="M971" s="28">
        <f>VLOOKUP(A971,'Hospitalisation Details'!$A$1:$R$2344,6,0)</f>
        <v>11412.02</v>
      </c>
      <c r="N971" s="27" t="str">
        <f>VLOOKUP(A971,'Hospitalisation Details'!$A$1:$R$2344,14,0)</f>
        <v>tier - 3</v>
      </c>
      <c r="O971" s="27" t="str">
        <f>VLOOKUP(A971,'Hospitalisation Details'!$A$1:$R$2344,15,0)</f>
        <v>tier - 1</v>
      </c>
      <c r="P971" s="27" t="str">
        <f>VLOOKUP(A971,'Hospitalisation Details'!$A$1:$R$2344,16,0)</f>
        <v>R1021</v>
      </c>
      <c r="Q971" s="37">
        <f>VLOOKUP(A971,'Hospitalisation Details'!A970:R3313,18,0)</f>
        <v>39.625575959933222</v>
      </c>
    </row>
    <row r="972" spans="1:17" x14ac:dyDescent="0.25">
      <c r="A972" s="27" t="s">
        <v>1942</v>
      </c>
      <c r="B972" s="27" t="str">
        <f>VLOOKUP(A972,'Customer Name'!A971:E3306,4,0)</f>
        <v>Melissa</v>
      </c>
      <c r="C972" s="27">
        <f>VLOOKUP(A972,Table7[#All],2,0)</f>
        <v>44.7</v>
      </c>
      <c r="D972" s="27">
        <f>VLOOKUP(A972,Table7[#All],3,0)</f>
        <v>7.6</v>
      </c>
      <c r="E972" s="27" t="str">
        <f>VLOOKUP(A972,Table7[#All],4,0)</f>
        <v>yes</v>
      </c>
      <c r="F972" s="27" t="str">
        <f>VLOOKUP(A972,Table7[#All],5,0)</f>
        <v>No</v>
      </c>
      <c r="G972" s="27" t="str">
        <f>VLOOKUP(A972,Table7[#All],6,0)</f>
        <v>No</v>
      </c>
      <c r="H972" s="27">
        <f>VLOOKUP(A972,'Medical Examination'!A971:M3306,11,0)</f>
        <v>2</v>
      </c>
      <c r="I972" s="27" t="str">
        <f>VLOOKUP(A972,'Medical Examination'!A971:M3306,10,0)</f>
        <v>No</v>
      </c>
      <c r="J972" s="27" t="str">
        <f>VLOOKUP(A972,'Medical Examination'!A971:M3306,12,0)</f>
        <v>Obesity</v>
      </c>
      <c r="K972" s="27" t="str">
        <f>VLOOKUP(A972,'Medical Examination'!A971:M3306,13,0)</f>
        <v>Diabetes</v>
      </c>
      <c r="L972" s="27" t="str">
        <f>VLOOKUP(A972,'Hospitalisation Details'!A971:R3314,17,0)</f>
        <v>7-Oct-1970</v>
      </c>
      <c r="M972" s="28">
        <f>VLOOKUP(A972,'Hospitalisation Details'!$A$1:$R$2344,6,0)</f>
        <v>11411.69</v>
      </c>
      <c r="N972" s="27" t="str">
        <f>VLOOKUP(A972,'Hospitalisation Details'!$A$1:$R$2344,14,0)</f>
        <v>tier - 3</v>
      </c>
      <c r="O972" s="27" t="str">
        <f>VLOOKUP(A972,'Hospitalisation Details'!$A$1:$R$2344,15,0)</f>
        <v>tier - 2</v>
      </c>
      <c r="P972" s="27" t="str">
        <f>VLOOKUP(A972,'Hospitalisation Details'!$A$1:$R$2344,16,0)</f>
        <v>R1011</v>
      </c>
      <c r="Q972" s="37">
        <f>VLOOKUP(A972,'Hospitalisation Details'!A971:R3314,18,0)</f>
        <v>52.669370785377474</v>
      </c>
    </row>
    <row r="973" spans="1:17" x14ac:dyDescent="0.25">
      <c r="A973" s="27" t="s">
        <v>1944</v>
      </c>
      <c r="B973" s="27" t="str">
        <f>VLOOKUP(A973,'Customer Name'!A972:E3307,4,0)</f>
        <v>Danielle N</v>
      </c>
      <c r="C973" s="27">
        <f>VLOOKUP(A973,Table7[#All],2,0)</f>
        <v>38.380000000000003</v>
      </c>
      <c r="D973" s="27">
        <f>VLOOKUP(A973,Table7[#All],3,0)</f>
        <v>8.5</v>
      </c>
      <c r="E973" s="27" t="str">
        <f>VLOOKUP(A973,Table7[#All],4,0)</f>
        <v>yes</v>
      </c>
      <c r="F973" s="27" t="str">
        <f>VLOOKUP(A973,Table7[#All],5,0)</f>
        <v>No</v>
      </c>
      <c r="G973" s="27" t="str">
        <f>VLOOKUP(A973,Table7[#All],6,0)</f>
        <v>No</v>
      </c>
      <c r="H973" s="27">
        <f>VLOOKUP(A973,'Medical Examination'!A972:M3307,11,0)</f>
        <v>2</v>
      </c>
      <c r="I973" s="27" t="str">
        <f>VLOOKUP(A973,'Medical Examination'!A972:M3307,10,0)</f>
        <v>No</v>
      </c>
      <c r="J973" s="27" t="str">
        <f>VLOOKUP(A973,'Medical Examination'!A972:M3307,12,0)</f>
        <v>Obesity</v>
      </c>
      <c r="K973" s="27" t="str">
        <f>VLOOKUP(A973,'Medical Examination'!A972:M3307,13,0)</f>
        <v>Diabetes</v>
      </c>
      <c r="L973" s="27" t="str">
        <f>VLOOKUP(A973,'Hospitalisation Details'!A972:R3315,17,0)</f>
        <v>2-Oct-1970</v>
      </c>
      <c r="M973" s="28">
        <f>VLOOKUP(A973,'Hospitalisation Details'!$A$1:$R$2344,6,0)</f>
        <v>11396.9</v>
      </c>
      <c r="N973" s="27" t="str">
        <f>VLOOKUP(A973,'Hospitalisation Details'!$A$1:$R$2344,14,0)</f>
        <v>tier - 3</v>
      </c>
      <c r="O973" s="27" t="str">
        <f>VLOOKUP(A973,'Hospitalisation Details'!$A$1:$R$2344,15,0)</f>
        <v>tier - 3</v>
      </c>
      <c r="P973" s="27" t="str">
        <f>VLOOKUP(A973,'Hospitalisation Details'!$A$1:$R$2344,16,0)</f>
        <v>R1024</v>
      </c>
      <c r="Q973" s="37">
        <f>VLOOKUP(A973,'Hospitalisation Details'!A972:R3315,18,0)</f>
        <v>52.683060386350959</v>
      </c>
    </row>
    <row r="974" spans="1:17" x14ac:dyDescent="0.25">
      <c r="A974" s="27" t="s">
        <v>1946</v>
      </c>
      <c r="B974" s="27" t="str">
        <f>VLOOKUP(A974,'Customer Name'!A973:E3308,4,0)</f>
        <v>Matthew</v>
      </c>
      <c r="C974" s="27">
        <f>VLOOKUP(A974,Table7[#All],2,0)</f>
        <v>35.244999999999997</v>
      </c>
      <c r="D974" s="27">
        <f>VLOOKUP(A974,Table7[#All],3,0)</f>
        <v>11.22</v>
      </c>
      <c r="E974" s="27" t="str">
        <f>VLOOKUP(A974,Table7[#All],4,0)</f>
        <v>yes</v>
      </c>
      <c r="F974" s="27" t="str">
        <f>VLOOKUP(A974,Table7[#All],5,0)</f>
        <v>No</v>
      </c>
      <c r="G974" s="27" t="str">
        <f>VLOOKUP(A974,Table7[#All],6,0)</f>
        <v>No</v>
      </c>
      <c r="H974" s="27">
        <f>VLOOKUP(A974,'Medical Examination'!A973:M3308,11,0)</f>
        <v>0</v>
      </c>
      <c r="I974" s="27" t="str">
        <f>VLOOKUP(A974,'Medical Examination'!A973:M3308,10,0)</f>
        <v>No</v>
      </c>
      <c r="J974" s="27" t="str">
        <f>VLOOKUP(A974,'Medical Examination'!A973:M3308,12,0)</f>
        <v>Obesity</v>
      </c>
      <c r="K974" s="27" t="str">
        <f>VLOOKUP(A974,'Medical Examination'!A973:M3308,13,0)</f>
        <v>Diabetes</v>
      </c>
      <c r="L974" s="27" t="str">
        <f>VLOOKUP(A974,'Hospitalisation Details'!A973:R3316,17,0)</f>
        <v>19-Dec-1967</v>
      </c>
      <c r="M974" s="28">
        <f>VLOOKUP(A974,'Hospitalisation Details'!$A$1:$R$2344,6,0)</f>
        <v>11394.07</v>
      </c>
      <c r="N974" s="27" t="str">
        <f>VLOOKUP(A974,'Hospitalisation Details'!$A$1:$R$2344,14,0)</f>
        <v>tier - 3</v>
      </c>
      <c r="O974" s="27" t="str">
        <f>VLOOKUP(A974,'Hospitalisation Details'!$A$1:$R$2344,15,0)</f>
        <v>tier - 1</v>
      </c>
      <c r="P974" s="27" t="str">
        <f>VLOOKUP(A974,'Hospitalisation Details'!$A$1:$R$2344,16,0)</f>
        <v>R1018</v>
      </c>
      <c r="Q974" s="37">
        <f>VLOOKUP(A974,'Hospitalisation Details'!A973:R3316,18,0)</f>
        <v>55.46952303184591</v>
      </c>
    </row>
    <row r="975" spans="1:17" x14ac:dyDescent="0.25">
      <c r="A975" s="27" t="s">
        <v>1948</v>
      </c>
      <c r="B975" s="27" t="str">
        <f>VLOOKUP(A975,'Customer Name'!A974:E3309,4,0)</f>
        <v>.  Bettina</v>
      </c>
      <c r="C975" s="27">
        <f>VLOOKUP(A975,Table7[#All],2,0)</f>
        <v>49.84</v>
      </c>
      <c r="D975" s="27">
        <f>VLOOKUP(A975,Table7[#All],3,0)</f>
        <v>5.0999999999999996</v>
      </c>
      <c r="E975" s="27" t="str">
        <f>VLOOKUP(A975,Table7[#All],4,0)</f>
        <v>yes</v>
      </c>
      <c r="F975" s="27" t="str">
        <f>VLOOKUP(A975,Table7[#All],5,0)</f>
        <v>No</v>
      </c>
      <c r="G975" s="27" t="str">
        <f>VLOOKUP(A975,Table7[#All],6,0)</f>
        <v>Yes</v>
      </c>
      <c r="H975" s="27">
        <f>VLOOKUP(A975,'Medical Examination'!A974:M3309,11,0)</f>
        <v>1</v>
      </c>
      <c r="I975" s="27" t="str">
        <f>VLOOKUP(A975,'Medical Examination'!A974:M3309,10,0)</f>
        <v>No</v>
      </c>
      <c r="J975" s="27" t="str">
        <f>VLOOKUP(A975,'Medical Examination'!A974:M3309,12,0)</f>
        <v>Obesity</v>
      </c>
      <c r="K975" s="27" t="str">
        <f>VLOOKUP(A975,'Medical Examination'!A974:M3309,13,0)</f>
        <v>Normal</v>
      </c>
      <c r="L975" s="27" t="str">
        <f>VLOOKUP(A975,'Hospitalisation Details'!A974:R3317,17,0)</f>
        <v>28-Jul-1997</v>
      </c>
      <c r="M975" s="28">
        <f>VLOOKUP(A975,'Hospitalisation Details'!$A$1:$R$2344,6,0)</f>
        <v>11388.27</v>
      </c>
      <c r="N975" s="27" t="str">
        <f>VLOOKUP(A975,'Hospitalisation Details'!$A$1:$R$2344,14,0)</f>
        <v>tier - 3</v>
      </c>
      <c r="O975" s="27" t="str">
        <f>VLOOKUP(A975,'Hospitalisation Details'!$A$1:$R$2344,15,0)</f>
        <v>tier - 2</v>
      </c>
      <c r="P975" s="27" t="str">
        <f>VLOOKUP(A975,'Hospitalisation Details'!$A$1:$R$2344,16,0)</f>
        <v>R1026</v>
      </c>
      <c r="Q975" s="37">
        <f>VLOOKUP(A975,'Hospitalisation Details'!A974:R3317,18,0)</f>
        <v>25.863705506540917</v>
      </c>
    </row>
    <row r="976" spans="1:17" x14ac:dyDescent="0.25">
      <c r="A976" s="27" t="s">
        <v>1950</v>
      </c>
      <c r="B976" s="27" t="str">
        <f>VLOOKUP(A976,'Customer Name'!A975:E3310,4,0)</f>
        <v>Alexander</v>
      </c>
      <c r="C976" s="27">
        <f>VLOOKUP(A976,Table7[#All],2,0)</f>
        <v>49.06</v>
      </c>
      <c r="D976" s="27">
        <f>VLOOKUP(A976,Table7[#All],3,0)</f>
        <v>5.43</v>
      </c>
      <c r="E976" s="27" t="str">
        <f>VLOOKUP(A976,Table7[#All],4,0)</f>
        <v>yes</v>
      </c>
      <c r="F976" s="27" t="str">
        <f>VLOOKUP(A976,Table7[#All],5,0)</f>
        <v>No</v>
      </c>
      <c r="G976" s="27" t="str">
        <f>VLOOKUP(A976,Table7[#All],6,0)</f>
        <v>No</v>
      </c>
      <c r="H976" s="27">
        <f>VLOOKUP(A976,'Medical Examination'!A975:M3310,11,0)</f>
        <v>1</v>
      </c>
      <c r="I976" s="27" t="str">
        <f>VLOOKUP(A976,'Medical Examination'!A975:M3310,10,0)</f>
        <v>No</v>
      </c>
      <c r="J976" s="27" t="str">
        <f>VLOOKUP(A976,'Medical Examination'!A975:M3310,12,0)</f>
        <v>Obesity</v>
      </c>
      <c r="K976" s="27" t="str">
        <f>VLOOKUP(A976,'Medical Examination'!A975:M3310,13,0)</f>
        <v>Normal</v>
      </c>
      <c r="L976" s="27" t="str">
        <f>VLOOKUP(A976,'Hospitalisation Details'!A975:R3318,17,0)</f>
        <v>13-Jun-1964</v>
      </c>
      <c r="M976" s="28">
        <f>VLOOKUP(A976,'Hospitalisation Details'!$A$1:$R$2344,6,0)</f>
        <v>11381.33</v>
      </c>
      <c r="N976" s="27" t="str">
        <f>VLOOKUP(A976,'Hospitalisation Details'!$A$1:$R$2344,14,0)</f>
        <v>tier - 3</v>
      </c>
      <c r="O976" s="27" t="str">
        <f>VLOOKUP(A976,'Hospitalisation Details'!$A$1:$R$2344,15,0)</f>
        <v>tier - 2</v>
      </c>
      <c r="P976" s="27" t="str">
        <f>VLOOKUP(A976,'Hospitalisation Details'!$A$1:$R$2344,16,0)</f>
        <v>R1013</v>
      </c>
      <c r="Q976" s="37">
        <f>VLOOKUP(A976,'Hospitalisation Details'!A975:R3318,18,0)</f>
        <v>58.984257357973988</v>
      </c>
    </row>
    <row r="977" spans="1:17" x14ac:dyDescent="0.25">
      <c r="A977" s="27" t="s">
        <v>1952</v>
      </c>
      <c r="B977" s="27" t="str">
        <f>VLOOKUP(A977,'Customer Name'!A976:E3311,4,0)</f>
        <v>.  Holli</v>
      </c>
      <c r="C977" s="27">
        <f>VLOOKUP(A977,Table7[#All],2,0)</f>
        <v>30.88</v>
      </c>
      <c r="D977" s="27">
        <f>VLOOKUP(A977,Table7[#All],3,0)</f>
        <v>5.82</v>
      </c>
      <c r="E977" s="27" t="str">
        <f>VLOOKUP(A977,Table7[#All],4,0)</f>
        <v>No</v>
      </c>
      <c r="F977" s="27" t="str">
        <f>VLOOKUP(A977,Table7[#All],5,0)</f>
        <v>No</v>
      </c>
      <c r="G977" s="27" t="str">
        <f>VLOOKUP(A977,Table7[#All],6,0)</f>
        <v>No</v>
      </c>
      <c r="H977" s="27">
        <f>VLOOKUP(A977,'Medical Examination'!A976:M3311,11,0)</f>
        <v>2</v>
      </c>
      <c r="I977" s="27" t="str">
        <f>VLOOKUP(A977,'Medical Examination'!A976:M3311,10,0)</f>
        <v>No</v>
      </c>
      <c r="J977" s="27" t="str">
        <f>VLOOKUP(A977,'Medical Examination'!A976:M3311,12,0)</f>
        <v>Obesity</v>
      </c>
      <c r="K977" s="27" t="str">
        <f>VLOOKUP(A977,'Medical Examination'!A976:M3311,13,0)</f>
        <v>Prediabetes</v>
      </c>
      <c r="L977" s="27" t="str">
        <f>VLOOKUP(A977,'Hospitalisation Details'!A976:R3319,17,0)</f>
        <v>6-Dec-1972</v>
      </c>
      <c r="M977" s="28">
        <f>VLOOKUP(A977,'Hospitalisation Details'!$A$1:$R$2344,6,0)</f>
        <v>11378.57</v>
      </c>
      <c r="N977" s="27" t="str">
        <f>VLOOKUP(A977,'Hospitalisation Details'!$A$1:$R$2344,14,0)</f>
        <v>tier - 3</v>
      </c>
      <c r="O977" s="27" t="str">
        <f>VLOOKUP(A977,'Hospitalisation Details'!$A$1:$R$2344,15,0)</f>
        <v>tier - 2</v>
      </c>
      <c r="P977" s="27" t="str">
        <f>VLOOKUP(A977,'Hospitalisation Details'!$A$1:$R$2344,16,0)</f>
        <v>R1025</v>
      </c>
      <c r="Q977" s="37">
        <f>VLOOKUP(A977,'Hospitalisation Details'!A976:R3319,18,0)</f>
        <v>50.502395619438744</v>
      </c>
    </row>
    <row r="978" spans="1:17" x14ac:dyDescent="0.25">
      <c r="A978" s="27" t="s">
        <v>1954</v>
      </c>
      <c r="B978" s="27" t="str">
        <f>VLOOKUP(A978,'Customer Name'!A977:E3312,4,0)</f>
        <v>.  Heather C</v>
      </c>
      <c r="C978" s="27">
        <f>VLOOKUP(A978,Table7[#All],2,0)</f>
        <v>33.35</v>
      </c>
      <c r="D978" s="27">
        <f>VLOOKUP(A978,Table7[#All],3,0)</f>
        <v>6.05</v>
      </c>
      <c r="E978" s="27" t="str">
        <f>VLOOKUP(A978,Table7[#All],4,0)</f>
        <v>No</v>
      </c>
      <c r="F978" s="27" t="str">
        <f>VLOOKUP(A978,Table7[#All],5,0)</f>
        <v>No</v>
      </c>
      <c r="G978" s="27" t="str">
        <f>VLOOKUP(A978,Table7[#All],6,0)</f>
        <v>Yes</v>
      </c>
      <c r="H978" s="27">
        <f>VLOOKUP(A978,'Medical Examination'!A977:M3312,11,0)</f>
        <v>1</v>
      </c>
      <c r="I978" s="27" t="str">
        <f>VLOOKUP(A978,'Medical Examination'!A977:M3312,10,0)</f>
        <v>No</v>
      </c>
      <c r="J978" s="27" t="str">
        <f>VLOOKUP(A978,'Medical Examination'!A977:M3312,12,0)</f>
        <v>Obesity</v>
      </c>
      <c r="K978" s="27" t="str">
        <f>VLOOKUP(A978,'Medical Examination'!A977:M3312,13,0)</f>
        <v>Prediabetes</v>
      </c>
      <c r="L978" s="27" t="str">
        <f>VLOOKUP(A978,'Hospitalisation Details'!A977:R3320,17,0)</f>
        <v>7-Jun-1979</v>
      </c>
      <c r="M978" s="28">
        <f>VLOOKUP(A978,'Hospitalisation Details'!$A$1:$R$2344,6,0)</f>
        <v>11369.39</v>
      </c>
      <c r="N978" s="27" t="str">
        <f>VLOOKUP(A978,'Hospitalisation Details'!$A$1:$R$2344,14,0)</f>
        <v>tier - 3</v>
      </c>
      <c r="O978" s="27" t="str">
        <f>VLOOKUP(A978,'Hospitalisation Details'!$A$1:$R$2344,15,0)</f>
        <v>tier - 1</v>
      </c>
      <c r="P978" s="27" t="str">
        <f>VLOOKUP(A978,'Hospitalisation Details'!$A$1:$R$2344,16,0)</f>
        <v>R1026</v>
      </c>
      <c r="Q978" s="37">
        <f>VLOOKUP(A978,'Hospitalisation Details'!A977:R3320,18,0)</f>
        <v>44.003407155025549</v>
      </c>
    </row>
    <row r="979" spans="1:17" x14ac:dyDescent="0.25">
      <c r="A979" s="27" t="s">
        <v>1956</v>
      </c>
      <c r="B979" s="27" t="str">
        <f>VLOOKUP(A979,'Customer Name'!A978:E3313,4,0)</f>
        <v>Kyle</v>
      </c>
      <c r="C979" s="27">
        <f>VLOOKUP(A979,Table7[#All],2,0)</f>
        <v>38</v>
      </c>
      <c r="D979" s="27">
        <f>VLOOKUP(A979,Table7[#All],3,0)</f>
        <v>6.38</v>
      </c>
      <c r="E979" s="27" t="str">
        <f>VLOOKUP(A979,Table7[#All],4,0)</f>
        <v>yes</v>
      </c>
      <c r="F979" s="27" t="str">
        <f>VLOOKUP(A979,Table7[#All],5,0)</f>
        <v>No</v>
      </c>
      <c r="G979" s="27" t="str">
        <f>VLOOKUP(A979,Table7[#All],6,0)</f>
        <v>No</v>
      </c>
      <c r="H979" s="27">
        <f>VLOOKUP(A979,'Medical Examination'!A978:M3313,11,0)</f>
        <v>1</v>
      </c>
      <c r="I979" s="27" t="str">
        <f>VLOOKUP(A979,'Medical Examination'!A978:M3313,10,0)</f>
        <v>No</v>
      </c>
      <c r="J979" s="27" t="str">
        <f>VLOOKUP(A979,'Medical Examination'!A978:M3313,12,0)</f>
        <v>Obesity</v>
      </c>
      <c r="K979" s="27" t="str">
        <f>VLOOKUP(A979,'Medical Examination'!A978:M3313,13,0)</f>
        <v>Prediabetes</v>
      </c>
      <c r="L979" s="27" t="str">
        <f>VLOOKUP(A979,'Hospitalisation Details'!A978:R3321,17,0)</f>
        <v>13-Dec-1964</v>
      </c>
      <c r="M979" s="28">
        <f>VLOOKUP(A979,'Hospitalisation Details'!$A$1:$R$2344,6,0)</f>
        <v>11365.95</v>
      </c>
      <c r="N979" s="27" t="str">
        <f>VLOOKUP(A979,'Hospitalisation Details'!$A$1:$R$2344,14,0)</f>
        <v>tier - 3</v>
      </c>
      <c r="O979" s="27" t="str">
        <f>VLOOKUP(A979,'Hospitalisation Details'!$A$1:$R$2344,15,0)</f>
        <v>tier - 2</v>
      </c>
      <c r="P979" s="27" t="str">
        <f>VLOOKUP(A979,'Hospitalisation Details'!$A$1:$R$2344,16,0)</f>
        <v>R1011</v>
      </c>
      <c r="Q979" s="37">
        <f>VLOOKUP(A979,'Hospitalisation Details'!A978:R3321,18,0)</f>
        <v>58.483230663928815</v>
      </c>
    </row>
    <row r="980" spans="1:17" x14ac:dyDescent="0.25">
      <c r="A980" s="27" t="s">
        <v>1958</v>
      </c>
      <c r="B980" s="27" t="str">
        <f>VLOOKUP(A980,'Customer Name'!A979:E3314,4,0)</f>
        <v>Thomas J</v>
      </c>
      <c r="C980" s="27">
        <f>VLOOKUP(A980,Table7[#All],2,0)</f>
        <v>36.08</v>
      </c>
      <c r="D980" s="27">
        <f>VLOOKUP(A980,Table7[#All],3,0)</f>
        <v>5.73</v>
      </c>
      <c r="E980" s="27" t="str">
        <f>VLOOKUP(A980,Table7[#All],4,0)</f>
        <v>yes</v>
      </c>
      <c r="F980" s="27" t="str">
        <f>VLOOKUP(A980,Table7[#All],5,0)</f>
        <v>No</v>
      </c>
      <c r="G980" s="27" t="str">
        <f>VLOOKUP(A980,Table7[#All],6,0)</f>
        <v>No</v>
      </c>
      <c r="H980" s="27">
        <f>VLOOKUP(A980,'Medical Examination'!A979:M3314,11,0)</f>
        <v>1</v>
      </c>
      <c r="I980" s="27" t="str">
        <f>VLOOKUP(A980,'Medical Examination'!A979:M3314,10,0)</f>
        <v>No</v>
      </c>
      <c r="J980" s="27" t="str">
        <f>VLOOKUP(A980,'Medical Examination'!A979:M3314,12,0)</f>
        <v>Obesity</v>
      </c>
      <c r="K980" s="27" t="str">
        <f>VLOOKUP(A980,'Medical Examination'!A979:M3314,13,0)</f>
        <v>Prediabetes</v>
      </c>
      <c r="L980" s="27" t="str">
        <f>VLOOKUP(A980,'Hospitalisation Details'!A979:R3322,17,0)</f>
        <v>3-Jul-1964</v>
      </c>
      <c r="M980" s="28">
        <f>VLOOKUP(A980,'Hospitalisation Details'!$A$1:$R$2344,6,0)</f>
        <v>11363.28</v>
      </c>
      <c r="N980" s="27" t="str">
        <f>VLOOKUP(A980,'Hospitalisation Details'!$A$1:$R$2344,14,0)</f>
        <v>tier - 3</v>
      </c>
      <c r="O980" s="27" t="str">
        <f>VLOOKUP(A980,'Hospitalisation Details'!$A$1:$R$2344,15,0)</f>
        <v>tier - 1</v>
      </c>
      <c r="P980" s="27" t="str">
        <f>VLOOKUP(A980,'Hospitalisation Details'!$A$1:$R$2344,16,0)</f>
        <v>R1013</v>
      </c>
      <c r="Q980" s="37">
        <f>VLOOKUP(A980,'Hospitalisation Details'!A979:R3322,18,0)</f>
        <v>58.92950034223135</v>
      </c>
    </row>
    <row r="981" spans="1:17" x14ac:dyDescent="0.25">
      <c r="A981" s="27" t="s">
        <v>1960</v>
      </c>
      <c r="B981" s="27" t="str">
        <f>VLOOKUP(A981,'Customer Name'!A980:E3315,4,0)</f>
        <v>Chris</v>
      </c>
      <c r="C981" s="27">
        <f>VLOOKUP(A981,Table7[#All],2,0)</f>
        <v>35.700000000000003</v>
      </c>
      <c r="D981" s="27">
        <f>VLOOKUP(A981,Table7[#All],3,0)</f>
        <v>5.47</v>
      </c>
      <c r="E981" s="27" t="str">
        <f>VLOOKUP(A981,Table7[#All],4,0)</f>
        <v>yes</v>
      </c>
      <c r="F981" s="27" t="str">
        <f>VLOOKUP(A981,Table7[#All],5,0)</f>
        <v>No</v>
      </c>
      <c r="G981" s="27" t="str">
        <f>VLOOKUP(A981,Table7[#All],6,0)</f>
        <v>No</v>
      </c>
      <c r="H981" s="27">
        <f>VLOOKUP(A981,'Medical Examination'!A980:M3315,11,0)</f>
        <v>1</v>
      </c>
      <c r="I981" s="27" t="str">
        <f>VLOOKUP(A981,'Medical Examination'!A980:M3315,10,0)</f>
        <v>No</v>
      </c>
      <c r="J981" s="27" t="str">
        <f>VLOOKUP(A981,'Medical Examination'!A980:M3315,12,0)</f>
        <v>Obesity</v>
      </c>
      <c r="K981" s="27" t="str">
        <f>VLOOKUP(A981,'Medical Examination'!A980:M3315,13,0)</f>
        <v>Normal</v>
      </c>
      <c r="L981" s="27" t="str">
        <f>VLOOKUP(A981,'Hospitalisation Details'!A980:R3323,17,0)</f>
        <v>4-Jul-1964</v>
      </c>
      <c r="M981" s="28">
        <f>VLOOKUP(A981,'Hospitalisation Details'!$A$1:$R$2344,6,0)</f>
        <v>11362.76</v>
      </c>
      <c r="N981" s="27" t="str">
        <f>VLOOKUP(A981,'Hospitalisation Details'!$A$1:$R$2344,14,0)</f>
        <v>tier - 3</v>
      </c>
      <c r="O981" s="27" t="str">
        <f>VLOOKUP(A981,'Hospitalisation Details'!$A$1:$R$2344,15,0)</f>
        <v>tier - 1</v>
      </c>
      <c r="P981" s="27" t="str">
        <f>VLOOKUP(A981,'Hospitalisation Details'!$A$1:$R$2344,16,0)</f>
        <v>R1011</v>
      </c>
      <c r="Q981" s="37">
        <f>VLOOKUP(A981,'Hospitalisation Details'!A980:R3323,18,0)</f>
        <v>58.926762491444215</v>
      </c>
    </row>
    <row r="982" spans="1:17" x14ac:dyDescent="0.25">
      <c r="A982" s="27" t="s">
        <v>1962</v>
      </c>
      <c r="B982" s="27" t="str">
        <f>VLOOKUP(A982,'Customer Name'!A981:E3316,4,0)</f>
        <v>Graham</v>
      </c>
      <c r="C982" s="27">
        <f>VLOOKUP(A982,Table7[#All],2,0)</f>
        <v>34.01</v>
      </c>
      <c r="D982" s="27">
        <f>VLOOKUP(A982,Table7[#All],3,0)</f>
        <v>11.3</v>
      </c>
      <c r="E982" s="27" t="str">
        <f>VLOOKUP(A982,Table7[#All],4,0)</f>
        <v>No</v>
      </c>
      <c r="F982" s="27" t="str">
        <f>VLOOKUP(A982,Table7[#All],5,0)</f>
        <v>No</v>
      </c>
      <c r="G982" s="27" t="str">
        <f>VLOOKUP(A982,Table7[#All],6,0)</f>
        <v>No</v>
      </c>
      <c r="H982" s="27">
        <f>VLOOKUP(A982,'Medical Examination'!A981:M3316,11,0)</f>
        <v>0</v>
      </c>
      <c r="I982" s="27" t="str">
        <f>VLOOKUP(A982,'Medical Examination'!A981:M3316,10,0)</f>
        <v>No</v>
      </c>
      <c r="J982" s="27" t="str">
        <f>VLOOKUP(A982,'Medical Examination'!A981:M3316,12,0)</f>
        <v>Obesity</v>
      </c>
      <c r="K982" s="27" t="str">
        <f>VLOOKUP(A982,'Medical Examination'!A981:M3316,13,0)</f>
        <v>Diabetes</v>
      </c>
      <c r="L982" s="27" t="str">
        <f>VLOOKUP(A982,'Hospitalisation Details'!A981:R3324,17,0)</f>
        <v>26-Sep-1965</v>
      </c>
      <c r="M982" s="28">
        <f>VLOOKUP(A982,'Hospitalisation Details'!$A$1:$R$2344,6,0)</f>
        <v>11356.66</v>
      </c>
      <c r="N982" s="27" t="str">
        <f>VLOOKUP(A982,'Hospitalisation Details'!$A$1:$R$2344,14,0)</f>
        <v>tier - 3</v>
      </c>
      <c r="O982" s="27" t="str">
        <f>VLOOKUP(A982,'Hospitalisation Details'!$A$1:$R$2344,15,0)</f>
        <v>tier - 3</v>
      </c>
      <c r="P982" s="27" t="str">
        <f>VLOOKUP(A982,'Hospitalisation Details'!$A$1:$R$2344,16,0)</f>
        <v>R1012</v>
      </c>
      <c r="Q982" s="37">
        <f>VLOOKUP(A982,'Hospitalisation Details'!A981:R3324,18,0)</f>
        <v>57.699475613717567</v>
      </c>
    </row>
    <row r="983" spans="1:17" x14ac:dyDescent="0.25">
      <c r="A983" s="27" t="s">
        <v>1964</v>
      </c>
      <c r="B983" s="27" t="str">
        <f>VLOOKUP(A983,'Customer Name'!A982:E3317,4,0)</f>
        <v>Garrett</v>
      </c>
      <c r="C983" s="27">
        <f>VLOOKUP(A983,Table7[#All],2,0)</f>
        <v>31.54</v>
      </c>
      <c r="D983" s="27">
        <f>VLOOKUP(A983,Table7[#All],3,0)</f>
        <v>6.72</v>
      </c>
      <c r="E983" s="27" t="str">
        <f>VLOOKUP(A983,Table7[#All],4,0)</f>
        <v>No</v>
      </c>
      <c r="F983" s="27" t="str">
        <f>VLOOKUP(A983,Table7[#All],5,0)</f>
        <v>No</v>
      </c>
      <c r="G983" s="27" t="str">
        <f>VLOOKUP(A983,Table7[#All],6,0)</f>
        <v>No</v>
      </c>
      <c r="H983" s="27">
        <f>VLOOKUP(A983,'Medical Examination'!A982:M3317,11,0)</f>
        <v>0</v>
      </c>
      <c r="I983" s="27" t="str">
        <f>VLOOKUP(A983,'Medical Examination'!A982:M3317,10,0)</f>
        <v>No</v>
      </c>
      <c r="J983" s="27" t="str">
        <f>VLOOKUP(A983,'Medical Examination'!A982:M3317,12,0)</f>
        <v>Obesity</v>
      </c>
      <c r="K983" s="27" t="str">
        <f>VLOOKUP(A983,'Medical Examination'!A982:M3317,13,0)</f>
        <v>Diabetes</v>
      </c>
      <c r="L983" s="27" t="str">
        <f>VLOOKUP(A983,'Hospitalisation Details'!A982:R3325,17,0)</f>
        <v>29-Nov-1965</v>
      </c>
      <c r="M983" s="28">
        <f>VLOOKUP(A983,'Hospitalisation Details'!$A$1:$R$2344,6,0)</f>
        <v>11353.23</v>
      </c>
      <c r="N983" s="27" t="str">
        <f>VLOOKUP(A983,'Hospitalisation Details'!$A$1:$R$2344,14,0)</f>
        <v>tier - 3</v>
      </c>
      <c r="O983" s="27" t="str">
        <f>VLOOKUP(A983,'Hospitalisation Details'!$A$1:$R$2344,15,0)</f>
        <v>tier - 1</v>
      </c>
      <c r="P983" s="27" t="str">
        <f>VLOOKUP(A983,'Hospitalisation Details'!$A$1:$R$2344,16,0)</f>
        <v>R1012</v>
      </c>
      <c r="Q983" s="37">
        <f>VLOOKUP(A983,'Hospitalisation Details'!A982:R3325,18,0)</f>
        <v>57.524247064828991</v>
      </c>
    </row>
    <row r="984" spans="1:17" x14ac:dyDescent="0.25">
      <c r="A984" s="27" t="s">
        <v>1966</v>
      </c>
      <c r="B984" s="27" t="str">
        <f>VLOOKUP(A984,'Customer Name'!A983:E3318,4,0)</f>
        <v>Andrew</v>
      </c>
      <c r="C984" s="27">
        <f>VLOOKUP(A984,Table7[#All],2,0)</f>
        <v>23.3</v>
      </c>
      <c r="D984" s="27">
        <f>VLOOKUP(A984,Table7[#All],3,0)</f>
        <v>5.36</v>
      </c>
      <c r="E984" s="27" t="str">
        <f>VLOOKUP(A984,Table7[#All],4,0)</f>
        <v>yes</v>
      </c>
      <c r="F984" s="27" t="str">
        <f>VLOOKUP(A984,Table7[#All],5,0)</f>
        <v>No</v>
      </c>
      <c r="G984" s="27" t="str">
        <f>VLOOKUP(A984,Table7[#All],6,0)</f>
        <v>No</v>
      </c>
      <c r="H984" s="27">
        <f>VLOOKUP(A984,'Medical Examination'!A983:M3318,11,0)</f>
        <v>1</v>
      </c>
      <c r="I984" s="27" t="str">
        <f>VLOOKUP(A984,'Medical Examination'!A983:M3318,10,0)</f>
        <v>No</v>
      </c>
      <c r="J984" s="27" t="str">
        <f>VLOOKUP(A984,'Medical Examination'!A983:M3318,12,0)</f>
        <v>Normal Weight</v>
      </c>
      <c r="K984" s="27" t="str">
        <f>VLOOKUP(A984,'Medical Examination'!A983:M3318,13,0)</f>
        <v>Normal</v>
      </c>
      <c r="L984" s="27" t="str">
        <f>VLOOKUP(A984,'Hospitalisation Details'!A983:R3326,17,0)</f>
        <v>12-Jul-1964</v>
      </c>
      <c r="M984" s="28">
        <f>VLOOKUP(A984,'Hospitalisation Details'!$A$1:$R$2344,6,0)</f>
        <v>11345.52</v>
      </c>
      <c r="N984" s="27" t="str">
        <f>VLOOKUP(A984,'Hospitalisation Details'!$A$1:$R$2344,14,0)</f>
        <v>tier - 3</v>
      </c>
      <c r="O984" s="27" t="str">
        <f>VLOOKUP(A984,'Hospitalisation Details'!$A$1:$R$2344,15,0)</f>
        <v>tier - 3</v>
      </c>
      <c r="P984" s="27" t="str">
        <f>VLOOKUP(A984,'Hospitalisation Details'!$A$1:$R$2344,16,0)</f>
        <v>R1011</v>
      </c>
      <c r="Q984" s="37">
        <f>VLOOKUP(A984,'Hospitalisation Details'!A983:R3326,18,0)</f>
        <v>58.904859685147159</v>
      </c>
    </row>
    <row r="985" spans="1:17" x14ac:dyDescent="0.25">
      <c r="A985" s="27" t="s">
        <v>1968</v>
      </c>
      <c r="B985" s="27" t="str">
        <f>VLOOKUP(A985,'Customer Name'!A984:E3319,4,0)</f>
        <v>.  Annabelle M</v>
      </c>
      <c r="C985" s="27">
        <f>VLOOKUP(A985,Table7[#All],2,0)</f>
        <v>27.75</v>
      </c>
      <c r="D985" s="27">
        <f>VLOOKUP(A985,Table7[#All],3,0)</f>
        <v>9.8800000000000008</v>
      </c>
      <c r="E985" s="27" t="str">
        <f>VLOOKUP(A985,Table7[#All],4,0)</f>
        <v>No</v>
      </c>
      <c r="F985" s="27" t="str">
        <f>VLOOKUP(A985,Table7[#All],5,0)</f>
        <v>No</v>
      </c>
      <c r="G985" s="27" t="str">
        <f>VLOOKUP(A985,Table7[#All],6,0)</f>
        <v>No</v>
      </c>
      <c r="H985" s="27">
        <f>VLOOKUP(A985,'Medical Examination'!A984:M3319,11,0)</f>
        <v>0</v>
      </c>
      <c r="I985" s="27" t="str">
        <f>VLOOKUP(A985,'Medical Examination'!A984:M3319,10,0)</f>
        <v>No</v>
      </c>
      <c r="J985" s="27" t="str">
        <f>VLOOKUP(A985,'Medical Examination'!A984:M3319,12,0)</f>
        <v>Overweight</v>
      </c>
      <c r="K985" s="27" t="str">
        <f>VLOOKUP(A985,'Medical Examination'!A984:M3319,13,0)</f>
        <v>Diabetes</v>
      </c>
      <c r="L985" s="27" t="str">
        <f>VLOOKUP(A985,'Hospitalisation Details'!A984:R3327,17,0)</f>
        <v>2-Nov-1968</v>
      </c>
      <c r="M985" s="28">
        <f>VLOOKUP(A985,'Hospitalisation Details'!$A$1:$R$2344,6,0)</f>
        <v>11344.32</v>
      </c>
      <c r="N985" s="27" t="str">
        <f>VLOOKUP(A985,'Hospitalisation Details'!$A$1:$R$2344,14,0)</f>
        <v>tier - 3</v>
      </c>
      <c r="O985" s="27" t="str">
        <f>VLOOKUP(A985,'Hospitalisation Details'!$A$1:$R$2344,15,0)</f>
        <v>tier - 2</v>
      </c>
      <c r="P985" s="27" t="str">
        <f>VLOOKUP(A985,'Hospitalisation Details'!$A$1:$R$2344,16,0)</f>
        <v>R1025</v>
      </c>
      <c r="Q985" s="37">
        <f>VLOOKUP(A985,'Hospitalisation Details'!A984:R3327,18,0)</f>
        <v>54.595482546201232</v>
      </c>
    </row>
    <row r="986" spans="1:17" x14ac:dyDescent="0.25">
      <c r="A986" s="27" t="s">
        <v>1970</v>
      </c>
      <c r="B986" s="27" t="str">
        <f>VLOOKUP(A986,'Customer Name'!A985:E3320,4,0)</f>
        <v>Daniel T.</v>
      </c>
      <c r="C986" s="27">
        <f>VLOOKUP(A986,Table7[#All],2,0)</f>
        <v>42.46</v>
      </c>
      <c r="D986" s="27">
        <f>VLOOKUP(A986,Table7[#All],3,0)</f>
        <v>4.1100000000000003</v>
      </c>
      <c r="E986" s="27" t="str">
        <f>VLOOKUP(A986,Table7[#All],4,0)</f>
        <v>No</v>
      </c>
      <c r="F986" s="27" t="str">
        <f>VLOOKUP(A986,Table7[#All],5,0)</f>
        <v>No</v>
      </c>
      <c r="G986" s="27" t="str">
        <f>VLOOKUP(A986,Table7[#All],6,0)</f>
        <v>No</v>
      </c>
      <c r="H986" s="27">
        <f>VLOOKUP(A986,'Medical Examination'!A985:M3320,11,0)</f>
        <v>0</v>
      </c>
      <c r="I986" s="27" t="str">
        <f>VLOOKUP(A986,'Medical Examination'!A985:M3320,10,0)</f>
        <v>No</v>
      </c>
      <c r="J986" s="27" t="str">
        <f>VLOOKUP(A986,'Medical Examination'!A985:M3320,12,0)</f>
        <v>Obesity</v>
      </c>
      <c r="K986" s="27" t="str">
        <f>VLOOKUP(A986,'Medical Examination'!A985:M3320,13,0)</f>
        <v>Normal</v>
      </c>
      <c r="L986" s="27" t="str">
        <f>VLOOKUP(A986,'Hospitalisation Details'!A985:R3328,17,0)</f>
        <v>19-Aug-1989</v>
      </c>
      <c r="M986" s="28">
        <f>VLOOKUP(A986,'Hospitalisation Details'!$A$1:$R$2344,6,0)</f>
        <v>11326.71</v>
      </c>
      <c r="N986" s="27" t="str">
        <f>VLOOKUP(A986,'Hospitalisation Details'!$A$1:$R$2344,14,0)</f>
        <v>tier - 3</v>
      </c>
      <c r="O986" s="27" t="str">
        <f>VLOOKUP(A986,'Hospitalisation Details'!$A$1:$R$2344,15,0)</f>
        <v>tier - 3</v>
      </c>
      <c r="P986" s="27" t="str">
        <f>VLOOKUP(A986,'Hospitalisation Details'!$A$1:$R$2344,16,0)</f>
        <v>R1013</v>
      </c>
      <c r="Q986" s="37">
        <f>VLOOKUP(A986,'Hospitalisation Details'!A985:R3328,18,0)</f>
        <v>33.803489008839861</v>
      </c>
    </row>
    <row r="987" spans="1:17" x14ac:dyDescent="0.25">
      <c r="A987" s="27" t="s">
        <v>1972</v>
      </c>
      <c r="B987" s="27" t="str">
        <f>VLOOKUP(A987,'Customer Name'!A986:E3321,4,0)</f>
        <v>Deanne</v>
      </c>
      <c r="C987" s="27">
        <f>VLOOKUP(A987,Table7[#All],2,0)</f>
        <v>54.47</v>
      </c>
      <c r="D987" s="27">
        <f>VLOOKUP(A987,Table7[#All],3,0)</f>
        <v>7.48</v>
      </c>
      <c r="E987" s="27" t="str">
        <f>VLOOKUP(A987,Table7[#All],4,0)</f>
        <v>No</v>
      </c>
      <c r="F987" s="27" t="str">
        <f>VLOOKUP(A987,Table7[#All],5,0)</f>
        <v>No</v>
      </c>
      <c r="G987" s="27" t="str">
        <f>VLOOKUP(A987,Table7[#All],6,0)</f>
        <v>No</v>
      </c>
      <c r="H987" s="27">
        <f>VLOOKUP(A987,'Medical Examination'!A986:M3321,11,0)</f>
        <v>0</v>
      </c>
      <c r="I987" s="27" t="str">
        <f>VLOOKUP(A987,'Medical Examination'!A986:M3321,10,0)</f>
        <v>No</v>
      </c>
      <c r="J987" s="27" t="str">
        <f>VLOOKUP(A987,'Medical Examination'!A986:M3321,12,0)</f>
        <v>Obesity</v>
      </c>
      <c r="K987" s="27" t="str">
        <f>VLOOKUP(A987,'Medical Examination'!A986:M3321,13,0)</f>
        <v>Diabetes</v>
      </c>
      <c r="L987" s="27" t="str">
        <f>VLOOKUP(A987,'Hospitalisation Details'!A986:R3329,17,0)</f>
        <v>20-Sep-2002</v>
      </c>
      <c r="M987" s="28">
        <f>VLOOKUP(A987,'Hospitalisation Details'!$A$1:$R$2344,6,0)</f>
        <v>11321.49</v>
      </c>
      <c r="N987" s="27" t="str">
        <f>VLOOKUP(A987,'Hospitalisation Details'!$A$1:$R$2344,14,0)</f>
        <v>tier - 3</v>
      </c>
      <c r="O987" s="27" t="str">
        <f>VLOOKUP(A987,'Hospitalisation Details'!$A$1:$R$2344,15,0)</f>
        <v>tier - 3</v>
      </c>
      <c r="P987" s="27" t="str">
        <f>VLOOKUP(A987,'Hospitalisation Details'!$A$1:$R$2344,16,0)</f>
        <v>R1012</v>
      </c>
      <c r="Q987" s="37">
        <f>VLOOKUP(A987,'Hospitalisation Details'!A986:R3329,18,0)</f>
        <v>20.715868077162412</v>
      </c>
    </row>
    <row r="988" spans="1:17" x14ac:dyDescent="0.25">
      <c r="A988" s="27" t="s">
        <v>1974</v>
      </c>
      <c r="B988" s="27" t="str">
        <f>VLOOKUP(A988,'Customer Name'!A987:E3322,4,0)</f>
        <v>Carrie</v>
      </c>
      <c r="C988" s="27">
        <f>VLOOKUP(A988,Table7[#All],2,0)</f>
        <v>24.93</v>
      </c>
      <c r="D988" s="27">
        <f>VLOOKUP(A988,Table7[#All],3,0)</f>
        <v>9.18</v>
      </c>
      <c r="E988" s="27" t="str">
        <f>VLOOKUP(A988,Table7[#All],4,0)</f>
        <v>yes</v>
      </c>
      <c r="F988" s="27" t="str">
        <f>VLOOKUP(A988,Table7[#All],5,0)</f>
        <v>No</v>
      </c>
      <c r="G988" s="27" t="str">
        <f>VLOOKUP(A988,Table7[#All],6,0)</f>
        <v>Yes</v>
      </c>
      <c r="H988" s="27">
        <f>VLOOKUP(A988,'Medical Examination'!A987:M3322,11,0)</f>
        <v>1</v>
      </c>
      <c r="I988" s="27" t="str">
        <f>VLOOKUP(A988,'Medical Examination'!A987:M3322,10,0)</f>
        <v>No</v>
      </c>
      <c r="J988" s="27" t="str">
        <f>VLOOKUP(A988,'Medical Examination'!A987:M3322,12,0)</f>
        <v>Normal Weight</v>
      </c>
      <c r="K988" s="27" t="str">
        <f>VLOOKUP(A988,'Medical Examination'!A987:M3322,13,0)</f>
        <v>Diabetes</v>
      </c>
      <c r="L988" s="27" t="str">
        <f>VLOOKUP(A988,'Hospitalisation Details'!A987:R3330,17,0)</f>
        <v>11-Jul-1963</v>
      </c>
      <c r="M988" s="28">
        <f>VLOOKUP(A988,'Hospitalisation Details'!$A$1:$R$2344,6,0)</f>
        <v>11319.12</v>
      </c>
      <c r="N988" s="27" t="str">
        <f>VLOOKUP(A988,'Hospitalisation Details'!$A$1:$R$2344,14,0)</f>
        <v>tier - 3</v>
      </c>
      <c r="O988" s="27" t="str">
        <f>VLOOKUP(A988,'Hospitalisation Details'!$A$1:$R$2344,15,0)</f>
        <v>tier - 1</v>
      </c>
      <c r="P988" s="27" t="str">
        <f>VLOOKUP(A988,'Hospitalisation Details'!$A$1:$R$2344,16,0)</f>
        <v>R1012</v>
      </c>
      <c r="Q988" s="37">
        <f>VLOOKUP(A988,'Hospitalisation Details'!A987:R3330,18,0)</f>
        <v>59.910323159784561</v>
      </c>
    </row>
    <row r="989" spans="1:17" x14ac:dyDescent="0.25">
      <c r="A989" s="27" t="s">
        <v>1976</v>
      </c>
      <c r="B989" s="27" t="str">
        <f>VLOOKUP(A989,'Customer Name'!A988:E3323,4,0)</f>
        <v>.  Suzanne</v>
      </c>
      <c r="C989" s="27">
        <f>VLOOKUP(A989,Table7[#All],2,0)</f>
        <v>48.12</v>
      </c>
      <c r="D989" s="27">
        <f>VLOOKUP(A989,Table7[#All],3,0)</f>
        <v>4.51</v>
      </c>
      <c r="E989" s="27" t="str">
        <f>VLOOKUP(A989,Table7[#All],4,0)</f>
        <v>yes</v>
      </c>
      <c r="F989" s="27" t="str">
        <f>VLOOKUP(A989,Table7[#All],5,0)</f>
        <v>No</v>
      </c>
      <c r="G989" s="27" t="str">
        <f>VLOOKUP(A989,Table7[#All],6,0)</f>
        <v>No</v>
      </c>
      <c r="H989" s="27">
        <f>VLOOKUP(A989,'Medical Examination'!A988:M3323,11,0)</f>
        <v>1</v>
      </c>
      <c r="I989" s="27" t="str">
        <f>VLOOKUP(A989,'Medical Examination'!A988:M3323,10,0)</f>
        <v>No</v>
      </c>
      <c r="J989" s="27" t="str">
        <f>VLOOKUP(A989,'Medical Examination'!A988:M3323,12,0)</f>
        <v>Obesity</v>
      </c>
      <c r="K989" s="27" t="str">
        <f>VLOOKUP(A989,'Medical Examination'!A988:M3323,13,0)</f>
        <v>Normal</v>
      </c>
      <c r="L989" s="27" t="str">
        <f>VLOOKUP(A989,'Hospitalisation Details'!A988:R3331,17,0)</f>
        <v>10-Dec-1995</v>
      </c>
      <c r="M989" s="28">
        <f>VLOOKUP(A989,'Hospitalisation Details'!$A$1:$R$2344,6,0)</f>
        <v>11318.57</v>
      </c>
      <c r="N989" s="27" t="str">
        <f>VLOOKUP(A989,'Hospitalisation Details'!$A$1:$R$2344,14,0)</f>
        <v>tier - 3</v>
      </c>
      <c r="O989" s="27" t="str">
        <f>VLOOKUP(A989,'Hospitalisation Details'!$A$1:$R$2344,15,0)</f>
        <v>tier - 2</v>
      </c>
      <c r="P989" s="27" t="str">
        <f>VLOOKUP(A989,'Hospitalisation Details'!$A$1:$R$2344,16,0)</f>
        <v>R1026</v>
      </c>
      <c r="Q989" s="37">
        <f>VLOOKUP(A989,'Hospitalisation Details'!A988:R3331,18,0)</f>
        <v>27.49414652567976</v>
      </c>
    </row>
    <row r="990" spans="1:17" x14ac:dyDescent="0.25">
      <c r="A990" s="27" t="s">
        <v>1978</v>
      </c>
      <c r="B990" s="27" t="str">
        <f>VLOOKUP(A990,'Customer Name'!A989:E3324,4,0)</f>
        <v>Jasmine P.</v>
      </c>
      <c r="C990" s="27">
        <f>VLOOKUP(A990,Table7[#All],2,0)</f>
        <v>24.91</v>
      </c>
      <c r="D990" s="27">
        <f>VLOOKUP(A990,Table7[#All],3,0)</f>
        <v>7.33</v>
      </c>
      <c r="E990" s="27" t="str">
        <f>VLOOKUP(A990,Table7[#All],4,0)</f>
        <v>yes</v>
      </c>
      <c r="F990" s="27" t="str">
        <f>VLOOKUP(A990,Table7[#All],5,0)</f>
        <v>No</v>
      </c>
      <c r="G990" s="27" t="str">
        <f>VLOOKUP(A990,Table7[#All],6,0)</f>
        <v>Yes</v>
      </c>
      <c r="H990" s="27">
        <f>VLOOKUP(A990,'Medical Examination'!A989:M3324,11,0)</f>
        <v>1</v>
      </c>
      <c r="I990" s="27" t="str">
        <f>VLOOKUP(A990,'Medical Examination'!A989:M3324,10,0)</f>
        <v>No</v>
      </c>
      <c r="J990" s="27" t="str">
        <f>VLOOKUP(A990,'Medical Examination'!A989:M3324,12,0)</f>
        <v>Normal Weight</v>
      </c>
      <c r="K990" s="27" t="str">
        <f>VLOOKUP(A990,'Medical Examination'!A989:M3324,13,0)</f>
        <v>Diabetes</v>
      </c>
      <c r="L990" s="27" t="str">
        <f>VLOOKUP(A990,'Hospitalisation Details'!A989:R3332,17,0)</f>
        <v>22-Nov-1963</v>
      </c>
      <c r="M990" s="28">
        <f>VLOOKUP(A990,'Hospitalisation Details'!$A$1:$R$2344,6,0)</f>
        <v>11312.33</v>
      </c>
      <c r="N990" s="27" t="str">
        <f>VLOOKUP(A990,'Hospitalisation Details'!$A$1:$R$2344,14,0)</f>
        <v>tier - 3</v>
      </c>
      <c r="O990" s="27" t="str">
        <f>VLOOKUP(A990,'Hospitalisation Details'!$A$1:$R$2344,15,0)</f>
        <v>tier - 3</v>
      </c>
      <c r="P990" s="27" t="str">
        <f>VLOOKUP(A990,'Hospitalisation Details'!$A$1:$R$2344,16,0)</f>
        <v>R1012</v>
      </c>
      <c r="Q990" s="37">
        <f>VLOOKUP(A990,'Hospitalisation Details'!A989:R3332,18,0)</f>
        <v>59.543447037701974</v>
      </c>
    </row>
    <row r="991" spans="1:17" x14ac:dyDescent="0.25">
      <c r="A991" s="27" t="s">
        <v>1980</v>
      </c>
      <c r="B991" s="27" t="str">
        <f>VLOOKUP(A991,'Customer Name'!A990:E3325,4,0)</f>
        <v>Jennifer</v>
      </c>
      <c r="C991" s="27">
        <f>VLOOKUP(A991,Table7[#All],2,0)</f>
        <v>27.645</v>
      </c>
      <c r="D991" s="27">
        <f>VLOOKUP(A991,Table7[#All],3,0)</f>
        <v>10.56</v>
      </c>
      <c r="E991" s="27" t="str">
        <f>VLOOKUP(A991,Table7[#All],4,0)</f>
        <v>No</v>
      </c>
      <c r="F991" s="27" t="str">
        <f>VLOOKUP(A991,Table7[#All],5,0)</f>
        <v>No</v>
      </c>
      <c r="G991" s="27" t="str">
        <f>VLOOKUP(A991,Table7[#All],6,0)</f>
        <v>No</v>
      </c>
      <c r="H991" s="27">
        <f>VLOOKUP(A991,'Medical Examination'!A990:M3325,11,0)</f>
        <v>0</v>
      </c>
      <c r="I991" s="27" t="str">
        <f>VLOOKUP(A991,'Medical Examination'!A990:M3325,10,0)</f>
        <v>No</v>
      </c>
      <c r="J991" s="27" t="str">
        <f>VLOOKUP(A991,'Medical Examination'!A990:M3325,12,0)</f>
        <v>Overweight</v>
      </c>
      <c r="K991" s="27" t="str">
        <f>VLOOKUP(A991,'Medical Examination'!A990:M3325,13,0)</f>
        <v>Diabetes</v>
      </c>
      <c r="L991" s="27" t="str">
        <f>VLOOKUP(A991,'Hospitalisation Details'!A990:R3333,17,0)</f>
        <v>6-Oct-1968</v>
      </c>
      <c r="M991" s="28">
        <f>VLOOKUP(A991,'Hospitalisation Details'!$A$1:$R$2344,6,0)</f>
        <v>11305.93</v>
      </c>
      <c r="N991" s="27" t="str">
        <f>VLOOKUP(A991,'Hospitalisation Details'!$A$1:$R$2344,14,0)</f>
        <v>tier - 3</v>
      </c>
      <c r="O991" s="27" t="str">
        <f>VLOOKUP(A991,'Hospitalisation Details'!$A$1:$R$2344,15,0)</f>
        <v>tier - 1</v>
      </c>
      <c r="P991" s="27" t="str">
        <f>VLOOKUP(A991,'Hospitalisation Details'!$A$1:$R$2344,16,0)</f>
        <v>R1012</v>
      </c>
      <c r="Q991" s="37">
        <f>VLOOKUP(A991,'Hospitalisation Details'!A990:R3333,18,0)</f>
        <v>54.669404517453799</v>
      </c>
    </row>
    <row r="992" spans="1:17" x14ac:dyDescent="0.25">
      <c r="A992" s="27" t="s">
        <v>1982</v>
      </c>
      <c r="B992" s="27" t="str">
        <f>VLOOKUP(A992,'Customer Name'!A991:E3326,4,0)</f>
        <v>Tracie</v>
      </c>
      <c r="C992" s="27">
        <f>VLOOKUP(A992,Table7[#All],2,0)</f>
        <v>33.700000000000003</v>
      </c>
      <c r="D992" s="27">
        <f>VLOOKUP(A992,Table7[#All],3,0)</f>
        <v>4.01</v>
      </c>
      <c r="E992" s="27" t="str">
        <f>VLOOKUP(A992,Table7[#All],4,0)</f>
        <v>No</v>
      </c>
      <c r="F992" s="27" t="str">
        <f>VLOOKUP(A992,Table7[#All],5,0)</f>
        <v>No</v>
      </c>
      <c r="G992" s="27" t="str">
        <f>VLOOKUP(A992,Table7[#All],6,0)</f>
        <v>No</v>
      </c>
      <c r="H992" s="27">
        <f>VLOOKUP(A992,'Medical Examination'!A991:M3326,11,0)</f>
        <v>2</v>
      </c>
      <c r="I992" s="27" t="str">
        <f>VLOOKUP(A992,'Medical Examination'!A991:M3326,10,0)</f>
        <v>No</v>
      </c>
      <c r="J992" s="27" t="str">
        <f>VLOOKUP(A992,'Medical Examination'!A991:M3326,12,0)</f>
        <v>Obesity</v>
      </c>
      <c r="K992" s="27" t="str">
        <f>VLOOKUP(A992,'Medical Examination'!A991:M3326,13,0)</f>
        <v>Normal</v>
      </c>
      <c r="L992" s="27" t="str">
        <f>VLOOKUP(A992,'Hospitalisation Details'!A991:R3334,17,0)</f>
        <v>25-Sep-1972</v>
      </c>
      <c r="M992" s="28">
        <f>VLOOKUP(A992,'Hospitalisation Details'!$A$1:$R$2344,6,0)</f>
        <v>11299.34</v>
      </c>
      <c r="N992" s="27" t="str">
        <f>VLOOKUP(A992,'Hospitalisation Details'!$A$1:$R$2344,14,0)</f>
        <v>tier - 3</v>
      </c>
      <c r="O992" s="27" t="str">
        <f>VLOOKUP(A992,'Hospitalisation Details'!$A$1:$R$2344,15,0)</f>
        <v>tier - 2</v>
      </c>
      <c r="P992" s="27" t="str">
        <f>VLOOKUP(A992,'Hospitalisation Details'!$A$1:$R$2344,16,0)</f>
        <v>R1011</v>
      </c>
      <c r="Q992" s="37">
        <f>VLOOKUP(A992,'Hospitalisation Details'!A991:R3334,18,0)</f>
        <v>50.699520876112253</v>
      </c>
    </row>
    <row r="993" spans="1:17" x14ac:dyDescent="0.25">
      <c r="A993" s="27" t="s">
        <v>1984</v>
      </c>
      <c r="B993" s="27" t="str">
        <f>VLOOKUP(A993,'Customer Name'!A992:E3327,4,0)</f>
        <v>Tristan D.</v>
      </c>
      <c r="C993" s="27">
        <f>VLOOKUP(A993,Table7[#All],2,0)</f>
        <v>38.93</v>
      </c>
      <c r="D993" s="27">
        <f>VLOOKUP(A993,Table7[#All],3,0)</f>
        <v>5.64</v>
      </c>
      <c r="E993" s="27" t="str">
        <f>VLOOKUP(A993,Table7[#All],4,0)</f>
        <v>yes</v>
      </c>
      <c r="F993" s="27" t="str">
        <f>VLOOKUP(A993,Table7[#All],5,0)</f>
        <v>No</v>
      </c>
      <c r="G993" s="27" t="str">
        <f>VLOOKUP(A993,Table7[#All],6,0)</f>
        <v>No</v>
      </c>
      <c r="H993" s="27">
        <f>VLOOKUP(A993,'Medical Examination'!A992:M3327,11,0)</f>
        <v>1</v>
      </c>
      <c r="I993" s="27" t="str">
        <f>VLOOKUP(A993,'Medical Examination'!A992:M3327,10,0)</f>
        <v>No</v>
      </c>
      <c r="J993" s="27" t="str">
        <f>VLOOKUP(A993,'Medical Examination'!A992:M3327,12,0)</f>
        <v>Obesity</v>
      </c>
      <c r="K993" s="27" t="str">
        <f>VLOOKUP(A993,'Medical Examination'!A992:M3327,13,0)</f>
        <v>Normal</v>
      </c>
      <c r="L993" s="27" t="str">
        <f>VLOOKUP(A993,'Hospitalisation Details'!A992:R3335,17,0)</f>
        <v>14-Nov-1988</v>
      </c>
      <c r="M993" s="28">
        <f>VLOOKUP(A993,'Hospitalisation Details'!$A$1:$R$2344,6,0)</f>
        <v>11294.57</v>
      </c>
      <c r="N993" s="27" t="str">
        <f>VLOOKUP(A993,'Hospitalisation Details'!$A$1:$R$2344,14,0)</f>
        <v>tier - 3</v>
      </c>
      <c r="O993" s="27" t="str">
        <f>VLOOKUP(A993,'Hospitalisation Details'!$A$1:$R$2344,15,0)</f>
        <v>tier - 1</v>
      </c>
      <c r="P993" s="27" t="str">
        <f>VLOOKUP(A993,'Hospitalisation Details'!$A$1:$R$2344,16,0)</f>
        <v>R1022</v>
      </c>
      <c r="Q993" s="37">
        <f>VLOOKUP(A993,'Hospitalisation Details'!A992:R3335,18,0)</f>
        <v>34.562628336755644</v>
      </c>
    </row>
    <row r="994" spans="1:17" x14ac:dyDescent="0.25">
      <c r="A994" s="27" t="s">
        <v>1986</v>
      </c>
      <c r="B994" s="27" t="str">
        <f>VLOOKUP(A994,'Customer Name'!A993:E3328,4,0)</f>
        <v>Peiweng</v>
      </c>
      <c r="C994" s="27">
        <f>VLOOKUP(A994,Table7[#All],2,0)</f>
        <v>32.774999999999999</v>
      </c>
      <c r="D994" s="27">
        <f>VLOOKUP(A994,Table7[#All],3,0)</f>
        <v>8.02</v>
      </c>
      <c r="E994" s="27" t="str">
        <f>VLOOKUP(A994,Table7[#All],4,0)</f>
        <v>yes</v>
      </c>
      <c r="F994" s="27" t="str">
        <f>VLOOKUP(A994,Table7[#All],5,0)</f>
        <v>No</v>
      </c>
      <c r="G994" s="27" t="str">
        <f>VLOOKUP(A994,Table7[#All],6,0)</f>
        <v>No</v>
      </c>
      <c r="H994" s="27">
        <f>VLOOKUP(A994,'Medical Examination'!A993:M3328,11,0)</f>
        <v>2</v>
      </c>
      <c r="I994" s="27" t="str">
        <f>VLOOKUP(A994,'Medical Examination'!A993:M3328,10,0)</f>
        <v>No</v>
      </c>
      <c r="J994" s="27" t="str">
        <f>VLOOKUP(A994,'Medical Examination'!A993:M3328,12,0)</f>
        <v>Obesity</v>
      </c>
      <c r="K994" s="27" t="str">
        <f>VLOOKUP(A994,'Medical Examination'!A993:M3328,13,0)</f>
        <v>Diabetes</v>
      </c>
      <c r="L994" s="27" t="str">
        <f>VLOOKUP(A994,'Hospitalisation Details'!A993:R3336,17,0)</f>
        <v>22-Jun-1970</v>
      </c>
      <c r="M994" s="28">
        <f>VLOOKUP(A994,'Hospitalisation Details'!$A$1:$R$2344,6,0)</f>
        <v>11289.11</v>
      </c>
      <c r="N994" s="27" t="str">
        <f>VLOOKUP(A994,'Hospitalisation Details'!$A$1:$R$2344,14,0)</f>
        <v>tier - 3</v>
      </c>
      <c r="O994" s="27" t="str">
        <f>VLOOKUP(A994,'Hospitalisation Details'!$A$1:$R$2344,15,0)</f>
        <v>tier - 1</v>
      </c>
      <c r="P994" s="27" t="str">
        <f>VLOOKUP(A994,'Hospitalisation Details'!$A$1:$R$2344,16,0)</f>
        <v>R1012</v>
      </c>
      <c r="Q994" s="37">
        <f>VLOOKUP(A994,'Hospitalisation Details'!A993:R3336,18,0)</f>
        <v>52.962328246210006</v>
      </c>
    </row>
    <row r="995" spans="1:17" x14ac:dyDescent="0.25">
      <c r="A995" s="27" t="s">
        <v>1988</v>
      </c>
      <c r="B995" s="27" t="str">
        <f>VLOOKUP(A995,'Customer Name'!A994:E3329,4,0)</f>
        <v>Theresa M.</v>
      </c>
      <c r="C995" s="27">
        <f>VLOOKUP(A995,Table7[#All],2,0)</f>
        <v>29.83</v>
      </c>
      <c r="D995" s="27">
        <f>VLOOKUP(A995,Table7[#All],3,0)</f>
        <v>7.2</v>
      </c>
      <c r="E995" s="27" t="str">
        <f>VLOOKUP(A995,Table7[#All],4,0)</f>
        <v>yes</v>
      </c>
      <c r="F995" s="27" t="str">
        <f>VLOOKUP(A995,Table7[#All],5,0)</f>
        <v>No</v>
      </c>
      <c r="G995" s="27" t="str">
        <f>VLOOKUP(A995,Table7[#All],6,0)</f>
        <v>No</v>
      </c>
      <c r="H995" s="27">
        <f>VLOOKUP(A995,'Medical Examination'!A994:M3329,11,0)</f>
        <v>0</v>
      </c>
      <c r="I995" s="27" t="str">
        <f>VLOOKUP(A995,'Medical Examination'!A994:M3329,10,0)</f>
        <v>No</v>
      </c>
      <c r="J995" s="27" t="str">
        <f>VLOOKUP(A995,'Medical Examination'!A994:M3329,12,0)</f>
        <v>Overweight</v>
      </c>
      <c r="K995" s="27" t="str">
        <f>VLOOKUP(A995,'Medical Examination'!A994:M3329,13,0)</f>
        <v>Diabetes</v>
      </c>
      <c r="L995" s="27" t="str">
        <f>VLOOKUP(A995,'Hospitalisation Details'!A994:R3337,17,0)</f>
        <v>14-Jun-1967</v>
      </c>
      <c r="M995" s="28">
        <f>VLOOKUP(A995,'Hospitalisation Details'!$A$1:$R$2344,6,0)</f>
        <v>11286.54</v>
      </c>
      <c r="N995" s="27" t="str">
        <f>VLOOKUP(A995,'Hospitalisation Details'!$A$1:$R$2344,14,0)</f>
        <v>tier - 3</v>
      </c>
      <c r="O995" s="27" t="str">
        <f>VLOOKUP(A995,'Hospitalisation Details'!$A$1:$R$2344,15,0)</f>
        <v>tier - 3</v>
      </c>
      <c r="P995" s="27" t="str">
        <f>VLOOKUP(A995,'Hospitalisation Details'!$A$1:$R$2344,16,0)</f>
        <v>R1024</v>
      </c>
      <c r="Q995" s="37">
        <f>VLOOKUP(A995,'Hospitalisation Details'!A994:R3337,18,0)</f>
        <v>55.98424516067054</v>
      </c>
    </row>
    <row r="996" spans="1:17" x14ac:dyDescent="0.25">
      <c r="A996" s="27" t="s">
        <v>1990</v>
      </c>
      <c r="B996" s="27" t="str">
        <f>VLOOKUP(A996,'Customer Name'!A995:E3330,4,0)</f>
        <v>Daniel J</v>
      </c>
      <c r="C996" s="27">
        <f>VLOOKUP(A996,Table7[#All],2,0)</f>
        <v>28.31</v>
      </c>
      <c r="D996" s="27">
        <f>VLOOKUP(A996,Table7[#All],3,0)</f>
        <v>4.55</v>
      </c>
      <c r="E996" s="27" t="str">
        <f>VLOOKUP(A996,Table7[#All],4,0)</f>
        <v>No</v>
      </c>
      <c r="F996" s="27" t="str">
        <f>VLOOKUP(A996,Table7[#All],5,0)</f>
        <v>yes</v>
      </c>
      <c r="G996" s="27" t="str">
        <f>VLOOKUP(A996,Table7[#All],6,0)</f>
        <v>No</v>
      </c>
      <c r="H996" s="27">
        <f>VLOOKUP(A996,'Medical Examination'!A995:M3330,11,0)</f>
        <v>1</v>
      </c>
      <c r="I996" s="27" t="str">
        <f>VLOOKUP(A996,'Medical Examination'!A995:M3330,10,0)</f>
        <v>No</v>
      </c>
      <c r="J996" s="27" t="str">
        <f>VLOOKUP(A996,'Medical Examination'!A995:M3330,12,0)</f>
        <v>Overweight</v>
      </c>
      <c r="K996" s="27" t="str">
        <f>VLOOKUP(A996,'Medical Examination'!A995:M3330,13,0)</f>
        <v>Normal</v>
      </c>
      <c r="L996" s="27" t="str">
        <f>VLOOKUP(A996,'Hospitalisation Details'!A995:R3338,17,0)</f>
        <v>4-Oct-2004</v>
      </c>
      <c r="M996" s="28">
        <f>VLOOKUP(A996,'Hospitalisation Details'!$A$1:$R$2344,6,0)</f>
        <v>11272.33</v>
      </c>
      <c r="N996" s="27" t="str">
        <f>VLOOKUP(A996,'Hospitalisation Details'!$A$1:$R$2344,14,0)</f>
        <v>tier - 3</v>
      </c>
      <c r="O996" s="27" t="str">
        <f>VLOOKUP(A996,'Hospitalisation Details'!$A$1:$R$2344,15,0)</f>
        <v>tier - 2</v>
      </c>
      <c r="P996" s="27" t="str">
        <f>VLOOKUP(A996,'Hospitalisation Details'!$A$1:$R$2344,16,0)</f>
        <v>R1019</v>
      </c>
      <c r="Q996" s="37">
        <f>VLOOKUP(A996,'Hospitalisation Details'!A995:R3338,18,0)</f>
        <v>18.674880219028061</v>
      </c>
    </row>
    <row r="997" spans="1:17" x14ac:dyDescent="0.25">
      <c r="A997" s="27" t="s">
        <v>1992</v>
      </c>
      <c r="B997" s="27" t="str">
        <f>VLOOKUP(A997,'Customer Name'!A996:E3331,4,0)</f>
        <v>.  Courtney M.</v>
      </c>
      <c r="C997" s="27">
        <f>VLOOKUP(A997,Table7[#All],2,0)</f>
        <v>29.79</v>
      </c>
      <c r="D997" s="27">
        <f>VLOOKUP(A997,Table7[#All],3,0)</f>
        <v>9.0299999999999994</v>
      </c>
      <c r="E997" s="27" t="str">
        <f>VLOOKUP(A997,Table7[#All],4,0)</f>
        <v>No</v>
      </c>
      <c r="F997" s="27" t="str">
        <f>VLOOKUP(A997,Table7[#All],5,0)</f>
        <v>No</v>
      </c>
      <c r="G997" s="27" t="str">
        <f>VLOOKUP(A997,Table7[#All],6,0)</f>
        <v>No</v>
      </c>
      <c r="H997" s="27">
        <f>VLOOKUP(A997,'Medical Examination'!A996:M3331,11,0)</f>
        <v>0</v>
      </c>
      <c r="I997" s="27" t="str">
        <f>VLOOKUP(A997,'Medical Examination'!A996:M3331,10,0)</f>
        <v>No</v>
      </c>
      <c r="J997" s="27" t="str">
        <f>VLOOKUP(A997,'Medical Examination'!A996:M3331,12,0)</f>
        <v>Overweight</v>
      </c>
      <c r="K997" s="27" t="str">
        <f>VLOOKUP(A997,'Medical Examination'!A996:M3331,13,0)</f>
        <v>Diabetes</v>
      </c>
      <c r="L997" s="27" t="str">
        <f>VLOOKUP(A997,'Hospitalisation Details'!A996:R3339,17,0)</f>
        <v>26-Dec-1971</v>
      </c>
      <c r="M997" s="28">
        <f>VLOOKUP(A997,'Hospitalisation Details'!$A$1:$R$2344,6,0)</f>
        <v>11265.71</v>
      </c>
      <c r="N997" s="27" t="str">
        <f>VLOOKUP(A997,'Hospitalisation Details'!$A$1:$R$2344,14,0)</f>
        <v>tier - 3</v>
      </c>
      <c r="O997" s="27" t="str">
        <f>VLOOKUP(A997,'Hospitalisation Details'!$A$1:$R$2344,15,0)</f>
        <v>tier - 1</v>
      </c>
      <c r="P997" s="27" t="str">
        <f>VLOOKUP(A997,'Hospitalisation Details'!$A$1:$R$2344,16,0)</f>
        <v>R1025</v>
      </c>
      <c r="Q997" s="37">
        <f>VLOOKUP(A997,'Hospitalisation Details'!A996:R3339,18,0)</f>
        <v>51.450356441781175</v>
      </c>
    </row>
    <row r="998" spans="1:17" x14ac:dyDescent="0.25">
      <c r="A998" s="27" t="s">
        <v>1994</v>
      </c>
      <c r="B998" s="27" t="str">
        <f>VLOOKUP(A998,'Customer Name'!A997:E3332,4,0)</f>
        <v>Jose A.</v>
      </c>
      <c r="C998" s="27">
        <f>VLOOKUP(A998,Table7[#All],2,0)</f>
        <v>36.6</v>
      </c>
      <c r="D998" s="27">
        <f>VLOOKUP(A998,Table7[#All],3,0)</f>
        <v>5.2</v>
      </c>
      <c r="E998" s="27" t="str">
        <f>VLOOKUP(A998,Table7[#All],4,0)</f>
        <v>yes</v>
      </c>
      <c r="F998" s="27" t="str">
        <f>VLOOKUP(A998,Table7[#All],5,0)</f>
        <v>No</v>
      </c>
      <c r="G998" s="27" t="str">
        <f>VLOOKUP(A998,Table7[#All],6,0)</f>
        <v>Yes</v>
      </c>
      <c r="H998" s="27">
        <f>VLOOKUP(A998,'Medical Examination'!A997:M3332,11,0)</f>
        <v>1</v>
      </c>
      <c r="I998" s="27" t="str">
        <f>VLOOKUP(A998,'Medical Examination'!A997:M3332,10,0)</f>
        <v>No</v>
      </c>
      <c r="J998" s="27" t="str">
        <f>VLOOKUP(A998,'Medical Examination'!A997:M3332,12,0)</f>
        <v>Obesity</v>
      </c>
      <c r="K998" s="27" t="str">
        <f>VLOOKUP(A998,'Medical Examination'!A997:M3332,13,0)</f>
        <v>Normal</v>
      </c>
      <c r="L998" s="27" t="str">
        <f>VLOOKUP(A998,'Hospitalisation Details'!A997:R3340,17,0)</f>
        <v>11-Oct-1969</v>
      </c>
      <c r="M998" s="28">
        <f>VLOOKUP(A998,'Hospitalisation Details'!$A$1:$R$2344,6,0)</f>
        <v>11264.54</v>
      </c>
      <c r="N998" s="27" t="str">
        <f>VLOOKUP(A998,'Hospitalisation Details'!$A$1:$R$2344,14,0)</f>
        <v>tier - 3</v>
      </c>
      <c r="O998" s="27" t="str">
        <f>VLOOKUP(A998,'Hospitalisation Details'!$A$1:$R$2344,15,0)</f>
        <v>tier - 2</v>
      </c>
      <c r="P998" s="27" t="str">
        <f>VLOOKUP(A998,'Hospitalisation Details'!$A$1:$R$2344,16,0)</f>
        <v>R1011</v>
      </c>
      <c r="Q998" s="37">
        <f>VLOOKUP(A998,'Hospitalisation Details'!A997:R3340,18,0)</f>
        <v>53.658403026682592</v>
      </c>
    </row>
    <row r="999" spans="1:17" x14ac:dyDescent="0.25">
      <c r="A999" s="27" t="s">
        <v>1996</v>
      </c>
      <c r="B999" s="27" t="str">
        <f>VLOOKUP(A999,'Customer Name'!A998:E3333,4,0)</f>
        <v>.  Lauren</v>
      </c>
      <c r="C999" s="27">
        <f>VLOOKUP(A999,Table7[#All],2,0)</f>
        <v>35.93</v>
      </c>
      <c r="D999" s="27">
        <f>VLOOKUP(A999,Table7[#All],3,0)</f>
        <v>8.3000000000000007</v>
      </c>
      <c r="E999" s="27" t="str">
        <f>VLOOKUP(A999,Table7[#All],4,0)</f>
        <v>yes</v>
      </c>
      <c r="F999" s="27" t="str">
        <f>VLOOKUP(A999,Table7[#All],5,0)</f>
        <v>No</v>
      </c>
      <c r="G999" s="27" t="str">
        <f>VLOOKUP(A999,Table7[#All],6,0)</f>
        <v>No</v>
      </c>
      <c r="H999" s="27">
        <f>VLOOKUP(A999,'Medical Examination'!A998:M3333,11,0)</f>
        <v>0</v>
      </c>
      <c r="I999" s="27" t="str">
        <f>VLOOKUP(A999,'Medical Examination'!A998:M3333,10,0)</f>
        <v>No</v>
      </c>
      <c r="J999" s="27" t="str">
        <f>VLOOKUP(A999,'Medical Examination'!A998:M3333,12,0)</f>
        <v>Obesity</v>
      </c>
      <c r="K999" s="27" t="str">
        <f>VLOOKUP(A999,'Medical Examination'!A998:M3333,13,0)</f>
        <v>Diabetes</v>
      </c>
      <c r="L999" s="27" t="str">
        <f>VLOOKUP(A999,'Hospitalisation Details'!A998:R3341,17,0)</f>
        <v>2-Oct-1981</v>
      </c>
      <c r="M999" s="28">
        <f>VLOOKUP(A999,'Hospitalisation Details'!$A$1:$R$2344,6,0)</f>
        <v>11255.29</v>
      </c>
      <c r="N999" s="27" t="str">
        <f>VLOOKUP(A999,'Hospitalisation Details'!$A$1:$R$2344,14,0)</f>
        <v>tier - 3</v>
      </c>
      <c r="O999" s="27" t="str">
        <f>VLOOKUP(A999,'Hospitalisation Details'!$A$1:$R$2344,15,0)</f>
        <v>tier - 1</v>
      </c>
      <c r="P999" s="27" t="str">
        <f>VLOOKUP(A999,'Hospitalisation Details'!$A$1:$R$2344,16,0)</f>
        <v>R1026</v>
      </c>
      <c r="Q999" s="37">
        <f>VLOOKUP(A999,'Hospitalisation Details'!A998:R3341,18,0)</f>
        <v>41.683030881884747</v>
      </c>
    </row>
    <row r="1000" spans="1:17" x14ac:dyDescent="0.25">
      <c r="A1000" s="27" t="s">
        <v>1998</v>
      </c>
      <c r="B1000" s="27" t="str">
        <f>VLOOKUP(A1000,'Customer Name'!A999:E3334,4,0)</f>
        <v>Jonathon M.</v>
      </c>
      <c r="C1000" s="27">
        <f>VLOOKUP(A1000,Table7[#All],2,0)</f>
        <v>28.6</v>
      </c>
      <c r="D1000" s="27">
        <f>VLOOKUP(A1000,Table7[#All],3,0)</f>
        <v>5.56</v>
      </c>
      <c r="E1000" s="27" t="str">
        <f>VLOOKUP(A1000,Table7[#All],4,0)</f>
        <v>yes</v>
      </c>
      <c r="F1000" s="27" t="str">
        <f>VLOOKUP(A1000,Table7[#All],5,0)</f>
        <v>No</v>
      </c>
      <c r="G1000" s="27" t="str">
        <f>VLOOKUP(A1000,Table7[#All],6,0)</f>
        <v>Yes</v>
      </c>
      <c r="H1000" s="27">
        <f>VLOOKUP(A1000,'Medical Examination'!A999:M3334,11,0)</f>
        <v>1</v>
      </c>
      <c r="I1000" s="27" t="str">
        <f>VLOOKUP(A1000,'Medical Examination'!A999:M3334,10,0)</f>
        <v>No</v>
      </c>
      <c r="J1000" s="27" t="str">
        <f>VLOOKUP(A1000,'Medical Examination'!A999:M3334,12,0)</f>
        <v>Overweight</v>
      </c>
      <c r="K1000" s="27" t="str">
        <f>VLOOKUP(A1000,'Medical Examination'!A999:M3334,13,0)</f>
        <v>Normal</v>
      </c>
      <c r="L1000" s="27" t="str">
        <f>VLOOKUP(A1000,'Hospitalisation Details'!A999:R3342,17,0)</f>
        <v>20-Aug-1969</v>
      </c>
      <c r="M1000" s="28">
        <f>VLOOKUP(A1000,'Hospitalisation Details'!$A$1:$R$2344,6,0)</f>
        <v>11253.42</v>
      </c>
      <c r="N1000" s="27" t="str">
        <f>VLOOKUP(A1000,'Hospitalisation Details'!$A$1:$R$2344,14,0)</f>
        <v>tier - 3</v>
      </c>
      <c r="O1000" s="27" t="str">
        <f>VLOOKUP(A1000,'Hospitalisation Details'!$A$1:$R$2344,15,0)</f>
        <v>tier - 1</v>
      </c>
      <c r="P1000" s="27" t="str">
        <f>VLOOKUP(A1000,'Hospitalisation Details'!$A$1:$R$2344,16,0)</f>
        <v>R1011</v>
      </c>
      <c r="Q1000" s="37">
        <f>VLOOKUP(A1000,'Hospitalisation Details'!A999:R3342,18,0)</f>
        <v>53.800776583034647</v>
      </c>
    </row>
    <row r="1001" spans="1:17" x14ac:dyDescent="0.25">
      <c r="A1001" s="27" t="s">
        <v>2000</v>
      </c>
      <c r="B1001" s="27" t="str">
        <f>VLOOKUP(A1001,'Customer Name'!A1000:E3335,4,0)</f>
        <v>.  Stephanie A</v>
      </c>
      <c r="C1001" s="27">
        <f>VLOOKUP(A1001,Table7[#All],2,0)</f>
        <v>39.17</v>
      </c>
      <c r="D1001" s="27">
        <f>VLOOKUP(A1001,Table7[#All],3,0)</f>
        <v>4.1500000000000004</v>
      </c>
      <c r="E1001" s="27" t="str">
        <f>VLOOKUP(A1001,Table7[#All],4,0)</f>
        <v>No</v>
      </c>
      <c r="F1001" s="27" t="str">
        <f>VLOOKUP(A1001,Table7[#All],5,0)</f>
        <v>No</v>
      </c>
      <c r="G1001" s="27" t="str">
        <f>VLOOKUP(A1001,Table7[#All],6,0)</f>
        <v>No</v>
      </c>
      <c r="H1001" s="27">
        <f>VLOOKUP(A1001,'Medical Examination'!A1000:M3335,11,0)</f>
        <v>0</v>
      </c>
      <c r="I1001" s="27" t="str">
        <f>VLOOKUP(A1001,'Medical Examination'!A1000:M3335,10,0)</f>
        <v>No</v>
      </c>
      <c r="J1001" s="27" t="str">
        <f>VLOOKUP(A1001,'Medical Examination'!A1000:M3335,12,0)</f>
        <v>Obesity</v>
      </c>
      <c r="K1001" s="27" t="str">
        <f>VLOOKUP(A1001,'Medical Examination'!A1000:M3335,13,0)</f>
        <v>Normal</v>
      </c>
      <c r="L1001" s="27" t="str">
        <f>VLOOKUP(A1001,'Hospitalisation Details'!A1000:R3343,17,0)</f>
        <v>17-Dec-1989</v>
      </c>
      <c r="M1001" s="28">
        <f>VLOOKUP(A1001,'Hospitalisation Details'!$A$1:$R$2344,6,0)</f>
        <v>11250.43</v>
      </c>
      <c r="N1001" s="27" t="str">
        <f>VLOOKUP(A1001,'Hospitalisation Details'!$A$1:$R$2344,14,0)</f>
        <v>tier - 3</v>
      </c>
      <c r="O1001" s="27" t="str">
        <f>VLOOKUP(A1001,'Hospitalisation Details'!$A$1:$R$2344,15,0)</f>
        <v>tier - 2</v>
      </c>
      <c r="P1001" s="27" t="str">
        <f>VLOOKUP(A1001,'Hospitalisation Details'!$A$1:$R$2344,16,0)</f>
        <v>R1026</v>
      </c>
      <c r="Q1001" s="37">
        <f>VLOOKUP(A1001,'Hospitalisation Details'!A1000:R3343,18,0)</f>
        <v>33.474927638269577</v>
      </c>
    </row>
    <row r="1002" spans="1:17" x14ac:dyDescent="0.25">
      <c r="A1002" s="27" t="s">
        <v>2002</v>
      </c>
      <c r="B1002" s="27" t="str">
        <f>VLOOKUP(A1002,'Customer Name'!A1001:E3336,4,0)</f>
        <v>Patrick</v>
      </c>
      <c r="C1002" s="27">
        <f>VLOOKUP(A1002,Table7[#All],2,0)</f>
        <v>26.41</v>
      </c>
      <c r="D1002" s="27">
        <f>VLOOKUP(A1002,Table7[#All],3,0)</f>
        <v>5.99</v>
      </c>
      <c r="E1002" s="27" t="str">
        <f>VLOOKUP(A1002,Table7[#All],4,0)</f>
        <v>yes</v>
      </c>
      <c r="F1002" s="27" t="str">
        <f>VLOOKUP(A1002,Table7[#All],5,0)</f>
        <v>No</v>
      </c>
      <c r="G1002" s="27" t="str">
        <f>VLOOKUP(A1002,Table7[#All],6,0)</f>
        <v>Yes</v>
      </c>
      <c r="H1002" s="27">
        <f>VLOOKUP(A1002,'Medical Examination'!A1001:M3336,11,0)</f>
        <v>1</v>
      </c>
      <c r="I1002" s="27" t="str">
        <f>VLOOKUP(A1002,'Medical Examination'!A1001:M3336,10,0)</f>
        <v>No</v>
      </c>
      <c r="J1002" s="27" t="str">
        <f>VLOOKUP(A1002,'Medical Examination'!A1001:M3336,12,0)</f>
        <v>Overweight</v>
      </c>
      <c r="K1002" s="27" t="str">
        <f>VLOOKUP(A1002,'Medical Examination'!A1001:M3336,13,0)</f>
        <v>Prediabetes</v>
      </c>
      <c r="L1002" s="27" t="str">
        <f>VLOOKUP(A1002,'Hospitalisation Details'!A1001:R3344,17,0)</f>
        <v>30-Dec-1969</v>
      </c>
      <c r="M1002" s="28">
        <f>VLOOKUP(A1002,'Hospitalisation Details'!$A$1:$R$2344,6,0)</f>
        <v>11244.38</v>
      </c>
      <c r="N1002" s="27" t="str">
        <f>VLOOKUP(A1002,'Hospitalisation Details'!$A$1:$R$2344,14,0)</f>
        <v>tier - 3</v>
      </c>
      <c r="O1002" s="27" t="str">
        <f>VLOOKUP(A1002,'Hospitalisation Details'!$A$1:$R$2344,15,0)</f>
        <v>tier - 1</v>
      </c>
      <c r="P1002" s="27" t="str">
        <f>VLOOKUP(A1002,'Hospitalisation Details'!$A$1:$R$2344,16,0)</f>
        <v>R1016</v>
      </c>
      <c r="Q1002" s="37">
        <f>VLOOKUP(A1002,'Hospitalisation Details'!A1001:R3344,18,0)</f>
        <v>53.43936678614098</v>
      </c>
    </row>
    <row r="1003" spans="1:17" x14ac:dyDescent="0.25">
      <c r="A1003" s="27" t="s">
        <v>2004</v>
      </c>
      <c r="B1003" s="27" t="str">
        <f>VLOOKUP(A1003,'Customer Name'!A1002:E3337,4,0)</f>
        <v>.  Krista</v>
      </c>
      <c r="C1003" s="27">
        <f>VLOOKUP(A1003,Table7[#All],2,0)</f>
        <v>30.63</v>
      </c>
      <c r="D1003" s="27">
        <f>VLOOKUP(A1003,Table7[#All],3,0)</f>
        <v>5.8</v>
      </c>
      <c r="E1003" s="27" t="str">
        <f>VLOOKUP(A1003,Table7[#All],4,0)</f>
        <v>yes</v>
      </c>
      <c r="F1003" s="27" t="str">
        <f>VLOOKUP(A1003,Table7[#All],5,0)</f>
        <v>No</v>
      </c>
      <c r="G1003" s="27" t="str">
        <f>VLOOKUP(A1003,Table7[#All],6,0)</f>
        <v>No</v>
      </c>
      <c r="H1003" s="27">
        <f>VLOOKUP(A1003,'Medical Examination'!A1002:M3337,11,0)</f>
        <v>0</v>
      </c>
      <c r="I1003" s="27" t="str">
        <f>VLOOKUP(A1003,'Medical Examination'!A1002:M3337,10,0)</f>
        <v>No</v>
      </c>
      <c r="J1003" s="27" t="str">
        <f>VLOOKUP(A1003,'Medical Examination'!A1002:M3337,12,0)</f>
        <v>Obesity</v>
      </c>
      <c r="K1003" s="27" t="str">
        <f>VLOOKUP(A1003,'Medical Examination'!A1002:M3337,13,0)</f>
        <v>Prediabetes</v>
      </c>
      <c r="L1003" s="27" t="str">
        <f>VLOOKUP(A1003,'Hospitalisation Details'!A1002:R3345,17,0)</f>
        <v>28-Jun-1976</v>
      </c>
      <c r="M1003" s="28">
        <f>VLOOKUP(A1003,'Hospitalisation Details'!$A$1:$R$2344,6,0)</f>
        <v>11217.35</v>
      </c>
      <c r="N1003" s="27" t="str">
        <f>VLOOKUP(A1003,'Hospitalisation Details'!$A$1:$R$2344,14,0)</f>
        <v>tier - 3</v>
      </c>
      <c r="O1003" s="27" t="str">
        <f>VLOOKUP(A1003,'Hospitalisation Details'!$A$1:$R$2344,15,0)</f>
        <v>tier - 2</v>
      </c>
      <c r="P1003" s="27" t="str">
        <f>VLOOKUP(A1003,'Hospitalisation Details'!$A$1:$R$2344,16,0)</f>
        <v>R1025</v>
      </c>
      <c r="Q1003" s="37">
        <f>VLOOKUP(A1003,'Hospitalisation Details'!A1002:R3345,18,0)</f>
        <v>46.943189596167009</v>
      </c>
    </row>
    <row r="1004" spans="1:17" x14ac:dyDescent="0.25">
      <c r="A1004" s="27" t="s">
        <v>2006</v>
      </c>
      <c r="B1004" s="27" t="str">
        <f>VLOOKUP(A1004,'Customer Name'!A1003:E3338,4,0)</f>
        <v>Jenessa</v>
      </c>
      <c r="C1004" s="27">
        <f>VLOOKUP(A1004,Table7[#All],2,0)</f>
        <v>31.73</v>
      </c>
      <c r="D1004" s="27">
        <f>VLOOKUP(A1004,Table7[#All],3,0)</f>
        <v>7.32</v>
      </c>
      <c r="E1004" s="27" t="str">
        <f>VLOOKUP(A1004,Table7[#All],4,0)</f>
        <v>yes</v>
      </c>
      <c r="F1004" s="27" t="str">
        <f>VLOOKUP(A1004,Table7[#All],5,0)</f>
        <v>No</v>
      </c>
      <c r="G1004" s="27" t="str">
        <f>VLOOKUP(A1004,Table7[#All],6,0)</f>
        <v>No</v>
      </c>
      <c r="H1004" s="27">
        <f>VLOOKUP(A1004,'Medical Examination'!A1003:M3338,11,0)</f>
        <v>2</v>
      </c>
      <c r="I1004" s="27" t="str">
        <f>VLOOKUP(A1004,'Medical Examination'!A1003:M3338,10,0)</f>
        <v>No</v>
      </c>
      <c r="J1004" s="27" t="str">
        <f>VLOOKUP(A1004,'Medical Examination'!A1003:M3338,12,0)</f>
        <v>Obesity</v>
      </c>
      <c r="K1004" s="27" t="str">
        <f>VLOOKUP(A1004,'Medical Examination'!A1003:M3338,13,0)</f>
        <v>Diabetes</v>
      </c>
      <c r="L1004" s="27" t="str">
        <f>VLOOKUP(A1004,'Hospitalisation Details'!A1003:R3346,17,0)</f>
        <v>14-Jun-1970</v>
      </c>
      <c r="M1004" s="28">
        <f>VLOOKUP(A1004,'Hospitalisation Details'!$A$1:$R$2344,6,0)</f>
        <v>11187.66</v>
      </c>
      <c r="N1004" s="27" t="str">
        <f>VLOOKUP(A1004,'Hospitalisation Details'!$A$1:$R$2344,14,0)</f>
        <v>tier - 3</v>
      </c>
      <c r="O1004" s="27" t="str">
        <f>VLOOKUP(A1004,'Hospitalisation Details'!$A$1:$R$2344,15,0)</f>
        <v>tier - 2</v>
      </c>
      <c r="P1004" s="27" t="str">
        <f>VLOOKUP(A1004,'Hospitalisation Details'!$A$1:$R$2344,16,0)</f>
        <v>R1012</v>
      </c>
      <c r="Q1004" s="37">
        <f>VLOOKUP(A1004,'Hospitalisation Details'!A1003:R3346,18,0)</f>
        <v>52.984231607767576</v>
      </c>
    </row>
    <row r="1005" spans="1:17" x14ac:dyDescent="0.25">
      <c r="A1005" s="27" t="s">
        <v>2008</v>
      </c>
      <c r="B1005" s="27" t="str">
        <f>VLOOKUP(A1005,'Customer Name'!A1004:E3339,4,0)</f>
        <v>Ryan M.</v>
      </c>
      <c r="C1005" s="27">
        <f>VLOOKUP(A1005,Table7[#All],2,0)</f>
        <v>30.7</v>
      </c>
      <c r="D1005" s="27">
        <f>VLOOKUP(A1005,Table7[#All],3,0)</f>
        <v>5.16</v>
      </c>
      <c r="E1005" s="27" t="str">
        <f>VLOOKUP(A1005,Table7[#All],4,0)</f>
        <v>No</v>
      </c>
      <c r="F1005" s="27" t="str">
        <f>VLOOKUP(A1005,Table7[#All],5,0)</f>
        <v>No</v>
      </c>
      <c r="G1005" s="27" t="str">
        <f>VLOOKUP(A1005,Table7[#All],6,0)</f>
        <v>No</v>
      </c>
      <c r="H1005" s="27">
        <f>VLOOKUP(A1005,'Medical Examination'!A1004:M3339,11,0)</f>
        <v>2</v>
      </c>
      <c r="I1005" s="27" t="str">
        <f>VLOOKUP(A1005,'Medical Examination'!A1004:M3339,10,0)</f>
        <v>No</v>
      </c>
      <c r="J1005" s="27" t="str">
        <f>VLOOKUP(A1005,'Medical Examination'!A1004:M3339,12,0)</f>
        <v>Obesity</v>
      </c>
      <c r="K1005" s="27" t="str">
        <f>VLOOKUP(A1005,'Medical Examination'!A1004:M3339,13,0)</f>
        <v>Normal</v>
      </c>
      <c r="L1005" s="27" t="str">
        <f>VLOOKUP(A1005,'Hospitalisation Details'!A1004:R3347,17,0)</f>
        <v>3-Sep-1972</v>
      </c>
      <c r="M1005" s="28">
        <f>VLOOKUP(A1005,'Hospitalisation Details'!$A$1:$R$2344,6,0)</f>
        <v>11186.2</v>
      </c>
      <c r="N1005" s="27" t="str">
        <f>VLOOKUP(A1005,'Hospitalisation Details'!$A$1:$R$2344,14,0)</f>
        <v>tier - 3</v>
      </c>
      <c r="O1005" s="27" t="str">
        <f>VLOOKUP(A1005,'Hospitalisation Details'!$A$1:$R$2344,15,0)</f>
        <v>tier - 2</v>
      </c>
      <c r="P1005" s="27" t="str">
        <f>VLOOKUP(A1005,'Hospitalisation Details'!$A$1:$R$2344,16,0)</f>
        <v>R1021</v>
      </c>
      <c r="Q1005" s="37">
        <f>VLOOKUP(A1005,'Hospitalisation Details'!A1004:R3347,18,0)</f>
        <v>50.75975359342916</v>
      </c>
    </row>
    <row r="1006" spans="1:17" x14ac:dyDescent="0.25">
      <c r="A1006" s="27" t="s">
        <v>2010</v>
      </c>
      <c r="B1006" s="27" t="str">
        <f>VLOOKUP(A1006,'Customer Name'!A1005:E3340,4,0)</f>
        <v>Thomas</v>
      </c>
      <c r="C1006" s="27">
        <f>VLOOKUP(A1006,Table7[#All],2,0)</f>
        <v>25.934999999999999</v>
      </c>
      <c r="D1006" s="27">
        <f>VLOOKUP(A1006,Table7[#All],3,0)</f>
        <v>5.96</v>
      </c>
      <c r="E1006" s="27" t="str">
        <f>VLOOKUP(A1006,Table7[#All],4,0)</f>
        <v>yes</v>
      </c>
      <c r="F1006" s="27" t="str">
        <f>VLOOKUP(A1006,Table7[#All],5,0)</f>
        <v>No</v>
      </c>
      <c r="G1006" s="27" t="str">
        <f>VLOOKUP(A1006,Table7[#All],6,0)</f>
        <v>No</v>
      </c>
      <c r="H1006" s="27">
        <f>VLOOKUP(A1006,'Medical Examination'!A1005:M3340,11,0)</f>
        <v>2</v>
      </c>
      <c r="I1006" s="27" t="str">
        <f>VLOOKUP(A1006,'Medical Examination'!A1005:M3340,10,0)</f>
        <v>No</v>
      </c>
      <c r="J1006" s="27" t="str">
        <f>VLOOKUP(A1006,'Medical Examination'!A1005:M3340,12,0)</f>
        <v>Overweight</v>
      </c>
      <c r="K1006" s="27" t="str">
        <f>VLOOKUP(A1006,'Medical Examination'!A1005:M3340,13,0)</f>
        <v>Prediabetes</v>
      </c>
      <c r="L1006" s="27" t="str">
        <f>VLOOKUP(A1006,'Hospitalisation Details'!A1005:R3348,17,0)</f>
        <v>6-Aug-1966</v>
      </c>
      <c r="M1006" s="28">
        <f>VLOOKUP(A1006,'Hospitalisation Details'!$A$1:$R$2344,6,0)</f>
        <v>11165.42</v>
      </c>
      <c r="N1006" s="27" t="str">
        <f>VLOOKUP(A1006,'Hospitalisation Details'!$A$1:$R$2344,14,0)</f>
        <v>tier - 3</v>
      </c>
      <c r="O1006" s="27" t="str">
        <f>VLOOKUP(A1006,'Hospitalisation Details'!$A$1:$R$2344,15,0)</f>
        <v>tier - 1</v>
      </c>
      <c r="P1006" s="27" t="str">
        <f>VLOOKUP(A1006,'Hospitalisation Details'!$A$1:$R$2344,16,0)</f>
        <v>R1016</v>
      </c>
      <c r="Q1006" s="37">
        <f>VLOOKUP(A1006,'Hospitalisation Details'!A1005:R3348,18,0)</f>
        <v>56.839123867069489</v>
      </c>
    </row>
    <row r="1007" spans="1:17" x14ac:dyDescent="0.25">
      <c r="A1007" s="27" t="s">
        <v>2012</v>
      </c>
      <c r="B1007" s="27" t="str">
        <f>VLOOKUP(A1007,'Customer Name'!A1006:E3341,4,0)</f>
        <v>Amanda N.</v>
      </c>
      <c r="C1007" s="27">
        <f>VLOOKUP(A1007,Table7[#All],2,0)</f>
        <v>35.9</v>
      </c>
      <c r="D1007" s="27">
        <f>VLOOKUP(A1007,Table7[#All],3,0)</f>
        <v>4.8499999999999996</v>
      </c>
      <c r="E1007" s="27" t="str">
        <f>VLOOKUP(A1007,Table7[#All],4,0)</f>
        <v>yes</v>
      </c>
      <c r="F1007" s="27" t="str">
        <f>VLOOKUP(A1007,Table7[#All],5,0)</f>
        <v>No</v>
      </c>
      <c r="G1007" s="27" t="str">
        <f>VLOOKUP(A1007,Table7[#All],6,0)</f>
        <v>Yes</v>
      </c>
      <c r="H1007" s="27">
        <f>VLOOKUP(A1007,'Medical Examination'!A1006:M3341,11,0)</f>
        <v>1</v>
      </c>
      <c r="I1007" s="27" t="str">
        <f>VLOOKUP(A1007,'Medical Examination'!A1006:M3341,10,0)</f>
        <v>No</v>
      </c>
      <c r="J1007" s="27" t="str">
        <f>VLOOKUP(A1007,'Medical Examination'!A1006:M3341,12,0)</f>
        <v>Obesity</v>
      </c>
      <c r="K1007" s="27" t="str">
        <f>VLOOKUP(A1007,'Medical Examination'!A1006:M3341,13,0)</f>
        <v>Normal</v>
      </c>
      <c r="L1007" s="27" t="str">
        <f>VLOOKUP(A1007,'Hospitalisation Details'!A1006:R3349,17,0)</f>
        <v>25-Jun-1969</v>
      </c>
      <c r="M1007" s="28">
        <f>VLOOKUP(A1007,'Hospitalisation Details'!$A$1:$R$2344,6,0)</f>
        <v>11163.57</v>
      </c>
      <c r="N1007" s="27" t="str">
        <f>VLOOKUP(A1007,'Hospitalisation Details'!$A$1:$R$2344,14,0)</f>
        <v>tier - 3</v>
      </c>
      <c r="O1007" s="27" t="str">
        <f>VLOOKUP(A1007,'Hospitalisation Details'!$A$1:$R$2344,15,0)</f>
        <v>tier - 2</v>
      </c>
      <c r="P1007" s="27" t="str">
        <f>VLOOKUP(A1007,'Hospitalisation Details'!$A$1:$R$2344,16,0)</f>
        <v>R1011</v>
      </c>
      <c r="Q1007" s="37">
        <f>VLOOKUP(A1007,'Hospitalisation Details'!A1006:R3349,18,0)</f>
        <v>53.954101951413776</v>
      </c>
    </row>
    <row r="1008" spans="1:17" x14ac:dyDescent="0.25">
      <c r="A1008" s="27" t="s">
        <v>2014</v>
      </c>
      <c r="B1008" s="27" t="str">
        <f>VLOOKUP(A1008,'Customer Name'!A1007:E3342,4,0)</f>
        <v>Teresa P.</v>
      </c>
      <c r="C1008" s="27">
        <f>VLOOKUP(A1008,Table7[#All],2,0)</f>
        <v>26.7</v>
      </c>
      <c r="D1008" s="27">
        <f>VLOOKUP(A1008,Table7[#All],3,0)</f>
        <v>5.09</v>
      </c>
      <c r="E1008" s="27" t="str">
        <f>VLOOKUP(A1008,Table7[#All],4,0)</f>
        <v>yes</v>
      </c>
      <c r="F1008" s="27" t="str">
        <f>VLOOKUP(A1008,Table7[#All],5,0)</f>
        <v>No</v>
      </c>
      <c r="G1008" s="27" t="str">
        <f>VLOOKUP(A1008,Table7[#All],6,0)</f>
        <v>Yes</v>
      </c>
      <c r="H1008" s="27">
        <f>VLOOKUP(A1008,'Medical Examination'!A1007:M3342,11,0)</f>
        <v>1</v>
      </c>
      <c r="I1008" s="27" t="str">
        <f>VLOOKUP(A1008,'Medical Examination'!A1007:M3342,10,0)</f>
        <v>No</v>
      </c>
      <c r="J1008" s="27" t="str">
        <f>VLOOKUP(A1008,'Medical Examination'!A1007:M3342,12,0)</f>
        <v>Overweight</v>
      </c>
      <c r="K1008" s="27" t="str">
        <f>VLOOKUP(A1008,'Medical Examination'!A1007:M3342,13,0)</f>
        <v>Normal</v>
      </c>
      <c r="L1008" s="27" t="str">
        <f>VLOOKUP(A1008,'Hospitalisation Details'!A1007:R3350,17,0)</f>
        <v>30-Nov-1969</v>
      </c>
      <c r="M1008" s="28">
        <f>VLOOKUP(A1008,'Hospitalisation Details'!$A$1:$R$2344,6,0)</f>
        <v>11150.78</v>
      </c>
      <c r="N1008" s="27" t="str">
        <f>VLOOKUP(A1008,'Hospitalisation Details'!$A$1:$R$2344,14,0)</f>
        <v>tier - 3</v>
      </c>
      <c r="O1008" s="27" t="str">
        <f>VLOOKUP(A1008,'Hospitalisation Details'!$A$1:$R$2344,15,0)</f>
        <v>tier - 2</v>
      </c>
      <c r="P1008" s="27" t="str">
        <f>VLOOKUP(A1008,'Hospitalisation Details'!$A$1:$R$2344,16,0)</f>
        <v>R1011</v>
      </c>
      <c r="Q1008" s="37">
        <f>VLOOKUP(A1008,'Hospitalisation Details'!A1007:R3350,18,0)</f>
        <v>53.521505376344081</v>
      </c>
    </row>
    <row r="1009" spans="1:17" x14ac:dyDescent="0.25">
      <c r="A1009" s="27" t="s">
        <v>2016</v>
      </c>
      <c r="B1009" s="27" t="str">
        <f>VLOOKUP(A1009,'Customer Name'!A1008:E3343,4,0)</f>
        <v>Dorian</v>
      </c>
      <c r="C1009" s="27">
        <f>VLOOKUP(A1009,Table7[#All],2,0)</f>
        <v>33.71</v>
      </c>
      <c r="D1009" s="27">
        <f>VLOOKUP(A1009,Table7[#All],3,0)</f>
        <v>4.9400000000000004</v>
      </c>
      <c r="E1009" s="27" t="str">
        <f>VLOOKUP(A1009,Table7[#All],4,0)</f>
        <v>No</v>
      </c>
      <c r="F1009" s="27" t="str">
        <f>VLOOKUP(A1009,Table7[#All],5,0)</f>
        <v>No</v>
      </c>
      <c r="G1009" s="27" t="str">
        <f>VLOOKUP(A1009,Table7[#All],6,0)</f>
        <v>No</v>
      </c>
      <c r="H1009" s="27">
        <f>VLOOKUP(A1009,'Medical Examination'!A1008:M3343,11,0)</f>
        <v>0</v>
      </c>
      <c r="I1009" s="27" t="str">
        <f>VLOOKUP(A1009,'Medical Examination'!A1008:M3343,10,0)</f>
        <v>No</v>
      </c>
      <c r="J1009" s="27" t="str">
        <f>VLOOKUP(A1009,'Medical Examination'!A1008:M3343,12,0)</f>
        <v>Obesity</v>
      </c>
      <c r="K1009" s="27" t="str">
        <f>VLOOKUP(A1009,'Medical Examination'!A1008:M3343,13,0)</f>
        <v>Normal</v>
      </c>
      <c r="L1009" s="27" t="str">
        <f>VLOOKUP(A1009,'Hospitalisation Details'!A1008:R3351,17,0)</f>
        <v>20-Aug-1980</v>
      </c>
      <c r="M1009" s="28">
        <f>VLOOKUP(A1009,'Hospitalisation Details'!$A$1:$R$2344,6,0)</f>
        <v>11103.33</v>
      </c>
      <c r="N1009" s="27" t="str">
        <f>VLOOKUP(A1009,'Hospitalisation Details'!$A$1:$R$2344,14,0)</f>
        <v>tier - 3</v>
      </c>
      <c r="O1009" s="27" t="str">
        <f>VLOOKUP(A1009,'Hospitalisation Details'!$A$1:$R$2344,15,0)</f>
        <v>tier - 1</v>
      </c>
      <c r="P1009" s="27" t="str">
        <f>VLOOKUP(A1009,'Hospitalisation Details'!$A$1:$R$2344,16,0)</f>
        <v>R1021</v>
      </c>
      <c r="Q1009" s="37">
        <f>VLOOKUP(A1009,'Hospitalisation Details'!A1008:R3351,18,0)</f>
        <v>42.798083504449011</v>
      </c>
    </row>
    <row r="1010" spans="1:17" x14ac:dyDescent="0.25">
      <c r="A1010" s="27" t="s">
        <v>2018</v>
      </c>
      <c r="B1010" s="27" t="str">
        <f>VLOOKUP(A1010,'Customer Name'!A1009:E3344,4,0)</f>
        <v>Amy</v>
      </c>
      <c r="C1010" s="27">
        <f>VLOOKUP(A1010,Table7[#All],2,0)</f>
        <v>41.91</v>
      </c>
      <c r="D1010" s="27">
        <f>VLOOKUP(A1010,Table7[#All],3,0)</f>
        <v>4.92</v>
      </c>
      <c r="E1010" s="27" t="str">
        <f>VLOOKUP(A1010,Table7[#All],4,0)</f>
        <v>yes</v>
      </c>
      <c r="F1010" s="27" t="str">
        <f>VLOOKUP(A1010,Table7[#All],5,0)</f>
        <v>No</v>
      </c>
      <c r="G1010" s="27" t="str">
        <f>VLOOKUP(A1010,Table7[#All],6,0)</f>
        <v>No</v>
      </c>
      <c r="H1010" s="27">
        <f>VLOOKUP(A1010,'Medical Examination'!A1009:M3344,11,0)</f>
        <v>2</v>
      </c>
      <c r="I1010" s="27" t="str">
        <f>VLOOKUP(A1010,'Medical Examination'!A1009:M3344,10,0)</f>
        <v>No</v>
      </c>
      <c r="J1010" s="27" t="str">
        <f>VLOOKUP(A1010,'Medical Examination'!A1009:M3344,12,0)</f>
        <v>Obesity</v>
      </c>
      <c r="K1010" s="27" t="str">
        <f>VLOOKUP(A1010,'Medical Examination'!A1009:M3344,13,0)</f>
        <v>Normal</v>
      </c>
      <c r="L1010" s="27" t="str">
        <f>VLOOKUP(A1010,'Hospitalisation Details'!A1009:R3352,17,0)</f>
        <v>5-Jul-1966</v>
      </c>
      <c r="M1010" s="28">
        <f>VLOOKUP(A1010,'Hospitalisation Details'!$A$1:$R$2344,6,0)</f>
        <v>11093.62</v>
      </c>
      <c r="N1010" s="27" t="str">
        <f>VLOOKUP(A1010,'Hospitalisation Details'!$A$1:$R$2344,14,0)</f>
        <v>tier - 3</v>
      </c>
      <c r="O1010" s="27" t="str">
        <f>VLOOKUP(A1010,'Hospitalisation Details'!$A$1:$R$2344,15,0)</f>
        <v>tier - 1</v>
      </c>
      <c r="P1010" s="27" t="str">
        <f>VLOOKUP(A1010,'Hospitalisation Details'!$A$1:$R$2344,16,0)</f>
        <v>R1013</v>
      </c>
      <c r="Q1010" s="37">
        <f>VLOOKUP(A1010,'Hospitalisation Details'!A1009:R3352,18,0)</f>
        <v>56.926737160120844</v>
      </c>
    </row>
    <row r="1011" spans="1:17" x14ac:dyDescent="0.25">
      <c r="A1011" s="27" t="s">
        <v>2020</v>
      </c>
      <c r="B1011" s="27" t="str">
        <f>VLOOKUP(A1011,'Customer Name'!A1010:E3345,4,0)</f>
        <v>Aberu</v>
      </c>
      <c r="C1011" s="27">
        <f>VLOOKUP(A1011,Table7[#All],2,0)</f>
        <v>39.82</v>
      </c>
      <c r="D1011" s="27">
        <f>VLOOKUP(A1011,Table7[#All],3,0)</f>
        <v>6.05</v>
      </c>
      <c r="E1011" s="27" t="str">
        <f>VLOOKUP(A1011,Table7[#All],4,0)</f>
        <v>yes</v>
      </c>
      <c r="F1011" s="27" t="str">
        <f>VLOOKUP(A1011,Table7[#All],5,0)</f>
        <v>No</v>
      </c>
      <c r="G1011" s="27" t="str">
        <f>VLOOKUP(A1011,Table7[#All],6,0)</f>
        <v>No</v>
      </c>
      <c r="H1011" s="27">
        <f>VLOOKUP(A1011,'Medical Examination'!A1010:M3345,11,0)</f>
        <v>2</v>
      </c>
      <c r="I1011" s="27" t="str">
        <f>VLOOKUP(A1011,'Medical Examination'!A1010:M3345,10,0)</f>
        <v>No</v>
      </c>
      <c r="J1011" s="27" t="str">
        <f>VLOOKUP(A1011,'Medical Examination'!A1010:M3345,12,0)</f>
        <v>Obesity</v>
      </c>
      <c r="K1011" s="27" t="str">
        <f>VLOOKUP(A1011,'Medical Examination'!A1010:M3345,13,0)</f>
        <v>Prediabetes</v>
      </c>
      <c r="L1011" s="27" t="str">
        <f>VLOOKUP(A1011,'Hospitalisation Details'!A1010:R3353,17,0)</f>
        <v>9-Sep-1966</v>
      </c>
      <c r="M1011" s="28">
        <f>VLOOKUP(A1011,'Hospitalisation Details'!$A$1:$R$2344,6,0)</f>
        <v>11090.72</v>
      </c>
      <c r="N1011" s="27" t="str">
        <f>VLOOKUP(A1011,'Hospitalisation Details'!$A$1:$R$2344,14,0)</f>
        <v>tier - 3</v>
      </c>
      <c r="O1011" s="27" t="str">
        <f>VLOOKUP(A1011,'Hospitalisation Details'!$A$1:$R$2344,15,0)</f>
        <v>tier - 1</v>
      </c>
      <c r="P1011" s="27" t="str">
        <f>VLOOKUP(A1011,'Hospitalisation Details'!$A$1:$R$2344,16,0)</f>
        <v>R1013</v>
      </c>
      <c r="Q1011" s="37">
        <f>VLOOKUP(A1011,'Hospitalisation Details'!A1010:R3353,18,0)</f>
        <v>56.746034743202415</v>
      </c>
    </row>
    <row r="1012" spans="1:17" x14ac:dyDescent="0.25">
      <c r="A1012" s="27" t="s">
        <v>2022</v>
      </c>
      <c r="B1012" s="27" t="str">
        <f>VLOOKUP(A1012,'Customer Name'!A1011:E3346,4,0)</f>
        <v>Ashley</v>
      </c>
      <c r="C1012" s="27">
        <f>VLOOKUP(A1012,Table7[#All],2,0)</f>
        <v>28.12</v>
      </c>
      <c r="D1012" s="27">
        <f>VLOOKUP(A1012,Table7[#All],3,0)</f>
        <v>4.67</v>
      </c>
      <c r="E1012" s="27" t="str">
        <f>VLOOKUP(A1012,Table7[#All],4,0)</f>
        <v>No</v>
      </c>
      <c r="F1012" s="27" t="str">
        <f>VLOOKUP(A1012,Table7[#All],5,0)</f>
        <v>No</v>
      </c>
      <c r="G1012" s="27" t="str">
        <f>VLOOKUP(A1012,Table7[#All],6,0)</f>
        <v>No</v>
      </c>
      <c r="H1012" s="27">
        <f>VLOOKUP(A1012,'Medical Examination'!A1011:M3346,11,0)</f>
        <v>2</v>
      </c>
      <c r="I1012" s="27" t="str">
        <f>VLOOKUP(A1012,'Medical Examination'!A1011:M3346,10,0)</f>
        <v>No</v>
      </c>
      <c r="J1012" s="27" t="str">
        <f>VLOOKUP(A1012,'Medical Examination'!A1011:M3346,12,0)</f>
        <v>Overweight</v>
      </c>
      <c r="K1012" s="27" t="str">
        <f>VLOOKUP(A1012,'Medical Examination'!A1011:M3346,13,0)</f>
        <v>Normal</v>
      </c>
      <c r="L1012" s="27" t="str">
        <f>VLOOKUP(A1012,'Hospitalisation Details'!A1011:R3354,17,0)</f>
        <v>7-Oct-1972</v>
      </c>
      <c r="M1012" s="28">
        <f>VLOOKUP(A1012,'Hospitalisation Details'!$A$1:$R$2344,6,0)</f>
        <v>11085.59</v>
      </c>
      <c r="N1012" s="27" t="str">
        <f>VLOOKUP(A1012,'Hospitalisation Details'!$A$1:$R$2344,14,0)</f>
        <v>tier - 3</v>
      </c>
      <c r="O1012" s="27" t="str">
        <f>VLOOKUP(A1012,'Hospitalisation Details'!$A$1:$R$2344,15,0)</f>
        <v>tier - 2</v>
      </c>
      <c r="P1012" s="27" t="str">
        <f>VLOOKUP(A1012,'Hospitalisation Details'!$A$1:$R$2344,16,0)</f>
        <v>R1012</v>
      </c>
      <c r="Q1012" s="37">
        <f>VLOOKUP(A1012,'Hospitalisation Details'!A1011:R3354,18,0)</f>
        <v>50.666666666666664</v>
      </c>
    </row>
    <row r="1013" spans="1:17" x14ac:dyDescent="0.25">
      <c r="A1013" s="27" t="s">
        <v>2024</v>
      </c>
      <c r="B1013" s="27" t="str">
        <f>VLOOKUP(A1013,'Customer Name'!A1012:E3347,4,0)</f>
        <v>Anna E</v>
      </c>
      <c r="C1013" s="27">
        <f>VLOOKUP(A1013,Table7[#All],2,0)</f>
        <v>26.98</v>
      </c>
      <c r="D1013" s="27">
        <f>VLOOKUP(A1013,Table7[#All],3,0)</f>
        <v>9.81</v>
      </c>
      <c r="E1013" s="27" t="str">
        <f>VLOOKUP(A1013,Table7[#All],4,0)</f>
        <v>yes</v>
      </c>
      <c r="F1013" s="27" t="str">
        <f>VLOOKUP(A1013,Table7[#All],5,0)</f>
        <v>No</v>
      </c>
      <c r="G1013" s="27" t="str">
        <f>VLOOKUP(A1013,Table7[#All],6,0)</f>
        <v>No</v>
      </c>
      <c r="H1013" s="27">
        <f>VLOOKUP(A1013,'Medical Examination'!A1012:M3347,11,0)</f>
        <v>0</v>
      </c>
      <c r="I1013" s="27" t="str">
        <f>VLOOKUP(A1013,'Medical Examination'!A1012:M3347,10,0)</f>
        <v>No</v>
      </c>
      <c r="J1013" s="27" t="str">
        <f>VLOOKUP(A1013,'Medical Examination'!A1012:M3347,12,0)</f>
        <v>Overweight</v>
      </c>
      <c r="K1013" s="27" t="str">
        <f>VLOOKUP(A1013,'Medical Examination'!A1012:M3347,13,0)</f>
        <v>Diabetes</v>
      </c>
      <c r="L1013" s="27" t="str">
        <f>VLOOKUP(A1013,'Hospitalisation Details'!A1012:R3355,17,0)</f>
        <v>4-Sep-1967</v>
      </c>
      <c r="M1013" s="28">
        <f>VLOOKUP(A1013,'Hospitalisation Details'!$A$1:$R$2344,6,0)</f>
        <v>11082.58</v>
      </c>
      <c r="N1013" s="27" t="str">
        <f>VLOOKUP(A1013,'Hospitalisation Details'!$A$1:$R$2344,14,0)</f>
        <v>tier - 3</v>
      </c>
      <c r="O1013" s="27" t="str">
        <f>VLOOKUP(A1013,'Hospitalisation Details'!$A$1:$R$2344,15,0)</f>
        <v>tier - 2</v>
      </c>
      <c r="P1013" s="27" t="str">
        <f>VLOOKUP(A1013,'Hospitalisation Details'!$A$1:$R$2344,16,0)</f>
        <v>R1012</v>
      </c>
      <c r="Q1013" s="37">
        <f>VLOOKUP(A1013,'Hospitalisation Details'!A1012:R3355,18,0)</f>
        <v>55.759738700225753</v>
      </c>
    </row>
    <row r="1014" spans="1:17" x14ac:dyDescent="0.25">
      <c r="A1014" s="27" t="s">
        <v>2026</v>
      </c>
      <c r="B1014" s="27" t="str">
        <f>VLOOKUP(A1014,'Customer Name'!A1013:E3348,4,0)</f>
        <v>Tania K.</v>
      </c>
      <c r="C1014" s="27">
        <f>VLOOKUP(A1014,Table7[#All],2,0)</f>
        <v>27.2</v>
      </c>
      <c r="D1014" s="27">
        <f>VLOOKUP(A1014,Table7[#All],3,0)</f>
        <v>6.06</v>
      </c>
      <c r="E1014" s="27" t="str">
        <f>VLOOKUP(A1014,Table7[#All],4,0)</f>
        <v>yes</v>
      </c>
      <c r="F1014" s="27" t="str">
        <f>VLOOKUP(A1014,Table7[#All],5,0)</f>
        <v>No</v>
      </c>
      <c r="G1014" s="27" t="str">
        <f>VLOOKUP(A1014,Table7[#All],6,0)</f>
        <v>No</v>
      </c>
      <c r="H1014" s="27">
        <f>VLOOKUP(A1014,'Medical Examination'!A1013:M3348,11,0)</f>
        <v>2</v>
      </c>
      <c r="I1014" s="27" t="str">
        <f>VLOOKUP(A1014,'Medical Examination'!A1013:M3348,10,0)</f>
        <v>No</v>
      </c>
      <c r="J1014" s="27" t="str">
        <f>VLOOKUP(A1014,'Medical Examination'!A1013:M3348,12,0)</f>
        <v>Overweight</v>
      </c>
      <c r="K1014" s="27" t="str">
        <f>VLOOKUP(A1014,'Medical Examination'!A1013:M3348,13,0)</f>
        <v>Prediabetes</v>
      </c>
      <c r="L1014" s="27" t="str">
        <f>VLOOKUP(A1014,'Hospitalisation Details'!A1013:R3356,17,0)</f>
        <v>20-Nov-1966</v>
      </c>
      <c r="M1014" s="28">
        <f>VLOOKUP(A1014,'Hospitalisation Details'!$A$1:$R$2344,6,0)</f>
        <v>11073.18</v>
      </c>
      <c r="N1014" s="27" t="str">
        <f>VLOOKUP(A1014,'Hospitalisation Details'!$A$1:$R$2344,14,0)</f>
        <v>tier - 3</v>
      </c>
      <c r="O1014" s="27" t="str">
        <f>VLOOKUP(A1014,'Hospitalisation Details'!$A$1:$R$2344,15,0)</f>
        <v>tier - 3</v>
      </c>
      <c r="P1014" s="27" t="str">
        <f>VLOOKUP(A1014,'Hospitalisation Details'!$A$1:$R$2344,16,0)</f>
        <v>R1011</v>
      </c>
      <c r="Q1014" s="37">
        <f>VLOOKUP(A1014,'Hospitalisation Details'!A1013:R3356,18,0)</f>
        <v>56.548904833836858</v>
      </c>
    </row>
    <row r="1015" spans="1:17" x14ac:dyDescent="0.25">
      <c r="A1015" s="27" t="s">
        <v>2028</v>
      </c>
      <c r="B1015" s="27" t="str">
        <f>VLOOKUP(A1015,'Customer Name'!A1014:E3349,4,0)</f>
        <v>Ashley E</v>
      </c>
      <c r="C1015" s="27">
        <f>VLOOKUP(A1015,Table7[#All],2,0)</f>
        <v>25.3</v>
      </c>
      <c r="D1015" s="27">
        <f>VLOOKUP(A1015,Table7[#All],3,0)</f>
        <v>5.19</v>
      </c>
      <c r="E1015" s="27" t="str">
        <f>VLOOKUP(A1015,Table7[#All],4,0)</f>
        <v>yes</v>
      </c>
      <c r="F1015" s="27" t="str">
        <f>VLOOKUP(A1015,Table7[#All],5,0)</f>
        <v>No</v>
      </c>
      <c r="G1015" s="27" t="str">
        <f>VLOOKUP(A1015,Table7[#All],6,0)</f>
        <v>No</v>
      </c>
      <c r="H1015" s="27">
        <f>VLOOKUP(A1015,'Medical Examination'!A1014:M3349,11,0)</f>
        <v>2</v>
      </c>
      <c r="I1015" s="27" t="str">
        <f>VLOOKUP(A1015,'Medical Examination'!A1014:M3349,10,0)</f>
        <v>No</v>
      </c>
      <c r="J1015" s="27" t="str">
        <f>VLOOKUP(A1015,'Medical Examination'!A1014:M3349,12,0)</f>
        <v>Overweight</v>
      </c>
      <c r="K1015" s="27" t="str">
        <f>VLOOKUP(A1015,'Medical Examination'!A1014:M3349,13,0)</f>
        <v>Normal</v>
      </c>
      <c r="L1015" s="27" t="str">
        <f>VLOOKUP(A1015,'Hospitalisation Details'!A1014:R3357,17,0)</f>
        <v>7-Nov-1966</v>
      </c>
      <c r="M1015" s="28">
        <f>VLOOKUP(A1015,'Hospitalisation Details'!$A$1:$R$2344,6,0)</f>
        <v>11070.54</v>
      </c>
      <c r="N1015" s="27" t="str">
        <f>VLOOKUP(A1015,'Hospitalisation Details'!$A$1:$R$2344,14,0)</f>
        <v>tier - 3</v>
      </c>
      <c r="O1015" s="27" t="str">
        <f>VLOOKUP(A1015,'Hospitalisation Details'!$A$1:$R$2344,15,0)</f>
        <v>tier - 3</v>
      </c>
      <c r="P1015" s="27" t="str">
        <f>VLOOKUP(A1015,'Hospitalisation Details'!$A$1:$R$2344,16,0)</f>
        <v>R1011</v>
      </c>
      <c r="Q1015" s="37">
        <f>VLOOKUP(A1015,'Hospitalisation Details'!A1014:R3357,18,0)</f>
        <v>56.584497734138971</v>
      </c>
    </row>
    <row r="1016" spans="1:17" x14ac:dyDescent="0.25">
      <c r="A1016" s="27" t="s">
        <v>2030</v>
      </c>
      <c r="B1016" s="27" t="str">
        <f>VLOOKUP(A1016,'Customer Name'!A1015:E3350,4,0)</f>
        <v>Aleksandra</v>
      </c>
      <c r="C1016" s="27">
        <f>VLOOKUP(A1016,Table7[#All],2,0)</f>
        <v>30.25</v>
      </c>
      <c r="D1016" s="27">
        <f>VLOOKUP(A1016,Table7[#All],3,0)</f>
        <v>10.16</v>
      </c>
      <c r="E1016" s="27" t="str">
        <f>VLOOKUP(A1016,Table7[#All],4,0)</f>
        <v>No</v>
      </c>
      <c r="F1016" s="27" t="str">
        <f>VLOOKUP(A1016,Table7[#All],5,0)</f>
        <v>No</v>
      </c>
      <c r="G1016" s="27" t="str">
        <f>VLOOKUP(A1016,Table7[#All],6,0)</f>
        <v>No</v>
      </c>
      <c r="H1016" s="27">
        <f>VLOOKUP(A1016,'Medical Examination'!A1015:M3350,11,0)</f>
        <v>0</v>
      </c>
      <c r="I1016" s="27" t="str">
        <f>VLOOKUP(A1016,'Medical Examination'!A1015:M3350,10,0)</f>
        <v>No</v>
      </c>
      <c r="J1016" s="27" t="str">
        <f>VLOOKUP(A1016,'Medical Examination'!A1015:M3350,12,0)</f>
        <v>Obesity</v>
      </c>
      <c r="K1016" s="27" t="str">
        <f>VLOOKUP(A1016,'Medical Examination'!A1015:M3350,13,0)</f>
        <v>Diabetes</v>
      </c>
      <c r="L1016" s="27" t="str">
        <f>VLOOKUP(A1016,'Hospitalisation Details'!A1015:R3358,17,0)</f>
        <v>9-Nov-1971</v>
      </c>
      <c r="M1016" s="28">
        <f>VLOOKUP(A1016,'Hospitalisation Details'!$A$1:$R$2344,6,0)</f>
        <v>11068.77</v>
      </c>
      <c r="N1016" s="27" t="str">
        <f>VLOOKUP(A1016,'Hospitalisation Details'!$A$1:$R$2344,14,0)</f>
        <v>tier - 3</v>
      </c>
      <c r="O1016" s="27" t="str">
        <f>VLOOKUP(A1016,'Hospitalisation Details'!$A$1:$R$2344,15,0)</f>
        <v>tier - 2</v>
      </c>
      <c r="P1016" s="27" t="str">
        <f>VLOOKUP(A1016,'Hospitalisation Details'!$A$1:$R$2344,16,0)</f>
        <v>R1012</v>
      </c>
      <c r="Q1016" s="37">
        <f>VLOOKUP(A1016,'Hospitalisation Details'!A1015:R3358,18,0)</f>
        <v>51.57903709060853</v>
      </c>
    </row>
    <row r="1017" spans="1:17" x14ac:dyDescent="0.25">
      <c r="A1017" s="27" t="s">
        <v>2032</v>
      </c>
      <c r="B1017" s="27" t="str">
        <f>VLOOKUP(A1017,'Customer Name'!A1016:E3351,4,0)</f>
        <v>Valery L</v>
      </c>
      <c r="C1017" s="27">
        <f>VLOOKUP(A1017,Table7[#All],2,0)</f>
        <v>54</v>
      </c>
      <c r="D1017" s="27">
        <f>VLOOKUP(A1017,Table7[#All],3,0)</f>
        <v>4.68</v>
      </c>
      <c r="E1017" s="27" t="str">
        <f>VLOOKUP(A1017,Table7[#All],4,0)</f>
        <v>yes</v>
      </c>
      <c r="F1017" s="27" t="str">
        <f>VLOOKUP(A1017,Table7[#All],5,0)</f>
        <v>yes</v>
      </c>
      <c r="G1017" s="27" t="str">
        <f>VLOOKUP(A1017,Table7[#All],6,0)</f>
        <v>No</v>
      </c>
      <c r="H1017" s="27">
        <f>VLOOKUP(A1017,'Medical Examination'!A1016:M3351,11,0)</f>
        <v>2</v>
      </c>
      <c r="I1017" s="27" t="str">
        <f>VLOOKUP(A1017,'Medical Examination'!A1016:M3351,10,0)</f>
        <v>No</v>
      </c>
      <c r="J1017" s="27" t="str">
        <f>VLOOKUP(A1017,'Medical Examination'!A1016:M3351,12,0)</f>
        <v>Obesity</v>
      </c>
      <c r="K1017" s="27" t="str">
        <f>VLOOKUP(A1017,'Medical Examination'!A1016:M3351,13,0)</f>
        <v>Normal</v>
      </c>
      <c r="L1017" s="27" t="str">
        <f>VLOOKUP(A1017,'Hospitalisation Details'!A1016:R3359,17,0)</f>
        <v>18-Sep-2000</v>
      </c>
      <c r="M1017" s="28">
        <f>VLOOKUP(A1017,'Hospitalisation Details'!$A$1:$R$2344,6,0)</f>
        <v>11068.7</v>
      </c>
      <c r="N1017" s="27" t="str">
        <f>VLOOKUP(A1017,'Hospitalisation Details'!$A$1:$R$2344,14,0)</f>
        <v>tier - 3</v>
      </c>
      <c r="O1017" s="27" t="str">
        <f>VLOOKUP(A1017,'Hospitalisation Details'!$A$1:$R$2344,15,0)</f>
        <v>tier - 1</v>
      </c>
      <c r="P1017" s="27" t="str">
        <f>VLOOKUP(A1017,'Hospitalisation Details'!$A$1:$R$2344,16,0)</f>
        <v>R1011</v>
      </c>
      <c r="Q1017" s="37">
        <f>VLOOKUP(A1017,'Hospitalisation Details'!A1016:R3359,18,0)</f>
        <v>22.718685831622178</v>
      </c>
    </row>
    <row r="1018" spans="1:17" x14ac:dyDescent="0.25">
      <c r="A1018" s="27" t="s">
        <v>2034</v>
      </c>
      <c r="B1018" s="27" t="str">
        <f>VLOOKUP(A1018,'Customer Name'!A1017:E3352,4,0)</f>
        <v>.  Joanna G.</v>
      </c>
      <c r="C1018" s="27">
        <f>VLOOKUP(A1018,Table7[#All],2,0)</f>
        <v>51.86</v>
      </c>
      <c r="D1018" s="27">
        <f>VLOOKUP(A1018,Table7[#All],3,0)</f>
        <v>5.32</v>
      </c>
      <c r="E1018" s="27" t="str">
        <f>VLOOKUP(A1018,Table7[#All],4,0)</f>
        <v>yes</v>
      </c>
      <c r="F1018" s="27" t="str">
        <f>VLOOKUP(A1018,Table7[#All],5,0)</f>
        <v>No</v>
      </c>
      <c r="G1018" s="27" t="str">
        <f>VLOOKUP(A1018,Table7[#All],6,0)</f>
        <v>No</v>
      </c>
      <c r="H1018" s="27">
        <f>VLOOKUP(A1018,'Medical Examination'!A1017:M3352,11,0)</f>
        <v>0</v>
      </c>
      <c r="I1018" s="27" t="str">
        <f>VLOOKUP(A1018,'Medical Examination'!A1017:M3352,10,0)</f>
        <v>No</v>
      </c>
      <c r="J1018" s="27" t="str">
        <f>VLOOKUP(A1018,'Medical Examination'!A1017:M3352,12,0)</f>
        <v>Obesity</v>
      </c>
      <c r="K1018" s="27" t="str">
        <f>VLOOKUP(A1018,'Medical Examination'!A1017:M3352,13,0)</f>
        <v>Normal</v>
      </c>
      <c r="L1018" s="27" t="str">
        <f>VLOOKUP(A1018,'Hospitalisation Details'!A1017:R3360,17,0)</f>
        <v>17-Dec-2001</v>
      </c>
      <c r="M1018" s="28">
        <f>VLOOKUP(A1018,'Hospitalisation Details'!$A$1:$R$2344,6,0)</f>
        <v>11046.02</v>
      </c>
      <c r="N1018" s="27" t="str">
        <f>VLOOKUP(A1018,'Hospitalisation Details'!$A$1:$R$2344,14,0)</f>
        <v>tier - 3</v>
      </c>
      <c r="O1018" s="27" t="str">
        <f>VLOOKUP(A1018,'Hospitalisation Details'!$A$1:$R$2344,15,0)</f>
        <v>tier - 1</v>
      </c>
      <c r="P1018" s="27" t="str">
        <f>VLOOKUP(A1018,'Hospitalisation Details'!$A$1:$R$2344,16,0)</f>
        <v>R1026</v>
      </c>
      <c r="Q1018" s="37">
        <f>VLOOKUP(A1018,'Hospitalisation Details'!A1017:R3360,18,0)</f>
        <v>21.474880952380953</v>
      </c>
    </row>
    <row r="1019" spans="1:17" x14ac:dyDescent="0.25">
      <c r="A1019" s="27" t="s">
        <v>2036</v>
      </c>
      <c r="B1019" s="27" t="str">
        <f>VLOOKUP(A1019,'Customer Name'!A1018:E3353,4,0)</f>
        <v>.  Stefanie F.</v>
      </c>
      <c r="C1019" s="27">
        <f>VLOOKUP(A1019,Table7[#All],2,0)</f>
        <v>31.39</v>
      </c>
      <c r="D1019" s="27">
        <f>VLOOKUP(A1019,Table7[#All],3,0)</f>
        <v>6.99</v>
      </c>
      <c r="E1019" s="27" t="str">
        <f>VLOOKUP(A1019,Table7[#All],4,0)</f>
        <v>No</v>
      </c>
      <c r="F1019" s="27" t="str">
        <f>VLOOKUP(A1019,Table7[#All],5,0)</f>
        <v>No</v>
      </c>
      <c r="G1019" s="27" t="str">
        <f>VLOOKUP(A1019,Table7[#All],6,0)</f>
        <v>No</v>
      </c>
      <c r="H1019" s="27">
        <f>VLOOKUP(A1019,'Medical Examination'!A1018:M3353,11,0)</f>
        <v>0</v>
      </c>
      <c r="I1019" s="27" t="str">
        <f>VLOOKUP(A1019,'Medical Examination'!A1018:M3353,10,0)</f>
        <v>No</v>
      </c>
      <c r="J1019" s="27" t="str">
        <f>VLOOKUP(A1019,'Medical Examination'!A1018:M3353,12,0)</f>
        <v>Obesity</v>
      </c>
      <c r="K1019" s="27" t="str">
        <f>VLOOKUP(A1019,'Medical Examination'!A1018:M3353,13,0)</f>
        <v>Diabetes</v>
      </c>
      <c r="L1019" s="27" t="str">
        <f>VLOOKUP(A1019,'Hospitalisation Details'!A1018:R3361,17,0)</f>
        <v>30-Aug-1974</v>
      </c>
      <c r="M1019" s="28">
        <f>VLOOKUP(A1019,'Hospitalisation Details'!$A$1:$R$2344,6,0)</f>
        <v>11037.85</v>
      </c>
      <c r="N1019" s="27" t="str">
        <f>VLOOKUP(A1019,'Hospitalisation Details'!$A$1:$R$2344,14,0)</f>
        <v>tier - 3</v>
      </c>
      <c r="O1019" s="27" t="str">
        <f>VLOOKUP(A1019,'Hospitalisation Details'!$A$1:$R$2344,15,0)</f>
        <v>tier - 2</v>
      </c>
      <c r="P1019" s="27" t="str">
        <f>VLOOKUP(A1019,'Hospitalisation Details'!$A$1:$R$2344,16,0)</f>
        <v>R1025</v>
      </c>
      <c r="Q1019" s="37">
        <f>VLOOKUP(A1019,'Hospitalisation Details'!A1018:R3361,18,0)</f>
        <v>48.773409265140728</v>
      </c>
    </row>
    <row r="1020" spans="1:17" x14ac:dyDescent="0.25">
      <c r="A1020" s="27" t="s">
        <v>2038</v>
      </c>
      <c r="B1020" s="27" t="str">
        <f>VLOOKUP(A1020,'Customer Name'!A1019:E3354,4,0)</f>
        <v>Stephen</v>
      </c>
      <c r="C1020" s="27">
        <f>VLOOKUP(A1020,Table7[#All],2,0)</f>
        <v>39.97</v>
      </c>
      <c r="D1020" s="27">
        <f>VLOOKUP(A1020,Table7[#All],3,0)</f>
        <v>5.55</v>
      </c>
      <c r="E1020" s="27" t="str">
        <f>VLOOKUP(A1020,Table7[#All],4,0)</f>
        <v>No</v>
      </c>
      <c r="F1020" s="27" t="str">
        <f>VLOOKUP(A1020,Table7[#All],5,0)</f>
        <v>No</v>
      </c>
      <c r="G1020" s="27" t="str">
        <f>VLOOKUP(A1020,Table7[#All],6,0)</f>
        <v>No</v>
      </c>
      <c r="H1020" s="27">
        <f>VLOOKUP(A1020,'Medical Examination'!A1019:M3354,11,0)</f>
        <v>0</v>
      </c>
      <c r="I1020" s="27" t="str">
        <f>VLOOKUP(A1020,'Medical Examination'!A1019:M3354,10,0)</f>
        <v>No</v>
      </c>
      <c r="J1020" s="27" t="str">
        <f>VLOOKUP(A1020,'Medical Examination'!A1019:M3354,12,0)</f>
        <v>Obesity</v>
      </c>
      <c r="K1020" s="27" t="str">
        <f>VLOOKUP(A1020,'Medical Examination'!A1019:M3354,13,0)</f>
        <v>Normal</v>
      </c>
      <c r="L1020" s="27" t="str">
        <f>VLOOKUP(A1020,'Hospitalisation Details'!A1019:R3362,17,0)</f>
        <v>25-Oct-1989</v>
      </c>
      <c r="M1020" s="28">
        <f>VLOOKUP(A1020,'Hospitalisation Details'!$A$1:$R$2344,6,0)</f>
        <v>11037.51</v>
      </c>
      <c r="N1020" s="27" t="str">
        <f>VLOOKUP(A1020,'Hospitalisation Details'!$A$1:$R$2344,14,0)</f>
        <v>tier - 3</v>
      </c>
      <c r="O1020" s="27" t="str">
        <f>VLOOKUP(A1020,'Hospitalisation Details'!$A$1:$R$2344,15,0)</f>
        <v>tier - 1</v>
      </c>
      <c r="P1020" s="27" t="str">
        <f>VLOOKUP(A1020,'Hospitalisation Details'!$A$1:$R$2344,16,0)</f>
        <v>R1012</v>
      </c>
      <c r="Q1020" s="37">
        <f>VLOOKUP(A1020,'Hospitalisation Details'!A1019:R3362,18,0)</f>
        <v>33.620042243604786</v>
      </c>
    </row>
    <row r="1021" spans="1:17" x14ac:dyDescent="0.25">
      <c r="A1021" s="27" t="s">
        <v>2040</v>
      </c>
      <c r="B1021" s="27" t="str">
        <f>VLOOKUP(A1021,'Customer Name'!A1020:E3355,4,0)</f>
        <v>Liza J.</v>
      </c>
      <c r="C1021" s="27">
        <f>VLOOKUP(A1021,Table7[#All],2,0)</f>
        <v>41.23</v>
      </c>
      <c r="D1021" s="27">
        <f>VLOOKUP(A1021,Table7[#All],3,0)</f>
        <v>6.94</v>
      </c>
      <c r="E1021" s="27" t="str">
        <f>VLOOKUP(A1021,Table7[#All],4,0)</f>
        <v>No</v>
      </c>
      <c r="F1021" s="27" t="str">
        <f>VLOOKUP(A1021,Table7[#All],5,0)</f>
        <v>No</v>
      </c>
      <c r="G1021" s="27" t="str">
        <f>VLOOKUP(A1021,Table7[#All],6,0)</f>
        <v>No</v>
      </c>
      <c r="H1021" s="27">
        <f>VLOOKUP(A1021,'Medical Examination'!A1020:M3355,11,0)</f>
        <v>0</v>
      </c>
      <c r="I1021" s="27" t="str">
        <f>VLOOKUP(A1021,'Medical Examination'!A1020:M3355,10,0)</f>
        <v>No</v>
      </c>
      <c r="J1021" s="27" t="str">
        <f>VLOOKUP(A1021,'Medical Examination'!A1020:M3355,12,0)</f>
        <v>Obesity</v>
      </c>
      <c r="K1021" s="27" t="str">
        <f>VLOOKUP(A1021,'Medical Examination'!A1020:M3355,13,0)</f>
        <v>Diabetes</v>
      </c>
      <c r="L1021" s="27" t="str">
        <f>VLOOKUP(A1021,'Hospitalisation Details'!A1020:R3363,17,0)</f>
        <v>10-Dec-1974</v>
      </c>
      <c r="M1021" s="28">
        <f>VLOOKUP(A1021,'Hospitalisation Details'!$A$1:$R$2344,6,0)</f>
        <v>11033.66</v>
      </c>
      <c r="N1021" s="27" t="str">
        <f>VLOOKUP(A1021,'Hospitalisation Details'!$A$1:$R$2344,14,0)</f>
        <v>tier - 3</v>
      </c>
      <c r="O1021" s="27" t="str">
        <f>VLOOKUP(A1021,'Hospitalisation Details'!$A$1:$R$2344,15,0)</f>
        <v>tier - 3</v>
      </c>
      <c r="P1021" s="27" t="str">
        <f>VLOOKUP(A1021,'Hospitalisation Details'!$A$1:$R$2344,16,0)</f>
        <v>R1012</v>
      </c>
      <c r="Q1021" s="37">
        <f>VLOOKUP(A1021,'Hospitalisation Details'!A1020:R3363,18,0)</f>
        <v>48.494140838900449</v>
      </c>
    </row>
    <row r="1022" spans="1:17" x14ac:dyDescent="0.25">
      <c r="A1022" s="27" t="s">
        <v>2042</v>
      </c>
      <c r="B1022" s="27" t="str">
        <f>VLOOKUP(A1022,'Customer Name'!A1021:E3356,4,0)</f>
        <v>Ian M.</v>
      </c>
      <c r="C1022" s="27">
        <f>VLOOKUP(A1022,Table7[#All],2,0)</f>
        <v>49.45</v>
      </c>
      <c r="D1022" s="27">
        <f>VLOOKUP(A1022,Table7[#All],3,0)</f>
        <v>4.2</v>
      </c>
      <c r="E1022" s="27" t="str">
        <f>VLOOKUP(A1022,Table7[#All],4,0)</f>
        <v>yes</v>
      </c>
      <c r="F1022" s="27" t="str">
        <f>VLOOKUP(A1022,Table7[#All],5,0)</f>
        <v>No</v>
      </c>
      <c r="G1022" s="27" t="str">
        <f>VLOOKUP(A1022,Table7[#All],6,0)</f>
        <v>No</v>
      </c>
      <c r="H1022" s="27">
        <f>VLOOKUP(A1022,'Medical Examination'!A1021:M3356,11,0)</f>
        <v>0</v>
      </c>
      <c r="I1022" s="27" t="str">
        <f>VLOOKUP(A1022,'Medical Examination'!A1021:M3356,10,0)</f>
        <v>No</v>
      </c>
      <c r="J1022" s="27" t="str">
        <f>VLOOKUP(A1022,'Medical Examination'!A1021:M3356,12,0)</f>
        <v>Obesity</v>
      </c>
      <c r="K1022" s="27" t="str">
        <f>VLOOKUP(A1022,'Medical Examination'!A1021:M3356,13,0)</f>
        <v>Normal</v>
      </c>
      <c r="L1022" s="27" t="str">
        <f>VLOOKUP(A1022,'Hospitalisation Details'!A1021:R3364,17,0)</f>
        <v>21-Jul-1996</v>
      </c>
      <c r="M1022" s="28">
        <f>VLOOKUP(A1022,'Hospitalisation Details'!$A$1:$R$2344,6,0)</f>
        <v>11028.56</v>
      </c>
      <c r="N1022" s="27" t="str">
        <f>VLOOKUP(A1022,'Hospitalisation Details'!$A$1:$R$2344,14,0)</f>
        <v>tier - 3</v>
      </c>
      <c r="O1022" s="27" t="str">
        <f>VLOOKUP(A1022,'Hospitalisation Details'!$A$1:$R$2344,15,0)</f>
        <v>tier - 3</v>
      </c>
      <c r="P1022" s="27" t="str">
        <f>VLOOKUP(A1022,'Hospitalisation Details'!$A$1:$R$2344,16,0)</f>
        <v>R1012</v>
      </c>
      <c r="Q1022" s="37">
        <f>VLOOKUP(A1022,'Hospitalisation Details'!A1021:R3364,18,0)</f>
        <v>26.880219028062971</v>
      </c>
    </row>
    <row r="1023" spans="1:17" x14ac:dyDescent="0.25">
      <c r="A1023" s="27" t="s">
        <v>2044</v>
      </c>
      <c r="B1023" s="27" t="str">
        <f>VLOOKUP(A1023,'Customer Name'!A1022:E3357,4,0)</f>
        <v>Claudia L.</v>
      </c>
      <c r="C1023" s="27">
        <f>VLOOKUP(A1023,Table7[#All],2,0)</f>
        <v>41.04</v>
      </c>
      <c r="D1023" s="27">
        <f>VLOOKUP(A1023,Table7[#All],3,0)</f>
        <v>5.59</v>
      </c>
      <c r="E1023" s="27" t="str">
        <f>VLOOKUP(A1023,Table7[#All],4,0)</f>
        <v>No</v>
      </c>
      <c r="F1023" s="27" t="str">
        <f>VLOOKUP(A1023,Table7[#All],5,0)</f>
        <v>No</v>
      </c>
      <c r="G1023" s="27" t="str">
        <f>VLOOKUP(A1023,Table7[#All],6,0)</f>
        <v>No</v>
      </c>
      <c r="H1023" s="27">
        <f>VLOOKUP(A1023,'Medical Examination'!A1022:M3357,11,0)</f>
        <v>0</v>
      </c>
      <c r="I1023" s="27" t="str">
        <f>VLOOKUP(A1023,'Medical Examination'!A1022:M3357,10,0)</f>
        <v>No</v>
      </c>
      <c r="J1023" s="27" t="str">
        <f>VLOOKUP(A1023,'Medical Examination'!A1022:M3357,12,0)</f>
        <v>Obesity</v>
      </c>
      <c r="K1023" s="27" t="str">
        <f>VLOOKUP(A1023,'Medical Examination'!A1022:M3357,13,0)</f>
        <v>Normal</v>
      </c>
      <c r="L1023" s="27" t="str">
        <f>VLOOKUP(A1023,'Hospitalisation Details'!A1022:R3365,17,0)</f>
        <v>26-Jun-1991</v>
      </c>
      <c r="M1023" s="28">
        <f>VLOOKUP(A1023,'Hospitalisation Details'!$A$1:$R$2344,6,0)</f>
        <v>11018.05</v>
      </c>
      <c r="N1023" s="27" t="str">
        <f>VLOOKUP(A1023,'Hospitalisation Details'!$A$1:$R$2344,14,0)</f>
        <v>tier - 3</v>
      </c>
      <c r="O1023" s="27" t="str">
        <f>VLOOKUP(A1023,'Hospitalisation Details'!$A$1:$R$2344,15,0)</f>
        <v>tier - 2</v>
      </c>
      <c r="P1023" s="27" t="str">
        <f>VLOOKUP(A1023,'Hospitalisation Details'!$A$1:$R$2344,16,0)</f>
        <v>R1012</v>
      </c>
      <c r="Q1023" s="37">
        <f>VLOOKUP(A1023,'Hospitalisation Details'!A1022:R3365,18,0)</f>
        <v>31.951381398821869</v>
      </c>
    </row>
    <row r="1024" spans="1:17" x14ac:dyDescent="0.25">
      <c r="A1024" s="27" t="s">
        <v>2046</v>
      </c>
      <c r="B1024" s="27" t="str">
        <f>VLOOKUP(A1024,'Customer Name'!A1023:E3358,4,0)</f>
        <v>Jessica M</v>
      </c>
      <c r="C1024" s="27">
        <f>VLOOKUP(A1024,Table7[#All],2,0)</f>
        <v>27.93</v>
      </c>
      <c r="D1024" s="27">
        <f>VLOOKUP(A1024,Table7[#All],3,0)</f>
        <v>9.9600000000000009</v>
      </c>
      <c r="E1024" s="27" t="str">
        <f>VLOOKUP(A1024,Table7[#All],4,0)</f>
        <v>No</v>
      </c>
      <c r="F1024" s="27" t="str">
        <f>VLOOKUP(A1024,Table7[#All],5,0)</f>
        <v>No</v>
      </c>
      <c r="G1024" s="27" t="str">
        <f>VLOOKUP(A1024,Table7[#All],6,0)</f>
        <v>No</v>
      </c>
      <c r="H1024" s="27">
        <f>VLOOKUP(A1024,'Medical Examination'!A1023:M3358,11,0)</f>
        <v>0</v>
      </c>
      <c r="I1024" s="27" t="str">
        <f>VLOOKUP(A1024,'Medical Examination'!A1023:M3358,10,0)</f>
        <v>No</v>
      </c>
      <c r="J1024" s="27" t="str">
        <f>VLOOKUP(A1024,'Medical Examination'!A1023:M3358,12,0)</f>
        <v>Overweight</v>
      </c>
      <c r="K1024" s="27" t="str">
        <f>VLOOKUP(A1024,'Medical Examination'!A1023:M3358,13,0)</f>
        <v>Diabetes</v>
      </c>
      <c r="L1024" s="27" t="str">
        <f>VLOOKUP(A1024,'Hospitalisation Details'!A1023:R3366,17,0)</f>
        <v>15-Dec-1974</v>
      </c>
      <c r="M1024" s="28">
        <f>VLOOKUP(A1024,'Hospitalisation Details'!$A$1:$R$2344,6,0)</f>
        <v>11015.17</v>
      </c>
      <c r="N1024" s="27" t="str">
        <f>VLOOKUP(A1024,'Hospitalisation Details'!$A$1:$R$2344,14,0)</f>
        <v>tier - 3</v>
      </c>
      <c r="O1024" s="27" t="str">
        <f>VLOOKUP(A1024,'Hospitalisation Details'!$A$1:$R$2344,15,0)</f>
        <v>tier - 1</v>
      </c>
      <c r="P1024" s="27" t="str">
        <f>VLOOKUP(A1024,'Hospitalisation Details'!$A$1:$R$2344,16,0)</f>
        <v>R1012</v>
      </c>
      <c r="Q1024" s="37">
        <f>VLOOKUP(A1024,'Hospitalisation Details'!A1023:R3366,18,0)</f>
        <v>48.480451210163181</v>
      </c>
    </row>
    <row r="1025" spans="1:17" x14ac:dyDescent="0.25">
      <c r="A1025" s="27" t="s">
        <v>2048</v>
      </c>
      <c r="B1025" s="27" t="str">
        <f>VLOOKUP(A1025,'Customer Name'!A1024:E3359,4,0)</f>
        <v>Billy Jr.</v>
      </c>
      <c r="C1025" s="27">
        <f>VLOOKUP(A1025,Table7[#All],2,0)</f>
        <v>21.01</v>
      </c>
      <c r="D1025" s="27">
        <f>VLOOKUP(A1025,Table7[#All],3,0)</f>
        <v>7.37</v>
      </c>
      <c r="E1025" s="27" t="str">
        <f>VLOOKUP(A1025,Table7[#All],4,0)</f>
        <v>No</v>
      </c>
      <c r="F1025" s="27" t="str">
        <f>VLOOKUP(A1025,Table7[#All],5,0)</f>
        <v>No</v>
      </c>
      <c r="G1025" s="27" t="str">
        <f>VLOOKUP(A1025,Table7[#All],6,0)</f>
        <v>No</v>
      </c>
      <c r="H1025" s="27">
        <f>VLOOKUP(A1025,'Medical Examination'!A1024:M3359,11,0)</f>
        <v>0</v>
      </c>
      <c r="I1025" s="27" t="str">
        <f>VLOOKUP(A1025,'Medical Examination'!A1024:M3359,10,0)</f>
        <v>No</v>
      </c>
      <c r="J1025" s="27" t="str">
        <f>VLOOKUP(A1025,'Medical Examination'!A1024:M3359,12,0)</f>
        <v>Normal Weight</v>
      </c>
      <c r="K1025" s="27" t="str">
        <f>VLOOKUP(A1025,'Medical Examination'!A1024:M3359,13,0)</f>
        <v>Diabetes</v>
      </c>
      <c r="L1025" s="27" t="str">
        <f>VLOOKUP(A1025,'Hospitalisation Details'!A1024:R3367,17,0)</f>
        <v>24-Oct-1968</v>
      </c>
      <c r="M1025" s="28">
        <f>VLOOKUP(A1025,'Hospitalisation Details'!$A$1:$R$2344,6,0)</f>
        <v>11013.71</v>
      </c>
      <c r="N1025" s="27" t="str">
        <f>VLOOKUP(A1025,'Hospitalisation Details'!$A$1:$R$2344,14,0)</f>
        <v>tier - 3</v>
      </c>
      <c r="O1025" s="27" t="str">
        <f>VLOOKUP(A1025,'Hospitalisation Details'!$A$1:$R$2344,15,0)</f>
        <v>tier - 1</v>
      </c>
      <c r="P1025" s="27" t="str">
        <f>VLOOKUP(A1025,'Hospitalisation Details'!$A$1:$R$2344,16,0)</f>
        <v>R1013</v>
      </c>
      <c r="Q1025" s="37">
        <f>VLOOKUP(A1025,'Hospitalisation Details'!A1024:R3367,18,0)</f>
        <v>54.620123203285424</v>
      </c>
    </row>
    <row r="1026" spans="1:17" x14ac:dyDescent="0.25">
      <c r="A1026" s="27" t="s">
        <v>2050</v>
      </c>
      <c r="B1026" s="27" t="str">
        <f>VLOOKUP(A1026,'Customer Name'!A1025:E3360,4,0)</f>
        <v>David</v>
      </c>
      <c r="C1026" s="27">
        <f>VLOOKUP(A1026,Table7[#All],2,0)</f>
        <v>52.37</v>
      </c>
      <c r="D1026" s="27">
        <f>VLOOKUP(A1026,Table7[#All],3,0)</f>
        <v>5.0599999999999996</v>
      </c>
      <c r="E1026" s="27" t="str">
        <f>VLOOKUP(A1026,Table7[#All],4,0)</f>
        <v>yes</v>
      </c>
      <c r="F1026" s="27" t="str">
        <f>VLOOKUP(A1026,Table7[#All],5,0)</f>
        <v>yes</v>
      </c>
      <c r="G1026" s="27" t="str">
        <f>VLOOKUP(A1026,Table7[#All],6,0)</f>
        <v>No</v>
      </c>
      <c r="H1026" s="27">
        <f>VLOOKUP(A1026,'Medical Examination'!A1025:M3360,11,0)</f>
        <v>2</v>
      </c>
      <c r="I1026" s="27" t="str">
        <f>VLOOKUP(A1026,'Medical Examination'!A1025:M3360,10,0)</f>
        <v>No</v>
      </c>
      <c r="J1026" s="27" t="str">
        <f>VLOOKUP(A1026,'Medical Examination'!A1025:M3360,12,0)</f>
        <v>Obesity</v>
      </c>
      <c r="K1026" s="27" t="str">
        <f>VLOOKUP(A1026,'Medical Examination'!A1025:M3360,13,0)</f>
        <v>Normal</v>
      </c>
      <c r="L1026" s="27" t="str">
        <f>VLOOKUP(A1026,'Hospitalisation Details'!A1025:R3368,17,0)</f>
        <v>17-Sep-2000</v>
      </c>
      <c r="M1026" s="28">
        <f>VLOOKUP(A1026,'Hospitalisation Details'!$A$1:$R$2344,6,0)</f>
        <v>10991.58</v>
      </c>
      <c r="N1026" s="27" t="str">
        <f>VLOOKUP(A1026,'Hospitalisation Details'!$A$1:$R$2344,14,0)</f>
        <v>tier - 3</v>
      </c>
      <c r="O1026" s="27" t="str">
        <f>VLOOKUP(A1026,'Hospitalisation Details'!$A$1:$R$2344,15,0)</f>
        <v>tier - 3</v>
      </c>
      <c r="P1026" s="27" t="str">
        <f>VLOOKUP(A1026,'Hospitalisation Details'!$A$1:$R$2344,16,0)</f>
        <v>R1012</v>
      </c>
      <c r="Q1026" s="37">
        <f>VLOOKUP(A1026,'Hospitalisation Details'!A1025:R3368,18,0)</f>
        <v>22.721423682409309</v>
      </c>
    </row>
    <row r="1027" spans="1:17" x14ac:dyDescent="0.25">
      <c r="A1027" s="27" t="s">
        <v>2052</v>
      </c>
      <c r="B1027" s="27" t="str">
        <f>VLOOKUP(A1027,'Customer Name'!A1026:E3361,4,0)</f>
        <v>Tim</v>
      </c>
      <c r="C1027" s="27">
        <f>VLOOKUP(A1027,Table7[#All],2,0)</f>
        <v>40.369999999999997</v>
      </c>
      <c r="D1027" s="27">
        <f>VLOOKUP(A1027,Table7[#All],3,0)</f>
        <v>8.2100000000000009</v>
      </c>
      <c r="E1027" s="27" t="str">
        <f>VLOOKUP(A1027,Table7[#All],4,0)</f>
        <v>No</v>
      </c>
      <c r="F1027" s="27" t="str">
        <f>VLOOKUP(A1027,Table7[#All],5,0)</f>
        <v>No</v>
      </c>
      <c r="G1027" s="27" t="str">
        <f>VLOOKUP(A1027,Table7[#All],6,0)</f>
        <v>No</v>
      </c>
      <c r="H1027" s="27">
        <f>VLOOKUP(A1027,'Medical Examination'!A1026:M3361,11,0)</f>
        <v>0</v>
      </c>
      <c r="I1027" s="27" t="str">
        <f>VLOOKUP(A1027,'Medical Examination'!A1026:M3361,10,0)</f>
        <v>No</v>
      </c>
      <c r="J1027" s="27" t="str">
        <f>VLOOKUP(A1027,'Medical Examination'!A1026:M3361,12,0)</f>
        <v>Obesity</v>
      </c>
      <c r="K1027" s="27" t="str">
        <f>VLOOKUP(A1027,'Medical Examination'!A1026:M3361,13,0)</f>
        <v>Diabetes</v>
      </c>
      <c r="L1027" s="27" t="str">
        <f>VLOOKUP(A1027,'Hospitalisation Details'!A1026:R3369,17,0)</f>
        <v>18-Dec-1965</v>
      </c>
      <c r="M1027" s="28">
        <f>VLOOKUP(A1027,'Hospitalisation Details'!$A$1:$R$2344,6,0)</f>
        <v>10982.5</v>
      </c>
      <c r="N1027" s="27" t="str">
        <f>VLOOKUP(A1027,'Hospitalisation Details'!$A$1:$R$2344,14,0)</f>
        <v>tier - 3</v>
      </c>
      <c r="O1027" s="27" t="str">
        <f>VLOOKUP(A1027,'Hospitalisation Details'!$A$1:$R$2344,15,0)</f>
        <v>tier - 3</v>
      </c>
      <c r="P1027" s="27" t="str">
        <f>VLOOKUP(A1027,'Hospitalisation Details'!$A$1:$R$2344,16,0)</f>
        <v>R1013</v>
      </c>
      <c r="Q1027" s="37">
        <f>VLOOKUP(A1027,'Hospitalisation Details'!A1026:R3369,18,0)</f>
        <v>57.472226089377692</v>
      </c>
    </row>
    <row r="1028" spans="1:17" x14ac:dyDescent="0.25">
      <c r="A1028" s="27" t="s">
        <v>2054</v>
      </c>
      <c r="B1028" s="27" t="str">
        <f>VLOOKUP(A1028,'Customer Name'!A1027:E3362,4,0)</f>
        <v>Emma M</v>
      </c>
      <c r="C1028" s="27">
        <f>VLOOKUP(A1028,Table7[#All],2,0)</f>
        <v>41.47</v>
      </c>
      <c r="D1028" s="27">
        <f>VLOOKUP(A1028,Table7[#All],3,0)</f>
        <v>10.34</v>
      </c>
      <c r="E1028" s="27" t="str">
        <f>VLOOKUP(A1028,Table7[#All],4,0)</f>
        <v>No</v>
      </c>
      <c r="F1028" s="27" t="str">
        <f>VLOOKUP(A1028,Table7[#All],5,0)</f>
        <v>No</v>
      </c>
      <c r="G1028" s="27" t="str">
        <f>VLOOKUP(A1028,Table7[#All],6,0)</f>
        <v>No</v>
      </c>
      <c r="H1028" s="27">
        <f>VLOOKUP(A1028,'Medical Examination'!A1027:M3362,11,0)</f>
        <v>2</v>
      </c>
      <c r="I1028" s="27" t="str">
        <f>VLOOKUP(A1028,'Medical Examination'!A1027:M3362,10,0)</f>
        <v>No</v>
      </c>
      <c r="J1028" s="27" t="str">
        <f>VLOOKUP(A1028,'Medical Examination'!A1027:M3362,12,0)</f>
        <v>Obesity</v>
      </c>
      <c r="K1028" s="27" t="str">
        <f>VLOOKUP(A1028,'Medical Examination'!A1027:M3362,13,0)</f>
        <v>Diabetes</v>
      </c>
      <c r="L1028" s="27" t="str">
        <f>VLOOKUP(A1028,'Hospitalisation Details'!A1027:R3370,17,0)</f>
        <v>21-Oct-1973</v>
      </c>
      <c r="M1028" s="28">
        <f>VLOOKUP(A1028,'Hospitalisation Details'!$A$1:$R$2344,6,0)</f>
        <v>10977.21</v>
      </c>
      <c r="N1028" s="27" t="str">
        <f>VLOOKUP(A1028,'Hospitalisation Details'!$A$1:$R$2344,14,0)</f>
        <v>tier - 3</v>
      </c>
      <c r="O1028" s="27" t="str">
        <f>VLOOKUP(A1028,'Hospitalisation Details'!$A$1:$R$2344,15,0)</f>
        <v>tier - 1</v>
      </c>
      <c r="P1028" s="27" t="str">
        <f>VLOOKUP(A1028,'Hospitalisation Details'!$A$1:$R$2344,16,0)</f>
        <v>R1013</v>
      </c>
      <c r="Q1028" s="37">
        <f>VLOOKUP(A1028,'Hospitalisation Details'!A1027:R3370,18,0)</f>
        <v>49.631019487840227</v>
      </c>
    </row>
    <row r="1029" spans="1:17" x14ac:dyDescent="0.25">
      <c r="A1029" s="27" t="s">
        <v>2056</v>
      </c>
      <c r="B1029" s="27" t="str">
        <f>VLOOKUP(A1029,'Customer Name'!A1028:E3363,4,0)</f>
        <v>Tim</v>
      </c>
      <c r="C1029" s="27">
        <f>VLOOKUP(A1029,Table7[#All],2,0)</f>
        <v>33.725000000000001</v>
      </c>
      <c r="D1029" s="27">
        <f>VLOOKUP(A1029,Table7[#All],3,0)</f>
        <v>5.51</v>
      </c>
      <c r="E1029" s="27" t="str">
        <f>VLOOKUP(A1029,Table7[#All],4,0)</f>
        <v>yes</v>
      </c>
      <c r="F1029" s="27" t="str">
        <f>VLOOKUP(A1029,Table7[#All],5,0)</f>
        <v>No</v>
      </c>
      <c r="G1029" s="27" t="str">
        <f>VLOOKUP(A1029,Table7[#All],6,0)</f>
        <v>No</v>
      </c>
      <c r="H1029" s="27">
        <f>VLOOKUP(A1029,'Medical Examination'!A1028:M3363,11,0)</f>
        <v>2</v>
      </c>
      <c r="I1029" s="27" t="str">
        <f>VLOOKUP(A1029,'Medical Examination'!A1028:M3363,10,0)</f>
        <v>No</v>
      </c>
      <c r="J1029" s="27" t="str">
        <f>VLOOKUP(A1029,'Medical Examination'!A1028:M3363,12,0)</f>
        <v>Obesity</v>
      </c>
      <c r="K1029" s="27" t="str">
        <f>VLOOKUP(A1029,'Medical Examination'!A1028:M3363,13,0)</f>
        <v>Normal</v>
      </c>
      <c r="L1029" s="27" t="str">
        <f>VLOOKUP(A1029,'Hospitalisation Details'!A1028:R3371,17,0)</f>
        <v>9-Jul-1966</v>
      </c>
      <c r="M1029" s="28">
        <f>VLOOKUP(A1029,'Hospitalisation Details'!$A$1:$R$2344,6,0)</f>
        <v>10976.25</v>
      </c>
      <c r="N1029" s="27" t="str">
        <f>VLOOKUP(A1029,'Hospitalisation Details'!$A$1:$R$2344,14,0)</f>
        <v>tier - 3</v>
      </c>
      <c r="O1029" s="27" t="str">
        <f>VLOOKUP(A1029,'Hospitalisation Details'!$A$1:$R$2344,15,0)</f>
        <v>tier - 2</v>
      </c>
      <c r="P1029" s="27" t="str">
        <f>VLOOKUP(A1029,'Hospitalisation Details'!$A$1:$R$2344,16,0)</f>
        <v>R1012</v>
      </c>
      <c r="Q1029" s="37">
        <f>VLOOKUP(A1029,'Hospitalisation Details'!A1028:R3371,18,0)</f>
        <v>56.915785498489427</v>
      </c>
    </row>
    <row r="1030" spans="1:17" x14ac:dyDescent="0.25">
      <c r="A1030" s="27" t="s">
        <v>2058</v>
      </c>
      <c r="B1030" s="27" t="str">
        <f>VLOOKUP(A1030,'Customer Name'!A1029:E3364,4,0)</f>
        <v>Patrick</v>
      </c>
      <c r="C1030" s="27">
        <f>VLOOKUP(A1030,Table7[#All],2,0)</f>
        <v>28.1</v>
      </c>
      <c r="D1030" s="27">
        <f>VLOOKUP(A1030,Table7[#All],3,0)</f>
        <v>11.2</v>
      </c>
      <c r="E1030" s="27" t="str">
        <f>VLOOKUP(A1030,Table7[#All],4,0)</f>
        <v>No</v>
      </c>
      <c r="F1030" s="27" t="str">
        <f>VLOOKUP(A1030,Table7[#All],5,0)</f>
        <v>No</v>
      </c>
      <c r="G1030" s="27" t="str">
        <f>VLOOKUP(A1030,Table7[#All],6,0)</f>
        <v>No</v>
      </c>
      <c r="H1030" s="27">
        <f>VLOOKUP(A1030,'Medical Examination'!A1029:M3364,11,0)</f>
        <v>0</v>
      </c>
      <c r="I1030" s="27" t="str">
        <f>VLOOKUP(A1030,'Medical Examination'!A1029:M3364,10,0)</f>
        <v>No</v>
      </c>
      <c r="J1030" s="27" t="str">
        <f>VLOOKUP(A1030,'Medical Examination'!A1029:M3364,12,0)</f>
        <v>Overweight</v>
      </c>
      <c r="K1030" s="27" t="str">
        <f>VLOOKUP(A1030,'Medical Examination'!A1029:M3364,13,0)</f>
        <v>Diabetes</v>
      </c>
      <c r="L1030" s="27" t="str">
        <f>VLOOKUP(A1030,'Hospitalisation Details'!A1029:R3372,17,0)</f>
        <v>19-Jun-1965</v>
      </c>
      <c r="M1030" s="28">
        <f>VLOOKUP(A1030,'Hospitalisation Details'!$A$1:$R$2344,6,0)</f>
        <v>10965.45</v>
      </c>
      <c r="N1030" s="27" t="str">
        <f>VLOOKUP(A1030,'Hospitalisation Details'!$A$1:$R$2344,14,0)</f>
        <v>tier - 3</v>
      </c>
      <c r="O1030" s="27" t="str">
        <f>VLOOKUP(A1030,'Hospitalisation Details'!$A$1:$R$2344,15,0)</f>
        <v>tier - 2</v>
      </c>
      <c r="P1030" s="27" t="str">
        <f>VLOOKUP(A1030,'Hospitalisation Details'!$A$1:$R$2344,16,0)</f>
        <v>R1011</v>
      </c>
      <c r="Q1030" s="37">
        <f>VLOOKUP(A1030,'Hospitalisation Details'!A1029:R3372,18,0)</f>
        <v>57.970532275279588</v>
      </c>
    </row>
    <row r="1031" spans="1:17" x14ac:dyDescent="0.25">
      <c r="A1031" s="27" t="s">
        <v>2060</v>
      </c>
      <c r="B1031" s="27" t="str">
        <f>VLOOKUP(A1031,'Customer Name'!A1030:E3365,4,0)</f>
        <v>Bridget K.</v>
      </c>
      <c r="C1031" s="27">
        <f>VLOOKUP(A1031,Table7[#All],2,0)</f>
        <v>37.43</v>
      </c>
      <c r="D1031" s="27">
        <f>VLOOKUP(A1031,Table7[#All],3,0)</f>
        <v>4.3499999999999996</v>
      </c>
      <c r="E1031" s="27" t="str">
        <f>VLOOKUP(A1031,Table7[#All],4,0)</f>
        <v>yes</v>
      </c>
      <c r="F1031" s="27" t="str">
        <f>VLOOKUP(A1031,Table7[#All],5,0)</f>
        <v>No</v>
      </c>
      <c r="G1031" s="27" t="str">
        <f>VLOOKUP(A1031,Table7[#All],6,0)</f>
        <v>Yes</v>
      </c>
      <c r="H1031" s="27">
        <f>VLOOKUP(A1031,'Medical Examination'!A1030:M3365,11,0)</f>
        <v>1</v>
      </c>
      <c r="I1031" s="27" t="str">
        <f>VLOOKUP(A1031,'Medical Examination'!A1030:M3365,10,0)</f>
        <v>No</v>
      </c>
      <c r="J1031" s="27" t="str">
        <f>VLOOKUP(A1031,'Medical Examination'!A1030:M3365,12,0)</f>
        <v>Obesity</v>
      </c>
      <c r="K1031" s="27" t="str">
        <f>VLOOKUP(A1031,'Medical Examination'!A1030:M3365,13,0)</f>
        <v>Normal</v>
      </c>
      <c r="L1031" s="27" t="str">
        <f>VLOOKUP(A1031,'Hospitalisation Details'!A1030:R3373,17,0)</f>
        <v>14-Aug-1969</v>
      </c>
      <c r="M1031" s="28">
        <f>VLOOKUP(A1031,'Hospitalisation Details'!$A$1:$R$2344,6,0)</f>
        <v>10959.69</v>
      </c>
      <c r="N1031" s="27" t="str">
        <f>VLOOKUP(A1031,'Hospitalisation Details'!$A$1:$R$2344,14,0)</f>
        <v>tier - 3</v>
      </c>
      <c r="O1031" s="27" t="str">
        <f>VLOOKUP(A1031,'Hospitalisation Details'!$A$1:$R$2344,15,0)</f>
        <v>tier - 3</v>
      </c>
      <c r="P1031" s="27" t="str">
        <f>VLOOKUP(A1031,'Hospitalisation Details'!$A$1:$R$2344,16,0)</f>
        <v>R1012</v>
      </c>
      <c r="Q1031" s="37">
        <f>VLOOKUP(A1031,'Hospitalisation Details'!A1030:R3373,18,0)</f>
        <v>53.817204301075265</v>
      </c>
    </row>
    <row r="1032" spans="1:17" x14ac:dyDescent="0.25">
      <c r="A1032" s="27" t="s">
        <v>2062</v>
      </c>
      <c r="B1032" s="27" t="str">
        <f>VLOOKUP(A1032,'Customer Name'!A1031:E3366,4,0)</f>
        <v>Gabriel</v>
      </c>
      <c r="C1032" s="27">
        <f>VLOOKUP(A1032,Table7[#All],2,0)</f>
        <v>23.7</v>
      </c>
      <c r="D1032" s="27">
        <f>VLOOKUP(A1032,Table7[#All],3,0)</f>
        <v>10.45</v>
      </c>
      <c r="E1032" s="27" t="str">
        <f>VLOOKUP(A1032,Table7[#All],4,0)</f>
        <v>No</v>
      </c>
      <c r="F1032" s="27" t="str">
        <f>VLOOKUP(A1032,Table7[#All],5,0)</f>
        <v>No</v>
      </c>
      <c r="G1032" s="27" t="str">
        <f>VLOOKUP(A1032,Table7[#All],6,0)</f>
        <v>No</v>
      </c>
      <c r="H1032" s="27">
        <f>VLOOKUP(A1032,'Medical Examination'!A1031:M3366,11,0)</f>
        <v>0</v>
      </c>
      <c r="I1032" s="27" t="str">
        <f>VLOOKUP(A1032,'Medical Examination'!A1031:M3366,10,0)</f>
        <v>No</v>
      </c>
      <c r="J1032" s="27" t="str">
        <f>VLOOKUP(A1032,'Medical Examination'!A1031:M3366,12,0)</f>
        <v>Normal Weight</v>
      </c>
      <c r="K1032" s="27" t="str">
        <f>VLOOKUP(A1032,'Medical Examination'!A1031:M3366,13,0)</f>
        <v>Diabetes</v>
      </c>
      <c r="L1032" s="27" t="str">
        <f>VLOOKUP(A1032,'Hospitalisation Details'!A1031:R3374,17,0)</f>
        <v>4-Dec-1965</v>
      </c>
      <c r="M1032" s="28">
        <f>VLOOKUP(A1032,'Hospitalisation Details'!$A$1:$R$2344,6,0)</f>
        <v>10959.33</v>
      </c>
      <c r="N1032" s="27" t="str">
        <f>VLOOKUP(A1032,'Hospitalisation Details'!$A$1:$R$2344,14,0)</f>
        <v>tier - 3</v>
      </c>
      <c r="O1032" s="27" t="str">
        <f>VLOOKUP(A1032,'Hospitalisation Details'!$A$1:$R$2344,15,0)</f>
        <v>tier - 3</v>
      </c>
      <c r="P1032" s="27" t="str">
        <f>VLOOKUP(A1032,'Hospitalisation Details'!$A$1:$R$2344,16,0)</f>
        <v>R1011</v>
      </c>
      <c r="Q1032" s="37">
        <f>VLOOKUP(A1032,'Hospitalisation Details'!A1031:R3374,18,0)</f>
        <v>57.510557334447071</v>
      </c>
    </row>
    <row r="1033" spans="1:17" x14ac:dyDescent="0.25">
      <c r="A1033" s="27" t="s">
        <v>2064</v>
      </c>
      <c r="B1033" s="27" t="str">
        <f>VLOOKUP(A1033,'Customer Name'!A1032:E3367,4,0)</f>
        <v>Natasha</v>
      </c>
      <c r="C1033" s="27">
        <f>VLOOKUP(A1033,Table7[#All],2,0)</f>
        <v>24.795000000000002</v>
      </c>
      <c r="D1033" s="27">
        <f>VLOOKUP(A1033,Table7[#All],3,0)</f>
        <v>4.07</v>
      </c>
      <c r="E1033" s="27" t="str">
        <f>VLOOKUP(A1033,Table7[#All],4,0)</f>
        <v>yes</v>
      </c>
      <c r="F1033" s="27" t="str">
        <f>VLOOKUP(A1033,Table7[#All],5,0)</f>
        <v>No</v>
      </c>
      <c r="G1033" s="27" t="str">
        <f>VLOOKUP(A1033,Table7[#All],6,0)</f>
        <v>Yes</v>
      </c>
      <c r="H1033" s="27">
        <f>VLOOKUP(A1033,'Medical Examination'!A1032:M3367,11,0)</f>
        <v>1</v>
      </c>
      <c r="I1033" s="27" t="str">
        <f>VLOOKUP(A1033,'Medical Examination'!A1032:M3367,10,0)</f>
        <v>No</v>
      </c>
      <c r="J1033" s="27" t="str">
        <f>VLOOKUP(A1033,'Medical Examination'!A1032:M3367,12,0)</f>
        <v>Normal Weight</v>
      </c>
      <c r="K1033" s="27" t="str">
        <f>VLOOKUP(A1033,'Medical Examination'!A1032:M3367,13,0)</f>
        <v>Normal</v>
      </c>
      <c r="L1033" s="27" t="str">
        <f>VLOOKUP(A1033,'Hospitalisation Details'!A1032:R3375,17,0)</f>
        <v>10-Nov-1969</v>
      </c>
      <c r="M1033" s="28">
        <f>VLOOKUP(A1033,'Hospitalisation Details'!$A$1:$R$2344,6,0)</f>
        <v>10942.13</v>
      </c>
      <c r="N1033" s="27" t="str">
        <f>VLOOKUP(A1033,'Hospitalisation Details'!$A$1:$R$2344,14,0)</f>
        <v>tier - 3</v>
      </c>
      <c r="O1033" s="27" t="str">
        <f>VLOOKUP(A1033,'Hospitalisation Details'!$A$1:$R$2344,15,0)</f>
        <v>tier - 3</v>
      </c>
      <c r="P1033" s="27" t="str">
        <f>VLOOKUP(A1033,'Hospitalisation Details'!$A$1:$R$2344,16,0)</f>
        <v>R1012</v>
      </c>
      <c r="Q1033" s="37">
        <f>VLOOKUP(A1033,'Hospitalisation Details'!A1032:R3375,18,0)</f>
        <v>53.576264436479491</v>
      </c>
    </row>
    <row r="1034" spans="1:17" x14ac:dyDescent="0.25">
      <c r="A1034" s="27" t="s">
        <v>2066</v>
      </c>
      <c r="B1034" s="27" t="str">
        <f>VLOOKUP(A1034,'Customer Name'!A1033:E3368,4,0)</f>
        <v>Abby A.</v>
      </c>
      <c r="C1034" s="27">
        <f>VLOOKUP(A1034,Table7[#All],2,0)</f>
        <v>31.9</v>
      </c>
      <c r="D1034" s="27">
        <f>VLOOKUP(A1034,Table7[#All],3,0)</f>
        <v>8.34</v>
      </c>
      <c r="E1034" s="27" t="str">
        <f>VLOOKUP(A1034,Table7[#All],4,0)</f>
        <v>No</v>
      </c>
      <c r="F1034" s="27" t="str">
        <f>VLOOKUP(A1034,Table7[#All],5,0)</f>
        <v>No</v>
      </c>
      <c r="G1034" s="27" t="str">
        <f>VLOOKUP(A1034,Table7[#All],6,0)</f>
        <v>No</v>
      </c>
      <c r="H1034" s="27">
        <f>VLOOKUP(A1034,'Medical Examination'!A1033:M3368,11,0)</f>
        <v>0</v>
      </c>
      <c r="I1034" s="27" t="str">
        <f>VLOOKUP(A1034,'Medical Examination'!A1033:M3368,10,0)</f>
        <v>No</v>
      </c>
      <c r="J1034" s="27" t="str">
        <f>VLOOKUP(A1034,'Medical Examination'!A1033:M3368,12,0)</f>
        <v>Obesity</v>
      </c>
      <c r="K1034" s="27" t="str">
        <f>VLOOKUP(A1034,'Medical Examination'!A1033:M3368,13,0)</f>
        <v>Diabetes</v>
      </c>
      <c r="L1034" s="27" t="str">
        <f>VLOOKUP(A1034,'Hospitalisation Details'!A1033:R3376,17,0)</f>
        <v>12-Nov-1968</v>
      </c>
      <c r="M1034" s="28">
        <f>VLOOKUP(A1034,'Hospitalisation Details'!$A$1:$R$2344,6,0)</f>
        <v>10928.85</v>
      </c>
      <c r="N1034" s="27" t="str">
        <f>VLOOKUP(A1034,'Hospitalisation Details'!$A$1:$R$2344,14,0)</f>
        <v>tier - 3</v>
      </c>
      <c r="O1034" s="27" t="str">
        <f>VLOOKUP(A1034,'Hospitalisation Details'!$A$1:$R$2344,15,0)</f>
        <v>tier - 3</v>
      </c>
      <c r="P1034" s="27" t="str">
        <f>VLOOKUP(A1034,'Hospitalisation Details'!$A$1:$R$2344,16,0)</f>
        <v>R1013</v>
      </c>
      <c r="Q1034" s="37">
        <f>VLOOKUP(A1034,'Hospitalisation Details'!A1033:R3376,18,0)</f>
        <v>54.568104038329913</v>
      </c>
    </row>
    <row r="1035" spans="1:17" x14ac:dyDescent="0.25">
      <c r="A1035" s="27" t="s">
        <v>2068</v>
      </c>
      <c r="B1035" s="27" t="str">
        <f>VLOOKUP(A1035,'Customer Name'!A1034:E3369,4,0)</f>
        <v>Michelle</v>
      </c>
      <c r="C1035" s="27">
        <f>VLOOKUP(A1035,Table7[#All],2,0)</f>
        <v>32.68</v>
      </c>
      <c r="D1035" s="27">
        <f>VLOOKUP(A1035,Table7[#All],3,0)</f>
        <v>7.41</v>
      </c>
      <c r="E1035" s="27" t="str">
        <f>VLOOKUP(A1035,Table7[#All],4,0)</f>
        <v>No</v>
      </c>
      <c r="F1035" s="27" t="str">
        <f>VLOOKUP(A1035,Table7[#All],5,0)</f>
        <v>No</v>
      </c>
      <c r="G1035" s="27" t="str">
        <f>VLOOKUP(A1035,Table7[#All],6,0)</f>
        <v>No</v>
      </c>
      <c r="H1035" s="27">
        <f>VLOOKUP(A1035,'Medical Examination'!A1034:M3369,11,0)</f>
        <v>0</v>
      </c>
      <c r="I1035" s="27" t="str">
        <f>VLOOKUP(A1035,'Medical Examination'!A1034:M3369,10,0)</f>
        <v>No</v>
      </c>
      <c r="J1035" s="27" t="str">
        <f>VLOOKUP(A1035,'Medical Examination'!A1034:M3369,12,0)</f>
        <v>Obesity</v>
      </c>
      <c r="K1035" s="27" t="str">
        <f>VLOOKUP(A1035,'Medical Examination'!A1034:M3369,13,0)</f>
        <v>Diabetes</v>
      </c>
      <c r="L1035" s="27" t="str">
        <f>VLOOKUP(A1035,'Hospitalisation Details'!A1034:R3377,17,0)</f>
        <v>13-Nov-1968</v>
      </c>
      <c r="M1035" s="28">
        <f>VLOOKUP(A1035,'Hospitalisation Details'!$A$1:$R$2344,6,0)</f>
        <v>10923.93</v>
      </c>
      <c r="N1035" s="27" t="str">
        <f>VLOOKUP(A1035,'Hospitalisation Details'!$A$1:$R$2344,14,0)</f>
        <v>tier - 3</v>
      </c>
      <c r="O1035" s="27" t="str">
        <f>VLOOKUP(A1035,'Hospitalisation Details'!$A$1:$R$2344,15,0)</f>
        <v>tier - 1</v>
      </c>
      <c r="P1035" s="27" t="str">
        <f>VLOOKUP(A1035,'Hospitalisation Details'!$A$1:$R$2344,16,0)</f>
        <v>R1024</v>
      </c>
      <c r="Q1035" s="37">
        <f>VLOOKUP(A1035,'Hospitalisation Details'!A1034:R3377,18,0)</f>
        <v>54.565366187542779</v>
      </c>
    </row>
    <row r="1036" spans="1:17" x14ac:dyDescent="0.25">
      <c r="A1036" s="27" t="s">
        <v>2070</v>
      </c>
      <c r="B1036" s="27" t="str">
        <f>VLOOKUP(A1036,'Customer Name'!A1035:E3370,4,0)</f>
        <v>Mckendree</v>
      </c>
      <c r="C1036" s="27">
        <f>VLOOKUP(A1036,Table7[#All],2,0)</f>
        <v>47.13</v>
      </c>
      <c r="D1036" s="27">
        <f>VLOOKUP(A1036,Table7[#All],3,0)</f>
        <v>4.3099999999999996</v>
      </c>
      <c r="E1036" s="27" t="str">
        <f>VLOOKUP(A1036,Table7[#All],4,0)</f>
        <v>No</v>
      </c>
      <c r="F1036" s="27" t="str">
        <f>VLOOKUP(A1036,Table7[#All],5,0)</f>
        <v>No</v>
      </c>
      <c r="G1036" s="27" t="str">
        <f>VLOOKUP(A1036,Table7[#All],6,0)</f>
        <v>No</v>
      </c>
      <c r="H1036" s="27">
        <f>VLOOKUP(A1036,'Medical Examination'!A1035:M3370,11,0)</f>
        <v>0</v>
      </c>
      <c r="I1036" s="27" t="str">
        <f>VLOOKUP(A1036,'Medical Examination'!A1035:M3370,10,0)</f>
        <v>No</v>
      </c>
      <c r="J1036" s="27" t="str">
        <f>VLOOKUP(A1036,'Medical Examination'!A1035:M3370,12,0)</f>
        <v>Obesity</v>
      </c>
      <c r="K1036" s="27" t="str">
        <f>VLOOKUP(A1036,'Medical Examination'!A1035:M3370,13,0)</f>
        <v>Normal</v>
      </c>
      <c r="L1036" s="27" t="str">
        <f>VLOOKUP(A1036,'Hospitalisation Details'!A1035:R3378,17,0)</f>
        <v>6-Sep-1994</v>
      </c>
      <c r="M1036" s="28">
        <f>VLOOKUP(A1036,'Hospitalisation Details'!$A$1:$R$2344,6,0)</f>
        <v>10886.66</v>
      </c>
      <c r="N1036" s="27" t="str">
        <f>VLOOKUP(A1036,'Hospitalisation Details'!$A$1:$R$2344,14,0)</f>
        <v>tier - 3</v>
      </c>
      <c r="O1036" s="27" t="str">
        <f>VLOOKUP(A1036,'Hospitalisation Details'!$A$1:$R$2344,15,0)</f>
        <v>tier - 3</v>
      </c>
      <c r="P1036" s="27" t="str">
        <f>VLOOKUP(A1036,'Hospitalisation Details'!$A$1:$R$2344,16,0)</f>
        <v>R1012</v>
      </c>
      <c r="Q1036" s="37">
        <f>VLOOKUP(A1036,'Hospitalisation Details'!A1035:R3378,18,0)</f>
        <v>28.754221045906725</v>
      </c>
    </row>
    <row r="1037" spans="1:17" x14ac:dyDescent="0.25">
      <c r="A1037" s="27" t="s">
        <v>2072</v>
      </c>
      <c r="B1037" s="27" t="str">
        <f>VLOOKUP(A1037,'Customer Name'!A1036:E3371,4,0)</f>
        <v>Tara</v>
      </c>
      <c r="C1037" s="27">
        <f>VLOOKUP(A1037,Table7[#All],2,0)</f>
        <v>36.67</v>
      </c>
      <c r="D1037" s="27">
        <f>VLOOKUP(A1037,Table7[#All],3,0)</f>
        <v>10.83</v>
      </c>
      <c r="E1037" s="27" t="str">
        <f>VLOOKUP(A1037,Table7[#All],4,0)</f>
        <v>No</v>
      </c>
      <c r="F1037" s="27" t="str">
        <f>VLOOKUP(A1037,Table7[#All],5,0)</f>
        <v>No</v>
      </c>
      <c r="G1037" s="27" t="str">
        <f>VLOOKUP(A1037,Table7[#All],6,0)</f>
        <v>No</v>
      </c>
      <c r="H1037" s="27">
        <f>VLOOKUP(A1037,'Medical Examination'!A1036:M3371,11,0)</f>
        <v>0</v>
      </c>
      <c r="I1037" s="27" t="str">
        <f>VLOOKUP(A1037,'Medical Examination'!A1036:M3371,10,0)</f>
        <v>No</v>
      </c>
      <c r="J1037" s="27" t="str">
        <f>VLOOKUP(A1037,'Medical Examination'!A1036:M3371,12,0)</f>
        <v>Obesity</v>
      </c>
      <c r="K1037" s="27" t="str">
        <f>VLOOKUP(A1037,'Medical Examination'!A1036:M3371,13,0)</f>
        <v>Diabetes</v>
      </c>
      <c r="L1037" s="27" t="str">
        <f>VLOOKUP(A1037,'Hospitalisation Details'!A1036:R3379,17,0)</f>
        <v>20-Dec-1971</v>
      </c>
      <c r="M1037" s="28">
        <f>VLOOKUP(A1037,'Hospitalisation Details'!$A$1:$R$2344,6,0)</f>
        <v>10848.13</v>
      </c>
      <c r="N1037" s="27" t="str">
        <f>VLOOKUP(A1037,'Hospitalisation Details'!$A$1:$R$2344,14,0)</f>
        <v>tier - 3</v>
      </c>
      <c r="O1037" s="27" t="str">
        <f>VLOOKUP(A1037,'Hospitalisation Details'!$A$1:$R$2344,15,0)</f>
        <v>tier - 3</v>
      </c>
      <c r="P1037" s="27" t="str">
        <f>VLOOKUP(A1037,'Hospitalisation Details'!$A$1:$R$2344,16,0)</f>
        <v>R1012</v>
      </c>
      <c r="Q1037" s="37">
        <f>VLOOKUP(A1037,'Hospitalisation Details'!A1036:R3379,18,0)</f>
        <v>51.466783758652753</v>
      </c>
    </row>
    <row r="1038" spans="1:17" x14ac:dyDescent="0.25">
      <c r="A1038" s="27" t="s">
        <v>2074</v>
      </c>
      <c r="B1038" s="27" t="str">
        <f>VLOOKUP(A1038,'Customer Name'!A1037:E3372,4,0)</f>
        <v>Daniel</v>
      </c>
      <c r="C1038" s="27">
        <f>VLOOKUP(A1038,Table7[#All],2,0)</f>
        <v>33.630000000000003</v>
      </c>
      <c r="D1038" s="27">
        <f>VLOOKUP(A1038,Table7[#All],3,0)</f>
        <v>11.31</v>
      </c>
      <c r="E1038" s="27" t="str">
        <f>VLOOKUP(A1038,Table7[#All],4,0)</f>
        <v>No</v>
      </c>
      <c r="F1038" s="27" t="str">
        <f>VLOOKUP(A1038,Table7[#All],5,0)</f>
        <v>No</v>
      </c>
      <c r="G1038" s="27" t="str">
        <f>VLOOKUP(A1038,Table7[#All],6,0)</f>
        <v>No</v>
      </c>
      <c r="H1038" s="27">
        <f>VLOOKUP(A1038,'Medical Examination'!A1037:M3372,11,0)</f>
        <v>0</v>
      </c>
      <c r="I1038" s="27" t="str">
        <f>VLOOKUP(A1038,'Medical Examination'!A1037:M3372,10,0)</f>
        <v>No</v>
      </c>
      <c r="J1038" s="27" t="str">
        <f>VLOOKUP(A1038,'Medical Examination'!A1037:M3372,12,0)</f>
        <v>Obesity</v>
      </c>
      <c r="K1038" s="27" t="str">
        <f>VLOOKUP(A1038,'Medical Examination'!A1037:M3372,13,0)</f>
        <v>Diabetes</v>
      </c>
      <c r="L1038" s="27" t="str">
        <f>VLOOKUP(A1038,'Hospitalisation Details'!A1037:R3380,17,0)</f>
        <v>28-Jul-1968</v>
      </c>
      <c r="M1038" s="28">
        <f>VLOOKUP(A1038,'Hospitalisation Details'!$A$1:$R$2344,6,0)</f>
        <v>10825.25</v>
      </c>
      <c r="N1038" s="27" t="str">
        <f>VLOOKUP(A1038,'Hospitalisation Details'!$A$1:$R$2344,14,0)</f>
        <v>tier - 3</v>
      </c>
      <c r="O1038" s="27" t="str">
        <f>VLOOKUP(A1038,'Hospitalisation Details'!$A$1:$R$2344,15,0)</f>
        <v>tier - 3</v>
      </c>
      <c r="P1038" s="27" t="str">
        <f>VLOOKUP(A1038,'Hospitalisation Details'!$A$1:$R$2344,16,0)</f>
        <v>R1012</v>
      </c>
      <c r="Q1038" s="37">
        <f>VLOOKUP(A1038,'Hospitalisation Details'!A1037:R3380,18,0)</f>
        <v>54.861054072553046</v>
      </c>
    </row>
    <row r="1039" spans="1:17" x14ac:dyDescent="0.25">
      <c r="A1039" s="27" t="s">
        <v>2076</v>
      </c>
      <c r="B1039" s="27" t="str">
        <f>VLOOKUP(A1039,'Customer Name'!A1038:E3373,4,0)</f>
        <v>Joshua P</v>
      </c>
      <c r="C1039" s="27">
        <f>VLOOKUP(A1039,Table7[#All],2,0)</f>
        <v>32.67</v>
      </c>
      <c r="D1039" s="27">
        <f>VLOOKUP(A1039,Table7[#All],3,0)</f>
        <v>11.81</v>
      </c>
      <c r="E1039" s="27" t="str">
        <f>VLOOKUP(A1039,Table7[#All],4,0)</f>
        <v>yes</v>
      </c>
      <c r="F1039" s="27" t="str">
        <f>VLOOKUP(A1039,Table7[#All],5,0)</f>
        <v>No</v>
      </c>
      <c r="G1039" s="27" t="str">
        <f>VLOOKUP(A1039,Table7[#All],6,0)</f>
        <v>No</v>
      </c>
      <c r="H1039" s="27">
        <f>VLOOKUP(A1039,'Medical Examination'!A1038:M3373,11,0)</f>
        <v>0</v>
      </c>
      <c r="I1039" s="27" t="str">
        <f>VLOOKUP(A1039,'Medical Examination'!A1038:M3373,10,0)</f>
        <v>No</v>
      </c>
      <c r="J1039" s="27" t="str">
        <f>VLOOKUP(A1039,'Medical Examination'!A1038:M3373,12,0)</f>
        <v>Obesity</v>
      </c>
      <c r="K1039" s="27" t="str">
        <f>VLOOKUP(A1039,'Medical Examination'!A1038:M3373,13,0)</f>
        <v>Diabetes</v>
      </c>
      <c r="L1039" s="27" t="str">
        <f>VLOOKUP(A1039,'Hospitalisation Details'!A1038:R3381,17,0)</f>
        <v>2-Oct-1967</v>
      </c>
      <c r="M1039" s="28">
        <f>VLOOKUP(A1039,'Hospitalisation Details'!$A$1:$R$2344,6,0)</f>
        <v>10807.49</v>
      </c>
      <c r="N1039" s="27" t="str">
        <f>VLOOKUP(A1039,'Hospitalisation Details'!$A$1:$R$2344,14,0)</f>
        <v>tier - 3</v>
      </c>
      <c r="O1039" s="27" t="str">
        <f>VLOOKUP(A1039,'Hospitalisation Details'!$A$1:$R$2344,15,0)</f>
        <v>tier - 2</v>
      </c>
      <c r="P1039" s="27" t="str">
        <f>VLOOKUP(A1039,'Hospitalisation Details'!$A$1:$R$2344,16,0)</f>
        <v>R1013</v>
      </c>
      <c r="Q1039" s="37">
        <f>VLOOKUP(A1039,'Hospitalisation Details'!A1038:R3381,18,0)</f>
        <v>55.68307795763485</v>
      </c>
    </row>
    <row r="1040" spans="1:17" x14ac:dyDescent="0.25">
      <c r="A1040" s="27" t="s">
        <v>2078</v>
      </c>
      <c r="B1040" s="27" t="str">
        <f>VLOOKUP(A1040,'Customer Name'!A1039:E3374,4,0)</f>
        <v>Erin C</v>
      </c>
      <c r="C1040" s="27">
        <f>VLOOKUP(A1040,Table7[#All],2,0)</f>
        <v>33.299999999999997</v>
      </c>
      <c r="D1040" s="27">
        <f>VLOOKUP(A1040,Table7[#All],3,0)</f>
        <v>8.26</v>
      </c>
      <c r="E1040" s="27" t="str">
        <f>VLOOKUP(A1040,Table7[#All],4,0)</f>
        <v>yes</v>
      </c>
      <c r="F1040" s="27" t="str">
        <f>VLOOKUP(A1040,Table7[#All],5,0)</f>
        <v>No</v>
      </c>
      <c r="G1040" s="27" t="str">
        <f>VLOOKUP(A1040,Table7[#All],6,0)</f>
        <v>No</v>
      </c>
      <c r="H1040" s="27">
        <f>VLOOKUP(A1040,'Medical Examination'!A1039:M3374,11,0)</f>
        <v>2</v>
      </c>
      <c r="I1040" s="27" t="str">
        <f>VLOOKUP(A1040,'Medical Examination'!A1039:M3374,10,0)</f>
        <v>No</v>
      </c>
      <c r="J1040" s="27" t="str">
        <f>VLOOKUP(A1040,'Medical Examination'!A1039:M3374,12,0)</f>
        <v>Obesity</v>
      </c>
      <c r="K1040" s="27" t="str">
        <f>VLOOKUP(A1040,'Medical Examination'!A1039:M3374,13,0)</f>
        <v>Diabetes</v>
      </c>
      <c r="L1040" s="27" t="str">
        <f>VLOOKUP(A1040,'Hospitalisation Details'!A1039:R3382,17,0)</f>
        <v>18-Dec-1970</v>
      </c>
      <c r="M1040" s="28">
        <f>VLOOKUP(A1040,'Hospitalisation Details'!$A$1:$R$2344,6,0)</f>
        <v>10806.84</v>
      </c>
      <c r="N1040" s="27" t="str">
        <f>VLOOKUP(A1040,'Hospitalisation Details'!$A$1:$R$2344,14,0)</f>
        <v>tier - 3</v>
      </c>
      <c r="O1040" s="27" t="str">
        <f>VLOOKUP(A1040,'Hospitalisation Details'!$A$1:$R$2344,15,0)</f>
        <v>tier - 2</v>
      </c>
      <c r="P1040" s="27" t="str">
        <f>VLOOKUP(A1040,'Hospitalisation Details'!$A$1:$R$2344,16,0)</f>
        <v>R1011</v>
      </c>
      <c r="Q1040" s="37">
        <f>VLOOKUP(A1040,'Hospitalisation Details'!A1039:R3382,18,0)</f>
        <v>52.472240531359326</v>
      </c>
    </row>
    <row r="1041" spans="1:17" x14ac:dyDescent="0.25">
      <c r="A1041" s="27" t="s">
        <v>2080</v>
      </c>
      <c r="B1041" s="27" t="str">
        <f>VLOOKUP(A1041,'Customer Name'!A1040:E3375,4,0)</f>
        <v>Shure</v>
      </c>
      <c r="C1041" s="27">
        <f>VLOOKUP(A1041,Table7[#All],2,0)</f>
        <v>30.78</v>
      </c>
      <c r="D1041" s="27">
        <f>VLOOKUP(A1041,Table7[#All],3,0)</f>
        <v>10.74</v>
      </c>
      <c r="E1041" s="27" t="str">
        <f>VLOOKUP(A1041,Table7[#All],4,0)</f>
        <v>yes</v>
      </c>
      <c r="F1041" s="27" t="str">
        <f>VLOOKUP(A1041,Table7[#All],5,0)</f>
        <v>No</v>
      </c>
      <c r="G1041" s="27" t="str">
        <f>VLOOKUP(A1041,Table7[#All],6,0)</f>
        <v>No</v>
      </c>
      <c r="H1041" s="27">
        <f>VLOOKUP(A1041,'Medical Examination'!A1040:M3375,11,0)</f>
        <v>2</v>
      </c>
      <c r="I1041" s="27" t="str">
        <f>VLOOKUP(A1041,'Medical Examination'!A1040:M3375,10,0)</f>
        <v>No</v>
      </c>
      <c r="J1041" s="27" t="str">
        <f>VLOOKUP(A1041,'Medical Examination'!A1040:M3375,12,0)</f>
        <v>Obesity</v>
      </c>
      <c r="K1041" s="27" t="str">
        <f>VLOOKUP(A1041,'Medical Examination'!A1040:M3375,13,0)</f>
        <v>Diabetes</v>
      </c>
      <c r="L1041" s="27" t="str">
        <f>VLOOKUP(A1041,'Hospitalisation Details'!A1040:R3383,17,0)</f>
        <v>28-Oct-1970</v>
      </c>
      <c r="M1041" s="28">
        <f>VLOOKUP(A1041,'Hospitalisation Details'!$A$1:$R$2344,6,0)</f>
        <v>10797.34</v>
      </c>
      <c r="N1041" s="27" t="str">
        <f>VLOOKUP(A1041,'Hospitalisation Details'!$A$1:$R$2344,14,0)</f>
        <v>tier - 3</v>
      </c>
      <c r="O1041" s="27" t="str">
        <f>VLOOKUP(A1041,'Hospitalisation Details'!$A$1:$R$2344,15,0)</f>
        <v>tier - 2</v>
      </c>
      <c r="P1041" s="27" t="str">
        <f>VLOOKUP(A1041,'Hospitalisation Details'!$A$1:$R$2344,16,0)</f>
        <v>R1023</v>
      </c>
      <c r="Q1041" s="37">
        <f>VLOOKUP(A1041,'Hospitalisation Details'!A1040:R3383,18,0)</f>
        <v>52.611874461288849</v>
      </c>
    </row>
    <row r="1042" spans="1:17" x14ac:dyDescent="0.25">
      <c r="A1042" s="27" t="s">
        <v>2082</v>
      </c>
      <c r="B1042" s="27" t="str">
        <f>VLOOKUP(A1042,'Customer Name'!A1041:E3376,4,0)</f>
        <v>Richard</v>
      </c>
      <c r="C1042" s="27">
        <f>VLOOKUP(A1042,Table7[#All],2,0)</f>
        <v>28.975000000000001</v>
      </c>
      <c r="D1042" s="27">
        <f>VLOOKUP(A1042,Table7[#All],3,0)</f>
        <v>7.69</v>
      </c>
      <c r="E1042" s="27" t="str">
        <f>VLOOKUP(A1042,Table7[#All],4,0)</f>
        <v>yes</v>
      </c>
      <c r="F1042" s="27" t="str">
        <f>VLOOKUP(A1042,Table7[#All],5,0)</f>
        <v>No</v>
      </c>
      <c r="G1042" s="27" t="str">
        <f>VLOOKUP(A1042,Table7[#All],6,0)</f>
        <v>No</v>
      </c>
      <c r="H1042" s="27">
        <f>VLOOKUP(A1042,'Medical Examination'!A1041:M3376,11,0)</f>
        <v>0</v>
      </c>
      <c r="I1042" s="27" t="str">
        <f>VLOOKUP(A1042,'Medical Examination'!A1041:M3376,10,0)</f>
        <v>No</v>
      </c>
      <c r="J1042" s="27" t="str">
        <f>VLOOKUP(A1042,'Medical Examination'!A1041:M3376,12,0)</f>
        <v>Overweight</v>
      </c>
      <c r="K1042" s="27" t="str">
        <f>VLOOKUP(A1042,'Medical Examination'!A1041:M3376,13,0)</f>
        <v>Diabetes</v>
      </c>
      <c r="L1042" s="27" t="str">
        <f>VLOOKUP(A1042,'Hospitalisation Details'!A1041:R3384,17,0)</f>
        <v>23-Oct-1967</v>
      </c>
      <c r="M1042" s="28">
        <f>VLOOKUP(A1042,'Hospitalisation Details'!$A$1:$R$2344,6,0)</f>
        <v>10796.35</v>
      </c>
      <c r="N1042" s="27" t="str">
        <f>VLOOKUP(A1042,'Hospitalisation Details'!$A$1:$R$2344,14,0)</f>
        <v>tier - 3</v>
      </c>
      <c r="O1042" s="27" t="str">
        <f>VLOOKUP(A1042,'Hospitalisation Details'!$A$1:$R$2344,15,0)</f>
        <v>tier - 1</v>
      </c>
      <c r="P1042" s="27" t="str">
        <f>VLOOKUP(A1042,'Hospitalisation Details'!$A$1:$R$2344,16,0)</f>
        <v>R1019</v>
      </c>
      <c r="Q1042" s="37">
        <f>VLOOKUP(A1042,'Hospitalisation Details'!A1041:R3384,18,0)</f>
        <v>55.625582400691677</v>
      </c>
    </row>
    <row r="1043" spans="1:17" x14ac:dyDescent="0.25">
      <c r="A1043" s="27" t="s">
        <v>2084</v>
      </c>
      <c r="B1043" s="27" t="str">
        <f>VLOOKUP(A1043,'Customer Name'!A1042:E3377,4,0)</f>
        <v>Brenda</v>
      </c>
      <c r="C1043" s="27">
        <f>VLOOKUP(A1043,Table7[#All],2,0)</f>
        <v>33.4</v>
      </c>
      <c r="D1043" s="27">
        <f>VLOOKUP(A1043,Table7[#All],3,0)</f>
        <v>4.84</v>
      </c>
      <c r="E1043" s="27" t="str">
        <f>VLOOKUP(A1043,Table7[#All],4,0)</f>
        <v>No</v>
      </c>
      <c r="F1043" s="27" t="str">
        <f>VLOOKUP(A1043,Table7[#All],5,0)</f>
        <v>No</v>
      </c>
      <c r="G1043" s="27" t="str">
        <f>VLOOKUP(A1043,Table7[#All],6,0)</f>
        <v>No</v>
      </c>
      <c r="H1043" s="27">
        <f>VLOOKUP(A1043,'Medical Examination'!A1042:M3377,11,0)</f>
        <v>0</v>
      </c>
      <c r="I1043" s="27" t="str">
        <f>VLOOKUP(A1043,'Medical Examination'!A1042:M3377,10,0)</f>
        <v>No</v>
      </c>
      <c r="J1043" s="27" t="str">
        <f>VLOOKUP(A1043,'Medical Examination'!A1042:M3377,12,0)</f>
        <v>Obesity</v>
      </c>
      <c r="K1043" s="27" t="str">
        <f>VLOOKUP(A1043,'Medical Examination'!A1042:M3377,13,0)</f>
        <v>Normal</v>
      </c>
      <c r="L1043" s="27" t="str">
        <f>VLOOKUP(A1043,'Hospitalisation Details'!A1042:R3385,17,0)</f>
        <v>24-Dec-1999</v>
      </c>
      <c r="M1043" s="28">
        <f>VLOOKUP(A1043,'Hospitalisation Details'!$A$1:$R$2344,6,0)</f>
        <v>10795.94</v>
      </c>
      <c r="N1043" s="27" t="str">
        <f>VLOOKUP(A1043,'Hospitalisation Details'!$A$1:$R$2344,14,0)</f>
        <v>tier - 3</v>
      </c>
      <c r="O1043" s="27" t="str">
        <f>VLOOKUP(A1043,'Hospitalisation Details'!$A$1:$R$2344,15,0)</f>
        <v>tier - 1</v>
      </c>
      <c r="P1043" s="27" t="str">
        <f>VLOOKUP(A1043,'Hospitalisation Details'!$A$1:$R$2344,16,0)</f>
        <v>R1011</v>
      </c>
      <c r="Q1043" s="37">
        <f>VLOOKUP(A1043,'Hospitalisation Details'!A1042:R3385,18,0)</f>
        <v>23.455809878436096</v>
      </c>
    </row>
    <row r="1044" spans="1:17" x14ac:dyDescent="0.25">
      <c r="A1044" s="27" t="s">
        <v>2086</v>
      </c>
      <c r="B1044" s="27" t="str">
        <f>VLOOKUP(A1044,'Customer Name'!A1043:E3378,4,0)</f>
        <v>Joseph M</v>
      </c>
      <c r="C1044" s="27">
        <f>VLOOKUP(A1044,Table7[#All],2,0)</f>
        <v>21.5</v>
      </c>
      <c r="D1044" s="27">
        <f>VLOOKUP(A1044,Table7[#All],3,0)</f>
        <v>9.77</v>
      </c>
      <c r="E1044" s="27" t="str">
        <f>VLOOKUP(A1044,Table7[#All],4,0)</f>
        <v>yes</v>
      </c>
      <c r="F1044" s="27" t="str">
        <f>VLOOKUP(A1044,Table7[#All],5,0)</f>
        <v>No</v>
      </c>
      <c r="G1044" s="27" t="str">
        <f>VLOOKUP(A1044,Table7[#All],6,0)</f>
        <v>No</v>
      </c>
      <c r="H1044" s="27">
        <f>VLOOKUP(A1044,'Medical Examination'!A1043:M3378,11,0)</f>
        <v>0</v>
      </c>
      <c r="I1044" s="27" t="str">
        <f>VLOOKUP(A1044,'Medical Examination'!A1043:M3378,10,0)</f>
        <v>No</v>
      </c>
      <c r="J1044" s="27" t="str">
        <f>VLOOKUP(A1044,'Medical Examination'!A1043:M3378,12,0)</f>
        <v>Normal Weight</v>
      </c>
      <c r="K1044" s="27" t="str">
        <f>VLOOKUP(A1044,'Medical Examination'!A1043:M3378,13,0)</f>
        <v>Diabetes</v>
      </c>
      <c r="L1044" s="27" t="str">
        <f>VLOOKUP(A1044,'Hospitalisation Details'!A1043:R3386,17,0)</f>
        <v>11-Nov-1967</v>
      </c>
      <c r="M1044" s="28">
        <f>VLOOKUP(A1044,'Hospitalisation Details'!$A$1:$R$2344,6,0)</f>
        <v>10791.96</v>
      </c>
      <c r="N1044" s="27" t="str">
        <f>VLOOKUP(A1044,'Hospitalisation Details'!$A$1:$R$2344,14,0)</f>
        <v>tier - 3</v>
      </c>
      <c r="O1044" s="27" t="str">
        <f>VLOOKUP(A1044,'Hospitalisation Details'!$A$1:$R$2344,15,0)</f>
        <v>tier - 2</v>
      </c>
      <c r="P1044" s="27" t="str">
        <f>VLOOKUP(A1044,'Hospitalisation Details'!$A$1:$R$2344,16,0)</f>
        <v>R1011</v>
      </c>
      <c r="Q1044" s="37">
        <f>VLOOKUP(A1044,'Hospitalisation Details'!A1043:R3386,18,0)</f>
        <v>55.573562611076419</v>
      </c>
    </row>
    <row r="1045" spans="1:17" x14ac:dyDescent="0.25">
      <c r="A1045" s="27" t="s">
        <v>2088</v>
      </c>
      <c r="B1045" s="27" t="str">
        <f>VLOOKUP(A1045,'Customer Name'!A1044:E3379,4,0)</f>
        <v>Stephen J.</v>
      </c>
      <c r="C1045" s="27">
        <f>VLOOKUP(A1045,Table7[#All],2,0)</f>
        <v>38.14</v>
      </c>
      <c r="D1045" s="27">
        <f>VLOOKUP(A1045,Table7[#All],3,0)</f>
        <v>5.84</v>
      </c>
      <c r="E1045" s="27" t="str">
        <f>VLOOKUP(A1045,Table7[#All],4,0)</f>
        <v>No</v>
      </c>
      <c r="F1045" s="27" t="str">
        <f>VLOOKUP(A1045,Table7[#All],5,0)</f>
        <v>No</v>
      </c>
      <c r="G1045" s="27" t="str">
        <f>VLOOKUP(A1045,Table7[#All],6,0)</f>
        <v>No</v>
      </c>
      <c r="H1045" s="27">
        <f>VLOOKUP(A1045,'Medical Examination'!A1044:M3379,11,0)</f>
        <v>0</v>
      </c>
      <c r="I1045" s="27" t="str">
        <f>VLOOKUP(A1045,'Medical Examination'!A1044:M3379,10,0)</f>
        <v>No</v>
      </c>
      <c r="J1045" s="27" t="str">
        <f>VLOOKUP(A1045,'Medical Examination'!A1044:M3379,12,0)</f>
        <v>Obesity</v>
      </c>
      <c r="K1045" s="27" t="str">
        <f>VLOOKUP(A1045,'Medical Examination'!A1044:M3379,13,0)</f>
        <v>Prediabetes</v>
      </c>
      <c r="L1045" s="27" t="str">
        <f>VLOOKUP(A1045,'Hospitalisation Details'!A1044:R3387,17,0)</f>
        <v>25-Nov-1989</v>
      </c>
      <c r="M1045" s="28">
        <f>VLOOKUP(A1045,'Hospitalisation Details'!$A$1:$R$2344,6,0)</f>
        <v>10769.75</v>
      </c>
      <c r="N1045" s="27" t="str">
        <f>VLOOKUP(A1045,'Hospitalisation Details'!$A$1:$R$2344,14,0)</f>
        <v>tier - 3</v>
      </c>
      <c r="O1045" s="27" t="str">
        <f>VLOOKUP(A1045,'Hospitalisation Details'!$A$1:$R$2344,15,0)</f>
        <v>tier - 2</v>
      </c>
      <c r="P1045" s="27" t="str">
        <f>VLOOKUP(A1045,'Hospitalisation Details'!$A$1:$R$2344,16,0)</f>
        <v>R1022</v>
      </c>
      <c r="Q1045" s="37">
        <f>VLOOKUP(A1045,'Hospitalisation Details'!A1044:R3387,18,0)</f>
        <v>33.535163889540797</v>
      </c>
    </row>
    <row r="1046" spans="1:17" x14ac:dyDescent="0.25">
      <c r="A1046" s="27" t="s">
        <v>2090</v>
      </c>
      <c r="B1046" s="27" t="str">
        <f>VLOOKUP(A1046,'Customer Name'!A1045:E3380,4,0)</f>
        <v>.  Kathya</v>
      </c>
      <c r="C1046" s="27">
        <f>VLOOKUP(A1046,Table7[#All],2,0)</f>
        <v>35.42</v>
      </c>
      <c r="D1046" s="27">
        <f>VLOOKUP(A1046,Table7[#All],3,0)</f>
        <v>8.6999999999999993</v>
      </c>
      <c r="E1046" s="27" t="str">
        <f>VLOOKUP(A1046,Table7[#All],4,0)</f>
        <v>yes</v>
      </c>
      <c r="F1046" s="27" t="str">
        <f>VLOOKUP(A1046,Table7[#All],5,0)</f>
        <v>No</v>
      </c>
      <c r="G1046" s="27" t="str">
        <f>VLOOKUP(A1046,Table7[#All],6,0)</f>
        <v>No</v>
      </c>
      <c r="H1046" s="27">
        <f>VLOOKUP(A1046,'Medical Examination'!A1045:M3380,11,0)</f>
        <v>1</v>
      </c>
      <c r="I1046" s="27" t="str">
        <f>VLOOKUP(A1046,'Medical Examination'!A1045:M3380,10,0)</f>
        <v>No</v>
      </c>
      <c r="J1046" s="27" t="str">
        <f>VLOOKUP(A1046,'Medical Examination'!A1045:M3380,12,0)</f>
        <v>Obesity</v>
      </c>
      <c r="K1046" s="27" t="str">
        <f>VLOOKUP(A1046,'Medical Examination'!A1045:M3380,13,0)</f>
        <v>Diabetes</v>
      </c>
      <c r="L1046" s="27" t="str">
        <f>VLOOKUP(A1046,'Hospitalisation Details'!A1045:R3388,17,0)</f>
        <v>29-Aug-1986</v>
      </c>
      <c r="M1046" s="28">
        <f>VLOOKUP(A1046,'Hospitalisation Details'!$A$1:$R$2344,6,0)</f>
        <v>10749.02</v>
      </c>
      <c r="N1046" s="27" t="str">
        <f>VLOOKUP(A1046,'Hospitalisation Details'!$A$1:$R$2344,14,0)</f>
        <v>tier - 3</v>
      </c>
      <c r="O1046" s="27" t="str">
        <f>VLOOKUP(A1046,'Hospitalisation Details'!$A$1:$R$2344,15,0)</f>
        <v>tier - 1</v>
      </c>
      <c r="P1046" s="27" t="str">
        <f>VLOOKUP(A1046,'Hospitalisation Details'!$A$1:$R$2344,16,0)</f>
        <v>R1026</v>
      </c>
      <c r="Q1046" s="37">
        <f>VLOOKUP(A1046,'Hospitalisation Details'!A1045:R3388,18,0)</f>
        <v>36.776136609265798</v>
      </c>
    </row>
    <row r="1047" spans="1:17" x14ac:dyDescent="0.25">
      <c r="A1047" s="27" t="s">
        <v>2092</v>
      </c>
      <c r="B1047" s="27" t="str">
        <f>VLOOKUP(A1047,'Customer Name'!A1046:E3381,4,0)</f>
        <v>Wesley</v>
      </c>
      <c r="C1047" s="27">
        <f>VLOOKUP(A1047,Table7[#All],2,0)</f>
        <v>35.625</v>
      </c>
      <c r="D1047" s="27">
        <f>VLOOKUP(A1047,Table7[#All],3,0)</f>
        <v>10.79</v>
      </c>
      <c r="E1047" s="27" t="str">
        <f>VLOOKUP(A1047,Table7[#All],4,0)</f>
        <v>No</v>
      </c>
      <c r="F1047" s="27" t="str">
        <f>VLOOKUP(A1047,Table7[#All],5,0)</f>
        <v>No</v>
      </c>
      <c r="G1047" s="27" t="str">
        <f>VLOOKUP(A1047,Table7[#All],6,0)</f>
        <v>No</v>
      </c>
      <c r="H1047" s="27">
        <f>VLOOKUP(A1047,'Medical Examination'!A1046:M3381,11,0)</f>
        <v>0</v>
      </c>
      <c r="I1047" s="27" t="str">
        <f>VLOOKUP(A1047,'Medical Examination'!A1046:M3381,10,0)</f>
        <v>No</v>
      </c>
      <c r="J1047" s="27" t="str">
        <f>VLOOKUP(A1047,'Medical Examination'!A1046:M3381,12,0)</f>
        <v>Obesity</v>
      </c>
      <c r="K1047" s="27" t="str">
        <f>VLOOKUP(A1047,'Medical Examination'!A1046:M3381,13,0)</f>
        <v>Diabetes</v>
      </c>
      <c r="L1047" s="27" t="str">
        <f>VLOOKUP(A1047,'Hospitalisation Details'!A1046:R3389,17,0)</f>
        <v>9-Dec-1974</v>
      </c>
      <c r="M1047" s="28">
        <f>VLOOKUP(A1047,'Hospitalisation Details'!$A$1:$R$2344,6,0)</f>
        <v>10736.87</v>
      </c>
      <c r="N1047" s="27" t="str">
        <f>VLOOKUP(A1047,'Hospitalisation Details'!$A$1:$R$2344,14,0)</f>
        <v>tier - 3</v>
      </c>
      <c r="O1047" s="27" t="str">
        <f>VLOOKUP(A1047,'Hospitalisation Details'!$A$1:$R$2344,15,0)</f>
        <v>tier - 1</v>
      </c>
      <c r="P1047" s="27" t="str">
        <f>VLOOKUP(A1047,'Hospitalisation Details'!$A$1:$R$2344,16,0)</f>
        <v>R1016</v>
      </c>
      <c r="Q1047" s="37">
        <f>VLOOKUP(A1047,'Hospitalisation Details'!A1046:R3389,18,0)</f>
        <v>48.496878764647903</v>
      </c>
    </row>
    <row r="1048" spans="1:17" x14ac:dyDescent="0.25">
      <c r="A1048" s="27" t="s">
        <v>2094</v>
      </c>
      <c r="B1048" s="27" t="str">
        <f>VLOOKUP(A1048,'Customer Name'!A1047:E3382,4,0)</f>
        <v>Tim</v>
      </c>
      <c r="C1048" s="27">
        <f>VLOOKUP(A1048,Table7[#All],2,0)</f>
        <v>45.51</v>
      </c>
      <c r="D1048" s="27">
        <f>VLOOKUP(A1048,Table7[#All],3,0)</f>
        <v>4.32</v>
      </c>
      <c r="E1048" s="27" t="str">
        <f>VLOOKUP(A1048,Table7[#All],4,0)</f>
        <v>No</v>
      </c>
      <c r="F1048" s="27" t="str">
        <f>VLOOKUP(A1048,Table7[#All],5,0)</f>
        <v>No</v>
      </c>
      <c r="G1048" s="27" t="str">
        <f>VLOOKUP(A1048,Table7[#All],6,0)</f>
        <v>No</v>
      </c>
      <c r="H1048" s="27">
        <f>VLOOKUP(A1048,'Medical Examination'!A1047:M3382,11,0)</f>
        <v>1</v>
      </c>
      <c r="I1048" s="27" t="str">
        <f>VLOOKUP(A1048,'Medical Examination'!A1047:M3382,10,0)</f>
        <v>No</v>
      </c>
      <c r="J1048" s="27" t="str">
        <f>VLOOKUP(A1048,'Medical Examination'!A1047:M3382,12,0)</f>
        <v>Obesity</v>
      </c>
      <c r="K1048" s="27" t="str">
        <f>VLOOKUP(A1048,'Medical Examination'!A1047:M3382,13,0)</f>
        <v>Normal</v>
      </c>
      <c r="L1048" s="27" t="str">
        <f>VLOOKUP(A1048,'Hospitalisation Details'!A1047:R3390,17,0)</f>
        <v>25-Jun-1992</v>
      </c>
      <c r="M1048" s="28">
        <f>VLOOKUP(A1048,'Hospitalisation Details'!$A$1:$R$2344,6,0)</f>
        <v>10719.57</v>
      </c>
      <c r="N1048" s="27" t="str">
        <f>VLOOKUP(A1048,'Hospitalisation Details'!$A$1:$R$2344,14,0)</f>
        <v>tier - 3</v>
      </c>
      <c r="O1048" s="27" t="str">
        <f>VLOOKUP(A1048,'Hospitalisation Details'!$A$1:$R$2344,15,0)</f>
        <v>tier - 1</v>
      </c>
      <c r="P1048" s="27" t="str">
        <f>VLOOKUP(A1048,'Hospitalisation Details'!$A$1:$R$2344,16,0)</f>
        <v>R1012</v>
      </c>
      <c r="Q1048" s="37">
        <f>VLOOKUP(A1048,'Hospitalisation Details'!A1047:R3390,18,0)</f>
        <v>30.951403148528406</v>
      </c>
    </row>
    <row r="1049" spans="1:17" x14ac:dyDescent="0.25">
      <c r="A1049" s="27" t="s">
        <v>2096</v>
      </c>
      <c r="B1049" s="27" t="str">
        <f>VLOOKUP(A1049,'Customer Name'!A1048:E3383,4,0)</f>
        <v>Jamie L.</v>
      </c>
      <c r="C1049" s="27">
        <f>VLOOKUP(A1049,Table7[#All],2,0)</f>
        <v>37.1</v>
      </c>
      <c r="D1049" s="27">
        <f>VLOOKUP(A1049,Table7[#All],3,0)</f>
        <v>7.19</v>
      </c>
      <c r="E1049" s="27" t="str">
        <f>VLOOKUP(A1049,Table7[#All],4,0)</f>
        <v>yes</v>
      </c>
      <c r="F1049" s="27" t="str">
        <f>VLOOKUP(A1049,Table7[#All],5,0)</f>
        <v>No</v>
      </c>
      <c r="G1049" s="27" t="str">
        <f>VLOOKUP(A1049,Table7[#All],6,0)</f>
        <v>No</v>
      </c>
      <c r="H1049" s="27">
        <f>VLOOKUP(A1049,'Medical Examination'!A1048:M3383,11,0)</f>
        <v>0</v>
      </c>
      <c r="I1049" s="27" t="str">
        <f>VLOOKUP(A1049,'Medical Examination'!A1048:M3383,10,0)</f>
        <v>No</v>
      </c>
      <c r="J1049" s="27" t="str">
        <f>VLOOKUP(A1049,'Medical Examination'!A1048:M3383,12,0)</f>
        <v>Obesity</v>
      </c>
      <c r="K1049" s="27" t="str">
        <f>VLOOKUP(A1049,'Medical Examination'!A1048:M3383,13,0)</f>
        <v>Diabetes</v>
      </c>
      <c r="L1049" s="27" t="str">
        <f>VLOOKUP(A1049,'Hospitalisation Details'!A1048:R3391,17,0)</f>
        <v>5-Oct-1967</v>
      </c>
      <c r="M1049" s="28">
        <f>VLOOKUP(A1049,'Hospitalisation Details'!$A$1:$R$2344,6,0)</f>
        <v>10713.64</v>
      </c>
      <c r="N1049" s="27" t="str">
        <f>VLOOKUP(A1049,'Hospitalisation Details'!$A$1:$R$2344,14,0)</f>
        <v>tier - 3</v>
      </c>
      <c r="O1049" s="27" t="str">
        <f>VLOOKUP(A1049,'Hospitalisation Details'!$A$1:$R$2344,15,0)</f>
        <v>tier - 3</v>
      </c>
      <c r="P1049" s="27" t="str">
        <f>VLOOKUP(A1049,'Hospitalisation Details'!$A$1:$R$2344,16,0)</f>
        <v>R1011</v>
      </c>
      <c r="Q1049" s="37">
        <f>VLOOKUP(A1049,'Hospitalisation Details'!A1048:R3391,18,0)</f>
        <v>55.674864306642966</v>
      </c>
    </row>
    <row r="1050" spans="1:17" x14ac:dyDescent="0.25">
      <c r="A1050" s="27" t="s">
        <v>2098</v>
      </c>
      <c r="B1050" s="27" t="str">
        <f>VLOOKUP(A1050,'Customer Name'!A1049:E3384,4,0)</f>
        <v>Alexandra</v>
      </c>
      <c r="C1050" s="27">
        <f>VLOOKUP(A1050,Table7[#All],2,0)</f>
        <v>30.5</v>
      </c>
      <c r="D1050" s="27">
        <f>VLOOKUP(A1050,Table7[#All],3,0)</f>
        <v>11.94</v>
      </c>
      <c r="E1050" s="27" t="str">
        <f>VLOOKUP(A1050,Table7[#All],4,0)</f>
        <v>yes</v>
      </c>
      <c r="F1050" s="27" t="str">
        <f>VLOOKUP(A1050,Table7[#All],5,0)</f>
        <v>No</v>
      </c>
      <c r="G1050" s="27" t="str">
        <f>VLOOKUP(A1050,Table7[#All],6,0)</f>
        <v>No</v>
      </c>
      <c r="H1050" s="27">
        <f>VLOOKUP(A1050,'Medical Examination'!A1049:M3384,11,0)</f>
        <v>0</v>
      </c>
      <c r="I1050" s="27" t="str">
        <f>VLOOKUP(A1050,'Medical Examination'!A1049:M3384,10,0)</f>
        <v>No</v>
      </c>
      <c r="J1050" s="27" t="str">
        <f>VLOOKUP(A1050,'Medical Examination'!A1049:M3384,12,0)</f>
        <v>Obesity</v>
      </c>
      <c r="K1050" s="27" t="str">
        <f>VLOOKUP(A1050,'Medical Examination'!A1049:M3384,13,0)</f>
        <v>Diabetes</v>
      </c>
      <c r="L1050" s="27" t="str">
        <f>VLOOKUP(A1050,'Hospitalisation Details'!A1049:R3392,17,0)</f>
        <v>30-Jul-1967</v>
      </c>
      <c r="M1050" s="28">
        <f>VLOOKUP(A1050,'Hospitalisation Details'!$A$1:$R$2344,6,0)</f>
        <v>10704.47</v>
      </c>
      <c r="N1050" s="27" t="str">
        <f>VLOOKUP(A1050,'Hospitalisation Details'!$A$1:$R$2344,14,0)</f>
        <v>tier - 3</v>
      </c>
      <c r="O1050" s="27" t="str">
        <f>VLOOKUP(A1050,'Hospitalisation Details'!$A$1:$R$2344,15,0)</f>
        <v>tier - 2</v>
      </c>
      <c r="P1050" s="27" t="str">
        <f>VLOOKUP(A1050,'Hospitalisation Details'!$A$1:$R$2344,16,0)</f>
        <v>R1011</v>
      </c>
      <c r="Q1050" s="37">
        <f>VLOOKUP(A1050,'Hospitalisation Details'!A1049:R3392,18,0)</f>
        <v>55.85830251212834</v>
      </c>
    </row>
    <row r="1051" spans="1:17" x14ac:dyDescent="0.25">
      <c r="A1051" s="27" t="s">
        <v>2100</v>
      </c>
      <c r="B1051" s="27" t="str">
        <f>VLOOKUP(A1051,'Customer Name'!A1050:E3385,4,0)</f>
        <v>Tiffany</v>
      </c>
      <c r="C1051" s="27">
        <f>VLOOKUP(A1051,Table7[#All],2,0)</f>
        <v>28.16</v>
      </c>
      <c r="D1051" s="27">
        <f>VLOOKUP(A1051,Table7[#All],3,0)</f>
        <v>5.56</v>
      </c>
      <c r="E1051" s="27" t="str">
        <f>VLOOKUP(A1051,Table7[#All],4,0)</f>
        <v>No</v>
      </c>
      <c r="F1051" s="27" t="str">
        <f>VLOOKUP(A1051,Table7[#All],5,0)</f>
        <v>No</v>
      </c>
      <c r="G1051" s="27" t="str">
        <f>VLOOKUP(A1051,Table7[#All],6,0)</f>
        <v>No</v>
      </c>
      <c r="H1051" s="27">
        <f>VLOOKUP(A1051,'Medical Examination'!A1050:M3385,11,0)</f>
        <v>2</v>
      </c>
      <c r="I1051" s="27" t="str">
        <f>VLOOKUP(A1051,'Medical Examination'!A1050:M3385,10,0)</f>
        <v>No</v>
      </c>
      <c r="J1051" s="27" t="str">
        <f>VLOOKUP(A1051,'Medical Examination'!A1050:M3385,12,0)</f>
        <v>Overweight</v>
      </c>
      <c r="K1051" s="27" t="str">
        <f>VLOOKUP(A1051,'Medical Examination'!A1050:M3385,13,0)</f>
        <v>Normal</v>
      </c>
      <c r="L1051" s="27" t="str">
        <f>VLOOKUP(A1051,'Hospitalisation Details'!A1050:R3393,17,0)</f>
        <v>24-Oct-1972</v>
      </c>
      <c r="M1051" s="28">
        <f>VLOOKUP(A1051,'Hospitalisation Details'!$A$1:$R$2344,6,0)</f>
        <v>10702.64</v>
      </c>
      <c r="N1051" s="27" t="str">
        <f>VLOOKUP(A1051,'Hospitalisation Details'!$A$1:$R$2344,14,0)</f>
        <v>tier - 3</v>
      </c>
      <c r="O1051" s="27" t="str">
        <f>VLOOKUP(A1051,'Hospitalisation Details'!$A$1:$R$2344,15,0)</f>
        <v>tier - 3</v>
      </c>
      <c r="P1051" s="27" t="str">
        <f>VLOOKUP(A1051,'Hospitalisation Details'!$A$1:$R$2344,16,0)</f>
        <v>R1013</v>
      </c>
      <c r="Q1051" s="37">
        <f>VLOOKUP(A1051,'Hospitalisation Details'!A1050:R3393,18,0)</f>
        <v>50.620123203285424</v>
      </c>
    </row>
    <row r="1052" spans="1:17" x14ac:dyDescent="0.25">
      <c r="A1052" s="27" t="s">
        <v>2102</v>
      </c>
      <c r="B1052" s="27" t="str">
        <f>VLOOKUP(A1052,'Customer Name'!A1051:E3386,4,0)</f>
        <v>.  Rebecca J</v>
      </c>
      <c r="C1052" s="27">
        <f>VLOOKUP(A1052,Table7[#All],2,0)</f>
        <v>29.1</v>
      </c>
      <c r="D1052" s="27">
        <f>VLOOKUP(A1052,Table7[#All],3,0)</f>
        <v>5.64</v>
      </c>
      <c r="E1052" s="27" t="str">
        <f>VLOOKUP(A1052,Table7[#All],4,0)</f>
        <v>yes</v>
      </c>
      <c r="F1052" s="27" t="str">
        <f>VLOOKUP(A1052,Table7[#All],5,0)</f>
        <v>No</v>
      </c>
      <c r="G1052" s="27" t="str">
        <f>VLOOKUP(A1052,Table7[#All],6,0)</f>
        <v>No</v>
      </c>
      <c r="H1052" s="27">
        <f>VLOOKUP(A1052,'Medical Examination'!A1051:M3386,11,0)</f>
        <v>0</v>
      </c>
      <c r="I1052" s="27" t="str">
        <f>VLOOKUP(A1052,'Medical Examination'!A1051:M3386,10,0)</f>
        <v>No</v>
      </c>
      <c r="J1052" s="27" t="str">
        <f>VLOOKUP(A1052,'Medical Examination'!A1051:M3386,12,0)</f>
        <v>Overweight</v>
      </c>
      <c r="K1052" s="27" t="str">
        <f>VLOOKUP(A1052,'Medical Examination'!A1051:M3386,13,0)</f>
        <v>Normal</v>
      </c>
      <c r="L1052" s="27" t="str">
        <f>VLOOKUP(A1052,'Hospitalisation Details'!A1051:R3394,17,0)</f>
        <v>30-Sep-1976</v>
      </c>
      <c r="M1052" s="28">
        <f>VLOOKUP(A1052,'Hospitalisation Details'!$A$1:$R$2344,6,0)</f>
        <v>10698.38</v>
      </c>
      <c r="N1052" s="27" t="str">
        <f>VLOOKUP(A1052,'Hospitalisation Details'!$A$1:$R$2344,14,0)</f>
        <v>tier - 3</v>
      </c>
      <c r="O1052" s="27" t="str">
        <f>VLOOKUP(A1052,'Hospitalisation Details'!$A$1:$R$2344,15,0)</f>
        <v>tier - 1</v>
      </c>
      <c r="P1052" s="27" t="str">
        <f>VLOOKUP(A1052,'Hospitalisation Details'!$A$1:$R$2344,16,0)</f>
        <v>R1025</v>
      </c>
      <c r="Q1052" s="37">
        <f>VLOOKUP(A1052,'Hospitalisation Details'!A1051:R3394,18,0)</f>
        <v>46.685831622176593</v>
      </c>
    </row>
    <row r="1053" spans="1:17" x14ac:dyDescent="0.25">
      <c r="A1053" s="27" t="s">
        <v>2104</v>
      </c>
      <c r="B1053" s="27" t="str">
        <f>VLOOKUP(A1053,'Customer Name'!A1052:E3387,4,0)</f>
        <v>Austin T.</v>
      </c>
      <c r="C1053" s="27">
        <f>VLOOKUP(A1053,Table7[#All],2,0)</f>
        <v>30.22</v>
      </c>
      <c r="D1053" s="27">
        <f>VLOOKUP(A1053,Table7[#All],3,0)</f>
        <v>4.6500000000000004</v>
      </c>
      <c r="E1053" s="27" t="str">
        <f>VLOOKUP(A1053,Table7[#All],4,0)</f>
        <v>No</v>
      </c>
      <c r="F1053" s="27" t="str">
        <f>VLOOKUP(A1053,Table7[#All],5,0)</f>
        <v>No</v>
      </c>
      <c r="G1053" s="27" t="str">
        <f>VLOOKUP(A1053,Table7[#All],6,0)</f>
        <v>No</v>
      </c>
      <c r="H1053" s="27">
        <f>VLOOKUP(A1053,'Medical Examination'!A1052:M3387,11,0)</f>
        <v>0</v>
      </c>
      <c r="I1053" s="27" t="str">
        <f>VLOOKUP(A1053,'Medical Examination'!A1052:M3387,10,0)</f>
        <v>No</v>
      </c>
      <c r="J1053" s="27" t="str">
        <f>VLOOKUP(A1053,'Medical Examination'!A1052:M3387,12,0)</f>
        <v>Obesity</v>
      </c>
      <c r="K1053" s="27" t="str">
        <f>VLOOKUP(A1053,'Medical Examination'!A1052:M3387,13,0)</f>
        <v>Normal</v>
      </c>
      <c r="L1053" s="27" t="str">
        <f>VLOOKUP(A1053,'Hospitalisation Details'!A1052:R3395,17,0)</f>
        <v>2-Aug-1977</v>
      </c>
      <c r="M1053" s="28">
        <f>VLOOKUP(A1053,'Hospitalisation Details'!$A$1:$R$2344,6,0)</f>
        <v>10690.11</v>
      </c>
      <c r="N1053" s="27" t="str">
        <f>VLOOKUP(A1053,'Hospitalisation Details'!$A$1:$R$2344,14,0)</f>
        <v>tier - 3</v>
      </c>
      <c r="O1053" s="27" t="str">
        <f>VLOOKUP(A1053,'Hospitalisation Details'!$A$1:$R$2344,15,0)</f>
        <v>tier - 2</v>
      </c>
      <c r="P1053" s="27" t="str">
        <f>VLOOKUP(A1053,'Hospitalisation Details'!$A$1:$R$2344,16,0)</f>
        <v>R1021</v>
      </c>
      <c r="Q1053" s="37">
        <f>VLOOKUP(A1053,'Hospitalisation Details'!A1052:R3395,18,0)</f>
        <v>45.850052429220554</v>
      </c>
    </row>
    <row r="1054" spans="1:17" x14ac:dyDescent="0.25">
      <c r="A1054" s="27" t="s">
        <v>2106</v>
      </c>
      <c r="B1054" s="27" t="str">
        <f>VLOOKUP(A1054,'Customer Name'!A1053:E3388,4,0)</f>
        <v>Jamie T</v>
      </c>
      <c r="C1054" s="27">
        <f>VLOOKUP(A1054,Table7[#All],2,0)</f>
        <v>24.29</v>
      </c>
      <c r="D1054" s="27">
        <f>VLOOKUP(A1054,Table7[#All],3,0)</f>
        <v>9.0500000000000007</v>
      </c>
      <c r="E1054" s="27" t="str">
        <f>VLOOKUP(A1054,Table7[#All],4,0)</f>
        <v>No</v>
      </c>
      <c r="F1054" s="27" t="str">
        <f>VLOOKUP(A1054,Table7[#All],5,0)</f>
        <v>No</v>
      </c>
      <c r="G1054" s="27" t="str">
        <f>VLOOKUP(A1054,Table7[#All],6,0)</f>
        <v>No</v>
      </c>
      <c r="H1054" s="27">
        <f>VLOOKUP(A1054,'Medical Examination'!A1053:M3388,11,0)</f>
        <v>0</v>
      </c>
      <c r="I1054" s="27" t="str">
        <f>VLOOKUP(A1054,'Medical Examination'!A1053:M3388,10,0)</f>
        <v>No</v>
      </c>
      <c r="J1054" s="27" t="str">
        <f>VLOOKUP(A1054,'Medical Examination'!A1053:M3388,12,0)</f>
        <v>Normal Weight</v>
      </c>
      <c r="K1054" s="27" t="str">
        <f>VLOOKUP(A1054,'Medical Examination'!A1053:M3388,13,0)</f>
        <v>Diabetes</v>
      </c>
      <c r="L1054" s="27" t="str">
        <f>VLOOKUP(A1054,'Hospitalisation Details'!A1053:R3396,17,0)</f>
        <v>7-Sep-1962</v>
      </c>
      <c r="M1054" s="28">
        <f>VLOOKUP(A1054,'Hospitalisation Details'!$A$1:$R$2344,6,0)</f>
        <v>10676.83</v>
      </c>
      <c r="N1054" s="27" t="str">
        <f>VLOOKUP(A1054,'Hospitalisation Details'!$A$1:$R$2344,14,0)</f>
        <v>tier - 3</v>
      </c>
      <c r="O1054" s="27" t="str">
        <f>VLOOKUP(A1054,'Hospitalisation Details'!$A$1:$R$2344,15,0)</f>
        <v>tier - 3</v>
      </c>
      <c r="P1054" s="27" t="str">
        <f>VLOOKUP(A1054,'Hospitalisation Details'!$A$1:$R$2344,16,0)</f>
        <v>R1013</v>
      </c>
      <c r="Q1054" s="37">
        <f>VLOOKUP(A1054,'Hospitalisation Details'!A1053:R3396,18,0)</f>
        <v>60.751512475160077</v>
      </c>
    </row>
    <row r="1055" spans="1:17" x14ac:dyDescent="0.25">
      <c r="A1055" s="27" t="s">
        <v>2108</v>
      </c>
      <c r="B1055" s="27" t="str">
        <f>VLOOKUP(A1055,'Customer Name'!A1054:E3389,4,0)</f>
        <v>Matthew T.</v>
      </c>
      <c r="C1055" s="27">
        <f>VLOOKUP(A1055,Table7[#All],2,0)</f>
        <v>29.39</v>
      </c>
      <c r="D1055" s="27">
        <f>VLOOKUP(A1055,Table7[#All],3,0)</f>
        <v>4.5199999999999996</v>
      </c>
      <c r="E1055" s="27" t="str">
        <f>VLOOKUP(A1055,Table7[#All],4,0)</f>
        <v>yes</v>
      </c>
      <c r="F1055" s="27" t="str">
        <f>VLOOKUP(A1055,Table7[#All],5,0)</f>
        <v>No</v>
      </c>
      <c r="G1055" s="27" t="str">
        <f>VLOOKUP(A1055,Table7[#All],6,0)</f>
        <v>No</v>
      </c>
      <c r="H1055" s="27">
        <f>VLOOKUP(A1055,'Medical Examination'!A1054:M3389,11,0)</f>
        <v>0</v>
      </c>
      <c r="I1055" s="27" t="str">
        <f>VLOOKUP(A1055,'Medical Examination'!A1054:M3389,10,0)</f>
        <v>No</v>
      </c>
      <c r="J1055" s="27" t="str">
        <f>VLOOKUP(A1055,'Medical Examination'!A1054:M3389,12,0)</f>
        <v>Overweight</v>
      </c>
      <c r="K1055" s="27" t="str">
        <f>VLOOKUP(A1055,'Medical Examination'!A1054:M3389,13,0)</f>
        <v>Normal</v>
      </c>
      <c r="L1055" s="27" t="str">
        <f>VLOOKUP(A1055,'Hospitalisation Details'!A1054:R3397,17,0)</f>
        <v>22-Nov-1976</v>
      </c>
      <c r="M1055" s="28">
        <f>VLOOKUP(A1055,'Hospitalisation Details'!$A$1:$R$2344,6,0)</f>
        <v>10665.44</v>
      </c>
      <c r="N1055" s="27" t="str">
        <f>VLOOKUP(A1055,'Hospitalisation Details'!$A$1:$R$2344,14,0)</f>
        <v>tier - 3</v>
      </c>
      <c r="O1055" s="27" t="str">
        <f>VLOOKUP(A1055,'Hospitalisation Details'!$A$1:$R$2344,15,0)</f>
        <v>tier - 2</v>
      </c>
      <c r="P1055" s="27" t="str">
        <f>VLOOKUP(A1055,'Hospitalisation Details'!$A$1:$R$2344,16,0)</f>
        <v>R1021</v>
      </c>
      <c r="Q1055" s="37">
        <f>VLOOKUP(A1055,'Hospitalisation Details'!A1054:R3397,18,0)</f>
        <v>46.540725530458587</v>
      </c>
    </row>
    <row r="1056" spans="1:17" x14ac:dyDescent="0.25">
      <c r="A1056" s="27" t="s">
        <v>2110</v>
      </c>
      <c r="B1056" s="27" t="str">
        <f>VLOOKUP(A1056,'Customer Name'!A1055:E3390,4,0)</f>
        <v>.  Emily</v>
      </c>
      <c r="C1056" s="27">
        <f>VLOOKUP(A1056,Table7[#All],2,0)</f>
        <v>25.66</v>
      </c>
      <c r="D1056" s="27">
        <f>VLOOKUP(A1056,Table7[#All],3,0)</f>
        <v>4.62</v>
      </c>
      <c r="E1056" s="27" t="str">
        <f>VLOOKUP(A1056,Table7[#All],4,0)</f>
        <v>yes</v>
      </c>
      <c r="F1056" s="27" t="str">
        <f>VLOOKUP(A1056,Table7[#All],5,0)</f>
        <v>No</v>
      </c>
      <c r="G1056" s="27" t="str">
        <f>VLOOKUP(A1056,Table7[#All],6,0)</f>
        <v>No</v>
      </c>
      <c r="H1056" s="27">
        <f>VLOOKUP(A1056,'Medical Examination'!A1055:M3390,11,0)</f>
        <v>1</v>
      </c>
      <c r="I1056" s="27" t="str">
        <f>VLOOKUP(A1056,'Medical Examination'!A1055:M3390,10,0)</f>
        <v>No</v>
      </c>
      <c r="J1056" s="27" t="str">
        <f>VLOOKUP(A1056,'Medical Examination'!A1055:M3390,12,0)</f>
        <v>Overweight</v>
      </c>
      <c r="K1056" s="27" t="str">
        <f>VLOOKUP(A1056,'Medical Examination'!A1055:M3390,13,0)</f>
        <v>Normal</v>
      </c>
      <c r="L1056" s="27" t="str">
        <f>VLOOKUP(A1056,'Hospitalisation Details'!A1055:R3398,17,0)</f>
        <v>8-Aug-1964</v>
      </c>
      <c r="M1056" s="28">
        <f>VLOOKUP(A1056,'Hospitalisation Details'!$A$1:$R$2344,6,0)</f>
        <v>10627.81</v>
      </c>
      <c r="N1056" s="27" t="str">
        <f>VLOOKUP(A1056,'Hospitalisation Details'!$A$1:$R$2344,14,0)</f>
        <v>tier - 3</v>
      </c>
      <c r="O1056" s="27" t="str">
        <f>VLOOKUP(A1056,'Hospitalisation Details'!$A$1:$R$2344,15,0)</f>
        <v>tier - 3</v>
      </c>
      <c r="P1056" s="27" t="str">
        <f>VLOOKUP(A1056,'Hospitalisation Details'!$A$1:$R$2344,16,0)</f>
        <v>R1013</v>
      </c>
      <c r="Q1056" s="37">
        <f>VLOOKUP(A1056,'Hospitalisation Details'!A1055:R3398,18,0)</f>
        <v>58.830937713894592</v>
      </c>
    </row>
    <row r="1057" spans="1:17" x14ac:dyDescent="0.25">
      <c r="A1057" s="27" t="s">
        <v>2112</v>
      </c>
      <c r="B1057" s="27" t="str">
        <f>VLOOKUP(A1057,'Customer Name'!A1056:E3391,4,0)</f>
        <v>Gillian</v>
      </c>
      <c r="C1057" s="27">
        <f>VLOOKUP(A1057,Table7[#All],2,0)</f>
        <v>39.11</v>
      </c>
      <c r="D1057" s="27">
        <f>VLOOKUP(A1057,Table7[#All],3,0)</f>
        <v>5.87</v>
      </c>
      <c r="E1057" s="27" t="str">
        <f>VLOOKUP(A1057,Table7[#All],4,0)</f>
        <v>No</v>
      </c>
      <c r="F1057" s="27" t="str">
        <f>VLOOKUP(A1057,Table7[#All],5,0)</f>
        <v>No</v>
      </c>
      <c r="G1057" s="27" t="str">
        <f>VLOOKUP(A1057,Table7[#All],6,0)</f>
        <v>No</v>
      </c>
      <c r="H1057" s="27">
        <f>VLOOKUP(A1057,'Medical Examination'!A1056:M3391,11,0)</f>
        <v>0</v>
      </c>
      <c r="I1057" s="27" t="str">
        <f>VLOOKUP(A1057,'Medical Examination'!A1056:M3391,10,0)</f>
        <v>No</v>
      </c>
      <c r="J1057" s="27" t="str">
        <f>VLOOKUP(A1057,'Medical Examination'!A1056:M3391,12,0)</f>
        <v>Obesity</v>
      </c>
      <c r="K1057" s="27" t="str">
        <f>VLOOKUP(A1057,'Medical Examination'!A1056:M3391,13,0)</f>
        <v>Prediabetes</v>
      </c>
      <c r="L1057" s="27" t="str">
        <f>VLOOKUP(A1057,'Hospitalisation Details'!A1056:R3399,17,0)</f>
        <v>6-Jul-1990</v>
      </c>
      <c r="M1057" s="28">
        <f>VLOOKUP(A1057,'Hospitalisation Details'!$A$1:$R$2344,6,0)</f>
        <v>10620.26</v>
      </c>
      <c r="N1057" s="27" t="str">
        <f>VLOOKUP(A1057,'Hospitalisation Details'!$A$1:$R$2344,14,0)</f>
        <v>tier - 3</v>
      </c>
      <c r="O1057" s="27" t="str">
        <f>VLOOKUP(A1057,'Hospitalisation Details'!$A$1:$R$2344,15,0)</f>
        <v>tier - 3</v>
      </c>
      <c r="P1057" s="27" t="str">
        <f>VLOOKUP(A1057,'Hospitalisation Details'!$A$1:$R$2344,16,0)</f>
        <v>R1012</v>
      </c>
      <c r="Q1057" s="37">
        <f>VLOOKUP(A1057,'Hospitalisation Details'!A1056:R3399,18,0)</f>
        <v>32.923981317442419</v>
      </c>
    </row>
    <row r="1058" spans="1:17" x14ac:dyDescent="0.25">
      <c r="A1058" s="27" t="s">
        <v>2114</v>
      </c>
      <c r="B1058" s="27" t="str">
        <f>VLOOKUP(A1058,'Customer Name'!A1057:E3392,4,0)</f>
        <v>.  Brenn E.</v>
      </c>
      <c r="C1058" s="27">
        <f>VLOOKUP(A1058,Table7[#All],2,0)</f>
        <v>43.78</v>
      </c>
      <c r="D1058" s="27">
        <f>VLOOKUP(A1058,Table7[#All],3,0)</f>
        <v>5.71</v>
      </c>
      <c r="E1058" s="27" t="str">
        <f>VLOOKUP(A1058,Table7[#All],4,0)</f>
        <v>No</v>
      </c>
      <c r="F1058" s="27" t="str">
        <f>VLOOKUP(A1058,Table7[#All],5,0)</f>
        <v>No</v>
      </c>
      <c r="G1058" s="27" t="str">
        <f>VLOOKUP(A1058,Table7[#All],6,0)</f>
        <v>No</v>
      </c>
      <c r="H1058" s="27">
        <f>VLOOKUP(A1058,'Medical Examination'!A1057:M3392,11,0)</f>
        <v>1</v>
      </c>
      <c r="I1058" s="27" t="str">
        <f>VLOOKUP(A1058,'Medical Examination'!A1057:M3392,10,0)</f>
        <v>No</v>
      </c>
      <c r="J1058" s="27" t="str">
        <f>VLOOKUP(A1058,'Medical Examination'!A1057:M3392,12,0)</f>
        <v>Obesity</v>
      </c>
      <c r="K1058" s="27" t="str">
        <f>VLOOKUP(A1058,'Medical Examination'!A1057:M3392,13,0)</f>
        <v>Prediabetes</v>
      </c>
      <c r="L1058" s="27" t="str">
        <f>VLOOKUP(A1058,'Hospitalisation Details'!A1057:R3400,17,0)</f>
        <v>23-Jul-1992</v>
      </c>
      <c r="M1058" s="28">
        <f>VLOOKUP(A1058,'Hospitalisation Details'!$A$1:$R$2344,6,0)</f>
        <v>10617.04</v>
      </c>
      <c r="N1058" s="27" t="str">
        <f>VLOOKUP(A1058,'Hospitalisation Details'!$A$1:$R$2344,14,0)</f>
        <v>tier - 3</v>
      </c>
      <c r="O1058" s="27" t="str">
        <f>VLOOKUP(A1058,'Hospitalisation Details'!$A$1:$R$2344,15,0)</f>
        <v>tier - 3</v>
      </c>
      <c r="P1058" s="27" t="str">
        <f>VLOOKUP(A1058,'Hospitalisation Details'!$A$1:$R$2344,16,0)</f>
        <v>R1026</v>
      </c>
      <c r="Q1058" s="37">
        <f>VLOOKUP(A1058,'Hospitalisation Details'!A1057:R3400,18,0)</f>
        <v>30.874743326488705</v>
      </c>
    </row>
    <row r="1059" spans="1:17" x14ac:dyDescent="0.25">
      <c r="A1059" s="27" t="s">
        <v>2116</v>
      </c>
      <c r="B1059" s="27" t="str">
        <f>VLOOKUP(A1059,'Customer Name'!A1058:E3393,4,0)</f>
        <v>Lisa M</v>
      </c>
      <c r="C1059" s="27">
        <f>VLOOKUP(A1059,Table7[#All],2,0)</f>
        <v>24.35</v>
      </c>
      <c r="D1059" s="27">
        <f>VLOOKUP(A1059,Table7[#All],3,0)</f>
        <v>9.08</v>
      </c>
      <c r="E1059" s="27" t="str">
        <f>VLOOKUP(A1059,Table7[#All],4,0)</f>
        <v>No</v>
      </c>
      <c r="F1059" s="27" t="str">
        <f>VLOOKUP(A1059,Table7[#All],5,0)</f>
        <v>No</v>
      </c>
      <c r="G1059" s="27" t="str">
        <f>VLOOKUP(A1059,Table7[#All],6,0)</f>
        <v>No</v>
      </c>
      <c r="H1059" s="27">
        <f>VLOOKUP(A1059,'Medical Examination'!A1058:M3393,11,0)</f>
        <v>0</v>
      </c>
      <c r="I1059" s="27" t="str">
        <f>VLOOKUP(A1059,'Medical Examination'!A1058:M3393,10,0)</f>
        <v>No</v>
      </c>
      <c r="J1059" s="27" t="str">
        <f>VLOOKUP(A1059,'Medical Examination'!A1058:M3393,12,0)</f>
        <v>Normal Weight</v>
      </c>
      <c r="K1059" s="27" t="str">
        <f>VLOOKUP(A1059,'Medical Examination'!A1058:M3393,13,0)</f>
        <v>Diabetes</v>
      </c>
      <c r="L1059" s="27" t="str">
        <f>VLOOKUP(A1059,'Hospitalisation Details'!A1058:R3401,17,0)</f>
        <v>27-Jun-1965</v>
      </c>
      <c r="M1059" s="28">
        <f>VLOOKUP(A1059,'Hospitalisation Details'!$A$1:$R$2344,6,0)</f>
        <v>10608.67</v>
      </c>
      <c r="N1059" s="27" t="str">
        <f>VLOOKUP(A1059,'Hospitalisation Details'!$A$1:$R$2344,14,0)</f>
        <v>tier - 3</v>
      </c>
      <c r="O1059" s="27" t="str">
        <f>VLOOKUP(A1059,'Hospitalisation Details'!$A$1:$R$2344,15,0)</f>
        <v>tier - 3</v>
      </c>
      <c r="P1059" s="27" t="str">
        <f>VLOOKUP(A1059,'Hospitalisation Details'!$A$1:$R$2344,16,0)</f>
        <v>R1012</v>
      </c>
      <c r="Q1059" s="37">
        <f>VLOOKUP(A1059,'Hospitalisation Details'!A1058:R3401,18,0)</f>
        <v>57.948628706668522</v>
      </c>
    </row>
    <row r="1060" spans="1:17" x14ac:dyDescent="0.25">
      <c r="A1060" s="27" t="s">
        <v>2118</v>
      </c>
      <c r="B1060" s="27" t="str">
        <f>VLOOKUP(A1060,'Customer Name'!A1059:E3394,4,0)</f>
        <v>Matt</v>
      </c>
      <c r="C1060" s="27">
        <f>VLOOKUP(A1060,Table7[#All],2,0)</f>
        <v>40.299999999999997</v>
      </c>
      <c r="D1060" s="27">
        <f>VLOOKUP(A1060,Table7[#All],3,0)</f>
        <v>5.3</v>
      </c>
      <c r="E1060" s="27" t="str">
        <f>VLOOKUP(A1060,Table7[#All],4,0)</f>
        <v>yes</v>
      </c>
      <c r="F1060" s="27" t="str">
        <f>VLOOKUP(A1060,Table7[#All],5,0)</f>
        <v>No</v>
      </c>
      <c r="G1060" s="27" t="str">
        <f>VLOOKUP(A1060,Table7[#All],6,0)</f>
        <v>No</v>
      </c>
      <c r="H1060" s="27">
        <f>VLOOKUP(A1060,'Medical Examination'!A1059:M3394,11,0)</f>
        <v>2</v>
      </c>
      <c r="I1060" s="27" t="str">
        <f>VLOOKUP(A1060,'Medical Examination'!A1059:M3394,10,0)</f>
        <v>No</v>
      </c>
      <c r="J1060" s="27" t="str">
        <f>VLOOKUP(A1060,'Medical Examination'!A1059:M3394,12,0)</f>
        <v>Obesity</v>
      </c>
      <c r="K1060" s="27" t="str">
        <f>VLOOKUP(A1060,'Medical Examination'!A1059:M3394,13,0)</f>
        <v>Normal</v>
      </c>
      <c r="L1060" s="27" t="str">
        <f>VLOOKUP(A1060,'Hospitalisation Details'!A1059:R3402,17,0)</f>
        <v>2-Jul-1966</v>
      </c>
      <c r="M1060" s="28">
        <f>VLOOKUP(A1060,'Hospitalisation Details'!$A$1:$R$2344,6,0)</f>
        <v>10602.39</v>
      </c>
      <c r="N1060" s="27" t="str">
        <f>VLOOKUP(A1060,'Hospitalisation Details'!$A$1:$R$2344,14,0)</f>
        <v>tier - 3</v>
      </c>
      <c r="O1060" s="27" t="str">
        <f>VLOOKUP(A1060,'Hospitalisation Details'!$A$1:$R$2344,15,0)</f>
        <v>tier - 3</v>
      </c>
      <c r="P1060" s="27" t="str">
        <f>VLOOKUP(A1060,'Hospitalisation Details'!$A$1:$R$2344,16,0)</f>
        <v>R1011</v>
      </c>
      <c r="Q1060" s="37">
        <f>VLOOKUP(A1060,'Hospitalisation Details'!A1059:R3402,18,0)</f>
        <v>56.934950906344412</v>
      </c>
    </row>
    <row r="1061" spans="1:17" x14ac:dyDescent="0.25">
      <c r="A1061" s="27" t="s">
        <v>2120</v>
      </c>
      <c r="B1061" s="27" t="str">
        <f>VLOOKUP(A1061,'Customer Name'!A1060:E3395,4,0)</f>
        <v>Thomas A.</v>
      </c>
      <c r="C1061" s="27">
        <f>VLOOKUP(A1061,Table7[#All],2,0)</f>
        <v>32.774999999999999</v>
      </c>
      <c r="D1061" s="27">
        <f>VLOOKUP(A1061,Table7[#All],3,0)</f>
        <v>11.76</v>
      </c>
      <c r="E1061" s="27" t="str">
        <f>VLOOKUP(A1061,Table7[#All],4,0)</f>
        <v>yes</v>
      </c>
      <c r="F1061" s="27" t="str">
        <f>VLOOKUP(A1061,Table7[#All],5,0)</f>
        <v>No</v>
      </c>
      <c r="G1061" s="27" t="str">
        <f>VLOOKUP(A1061,Table7[#All],6,0)</f>
        <v>No</v>
      </c>
      <c r="H1061" s="27">
        <f>VLOOKUP(A1061,'Medical Examination'!A1060:M3395,11,0)</f>
        <v>0</v>
      </c>
      <c r="I1061" s="27" t="str">
        <f>VLOOKUP(A1061,'Medical Examination'!A1060:M3395,10,0)</f>
        <v>No</v>
      </c>
      <c r="J1061" s="27" t="str">
        <f>VLOOKUP(A1061,'Medical Examination'!A1060:M3395,12,0)</f>
        <v>Obesity</v>
      </c>
      <c r="K1061" s="27" t="str">
        <f>VLOOKUP(A1061,'Medical Examination'!A1060:M3395,13,0)</f>
        <v>Diabetes</v>
      </c>
      <c r="L1061" s="27" t="str">
        <f>VLOOKUP(A1061,'Hospitalisation Details'!A1060:R3403,17,0)</f>
        <v>23-Jun-1967</v>
      </c>
      <c r="M1061" s="28">
        <f>VLOOKUP(A1061,'Hospitalisation Details'!$A$1:$R$2344,6,0)</f>
        <v>10601.63</v>
      </c>
      <c r="N1061" s="27" t="str">
        <f>VLOOKUP(A1061,'Hospitalisation Details'!$A$1:$R$2344,14,0)</f>
        <v>tier - 3</v>
      </c>
      <c r="O1061" s="27" t="str">
        <f>VLOOKUP(A1061,'Hospitalisation Details'!$A$1:$R$2344,15,0)</f>
        <v>tier - 2</v>
      </c>
      <c r="P1061" s="27" t="str">
        <f>VLOOKUP(A1061,'Hospitalisation Details'!$A$1:$R$2344,16,0)</f>
        <v>R1012</v>
      </c>
      <c r="Q1061" s="37">
        <f>VLOOKUP(A1061,'Hospitalisation Details'!A1060:R3403,18,0)</f>
        <v>55.959604207694895</v>
      </c>
    </row>
    <row r="1062" spans="1:17" x14ac:dyDescent="0.25">
      <c r="A1062" s="27" t="s">
        <v>2122</v>
      </c>
      <c r="B1062" s="27" t="str">
        <f>VLOOKUP(A1062,'Customer Name'!A1061:E3396,4,0)</f>
        <v>Kevin J</v>
      </c>
      <c r="C1062" s="27">
        <f>VLOOKUP(A1062,Table7[#All],2,0)</f>
        <v>39.6</v>
      </c>
      <c r="D1062" s="27">
        <f>VLOOKUP(A1062,Table7[#All],3,0)</f>
        <v>5.1100000000000003</v>
      </c>
      <c r="E1062" s="27" t="str">
        <f>VLOOKUP(A1062,Table7[#All],4,0)</f>
        <v>yes</v>
      </c>
      <c r="F1062" s="27" t="str">
        <f>VLOOKUP(A1062,Table7[#All],5,0)</f>
        <v>No</v>
      </c>
      <c r="G1062" s="27" t="str">
        <f>VLOOKUP(A1062,Table7[#All],6,0)</f>
        <v>No</v>
      </c>
      <c r="H1062" s="27">
        <f>VLOOKUP(A1062,'Medical Examination'!A1061:M3396,11,0)</f>
        <v>2</v>
      </c>
      <c r="I1062" s="27" t="str">
        <f>VLOOKUP(A1062,'Medical Examination'!A1061:M3396,10,0)</f>
        <v>No</v>
      </c>
      <c r="J1062" s="27" t="str">
        <f>VLOOKUP(A1062,'Medical Examination'!A1061:M3396,12,0)</f>
        <v>Obesity</v>
      </c>
      <c r="K1062" s="27" t="str">
        <f>VLOOKUP(A1062,'Medical Examination'!A1061:M3396,13,0)</f>
        <v>Normal</v>
      </c>
      <c r="L1062" s="27" t="str">
        <f>VLOOKUP(A1062,'Hospitalisation Details'!A1061:R3404,17,0)</f>
        <v>20-Jul-1966</v>
      </c>
      <c r="M1062" s="28">
        <f>VLOOKUP(A1062,'Hospitalisation Details'!$A$1:$R$2344,6,0)</f>
        <v>10601.41</v>
      </c>
      <c r="N1062" s="27" t="str">
        <f>VLOOKUP(A1062,'Hospitalisation Details'!$A$1:$R$2344,14,0)</f>
        <v>tier - 3</v>
      </c>
      <c r="O1062" s="27" t="str">
        <f>VLOOKUP(A1062,'Hospitalisation Details'!$A$1:$R$2344,15,0)</f>
        <v>tier - 2</v>
      </c>
      <c r="P1062" s="27" t="str">
        <f>VLOOKUP(A1062,'Hospitalisation Details'!$A$1:$R$2344,16,0)</f>
        <v>R1011</v>
      </c>
      <c r="Q1062" s="37">
        <f>VLOOKUP(A1062,'Hospitalisation Details'!A1061:R3404,18,0)</f>
        <v>56.885668429003019</v>
      </c>
    </row>
    <row r="1063" spans="1:17" x14ac:dyDescent="0.25">
      <c r="A1063" s="27" t="s">
        <v>2124</v>
      </c>
      <c r="B1063" s="27" t="str">
        <f>VLOOKUP(A1063,'Customer Name'!A1062:E3397,4,0)</f>
        <v>William H. III</v>
      </c>
      <c r="C1063" s="27">
        <f>VLOOKUP(A1063,Table7[#All],2,0)</f>
        <v>30.97</v>
      </c>
      <c r="D1063" s="27">
        <f>VLOOKUP(A1063,Table7[#All],3,0)</f>
        <v>5.54</v>
      </c>
      <c r="E1063" s="27" t="str">
        <f>VLOOKUP(A1063,Table7[#All],4,0)</f>
        <v>No</v>
      </c>
      <c r="F1063" s="27" t="str">
        <f>VLOOKUP(A1063,Table7[#All],5,0)</f>
        <v>No</v>
      </c>
      <c r="G1063" s="27" t="str">
        <f>VLOOKUP(A1063,Table7[#All],6,0)</f>
        <v>No</v>
      </c>
      <c r="H1063" s="27">
        <f>VLOOKUP(A1063,'Medical Examination'!A1062:M3397,11,0)</f>
        <v>2</v>
      </c>
      <c r="I1063" s="27" t="str">
        <f>VLOOKUP(A1063,'Medical Examination'!A1062:M3397,10,0)</f>
        <v>No</v>
      </c>
      <c r="J1063" s="27" t="str">
        <f>VLOOKUP(A1063,'Medical Examination'!A1062:M3397,12,0)</f>
        <v>Obesity</v>
      </c>
      <c r="K1063" s="27" t="str">
        <f>VLOOKUP(A1063,'Medical Examination'!A1062:M3397,13,0)</f>
        <v>Normal</v>
      </c>
      <c r="L1063" s="27" t="str">
        <f>VLOOKUP(A1063,'Hospitalisation Details'!A1062:R3405,17,0)</f>
        <v>14-Dec-1972</v>
      </c>
      <c r="M1063" s="28">
        <f>VLOOKUP(A1063,'Hospitalisation Details'!$A$1:$R$2344,6,0)</f>
        <v>10600.55</v>
      </c>
      <c r="N1063" s="27" t="str">
        <f>VLOOKUP(A1063,'Hospitalisation Details'!$A$1:$R$2344,14,0)</f>
        <v>tier - 3</v>
      </c>
      <c r="O1063" s="27" t="str">
        <f>VLOOKUP(A1063,'Hospitalisation Details'!$A$1:$R$2344,15,0)</f>
        <v>tier - 1</v>
      </c>
      <c r="P1063" s="27" t="str">
        <f>VLOOKUP(A1063,'Hospitalisation Details'!$A$1:$R$2344,16,0)</f>
        <v>R1012</v>
      </c>
      <c r="Q1063" s="37">
        <f>VLOOKUP(A1063,'Hospitalisation Details'!A1062:R3405,18,0)</f>
        <v>50.480492813141687</v>
      </c>
    </row>
    <row r="1064" spans="1:17" x14ac:dyDescent="0.25">
      <c r="A1064" s="27" t="s">
        <v>2126</v>
      </c>
      <c r="B1064" s="27" t="str">
        <f>VLOOKUP(A1064,'Customer Name'!A1063:E3398,4,0)</f>
        <v>Gal</v>
      </c>
      <c r="C1064" s="27">
        <f>VLOOKUP(A1064,Table7[#All],2,0)</f>
        <v>27.645</v>
      </c>
      <c r="D1064" s="27">
        <f>VLOOKUP(A1064,Table7[#All],3,0)</f>
        <v>8.8699999999999992</v>
      </c>
      <c r="E1064" s="27" t="str">
        <f>VLOOKUP(A1064,Table7[#All],4,0)</f>
        <v>yes</v>
      </c>
      <c r="F1064" s="27" t="str">
        <f>VLOOKUP(A1064,Table7[#All],5,0)</f>
        <v>No</v>
      </c>
      <c r="G1064" s="27" t="str">
        <f>VLOOKUP(A1064,Table7[#All],6,0)</f>
        <v>No</v>
      </c>
      <c r="H1064" s="27">
        <f>VLOOKUP(A1064,'Medical Examination'!A1063:M3398,11,0)</f>
        <v>0</v>
      </c>
      <c r="I1064" s="27" t="str">
        <f>VLOOKUP(A1064,'Medical Examination'!A1063:M3398,10,0)</f>
        <v>No</v>
      </c>
      <c r="J1064" s="27" t="str">
        <f>VLOOKUP(A1064,'Medical Examination'!A1063:M3398,12,0)</f>
        <v>Overweight</v>
      </c>
      <c r="K1064" s="27" t="str">
        <f>VLOOKUP(A1064,'Medical Examination'!A1063:M3398,13,0)</f>
        <v>Diabetes</v>
      </c>
      <c r="L1064" s="27" t="str">
        <f>VLOOKUP(A1064,'Hospitalisation Details'!A1063:R3406,17,0)</f>
        <v>29-Nov-1967</v>
      </c>
      <c r="M1064" s="28">
        <f>VLOOKUP(A1064,'Hospitalisation Details'!$A$1:$R$2344,6,0)</f>
        <v>10594.5</v>
      </c>
      <c r="N1064" s="27" t="str">
        <f>VLOOKUP(A1064,'Hospitalisation Details'!$A$1:$R$2344,14,0)</f>
        <v>tier - 3</v>
      </c>
      <c r="O1064" s="27" t="str">
        <f>VLOOKUP(A1064,'Hospitalisation Details'!$A$1:$R$2344,15,0)</f>
        <v>tier - 1</v>
      </c>
      <c r="P1064" s="27" t="str">
        <f>VLOOKUP(A1064,'Hospitalisation Details'!$A$1:$R$2344,16,0)</f>
        <v>R1012</v>
      </c>
      <c r="Q1064" s="37">
        <f>VLOOKUP(A1064,'Hospitalisation Details'!A1063:R3406,18,0)</f>
        <v>55.524280705125122</v>
      </c>
    </row>
    <row r="1065" spans="1:17" x14ac:dyDescent="0.25">
      <c r="A1065" s="27" t="s">
        <v>2128</v>
      </c>
      <c r="B1065" s="27" t="str">
        <f>VLOOKUP(A1065,'Customer Name'!A1064:E3399,4,0)</f>
        <v>Anton</v>
      </c>
      <c r="C1065" s="27">
        <f>VLOOKUP(A1065,Table7[#All],2,0)</f>
        <v>34.43</v>
      </c>
      <c r="D1065" s="27">
        <f>VLOOKUP(A1065,Table7[#All],3,0)</f>
        <v>5.96</v>
      </c>
      <c r="E1065" s="27" t="str">
        <f>VLOOKUP(A1065,Table7[#All],4,0)</f>
        <v>yes</v>
      </c>
      <c r="F1065" s="27" t="str">
        <f>VLOOKUP(A1065,Table7[#All],5,0)</f>
        <v>No</v>
      </c>
      <c r="G1065" s="27" t="str">
        <f>VLOOKUP(A1065,Table7[#All],6,0)</f>
        <v>No</v>
      </c>
      <c r="H1065" s="27">
        <f>VLOOKUP(A1065,'Medical Examination'!A1064:M3399,11,0)</f>
        <v>2</v>
      </c>
      <c r="I1065" s="27" t="str">
        <f>VLOOKUP(A1065,'Medical Examination'!A1064:M3399,10,0)</f>
        <v>No</v>
      </c>
      <c r="J1065" s="27" t="str">
        <f>VLOOKUP(A1065,'Medical Examination'!A1064:M3399,12,0)</f>
        <v>Obesity</v>
      </c>
      <c r="K1065" s="27" t="str">
        <f>VLOOKUP(A1065,'Medical Examination'!A1064:M3399,13,0)</f>
        <v>Prediabetes</v>
      </c>
      <c r="L1065" s="27" t="str">
        <f>VLOOKUP(A1065,'Hospitalisation Details'!A1064:R3407,17,0)</f>
        <v>3-Nov-1966</v>
      </c>
      <c r="M1065" s="28">
        <f>VLOOKUP(A1065,'Hospitalisation Details'!$A$1:$R$2344,6,0)</f>
        <v>10594.23</v>
      </c>
      <c r="N1065" s="27" t="str">
        <f>VLOOKUP(A1065,'Hospitalisation Details'!$A$1:$R$2344,14,0)</f>
        <v>tier - 3</v>
      </c>
      <c r="O1065" s="27" t="str">
        <f>VLOOKUP(A1065,'Hospitalisation Details'!$A$1:$R$2344,15,0)</f>
        <v>tier - 3</v>
      </c>
      <c r="P1065" s="27" t="str">
        <f>VLOOKUP(A1065,'Hospitalisation Details'!$A$1:$R$2344,16,0)</f>
        <v>R1013</v>
      </c>
      <c r="Q1065" s="37">
        <f>VLOOKUP(A1065,'Hospitalisation Details'!A1064:R3407,18,0)</f>
        <v>56.595449395770395</v>
      </c>
    </row>
    <row r="1066" spans="1:17" x14ac:dyDescent="0.25">
      <c r="A1066" s="27" t="s">
        <v>2130</v>
      </c>
      <c r="B1066" s="27" t="str">
        <f>VLOOKUP(A1066,'Customer Name'!A1065:E3400,4,0)</f>
        <v>Yazmin</v>
      </c>
      <c r="C1066" s="27">
        <f>VLOOKUP(A1066,Table7[#All],2,0)</f>
        <v>39.6</v>
      </c>
      <c r="D1066" s="27">
        <f>VLOOKUP(A1066,Table7[#All],3,0)</f>
        <v>4.4400000000000004</v>
      </c>
      <c r="E1066" s="27" t="str">
        <f>VLOOKUP(A1066,Table7[#All],4,0)</f>
        <v>yes</v>
      </c>
      <c r="F1066" s="27" t="str">
        <f>VLOOKUP(A1066,Table7[#All],5,0)</f>
        <v>No</v>
      </c>
      <c r="G1066" s="27" t="str">
        <f>VLOOKUP(A1066,Table7[#All],6,0)</f>
        <v>Yes</v>
      </c>
      <c r="H1066" s="27">
        <f>VLOOKUP(A1066,'Medical Examination'!A1065:M3400,11,0)</f>
        <v>1</v>
      </c>
      <c r="I1066" s="27" t="str">
        <f>VLOOKUP(A1066,'Medical Examination'!A1065:M3400,10,0)</f>
        <v>No</v>
      </c>
      <c r="J1066" s="27" t="str">
        <f>VLOOKUP(A1066,'Medical Examination'!A1065:M3400,12,0)</f>
        <v>Obesity</v>
      </c>
      <c r="K1066" s="27" t="str">
        <f>VLOOKUP(A1066,'Medical Examination'!A1065:M3400,13,0)</f>
        <v>Normal</v>
      </c>
      <c r="L1066" s="27" t="str">
        <f>VLOOKUP(A1066,'Hospitalisation Details'!A1065:R3408,17,0)</f>
        <v>25-Dec-1969</v>
      </c>
      <c r="M1066" s="28">
        <f>VLOOKUP(A1066,'Hospitalisation Details'!$A$1:$R$2344,6,0)</f>
        <v>10579.71</v>
      </c>
      <c r="N1066" s="27" t="str">
        <f>VLOOKUP(A1066,'Hospitalisation Details'!$A$1:$R$2344,14,0)</f>
        <v>tier - 3</v>
      </c>
      <c r="O1066" s="27" t="str">
        <f>VLOOKUP(A1066,'Hospitalisation Details'!$A$1:$R$2344,15,0)</f>
        <v>tier - 3</v>
      </c>
      <c r="P1066" s="27" t="str">
        <f>VLOOKUP(A1066,'Hospitalisation Details'!$A$1:$R$2344,16,0)</f>
        <v>R1013</v>
      </c>
      <c r="Q1066" s="37">
        <f>VLOOKUP(A1066,'Hospitalisation Details'!A1065:R3408,18,0)</f>
        <v>53.453056551174832</v>
      </c>
    </row>
    <row r="1067" spans="1:17" x14ac:dyDescent="0.25">
      <c r="A1067" s="27" t="s">
        <v>2132</v>
      </c>
      <c r="B1067" s="27" t="str">
        <f>VLOOKUP(A1067,'Customer Name'!A1066:E3401,4,0)</f>
        <v>Florian</v>
      </c>
      <c r="C1067" s="27">
        <f>VLOOKUP(A1067,Table7[#All],2,0)</f>
        <v>22.1</v>
      </c>
      <c r="D1067" s="27">
        <f>VLOOKUP(A1067,Table7[#All],3,0)</f>
        <v>4.6500000000000004</v>
      </c>
      <c r="E1067" s="27" t="str">
        <f>VLOOKUP(A1067,Table7[#All],4,0)</f>
        <v>yes</v>
      </c>
      <c r="F1067" s="27" t="str">
        <f>VLOOKUP(A1067,Table7[#All],5,0)</f>
        <v>No</v>
      </c>
      <c r="G1067" s="27" t="str">
        <f>VLOOKUP(A1067,Table7[#All],6,0)</f>
        <v>No</v>
      </c>
      <c r="H1067" s="27">
        <f>VLOOKUP(A1067,'Medical Examination'!A1066:M3401,11,0)</f>
        <v>2</v>
      </c>
      <c r="I1067" s="27" t="str">
        <f>VLOOKUP(A1067,'Medical Examination'!A1066:M3401,10,0)</f>
        <v>No</v>
      </c>
      <c r="J1067" s="27" t="str">
        <f>VLOOKUP(A1067,'Medical Examination'!A1066:M3401,12,0)</f>
        <v>Normal Weight</v>
      </c>
      <c r="K1067" s="27" t="str">
        <f>VLOOKUP(A1067,'Medical Examination'!A1066:M3401,13,0)</f>
        <v>Normal</v>
      </c>
      <c r="L1067" s="27" t="str">
        <f>VLOOKUP(A1067,'Hospitalisation Details'!A1066:R3409,17,0)</f>
        <v>11-Dec-1966</v>
      </c>
      <c r="M1067" s="28">
        <f>VLOOKUP(A1067,'Hospitalisation Details'!$A$1:$R$2344,6,0)</f>
        <v>10577.09</v>
      </c>
      <c r="N1067" s="27" t="str">
        <f>VLOOKUP(A1067,'Hospitalisation Details'!$A$1:$R$2344,14,0)</f>
        <v>tier - 3</v>
      </c>
      <c r="O1067" s="27" t="str">
        <f>VLOOKUP(A1067,'Hospitalisation Details'!$A$1:$R$2344,15,0)</f>
        <v>tier - 3</v>
      </c>
      <c r="P1067" s="27" t="str">
        <f>VLOOKUP(A1067,'Hospitalisation Details'!$A$1:$R$2344,16,0)</f>
        <v>R1011</v>
      </c>
      <c r="Q1067" s="37">
        <f>VLOOKUP(A1067,'Hospitalisation Details'!A1066:R3409,18,0)</f>
        <v>56.491408610271904</v>
      </c>
    </row>
    <row r="1068" spans="1:17" x14ac:dyDescent="0.25">
      <c r="A1068" s="27" t="s">
        <v>2134</v>
      </c>
      <c r="B1068" s="27" t="str">
        <f>VLOOKUP(A1068,'Customer Name'!A1067:E3402,4,0)</f>
        <v>Karen L</v>
      </c>
      <c r="C1068" s="27">
        <f>VLOOKUP(A1068,Table7[#All],2,0)</f>
        <v>33.25</v>
      </c>
      <c r="D1068" s="27">
        <f>VLOOKUP(A1068,Table7[#All],3,0)</f>
        <v>5.64</v>
      </c>
      <c r="E1068" s="27" t="str">
        <f>VLOOKUP(A1068,Table7[#All],4,0)</f>
        <v>yes</v>
      </c>
      <c r="F1068" s="27" t="str">
        <f>VLOOKUP(A1068,Table7[#All],5,0)</f>
        <v>No</v>
      </c>
      <c r="G1068" s="27" t="str">
        <f>VLOOKUP(A1068,Table7[#All],6,0)</f>
        <v>Yes</v>
      </c>
      <c r="H1068" s="27">
        <f>VLOOKUP(A1068,'Medical Examination'!A1067:M3402,11,0)</f>
        <v>1</v>
      </c>
      <c r="I1068" s="27" t="str">
        <f>VLOOKUP(A1068,'Medical Examination'!A1067:M3402,10,0)</f>
        <v>No</v>
      </c>
      <c r="J1068" s="27" t="str">
        <f>VLOOKUP(A1068,'Medical Examination'!A1067:M3402,12,0)</f>
        <v>Obesity</v>
      </c>
      <c r="K1068" s="27" t="str">
        <f>VLOOKUP(A1068,'Medical Examination'!A1067:M3402,13,0)</f>
        <v>Normal</v>
      </c>
      <c r="L1068" s="27" t="str">
        <f>VLOOKUP(A1068,'Hospitalisation Details'!A1067:R3410,17,0)</f>
        <v>17-Jul-1969</v>
      </c>
      <c r="M1068" s="28">
        <f>VLOOKUP(A1068,'Hospitalisation Details'!$A$1:$R$2344,6,0)</f>
        <v>10564.88</v>
      </c>
      <c r="N1068" s="27" t="str">
        <f>VLOOKUP(A1068,'Hospitalisation Details'!$A$1:$R$2344,14,0)</f>
        <v>tier - 3</v>
      </c>
      <c r="O1068" s="27" t="str">
        <f>VLOOKUP(A1068,'Hospitalisation Details'!$A$1:$R$2344,15,0)</f>
        <v>tier - 1</v>
      </c>
      <c r="P1068" s="27" t="str">
        <f>VLOOKUP(A1068,'Hospitalisation Details'!$A$1:$R$2344,16,0)</f>
        <v>R1024</v>
      </c>
      <c r="Q1068" s="37">
        <f>VLOOKUP(A1068,'Hospitalisation Details'!A1067:R3410,18,0)</f>
        <v>53.893866985264836</v>
      </c>
    </row>
    <row r="1069" spans="1:17" x14ac:dyDescent="0.25">
      <c r="A1069" s="27" t="s">
        <v>2136</v>
      </c>
      <c r="B1069" s="27" t="str">
        <f>VLOOKUP(A1069,'Customer Name'!A1068:E3403,4,0)</f>
        <v>Scott</v>
      </c>
      <c r="C1069" s="27">
        <f>VLOOKUP(A1069,Table7[#All],2,0)</f>
        <v>33.33</v>
      </c>
      <c r="D1069" s="27">
        <f>VLOOKUP(A1069,Table7[#All],3,0)</f>
        <v>10.19</v>
      </c>
      <c r="E1069" s="27" t="str">
        <f>VLOOKUP(A1069,Table7[#All],4,0)</f>
        <v>No</v>
      </c>
      <c r="F1069" s="27" t="str">
        <f>VLOOKUP(A1069,Table7[#All],5,0)</f>
        <v>No</v>
      </c>
      <c r="G1069" s="27" t="str">
        <f>VLOOKUP(A1069,Table7[#All],6,0)</f>
        <v>No</v>
      </c>
      <c r="H1069" s="27">
        <f>VLOOKUP(A1069,'Medical Examination'!A1068:M3403,11,0)</f>
        <v>0</v>
      </c>
      <c r="I1069" s="27" t="str">
        <f>VLOOKUP(A1069,'Medical Examination'!A1068:M3403,10,0)</f>
        <v>No</v>
      </c>
      <c r="J1069" s="27" t="str">
        <f>VLOOKUP(A1069,'Medical Examination'!A1068:M3403,12,0)</f>
        <v>Obesity</v>
      </c>
      <c r="K1069" s="27" t="str">
        <f>VLOOKUP(A1069,'Medical Examination'!A1068:M3403,13,0)</f>
        <v>Diabetes</v>
      </c>
      <c r="L1069" s="27" t="str">
        <f>VLOOKUP(A1069,'Hospitalisation Details'!A1068:R3411,17,0)</f>
        <v>29-Jun-1971</v>
      </c>
      <c r="M1069" s="28">
        <f>VLOOKUP(A1069,'Hospitalisation Details'!$A$1:$R$2344,6,0)</f>
        <v>10560.49</v>
      </c>
      <c r="N1069" s="27" t="str">
        <f>VLOOKUP(A1069,'Hospitalisation Details'!$A$1:$R$2344,14,0)</f>
        <v>tier - 3</v>
      </c>
      <c r="O1069" s="27" t="str">
        <f>VLOOKUP(A1069,'Hospitalisation Details'!$A$1:$R$2344,15,0)</f>
        <v>tier - 2</v>
      </c>
      <c r="P1069" s="27" t="str">
        <f>VLOOKUP(A1069,'Hospitalisation Details'!$A$1:$R$2344,16,0)</f>
        <v>R1013</v>
      </c>
      <c r="Q1069" s="37">
        <f>VLOOKUP(A1069,'Hospitalisation Details'!A1068:R3411,18,0)</f>
        <v>51.943175947928502</v>
      </c>
    </row>
    <row r="1070" spans="1:17" x14ac:dyDescent="0.25">
      <c r="A1070" s="27" t="s">
        <v>2138</v>
      </c>
      <c r="B1070" s="27" t="str">
        <f>VLOOKUP(A1070,'Customer Name'!A1069:E3404,4,0)</f>
        <v>Claire</v>
      </c>
      <c r="C1070" s="27">
        <f>VLOOKUP(A1070,Table7[#All],2,0)</f>
        <v>30.5</v>
      </c>
      <c r="D1070" s="27">
        <f>VLOOKUP(A1070,Table7[#All],3,0)</f>
        <v>10.79</v>
      </c>
      <c r="E1070" s="27" t="str">
        <f>VLOOKUP(A1070,Table7[#All],4,0)</f>
        <v>No</v>
      </c>
      <c r="F1070" s="27" t="str">
        <f>VLOOKUP(A1070,Table7[#All],5,0)</f>
        <v>No</v>
      </c>
      <c r="G1070" s="27" t="str">
        <f>VLOOKUP(A1070,Table7[#All],6,0)</f>
        <v>No</v>
      </c>
      <c r="H1070" s="27">
        <f>VLOOKUP(A1070,'Medical Examination'!A1069:M3404,11,0)</f>
        <v>0</v>
      </c>
      <c r="I1070" s="27" t="str">
        <f>VLOOKUP(A1070,'Medical Examination'!A1069:M3404,10,0)</f>
        <v>No</v>
      </c>
      <c r="J1070" s="27" t="str">
        <f>VLOOKUP(A1070,'Medical Examination'!A1069:M3404,12,0)</f>
        <v>Obesity</v>
      </c>
      <c r="K1070" s="27" t="str">
        <f>VLOOKUP(A1070,'Medical Examination'!A1069:M3404,13,0)</f>
        <v>Diabetes</v>
      </c>
      <c r="L1070" s="27" t="str">
        <f>VLOOKUP(A1070,'Hospitalisation Details'!A1069:R3412,17,0)</f>
        <v>26-Sep-1971</v>
      </c>
      <c r="M1070" s="28">
        <f>VLOOKUP(A1070,'Hospitalisation Details'!$A$1:$R$2344,6,0)</f>
        <v>10546.48</v>
      </c>
      <c r="N1070" s="27" t="str">
        <f>VLOOKUP(A1070,'Hospitalisation Details'!$A$1:$R$2344,14,0)</f>
        <v>tier - 3</v>
      </c>
      <c r="O1070" s="27" t="str">
        <f>VLOOKUP(A1070,'Hospitalisation Details'!$A$1:$R$2344,15,0)</f>
        <v>tier - 3</v>
      </c>
      <c r="P1070" s="27" t="str">
        <f>VLOOKUP(A1070,'Hospitalisation Details'!$A$1:$R$2344,16,0)</f>
        <v>R1011</v>
      </c>
      <c r="Q1070" s="37">
        <f>VLOOKUP(A1070,'Hospitalisation Details'!A1069:R3412,18,0)</f>
        <v>51.6995040810001</v>
      </c>
    </row>
    <row r="1071" spans="1:17" x14ac:dyDescent="0.25">
      <c r="A1071" s="27" t="s">
        <v>2140</v>
      </c>
      <c r="B1071" s="27" t="str">
        <f>VLOOKUP(A1071,'Customer Name'!A1070:E3405,4,0)</f>
        <v>Lynn M.</v>
      </c>
      <c r="C1071" s="27">
        <f>VLOOKUP(A1071,Table7[#All],2,0)</f>
        <v>30.3</v>
      </c>
      <c r="D1071" s="27">
        <f>VLOOKUP(A1071,Table7[#All],3,0)</f>
        <v>4.24</v>
      </c>
      <c r="E1071" s="27" t="str">
        <f>VLOOKUP(A1071,Table7[#All],4,0)</f>
        <v>No</v>
      </c>
      <c r="F1071" s="27" t="str">
        <f>VLOOKUP(A1071,Table7[#All],5,0)</f>
        <v>No</v>
      </c>
      <c r="G1071" s="27" t="str">
        <f>VLOOKUP(A1071,Table7[#All],6,0)</f>
        <v>No</v>
      </c>
      <c r="H1071" s="27">
        <f>VLOOKUP(A1071,'Medical Examination'!A1070:M3405,11,0)</f>
        <v>0</v>
      </c>
      <c r="I1071" s="27" t="str">
        <f>VLOOKUP(A1071,'Medical Examination'!A1070:M3405,10,0)</f>
        <v>No</v>
      </c>
      <c r="J1071" s="27" t="str">
        <f>VLOOKUP(A1071,'Medical Examination'!A1070:M3405,12,0)</f>
        <v>Obesity</v>
      </c>
      <c r="K1071" s="27" t="str">
        <f>VLOOKUP(A1071,'Medical Examination'!A1070:M3405,13,0)</f>
        <v>Normal</v>
      </c>
      <c r="L1071" s="27" t="str">
        <f>VLOOKUP(A1071,'Hospitalisation Details'!A1070:R3413,17,0)</f>
        <v>25-Oct-1977</v>
      </c>
      <c r="M1071" s="28">
        <f>VLOOKUP(A1071,'Hospitalisation Details'!$A$1:$R$2344,6,0)</f>
        <v>10495.6</v>
      </c>
      <c r="N1071" s="27" t="str">
        <f>VLOOKUP(A1071,'Hospitalisation Details'!$A$1:$R$2344,14,0)</f>
        <v>tier - 3</v>
      </c>
      <c r="O1071" s="27" t="str">
        <f>VLOOKUP(A1071,'Hospitalisation Details'!$A$1:$R$2344,15,0)</f>
        <v>tier - 1</v>
      </c>
      <c r="P1071" s="27" t="str">
        <f>VLOOKUP(A1071,'Hospitalisation Details'!$A$1:$R$2344,16,0)</f>
        <v>R1012</v>
      </c>
      <c r="Q1071" s="37">
        <f>VLOOKUP(A1071,'Hospitalisation Details'!A1070:R3413,18,0)</f>
        <v>45.620062915064665</v>
      </c>
    </row>
    <row r="1072" spans="1:17" x14ac:dyDescent="0.25">
      <c r="A1072" s="27" t="s">
        <v>2142</v>
      </c>
      <c r="B1072" s="27" t="str">
        <f>VLOOKUP(A1072,'Customer Name'!A1071:E3406,4,0)</f>
        <v>Sharon</v>
      </c>
      <c r="C1072" s="27">
        <f>VLOOKUP(A1072,Table7[#All],2,0)</f>
        <v>26.22</v>
      </c>
      <c r="D1072" s="27">
        <f>VLOOKUP(A1072,Table7[#All],3,0)</f>
        <v>5.83</v>
      </c>
      <c r="E1072" s="27" t="str">
        <f>VLOOKUP(A1072,Table7[#All],4,0)</f>
        <v>No</v>
      </c>
      <c r="F1072" s="27" t="str">
        <f>VLOOKUP(A1072,Table7[#All],5,0)</f>
        <v>No</v>
      </c>
      <c r="G1072" s="27" t="str">
        <f>VLOOKUP(A1072,Table7[#All],6,0)</f>
        <v>No</v>
      </c>
      <c r="H1072" s="27">
        <f>VLOOKUP(A1072,'Medical Examination'!A1071:M3406,11,0)</f>
        <v>2</v>
      </c>
      <c r="I1072" s="27" t="str">
        <f>VLOOKUP(A1072,'Medical Examination'!A1071:M3406,10,0)</f>
        <v>No</v>
      </c>
      <c r="J1072" s="27" t="str">
        <f>VLOOKUP(A1072,'Medical Examination'!A1071:M3406,12,0)</f>
        <v>Overweight</v>
      </c>
      <c r="K1072" s="27" t="str">
        <f>VLOOKUP(A1072,'Medical Examination'!A1071:M3406,13,0)</f>
        <v>Prediabetes</v>
      </c>
      <c r="L1072" s="27" t="str">
        <f>VLOOKUP(A1072,'Hospitalisation Details'!A1071:R3414,17,0)</f>
        <v>19-Oct-1972</v>
      </c>
      <c r="M1072" s="28">
        <f>VLOOKUP(A1072,'Hospitalisation Details'!$A$1:$R$2344,6,0)</f>
        <v>10493.95</v>
      </c>
      <c r="N1072" s="27" t="str">
        <f>VLOOKUP(A1072,'Hospitalisation Details'!$A$1:$R$2344,14,0)</f>
        <v>tier - 3</v>
      </c>
      <c r="O1072" s="27" t="str">
        <f>VLOOKUP(A1072,'Hospitalisation Details'!$A$1:$R$2344,15,0)</f>
        <v>tier - 1</v>
      </c>
      <c r="P1072" s="27" t="str">
        <f>VLOOKUP(A1072,'Hospitalisation Details'!$A$1:$R$2344,16,0)</f>
        <v>R1012</v>
      </c>
      <c r="Q1072" s="37">
        <f>VLOOKUP(A1072,'Hospitalisation Details'!A1071:R3414,18,0)</f>
        <v>50.633812457221083</v>
      </c>
    </row>
    <row r="1073" spans="1:17" x14ac:dyDescent="0.25">
      <c r="A1073" s="27" t="s">
        <v>2144</v>
      </c>
      <c r="B1073" s="27" t="str">
        <f>VLOOKUP(A1073,'Customer Name'!A1072:E3407,4,0)</f>
        <v>.  Candice</v>
      </c>
      <c r="C1073" s="27">
        <f>VLOOKUP(A1073,Table7[#All],2,0)</f>
        <v>29.99</v>
      </c>
      <c r="D1073" s="27">
        <f>VLOOKUP(A1073,Table7[#All],3,0)</f>
        <v>11.85</v>
      </c>
      <c r="E1073" s="27" t="str">
        <f>VLOOKUP(A1073,Table7[#All],4,0)</f>
        <v>No</v>
      </c>
      <c r="F1073" s="27" t="str">
        <f>VLOOKUP(A1073,Table7[#All],5,0)</f>
        <v>No</v>
      </c>
      <c r="G1073" s="27" t="str">
        <f>VLOOKUP(A1073,Table7[#All],6,0)</f>
        <v>No</v>
      </c>
      <c r="H1073" s="27">
        <f>VLOOKUP(A1073,'Medical Examination'!A1072:M3407,11,0)</f>
        <v>0</v>
      </c>
      <c r="I1073" s="27" t="str">
        <f>VLOOKUP(A1073,'Medical Examination'!A1072:M3407,10,0)</f>
        <v>No</v>
      </c>
      <c r="J1073" s="27" t="str">
        <f>VLOOKUP(A1073,'Medical Examination'!A1072:M3407,12,0)</f>
        <v>Overweight</v>
      </c>
      <c r="K1073" s="27" t="str">
        <f>VLOOKUP(A1073,'Medical Examination'!A1072:M3407,13,0)</f>
        <v>Diabetes</v>
      </c>
      <c r="L1073" s="27" t="str">
        <f>VLOOKUP(A1073,'Hospitalisation Details'!A1072:R3415,17,0)</f>
        <v>21-Aug-1978</v>
      </c>
      <c r="M1073" s="28">
        <f>VLOOKUP(A1073,'Hospitalisation Details'!$A$1:$R$2344,6,0)</f>
        <v>10486.55</v>
      </c>
      <c r="N1073" s="27" t="str">
        <f>VLOOKUP(A1073,'Hospitalisation Details'!$A$1:$R$2344,14,0)</f>
        <v>tier - 3</v>
      </c>
      <c r="O1073" s="27" t="str">
        <f>VLOOKUP(A1073,'Hospitalisation Details'!$A$1:$R$2344,15,0)</f>
        <v>tier - 3</v>
      </c>
      <c r="P1073" s="27" t="str">
        <f>VLOOKUP(A1073,'Hospitalisation Details'!$A$1:$R$2344,16,0)</f>
        <v>R1025</v>
      </c>
      <c r="Q1073" s="37">
        <f>VLOOKUP(A1073,'Hospitalisation Details'!A1072:R3415,18,0)</f>
        <v>44.798047735253853</v>
      </c>
    </row>
    <row r="1074" spans="1:17" x14ac:dyDescent="0.25">
      <c r="A1074" s="27" t="s">
        <v>2146</v>
      </c>
      <c r="B1074" s="27" t="str">
        <f>VLOOKUP(A1074,'Customer Name'!A1073:E3408,4,0)</f>
        <v>Jennifer D</v>
      </c>
      <c r="C1074" s="27">
        <f>VLOOKUP(A1074,Table7[#All],2,0)</f>
        <v>36.380000000000003</v>
      </c>
      <c r="D1074" s="27">
        <f>VLOOKUP(A1074,Table7[#All],3,0)</f>
        <v>5.98</v>
      </c>
      <c r="E1074" s="27" t="str">
        <f>VLOOKUP(A1074,Table7[#All],4,0)</f>
        <v>No</v>
      </c>
      <c r="F1074" s="27" t="str">
        <f>VLOOKUP(A1074,Table7[#All],5,0)</f>
        <v>No</v>
      </c>
      <c r="G1074" s="27" t="str">
        <f>VLOOKUP(A1074,Table7[#All],6,0)</f>
        <v>No</v>
      </c>
      <c r="H1074" s="27">
        <f>VLOOKUP(A1074,'Medical Examination'!A1073:M3408,11,0)</f>
        <v>1</v>
      </c>
      <c r="I1074" s="27" t="str">
        <f>VLOOKUP(A1074,'Medical Examination'!A1073:M3408,10,0)</f>
        <v>No</v>
      </c>
      <c r="J1074" s="27" t="str">
        <f>VLOOKUP(A1074,'Medical Examination'!A1073:M3408,12,0)</f>
        <v>Obesity</v>
      </c>
      <c r="K1074" s="27" t="str">
        <f>VLOOKUP(A1074,'Medical Examination'!A1073:M3408,13,0)</f>
        <v>Prediabetes</v>
      </c>
      <c r="L1074" s="27" t="str">
        <f>VLOOKUP(A1074,'Hospitalisation Details'!A1073:R3416,17,0)</f>
        <v>28-Jun-1987</v>
      </c>
      <c r="M1074" s="28">
        <f>VLOOKUP(A1074,'Hospitalisation Details'!$A$1:$R$2344,6,0)</f>
        <v>10464.83</v>
      </c>
      <c r="N1074" s="27" t="str">
        <f>VLOOKUP(A1074,'Hospitalisation Details'!$A$1:$R$2344,14,0)</f>
        <v>tier - 3</v>
      </c>
      <c r="O1074" s="27" t="str">
        <f>VLOOKUP(A1074,'Hospitalisation Details'!$A$1:$R$2344,15,0)</f>
        <v>tier - 1</v>
      </c>
      <c r="P1074" s="27" t="str">
        <f>VLOOKUP(A1074,'Hospitalisation Details'!$A$1:$R$2344,16,0)</f>
        <v>R1012</v>
      </c>
      <c r="Q1074" s="37">
        <f>VLOOKUP(A1074,'Hospitalisation Details'!A1073:R3416,18,0)</f>
        <v>35.945907947313898</v>
      </c>
    </row>
    <row r="1075" spans="1:17" x14ac:dyDescent="0.25">
      <c r="A1075" s="27" t="s">
        <v>2148</v>
      </c>
      <c r="B1075" s="27" t="str">
        <f>VLOOKUP(A1075,'Customer Name'!A1074:E3409,4,0)</f>
        <v>Eric</v>
      </c>
      <c r="C1075" s="27">
        <f>VLOOKUP(A1075,Table7[#All],2,0)</f>
        <v>31.16</v>
      </c>
      <c r="D1075" s="27">
        <f>VLOOKUP(A1075,Table7[#All],3,0)</f>
        <v>4.26</v>
      </c>
      <c r="E1075" s="27" t="str">
        <f>VLOOKUP(A1075,Table7[#All],4,0)</f>
        <v>yes</v>
      </c>
      <c r="F1075" s="27" t="str">
        <f>VLOOKUP(A1075,Table7[#All],5,0)</f>
        <v>No</v>
      </c>
      <c r="G1075" s="27" t="str">
        <f>VLOOKUP(A1075,Table7[#All],6,0)</f>
        <v>Yes</v>
      </c>
      <c r="H1075" s="27">
        <f>VLOOKUP(A1075,'Medical Examination'!A1074:M3409,11,0)</f>
        <v>1</v>
      </c>
      <c r="I1075" s="27" t="str">
        <f>VLOOKUP(A1075,'Medical Examination'!A1074:M3409,10,0)</f>
        <v>No</v>
      </c>
      <c r="J1075" s="27" t="str">
        <f>VLOOKUP(A1075,'Medical Examination'!A1074:M3409,12,0)</f>
        <v>Obesity</v>
      </c>
      <c r="K1075" s="27" t="str">
        <f>VLOOKUP(A1075,'Medical Examination'!A1074:M3409,13,0)</f>
        <v>Normal</v>
      </c>
      <c r="L1075" s="27" t="str">
        <f>VLOOKUP(A1075,'Hospitalisation Details'!A1074:R3417,17,0)</f>
        <v>22-Sep-1969</v>
      </c>
      <c r="M1075" s="28">
        <f>VLOOKUP(A1075,'Hospitalisation Details'!$A$1:$R$2344,6,0)</f>
        <v>10461.98</v>
      </c>
      <c r="N1075" s="27" t="str">
        <f>VLOOKUP(A1075,'Hospitalisation Details'!$A$1:$R$2344,14,0)</f>
        <v>tier - 3</v>
      </c>
      <c r="O1075" s="27" t="str">
        <f>VLOOKUP(A1075,'Hospitalisation Details'!$A$1:$R$2344,15,0)</f>
        <v>tier - 1</v>
      </c>
      <c r="P1075" s="27" t="str">
        <f>VLOOKUP(A1075,'Hospitalisation Details'!$A$1:$R$2344,16,0)</f>
        <v>R1012</v>
      </c>
      <c r="Q1075" s="37">
        <f>VLOOKUP(A1075,'Hospitalisation Details'!A1074:R3417,18,0)</f>
        <v>53.71042413381123</v>
      </c>
    </row>
    <row r="1076" spans="1:17" x14ac:dyDescent="0.25">
      <c r="A1076" s="27" t="s">
        <v>2150</v>
      </c>
      <c r="B1076" s="27" t="str">
        <f>VLOOKUP(A1076,'Customer Name'!A1075:E3410,4,0)</f>
        <v>Bryan</v>
      </c>
      <c r="C1076" s="27">
        <f>VLOOKUP(A1076,Table7[#All],2,0)</f>
        <v>25.55</v>
      </c>
      <c r="D1076" s="27">
        <f>VLOOKUP(A1076,Table7[#All],3,0)</f>
        <v>4.96</v>
      </c>
      <c r="E1076" s="27" t="str">
        <f>VLOOKUP(A1076,Table7[#All],4,0)</f>
        <v>yes</v>
      </c>
      <c r="F1076" s="27" t="str">
        <f>VLOOKUP(A1076,Table7[#All],5,0)</f>
        <v>No</v>
      </c>
      <c r="G1076" s="27" t="str">
        <f>VLOOKUP(A1076,Table7[#All],6,0)</f>
        <v>No</v>
      </c>
      <c r="H1076" s="27">
        <f>VLOOKUP(A1076,'Medical Examination'!A1075:M3410,11,0)</f>
        <v>1</v>
      </c>
      <c r="I1076" s="27" t="str">
        <f>VLOOKUP(A1076,'Medical Examination'!A1075:M3410,10,0)</f>
        <v>No</v>
      </c>
      <c r="J1076" s="27" t="str">
        <f>VLOOKUP(A1076,'Medical Examination'!A1075:M3410,12,0)</f>
        <v>Overweight</v>
      </c>
      <c r="K1076" s="27" t="str">
        <f>VLOOKUP(A1076,'Medical Examination'!A1075:M3410,13,0)</f>
        <v>Normal</v>
      </c>
      <c r="L1076" s="27" t="str">
        <f>VLOOKUP(A1076,'Hospitalisation Details'!A1075:R3418,17,0)</f>
        <v>27-Jul-1964</v>
      </c>
      <c r="M1076" s="28">
        <f>VLOOKUP(A1076,'Hospitalisation Details'!$A$1:$R$2344,6,0)</f>
        <v>10459.19</v>
      </c>
      <c r="N1076" s="27" t="str">
        <f>VLOOKUP(A1076,'Hospitalisation Details'!$A$1:$R$2344,14,0)</f>
        <v>tier - 3</v>
      </c>
      <c r="O1076" s="27" t="str">
        <f>VLOOKUP(A1076,'Hospitalisation Details'!$A$1:$R$2344,15,0)</f>
        <v>tier - 1</v>
      </c>
      <c r="P1076" s="27" t="str">
        <f>VLOOKUP(A1076,'Hospitalisation Details'!$A$1:$R$2344,16,0)</f>
        <v>R1013</v>
      </c>
      <c r="Q1076" s="37">
        <f>VLOOKUP(A1076,'Hospitalisation Details'!A1075:R3418,18,0)</f>
        <v>58.86379192334018</v>
      </c>
    </row>
    <row r="1077" spans="1:17" x14ac:dyDescent="0.25">
      <c r="A1077" s="27" t="s">
        <v>2152</v>
      </c>
      <c r="B1077" s="27" t="str">
        <f>VLOOKUP(A1077,'Customer Name'!A1076:E3411,4,0)</f>
        <v>Devon R.</v>
      </c>
      <c r="C1077" s="27">
        <f>VLOOKUP(A1077,Table7[#All],2,0)</f>
        <v>28.77</v>
      </c>
      <c r="D1077" s="27">
        <f>VLOOKUP(A1077,Table7[#All],3,0)</f>
        <v>4</v>
      </c>
      <c r="E1077" s="27" t="str">
        <f>VLOOKUP(A1077,Table7[#All],4,0)</f>
        <v>yes</v>
      </c>
      <c r="F1077" s="27" t="str">
        <f>VLOOKUP(A1077,Table7[#All],5,0)</f>
        <v>No</v>
      </c>
      <c r="G1077" s="27" t="str">
        <f>VLOOKUP(A1077,Table7[#All],6,0)</f>
        <v>No</v>
      </c>
      <c r="H1077" s="27">
        <f>VLOOKUP(A1077,'Medical Examination'!A1076:M3411,11,0)</f>
        <v>0</v>
      </c>
      <c r="I1077" s="27" t="str">
        <f>VLOOKUP(A1077,'Medical Examination'!A1076:M3411,10,0)</f>
        <v>No</v>
      </c>
      <c r="J1077" s="27" t="str">
        <f>VLOOKUP(A1077,'Medical Examination'!A1076:M3411,12,0)</f>
        <v>Overweight</v>
      </c>
      <c r="K1077" s="27" t="str">
        <f>VLOOKUP(A1077,'Medical Examination'!A1076:M3411,13,0)</f>
        <v>Normal</v>
      </c>
      <c r="L1077" s="27" t="str">
        <f>VLOOKUP(A1077,'Hospitalisation Details'!A1076:R3419,17,0)</f>
        <v>3-Aug-1976</v>
      </c>
      <c r="M1077" s="28">
        <f>VLOOKUP(A1077,'Hospitalisation Details'!$A$1:$R$2344,6,0)</f>
        <v>10455.14</v>
      </c>
      <c r="N1077" s="27" t="str">
        <f>VLOOKUP(A1077,'Hospitalisation Details'!$A$1:$R$2344,14,0)</f>
        <v>tier - 3</v>
      </c>
      <c r="O1077" s="27" t="str">
        <f>VLOOKUP(A1077,'Hospitalisation Details'!$A$1:$R$2344,15,0)</f>
        <v>tier - 2</v>
      </c>
      <c r="P1077" s="27" t="str">
        <f>VLOOKUP(A1077,'Hospitalisation Details'!$A$1:$R$2344,16,0)</f>
        <v>R1021</v>
      </c>
      <c r="Q1077" s="37">
        <f>VLOOKUP(A1077,'Hospitalisation Details'!A1076:R3419,18,0)</f>
        <v>46.844626967830251</v>
      </c>
    </row>
    <row r="1078" spans="1:17" x14ac:dyDescent="0.25">
      <c r="A1078" s="27" t="s">
        <v>2154</v>
      </c>
      <c r="B1078" s="27" t="str">
        <f>VLOOKUP(A1078,'Customer Name'!A1077:E3412,4,0)</f>
        <v>Elena</v>
      </c>
      <c r="C1078" s="27">
        <f>VLOOKUP(A1078,Table7[#All],2,0)</f>
        <v>23.14</v>
      </c>
      <c r="D1078" s="27">
        <f>VLOOKUP(A1078,Table7[#All],3,0)</f>
        <v>4.1500000000000004</v>
      </c>
      <c r="E1078" s="27" t="str">
        <f>VLOOKUP(A1078,Table7[#All],4,0)</f>
        <v>yes</v>
      </c>
      <c r="F1078" s="27" t="str">
        <f>VLOOKUP(A1078,Table7[#All],5,0)</f>
        <v>No</v>
      </c>
      <c r="G1078" s="27" t="str">
        <f>VLOOKUP(A1078,Table7[#All],6,0)</f>
        <v>No</v>
      </c>
      <c r="H1078" s="27">
        <f>VLOOKUP(A1078,'Medical Examination'!A1077:M3412,11,0)</f>
        <v>1</v>
      </c>
      <c r="I1078" s="27" t="str">
        <f>VLOOKUP(A1078,'Medical Examination'!A1077:M3412,10,0)</f>
        <v>No</v>
      </c>
      <c r="J1078" s="27" t="str">
        <f>VLOOKUP(A1078,'Medical Examination'!A1077:M3412,12,0)</f>
        <v>Normal Weight</v>
      </c>
      <c r="K1078" s="27" t="str">
        <f>VLOOKUP(A1078,'Medical Examination'!A1077:M3412,13,0)</f>
        <v>Normal</v>
      </c>
      <c r="L1078" s="27" t="str">
        <f>VLOOKUP(A1078,'Hospitalisation Details'!A1077:R3420,17,0)</f>
        <v>14-Oct-1964</v>
      </c>
      <c r="M1078" s="28">
        <f>VLOOKUP(A1078,'Hospitalisation Details'!$A$1:$R$2344,6,0)</f>
        <v>10455.1</v>
      </c>
      <c r="N1078" s="27" t="str">
        <f>VLOOKUP(A1078,'Hospitalisation Details'!$A$1:$R$2344,14,0)</f>
        <v>tier - 3</v>
      </c>
      <c r="O1078" s="27" t="str">
        <f>VLOOKUP(A1078,'Hospitalisation Details'!$A$1:$R$2344,15,0)</f>
        <v>tier - 1</v>
      </c>
      <c r="P1078" s="27" t="str">
        <f>VLOOKUP(A1078,'Hospitalisation Details'!$A$1:$R$2344,16,0)</f>
        <v>R1012</v>
      </c>
      <c r="Q1078" s="37">
        <f>VLOOKUP(A1078,'Hospitalisation Details'!A1077:R3420,18,0)</f>
        <v>58.647501711156742</v>
      </c>
    </row>
    <row r="1079" spans="1:17" x14ac:dyDescent="0.25">
      <c r="A1079" s="27" t="s">
        <v>2156</v>
      </c>
      <c r="B1079" s="27" t="str">
        <f>VLOOKUP(A1079,'Customer Name'!A1078:E3413,4,0)</f>
        <v>Chris</v>
      </c>
      <c r="C1079" s="27">
        <f>VLOOKUP(A1079,Table7[#All],2,0)</f>
        <v>39.6</v>
      </c>
      <c r="D1079" s="27">
        <f>VLOOKUP(A1079,Table7[#All],3,0)</f>
        <v>11.36</v>
      </c>
      <c r="E1079" s="27" t="str">
        <f>VLOOKUP(A1079,Table7[#All],4,0)</f>
        <v>No</v>
      </c>
      <c r="F1079" s="27" t="str">
        <f>VLOOKUP(A1079,Table7[#All],5,0)</f>
        <v>No</v>
      </c>
      <c r="G1079" s="27" t="str">
        <f>VLOOKUP(A1079,Table7[#All],6,0)</f>
        <v>No</v>
      </c>
      <c r="H1079" s="27">
        <f>VLOOKUP(A1079,'Medical Examination'!A1078:M3413,11,0)</f>
        <v>0</v>
      </c>
      <c r="I1079" s="27" t="str">
        <f>VLOOKUP(A1079,'Medical Examination'!A1078:M3413,10,0)</f>
        <v>No</v>
      </c>
      <c r="J1079" s="27" t="str">
        <f>VLOOKUP(A1079,'Medical Examination'!A1078:M3413,12,0)</f>
        <v>Obesity</v>
      </c>
      <c r="K1079" s="27" t="str">
        <f>VLOOKUP(A1079,'Medical Examination'!A1078:M3413,13,0)</f>
        <v>Diabetes</v>
      </c>
      <c r="L1079" s="27" t="str">
        <f>VLOOKUP(A1079,'Hospitalisation Details'!A1078:R3421,17,0)</f>
        <v>8-Nov-1968</v>
      </c>
      <c r="M1079" s="28">
        <f>VLOOKUP(A1079,'Hospitalisation Details'!$A$1:$R$2344,6,0)</f>
        <v>10450.549999999999</v>
      </c>
      <c r="N1079" s="27" t="str">
        <f>VLOOKUP(A1079,'Hospitalisation Details'!$A$1:$R$2344,14,0)</f>
        <v>tier - 3</v>
      </c>
      <c r="O1079" s="27" t="str">
        <f>VLOOKUP(A1079,'Hospitalisation Details'!$A$1:$R$2344,15,0)</f>
        <v>tier - 1</v>
      </c>
      <c r="P1079" s="27" t="str">
        <f>VLOOKUP(A1079,'Hospitalisation Details'!$A$1:$R$2344,16,0)</f>
        <v>R1011</v>
      </c>
      <c r="Q1079" s="37">
        <f>VLOOKUP(A1079,'Hospitalisation Details'!A1078:R3421,18,0)</f>
        <v>54.579055441478438</v>
      </c>
    </row>
    <row r="1080" spans="1:17" x14ac:dyDescent="0.25">
      <c r="A1080" s="27" t="s">
        <v>2158</v>
      </c>
      <c r="B1080" s="27" t="str">
        <f>VLOOKUP(A1080,'Customer Name'!A1079:E3414,4,0)</f>
        <v>Bert</v>
      </c>
      <c r="C1080" s="27">
        <f>VLOOKUP(A1080,Table7[#All],2,0)</f>
        <v>29.2</v>
      </c>
      <c r="D1080" s="27">
        <f>VLOOKUP(A1080,Table7[#All],3,0)</f>
        <v>7.53</v>
      </c>
      <c r="E1080" s="27" t="str">
        <f>VLOOKUP(A1080,Table7[#All],4,0)</f>
        <v>No</v>
      </c>
      <c r="F1080" s="27" t="str">
        <f>VLOOKUP(A1080,Table7[#All],5,0)</f>
        <v>No</v>
      </c>
      <c r="G1080" s="27" t="str">
        <f>VLOOKUP(A1080,Table7[#All],6,0)</f>
        <v>No</v>
      </c>
      <c r="H1080" s="27">
        <f>VLOOKUP(A1080,'Medical Examination'!A1079:M3414,11,0)</f>
        <v>0</v>
      </c>
      <c r="I1080" s="27" t="str">
        <f>VLOOKUP(A1080,'Medical Examination'!A1079:M3414,10,0)</f>
        <v>No</v>
      </c>
      <c r="J1080" s="27" t="str">
        <f>VLOOKUP(A1080,'Medical Examination'!A1079:M3414,12,0)</f>
        <v>Overweight</v>
      </c>
      <c r="K1080" s="27" t="str">
        <f>VLOOKUP(A1080,'Medical Examination'!A1079:M3414,13,0)</f>
        <v>Diabetes</v>
      </c>
      <c r="L1080" s="27" t="str">
        <f>VLOOKUP(A1080,'Hospitalisation Details'!A1079:R3422,17,0)</f>
        <v>29-Aug-1968</v>
      </c>
      <c r="M1080" s="28">
        <f>VLOOKUP(A1080,'Hospitalisation Details'!$A$1:$R$2344,6,0)</f>
        <v>10436.1</v>
      </c>
      <c r="N1080" s="27" t="str">
        <f>VLOOKUP(A1080,'Hospitalisation Details'!$A$1:$R$2344,14,0)</f>
        <v>tier - 3</v>
      </c>
      <c r="O1080" s="27" t="str">
        <f>VLOOKUP(A1080,'Hospitalisation Details'!$A$1:$R$2344,15,0)</f>
        <v>tier - 3</v>
      </c>
      <c r="P1080" s="27" t="str">
        <f>VLOOKUP(A1080,'Hospitalisation Details'!$A$1:$R$2344,16,0)</f>
        <v>R1011</v>
      </c>
      <c r="Q1080" s="37">
        <f>VLOOKUP(A1080,'Hospitalisation Details'!A1079:R3422,18,0)</f>
        <v>54.773442847364819</v>
      </c>
    </row>
    <row r="1081" spans="1:17" x14ac:dyDescent="0.25">
      <c r="A1081" s="27" t="s">
        <v>2160</v>
      </c>
      <c r="B1081" s="27" t="str">
        <f>VLOOKUP(A1081,'Customer Name'!A1080:E3415,4,0)</f>
        <v>John P.</v>
      </c>
      <c r="C1081" s="27">
        <f>VLOOKUP(A1081,Table7[#All],2,0)</f>
        <v>32.774999999999999</v>
      </c>
      <c r="D1081" s="27">
        <f>VLOOKUP(A1081,Table7[#All],3,0)</f>
        <v>7.95</v>
      </c>
      <c r="E1081" s="27" t="str">
        <f>VLOOKUP(A1081,Table7[#All],4,0)</f>
        <v>No</v>
      </c>
      <c r="F1081" s="27" t="str">
        <f>VLOOKUP(A1081,Table7[#All],5,0)</f>
        <v>No</v>
      </c>
      <c r="G1081" s="27" t="str">
        <f>VLOOKUP(A1081,Table7[#All],6,0)</f>
        <v>No</v>
      </c>
      <c r="H1081" s="27">
        <f>VLOOKUP(A1081,'Medical Examination'!A1080:M3415,11,0)</f>
        <v>0</v>
      </c>
      <c r="I1081" s="27" t="str">
        <f>VLOOKUP(A1081,'Medical Examination'!A1080:M3415,10,0)</f>
        <v>No</v>
      </c>
      <c r="J1081" s="27" t="str">
        <f>VLOOKUP(A1081,'Medical Examination'!A1080:M3415,12,0)</f>
        <v>Obesity</v>
      </c>
      <c r="K1081" s="27" t="str">
        <f>VLOOKUP(A1081,'Medical Examination'!A1080:M3415,13,0)</f>
        <v>Diabetes</v>
      </c>
      <c r="L1081" s="27" t="str">
        <f>VLOOKUP(A1081,'Hospitalisation Details'!A1080:R3423,17,0)</f>
        <v>23-Aug-1968</v>
      </c>
      <c r="M1081" s="28">
        <f>VLOOKUP(A1081,'Hospitalisation Details'!$A$1:$R$2344,6,0)</f>
        <v>10435.07</v>
      </c>
      <c r="N1081" s="27" t="str">
        <f>VLOOKUP(A1081,'Hospitalisation Details'!$A$1:$R$2344,14,0)</f>
        <v>tier - 3</v>
      </c>
      <c r="O1081" s="27" t="str">
        <f>VLOOKUP(A1081,'Hospitalisation Details'!$A$1:$R$2344,15,0)</f>
        <v>tier - 1</v>
      </c>
      <c r="P1081" s="27" t="str">
        <f>VLOOKUP(A1081,'Hospitalisation Details'!$A$1:$R$2344,16,0)</f>
        <v>R1016</v>
      </c>
      <c r="Q1081" s="37">
        <f>VLOOKUP(A1081,'Hospitalisation Details'!A1080:R3423,18,0)</f>
        <v>54.789869952087614</v>
      </c>
    </row>
    <row r="1082" spans="1:17" x14ac:dyDescent="0.25">
      <c r="A1082" s="27" t="s">
        <v>2162</v>
      </c>
      <c r="B1082" s="27" t="str">
        <f>VLOOKUP(A1082,'Customer Name'!A1081:E3416,4,0)</f>
        <v>Daniel P</v>
      </c>
      <c r="C1082" s="27">
        <f>VLOOKUP(A1082,Table7[#All],2,0)</f>
        <v>24.035</v>
      </c>
      <c r="D1082" s="27">
        <f>VLOOKUP(A1082,Table7[#All],3,0)</f>
        <v>8.5</v>
      </c>
      <c r="E1082" s="27" t="str">
        <f>VLOOKUP(A1082,Table7[#All],4,0)</f>
        <v>No</v>
      </c>
      <c r="F1082" s="27" t="str">
        <f>VLOOKUP(A1082,Table7[#All],5,0)</f>
        <v>No</v>
      </c>
      <c r="G1082" s="27" t="str">
        <f>VLOOKUP(A1082,Table7[#All],6,0)</f>
        <v>No</v>
      </c>
      <c r="H1082" s="27">
        <f>VLOOKUP(A1082,'Medical Examination'!A1081:M3416,11,0)</f>
        <v>0</v>
      </c>
      <c r="I1082" s="27" t="str">
        <f>VLOOKUP(A1082,'Medical Examination'!A1081:M3416,10,0)</f>
        <v>No</v>
      </c>
      <c r="J1082" s="27" t="str">
        <f>VLOOKUP(A1082,'Medical Examination'!A1081:M3416,12,0)</f>
        <v>Normal Weight</v>
      </c>
      <c r="K1082" s="27" t="str">
        <f>VLOOKUP(A1082,'Medical Examination'!A1081:M3416,13,0)</f>
        <v>Diabetes</v>
      </c>
      <c r="L1082" s="27" t="str">
        <f>VLOOKUP(A1082,'Hospitalisation Details'!A1081:R3424,17,0)</f>
        <v>27-Dec-1968</v>
      </c>
      <c r="M1082" s="28">
        <f>VLOOKUP(A1082,'Hospitalisation Details'!$A$1:$R$2344,6,0)</f>
        <v>10422.92</v>
      </c>
      <c r="N1082" s="27" t="str">
        <f>VLOOKUP(A1082,'Hospitalisation Details'!$A$1:$R$2344,14,0)</f>
        <v>tier - 3</v>
      </c>
      <c r="O1082" s="27" t="str">
        <f>VLOOKUP(A1082,'Hospitalisation Details'!$A$1:$R$2344,15,0)</f>
        <v>tier - 1</v>
      </c>
      <c r="P1082" s="27" t="str">
        <f>VLOOKUP(A1082,'Hospitalisation Details'!$A$1:$R$2344,16,0)</f>
        <v>R1017</v>
      </c>
      <c r="Q1082" s="37">
        <f>VLOOKUP(A1082,'Hospitalisation Details'!A1081:R3424,18,0)</f>
        <v>54.444900752908964</v>
      </c>
    </row>
    <row r="1083" spans="1:17" x14ac:dyDescent="0.25">
      <c r="A1083" s="27" t="s">
        <v>2164</v>
      </c>
      <c r="B1083" s="27" t="str">
        <f>VLOOKUP(A1083,'Customer Name'!A1082:E3417,4,0)</f>
        <v>.  Lisa K.</v>
      </c>
      <c r="C1083" s="27">
        <f>VLOOKUP(A1083,Table7[#All],2,0)</f>
        <v>30.55</v>
      </c>
      <c r="D1083" s="27">
        <f>VLOOKUP(A1083,Table7[#All],3,0)</f>
        <v>5.89</v>
      </c>
      <c r="E1083" s="27" t="str">
        <f>VLOOKUP(A1083,Table7[#All],4,0)</f>
        <v>No</v>
      </c>
      <c r="F1083" s="27" t="str">
        <f>VLOOKUP(A1083,Table7[#All],5,0)</f>
        <v>No</v>
      </c>
      <c r="G1083" s="27" t="str">
        <f>VLOOKUP(A1083,Table7[#All],6,0)</f>
        <v>Yes</v>
      </c>
      <c r="H1083" s="27">
        <f>VLOOKUP(A1083,'Medical Examination'!A1082:M3417,11,0)</f>
        <v>1</v>
      </c>
      <c r="I1083" s="27" t="str">
        <f>VLOOKUP(A1083,'Medical Examination'!A1082:M3417,10,0)</f>
        <v>No</v>
      </c>
      <c r="J1083" s="27" t="str">
        <f>VLOOKUP(A1083,'Medical Examination'!A1082:M3417,12,0)</f>
        <v>Obesity</v>
      </c>
      <c r="K1083" s="27" t="str">
        <f>VLOOKUP(A1083,'Medical Examination'!A1082:M3417,13,0)</f>
        <v>Prediabetes</v>
      </c>
      <c r="L1083" s="27" t="str">
        <f>VLOOKUP(A1083,'Hospitalisation Details'!A1082:R3425,17,0)</f>
        <v>25-Nov-1979</v>
      </c>
      <c r="M1083" s="28">
        <f>VLOOKUP(A1083,'Hospitalisation Details'!$A$1:$R$2344,6,0)</f>
        <v>10419.65</v>
      </c>
      <c r="N1083" s="27" t="str">
        <f>VLOOKUP(A1083,'Hospitalisation Details'!$A$1:$R$2344,14,0)</f>
        <v>tier - 3</v>
      </c>
      <c r="O1083" s="27" t="str">
        <f>VLOOKUP(A1083,'Hospitalisation Details'!$A$1:$R$2344,15,0)</f>
        <v>tier - 2</v>
      </c>
      <c r="P1083" s="27" t="str">
        <f>VLOOKUP(A1083,'Hospitalisation Details'!$A$1:$R$2344,16,0)</f>
        <v>R1025</v>
      </c>
      <c r="Q1083" s="37">
        <f>VLOOKUP(A1083,'Hospitalisation Details'!A1082:R3425,18,0)</f>
        <v>43.535227549282062</v>
      </c>
    </row>
    <row r="1084" spans="1:17" x14ac:dyDescent="0.25">
      <c r="A1084" s="27" t="s">
        <v>2166</v>
      </c>
      <c r="B1084" s="27" t="str">
        <f>VLOOKUP(A1084,'Customer Name'!A1083:E3418,4,0)</f>
        <v>.  Kristine</v>
      </c>
      <c r="C1084" s="27">
        <f>VLOOKUP(A1084,Table7[#All],2,0)</f>
        <v>28.81</v>
      </c>
      <c r="D1084" s="27">
        <f>VLOOKUP(A1084,Table7[#All],3,0)</f>
        <v>8.76</v>
      </c>
      <c r="E1084" s="27" t="str">
        <f>VLOOKUP(A1084,Table7[#All],4,0)</f>
        <v>No</v>
      </c>
      <c r="F1084" s="27" t="str">
        <f>VLOOKUP(A1084,Table7[#All],5,0)</f>
        <v>No</v>
      </c>
      <c r="G1084" s="27" t="str">
        <f>VLOOKUP(A1084,Table7[#All],6,0)</f>
        <v>No</v>
      </c>
      <c r="H1084" s="27">
        <f>VLOOKUP(A1084,'Medical Examination'!A1083:M3418,11,0)</f>
        <v>2</v>
      </c>
      <c r="I1084" s="27" t="str">
        <f>VLOOKUP(A1084,'Medical Examination'!A1083:M3418,10,0)</f>
        <v>No</v>
      </c>
      <c r="J1084" s="27" t="str">
        <f>VLOOKUP(A1084,'Medical Examination'!A1083:M3418,12,0)</f>
        <v>Overweight</v>
      </c>
      <c r="K1084" s="27" t="str">
        <f>VLOOKUP(A1084,'Medical Examination'!A1083:M3418,13,0)</f>
        <v>Diabetes</v>
      </c>
      <c r="L1084" s="27" t="str">
        <f>VLOOKUP(A1084,'Hospitalisation Details'!A1083:R3426,17,0)</f>
        <v>11-Oct-1973</v>
      </c>
      <c r="M1084" s="28">
        <f>VLOOKUP(A1084,'Hospitalisation Details'!$A$1:$R$2344,6,0)</f>
        <v>10419.59</v>
      </c>
      <c r="N1084" s="27" t="str">
        <f>VLOOKUP(A1084,'Hospitalisation Details'!$A$1:$R$2344,14,0)</f>
        <v>tier - 3</v>
      </c>
      <c r="O1084" s="27" t="str">
        <f>VLOOKUP(A1084,'Hospitalisation Details'!$A$1:$R$2344,15,0)</f>
        <v>tier - 2</v>
      </c>
      <c r="P1084" s="27" t="str">
        <f>VLOOKUP(A1084,'Hospitalisation Details'!$A$1:$R$2344,16,0)</f>
        <v>R1025</v>
      </c>
      <c r="Q1084" s="37">
        <f>VLOOKUP(A1084,'Hospitalisation Details'!A1083:R3426,18,0)</f>
        <v>49.658399098083429</v>
      </c>
    </row>
    <row r="1085" spans="1:17" x14ac:dyDescent="0.25">
      <c r="A1085" s="27" t="s">
        <v>2168</v>
      </c>
      <c r="B1085" s="27" t="str">
        <f>VLOOKUP(A1085,'Customer Name'!A1084:E3419,4,0)</f>
        <v>Paul A</v>
      </c>
      <c r="C1085" s="27">
        <f>VLOOKUP(A1085,Table7[#All],2,0)</f>
        <v>31.66</v>
      </c>
      <c r="D1085" s="27">
        <f>VLOOKUP(A1085,Table7[#All],3,0)</f>
        <v>4.1100000000000003</v>
      </c>
      <c r="E1085" s="27" t="str">
        <f>VLOOKUP(A1085,Table7[#All],4,0)</f>
        <v>No</v>
      </c>
      <c r="F1085" s="27" t="str">
        <f>VLOOKUP(A1085,Table7[#All],5,0)</f>
        <v>No</v>
      </c>
      <c r="G1085" s="27" t="str">
        <f>VLOOKUP(A1085,Table7[#All],6,0)</f>
        <v>No</v>
      </c>
      <c r="H1085" s="27">
        <f>VLOOKUP(A1085,'Medical Examination'!A1084:M3419,11,0)</f>
        <v>0</v>
      </c>
      <c r="I1085" s="27" t="str">
        <f>VLOOKUP(A1085,'Medical Examination'!A1084:M3419,10,0)</f>
        <v>No</v>
      </c>
      <c r="J1085" s="27" t="str">
        <f>VLOOKUP(A1085,'Medical Examination'!A1084:M3419,12,0)</f>
        <v>Obesity</v>
      </c>
      <c r="K1085" s="27" t="str">
        <f>VLOOKUP(A1085,'Medical Examination'!A1084:M3419,13,0)</f>
        <v>Normal</v>
      </c>
      <c r="L1085" s="27" t="str">
        <f>VLOOKUP(A1085,'Hospitalisation Details'!A1084:R3427,17,0)</f>
        <v>24-Oct-1980</v>
      </c>
      <c r="M1085" s="28">
        <f>VLOOKUP(A1085,'Hospitalisation Details'!$A$1:$R$2344,6,0)</f>
        <v>10407.98</v>
      </c>
      <c r="N1085" s="27" t="str">
        <f>VLOOKUP(A1085,'Hospitalisation Details'!$A$1:$R$2344,14,0)</f>
        <v>tier - 3</v>
      </c>
      <c r="O1085" s="27" t="str">
        <f>VLOOKUP(A1085,'Hospitalisation Details'!$A$1:$R$2344,15,0)</f>
        <v>tier - 1</v>
      </c>
      <c r="P1085" s="27" t="str">
        <f>VLOOKUP(A1085,'Hospitalisation Details'!$A$1:$R$2344,16,0)</f>
        <v>R1021</v>
      </c>
      <c r="Q1085" s="37">
        <f>VLOOKUP(A1085,'Hospitalisation Details'!A1084:R3427,18,0)</f>
        <v>42.620123203285424</v>
      </c>
    </row>
    <row r="1086" spans="1:17" x14ac:dyDescent="0.25">
      <c r="A1086" s="27" t="s">
        <v>2170</v>
      </c>
      <c r="B1086" s="27" t="str">
        <f>VLOOKUP(A1086,'Customer Name'!A1085:E3420,4,0)</f>
        <v>Bryan</v>
      </c>
      <c r="C1086" s="27">
        <f>VLOOKUP(A1086,Table7[#All],2,0)</f>
        <v>28.215</v>
      </c>
      <c r="D1086" s="27">
        <f>VLOOKUP(A1086,Table7[#All],3,0)</f>
        <v>7.56</v>
      </c>
      <c r="E1086" s="27" t="str">
        <f>VLOOKUP(A1086,Table7[#All],4,0)</f>
        <v>yes</v>
      </c>
      <c r="F1086" s="27" t="str">
        <f>VLOOKUP(A1086,Table7[#All],5,0)</f>
        <v>No</v>
      </c>
      <c r="G1086" s="27" t="str">
        <f>VLOOKUP(A1086,Table7[#All],6,0)</f>
        <v>No</v>
      </c>
      <c r="H1086" s="27">
        <f>VLOOKUP(A1086,'Medical Examination'!A1085:M3420,11,0)</f>
        <v>1</v>
      </c>
      <c r="I1086" s="27" t="str">
        <f>VLOOKUP(A1086,'Medical Examination'!A1085:M3420,10,0)</f>
        <v>No</v>
      </c>
      <c r="J1086" s="27" t="str">
        <f>VLOOKUP(A1086,'Medical Examination'!A1085:M3420,12,0)</f>
        <v>Overweight</v>
      </c>
      <c r="K1086" s="27" t="str">
        <f>VLOOKUP(A1086,'Medical Examination'!A1085:M3420,13,0)</f>
        <v>Diabetes</v>
      </c>
      <c r="L1086" s="27" t="str">
        <f>VLOOKUP(A1086,'Hospitalisation Details'!A1085:R3428,17,0)</f>
        <v>5-Jun-1975</v>
      </c>
      <c r="M1086" s="28">
        <f>VLOOKUP(A1086,'Hospitalisation Details'!$A$1:$R$2344,6,0)</f>
        <v>10407.09</v>
      </c>
      <c r="N1086" s="27" t="str">
        <f>VLOOKUP(A1086,'Hospitalisation Details'!$A$1:$R$2344,14,0)</f>
        <v>tier - 3</v>
      </c>
      <c r="O1086" s="27" t="str">
        <f>VLOOKUP(A1086,'Hospitalisation Details'!$A$1:$R$2344,15,0)</f>
        <v>tier - 1</v>
      </c>
      <c r="P1086" s="27" t="str">
        <f>VLOOKUP(A1086,'Hospitalisation Details'!$A$1:$R$2344,16,0)</f>
        <v>R1015</v>
      </c>
      <c r="Q1086" s="37">
        <f>VLOOKUP(A1086,'Hospitalisation Details'!A1085:R3428,18,0)</f>
        <v>48.008884170531374</v>
      </c>
    </row>
    <row r="1087" spans="1:17" x14ac:dyDescent="0.25">
      <c r="A1087" s="27" t="s">
        <v>2172</v>
      </c>
      <c r="B1087" s="27" t="str">
        <f>VLOOKUP(A1087,'Customer Name'!A1086:E3421,4,0)</f>
        <v>Chris</v>
      </c>
      <c r="C1087" s="27">
        <f>VLOOKUP(A1087,Table7[#All],2,0)</f>
        <v>26.12</v>
      </c>
      <c r="D1087" s="27">
        <f>VLOOKUP(A1087,Table7[#All],3,0)</f>
        <v>4.17</v>
      </c>
      <c r="E1087" s="27" t="str">
        <f>VLOOKUP(A1087,Table7[#All],4,0)</f>
        <v>yes</v>
      </c>
      <c r="F1087" s="27" t="str">
        <f>VLOOKUP(A1087,Table7[#All],5,0)</f>
        <v>No</v>
      </c>
      <c r="G1087" s="27" t="str">
        <f>VLOOKUP(A1087,Table7[#All],6,0)</f>
        <v>Yes</v>
      </c>
      <c r="H1087" s="27">
        <f>VLOOKUP(A1087,'Medical Examination'!A1086:M3421,11,0)</f>
        <v>1</v>
      </c>
      <c r="I1087" s="27" t="str">
        <f>VLOOKUP(A1087,'Medical Examination'!A1086:M3421,10,0)</f>
        <v>No</v>
      </c>
      <c r="J1087" s="27" t="str">
        <f>VLOOKUP(A1087,'Medical Examination'!A1086:M3421,12,0)</f>
        <v>Overweight</v>
      </c>
      <c r="K1087" s="27" t="str">
        <f>VLOOKUP(A1087,'Medical Examination'!A1086:M3421,13,0)</f>
        <v>Normal</v>
      </c>
      <c r="L1087" s="27" t="str">
        <f>VLOOKUP(A1087,'Hospitalisation Details'!A1086:R3429,17,0)</f>
        <v>7-Jul-1969</v>
      </c>
      <c r="M1087" s="28">
        <f>VLOOKUP(A1087,'Hospitalisation Details'!$A$1:$R$2344,6,0)</f>
        <v>10403.27</v>
      </c>
      <c r="N1087" s="27" t="str">
        <f>VLOOKUP(A1087,'Hospitalisation Details'!$A$1:$R$2344,14,0)</f>
        <v>tier - 3</v>
      </c>
      <c r="O1087" s="27" t="str">
        <f>VLOOKUP(A1087,'Hospitalisation Details'!$A$1:$R$2344,15,0)</f>
        <v>tier - 2</v>
      </c>
      <c r="P1087" s="27" t="str">
        <f>VLOOKUP(A1087,'Hospitalisation Details'!$A$1:$R$2344,16,0)</f>
        <v>R1020</v>
      </c>
      <c r="Q1087" s="37">
        <f>VLOOKUP(A1087,'Hospitalisation Details'!A1086:R3429,18,0)</f>
        <v>53.921246515332534</v>
      </c>
    </row>
    <row r="1088" spans="1:17" x14ac:dyDescent="0.25">
      <c r="A1088" s="27" t="s">
        <v>2174</v>
      </c>
      <c r="B1088" s="27" t="str">
        <f>VLOOKUP(A1088,'Customer Name'!A1087:E3422,4,0)</f>
        <v>Milah B</v>
      </c>
      <c r="C1088" s="27">
        <f>VLOOKUP(A1088,Table7[#All],2,0)</f>
        <v>36.630000000000003</v>
      </c>
      <c r="D1088" s="27">
        <f>VLOOKUP(A1088,Table7[#All],3,0)</f>
        <v>11.42</v>
      </c>
      <c r="E1088" s="27" t="str">
        <f>VLOOKUP(A1088,Table7[#All],4,0)</f>
        <v>No</v>
      </c>
      <c r="F1088" s="27" t="str">
        <f>VLOOKUP(A1088,Table7[#All],5,0)</f>
        <v>No</v>
      </c>
      <c r="G1088" s="27" t="str">
        <f>VLOOKUP(A1088,Table7[#All],6,0)</f>
        <v>No</v>
      </c>
      <c r="H1088" s="27">
        <f>VLOOKUP(A1088,'Medical Examination'!A1087:M3422,11,0)</f>
        <v>2</v>
      </c>
      <c r="I1088" s="27" t="str">
        <f>VLOOKUP(A1088,'Medical Examination'!A1087:M3422,10,0)</f>
        <v>No</v>
      </c>
      <c r="J1088" s="27" t="str">
        <f>VLOOKUP(A1088,'Medical Examination'!A1087:M3422,12,0)</f>
        <v>Obesity</v>
      </c>
      <c r="K1088" s="27" t="str">
        <f>VLOOKUP(A1088,'Medical Examination'!A1087:M3422,13,0)</f>
        <v>Diabetes</v>
      </c>
      <c r="L1088" s="27" t="str">
        <f>VLOOKUP(A1088,'Hospitalisation Details'!A1087:R3430,17,0)</f>
        <v>19-Sep-1973</v>
      </c>
      <c r="M1088" s="28">
        <f>VLOOKUP(A1088,'Hospitalisation Details'!$A$1:$R$2344,6,0)</f>
        <v>10381.48</v>
      </c>
      <c r="N1088" s="27" t="str">
        <f>VLOOKUP(A1088,'Hospitalisation Details'!$A$1:$R$2344,14,0)</f>
        <v>tier - 3</v>
      </c>
      <c r="O1088" s="27" t="str">
        <f>VLOOKUP(A1088,'Hospitalisation Details'!$A$1:$R$2344,15,0)</f>
        <v>tier - 3</v>
      </c>
      <c r="P1088" s="27" t="str">
        <f>VLOOKUP(A1088,'Hospitalisation Details'!$A$1:$R$2344,16,0)</f>
        <v>R1013</v>
      </c>
      <c r="Q1088" s="37">
        <f>VLOOKUP(A1088,'Hospitalisation Details'!A1087:R3430,18,0)</f>
        <v>49.718634240618456</v>
      </c>
    </row>
    <row r="1089" spans="1:17" x14ac:dyDescent="0.25">
      <c r="A1089" s="27" t="s">
        <v>2176</v>
      </c>
      <c r="B1089" s="27" t="str">
        <f>VLOOKUP(A1089,'Customer Name'!A1088:E3423,4,0)</f>
        <v>Annette M.</v>
      </c>
      <c r="C1089" s="27">
        <f>VLOOKUP(A1089,Table7[#All],2,0)</f>
        <v>33.344999999999999</v>
      </c>
      <c r="D1089" s="27">
        <f>VLOOKUP(A1089,Table7[#All],3,0)</f>
        <v>7.33</v>
      </c>
      <c r="E1089" s="27" t="str">
        <f>VLOOKUP(A1089,Table7[#All],4,0)</f>
        <v>No</v>
      </c>
      <c r="F1089" s="27" t="str">
        <f>VLOOKUP(A1089,Table7[#All],5,0)</f>
        <v>No</v>
      </c>
      <c r="G1089" s="27" t="str">
        <f>VLOOKUP(A1089,Table7[#All],6,0)</f>
        <v>No</v>
      </c>
      <c r="H1089" s="27">
        <f>VLOOKUP(A1089,'Medical Examination'!A1088:M3423,11,0)</f>
        <v>2</v>
      </c>
      <c r="I1089" s="27" t="str">
        <f>VLOOKUP(A1089,'Medical Examination'!A1088:M3423,10,0)</f>
        <v>No</v>
      </c>
      <c r="J1089" s="27" t="str">
        <f>VLOOKUP(A1089,'Medical Examination'!A1088:M3423,12,0)</f>
        <v>Obesity</v>
      </c>
      <c r="K1089" s="27" t="str">
        <f>VLOOKUP(A1089,'Medical Examination'!A1088:M3423,13,0)</f>
        <v>Diabetes</v>
      </c>
      <c r="L1089" s="27" t="str">
        <f>VLOOKUP(A1089,'Hospitalisation Details'!A1088:R3431,17,0)</f>
        <v>29-Sep-1973</v>
      </c>
      <c r="M1089" s="28">
        <f>VLOOKUP(A1089,'Hospitalisation Details'!$A$1:$R$2344,6,0)</f>
        <v>10370.91</v>
      </c>
      <c r="N1089" s="27" t="str">
        <f>VLOOKUP(A1089,'Hospitalisation Details'!$A$1:$R$2344,14,0)</f>
        <v>tier - 3</v>
      </c>
      <c r="O1089" s="27" t="str">
        <f>VLOOKUP(A1089,'Hospitalisation Details'!$A$1:$R$2344,15,0)</f>
        <v>tier - 3</v>
      </c>
      <c r="P1089" s="27" t="str">
        <f>VLOOKUP(A1089,'Hospitalisation Details'!$A$1:$R$2344,16,0)</f>
        <v>R1024</v>
      </c>
      <c r="Q1089" s="37">
        <f>VLOOKUP(A1089,'Hospitalisation Details'!A1088:R3431,18,0)</f>
        <v>49.691254630375262</v>
      </c>
    </row>
    <row r="1090" spans="1:17" x14ac:dyDescent="0.25">
      <c r="A1090" s="27" t="s">
        <v>2178</v>
      </c>
      <c r="B1090" s="27" t="str">
        <f>VLOOKUP(A1090,'Customer Name'!A1089:E3424,4,0)</f>
        <v>.  Yoko</v>
      </c>
      <c r="C1090" s="27">
        <f>VLOOKUP(A1090,Table7[#All],2,0)</f>
        <v>27.11</v>
      </c>
      <c r="D1090" s="27">
        <f>VLOOKUP(A1090,Table7[#All],3,0)</f>
        <v>6.7</v>
      </c>
      <c r="E1090" s="27" t="str">
        <f>VLOOKUP(A1090,Table7[#All],4,0)</f>
        <v>No</v>
      </c>
      <c r="F1090" s="27" t="str">
        <f>VLOOKUP(A1090,Table7[#All],5,0)</f>
        <v>No</v>
      </c>
      <c r="G1090" s="27" t="str">
        <f>VLOOKUP(A1090,Table7[#All],6,0)</f>
        <v>No</v>
      </c>
      <c r="H1090" s="27">
        <f>VLOOKUP(A1090,'Medical Examination'!A1089:M3424,11,0)</f>
        <v>0</v>
      </c>
      <c r="I1090" s="27" t="str">
        <f>VLOOKUP(A1090,'Medical Examination'!A1089:M3424,10,0)</f>
        <v>No</v>
      </c>
      <c r="J1090" s="27" t="str">
        <f>VLOOKUP(A1090,'Medical Examination'!A1089:M3424,12,0)</f>
        <v>Overweight</v>
      </c>
      <c r="K1090" s="27" t="str">
        <f>VLOOKUP(A1090,'Medical Examination'!A1089:M3424,13,0)</f>
        <v>Diabetes</v>
      </c>
      <c r="L1090" s="27" t="str">
        <f>VLOOKUP(A1090,'Hospitalisation Details'!A1089:R3432,17,0)</f>
        <v>6-Sep-1971</v>
      </c>
      <c r="M1090" s="28">
        <f>VLOOKUP(A1090,'Hospitalisation Details'!$A$1:$R$2344,6,0)</f>
        <v>10356.67</v>
      </c>
      <c r="N1090" s="27" t="str">
        <f>VLOOKUP(A1090,'Hospitalisation Details'!$A$1:$R$2344,14,0)</f>
        <v>tier - 3</v>
      </c>
      <c r="O1090" s="27" t="str">
        <f>VLOOKUP(A1090,'Hospitalisation Details'!$A$1:$R$2344,15,0)</f>
        <v>tier - 1</v>
      </c>
      <c r="P1090" s="27" t="str">
        <f>VLOOKUP(A1090,'Hospitalisation Details'!$A$1:$R$2344,16,0)</f>
        <v>R1025</v>
      </c>
      <c r="Q1090" s="37">
        <f>VLOOKUP(A1090,'Hospitalisation Details'!A1089:R3432,18,0)</f>
        <v>51.754261803905358</v>
      </c>
    </row>
    <row r="1091" spans="1:17" x14ac:dyDescent="0.25">
      <c r="A1091" s="27" t="s">
        <v>2180</v>
      </c>
      <c r="B1091" s="27" t="str">
        <f>VLOOKUP(A1091,'Customer Name'!A1090:E3425,4,0)</f>
        <v>Laura</v>
      </c>
      <c r="C1091" s="27">
        <f>VLOOKUP(A1091,Table7[#All],2,0)</f>
        <v>26.6</v>
      </c>
      <c r="D1091" s="27">
        <f>VLOOKUP(A1091,Table7[#All],3,0)</f>
        <v>5.27</v>
      </c>
      <c r="E1091" s="27" t="str">
        <f>VLOOKUP(A1091,Table7[#All],4,0)</f>
        <v>yes</v>
      </c>
      <c r="F1091" s="27" t="str">
        <f>VLOOKUP(A1091,Table7[#All],5,0)</f>
        <v>No</v>
      </c>
      <c r="G1091" s="27" t="str">
        <f>VLOOKUP(A1091,Table7[#All],6,0)</f>
        <v>Yes</v>
      </c>
      <c r="H1091" s="27">
        <f>VLOOKUP(A1091,'Medical Examination'!A1090:M3425,11,0)</f>
        <v>1</v>
      </c>
      <c r="I1091" s="27" t="str">
        <f>VLOOKUP(A1091,'Medical Examination'!A1090:M3425,10,0)</f>
        <v>No</v>
      </c>
      <c r="J1091" s="27" t="str">
        <f>VLOOKUP(A1091,'Medical Examination'!A1090:M3425,12,0)</f>
        <v>Overweight</v>
      </c>
      <c r="K1091" s="27" t="str">
        <f>VLOOKUP(A1091,'Medical Examination'!A1090:M3425,13,0)</f>
        <v>Normal</v>
      </c>
      <c r="L1091" s="27" t="str">
        <f>VLOOKUP(A1091,'Hospitalisation Details'!A1090:R3433,17,0)</f>
        <v>17-Jun-1969</v>
      </c>
      <c r="M1091" s="28">
        <f>VLOOKUP(A1091,'Hospitalisation Details'!$A$1:$R$2344,6,0)</f>
        <v>10355.64</v>
      </c>
      <c r="N1091" s="27" t="str">
        <f>VLOOKUP(A1091,'Hospitalisation Details'!$A$1:$R$2344,14,0)</f>
        <v>tier - 3</v>
      </c>
      <c r="O1091" s="27" t="str">
        <f>VLOOKUP(A1091,'Hospitalisation Details'!$A$1:$R$2344,15,0)</f>
        <v>tier - 1</v>
      </c>
      <c r="P1091" s="27" t="str">
        <f>VLOOKUP(A1091,'Hospitalisation Details'!$A$1:$R$2344,16,0)</f>
        <v>R1012</v>
      </c>
      <c r="Q1091" s="37">
        <f>VLOOKUP(A1091,'Hospitalisation Details'!A1090:R3433,18,0)</f>
        <v>53.976005575467937</v>
      </c>
    </row>
    <row r="1092" spans="1:17" x14ac:dyDescent="0.25">
      <c r="A1092" s="27" t="s">
        <v>2182</v>
      </c>
      <c r="B1092" s="27" t="str">
        <f>VLOOKUP(A1092,'Customer Name'!A1091:E3426,4,0)</f>
        <v>Tess A.</v>
      </c>
      <c r="C1092" s="27">
        <f>VLOOKUP(A1092,Table7[#All],2,0)</f>
        <v>30.41</v>
      </c>
      <c r="D1092" s="27">
        <f>VLOOKUP(A1092,Table7[#All],3,0)</f>
        <v>7.72</v>
      </c>
      <c r="E1092" s="27" t="str">
        <f>VLOOKUP(A1092,Table7[#All],4,0)</f>
        <v>No</v>
      </c>
      <c r="F1092" s="27" t="str">
        <f>VLOOKUP(A1092,Table7[#All],5,0)</f>
        <v>No</v>
      </c>
      <c r="G1092" s="27" t="str">
        <f>VLOOKUP(A1092,Table7[#All],6,0)</f>
        <v>No</v>
      </c>
      <c r="H1092" s="27">
        <f>VLOOKUP(A1092,'Medical Examination'!A1091:M3426,11,0)</f>
        <v>0</v>
      </c>
      <c r="I1092" s="27" t="str">
        <f>VLOOKUP(A1092,'Medical Examination'!A1091:M3426,10,0)</f>
        <v>No</v>
      </c>
      <c r="J1092" s="27" t="str">
        <f>VLOOKUP(A1092,'Medical Examination'!A1091:M3426,12,0)</f>
        <v>Obesity</v>
      </c>
      <c r="K1092" s="27" t="str">
        <f>VLOOKUP(A1092,'Medical Examination'!A1091:M3426,13,0)</f>
        <v>Diabetes</v>
      </c>
      <c r="L1092" s="27" t="str">
        <f>VLOOKUP(A1092,'Hospitalisation Details'!A1091:R3434,17,0)</f>
        <v>29-Sep-1974</v>
      </c>
      <c r="M1092" s="28">
        <f>VLOOKUP(A1092,'Hospitalisation Details'!$A$1:$R$2344,6,0)</f>
        <v>10352.48</v>
      </c>
      <c r="N1092" s="27" t="str">
        <f>VLOOKUP(A1092,'Hospitalisation Details'!$A$1:$R$2344,14,0)</f>
        <v>tier - 3</v>
      </c>
      <c r="O1092" s="27" t="str">
        <f>VLOOKUP(A1092,'Hospitalisation Details'!$A$1:$R$2344,15,0)</f>
        <v>tier - 1</v>
      </c>
      <c r="P1092" s="27" t="str">
        <f>VLOOKUP(A1092,'Hospitalisation Details'!$A$1:$R$2344,16,0)</f>
        <v>R1012</v>
      </c>
      <c r="Q1092" s="37">
        <f>VLOOKUP(A1092,'Hospitalisation Details'!A1091:R3434,18,0)</f>
        <v>48.691271492717114</v>
      </c>
    </row>
    <row r="1093" spans="1:17" x14ac:dyDescent="0.25">
      <c r="A1093" s="27" t="s">
        <v>2184</v>
      </c>
      <c r="B1093" s="27" t="str">
        <f>VLOOKUP(A1093,'Customer Name'!A1092:E3427,4,0)</f>
        <v>William G.</v>
      </c>
      <c r="C1093" s="27">
        <f>VLOOKUP(A1093,Table7[#All],2,0)</f>
        <v>28.98</v>
      </c>
      <c r="D1093" s="27">
        <f>VLOOKUP(A1093,Table7[#All],3,0)</f>
        <v>8.68</v>
      </c>
      <c r="E1093" s="27" t="str">
        <f>VLOOKUP(A1093,Table7[#All],4,0)</f>
        <v>No</v>
      </c>
      <c r="F1093" s="27" t="str">
        <f>VLOOKUP(A1093,Table7[#All],5,0)</f>
        <v>No</v>
      </c>
      <c r="G1093" s="27" t="str">
        <f>VLOOKUP(A1093,Table7[#All],6,0)</f>
        <v>No</v>
      </c>
      <c r="H1093" s="27">
        <f>VLOOKUP(A1093,'Medical Examination'!A1092:M3427,11,0)</f>
        <v>2</v>
      </c>
      <c r="I1093" s="27" t="str">
        <f>VLOOKUP(A1093,'Medical Examination'!A1092:M3427,10,0)</f>
        <v>No</v>
      </c>
      <c r="J1093" s="27" t="str">
        <f>VLOOKUP(A1093,'Medical Examination'!A1092:M3427,12,0)</f>
        <v>Overweight</v>
      </c>
      <c r="K1093" s="27" t="str">
        <f>VLOOKUP(A1093,'Medical Examination'!A1092:M3427,13,0)</f>
        <v>Diabetes</v>
      </c>
      <c r="L1093" s="27" t="str">
        <f>VLOOKUP(A1093,'Hospitalisation Details'!A1092:R3435,17,0)</f>
        <v>8-Aug-1973</v>
      </c>
      <c r="M1093" s="28">
        <f>VLOOKUP(A1093,'Hospitalisation Details'!$A$1:$R$2344,6,0)</f>
        <v>10345.93</v>
      </c>
      <c r="N1093" s="27" t="str">
        <f>VLOOKUP(A1093,'Hospitalisation Details'!$A$1:$R$2344,14,0)</f>
        <v>tier - 3</v>
      </c>
      <c r="O1093" s="27" t="str">
        <f>VLOOKUP(A1093,'Hospitalisation Details'!$A$1:$R$2344,15,0)</f>
        <v>tier - 2</v>
      </c>
      <c r="P1093" s="27" t="str">
        <f>VLOOKUP(A1093,'Hospitalisation Details'!$A$1:$R$2344,16,0)</f>
        <v>R1021</v>
      </c>
      <c r="Q1093" s="37">
        <f>VLOOKUP(A1093,'Hospitalisation Details'!A1092:R3435,18,0)</f>
        <v>49.833628603639873</v>
      </c>
    </row>
    <row r="1094" spans="1:17" x14ac:dyDescent="0.25">
      <c r="A1094" s="27" t="s">
        <v>2186</v>
      </c>
      <c r="B1094" s="27" t="str">
        <f>VLOOKUP(A1094,'Customer Name'!A1093:E3428,4,0)</f>
        <v>Paige</v>
      </c>
      <c r="C1094" s="27">
        <f>VLOOKUP(A1094,Table7[#All],2,0)</f>
        <v>31.24</v>
      </c>
      <c r="D1094" s="27">
        <f>VLOOKUP(A1094,Table7[#All],3,0)</f>
        <v>9.8000000000000007</v>
      </c>
      <c r="E1094" s="27" t="str">
        <f>VLOOKUP(A1094,Table7[#All],4,0)</f>
        <v>No</v>
      </c>
      <c r="F1094" s="27" t="str">
        <f>VLOOKUP(A1094,Table7[#All],5,0)</f>
        <v>No</v>
      </c>
      <c r="G1094" s="27" t="str">
        <f>VLOOKUP(A1094,Table7[#All],6,0)</f>
        <v>No</v>
      </c>
      <c r="H1094" s="27">
        <f>VLOOKUP(A1094,'Medical Examination'!A1093:M3428,11,0)</f>
        <v>0</v>
      </c>
      <c r="I1094" s="27" t="str">
        <f>VLOOKUP(A1094,'Medical Examination'!A1093:M3428,10,0)</f>
        <v>No</v>
      </c>
      <c r="J1094" s="27" t="str">
        <f>VLOOKUP(A1094,'Medical Examination'!A1093:M3428,12,0)</f>
        <v>Obesity</v>
      </c>
      <c r="K1094" s="27" t="str">
        <f>VLOOKUP(A1094,'Medical Examination'!A1093:M3428,13,0)</f>
        <v>Diabetes</v>
      </c>
      <c r="L1094" s="27" t="str">
        <f>VLOOKUP(A1094,'Hospitalisation Details'!A1093:R3436,17,0)</f>
        <v>19-Jul-1968</v>
      </c>
      <c r="M1094" s="28">
        <f>VLOOKUP(A1094,'Hospitalisation Details'!$A$1:$R$2344,6,0)</f>
        <v>10338.93</v>
      </c>
      <c r="N1094" s="27" t="str">
        <f>VLOOKUP(A1094,'Hospitalisation Details'!$A$1:$R$2344,14,0)</f>
        <v>tier - 3</v>
      </c>
      <c r="O1094" s="27" t="str">
        <f>VLOOKUP(A1094,'Hospitalisation Details'!$A$1:$R$2344,15,0)</f>
        <v>tier - 1</v>
      </c>
      <c r="P1094" s="27" t="str">
        <f>VLOOKUP(A1094,'Hospitalisation Details'!$A$1:$R$2344,16,0)</f>
        <v>R1013</v>
      </c>
      <c r="Q1094" s="37">
        <f>VLOOKUP(A1094,'Hospitalisation Details'!A1093:R3436,18,0)</f>
        <v>54.885694729637237</v>
      </c>
    </row>
    <row r="1095" spans="1:17" x14ac:dyDescent="0.25">
      <c r="A1095" s="27" t="s">
        <v>2188</v>
      </c>
      <c r="B1095" s="27" t="str">
        <f>VLOOKUP(A1095,'Customer Name'!A1094:E3429,4,0)</f>
        <v>Matthew J</v>
      </c>
      <c r="C1095" s="27">
        <f>VLOOKUP(A1095,Table7[#All],2,0)</f>
        <v>31.54</v>
      </c>
      <c r="D1095" s="27">
        <f>VLOOKUP(A1095,Table7[#All],3,0)</f>
        <v>4.4400000000000004</v>
      </c>
      <c r="E1095" s="27" t="str">
        <f>VLOOKUP(A1095,Table7[#All],4,0)</f>
        <v>No</v>
      </c>
      <c r="F1095" s="27" t="str">
        <f>VLOOKUP(A1095,Table7[#All],5,0)</f>
        <v>No</v>
      </c>
      <c r="G1095" s="27" t="str">
        <f>VLOOKUP(A1095,Table7[#All],6,0)</f>
        <v>No</v>
      </c>
      <c r="H1095" s="27">
        <f>VLOOKUP(A1095,'Medical Examination'!A1094:M3429,11,0)</f>
        <v>0</v>
      </c>
      <c r="I1095" s="27" t="str">
        <f>VLOOKUP(A1095,'Medical Examination'!A1094:M3429,10,0)</f>
        <v>No</v>
      </c>
      <c r="J1095" s="27" t="str">
        <f>VLOOKUP(A1095,'Medical Examination'!A1094:M3429,12,0)</f>
        <v>Obesity</v>
      </c>
      <c r="K1095" s="27" t="str">
        <f>VLOOKUP(A1095,'Medical Examination'!A1094:M3429,13,0)</f>
        <v>Normal</v>
      </c>
      <c r="L1095" s="27" t="str">
        <f>VLOOKUP(A1095,'Hospitalisation Details'!A1094:R3437,17,0)</f>
        <v>21-Jul-1982</v>
      </c>
      <c r="M1095" s="28">
        <f>VLOOKUP(A1095,'Hospitalisation Details'!$A$1:$R$2344,6,0)</f>
        <v>10329.06</v>
      </c>
      <c r="N1095" s="27" t="str">
        <f>VLOOKUP(A1095,'Hospitalisation Details'!$A$1:$R$2344,14,0)</f>
        <v>tier - 3</v>
      </c>
      <c r="O1095" s="27" t="str">
        <f>VLOOKUP(A1095,'Hospitalisation Details'!$A$1:$R$2344,15,0)</f>
        <v>tier - 1</v>
      </c>
      <c r="P1095" s="27" t="str">
        <f>VLOOKUP(A1095,'Hospitalisation Details'!$A$1:$R$2344,16,0)</f>
        <v>R1021</v>
      </c>
      <c r="Q1095" s="37">
        <f>VLOOKUP(A1095,'Hospitalisation Details'!A1094:R3437,18,0)</f>
        <v>40.882920469361146</v>
      </c>
    </row>
    <row r="1096" spans="1:17" x14ac:dyDescent="0.25">
      <c r="A1096" s="27" t="s">
        <v>2190</v>
      </c>
      <c r="B1096" s="27" t="str">
        <f>VLOOKUP(A1096,'Customer Name'!A1095:E3430,4,0)</f>
        <v>Matthew</v>
      </c>
      <c r="C1096" s="27">
        <f>VLOOKUP(A1096,Table7[#All],2,0)</f>
        <v>38.6</v>
      </c>
      <c r="D1096" s="27">
        <f>VLOOKUP(A1096,Table7[#All],3,0)</f>
        <v>7.19</v>
      </c>
      <c r="E1096" s="27" t="str">
        <f>VLOOKUP(A1096,Table7[#All],4,0)</f>
        <v>yes</v>
      </c>
      <c r="F1096" s="27" t="str">
        <f>VLOOKUP(A1096,Table7[#All],5,0)</f>
        <v>No</v>
      </c>
      <c r="G1096" s="27" t="str">
        <f>VLOOKUP(A1096,Table7[#All],6,0)</f>
        <v>No</v>
      </c>
      <c r="H1096" s="27">
        <f>VLOOKUP(A1096,'Medical Examination'!A1095:M3430,11,0)</f>
        <v>2</v>
      </c>
      <c r="I1096" s="27" t="str">
        <f>VLOOKUP(A1096,'Medical Examination'!A1095:M3430,10,0)</f>
        <v>No</v>
      </c>
      <c r="J1096" s="27" t="str">
        <f>VLOOKUP(A1096,'Medical Examination'!A1095:M3430,12,0)</f>
        <v>Obesity</v>
      </c>
      <c r="K1096" s="27" t="str">
        <f>VLOOKUP(A1096,'Medical Examination'!A1095:M3430,13,0)</f>
        <v>Diabetes</v>
      </c>
      <c r="L1096" s="27" t="str">
        <f>VLOOKUP(A1096,'Hospitalisation Details'!A1095:R3438,17,0)</f>
        <v>1-Dec-1970</v>
      </c>
      <c r="M1096" s="28">
        <f>VLOOKUP(A1096,'Hospitalisation Details'!$A$1:$R$2344,6,0)</f>
        <v>10325.209999999999</v>
      </c>
      <c r="N1096" s="27" t="str">
        <f>VLOOKUP(A1096,'Hospitalisation Details'!$A$1:$R$2344,14,0)</f>
        <v>tier - 3</v>
      </c>
      <c r="O1096" s="27" t="str">
        <f>VLOOKUP(A1096,'Hospitalisation Details'!$A$1:$R$2344,15,0)</f>
        <v>tier - 3</v>
      </c>
      <c r="P1096" s="27" t="str">
        <f>VLOOKUP(A1096,'Hospitalisation Details'!$A$1:$R$2344,16,0)</f>
        <v>R1011</v>
      </c>
      <c r="Q1096" s="37">
        <f>VLOOKUP(A1096,'Hospitalisation Details'!A1095:R3438,18,0)</f>
        <v>52.518785174669162</v>
      </c>
    </row>
    <row r="1097" spans="1:17" x14ac:dyDescent="0.25">
      <c r="A1097" s="27" t="s">
        <v>2192</v>
      </c>
      <c r="B1097" s="27" t="str">
        <f>VLOOKUP(A1097,'Customer Name'!A1096:E3431,4,0)</f>
        <v>.  Maria</v>
      </c>
      <c r="C1097" s="27">
        <f>VLOOKUP(A1097,Table7[#All],2,0)</f>
        <v>37.950000000000003</v>
      </c>
      <c r="D1097" s="27">
        <f>VLOOKUP(A1097,Table7[#All],3,0)</f>
        <v>6.06</v>
      </c>
      <c r="E1097" s="27" t="str">
        <f>VLOOKUP(A1097,Table7[#All],4,0)</f>
        <v>No</v>
      </c>
      <c r="F1097" s="27" t="str">
        <f>VLOOKUP(A1097,Table7[#All],5,0)</f>
        <v>No</v>
      </c>
      <c r="G1097" s="27" t="str">
        <f>VLOOKUP(A1097,Table7[#All],6,0)</f>
        <v>No</v>
      </c>
      <c r="H1097" s="27">
        <f>VLOOKUP(A1097,'Medical Examination'!A1096:M3431,11,0)</f>
        <v>0</v>
      </c>
      <c r="I1097" s="27" t="str">
        <f>VLOOKUP(A1097,'Medical Examination'!A1096:M3431,10,0)</f>
        <v>No</v>
      </c>
      <c r="J1097" s="27" t="str">
        <f>VLOOKUP(A1097,'Medical Examination'!A1096:M3431,12,0)</f>
        <v>Obesity</v>
      </c>
      <c r="K1097" s="27" t="str">
        <f>VLOOKUP(A1097,'Medical Examination'!A1096:M3431,13,0)</f>
        <v>Prediabetes</v>
      </c>
      <c r="L1097" s="27" t="str">
        <f>VLOOKUP(A1097,'Hospitalisation Details'!A1096:R3439,17,0)</f>
        <v>21-Aug-1991</v>
      </c>
      <c r="M1097" s="28">
        <f>VLOOKUP(A1097,'Hospitalisation Details'!$A$1:$R$2344,6,0)</f>
        <v>10322.9</v>
      </c>
      <c r="N1097" s="27" t="str">
        <f>VLOOKUP(A1097,'Hospitalisation Details'!$A$1:$R$2344,14,0)</f>
        <v>tier - 3</v>
      </c>
      <c r="O1097" s="27" t="str">
        <f>VLOOKUP(A1097,'Hospitalisation Details'!$A$1:$R$2344,15,0)</f>
        <v>tier - 1</v>
      </c>
      <c r="P1097" s="27" t="str">
        <f>VLOOKUP(A1097,'Hospitalisation Details'!$A$1:$R$2344,16,0)</f>
        <v>R1026</v>
      </c>
      <c r="Q1097" s="37">
        <f>VLOOKUP(A1097,'Hospitalisation Details'!A1096:R3439,18,0)</f>
        <v>31.798058574628723</v>
      </c>
    </row>
    <row r="1098" spans="1:17" x14ac:dyDescent="0.25">
      <c r="A1098" s="27" t="s">
        <v>2194</v>
      </c>
      <c r="B1098" s="27" t="str">
        <f>VLOOKUP(A1098,'Customer Name'!A1097:E3432,4,0)</f>
        <v>Stephanie D</v>
      </c>
      <c r="C1098" s="27">
        <f>VLOOKUP(A1098,Table7[#All],2,0)</f>
        <v>38.97</v>
      </c>
      <c r="D1098" s="27">
        <f>VLOOKUP(A1098,Table7[#All],3,0)</f>
        <v>5.12</v>
      </c>
      <c r="E1098" s="27" t="str">
        <f>VLOOKUP(A1098,Table7[#All],4,0)</f>
        <v>No</v>
      </c>
      <c r="F1098" s="27" t="str">
        <f>VLOOKUP(A1098,Table7[#All],5,0)</f>
        <v>No</v>
      </c>
      <c r="G1098" s="27" t="str">
        <f>VLOOKUP(A1098,Table7[#All],6,0)</f>
        <v>No</v>
      </c>
      <c r="H1098" s="27">
        <f>VLOOKUP(A1098,'Medical Examination'!A1097:M3432,11,0)</f>
        <v>0</v>
      </c>
      <c r="I1098" s="27" t="str">
        <f>VLOOKUP(A1098,'Medical Examination'!A1097:M3432,10,0)</f>
        <v>No</v>
      </c>
      <c r="J1098" s="27" t="str">
        <f>VLOOKUP(A1098,'Medical Examination'!A1097:M3432,12,0)</f>
        <v>Obesity</v>
      </c>
      <c r="K1098" s="27" t="str">
        <f>VLOOKUP(A1098,'Medical Examination'!A1097:M3432,13,0)</f>
        <v>Normal</v>
      </c>
      <c r="L1098" s="27" t="str">
        <f>VLOOKUP(A1098,'Hospitalisation Details'!A1097:R3440,17,0)</f>
        <v>17-Nov-1991</v>
      </c>
      <c r="M1098" s="28">
        <f>VLOOKUP(A1098,'Hospitalisation Details'!$A$1:$R$2344,6,0)</f>
        <v>10315.91</v>
      </c>
      <c r="N1098" s="27" t="str">
        <f>VLOOKUP(A1098,'Hospitalisation Details'!$A$1:$R$2344,14,0)</f>
        <v>tier - 3</v>
      </c>
      <c r="O1098" s="27" t="str">
        <f>VLOOKUP(A1098,'Hospitalisation Details'!$A$1:$R$2344,15,0)</f>
        <v>tier - 2</v>
      </c>
      <c r="P1098" s="27" t="str">
        <f>VLOOKUP(A1098,'Hospitalisation Details'!$A$1:$R$2344,16,0)</f>
        <v>R1012</v>
      </c>
      <c r="Q1098" s="37">
        <f>VLOOKUP(A1098,'Hospitalisation Details'!A1097:R3440,18,0)</f>
        <v>31.557122708039493</v>
      </c>
    </row>
    <row r="1099" spans="1:17" x14ac:dyDescent="0.25">
      <c r="A1099" s="27" t="s">
        <v>2196</v>
      </c>
      <c r="B1099" s="27" t="str">
        <f>VLOOKUP(A1099,'Customer Name'!A1098:E3433,4,0)</f>
        <v>Tiffany</v>
      </c>
      <c r="C1099" s="27">
        <f>VLOOKUP(A1099,Table7[#All],2,0)</f>
        <v>21.2</v>
      </c>
      <c r="D1099" s="27">
        <f>VLOOKUP(A1099,Table7[#All],3,0)</f>
        <v>10.72</v>
      </c>
      <c r="E1099" s="27" t="str">
        <f>VLOOKUP(A1099,Table7[#All],4,0)</f>
        <v>No</v>
      </c>
      <c r="F1099" s="27" t="str">
        <f>VLOOKUP(A1099,Table7[#All],5,0)</f>
        <v>No</v>
      </c>
      <c r="G1099" s="27" t="str">
        <f>VLOOKUP(A1099,Table7[#All],6,0)</f>
        <v>No</v>
      </c>
      <c r="H1099" s="27">
        <f>VLOOKUP(A1099,'Medical Examination'!A1098:M3433,11,0)</f>
        <v>0</v>
      </c>
      <c r="I1099" s="27" t="str">
        <f>VLOOKUP(A1099,'Medical Examination'!A1098:M3433,10,0)</f>
        <v>No</v>
      </c>
      <c r="J1099" s="27" t="str">
        <f>VLOOKUP(A1099,'Medical Examination'!A1098:M3433,12,0)</f>
        <v>Normal Weight</v>
      </c>
      <c r="K1099" s="27" t="str">
        <f>VLOOKUP(A1099,'Medical Examination'!A1098:M3433,13,0)</f>
        <v>Diabetes</v>
      </c>
      <c r="L1099" s="27" t="str">
        <f>VLOOKUP(A1099,'Hospitalisation Details'!A1098:R3441,17,0)</f>
        <v>12-Jul-1962</v>
      </c>
      <c r="M1099" s="28">
        <f>VLOOKUP(A1099,'Hospitalisation Details'!$A$1:$R$2344,6,0)</f>
        <v>10310.780000000001</v>
      </c>
      <c r="N1099" s="27" t="str">
        <f>VLOOKUP(A1099,'Hospitalisation Details'!$A$1:$R$2344,14,0)</f>
        <v>tier - 3</v>
      </c>
      <c r="O1099" s="27" t="str">
        <f>VLOOKUP(A1099,'Hospitalisation Details'!$A$1:$R$2344,15,0)</f>
        <v>tier - 3</v>
      </c>
      <c r="P1099" s="27" t="str">
        <f>VLOOKUP(A1099,'Hospitalisation Details'!$A$1:$R$2344,16,0)</f>
        <v>R1012</v>
      </c>
      <c r="Q1099" s="37">
        <f>VLOOKUP(A1099,'Hospitalisation Details'!A1098:R3441,18,0)</f>
        <v>60.907573415765071</v>
      </c>
    </row>
    <row r="1100" spans="1:17" x14ac:dyDescent="0.25">
      <c r="A1100" s="27" t="s">
        <v>2198</v>
      </c>
      <c r="B1100" s="27" t="str">
        <f>VLOOKUP(A1100,'Customer Name'!A1099:E3434,4,0)</f>
        <v>Sara M.</v>
      </c>
      <c r="C1100" s="27">
        <f>VLOOKUP(A1100,Table7[#All],2,0)</f>
        <v>23.96</v>
      </c>
      <c r="D1100" s="27">
        <f>VLOOKUP(A1100,Table7[#All],3,0)</f>
        <v>9.58</v>
      </c>
      <c r="E1100" s="27" t="str">
        <f>VLOOKUP(A1100,Table7[#All],4,0)</f>
        <v>yes</v>
      </c>
      <c r="F1100" s="27" t="str">
        <f>VLOOKUP(A1100,Table7[#All],5,0)</f>
        <v>No</v>
      </c>
      <c r="G1100" s="27" t="str">
        <f>VLOOKUP(A1100,Table7[#All],6,0)</f>
        <v>Yes</v>
      </c>
      <c r="H1100" s="27">
        <f>VLOOKUP(A1100,'Medical Examination'!A1099:M3434,11,0)</f>
        <v>1</v>
      </c>
      <c r="I1100" s="27" t="str">
        <f>VLOOKUP(A1100,'Medical Examination'!A1099:M3434,10,0)</f>
        <v>No</v>
      </c>
      <c r="J1100" s="27" t="str">
        <f>VLOOKUP(A1100,'Medical Examination'!A1099:M3434,12,0)</f>
        <v>Normal Weight</v>
      </c>
      <c r="K1100" s="27" t="str">
        <f>VLOOKUP(A1100,'Medical Examination'!A1099:M3434,13,0)</f>
        <v>Diabetes</v>
      </c>
      <c r="L1100" s="27" t="str">
        <f>VLOOKUP(A1100,'Hospitalisation Details'!A1099:R3442,17,0)</f>
        <v>24-Sep-1963</v>
      </c>
      <c r="M1100" s="28">
        <f>VLOOKUP(A1100,'Hospitalisation Details'!$A$1:$R$2344,6,0)</f>
        <v>10308.040000000001</v>
      </c>
      <c r="N1100" s="27" t="str">
        <f>VLOOKUP(A1100,'Hospitalisation Details'!$A$1:$R$2344,14,0)</f>
        <v>tier - 3</v>
      </c>
      <c r="O1100" s="27" t="str">
        <f>VLOOKUP(A1100,'Hospitalisation Details'!$A$1:$R$2344,15,0)</f>
        <v>tier - 1</v>
      </c>
      <c r="P1100" s="27" t="str">
        <f>VLOOKUP(A1100,'Hospitalisation Details'!$A$1:$R$2344,16,0)</f>
        <v>R1013</v>
      </c>
      <c r="Q1100" s="37">
        <f>VLOOKUP(A1100,'Hospitalisation Details'!A1099:R3442,18,0)</f>
        <v>59.704982046678637</v>
      </c>
    </row>
    <row r="1101" spans="1:17" x14ac:dyDescent="0.25">
      <c r="A1101" s="27" t="s">
        <v>2200</v>
      </c>
      <c r="B1101" s="27" t="str">
        <f>VLOOKUP(A1101,'Customer Name'!A1100:E3435,4,0)</f>
        <v>Scott A.</v>
      </c>
      <c r="C1101" s="27">
        <f>VLOOKUP(A1101,Table7[#All],2,0)</f>
        <v>35.93</v>
      </c>
      <c r="D1101" s="27">
        <f>VLOOKUP(A1101,Table7[#All],3,0)</f>
        <v>6.4</v>
      </c>
      <c r="E1101" s="27" t="str">
        <f>VLOOKUP(A1101,Table7[#All],4,0)</f>
        <v>yes</v>
      </c>
      <c r="F1101" s="27" t="str">
        <f>VLOOKUP(A1101,Table7[#All],5,0)</f>
        <v>No</v>
      </c>
      <c r="G1101" s="27" t="str">
        <f>VLOOKUP(A1101,Table7[#All],6,0)</f>
        <v>No</v>
      </c>
      <c r="H1101" s="27">
        <f>VLOOKUP(A1101,'Medical Examination'!A1100:M3435,11,0)</f>
        <v>1</v>
      </c>
      <c r="I1101" s="27" t="str">
        <f>VLOOKUP(A1101,'Medical Examination'!A1100:M3435,10,0)</f>
        <v>No</v>
      </c>
      <c r="J1101" s="27" t="str">
        <f>VLOOKUP(A1101,'Medical Examination'!A1100:M3435,12,0)</f>
        <v>Obesity</v>
      </c>
      <c r="K1101" s="27" t="str">
        <f>VLOOKUP(A1101,'Medical Examination'!A1100:M3435,13,0)</f>
        <v>Prediabetes</v>
      </c>
      <c r="L1101" s="27" t="str">
        <f>VLOOKUP(A1101,'Hospitalisation Details'!A1100:R3443,17,0)</f>
        <v>14-Sep-1988</v>
      </c>
      <c r="M1101" s="28">
        <f>VLOOKUP(A1101,'Hospitalisation Details'!$A$1:$R$2344,6,0)</f>
        <v>10276.99</v>
      </c>
      <c r="N1101" s="27" t="str">
        <f>VLOOKUP(A1101,'Hospitalisation Details'!$A$1:$R$2344,14,0)</f>
        <v>tier - 3</v>
      </c>
      <c r="O1101" s="27" t="str">
        <f>VLOOKUP(A1101,'Hospitalisation Details'!$A$1:$R$2344,15,0)</f>
        <v>tier - 1</v>
      </c>
      <c r="P1101" s="27" t="str">
        <f>VLOOKUP(A1101,'Hospitalisation Details'!$A$1:$R$2344,16,0)</f>
        <v>R1021</v>
      </c>
      <c r="Q1101" s="37">
        <f>VLOOKUP(A1101,'Hospitalisation Details'!A1100:R3443,18,0)</f>
        <v>34.729637234770706</v>
      </c>
    </row>
    <row r="1102" spans="1:17" x14ac:dyDescent="0.25">
      <c r="A1102" s="27" t="s">
        <v>2202</v>
      </c>
      <c r="B1102" s="27" t="str">
        <f>VLOOKUP(A1102,'Customer Name'!A1101:E3436,4,0)</f>
        <v>.  Lauren</v>
      </c>
      <c r="C1102" s="27">
        <f>VLOOKUP(A1102,Table7[#All],2,0)</f>
        <v>26.11</v>
      </c>
      <c r="D1102" s="27">
        <f>VLOOKUP(A1102,Table7[#All],3,0)</f>
        <v>6.8</v>
      </c>
      <c r="E1102" s="27" t="str">
        <f>VLOOKUP(A1102,Table7[#All],4,0)</f>
        <v>yes</v>
      </c>
      <c r="F1102" s="27" t="str">
        <f>VLOOKUP(A1102,Table7[#All],5,0)</f>
        <v>No</v>
      </c>
      <c r="G1102" s="27" t="str">
        <f>VLOOKUP(A1102,Table7[#All],6,0)</f>
        <v>No</v>
      </c>
      <c r="H1102" s="27">
        <f>VLOOKUP(A1102,'Medical Examination'!A1101:M3436,11,0)</f>
        <v>2</v>
      </c>
      <c r="I1102" s="27" t="str">
        <f>VLOOKUP(A1102,'Medical Examination'!A1101:M3436,10,0)</f>
        <v>No</v>
      </c>
      <c r="J1102" s="27" t="str">
        <f>VLOOKUP(A1102,'Medical Examination'!A1101:M3436,12,0)</f>
        <v>Overweight</v>
      </c>
      <c r="K1102" s="27" t="str">
        <f>VLOOKUP(A1102,'Medical Examination'!A1101:M3436,13,0)</f>
        <v>Diabetes</v>
      </c>
      <c r="L1102" s="27" t="str">
        <f>VLOOKUP(A1102,'Hospitalisation Details'!A1101:R3444,17,0)</f>
        <v>21-Jun-1970</v>
      </c>
      <c r="M1102" s="28">
        <f>VLOOKUP(A1102,'Hospitalisation Details'!$A$1:$R$2344,6,0)</f>
        <v>10274.33</v>
      </c>
      <c r="N1102" s="27" t="str">
        <f>VLOOKUP(A1102,'Hospitalisation Details'!$A$1:$R$2344,14,0)</f>
        <v>tier - 3</v>
      </c>
      <c r="O1102" s="27" t="str">
        <f>VLOOKUP(A1102,'Hospitalisation Details'!$A$1:$R$2344,15,0)</f>
        <v>tier - 1</v>
      </c>
      <c r="P1102" s="27" t="str">
        <f>VLOOKUP(A1102,'Hospitalisation Details'!$A$1:$R$2344,16,0)</f>
        <v>R1024</v>
      </c>
      <c r="Q1102" s="37">
        <f>VLOOKUP(A1102,'Hospitalisation Details'!A1101:R3444,18,0)</f>
        <v>52.965066166404704</v>
      </c>
    </row>
    <row r="1103" spans="1:17" x14ac:dyDescent="0.25">
      <c r="A1103" s="27" t="s">
        <v>2204</v>
      </c>
      <c r="B1103" s="27" t="str">
        <f>VLOOKUP(A1103,'Customer Name'!A1102:E3437,4,0)</f>
        <v>Scott</v>
      </c>
      <c r="C1103" s="27">
        <f>VLOOKUP(A1103,Table7[#All],2,0)</f>
        <v>32.299999999999997</v>
      </c>
      <c r="D1103" s="27">
        <f>VLOOKUP(A1103,Table7[#All],3,0)</f>
        <v>9.48</v>
      </c>
      <c r="E1103" s="27" t="str">
        <f>VLOOKUP(A1103,Table7[#All],4,0)</f>
        <v>No</v>
      </c>
      <c r="F1103" s="27" t="str">
        <f>VLOOKUP(A1103,Table7[#All],5,0)</f>
        <v>No</v>
      </c>
      <c r="G1103" s="27" t="str">
        <f>VLOOKUP(A1103,Table7[#All],6,0)</f>
        <v>No</v>
      </c>
      <c r="H1103" s="27">
        <f>VLOOKUP(A1103,'Medical Examination'!A1102:M3437,11,0)</f>
        <v>2</v>
      </c>
      <c r="I1103" s="27" t="str">
        <f>VLOOKUP(A1103,'Medical Examination'!A1102:M3437,10,0)</f>
        <v>No</v>
      </c>
      <c r="J1103" s="27" t="str">
        <f>VLOOKUP(A1103,'Medical Examination'!A1102:M3437,12,0)</f>
        <v>Obesity</v>
      </c>
      <c r="K1103" s="27" t="str">
        <f>VLOOKUP(A1103,'Medical Examination'!A1102:M3437,13,0)</f>
        <v>Diabetes</v>
      </c>
      <c r="L1103" s="27" t="str">
        <f>VLOOKUP(A1103,'Hospitalisation Details'!A1102:R3445,17,0)</f>
        <v>27-Nov-1973</v>
      </c>
      <c r="M1103" s="28">
        <f>VLOOKUP(A1103,'Hospitalisation Details'!$A$1:$R$2344,6,0)</f>
        <v>10269.459999999999</v>
      </c>
      <c r="N1103" s="27" t="str">
        <f>VLOOKUP(A1103,'Hospitalisation Details'!$A$1:$R$2344,14,0)</f>
        <v>tier - 3</v>
      </c>
      <c r="O1103" s="27" t="str">
        <f>VLOOKUP(A1103,'Hospitalisation Details'!$A$1:$R$2344,15,0)</f>
        <v>tier - 3</v>
      </c>
      <c r="P1103" s="27" t="str">
        <f>VLOOKUP(A1103,'Hospitalisation Details'!$A$1:$R$2344,16,0)</f>
        <v>R1012</v>
      </c>
      <c r="Q1103" s="37">
        <f>VLOOKUP(A1103,'Hospitalisation Details'!A1102:R3445,18,0)</f>
        <v>49.529714929940404</v>
      </c>
    </row>
    <row r="1104" spans="1:17" x14ac:dyDescent="0.25">
      <c r="A1104" s="27" t="s">
        <v>2206</v>
      </c>
      <c r="B1104" s="27" t="str">
        <f>VLOOKUP(A1104,'Customer Name'!A1103:E3438,4,0)</f>
        <v>Brian A.</v>
      </c>
      <c r="C1104" s="27">
        <f>VLOOKUP(A1104,Table7[#All],2,0)</f>
        <v>28.69</v>
      </c>
      <c r="D1104" s="27">
        <f>VLOOKUP(A1104,Table7[#All],3,0)</f>
        <v>7.45</v>
      </c>
      <c r="E1104" s="27" t="str">
        <f>VLOOKUP(A1104,Table7[#All],4,0)</f>
        <v>No</v>
      </c>
      <c r="F1104" s="27" t="str">
        <f>VLOOKUP(A1104,Table7[#All],5,0)</f>
        <v>No</v>
      </c>
      <c r="G1104" s="27" t="str">
        <f>VLOOKUP(A1104,Table7[#All],6,0)</f>
        <v>No</v>
      </c>
      <c r="H1104" s="27">
        <f>VLOOKUP(A1104,'Medical Examination'!A1103:M3438,11,0)</f>
        <v>2</v>
      </c>
      <c r="I1104" s="27" t="str">
        <f>VLOOKUP(A1104,'Medical Examination'!A1103:M3438,10,0)</f>
        <v>No</v>
      </c>
      <c r="J1104" s="27" t="str">
        <f>VLOOKUP(A1104,'Medical Examination'!A1103:M3438,12,0)</f>
        <v>Overweight</v>
      </c>
      <c r="K1104" s="27" t="str">
        <f>VLOOKUP(A1104,'Medical Examination'!A1103:M3438,13,0)</f>
        <v>Diabetes</v>
      </c>
      <c r="L1104" s="27" t="str">
        <f>VLOOKUP(A1104,'Hospitalisation Details'!A1103:R3446,17,0)</f>
        <v>5-Sep-1973</v>
      </c>
      <c r="M1104" s="28">
        <f>VLOOKUP(A1104,'Hospitalisation Details'!$A$1:$R$2344,6,0)</f>
        <v>10264.44</v>
      </c>
      <c r="N1104" s="27" t="str">
        <f>VLOOKUP(A1104,'Hospitalisation Details'!$A$1:$R$2344,14,0)</f>
        <v>tier - 3</v>
      </c>
      <c r="O1104" s="27" t="str">
        <f>VLOOKUP(A1104,'Hospitalisation Details'!$A$1:$R$2344,15,0)</f>
        <v>tier - 2</v>
      </c>
      <c r="P1104" s="27" t="str">
        <f>VLOOKUP(A1104,'Hospitalisation Details'!$A$1:$R$2344,16,0)</f>
        <v>R1012</v>
      </c>
      <c r="Q1104" s="37">
        <f>VLOOKUP(A1104,'Hospitalisation Details'!A1103:R3446,18,0)</f>
        <v>49.756965694958929</v>
      </c>
    </row>
    <row r="1105" spans="1:17" x14ac:dyDescent="0.25">
      <c r="A1105" s="27" t="s">
        <v>2208</v>
      </c>
      <c r="B1105" s="27" t="str">
        <f>VLOOKUP(A1105,'Customer Name'!A1104:E3439,4,0)</f>
        <v>Kaitlin R.</v>
      </c>
      <c r="C1105" s="27">
        <f>VLOOKUP(A1105,Table7[#All],2,0)</f>
        <v>31.28</v>
      </c>
      <c r="D1105" s="27">
        <f>VLOOKUP(A1105,Table7[#All],3,0)</f>
        <v>6.94</v>
      </c>
      <c r="E1105" s="27" t="str">
        <f>VLOOKUP(A1105,Table7[#All],4,0)</f>
        <v>yes</v>
      </c>
      <c r="F1105" s="27" t="str">
        <f>VLOOKUP(A1105,Table7[#All],5,0)</f>
        <v>No</v>
      </c>
      <c r="G1105" s="27" t="str">
        <f>VLOOKUP(A1105,Table7[#All],6,0)</f>
        <v>No</v>
      </c>
      <c r="H1105" s="27">
        <f>VLOOKUP(A1105,'Medical Examination'!A1104:M3439,11,0)</f>
        <v>1</v>
      </c>
      <c r="I1105" s="27" t="str">
        <f>VLOOKUP(A1105,'Medical Examination'!A1104:M3439,10,0)</f>
        <v>No</v>
      </c>
      <c r="J1105" s="27" t="str">
        <f>VLOOKUP(A1105,'Medical Examination'!A1104:M3439,12,0)</f>
        <v>Obesity</v>
      </c>
      <c r="K1105" s="27" t="str">
        <f>VLOOKUP(A1105,'Medical Examination'!A1104:M3439,13,0)</f>
        <v>Diabetes</v>
      </c>
      <c r="L1105" s="27" t="str">
        <f>VLOOKUP(A1105,'Hospitalisation Details'!A1104:R3447,17,0)</f>
        <v>15-Aug-1975</v>
      </c>
      <c r="M1105" s="28">
        <f>VLOOKUP(A1105,'Hospitalisation Details'!$A$1:$R$2344,6,0)</f>
        <v>10259.129999999999</v>
      </c>
      <c r="N1105" s="27" t="str">
        <f>VLOOKUP(A1105,'Hospitalisation Details'!$A$1:$R$2344,14,0)</f>
        <v>tier - 3</v>
      </c>
      <c r="O1105" s="27" t="str">
        <f>VLOOKUP(A1105,'Hospitalisation Details'!$A$1:$R$2344,15,0)</f>
        <v>tier - 2</v>
      </c>
      <c r="P1105" s="27" t="str">
        <f>VLOOKUP(A1105,'Hospitalisation Details'!$A$1:$R$2344,16,0)</f>
        <v>R1011</v>
      </c>
      <c r="Q1105" s="37">
        <f>VLOOKUP(A1105,'Hospitalisation Details'!A1104:R3447,18,0)</f>
        <v>47.814494049282004</v>
      </c>
    </row>
    <row r="1106" spans="1:17" x14ac:dyDescent="0.25">
      <c r="A1106" s="27" t="s">
        <v>2210</v>
      </c>
      <c r="B1106" s="27" t="str">
        <f>VLOOKUP(A1106,'Customer Name'!A1105:E3440,4,0)</f>
        <v>Mohammad</v>
      </c>
      <c r="C1106" s="27">
        <f>VLOOKUP(A1106,Table7[#All],2,0)</f>
        <v>30.21</v>
      </c>
      <c r="D1106" s="27">
        <f>VLOOKUP(A1106,Table7[#All],3,0)</f>
        <v>7.83</v>
      </c>
      <c r="E1106" s="27" t="str">
        <f>VLOOKUP(A1106,Table7[#All],4,0)</f>
        <v>No</v>
      </c>
      <c r="F1106" s="27" t="str">
        <f>VLOOKUP(A1106,Table7[#All],5,0)</f>
        <v>No</v>
      </c>
      <c r="G1106" s="27" t="str">
        <f>VLOOKUP(A1106,Table7[#All],6,0)</f>
        <v>No</v>
      </c>
      <c r="H1106" s="27">
        <f>VLOOKUP(A1106,'Medical Examination'!A1105:M3440,11,0)</f>
        <v>0</v>
      </c>
      <c r="I1106" s="27" t="str">
        <f>VLOOKUP(A1106,'Medical Examination'!A1105:M3440,10,0)</f>
        <v>No</v>
      </c>
      <c r="J1106" s="27" t="str">
        <f>VLOOKUP(A1106,'Medical Examination'!A1105:M3440,12,0)</f>
        <v>Obesity</v>
      </c>
      <c r="K1106" s="27" t="str">
        <f>VLOOKUP(A1106,'Medical Examination'!A1105:M3440,13,0)</f>
        <v>Diabetes</v>
      </c>
      <c r="L1106" s="27" t="str">
        <f>VLOOKUP(A1106,'Hospitalisation Details'!A1105:R3448,17,0)</f>
        <v>23-Sep-1968</v>
      </c>
      <c r="M1106" s="28">
        <f>VLOOKUP(A1106,'Hospitalisation Details'!$A$1:$R$2344,6,0)</f>
        <v>10231.5</v>
      </c>
      <c r="N1106" s="27" t="str">
        <f>VLOOKUP(A1106,'Hospitalisation Details'!$A$1:$R$2344,14,0)</f>
        <v>tier - 3</v>
      </c>
      <c r="O1106" s="27" t="str">
        <f>VLOOKUP(A1106,'Hospitalisation Details'!$A$1:$R$2344,15,0)</f>
        <v>tier - 1</v>
      </c>
      <c r="P1106" s="27" t="str">
        <f>VLOOKUP(A1106,'Hospitalisation Details'!$A$1:$R$2344,16,0)</f>
        <v>R1012</v>
      </c>
      <c r="Q1106" s="37">
        <f>VLOOKUP(A1106,'Hospitalisation Details'!A1105:R3448,18,0)</f>
        <v>54.704996577686515</v>
      </c>
    </row>
    <row r="1107" spans="1:17" x14ac:dyDescent="0.25">
      <c r="A1107" s="27" t="s">
        <v>2212</v>
      </c>
      <c r="B1107" s="27" t="str">
        <f>VLOOKUP(A1107,'Customer Name'!A1106:E3441,4,0)</f>
        <v>Charlie</v>
      </c>
      <c r="C1107" s="27">
        <f>VLOOKUP(A1107,Table7[#All],2,0)</f>
        <v>38.28</v>
      </c>
      <c r="D1107" s="27">
        <f>VLOOKUP(A1107,Table7[#All],3,0)</f>
        <v>10.17</v>
      </c>
      <c r="E1107" s="27" t="str">
        <f>VLOOKUP(A1107,Table7[#All],4,0)</f>
        <v>yes</v>
      </c>
      <c r="F1107" s="27" t="str">
        <f>VLOOKUP(A1107,Table7[#All],5,0)</f>
        <v>No</v>
      </c>
      <c r="G1107" s="27" t="str">
        <f>VLOOKUP(A1107,Table7[#All],6,0)</f>
        <v>No</v>
      </c>
      <c r="H1107" s="27">
        <f>VLOOKUP(A1107,'Medical Examination'!A1106:M3441,11,0)</f>
        <v>0</v>
      </c>
      <c r="I1107" s="27" t="str">
        <f>VLOOKUP(A1107,'Medical Examination'!A1106:M3441,10,0)</f>
        <v>No</v>
      </c>
      <c r="J1107" s="27" t="str">
        <f>VLOOKUP(A1107,'Medical Examination'!A1106:M3441,12,0)</f>
        <v>Obesity</v>
      </c>
      <c r="K1107" s="27" t="str">
        <f>VLOOKUP(A1107,'Medical Examination'!A1106:M3441,13,0)</f>
        <v>Diabetes</v>
      </c>
      <c r="L1107" s="27" t="str">
        <f>VLOOKUP(A1107,'Hospitalisation Details'!A1106:R3449,17,0)</f>
        <v>28-Jun-1967</v>
      </c>
      <c r="M1107" s="28">
        <f>VLOOKUP(A1107,'Hospitalisation Details'!$A$1:$R$2344,6,0)</f>
        <v>10226.280000000001</v>
      </c>
      <c r="N1107" s="27" t="str">
        <f>VLOOKUP(A1107,'Hospitalisation Details'!$A$1:$R$2344,14,0)</f>
        <v>tier - 3</v>
      </c>
      <c r="O1107" s="27" t="str">
        <f>VLOOKUP(A1107,'Hospitalisation Details'!$A$1:$R$2344,15,0)</f>
        <v>tier - 3</v>
      </c>
      <c r="P1107" s="27" t="str">
        <f>VLOOKUP(A1107,'Hospitalisation Details'!$A$1:$R$2344,16,0)</f>
        <v>R1013</v>
      </c>
      <c r="Q1107" s="37">
        <f>VLOOKUP(A1107,'Hospitalisation Details'!A1106:R3449,18,0)</f>
        <v>55.945914789375088</v>
      </c>
    </row>
    <row r="1108" spans="1:17" x14ac:dyDescent="0.25">
      <c r="A1108" s="27" t="s">
        <v>2214</v>
      </c>
      <c r="B1108" s="27" t="str">
        <f>VLOOKUP(A1108,'Customer Name'!A1107:E3442,4,0)</f>
        <v>Brent</v>
      </c>
      <c r="C1108" s="27">
        <f>VLOOKUP(A1108,Table7[#All],2,0)</f>
        <v>29.9</v>
      </c>
      <c r="D1108" s="27">
        <f>VLOOKUP(A1108,Table7[#All],3,0)</f>
        <v>8.9600000000000009</v>
      </c>
      <c r="E1108" s="27" t="str">
        <f>VLOOKUP(A1108,Table7[#All],4,0)</f>
        <v>yes</v>
      </c>
      <c r="F1108" s="27" t="str">
        <f>VLOOKUP(A1108,Table7[#All],5,0)</f>
        <v>No</v>
      </c>
      <c r="G1108" s="27" t="str">
        <f>VLOOKUP(A1108,Table7[#All],6,0)</f>
        <v>No</v>
      </c>
      <c r="H1108" s="27">
        <f>VLOOKUP(A1108,'Medical Examination'!A1107:M3442,11,0)</f>
        <v>0</v>
      </c>
      <c r="I1108" s="27" t="str">
        <f>VLOOKUP(A1108,'Medical Examination'!A1107:M3442,10,0)</f>
        <v>No</v>
      </c>
      <c r="J1108" s="27" t="str">
        <f>VLOOKUP(A1108,'Medical Examination'!A1107:M3442,12,0)</f>
        <v>Overweight</v>
      </c>
      <c r="K1108" s="27" t="str">
        <f>VLOOKUP(A1108,'Medical Examination'!A1107:M3442,13,0)</f>
        <v>Diabetes</v>
      </c>
      <c r="L1108" s="27" t="str">
        <f>VLOOKUP(A1108,'Hospitalisation Details'!A1107:R3450,17,0)</f>
        <v>26-Sep-1967</v>
      </c>
      <c r="M1108" s="28">
        <f>VLOOKUP(A1108,'Hospitalisation Details'!$A$1:$R$2344,6,0)</f>
        <v>10214.64</v>
      </c>
      <c r="N1108" s="27" t="str">
        <f>VLOOKUP(A1108,'Hospitalisation Details'!$A$1:$R$2344,14,0)</f>
        <v>tier - 3</v>
      </c>
      <c r="O1108" s="27" t="str">
        <f>VLOOKUP(A1108,'Hospitalisation Details'!$A$1:$R$2344,15,0)</f>
        <v>tier - 2</v>
      </c>
      <c r="P1108" s="27" t="str">
        <f>VLOOKUP(A1108,'Hospitalisation Details'!$A$1:$R$2344,16,0)</f>
        <v>R1011</v>
      </c>
      <c r="Q1108" s="37">
        <f>VLOOKUP(A1108,'Hospitalisation Details'!A1107:R3450,18,0)</f>
        <v>55.699505259618618</v>
      </c>
    </row>
    <row r="1109" spans="1:17" x14ac:dyDescent="0.25">
      <c r="A1109" s="27" t="s">
        <v>2216</v>
      </c>
      <c r="B1109" s="27" t="str">
        <f>VLOOKUP(A1109,'Customer Name'!A1108:E3443,4,0)</f>
        <v>Kelli M</v>
      </c>
      <c r="C1109" s="27">
        <f>VLOOKUP(A1109,Table7[#All],2,0)</f>
        <v>23.18</v>
      </c>
      <c r="D1109" s="27">
        <f>VLOOKUP(A1109,Table7[#All],3,0)</f>
        <v>6.96</v>
      </c>
      <c r="E1109" s="27" t="str">
        <f>VLOOKUP(A1109,Table7[#All],4,0)</f>
        <v>yes</v>
      </c>
      <c r="F1109" s="27" t="str">
        <f>VLOOKUP(A1109,Table7[#All],5,0)</f>
        <v>No</v>
      </c>
      <c r="G1109" s="27" t="str">
        <f>VLOOKUP(A1109,Table7[#All],6,0)</f>
        <v>No</v>
      </c>
      <c r="H1109" s="27">
        <f>VLOOKUP(A1109,'Medical Examination'!A1108:M3443,11,0)</f>
        <v>2</v>
      </c>
      <c r="I1109" s="27" t="str">
        <f>VLOOKUP(A1109,'Medical Examination'!A1108:M3443,10,0)</f>
        <v>No</v>
      </c>
      <c r="J1109" s="27" t="str">
        <f>VLOOKUP(A1109,'Medical Examination'!A1108:M3443,12,0)</f>
        <v>Normal Weight</v>
      </c>
      <c r="K1109" s="27" t="str">
        <f>VLOOKUP(A1109,'Medical Examination'!A1108:M3443,13,0)</f>
        <v>Diabetes</v>
      </c>
      <c r="L1109" s="27" t="str">
        <f>VLOOKUP(A1109,'Hospitalisation Details'!A1108:R3451,17,0)</f>
        <v>24-Dec-1970</v>
      </c>
      <c r="M1109" s="28">
        <f>VLOOKUP(A1109,'Hospitalisation Details'!$A$1:$R$2344,6,0)</f>
        <v>10197.77</v>
      </c>
      <c r="N1109" s="27" t="str">
        <f>VLOOKUP(A1109,'Hospitalisation Details'!$A$1:$R$2344,14,0)</f>
        <v>tier - 3</v>
      </c>
      <c r="O1109" s="27" t="str">
        <f>VLOOKUP(A1109,'Hospitalisation Details'!$A$1:$R$2344,15,0)</f>
        <v>tier - 1</v>
      </c>
      <c r="P1109" s="27" t="str">
        <f>VLOOKUP(A1109,'Hospitalisation Details'!$A$1:$R$2344,16,0)</f>
        <v>R1024</v>
      </c>
      <c r="Q1109" s="37">
        <f>VLOOKUP(A1109,'Hospitalisation Details'!A1108:R3451,18,0)</f>
        <v>52.455813010191143</v>
      </c>
    </row>
    <row r="1110" spans="1:17" x14ac:dyDescent="0.25">
      <c r="A1110" s="27" t="s">
        <v>2218</v>
      </c>
      <c r="B1110" s="27" t="str">
        <f>VLOOKUP(A1110,'Customer Name'!A1109:E3444,4,0)</f>
        <v>.  Sheridan H</v>
      </c>
      <c r="C1110" s="27">
        <f>VLOOKUP(A1110,Table7[#All],2,0)</f>
        <v>33.020000000000003</v>
      </c>
      <c r="D1110" s="27">
        <f>VLOOKUP(A1110,Table7[#All],3,0)</f>
        <v>5.07</v>
      </c>
      <c r="E1110" s="27" t="str">
        <f>VLOOKUP(A1110,Table7[#All],4,0)</f>
        <v>yes</v>
      </c>
      <c r="F1110" s="27" t="str">
        <f>VLOOKUP(A1110,Table7[#All],5,0)</f>
        <v>No</v>
      </c>
      <c r="G1110" s="27" t="str">
        <f>VLOOKUP(A1110,Table7[#All],6,0)</f>
        <v>No</v>
      </c>
      <c r="H1110" s="27">
        <f>VLOOKUP(A1110,'Medical Examination'!A1109:M3444,11,0)</f>
        <v>0</v>
      </c>
      <c r="I1110" s="27" t="str">
        <f>VLOOKUP(A1110,'Medical Examination'!A1109:M3444,10,0)</f>
        <v>No</v>
      </c>
      <c r="J1110" s="27" t="str">
        <f>VLOOKUP(A1110,'Medical Examination'!A1109:M3444,12,0)</f>
        <v>Obesity</v>
      </c>
      <c r="K1110" s="27" t="str">
        <f>VLOOKUP(A1110,'Medical Examination'!A1109:M3444,13,0)</f>
        <v>Normal</v>
      </c>
      <c r="L1110" s="27" t="str">
        <f>VLOOKUP(A1110,'Hospitalisation Details'!A1109:R3452,17,0)</f>
        <v>16-Oct-1985</v>
      </c>
      <c r="M1110" s="28">
        <f>VLOOKUP(A1110,'Hospitalisation Details'!$A$1:$R$2344,6,0)</f>
        <v>10191.82</v>
      </c>
      <c r="N1110" s="27" t="str">
        <f>VLOOKUP(A1110,'Hospitalisation Details'!$A$1:$R$2344,14,0)</f>
        <v>tier - 3</v>
      </c>
      <c r="O1110" s="27" t="str">
        <f>VLOOKUP(A1110,'Hospitalisation Details'!$A$1:$R$2344,15,0)</f>
        <v>tier - 2</v>
      </c>
      <c r="P1110" s="27" t="str">
        <f>VLOOKUP(A1110,'Hospitalisation Details'!$A$1:$R$2344,16,0)</f>
        <v>R1026</v>
      </c>
      <c r="Q1110" s="37">
        <f>VLOOKUP(A1110,'Hospitalisation Details'!A1109:R3452,18,0)</f>
        <v>37.644692502106153</v>
      </c>
    </row>
    <row r="1111" spans="1:17" x14ac:dyDescent="0.25">
      <c r="A1111" s="27" t="s">
        <v>2220</v>
      </c>
      <c r="B1111" s="27" t="str">
        <f>VLOOKUP(A1111,'Customer Name'!A1110:E3445,4,0)</f>
        <v>.  Sarah M.</v>
      </c>
      <c r="C1111" s="27">
        <f>VLOOKUP(A1111,Table7[#All],2,0)</f>
        <v>27.29</v>
      </c>
      <c r="D1111" s="27">
        <f>VLOOKUP(A1111,Table7[#All],3,0)</f>
        <v>5.85</v>
      </c>
      <c r="E1111" s="27" t="str">
        <f>VLOOKUP(A1111,Table7[#All],4,0)</f>
        <v>No</v>
      </c>
      <c r="F1111" s="27" t="str">
        <f>VLOOKUP(A1111,Table7[#All],5,0)</f>
        <v>No</v>
      </c>
      <c r="G1111" s="27" t="str">
        <f>VLOOKUP(A1111,Table7[#All],6,0)</f>
        <v>No</v>
      </c>
      <c r="H1111" s="27">
        <f>VLOOKUP(A1111,'Medical Examination'!A1110:M3445,11,0)</f>
        <v>2</v>
      </c>
      <c r="I1111" s="27" t="str">
        <f>VLOOKUP(A1111,'Medical Examination'!A1110:M3445,10,0)</f>
        <v>No</v>
      </c>
      <c r="J1111" s="27" t="str">
        <f>VLOOKUP(A1111,'Medical Examination'!A1110:M3445,12,0)</f>
        <v>Overweight</v>
      </c>
      <c r="K1111" s="27" t="str">
        <f>VLOOKUP(A1111,'Medical Examination'!A1110:M3445,13,0)</f>
        <v>Prediabetes</v>
      </c>
      <c r="L1111" s="27" t="str">
        <f>VLOOKUP(A1111,'Hospitalisation Details'!A1110:R3453,17,0)</f>
        <v>10-Jul-1972</v>
      </c>
      <c r="M1111" s="28">
        <f>VLOOKUP(A1111,'Hospitalisation Details'!$A$1:$R$2344,6,0)</f>
        <v>10160.870000000001</v>
      </c>
      <c r="N1111" s="27" t="str">
        <f>VLOOKUP(A1111,'Hospitalisation Details'!$A$1:$R$2344,14,0)</f>
        <v>tier - 3</v>
      </c>
      <c r="O1111" s="27" t="str">
        <f>VLOOKUP(A1111,'Hospitalisation Details'!$A$1:$R$2344,15,0)</f>
        <v>tier - 3</v>
      </c>
      <c r="P1111" s="27" t="str">
        <f>VLOOKUP(A1111,'Hospitalisation Details'!$A$1:$R$2344,16,0)</f>
        <v>R1025</v>
      </c>
      <c r="Q1111" s="37">
        <f>VLOOKUP(A1111,'Hospitalisation Details'!A1110:R3453,18,0)</f>
        <v>50.910335386721421</v>
      </c>
    </row>
    <row r="1112" spans="1:17" x14ac:dyDescent="0.25">
      <c r="A1112" s="27" t="s">
        <v>2222</v>
      </c>
      <c r="B1112" s="27" t="str">
        <f>VLOOKUP(A1112,'Customer Name'!A1111:E3446,4,0)</f>
        <v>Jennifer</v>
      </c>
      <c r="C1112" s="27">
        <f>VLOOKUP(A1112,Table7[#All],2,0)</f>
        <v>23.18</v>
      </c>
      <c r="D1112" s="27">
        <f>VLOOKUP(A1112,Table7[#All],3,0)</f>
        <v>10.56</v>
      </c>
      <c r="E1112" s="27" t="str">
        <f>VLOOKUP(A1112,Table7[#All],4,0)</f>
        <v>No</v>
      </c>
      <c r="F1112" s="27" t="str">
        <f>VLOOKUP(A1112,Table7[#All],5,0)</f>
        <v>No</v>
      </c>
      <c r="G1112" s="27" t="str">
        <f>VLOOKUP(A1112,Table7[#All],6,0)</f>
        <v>No</v>
      </c>
      <c r="H1112" s="27">
        <f>VLOOKUP(A1112,'Medical Examination'!A1111:M3446,11,0)</f>
        <v>2</v>
      </c>
      <c r="I1112" s="27" t="str">
        <f>VLOOKUP(A1112,'Medical Examination'!A1111:M3446,10,0)</f>
        <v>No</v>
      </c>
      <c r="J1112" s="27" t="str">
        <f>VLOOKUP(A1112,'Medical Examination'!A1111:M3446,12,0)</f>
        <v>Normal Weight</v>
      </c>
      <c r="K1112" s="27" t="str">
        <f>VLOOKUP(A1112,'Medical Examination'!A1111:M3446,13,0)</f>
        <v>Diabetes</v>
      </c>
      <c r="L1112" s="27" t="str">
        <f>VLOOKUP(A1112,'Hospitalisation Details'!A1111:R3454,17,0)</f>
        <v>13-Oct-1973</v>
      </c>
      <c r="M1112" s="28">
        <f>VLOOKUP(A1112,'Hospitalisation Details'!$A$1:$R$2344,6,0)</f>
        <v>10156.780000000001</v>
      </c>
      <c r="N1112" s="27" t="str">
        <f>VLOOKUP(A1112,'Hospitalisation Details'!$A$1:$R$2344,14,0)</f>
        <v>tier - 3</v>
      </c>
      <c r="O1112" s="27" t="str">
        <f>VLOOKUP(A1112,'Hospitalisation Details'!$A$1:$R$2344,15,0)</f>
        <v>tier - 2</v>
      </c>
      <c r="P1112" s="27" t="str">
        <f>VLOOKUP(A1112,'Hospitalisation Details'!$A$1:$R$2344,16,0)</f>
        <v>R1012</v>
      </c>
      <c r="Q1112" s="37">
        <f>VLOOKUP(A1112,'Hospitalisation Details'!A1111:R3454,18,0)</f>
        <v>49.65292317603479</v>
      </c>
    </row>
    <row r="1113" spans="1:17" x14ac:dyDescent="0.25">
      <c r="A1113" s="27" t="s">
        <v>2224</v>
      </c>
      <c r="B1113" s="27" t="str">
        <f>VLOOKUP(A1113,'Customer Name'!A1112:E3447,4,0)</f>
        <v>.  Laura J</v>
      </c>
      <c r="C1113" s="27">
        <f>VLOOKUP(A1113,Table7[#All],2,0)</f>
        <v>32.659999999999997</v>
      </c>
      <c r="D1113" s="27">
        <f>VLOOKUP(A1113,Table7[#All],3,0)</f>
        <v>8.92</v>
      </c>
      <c r="E1113" s="27" t="str">
        <f>VLOOKUP(A1113,Table7[#All],4,0)</f>
        <v>yes</v>
      </c>
      <c r="F1113" s="27" t="str">
        <f>VLOOKUP(A1113,Table7[#All],5,0)</f>
        <v>No</v>
      </c>
      <c r="G1113" s="27" t="str">
        <f>VLOOKUP(A1113,Table7[#All],6,0)</f>
        <v>No</v>
      </c>
      <c r="H1113" s="27">
        <f>VLOOKUP(A1113,'Medical Examination'!A1112:M3447,11,0)</f>
        <v>0</v>
      </c>
      <c r="I1113" s="27" t="str">
        <f>VLOOKUP(A1113,'Medical Examination'!A1112:M3447,10,0)</f>
        <v>No</v>
      </c>
      <c r="J1113" s="27" t="str">
        <f>VLOOKUP(A1113,'Medical Examination'!A1112:M3447,12,0)</f>
        <v>Obesity</v>
      </c>
      <c r="K1113" s="27" t="str">
        <f>VLOOKUP(A1113,'Medical Examination'!A1112:M3447,13,0)</f>
        <v>Diabetes</v>
      </c>
      <c r="L1113" s="27" t="str">
        <f>VLOOKUP(A1113,'Hospitalisation Details'!A1112:R3455,17,0)</f>
        <v>12-Jun-1981</v>
      </c>
      <c r="M1113" s="28">
        <f>VLOOKUP(A1113,'Hospitalisation Details'!$A$1:$R$2344,6,0)</f>
        <v>10146.129999999999</v>
      </c>
      <c r="N1113" s="27" t="str">
        <f>VLOOKUP(A1113,'Hospitalisation Details'!$A$1:$R$2344,14,0)</f>
        <v>tier - 3</v>
      </c>
      <c r="O1113" s="27" t="str">
        <f>VLOOKUP(A1113,'Hospitalisation Details'!$A$1:$R$2344,15,0)</f>
        <v>tier - 1</v>
      </c>
      <c r="P1113" s="27" t="str">
        <f>VLOOKUP(A1113,'Hospitalisation Details'!$A$1:$R$2344,16,0)</f>
        <v>R1025</v>
      </c>
      <c r="Q1113" s="37">
        <f>VLOOKUP(A1113,'Hospitalisation Details'!A1112:R3455,18,0)</f>
        <v>41.989684813753584</v>
      </c>
    </row>
    <row r="1114" spans="1:17" x14ac:dyDescent="0.25">
      <c r="A1114" s="27" t="s">
        <v>2226</v>
      </c>
      <c r="B1114" s="27" t="str">
        <f>VLOOKUP(A1114,'Customer Name'!A1113:E3448,4,0)</f>
        <v>Thomas</v>
      </c>
      <c r="C1114" s="27">
        <f>VLOOKUP(A1114,Table7[#All],2,0)</f>
        <v>30.78</v>
      </c>
      <c r="D1114" s="27">
        <f>VLOOKUP(A1114,Table7[#All],3,0)</f>
        <v>8.6300000000000008</v>
      </c>
      <c r="E1114" s="27" t="str">
        <f>VLOOKUP(A1114,Table7[#All],4,0)</f>
        <v>No</v>
      </c>
      <c r="F1114" s="27" t="str">
        <f>VLOOKUP(A1114,Table7[#All],5,0)</f>
        <v>No</v>
      </c>
      <c r="G1114" s="27" t="str">
        <f>VLOOKUP(A1114,Table7[#All],6,0)</f>
        <v>No</v>
      </c>
      <c r="H1114" s="27">
        <f>VLOOKUP(A1114,'Medical Examination'!A1113:M3448,11,0)</f>
        <v>0</v>
      </c>
      <c r="I1114" s="27" t="str">
        <f>VLOOKUP(A1114,'Medical Examination'!A1113:M3448,10,0)</f>
        <v>No</v>
      </c>
      <c r="J1114" s="27" t="str">
        <f>VLOOKUP(A1114,'Medical Examination'!A1113:M3448,12,0)</f>
        <v>Obesity</v>
      </c>
      <c r="K1114" s="27" t="str">
        <f>VLOOKUP(A1114,'Medical Examination'!A1113:M3448,13,0)</f>
        <v>Diabetes</v>
      </c>
      <c r="L1114" s="27" t="str">
        <f>VLOOKUP(A1114,'Hospitalisation Details'!A1113:R3456,17,0)</f>
        <v>30-Dec-1974</v>
      </c>
      <c r="M1114" s="28">
        <f>VLOOKUP(A1114,'Hospitalisation Details'!$A$1:$R$2344,6,0)</f>
        <v>10141.14</v>
      </c>
      <c r="N1114" s="27" t="str">
        <f>VLOOKUP(A1114,'Hospitalisation Details'!$A$1:$R$2344,14,0)</f>
        <v>tier - 3</v>
      </c>
      <c r="O1114" s="27" t="str">
        <f>VLOOKUP(A1114,'Hospitalisation Details'!$A$1:$R$2344,15,0)</f>
        <v>tier - 1</v>
      </c>
      <c r="P1114" s="27" t="str">
        <f>VLOOKUP(A1114,'Hospitalisation Details'!$A$1:$R$2344,16,0)</f>
        <v>R1016</v>
      </c>
      <c r="Q1114" s="37">
        <f>VLOOKUP(A1114,'Hospitalisation Details'!A1113:R3456,18,0)</f>
        <v>48.439382323951371</v>
      </c>
    </row>
    <row r="1115" spans="1:17" x14ac:dyDescent="0.25">
      <c r="A1115" s="27" t="s">
        <v>2228</v>
      </c>
      <c r="B1115" s="27" t="str">
        <f>VLOOKUP(A1115,'Customer Name'!A1114:E3449,4,0)</f>
        <v>Gisele</v>
      </c>
      <c r="C1115" s="27">
        <f>VLOOKUP(A1115,Table7[#All],2,0)</f>
        <v>47.2</v>
      </c>
      <c r="D1115" s="27">
        <f>VLOOKUP(A1115,Table7[#All],3,0)</f>
        <v>6.29</v>
      </c>
      <c r="E1115" s="27" t="str">
        <f>VLOOKUP(A1115,Table7[#All],4,0)</f>
        <v>yes</v>
      </c>
      <c r="F1115" s="27" t="str">
        <f>VLOOKUP(A1115,Table7[#All],5,0)</f>
        <v>No</v>
      </c>
      <c r="G1115" s="27" t="str">
        <f>VLOOKUP(A1115,Table7[#All],6,0)</f>
        <v>Yes</v>
      </c>
      <c r="H1115" s="27">
        <f>VLOOKUP(A1115,'Medical Examination'!A1114:M3449,11,0)</f>
        <v>1</v>
      </c>
      <c r="I1115" s="27" t="str">
        <f>VLOOKUP(A1115,'Medical Examination'!A1114:M3449,10,0)</f>
        <v>No</v>
      </c>
      <c r="J1115" s="27" t="str">
        <f>VLOOKUP(A1115,'Medical Examination'!A1114:M3449,12,0)</f>
        <v>Obesity</v>
      </c>
      <c r="K1115" s="27" t="str">
        <f>VLOOKUP(A1115,'Medical Examination'!A1114:M3449,13,0)</f>
        <v>Prediabetes</v>
      </c>
      <c r="L1115" s="27" t="str">
        <f>VLOOKUP(A1115,'Hospitalisation Details'!A1114:R3457,17,0)</f>
        <v>5-Sep-1997</v>
      </c>
      <c r="M1115" s="28">
        <f>VLOOKUP(A1115,'Hospitalisation Details'!$A$1:$R$2344,6,0)</f>
        <v>10139.84</v>
      </c>
      <c r="N1115" s="27" t="str">
        <f>VLOOKUP(A1115,'Hospitalisation Details'!$A$1:$R$2344,14,0)</f>
        <v>tier - 3</v>
      </c>
      <c r="O1115" s="27" t="str">
        <f>VLOOKUP(A1115,'Hospitalisation Details'!$A$1:$R$2344,15,0)</f>
        <v>tier - 2</v>
      </c>
      <c r="P1115" s="27" t="str">
        <f>VLOOKUP(A1115,'Hospitalisation Details'!$A$1:$R$2344,16,0)</f>
        <v>R1012</v>
      </c>
      <c r="Q1115" s="37">
        <f>VLOOKUP(A1115,'Hospitalisation Details'!A1114:R3457,18,0)</f>
        <v>25.756921204745968</v>
      </c>
    </row>
    <row r="1116" spans="1:17" x14ac:dyDescent="0.25">
      <c r="A1116" s="27" t="s">
        <v>2230</v>
      </c>
      <c r="B1116" s="27" t="str">
        <f>VLOOKUP(A1116,'Customer Name'!A1115:E3450,4,0)</f>
        <v>Myra L</v>
      </c>
      <c r="C1116" s="27">
        <f>VLOOKUP(A1116,Table7[#All],2,0)</f>
        <v>31.6</v>
      </c>
      <c r="D1116" s="27">
        <f>VLOOKUP(A1116,Table7[#All],3,0)</f>
        <v>5.75</v>
      </c>
      <c r="E1116" s="27" t="str">
        <f>VLOOKUP(A1116,Table7[#All],4,0)</f>
        <v>No</v>
      </c>
      <c r="F1116" s="27" t="str">
        <f>VLOOKUP(A1116,Table7[#All],5,0)</f>
        <v>No</v>
      </c>
      <c r="G1116" s="27" t="str">
        <f>VLOOKUP(A1116,Table7[#All],6,0)</f>
        <v>No</v>
      </c>
      <c r="H1116" s="27">
        <f>VLOOKUP(A1116,'Medical Examination'!A1115:M3450,11,0)</f>
        <v>2</v>
      </c>
      <c r="I1116" s="27" t="str">
        <f>VLOOKUP(A1116,'Medical Examination'!A1115:M3450,10,0)</f>
        <v>No</v>
      </c>
      <c r="J1116" s="27" t="str">
        <f>VLOOKUP(A1116,'Medical Examination'!A1115:M3450,12,0)</f>
        <v>Obesity</v>
      </c>
      <c r="K1116" s="27" t="str">
        <f>VLOOKUP(A1116,'Medical Examination'!A1115:M3450,13,0)</f>
        <v>Prediabetes</v>
      </c>
      <c r="L1116" s="27" t="str">
        <f>VLOOKUP(A1116,'Hospitalisation Details'!A1115:R3458,17,0)</f>
        <v>16-Nov-1972</v>
      </c>
      <c r="M1116" s="28">
        <f>VLOOKUP(A1116,'Hospitalisation Details'!$A$1:$R$2344,6,0)</f>
        <v>10118.42</v>
      </c>
      <c r="N1116" s="27" t="str">
        <f>VLOOKUP(A1116,'Hospitalisation Details'!$A$1:$R$2344,14,0)</f>
        <v>tier - 3</v>
      </c>
      <c r="O1116" s="27" t="str">
        <f>VLOOKUP(A1116,'Hospitalisation Details'!$A$1:$R$2344,15,0)</f>
        <v>tier - 3</v>
      </c>
      <c r="P1116" s="27" t="str">
        <f>VLOOKUP(A1116,'Hospitalisation Details'!$A$1:$R$2344,16,0)</f>
        <v>R1011</v>
      </c>
      <c r="Q1116" s="37">
        <f>VLOOKUP(A1116,'Hospitalisation Details'!A1115:R3458,18,0)</f>
        <v>50.557152635181382</v>
      </c>
    </row>
    <row r="1117" spans="1:17" x14ac:dyDescent="0.25">
      <c r="A1117" s="27" t="s">
        <v>2232</v>
      </c>
      <c r="B1117" s="27" t="str">
        <f>VLOOKUP(A1117,'Customer Name'!A1116:E3451,4,0)</f>
        <v>Melissa M.</v>
      </c>
      <c r="C1117" s="27">
        <f>VLOOKUP(A1117,Table7[#All],2,0)</f>
        <v>33.914999999999999</v>
      </c>
      <c r="D1117" s="27">
        <f>VLOOKUP(A1117,Table7[#All],3,0)</f>
        <v>6.66</v>
      </c>
      <c r="E1117" s="27" t="str">
        <f>VLOOKUP(A1117,Table7[#All],4,0)</f>
        <v>yes</v>
      </c>
      <c r="F1117" s="27" t="str">
        <f>VLOOKUP(A1117,Table7[#All],5,0)</f>
        <v>No</v>
      </c>
      <c r="G1117" s="27" t="str">
        <f>VLOOKUP(A1117,Table7[#All],6,0)</f>
        <v>No</v>
      </c>
      <c r="H1117" s="27">
        <f>VLOOKUP(A1117,'Medical Examination'!A1116:M3451,11,0)</f>
        <v>1</v>
      </c>
      <c r="I1117" s="27" t="str">
        <f>VLOOKUP(A1117,'Medical Examination'!A1116:M3451,10,0)</f>
        <v>No</v>
      </c>
      <c r="J1117" s="27" t="str">
        <f>VLOOKUP(A1117,'Medical Examination'!A1116:M3451,12,0)</f>
        <v>Obesity</v>
      </c>
      <c r="K1117" s="27" t="str">
        <f>VLOOKUP(A1117,'Medical Examination'!A1116:M3451,13,0)</f>
        <v>Diabetes</v>
      </c>
      <c r="L1117" s="27" t="str">
        <f>VLOOKUP(A1117,'Hospitalisation Details'!A1116:R3459,17,0)</f>
        <v>2-Jul-1975</v>
      </c>
      <c r="M1117" s="28">
        <f>VLOOKUP(A1117,'Hospitalisation Details'!$A$1:$R$2344,6,0)</f>
        <v>10115.01</v>
      </c>
      <c r="N1117" s="27" t="str">
        <f>VLOOKUP(A1117,'Hospitalisation Details'!$A$1:$R$2344,14,0)</f>
        <v>tier - 3</v>
      </c>
      <c r="O1117" s="27" t="str">
        <f>VLOOKUP(A1117,'Hospitalisation Details'!$A$1:$R$2344,15,0)</f>
        <v>tier - 3</v>
      </c>
      <c r="P1117" s="27" t="str">
        <f>VLOOKUP(A1117,'Hospitalisation Details'!$A$1:$R$2344,16,0)</f>
        <v>R1012</v>
      </c>
      <c r="Q1117" s="37">
        <f>VLOOKUP(A1117,'Hospitalisation Details'!A1116:R3459,18,0)</f>
        <v>47.934961166675976</v>
      </c>
    </row>
    <row r="1118" spans="1:17" x14ac:dyDescent="0.25">
      <c r="A1118" s="27" t="s">
        <v>2234</v>
      </c>
      <c r="B1118" s="27" t="str">
        <f>VLOOKUP(A1118,'Customer Name'!A1117:E3452,4,0)</f>
        <v>Eleanor F.</v>
      </c>
      <c r="C1118" s="27">
        <f>VLOOKUP(A1118,Table7[#All],2,0)</f>
        <v>23.54</v>
      </c>
      <c r="D1118" s="27">
        <f>VLOOKUP(A1118,Table7[#All],3,0)</f>
        <v>5.0999999999999996</v>
      </c>
      <c r="E1118" s="27" t="str">
        <f>VLOOKUP(A1118,Table7[#All],4,0)</f>
        <v>No</v>
      </c>
      <c r="F1118" s="27" t="str">
        <f>VLOOKUP(A1118,Table7[#All],5,0)</f>
        <v>No</v>
      </c>
      <c r="G1118" s="27" t="str">
        <f>VLOOKUP(A1118,Table7[#All],6,0)</f>
        <v>No</v>
      </c>
      <c r="H1118" s="27">
        <f>VLOOKUP(A1118,'Medical Examination'!A1117:M3452,11,0)</f>
        <v>2</v>
      </c>
      <c r="I1118" s="27" t="str">
        <f>VLOOKUP(A1118,'Medical Examination'!A1117:M3452,10,0)</f>
        <v>No</v>
      </c>
      <c r="J1118" s="27" t="str">
        <f>VLOOKUP(A1118,'Medical Examination'!A1117:M3452,12,0)</f>
        <v>Normal Weight</v>
      </c>
      <c r="K1118" s="27" t="str">
        <f>VLOOKUP(A1118,'Medical Examination'!A1117:M3452,13,0)</f>
        <v>Normal</v>
      </c>
      <c r="L1118" s="27" t="str">
        <f>VLOOKUP(A1118,'Hospitalisation Details'!A1117:R3460,17,0)</f>
        <v>8-Aug-1972</v>
      </c>
      <c r="M1118" s="28">
        <f>VLOOKUP(A1118,'Hospitalisation Details'!$A$1:$R$2344,6,0)</f>
        <v>10107.219999999999</v>
      </c>
      <c r="N1118" s="27" t="str">
        <f>VLOOKUP(A1118,'Hospitalisation Details'!$A$1:$R$2344,14,0)</f>
        <v>tier - 3</v>
      </c>
      <c r="O1118" s="27" t="str">
        <f>VLOOKUP(A1118,'Hospitalisation Details'!$A$1:$R$2344,15,0)</f>
        <v>tier - 1</v>
      </c>
      <c r="P1118" s="27" t="str">
        <f>VLOOKUP(A1118,'Hospitalisation Details'!$A$1:$R$2344,16,0)</f>
        <v>R1013</v>
      </c>
      <c r="Q1118" s="37">
        <f>VLOOKUP(A1118,'Hospitalisation Details'!A1117:R3460,18,0)</f>
        <v>50.830937713894592</v>
      </c>
    </row>
    <row r="1119" spans="1:17" x14ac:dyDescent="0.25">
      <c r="A1119" s="27" t="s">
        <v>2236</v>
      </c>
      <c r="B1119" s="27" t="str">
        <f>VLOOKUP(A1119,'Customer Name'!A1118:E3453,4,0)</f>
        <v>Elizabeth</v>
      </c>
      <c r="C1119" s="27">
        <f>VLOOKUP(A1119,Table7[#All],2,0)</f>
        <v>27.074999999999999</v>
      </c>
      <c r="D1119" s="27">
        <f>VLOOKUP(A1119,Table7[#All],3,0)</f>
        <v>4.41</v>
      </c>
      <c r="E1119" s="27" t="str">
        <f>VLOOKUP(A1119,Table7[#All],4,0)</f>
        <v>No</v>
      </c>
      <c r="F1119" s="27" t="str">
        <f>VLOOKUP(A1119,Table7[#All],5,0)</f>
        <v>No</v>
      </c>
      <c r="G1119" s="27" t="str">
        <f>VLOOKUP(A1119,Table7[#All],6,0)</f>
        <v>No</v>
      </c>
      <c r="H1119" s="27">
        <f>VLOOKUP(A1119,'Medical Examination'!A1118:M3453,11,0)</f>
        <v>2</v>
      </c>
      <c r="I1119" s="27" t="str">
        <f>VLOOKUP(A1119,'Medical Examination'!A1118:M3453,10,0)</f>
        <v>No</v>
      </c>
      <c r="J1119" s="27" t="str">
        <f>VLOOKUP(A1119,'Medical Examination'!A1118:M3453,12,0)</f>
        <v>Overweight</v>
      </c>
      <c r="K1119" s="27" t="str">
        <f>VLOOKUP(A1119,'Medical Examination'!A1118:M3453,13,0)</f>
        <v>Normal</v>
      </c>
      <c r="L1119" s="27" t="str">
        <f>VLOOKUP(A1119,'Hospitalisation Details'!A1118:R3461,17,0)</f>
        <v>19-Oct-1972</v>
      </c>
      <c r="M1119" s="28">
        <f>VLOOKUP(A1119,'Hospitalisation Details'!$A$1:$R$2344,6,0)</f>
        <v>10106.129999999999</v>
      </c>
      <c r="N1119" s="27" t="str">
        <f>VLOOKUP(A1119,'Hospitalisation Details'!$A$1:$R$2344,14,0)</f>
        <v>tier - 3</v>
      </c>
      <c r="O1119" s="27" t="str">
        <f>VLOOKUP(A1119,'Hospitalisation Details'!$A$1:$R$2344,15,0)</f>
        <v>tier - 1</v>
      </c>
      <c r="P1119" s="27" t="str">
        <f>VLOOKUP(A1119,'Hospitalisation Details'!$A$1:$R$2344,16,0)</f>
        <v>R1024</v>
      </c>
      <c r="Q1119" s="37">
        <f>VLOOKUP(A1119,'Hospitalisation Details'!A1118:R3461,18,0)</f>
        <v>50.633812457221083</v>
      </c>
    </row>
    <row r="1120" spans="1:17" x14ac:dyDescent="0.25">
      <c r="A1120" s="27" t="s">
        <v>2238</v>
      </c>
      <c r="B1120" s="27" t="str">
        <f>VLOOKUP(A1120,'Customer Name'!A1119:E3454,4,0)</f>
        <v>Kenneth</v>
      </c>
      <c r="C1120" s="27">
        <f>VLOOKUP(A1120,Table7[#All],2,0)</f>
        <v>25.8</v>
      </c>
      <c r="D1120" s="27">
        <f>VLOOKUP(A1120,Table7[#All],3,0)</f>
        <v>5.52</v>
      </c>
      <c r="E1120" s="27" t="str">
        <f>VLOOKUP(A1120,Table7[#All],4,0)</f>
        <v>yes</v>
      </c>
      <c r="F1120" s="27" t="str">
        <f>VLOOKUP(A1120,Table7[#All],5,0)</f>
        <v>No</v>
      </c>
      <c r="G1120" s="27" t="str">
        <f>VLOOKUP(A1120,Table7[#All],6,0)</f>
        <v>No</v>
      </c>
      <c r="H1120" s="27">
        <f>VLOOKUP(A1120,'Medical Examination'!A1119:M3454,11,0)</f>
        <v>0</v>
      </c>
      <c r="I1120" s="27" t="str">
        <f>VLOOKUP(A1120,'Medical Examination'!A1119:M3454,10,0)</f>
        <v>No</v>
      </c>
      <c r="J1120" s="27" t="str">
        <f>VLOOKUP(A1120,'Medical Examination'!A1119:M3454,12,0)</f>
        <v>Overweight</v>
      </c>
      <c r="K1120" s="27" t="str">
        <f>VLOOKUP(A1120,'Medical Examination'!A1119:M3454,13,0)</f>
        <v>Normal</v>
      </c>
      <c r="L1120" s="27" t="str">
        <f>VLOOKUP(A1120,'Hospitalisation Details'!A1119:R3462,17,0)</f>
        <v>19-Dec-1976</v>
      </c>
      <c r="M1120" s="28">
        <f>VLOOKUP(A1120,'Hospitalisation Details'!$A$1:$R$2344,6,0)</f>
        <v>10096.969999999999</v>
      </c>
      <c r="N1120" s="27" t="str">
        <f>VLOOKUP(A1120,'Hospitalisation Details'!$A$1:$R$2344,14,0)</f>
        <v>tier - 3</v>
      </c>
      <c r="O1120" s="27" t="str">
        <f>VLOOKUP(A1120,'Hospitalisation Details'!$A$1:$R$2344,15,0)</f>
        <v>tier - 2</v>
      </c>
      <c r="P1120" s="27" t="str">
        <f>VLOOKUP(A1120,'Hospitalisation Details'!$A$1:$R$2344,16,0)</f>
        <v>R1011</v>
      </c>
      <c r="Q1120" s="37">
        <f>VLOOKUP(A1120,'Hospitalisation Details'!A1119:R3462,18,0)</f>
        <v>46.466803559206021</v>
      </c>
    </row>
    <row r="1121" spans="1:17" x14ac:dyDescent="0.25">
      <c r="A1121" s="27" t="s">
        <v>2240</v>
      </c>
      <c r="B1121" s="27" t="str">
        <f>VLOOKUP(A1121,'Customer Name'!A1120:E3455,4,0)</f>
        <v>Robert G.</v>
      </c>
      <c r="C1121" s="27">
        <f>VLOOKUP(A1121,Table7[#All],2,0)</f>
        <v>36.1</v>
      </c>
      <c r="D1121" s="27">
        <f>VLOOKUP(A1121,Table7[#All],3,0)</f>
        <v>4.62</v>
      </c>
      <c r="E1121" s="27" t="str">
        <f>VLOOKUP(A1121,Table7[#All],4,0)</f>
        <v>yes</v>
      </c>
      <c r="F1121" s="27" t="str">
        <f>VLOOKUP(A1121,Table7[#All],5,0)</f>
        <v>No</v>
      </c>
      <c r="G1121" s="27" t="str">
        <f>VLOOKUP(A1121,Table7[#All],6,0)</f>
        <v>Yes</v>
      </c>
      <c r="H1121" s="27">
        <f>VLOOKUP(A1121,'Medical Examination'!A1120:M3455,11,0)</f>
        <v>1</v>
      </c>
      <c r="I1121" s="27" t="str">
        <f>VLOOKUP(A1121,'Medical Examination'!A1120:M3455,10,0)</f>
        <v>No</v>
      </c>
      <c r="J1121" s="27" t="str">
        <f>VLOOKUP(A1121,'Medical Examination'!A1120:M3455,12,0)</f>
        <v>Obesity</v>
      </c>
      <c r="K1121" s="27" t="str">
        <f>VLOOKUP(A1121,'Medical Examination'!A1120:M3455,13,0)</f>
        <v>Normal</v>
      </c>
      <c r="L1121" s="27" t="str">
        <f>VLOOKUP(A1121,'Hospitalisation Details'!A1120:R3463,17,0)</f>
        <v>3-Jul-1969</v>
      </c>
      <c r="M1121" s="28">
        <f>VLOOKUP(A1121,'Hospitalisation Details'!$A$1:$R$2344,6,0)</f>
        <v>10085.85</v>
      </c>
      <c r="N1121" s="27" t="str">
        <f>VLOOKUP(A1121,'Hospitalisation Details'!$A$1:$R$2344,14,0)</f>
        <v>tier - 3</v>
      </c>
      <c r="O1121" s="27" t="str">
        <f>VLOOKUP(A1121,'Hospitalisation Details'!$A$1:$R$2344,15,0)</f>
        <v>tier - 3</v>
      </c>
      <c r="P1121" s="27" t="str">
        <f>VLOOKUP(A1121,'Hospitalisation Details'!$A$1:$R$2344,16,0)</f>
        <v>R1011</v>
      </c>
      <c r="Q1121" s="37">
        <f>VLOOKUP(A1121,'Hospitalisation Details'!A1120:R3463,18,0)</f>
        <v>53.932198327359615</v>
      </c>
    </row>
    <row r="1122" spans="1:17" x14ac:dyDescent="0.25">
      <c r="A1122" s="27" t="s">
        <v>2242</v>
      </c>
      <c r="B1122" s="27" t="str">
        <f>VLOOKUP(A1122,'Customer Name'!A1121:E3456,4,0)</f>
        <v>Thomas C.</v>
      </c>
      <c r="C1122" s="27">
        <f>VLOOKUP(A1122,Table7[#All],2,0)</f>
        <v>30.495000000000001</v>
      </c>
      <c r="D1122" s="27">
        <f>VLOOKUP(A1122,Table7[#All],3,0)</f>
        <v>5.74</v>
      </c>
      <c r="E1122" s="27" t="str">
        <f>VLOOKUP(A1122,Table7[#All],4,0)</f>
        <v>yes</v>
      </c>
      <c r="F1122" s="27" t="str">
        <f>VLOOKUP(A1122,Table7[#All],5,0)</f>
        <v>No</v>
      </c>
      <c r="G1122" s="27" t="str">
        <f>VLOOKUP(A1122,Table7[#All],6,0)</f>
        <v>Yes</v>
      </c>
      <c r="H1122" s="27">
        <f>VLOOKUP(A1122,'Medical Examination'!A1121:M3456,11,0)</f>
        <v>1</v>
      </c>
      <c r="I1122" s="27" t="str">
        <f>VLOOKUP(A1122,'Medical Examination'!A1121:M3456,10,0)</f>
        <v>No</v>
      </c>
      <c r="J1122" s="27" t="str">
        <f>VLOOKUP(A1122,'Medical Examination'!A1121:M3456,12,0)</f>
        <v>Obesity</v>
      </c>
      <c r="K1122" s="27" t="str">
        <f>VLOOKUP(A1122,'Medical Examination'!A1121:M3456,13,0)</f>
        <v>Prediabetes</v>
      </c>
      <c r="L1122" s="27" t="str">
        <f>VLOOKUP(A1122,'Hospitalisation Details'!A1121:R3464,17,0)</f>
        <v>27-Oct-1969</v>
      </c>
      <c r="M1122" s="28">
        <f>VLOOKUP(A1122,'Hospitalisation Details'!$A$1:$R$2344,6,0)</f>
        <v>10072.06</v>
      </c>
      <c r="N1122" s="27" t="str">
        <f>VLOOKUP(A1122,'Hospitalisation Details'!$A$1:$R$2344,14,0)</f>
        <v>tier - 3</v>
      </c>
      <c r="O1122" s="27" t="str">
        <f>VLOOKUP(A1122,'Hospitalisation Details'!$A$1:$R$2344,15,0)</f>
        <v>tier - 1</v>
      </c>
      <c r="P1122" s="27" t="str">
        <f>VLOOKUP(A1122,'Hospitalisation Details'!$A$1:$R$2344,16,0)</f>
        <v>R1017</v>
      </c>
      <c r="Q1122" s="37">
        <f>VLOOKUP(A1122,'Hospitalisation Details'!A1121:R3464,18,0)</f>
        <v>53.61459577857427</v>
      </c>
    </row>
    <row r="1123" spans="1:17" x14ac:dyDescent="0.25">
      <c r="A1123" s="27" t="s">
        <v>2244</v>
      </c>
      <c r="B1123" s="27" t="str">
        <f>VLOOKUP(A1123,'Customer Name'!A1122:E3457,4,0)</f>
        <v>Matthew J.</v>
      </c>
      <c r="C1123" s="27">
        <f>VLOOKUP(A1123,Table7[#All],2,0)</f>
        <v>21.4</v>
      </c>
      <c r="D1123" s="27">
        <f>VLOOKUP(A1123,Table7[#All],3,0)</f>
        <v>6.3</v>
      </c>
      <c r="E1123" s="27" t="str">
        <f>VLOOKUP(A1123,Table7[#All],4,0)</f>
        <v>yes</v>
      </c>
      <c r="F1123" s="27" t="str">
        <f>VLOOKUP(A1123,Table7[#All],5,0)</f>
        <v>No</v>
      </c>
      <c r="G1123" s="27" t="str">
        <f>VLOOKUP(A1123,Table7[#All],6,0)</f>
        <v>Yes</v>
      </c>
      <c r="H1123" s="27">
        <f>VLOOKUP(A1123,'Medical Examination'!A1122:M3457,11,0)</f>
        <v>1</v>
      </c>
      <c r="I1123" s="27" t="str">
        <f>VLOOKUP(A1123,'Medical Examination'!A1122:M3457,10,0)</f>
        <v>No</v>
      </c>
      <c r="J1123" s="27" t="str">
        <f>VLOOKUP(A1123,'Medical Examination'!A1122:M3457,12,0)</f>
        <v>Normal Weight</v>
      </c>
      <c r="K1123" s="27" t="str">
        <f>VLOOKUP(A1123,'Medical Examination'!A1122:M3457,13,0)</f>
        <v>Prediabetes</v>
      </c>
      <c r="L1123" s="27" t="str">
        <f>VLOOKUP(A1123,'Hospitalisation Details'!A1122:R3465,17,0)</f>
        <v>22-Aug-1969</v>
      </c>
      <c r="M1123" s="28">
        <f>VLOOKUP(A1123,'Hospitalisation Details'!$A$1:$R$2344,6,0)</f>
        <v>10065.41</v>
      </c>
      <c r="N1123" s="27" t="str">
        <f>VLOOKUP(A1123,'Hospitalisation Details'!$A$1:$R$2344,14,0)</f>
        <v>tier - 3</v>
      </c>
      <c r="O1123" s="27" t="str">
        <f>VLOOKUP(A1123,'Hospitalisation Details'!$A$1:$R$2344,15,0)</f>
        <v>tier - 2</v>
      </c>
      <c r="P1123" s="27" t="str">
        <f>VLOOKUP(A1123,'Hospitalisation Details'!$A$1:$R$2344,16,0)</f>
        <v>R1011</v>
      </c>
      <c r="Q1123" s="37">
        <f>VLOOKUP(A1123,'Hospitalisation Details'!A1122:R3465,18,0)</f>
        <v>53.795300677021103</v>
      </c>
    </row>
    <row r="1124" spans="1:17" x14ac:dyDescent="0.25">
      <c r="A1124" s="27" t="s">
        <v>2246</v>
      </c>
      <c r="B1124" s="27" t="str">
        <f>VLOOKUP(A1124,'Customer Name'!A1123:E3458,4,0)</f>
        <v>Mallory D.</v>
      </c>
      <c r="C1124" s="27">
        <f>VLOOKUP(A1124,Table7[#All],2,0)</f>
        <v>32.299999999999997</v>
      </c>
      <c r="D1124" s="27">
        <f>VLOOKUP(A1124,Table7[#All],3,0)</f>
        <v>10.27</v>
      </c>
      <c r="E1124" s="27" t="str">
        <f>VLOOKUP(A1124,Table7[#All],4,0)</f>
        <v>No</v>
      </c>
      <c r="F1124" s="27" t="str">
        <f>VLOOKUP(A1124,Table7[#All],5,0)</f>
        <v>No</v>
      </c>
      <c r="G1124" s="27" t="str">
        <f>VLOOKUP(A1124,Table7[#All],6,0)</f>
        <v>No</v>
      </c>
      <c r="H1124" s="27">
        <f>VLOOKUP(A1124,'Medical Examination'!A1123:M3458,11,0)</f>
        <v>0</v>
      </c>
      <c r="I1124" s="27" t="str">
        <f>VLOOKUP(A1124,'Medical Examination'!A1123:M3458,10,0)</f>
        <v>No</v>
      </c>
      <c r="J1124" s="27" t="str">
        <f>VLOOKUP(A1124,'Medical Examination'!A1123:M3458,12,0)</f>
        <v>Obesity</v>
      </c>
      <c r="K1124" s="27" t="str">
        <f>VLOOKUP(A1124,'Medical Examination'!A1123:M3458,13,0)</f>
        <v>Diabetes</v>
      </c>
      <c r="L1124" s="27" t="str">
        <f>VLOOKUP(A1124,'Hospitalisation Details'!A1123:R3466,17,0)</f>
        <v>30-Aug-1974</v>
      </c>
      <c r="M1124" s="28">
        <f>VLOOKUP(A1124,'Hospitalisation Details'!$A$1:$R$2344,6,0)</f>
        <v>10043.25</v>
      </c>
      <c r="N1124" s="27" t="str">
        <f>VLOOKUP(A1124,'Hospitalisation Details'!$A$1:$R$2344,14,0)</f>
        <v>tier - 3</v>
      </c>
      <c r="O1124" s="27" t="str">
        <f>VLOOKUP(A1124,'Hospitalisation Details'!$A$1:$R$2344,15,0)</f>
        <v>tier - 2</v>
      </c>
      <c r="P1124" s="27" t="str">
        <f>VLOOKUP(A1124,'Hospitalisation Details'!$A$1:$R$2344,16,0)</f>
        <v>R1024</v>
      </c>
      <c r="Q1124" s="37">
        <f>VLOOKUP(A1124,'Hospitalisation Details'!A1123:R3466,18,0)</f>
        <v>48.773409265140728</v>
      </c>
    </row>
    <row r="1125" spans="1:17" x14ac:dyDescent="0.25">
      <c r="A1125" s="27" t="s">
        <v>2248</v>
      </c>
      <c r="B1125" s="27" t="str">
        <f>VLOOKUP(A1125,'Customer Name'!A1124:E3459,4,0)</f>
        <v>Christopher D.</v>
      </c>
      <c r="C1125" s="27">
        <f>VLOOKUP(A1125,Table7[#All],2,0)</f>
        <v>29.78</v>
      </c>
      <c r="D1125" s="27">
        <f>VLOOKUP(A1125,Table7[#All],3,0)</f>
        <v>5.85</v>
      </c>
      <c r="E1125" s="27" t="str">
        <f>VLOOKUP(A1125,Table7[#All],4,0)</f>
        <v>No</v>
      </c>
      <c r="F1125" s="27" t="str">
        <f>VLOOKUP(A1125,Table7[#All],5,0)</f>
        <v>No</v>
      </c>
      <c r="G1125" s="27" t="str">
        <f>VLOOKUP(A1125,Table7[#All],6,0)</f>
        <v>Yes</v>
      </c>
      <c r="H1125" s="27">
        <f>VLOOKUP(A1125,'Medical Examination'!A1124:M3459,11,0)</f>
        <v>1</v>
      </c>
      <c r="I1125" s="27" t="str">
        <f>VLOOKUP(A1125,'Medical Examination'!A1124:M3459,10,0)</f>
        <v>No</v>
      </c>
      <c r="J1125" s="27" t="str">
        <f>VLOOKUP(A1125,'Medical Examination'!A1124:M3459,12,0)</f>
        <v>Overweight</v>
      </c>
      <c r="K1125" s="27" t="str">
        <f>VLOOKUP(A1125,'Medical Examination'!A1124:M3459,13,0)</f>
        <v>Prediabetes</v>
      </c>
      <c r="L1125" s="27" t="str">
        <f>VLOOKUP(A1125,'Hospitalisation Details'!A1124:R3467,17,0)</f>
        <v>28-Dec-1979</v>
      </c>
      <c r="M1125" s="28">
        <f>VLOOKUP(A1125,'Hospitalisation Details'!$A$1:$R$2344,6,0)</f>
        <v>10027.15</v>
      </c>
      <c r="N1125" s="27" t="str">
        <f>VLOOKUP(A1125,'Hospitalisation Details'!$A$1:$R$2344,14,0)</f>
        <v>tier - 3</v>
      </c>
      <c r="O1125" s="27" t="str">
        <f>VLOOKUP(A1125,'Hospitalisation Details'!$A$1:$R$2344,15,0)</f>
        <v>tier - 1</v>
      </c>
      <c r="P1125" s="27" t="str">
        <f>VLOOKUP(A1125,'Hospitalisation Details'!$A$1:$R$2344,16,0)</f>
        <v>R1021</v>
      </c>
      <c r="Q1125" s="37">
        <f>VLOOKUP(A1125,'Hospitalisation Details'!A1124:R3467,18,0)</f>
        <v>43.444877099050863</v>
      </c>
    </row>
    <row r="1126" spans="1:17" x14ac:dyDescent="0.25">
      <c r="A1126" s="27" t="s">
        <v>2250</v>
      </c>
      <c r="B1126" s="27" t="str">
        <f>VLOOKUP(A1126,'Customer Name'!A1125:E3460,4,0)</f>
        <v>.  Jamie</v>
      </c>
      <c r="C1126" s="27">
        <f>VLOOKUP(A1126,Table7[#All],2,0)</f>
        <v>34.76</v>
      </c>
      <c r="D1126" s="27">
        <f>VLOOKUP(A1126,Table7[#All],3,0)</f>
        <v>5.92</v>
      </c>
      <c r="E1126" s="27" t="str">
        <f>VLOOKUP(A1126,Table7[#All],4,0)</f>
        <v>yes</v>
      </c>
      <c r="F1126" s="27" t="str">
        <f>VLOOKUP(A1126,Table7[#All],5,0)</f>
        <v>No</v>
      </c>
      <c r="G1126" s="27" t="str">
        <f>VLOOKUP(A1126,Table7[#All],6,0)</f>
        <v>No</v>
      </c>
      <c r="H1126" s="27">
        <f>VLOOKUP(A1126,'Medical Examination'!A1125:M3460,11,0)</f>
        <v>1</v>
      </c>
      <c r="I1126" s="27" t="str">
        <f>VLOOKUP(A1126,'Medical Examination'!A1125:M3460,10,0)</f>
        <v>No</v>
      </c>
      <c r="J1126" s="27" t="str">
        <f>VLOOKUP(A1126,'Medical Examination'!A1125:M3460,12,0)</f>
        <v>Obesity</v>
      </c>
      <c r="K1126" s="27" t="str">
        <f>VLOOKUP(A1126,'Medical Examination'!A1125:M3460,13,0)</f>
        <v>Prediabetes</v>
      </c>
      <c r="L1126" s="27" t="str">
        <f>VLOOKUP(A1126,'Hospitalisation Details'!A1125:R3468,17,0)</f>
        <v>3-Jul-1988</v>
      </c>
      <c r="M1126" s="28">
        <f>VLOOKUP(A1126,'Hospitalisation Details'!$A$1:$R$2344,6,0)</f>
        <v>10011.44</v>
      </c>
      <c r="N1126" s="27" t="str">
        <f>VLOOKUP(A1126,'Hospitalisation Details'!$A$1:$R$2344,14,0)</f>
        <v>tier - 3</v>
      </c>
      <c r="O1126" s="27" t="str">
        <f>VLOOKUP(A1126,'Hospitalisation Details'!$A$1:$R$2344,15,0)</f>
        <v>tier - 3</v>
      </c>
      <c r="P1126" s="27" t="str">
        <f>VLOOKUP(A1126,'Hospitalisation Details'!$A$1:$R$2344,16,0)</f>
        <v>R1026</v>
      </c>
      <c r="Q1126" s="37">
        <f>VLOOKUP(A1126,'Hospitalisation Details'!A1125:R3468,18,0)</f>
        <v>34.92950034223135</v>
      </c>
    </row>
    <row r="1127" spans="1:17" x14ac:dyDescent="0.25">
      <c r="A1127" s="27" t="s">
        <v>2252</v>
      </c>
      <c r="B1127" s="27" t="str">
        <f>VLOOKUP(A1127,'Customer Name'!A1126:E3461,4,0)</f>
        <v>Ariell</v>
      </c>
      <c r="C1127" s="27">
        <f>VLOOKUP(A1127,Table7[#All],2,0)</f>
        <v>18.335000000000001</v>
      </c>
      <c r="D1127" s="27">
        <f>VLOOKUP(A1127,Table7[#All],3,0)</f>
        <v>10.01</v>
      </c>
      <c r="E1127" s="27" t="str">
        <f>VLOOKUP(A1127,Table7[#All],4,0)</f>
        <v>yes</v>
      </c>
      <c r="F1127" s="27" t="str">
        <f>VLOOKUP(A1127,Table7[#All],5,0)</f>
        <v>No</v>
      </c>
      <c r="G1127" s="27" t="str">
        <f>VLOOKUP(A1127,Table7[#All],6,0)</f>
        <v>No</v>
      </c>
      <c r="H1127" s="27">
        <f>VLOOKUP(A1127,'Medical Examination'!A1126:M3461,11,0)</f>
        <v>2</v>
      </c>
      <c r="I1127" s="27" t="str">
        <f>VLOOKUP(A1127,'Medical Examination'!A1126:M3461,10,0)</f>
        <v>No</v>
      </c>
      <c r="J1127" s="27" t="str">
        <f>VLOOKUP(A1127,'Medical Examination'!A1126:M3461,12,0)</f>
        <v>Underweight</v>
      </c>
      <c r="K1127" s="27" t="str">
        <f>VLOOKUP(A1127,'Medical Examination'!A1126:M3461,13,0)</f>
        <v>Diabetes</v>
      </c>
      <c r="L1127" s="27" t="str">
        <f>VLOOKUP(A1127,'Hospitalisation Details'!A1126:R3469,17,0)</f>
        <v>11-Aug-1970</v>
      </c>
      <c r="M1127" s="28">
        <f>VLOOKUP(A1127,'Hospitalisation Details'!$A$1:$R$2344,6,0)</f>
        <v>9991.0400000000009</v>
      </c>
      <c r="N1127" s="27" t="str">
        <f>VLOOKUP(A1127,'Hospitalisation Details'!$A$1:$R$2344,14,0)</f>
        <v>tier - 2</v>
      </c>
      <c r="O1127" s="27" t="str">
        <f>VLOOKUP(A1127,'Hospitalisation Details'!$A$1:$R$2344,15,0)</f>
        <v>tier - 3</v>
      </c>
      <c r="P1127" s="27" t="str">
        <f>VLOOKUP(A1127,'Hospitalisation Details'!$A$1:$R$2344,16,0)</f>
        <v>R1012</v>
      </c>
      <c r="Q1127" s="37">
        <f>VLOOKUP(A1127,'Hospitalisation Details'!A1126:R3469,18,0)</f>
        <v>52.82543223647518</v>
      </c>
    </row>
    <row r="1128" spans="1:17" x14ac:dyDescent="0.25">
      <c r="A1128" s="27" t="s">
        <v>2254</v>
      </c>
      <c r="B1128" s="27" t="str">
        <f>VLOOKUP(A1128,'Customer Name'!A1127:E3462,4,0)</f>
        <v>Christopher</v>
      </c>
      <c r="C1128" s="27">
        <f>VLOOKUP(A1128,Table7[#All],2,0)</f>
        <v>32.299999999999997</v>
      </c>
      <c r="D1128" s="27">
        <f>VLOOKUP(A1128,Table7[#All],3,0)</f>
        <v>9.59</v>
      </c>
      <c r="E1128" s="27" t="str">
        <f>VLOOKUP(A1128,Table7[#All],4,0)</f>
        <v>No</v>
      </c>
      <c r="F1128" s="27" t="str">
        <f>VLOOKUP(A1128,Table7[#All],5,0)</f>
        <v>No</v>
      </c>
      <c r="G1128" s="27" t="str">
        <f>VLOOKUP(A1128,Table7[#All],6,0)</f>
        <v>No</v>
      </c>
      <c r="H1128" s="27">
        <f>VLOOKUP(A1128,'Medical Examination'!A1127:M3462,11,0)</f>
        <v>0</v>
      </c>
      <c r="I1128" s="27" t="str">
        <f>VLOOKUP(A1128,'Medical Examination'!A1127:M3462,10,0)</f>
        <v>No</v>
      </c>
      <c r="J1128" s="27" t="str">
        <f>VLOOKUP(A1128,'Medical Examination'!A1127:M3462,12,0)</f>
        <v>Obesity</v>
      </c>
      <c r="K1128" s="27" t="str">
        <f>VLOOKUP(A1128,'Medical Examination'!A1127:M3462,13,0)</f>
        <v>Diabetes</v>
      </c>
      <c r="L1128" s="27" t="str">
        <f>VLOOKUP(A1128,'Hospitalisation Details'!A1127:R3470,17,0)</f>
        <v>6-Oct-1971</v>
      </c>
      <c r="M1128" s="28">
        <f>VLOOKUP(A1128,'Hospitalisation Details'!$A$1:$R$2344,6,0)</f>
        <v>9964.06</v>
      </c>
      <c r="N1128" s="27" t="str">
        <f>VLOOKUP(A1128,'Hospitalisation Details'!$A$1:$R$2344,14,0)</f>
        <v>tier - 2</v>
      </c>
      <c r="O1128" s="27" t="str">
        <f>VLOOKUP(A1128,'Hospitalisation Details'!$A$1:$R$2344,15,0)</f>
        <v>tier - 2</v>
      </c>
      <c r="P1128" s="27" t="str">
        <f>VLOOKUP(A1128,'Hospitalisation Details'!$A$1:$R$2344,16,0)</f>
        <v>R1019</v>
      </c>
      <c r="Q1128" s="37">
        <f>VLOOKUP(A1128,'Hospitalisation Details'!A1127:R3470,18,0)</f>
        <v>51.672125219547468</v>
      </c>
    </row>
    <row r="1129" spans="1:17" x14ac:dyDescent="0.25">
      <c r="A1129" s="27" t="s">
        <v>2256</v>
      </c>
      <c r="B1129" s="27" t="str">
        <f>VLOOKUP(A1129,'Customer Name'!A1128:E3463,4,0)</f>
        <v>Ryan</v>
      </c>
      <c r="C1129" s="27">
        <f>VLOOKUP(A1129,Table7[#All],2,0)</f>
        <v>27.74</v>
      </c>
      <c r="D1129" s="27">
        <f>VLOOKUP(A1129,Table7[#All],3,0)</f>
        <v>10.37</v>
      </c>
      <c r="E1129" s="27" t="str">
        <f>VLOOKUP(A1129,Table7[#All],4,0)</f>
        <v>No</v>
      </c>
      <c r="F1129" s="27" t="str">
        <f>VLOOKUP(A1129,Table7[#All],5,0)</f>
        <v>No</v>
      </c>
      <c r="G1129" s="27" t="str">
        <f>VLOOKUP(A1129,Table7[#All],6,0)</f>
        <v>No</v>
      </c>
      <c r="H1129" s="27">
        <f>VLOOKUP(A1129,'Medical Examination'!A1128:M3463,11,0)</f>
        <v>0</v>
      </c>
      <c r="I1129" s="27" t="str">
        <f>VLOOKUP(A1129,'Medical Examination'!A1128:M3463,10,0)</f>
        <v>No</v>
      </c>
      <c r="J1129" s="27" t="str">
        <f>VLOOKUP(A1129,'Medical Examination'!A1128:M3463,12,0)</f>
        <v>Overweight</v>
      </c>
      <c r="K1129" s="27" t="str">
        <f>VLOOKUP(A1129,'Medical Examination'!A1128:M3463,13,0)</f>
        <v>Diabetes</v>
      </c>
      <c r="L1129" s="27" t="str">
        <f>VLOOKUP(A1129,'Hospitalisation Details'!A1128:R3471,17,0)</f>
        <v>26-Dec-1971</v>
      </c>
      <c r="M1129" s="28">
        <f>VLOOKUP(A1129,'Hospitalisation Details'!$A$1:$R$2344,6,0)</f>
        <v>9957.7199999999993</v>
      </c>
      <c r="N1129" s="27" t="str">
        <f>VLOOKUP(A1129,'Hospitalisation Details'!$A$1:$R$2344,14,0)</f>
        <v>tier - 2</v>
      </c>
      <c r="O1129" s="27" t="str">
        <f>VLOOKUP(A1129,'Hospitalisation Details'!$A$1:$R$2344,15,0)</f>
        <v>tier - 3</v>
      </c>
      <c r="P1129" s="27" t="str">
        <f>VLOOKUP(A1129,'Hospitalisation Details'!$A$1:$R$2344,16,0)</f>
        <v>R1018</v>
      </c>
      <c r="Q1129" s="37">
        <f>VLOOKUP(A1129,'Hospitalisation Details'!A1128:R3471,18,0)</f>
        <v>51.450356441781175</v>
      </c>
    </row>
    <row r="1130" spans="1:17" x14ac:dyDescent="0.25">
      <c r="A1130" s="27" t="s">
        <v>2258</v>
      </c>
      <c r="B1130" s="27" t="str">
        <f>VLOOKUP(A1130,'Customer Name'!A1129:E3464,4,0)</f>
        <v>Thomas B.</v>
      </c>
      <c r="C1130" s="27">
        <f>VLOOKUP(A1130,Table7[#All],2,0)</f>
        <v>24</v>
      </c>
      <c r="D1130" s="27">
        <f>VLOOKUP(A1130,Table7[#All],3,0)</f>
        <v>4.01</v>
      </c>
      <c r="E1130" s="27" t="str">
        <f>VLOOKUP(A1130,Table7[#All],4,0)</f>
        <v>yes</v>
      </c>
      <c r="F1130" s="27" t="str">
        <f>VLOOKUP(A1130,Table7[#All],5,0)</f>
        <v>No</v>
      </c>
      <c r="G1130" s="27" t="str">
        <f>VLOOKUP(A1130,Table7[#All],6,0)</f>
        <v>No</v>
      </c>
      <c r="H1130" s="27">
        <f>VLOOKUP(A1130,'Medical Examination'!A1129:M3464,11,0)</f>
        <v>1</v>
      </c>
      <c r="I1130" s="27" t="str">
        <f>VLOOKUP(A1130,'Medical Examination'!A1129:M3464,10,0)</f>
        <v>No</v>
      </c>
      <c r="J1130" s="27" t="str">
        <f>VLOOKUP(A1130,'Medical Examination'!A1129:M3464,12,0)</f>
        <v>Normal Weight</v>
      </c>
      <c r="K1130" s="27" t="str">
        <f>VLOOKUP(A1130,'Medical Examination'!A1129:M3464,13,0)</f>
        <v>Normal</v>
      </c>
      <c r="L1130" s="27" t="str">
        <f>VLOOKUP(A1130,'Hospitalisation Details'!A1129:R3472,17,0)</f>
        <v>11-Sep-1964</v>
      </c>
      <c r="M1130" s="28">
        <f>VLOOKUP(A1130,'Hospitalisation Details'!$A$1:$R$2344,6,0)</f>
        <v>9933.44</v>
      </c>
      <c r="N1130" s="27" t="str">
        <f>VLOOKUP(A1130,'Hospitalisation Details'!$A$1:$R$2344,14,0)</f>
        <v>tier - 3</v>
      </c>
      <c r="O1130" s="27" t="str">
        <f>VLOOKUP(A1130,'Hospitalisation Details'!$A$1:$R$2344,15,0)</f>
        <v>tier - 3</v>
      </c>
      <c r="P1130" s="27" t="str">
        <f>VLOOKUP(A1130,'Hospitalisation Details'!$A$1:$R$2344,16,0)</f>
        <v>R1013</v>
      </c>
      <c r="Q1130" s="37">
        <f>VLOOKUP(A1130,'Hospitalisation Details'!A1129:R3472,18,0)</f>
        <v>58.737850787132103</v>
      </c>
    </row>
    <row r="1131" spans="1:17" x14ac:dyDescent="0.25">
      <c r="A1131" s="27" t="s">
        <v>2260</v>
      </c>
      <c r="B1131" s="27" t="str">
        <f>VLOOKUP(A1131,'Customer Name'!A1130:E3465,4,0)</f>
        <v>Katie</v>
      </c>
      <c r="C1131" s="27">
        <f>VLOOKUP(A1131,Table7[#All],2,0)</f>
        <v>31.78</v>
      </c>
      <c r="D1131" s="27">
        <f>VLOOKUP(A1131,Table7[#All],3,0)</f>
        <v>4.24</v>
      </c>
      <c r="E1131" s="27" t="str">
        <f>VLOOKUP(A1131,Table7[#All],4,0)</f>
        <v>yes</v>
      </c>
      <c r="F1131" s="27" t="str">
        <f>VLOOKUP(A1131,Table7[#All],5,0)</f>
        <v>No</v>
      </c>
      <c r="G1131" s="27" t="str">
        <f>VLOOKUP(A1131,Table7[#All],6,0)</f>
        <v>Yes</v>
      </c>
      <c r="H1131" s="27">
        <f>VLOOKUP(A1131,'Medical Examination'!A1130:M3465,11,0)</f>
        <v>1</v>
      </c>
      <c r="I1131" s="27" t="str">
        <f>VLOOKUP(A1131,'Medical Examination'!A1130:M3465,10,0)</f>
        <v>No</v>
      </c>
      <c r="J1131" s="27" t="str">
        <f>VLOOKUP(A1131,'Medical Examination'!A1130:M3465,12,0)</f>
        <v>Obesity</v>
      </c>
      <c r="K1131" s="27" t="str">
        <f>VLOOKUP(A1131,'Medical Examination'!A1130:M3465,13,0)</f>
        <v>Normal</v>
      </c>
      <c r="L1131" s="27" t="str">
        <f>VLOOKUP(A1131,'Hospitalisation Details'!A1130:R3473,17,0)</f>
        <v>3-Dec-1983</v>
      </c>
      <c r="M1131" s="28">
        <f>VLOOKUP(A1131,'Hospitalisation Details'!$A$1:$R$2344,6,0)</f>
        <v>9931.9599999999991</v>
      </c>
      <c r="N1131" s="27" t="str">
        <f>VLOOKUP(A1131,'Hospitalisation Details'!$A$1:$R$2344,14,0)</f>
        <v>tier - 2</v>
      </c>
      <c r="O1131" s="27" t="str">
        <f>VLOOKUP(A1131,'Hospitalisation Details'!$A$1:$R$2344,15,0)</f>
        <v>tier - 2</v>
      </c>
      <c r="P1131" s="27" t="str">
        <f>VLOOKUP(A1131,'Hospitalisation Details'!$A$1:$R$2344,16,0)</f>
        <v>R1012</v>
      </c>
      <c r="Q1131" s="37">
        <f>VLOOKUP(A1131,'Hospitalisation Details'!A1130:R3473,18,0)</f>
        <v>39.513322203672786</v>
      </c>
    </row>
    <row r="1132" spans="1:17" x14ac:dyDescent="0.25">
      <c r="A1132" s="27" t="s">
        <v>2262</v>
      </c>
      <c r="B1132" s="27" t="str">
        <f>VLOOKUP(A1132,'Customer Name'!A1131:E3466,4,0)</f>
        <v>.  Rachelle L</v>
      </c>
      <c r="C1132" s="27">
        <f>VLOOKUP(A1132,Table7[#All],2,0)</f>
        <v>32.25</v>
      </c>
      <c r="D1132" s="27">
        <f>VLOOKUP(A1132,Table7[#All],3,0)</f>
        <v>5.36</v>
      </c>
      <c r="E1132" s="27" t="str">
        <f>VLOOKUP(A1132,Table7[#All],4,0)</f>
        <v>yes</v>
      </c>
      <c r="F1132" s="27" t="str">
        <f>VLOOKUP(A1132,Table7[#All],5,0)</f>
        <v>No</v>
      </c>
      <c r="G1132" s="27" t="str">
        <f>VLOOKUP(A1132,Table7[#All],6,0)</f>
        <v>No</v>
      </c>
      <c r="H1132" s="27">
        <f>VLOOKUP(A1132,'Medical Examination'!A1131:M3466,11,0)</f>
        <v>0</v>
      </c>
      <c r="I1132" s="27" t="str">
        <f>VLOOKUP(A1132,'Medical Examination'!A1131:M3466,10,0)</f>
        <v>No</v>
      </c>
      <c r="J1132" s="27" t="str">
        <f>VLOOKUP(A1132,'Medical Examination'!A1131:M3466,12,0)</f>
        <v>Obesity</v>
      </c>
      <c r="K1132" s="27" t="str">
        <f>VLOOKUP(A1132,'Medical Examination'!A1131:M3466,13,0)</f>
        <v>Normal</v>
      </c>
      <c r="L1132" s="27" t="str">
        <f>VLOOKUP(A1132,'Hospitalisation Details'!A1131:R3474,17,0)</f>
        <v>19-Aug-1985</v>
      </c>
      <c r="M1132" s="28">
        <f>VLOOKUP(A1132,'Hospitalisation Details'!$A$1:$R$2344,6,0)</f>
        <v>9930.64</v>
      </c>
      <c r="N1132" s="27" t="str">
        <f>VLOOKUP(A1132,'Hospitalisation Details'!$A$1:$R$2344,14,0)</f>
        <v>tier - 2</v>
      </c>
      <c r="O1132" s="27" t="str">
        <f>VLOOKUP(A1132,'Hospitalisation Details'!$A$1:$R$2344,15,0)</f>
        <v>tier - 3</v>
      </c>
      <c r="P1132" s="27" t="str">
        <f>VLOOKUP(A1132,'Hospitalisation Details'!$A$1:$R$2344,16,0)</f>
        <v>R1025</v>
      </c>
      <c r="Q1132" s="37">
        <f>VLOOKUP(A1132,'Hospitalisation Details'!A1131:R3474,18,0)</f>
        <v>37.803496208930078</v>
      </c>
    </row>
    <row r="1133" spans="1:17" x14ac:dyDescent="0.25">
      <c r="A1133" s="27" t="s">
        <v>2264</v>
      </c>
      <c r="B1133" s="27" t="str">
        <f>VLOOKUP(A1133,'Customer Name'!A1132:E3467,4,0)</f>
        <v>Colleen</v>
      </c>
      <c r="C1133" s="27">
        <f>VLOOKUP(A1133,Table7[#All],2,0)</f>
        <v>30.114999999999998</v>
      </c>
      <c r="D1133" s="27">
        <f>VLOOKUP(A1133,Table7[#All],3,0)</f>
        <v>4.99</v>
      </c>
      <c r="E1133" s="27" t="str">
        <f>VLOOKUP(A1133,Table7[#All],4,0)</f>
        <v>No</v>
      </c>
      <c r="F1133" s="27" t="str">
        <f>VLOOKUP(A1133,Table7[#All],5,0)</f>
        <v>No</v>
      </c>
      <c r="G1133" s="27" t="str">
        <f>VLOOKUP(A1133,Table7[#All],6,0)</f>
        <v>No</v>
      </c>
      <c r="H1133" s="27">
        <f>VLOOKUP(A1133,'Medical Examination'!A1132:M3467,11,0)</f>
        <v>2</v>
      </c>
      <c r="I1133" s="27" t="str">
        <f>VLOOKUP(A1133,'Medical Examination'!A1132:M3467,10,0)</f>
        <v>No</v>
      </c>
      <c r="J1133" s="27" t="str">
        <f>VLOOKUP(A1133,'Medical Examination'!A1132:M3467,12,0)</f>
        <v>Obesity</v>
      </c>
      <c r="K1133" s="27" t="str">
        <f>VLOOKUP(A1133,'Medical Examination'!A1132:M3467,13,0)</f>
        <v>Normal</v>
      </c>
      <c r="L1133" s="27" t="str">
        <f>VLOOKUP(A1133,'Hospitalisation Details'!A1132:R3475,17,0)</f>
        <v>14-Sep-1972</v>
      </c>
      <c r="M1133" s="28">
        <f>VLOOKUP(A1133,'Hospitalisation Details'!$A$1:$R$2344,6,0)</f>
        <v>9910.36</v>
      </c>
      <c r="N1133" s="27" t="str">
        <f>VLOOKUP(A1133,'Hospitalisation Details'!$A$1:$R$2344,14,0)</f>
        <v>tier - 2</v>
      </c>
      <c r="O1133" s="27" t="str">
        <f>VLOOKUP(A1133,'Hospitalisation Details'!$A$1:$R$2344,15,0)</f>
        <v>tier - 3</v>
      </c>
      <c r="P1133" s="27" t="str">
        <f>VLOOKUP(A1133,'Hospitalisation Details'!$A$1:$R$2344,16,0)</f>
        <v>R1012</v>
      </c>
      <c r="Q1133" s="37">
        <f>VLOOKUP(A1133,'Hospitalisation Details'!A1132:R3475,18,0)</f>
        <v>50.729637234770706</v>
      </c>
    </row>
    <row r="1134" spans="1:17" x14ac:dyDescent="0.25">
      <c r="A1134" s="27" t="s">
        <v>2266</v>
      </c>
      <c r="B1134" s="27" t="str">
        <f>VLOOKUP(A1134,'Customer Name'!A1133:E3468,4,0)</f>
        <v>Gregory A</v>
      </c>
      <c r="C1134" s="27">
        <f>VLOOKUP(A1134,Table7[#All],2,0)</f>
        <v>22.41</v>
      </c>
      <c r="D1134" s="27">
        <f>VLOOKUP(A1134,Table7[#All],3,0)</f>
        <v>8.68</v>
      </c>
      <c r="E1134" s="27" t="str">
        <f>VLOOKUP(A1134,Table7[#All],4,0)</f>
        <v>No</v>
      </c>
      <c r="F1134" s="27" t="str">
        <f>VLOOKUP(A1134,Table7[#All],5,0)</f>
        <v>No</v>
      </c>
      <c r="G1134" s="27" t="str">
        <f>VLOOKUP(A1134,Table7[#All],6,0)</f>
        <v>No</v>
      </c>
      <c r="H1134" s="27">
        <f>VLOOKUP(A1134,'Medical Examination'!A1133:M3468,11,0)</f>
        <v>0</v>
      </c>
      <c r="I1134" s="27" t="str">
        <f>VLOOKUP(A1134,'Medical Examination'!A1133:M3468,10,0)</f>
        <v>No</v>
      </c>
      <c r="J1134" s="27" t="str">
        <f>VLOOKUP(A1134,'Medical Examination'!A1133:M3468,12,0)</f>
        <v>Normal Weight</v>
      </c>
      <c r="K1134" s="27" t="str">
        <f>VLOOKUP(A1134,'Medical Examination'!A1133:M3468,13,0)</f>
        <v>Diabetes</v>
      </c>
      <c r="L1134" s="27" t="str">
        <f>VLOOKUP(A1134,'Hospitalisation Details'!A1133:R3476,17,0)</f>
        <v>17-Aug-1962</v>
      </c>
      <c r="M1134" s="28">
        <f>VLOOKUP(A1134,'Hospitalisation Details'!$A$1:$R$2344,6,0)</f>
        <v>9907.83</v>
      </c>
      <c r="N1134" s="27" t="str">
        <f>VLOOKUP(A1134,'Hospitalisation Details'!$A$1:$R$2344,14,0)</f>
        <v>tier - 3</v>
      </c>
      <c r="O1134" s="27" t="str">
        <f>VLOOKUP(A1134,'Hospitalisation Details'!$A$1:$R$2344,15,0)</f>
        <v>tier - 2</v>
      </c>
      <c r="P1134" s="27" t="str">
        <f>VLOOKUP(A1134,'Hospitalisation Details'!$A$1:$R$2344,16,0)</f>
        <v>R1013</v>
      </c>
      <c r="Q1134" s="37">
        <f>VLOOKUP(A1134,'Hospitalisation Details'!A1133:R3476,18,0)</f>
        <v>60.809008611172445</v>
      </c>
    </row>
    <row r="1135" spans="1:17" x14ac:dyDescent="0.25">
      <c r="A1135" s="27" t="s">
        <v>2268</v>
      </c>
      <c r="B1135" s="27" t="str">
        <f>VLOOKUP(A1135,'Customer Name'!A1134:E3469,4,0)</f>
        <v>Lara</v>
      </c>
      <c r="C1135" s="27">
        <f>VLOOKUP(A1135,Table7[#All],2,0)</f>
        <v>45.72</v>
      </c>
      <c r="D1135" s="27">
        <f>VLOOKUP(A1135,Table7[#All],3,0)</f>
        <v>4.2300000000000004</v>
      </c>
      <c r="E1135" s="27" t="str">
        <f>VLOOKUP(A1135,Table7[#All],4,0)</f>
        <v>yes</v>
      </c>
      <c r="F1135" s="27" t="str">
        <f>VLOOKUP(A1135,Table7[#All],5,0)</f>
        <v>No</v>
      </c>
      <c r="G1135" s="27" t="str">
        <f>VLOOKUP(A1135,Table7[#All],6,0)</f>
        <v>No</v>
      </c>
      <c r="H1135" s="27">
        <f>VLOOKUP(A1135,'Medical Examination'!A1134:M3469,11,0)</f>
        <v>0</v>
      </c>
      <c r="I1135" s="27" t="str">
        <f>VLOOKUP(A1135,'Medical Examination'!A1134:M3469,10,0)</f>
        <v>No</v>
      </c>
      <c r="J1135" s="27" t="str">
        <f>VLOOKUP(A1135,'Medical Examination'!A1134:M3469,12,0)</f>
        <v>Obesity</v>
      </c>
      <c r="K1135" s="27" t="str">
        <f>VLOOKUP(A1135,'Medical Examination'!A1134:M3469,13,0)</f>
        <v>Normal</v>
      </c>
      <c r="L1135" s="27" t="str">
        <f>VLOOKUP(A1135,'Hospitalisation Details'!A1134:R3477,17,0)</f>
        <v>8-Jul-1996</v>
      </c>
      <c r="M1135" s="28">
        <f>VLOOKUP(A1135,'Hospitalisation Details'!$A$1:$R$2344,6,0)</f>
        <v>9894.69</v>
      </c>
      <c r="N1135" s="27" t="str">
        <f>VLOOKUP(A1135,'Hospitalisation Details'!$A$1:$R$2344,14,0)</f>
        <v>tier - 2</v>
      </c>
      <c r="O1135" s="27" t="str">
        <f>VLOOKUP(A1135,'Hospitalisation Details'!$A$1:$R$2344,15,0)</f>
        <v>tier - 3</v>
      </c>
      <c r="P1135" s="27" t="str">
        <f>VLOOKUP(A1135,'Hospitalisation Details'!$A$1:$R$2344,16,0)</f>
        <v>R1012</v>
      </c>
      <c r="Q1135" s="37">
        <f>VLOOKUP(A1135,'Hospitalisation Details'!A1134:R3477,18,0)</f>
        <v>26.915811088295687</v>
      </c>
    </row>
    <row r="1136" spans="1:17" x14ac:dyDescent="0.25">
      <c r="A1136" s="27" t="s">
        <v>2270</v>
      </c>
      <c r="B1136" s="27" t="str">
        <f>VLOOKUP(A1136,'Customer Name'!A1135:E3470,4,0)</f>
        <v>Megan</v>
      </c>
      <c r="C1136" s="27">
        <f>VLOOKUP(A1136,Table7[#All],2,0)</f>
        <v>25</v>
      </c>
      <c r="D1136" s="27">
        <f>VLOOKUP(A1136,Table7[#All],3,0)</f>
        <v>5.32</v>
      </c>
      <c r="E1136" s="27" t="str">
        <f>VLOOKUP(A1136,Table7[#All],4,0)</f>
        <v>yes</v>
      </c>
      <c r="F1136" s="27" t="str">
        <f>VLOOKUP(A1136,Table7[#All],5,0)</f>
        <v>No</v>
      </c>
      <c r="G1136" s="27" t="str">
        <f>VLOOKUP(A1136,Table7[#All],6,0)</f>
        <v>No</v>
      </c>
      <c r="H1136" s="27">
        <f>VLOOKUP(A1136,'Medical Examination'!A1135:M3470,11,0)</f>
        <v>2</v>
      </c>
      <c r="I1136" s="27" t="str">
        <f>VLOOKUP(A1136,'Medical Examination'!A1135:M3470,10,0)</f>
        <v>No</v>
      </c>
      <c r="J1136" s="27" t="str">
        <f>VLOOKUP(A1136,'Medical Examination'!A1135:M3470,12,0)</f>
        <v>Overweight</v>
      </c>
      <c r="K1136" s="27" t="str">
        <f>VLOOKUP(A1136,'Medical Examination'!A1135:M3470,13,0)</f>
        <v>Normal</v>
      </c>
      <c r="L1136" s="27" t="str">
        <f>VLOOKUP(A1136,'Hospitalisation Details'!A1135:R3478,17,0)</f>
        <v>5-Nov-1966</v>
      </c>
      <c r="M1136" s="28">
        <f>VLOOKUP(A1136,'Hospitalisation Details'!$A$1:$R$2344,6,0)</f>
        <v>9890.23</v>
      </c>
      <c r="N1136" s="27" t="str">
        <f>VLOOKUP(A1136,'Hospitalisation Details'!$A$1:$R$2344,14,0)</f>
        <v>tier - 3</v>
      </c>
      <c r="O1136" s="27" t="str">
        <f>VLOOKUP(A1136,'Hospitalisation Details'!$A$1:$R$2344,15,0)</f>
        <v>tier - 3</v>
      </c>
      <c r="P1136" s="27" t="str">
        <f>VLOOKUP(A1136,'Hospitalisation Details'!$A$1:$R$2344,16,0)</f>
        <v>R1013</v>
      </c>
      <c r="Q1136" s="37">
        <f>VLOOKUP(A1136,'Hospitalisation Details'!A1135:R3478,18,0)</f>
        <v>56.589973564954683</v>
      </c>
    </row>
    <row r="1137" spans="1:17" x14ac:dyDescent="0.25">
      <c r="A1137" s="27" t="s">
        <v>2272</v>
      </c>
      <c r="B1137" s="27" t="str">
        <f>VLOOKUP(A1137,'Customer Name'!A1136:E3471,4,0)</f>
        <v>Sara</v>
      </c>
      <c r="C1137" s="27">
        <f>VLOOKUP(A1137,Table7[#All],2,0)</f>
        <v>39.5</v>
      </c>
      <c r="D1137" s="27">
        <f>VLOOKUP(A1137,Table7[#All],3,0)</f>
        <v>6.66</v>
      </c>
      <c r="E1137" s="27" t="str">
        <f>VLOOKUP(A1137,Table7[#All],4,0)</f>
        <v>No</v>
      </c>
      <c r="F1137" s="27" t="str">
        <f>VLOOKUP(A1137,Table7[#All],5,0)</f>
        <v>No</v>
      </c>
      <c r="G1137" s="27" t="str">
        <f>VLOOKUP(A1137,Table7[#All],6,0)</f>
        <v>No</v>
      </c>
      <c r="H1137" s="27">
        <f>VLOOKUP(A1137,'Medical Examination'!A1136:M3471,11,0)</f>
        <v>0</v>
      </c>
      <c r="I1137" s="27" t="str">
        <f>VLOOKUP(A1137,'Medical Examination'!A1136:M3471,10,0)</f>
        <v>No</v>
      </c>
      <c r="J1137" s="27" t="str">
        <f>VLOOKUP(A1137,'Medical Examination'!A1136:M3471,12,0)</f>
        <v>Obesity</v>
      </c>
      <c r="K1137" s="27" t="str">
        <f>VLOOKUP(A1137,'Medical Examination'!A1136:M3471,13,0)</f>
        <v>Diabetes</v>
      </c>
      <c r="L1137" s="27" t="str">
        <f>VLOOKUP(A1137,'Hospitalisation Details'!A1136:R3479,17,0)</f>
        <v>8-Nov-1971</v>
      </c>
      <c r="M1137" s="28">
        <f>VLOOKUP(A1137,'Hospitalisation Details'!$A$1:$R$2344,6,0)</f>
        <v>9880.07</v>
      </c>
      <c r="N1137" s="27" t="str">
        <f>VLOOKUP(A1137,'Hospitalisation Details'!$A$1:$R$2344,14,0)</f>
        <v>tier - 2</v>
      </c>
      <c r="O1137" s="27" t="str">
        <f>VLOOKUP(A1137,'Hospitalisation Details'!$A$1:$R$2344,15,0)</f>
        <v>tier - 3</v>
      </c>
      <c r="P1137" s="27" t="str">
        <f>VLOOKUP(A1137,'Hospitalisation Details'!$A$1:$R$2344,16,0)</f>
        <v>R1011</v>
      </c>
      <c r="Q1137" s="37">
        <f>VLOOKUP(A1137,'Hospitalisation Details'!A1136:R3479,18,0)</f>
        <v>51.581774976753792</v>
      </c>
    </row>
    <row r="1138" spans="1:17" x14ac:dyDescent="0.25">
      <c r="A1138" s="27" t="s">
        <v>2274</v>
      </c>
      <c r="B1138" s="27" t="str">
        <f>VLOOKUP(A1138,'Customer Name'!A1137:E3472,4,0)</f>
        <v>Lucie J.</v>
      </c>
      <c r="C1138" s="27">
        <f>VLOOKUP(A1138,Table7[#All],2,0)</f>
        <v>37.729999999999997</v>
      </c>
      <c r="D1138" s="27">
        <f>VLOOKUP(A1138,Table7[#All],3,0)</f>
        <v>7.4</v>
      </c>
      <c r="E1138" s="27" t="str">
        <f>VLOOKUP(A1138,Table7[#All],4,0)</f>
        <v>No</v>
      </c>
      <c r="F1138" s="27" t="str">
        <f>VLOOKUP(A1138,Table7[#All],5,0)</f>
        <v>No</v>
      </c>
      <c r="G1138" s="27" t="str">
        <f>VLOOKUP(A1138,Table7[#All],6,0)</f>
        <v>No</v>
      </c>
      <c r="H1138" s="27">
        <f>VLOOKUP(A1138,'Medical Examination'!A1137:M3472,11,0)</f>
        <v>0</v>
      </c>
      <c r="I1138" s="27" t="str">
        <f>VLOOKUP(A1138,'Medical Examination'!A1137:M3472,10,0)</f>
        <v>No</v>
      </c>
      <c r="J1138" s="27" t="str">
        <f>VLOOKUP(A1138,'Medical Examination'!A1137:M3472,12,0)</f>
        <v>Obesity</v>
      </c>
      <c r="K1138" s="27" t="str">
        <f>VLOOKUP(A1138,'Medical Examination'!A1137:M3472,13,0)</f>
        <v>Diabetes</v>
      </c>
      <c r="L1138" s="27" t="str">
        <f>VLOOKUP(A1138,'Hospitalisation Details'!A1137:R3480,17,0)</f>
        <v>3-Oct-1971</v>
      </c>
      <c r="M1138" s="28">
        <f>VLOOKUP(A1138,'Hospitalisation Details'!$A$1:$R$2344,6,0)</f>
        <v>9877.61</v>
      </c>
      <c r="N1138" s="27" t="str">
        <f>VLOOKUP(A1138,'Hospitalisation Details'!$A$1:$R$2344,14,0)</f>
        <v>tier - 2</v>
      </c>
      <c r="O1138" s="27" t="str">
        <f>VLOOKUP(A1138,'Hospitalisation Details'!$A$1:$R$2344,15,0)</f>
        <v>tier - 1</v>
      </c>
      <c r="P1138" s="27" t="str">
        <f>VLOOKUP(A1138,'Hospitalisation Details'!$A$1:$R$2344,16,0)</f>
        <v>R1013</v>
      </c>
      <c r="Q1138" s="37">
        <f>VLOOKUP(A1138,'Hospitalisation Details'!A1137:R3480,18,0)</f>
        <v>51.68033887798326</v>
      </c>
    </row>
    <row r="1139" spans="1:17" x14ac:dyDescent="0.25">
      <c r="A1139" s="27" t="s">
        <v>2276</v>
      </c>
      <c r="B1139" s="27" t="str">
        <f>VLOOKUP(A1139,'Customer Name'!A1138:E3473,4,0)</f>
        <v>Elizabeth S.</v>
      </c>
      <c r="C1139" s="27">
        <f>VLOOKUP(A1139,Table7[#All],2,0)</f>
        <v>40.659999999999997</v>
      </c>
      <c r="D1139" s="27">
        <f>VLOOKUP(A1139,Table7[#All],3,0)</f>
        <v>10.08</v>
      </c>
      <c r="E1139" s="27" t="str">
        <f>VLOOKUP(A1139,Table7[#All],4,0)</f>
        <v>No</v>
      </c>
      <c r="F1139" s="27" t="str">
        <f>VLOOKUP(A1139,Table7[#All],5,0)</f>
        <v>No</v>
      </c>
      <c r="G1139" s="27" t="str">
        <f>VLOOKUP(A1139,Table7[#All],6,0)</f>
        <v>No</v>
      </c>
      <c r="H1139" s="27">
        <f>VLOOKUP(A1139,'Medical Examination'!A1138:M3473,11,0)</f>
        <v>0</v>
      </c>
      <c r="I1139" s="27" t="str">
        <f>VLOOKUP(A1139,'Medical Examination'!A1138:M3473,10,0)</f>
        <v>No</v>
      </c>
      <c r="J1139" s="27" t="str">
        <f>VLOOKUP(A1139,'Medical Examination'!A1138:M3473,12,0)</f>
        <v>Obesity</v>
      </c>
      <c r="K1139" s="27" t="str">
        <f>VLOOKUP(A1139,'Medical Examination'!A1138:M3473,13,0)</f>
        <v>Diabetes</v>
      </c>
      <c r="L1139" s="27" t="str">
        <f>VLOOKUP(A1139,'Hospitalisation Details'!A1138:R3481,17,0)</f>
        <v>3-Jul-1971</v>
      </c>
      <c r="M1139" s="28">
        <f>VLOOKUP(A1139,'Hospitalisation Details'!$A$1:$R$2344,6,0)</f>
        <v>9875.68</v>
      </c>
      <c r="N1139" s="27" t="str">
        <f>VLOOKUP(A1139,'Hospitalisation Details'!$A$1:$R$2344,14,0)</f>
        <v>tier - 2</v>
      </c>
      <c r="O1139" s="27" t="str">
        <f>VLOOKUP(A1139,'Hospitalisation Details'!$A$1:$R$2344,15,0)</f>
        <v>tier - 3</v>
      </c>
      <c r="P1139" s="27" t="str">
        <f>VLOOKUP(A1139,'Hospitalisation Details'!$A$1:$R$2344,16,0)</f>
        <v>R1024</v>
      </c>
      <c r="Q1139" s="37">
        <f>VLOOKUP(A1139,'Hospitalisation Details'!A1138:R3481,18,0)</f>
        <v>51.932224403347448</v>
      </c>
    </row>
    <row r="1140" spans="1:17" x14ac:dyDescent="0.25">
      <c r="A1140" s="27" t="s">
        <v>2278</v>
      </c>
      <c r="B1140" s="27" t="str">
        <f>VLOOKUP(A1140,'Customer Name'!A1139:E3474,4,0)</f>
        <v>Carma S</v>
      </c>
      <c r="C1140" s="27">
        <f>VLOOKUP(A1140,Table7[#All],2,0)</f>
        <v>34.200000000000003</v>
      </c>
      <c r="D1140" s="27">
        <f>VLOOKUP(A1140,Table7[#All],3,0)</f>
        <v>8.58</v>
      </c>
      <c r="E1140" s="27" t="str">
        <f>VLOOKUP(A1140,Table7[#All],4,0)</f>
        <v>No</v>
      </c>
      <c r="F1140" s="27" t="str">
        <f>VLOOKUP(A1140,Table7[#All],5,0)</f>
        <v>No</v>
      </c>
      <c r="G1140" s="27" t="str">
        <f>VLOOKUP(A1140,Table7[#All],6,0)</f>
        <v>No</v>
      </c>
      <c r="H1140" s="27">
        <f>VLOOKUP(A1140,'Medical Examination'!A1139:M3474,11,0)</f>
        <v>0</v>
      </c>
      <c r="I1140" s="27" t="str">
        <f>VLOOKUP(A1140,'Medical Examination'!A1139:M3474,10,0)</f>
        <v>No</v>
      </c>
      <c r="J1140" s="27" t="str">
        <f>VLOOKUP(A1140,'Medical Examination'!A1139:M3474,12,0)</f>
        <v>Obesity</v>
      </c>
      <c r="K1140" s="27" t="str">
        <f>VLOOKUP(A1140,'Medical Examination'!A1139:M3474,13,0)</f>
        <v>Diabetes</v>
      </c>
      <c r="L1140" s="27" t="str">
        <f>VLOOKUP(A1140,'Hospitalisation Details'!A1139:R3482,17,0)</f>
        <v>22-Dec-1971</v>
      </c>
      <c r="M1140" s="28">
        <f>VLOOKUP(A1140,'Hospitalisation Details'!$A$1:$R$2344,6,0)</f>
        <v>9872.7000000000007</v>
      </c>
      <c r="N1140" s="27" t="str">
        <f>VLOOKUP(A1140,'Hospitalisation Details'!$A$1:$R$2344,14,0)</f>
        <v>tier - 2</v>
      </c>
      <c r="O1140" s="27" t="str">
        <f>VLOOKUP(A1140,'Hospitalisation Details'!$A$1:$R$2344,15,0)</f>
        <v>tier - 2</v>
      </c>
      <c r="P1140" s="27" t="str">
        <f>VLOOKUP(A1140,'Hospitalisation Details'!$A$1:$R$2344,16,0)</f>
        <v>R1011</v>
      </c>
      <c r="Q1140" s="37">
        <f>VLOOKUP(A1140,'Hospitalisation Details'!A1139:R3482,18,0)</f>
        <v>51.461307986362222</v>
      </c>
    </row>
    <row r="1141" spans="1:17" x14ac:dyDescent="0.25">
      <c r="A1141" s="27" t="s">
        <v>2280</v>
      </c>
      <c r="B1141" s="27" t="str">
        <f>VLOOKUP(A1141,'Customer Name'!A1140:E3475,4,0)</f>
        <v>Ryan</v>
      </c>
      <c r="C1141" s="27">
        <f>VLOOKUP(A1141,Table7[#All],2,0)</f>
        <v>46.51</v>
      </c>
      <c r="D1141" s="27">
        <f>VLOOKUP(A1141,Table7[#All],3,0)</f>
        <v>5.84</v>
      </c>
      <c r="E1141" s="27" t="str">
        <f>VLOOKUP(A1141,Table7[#All],4,0)</f>
        <v>No</v>
      </c>
      <c r="F1141" s="27" t="str">
        <f>VLOOKUP(A1141,Table7[#All],5,0)</f>
        <v>No</v>
      </c>
      <c r="G1141" s="27" t="str">
        <f>VLOOKUP(A1141,Table7[#All],6,0)</f>
        <v>No</v>
      </c>
      <c r="H1141" s="27">
        <f>VLOOKUP(A1141,'Medical Examination'!A1140:M3475,11,0)</f>
        <v>1</v>
      </c>
      <c r="I1141" s="27" t="str">
        <f>VLOOKUP(A1141,'Medical Examination'!A1140:M3475,10,0)</f>
        <v>No</v>
      </c>
      <c r="J1141" s="27" t="str">
        <f>VLOOKUP(A1141,'Medical Examination'!A1140:M3475,12,0)</f>
        <v>Obesity</v>
      </c>
      <c r="K1141" s="27" t="str">
        <f>VLOOKUP(A1141,'Medical Examination'!A1140:M3475,13,0)</f>
        <v>Prediabetes</v>
      </c>
      <c r="L1141" s="27" t="str">
        <f>VLOOKUP(A1141,'Hospitalisation Details'!A1140:R3483,17,0)</f>
        <v>6-Jul-1998</v>
      </c>
      <c r="M1141" s="28">
        <f>VLOOKUP(A1141,'Hospitalisation Details'!$A$1:$R$2344,6,0)</f>
        <v>9870.59</v>
      </c>
      <c r="N1141" s="27" t="str">
        <f>VLOOKUP(A1141,'Hospitalisation Details'!$A$1:$R$2344,14,0)</f>
        <v>tier - 2</v>
      </c>
      <c r="O1141" s="27" t="str">
        <f>VLOOKUP(A1141,'Hospitalisation Details'!$A$1:$R$2344,15,0)</f>
        <v>tier - 2</v>
      </c>
      <c r="P1141" s="27" t="str">
        <f>VLOOKUP(A1141,'Hospitalisation Details'!$A$1:$R$2344,16,0)</f>
        <v>R1023</v>
      </c>
      <c r="Q1141" s="37">
        <f>VLOOKUP(A1141,'Hospitalisation Details'!A1140:R3483,18,0)</f>
        <v>24.92396798652064</v>
      </c>
    </row>
    <row r="1142" spans="1:17" x14ac:dyDescent="0.25">
      <c r="A1142" s="27" t="s">
        <v>2282</v>
      </c>
      <c r="B1142" s="27" t="str">
        <f>VLOOKUP(A1142,'Customer Name'!A1141:E3476,4,0)</f>
        <v>Daniel</v>
      </c>
      <c r="C1142" s="27">
        <f>VLOOKUP(A1142,Table7[#All],2,0)</f>
        <v>28.88</v>
      </c>
      <c r="D1142" s="27">
        <f>VLOOKUP(A1142,Table7[#All],3,0)</f>
        <v>4.8600000000000003</v>
      </c>
      <c r="E1142" s="27" t="str">
        <f>VLOOKUP(A1142,Table7[#All],4,0)</f>
        <v>yes</v>
      </c>
      <c r="F1142" s="27" t="str">
        <f>VLOOKUP(A1142,Table7[#All],5,0)</f>
        <v>No</v>
      </c>
      <c r="G1142" s="27" t="str">
        <f>VLOOKUP(A1142,Table7[#All],6,0)</f>
        <v>Yes</v>
      </c>
      <c r="H1142" s="27">
        <f>VLOOKUP(A1142,'Medical Examination'!A1141:M3476,11,0)</f>
        <v>1</v>
      </c>
      <c r="I1142" s="27" t="str">
        <f>VLOOKUP(A1142,'Medical Examination'!A1141:M3476,10,0)</f>
        <v>No</v>
      </c>
      <c r="J1142" s="27" t="str">
        <f>VLOOKUP(A1142,'Medical Examination'!A1141:M3476,12,0)</f>
        <v>Overweight</v>
      </c>
      <c r="K1142" s="27" t="str">
        <f>VLOOKUP(A1142,'Medical Examination'!A1141:M3476,13,0)</f>
        <v>Normal</v>
      </c>
      <c r="L1142" s="27" t="str">
        <f>VLOOKUP(A1142,'Hospitalisation Details'!A1141:R3484,17,0)</f>
        <v>13-Aug-1969</v>
      </c>
      <c r="M1142" s="28">
        <f>VLOOKUP(A1142,'Hospitalisation Details'!$A$1:$R$2344,6,0)</f>
        <v>9869.81</v>
      </c>
      <c r="N1142" s="27" t="str">
        <f>VLOOKUP(A1142,'Hospitalisation Details'!$A$1:$R$2344,14,0)</f>
        <v>tier - 3</v>
      </c>
      <c r="O1142" s="27" t="str">
        <f>VLOOKUP(A1142,'Hospitalisation Details'!$A$1:$R$2344,15,0)</f>
        <v>tier - 3</v>
      </c>
      <c r="P1142" s="27" t="str">
        <f>VLOOKUP(A1142,'Hospitalisation Details'!$A$1:$R$2344,16,0)</f>
        <v>R1012</v>
      </c>
      <c r="Q1142" s="37">
        <f>VLOOKUP(A1142,'Hospitalisation Details'!A1141:R3484,18,0)</f>
        <v>53.819942254082036</v>
      </c>
    </row>
    <row r="1143" spans="1:17" x14ac:dyDescent="0.25">
      <c r="A1143" s="27" t="s">
        <v>2284</v>
      </c>
      <c r="B1143" s="27" t="str">
        <f>VLOOKUP(A1143,'Customer Name'!A1142:E3477,4,0)</f>
        <v>Sarah</v>
      </c>
      <c r="C1143" s="27">
        <f>VLOOKUP(A1143,Table7[#All],2,0)</f>
        <v>33.914999999999999</v>
      </c>
      <c r="D1143" s="27">
        <f>VLOOKUP(A1143,Table7[#All],3,0)</f>
        <v>11.52</v>
      </c>
      <c r="E1143" s="27" t="str">
        <f>VLOOKUP(A1143,Table7[#All],4,0)</f>
        <v>No</v>
      </c>
      <c r="F1143" s="27" t="str">
        <f>VLOOKUP(A1143,Table7[#All],5,0)</f>
        <v>No</v>
      </c>
      <c r="G1143" s="27" t="str">
        <f>VLOOKUP(A1143,Table7[#All],6,0)</f>
        <v>No</v>
      </c>
      <c r="H1143" s="27">
        <f>VLOOKUP(A1143,'Medical Examination'!A1142:M3477,11,0)</f>
        <v>0</v>
      </c>
      <c r="I1143" s="27" t="str">
        <f>VLOOKUP(A1143,'Medical Examination'!A1142:M3477,10,0)</f>
        <v>No</v>
      </c>
      <c r="J1143" s="27" t="str">
        <f>VLOOKUP(A1143,'Medical Examination'!A1142:M3477,12,0)</f>
        <v>Obesity</v>
      </c>
      <c r="K1143" s="27" t="str">
        <f>VLOOKUP(A1143,'Medical Examination'!A1142:M3477,13,0)</f>
        <v>Diabetes</v>
      </c>
      <c r="L1143" s="27" t="str">
        <f>VLOOKUP(A1143,'Hospitalisation Details'!A1142:R3485,17,0)</f>
        <v>9-Nov-1971</v>
      </c>
      <c r="M1143" s="28">
        <f>VLOOKUP(A1143,'Hospitalisation Details'!$A$1:$R$2344,6,0)</f>
        <v>9866.2999999999993</v>
      </c>
      <c r="N1143" s="27" t="str">
        <f>VLOOKUP(A1143,'Hospitalisation Details'!$A$1:$R$2344,14,0)</f>
        <v>tier - 2</v>
      </c>
      <c r="O1143" s="27" t="str">
        <f>VLOOKUP(A1143,'Hospitalisation Details'!$A$1:$R$2344,15,0)</f>
        <v>tier - 3</v>
      </c>
      <c r="P1143" s="27" t="str">
        <f>VLOOKUP(A1143,'Hospitalisation Details'!$A$1:$R$2344,16,0)</f>
        <v>R1024</v>
      </c>
      <c r="Q1143" s="37">
        <f>VLOOKUP(A1143,'Hospitalisation Details'!A1142:R3485,18,0)</f>
        <v>51.57903709060853</v>
      </c>
    </row>
    <row r="1144" spans="1:17" x14ac:dyDescent="0.25">
      <c r="A1144" s="27" t="s">
        <v>2286</v>
      </c>
      <c r="B1144" s="27" t="str">
        <f>VLOOKUP(A1144,'Customer Name'!A1143:E3478,4,0)</f>
        <v>Matthew J</v>
      </c>
      <c r="C1144" s="27">
        <f>VLOOKUP(A1144,Table7[#All],2,0)</f>
        <v>24.32</v>
      </c>
      <c r="D1144" s="27">
        <f>VLOOKUP(A1144,Table7[#All],3,0)</f>
        <v>6.15</v>
      </c>
      <c r="E1144" s="27" t="str">
        <f>VLOOKUP(A1144,Table7[#All],4,0)</f>
        <v>yes</v>
      </c>
      <c r="F1144" s="27" t="str">
        <f>VLOOKUP(A1144,Table7[#All],5,0)</f>
        <v>No</v>
      </c>
      <c r="G1144" s="27" t="str">
        <f>VLOOKUP(A1144,Table7[#All],6,0)</f>
        <v>Yes</v>
      </c>
      <c r="H1144" s="27">
        <f>VLOOKUP(A1144,'Medical Examination'!A1143:M3478,11,0)</f>
        <v>1</v>
      </c>
      <c r="I1144" s="27" t="str">
        <f>VLOOKUP(A1144,'Medical Examination'!A1143:M3478,10,0)</f>
        <v>No</v>
      </c>
      <c r="J1144" s="27" t="str">
        <f>VLOOKUP(A1144,'Medical Examination'!A1143:M3478,12,0)</f>
        <v>Normal Weight</v>
      </c>
      <c r="K1144" s="27" t="str">
        <f>VLOOKUP(A1144,'Medical Examination'!A1143:M3478,13,0)</f>
        <v>Prediabetes</v>
      </c>
      <c r="L1144" s="27" t="str">
        <f>VLOOKUP(A1144,'Hospitalisation Details'!A1143:R3486,17,0)</f>
        <v>20-Oct-1969</v>
      </c>
      <c r="M1144" s="28">
        <f>VLOOKUP(A1144,'Hospitalisation Details'!$A$1:$R$2344,6,0)</f>
        <v>9863.4699999999993</v>
      </c>
      <c r="N1144" s="27" t="str">
        <f>VLOOKUP(A1144,'Hospitalisation Details'!$A$1:$R$2344,14,0)</f>
        <v>tier - 3</v>
      </c>
      <c r="O1144" s="27" t="str">
        <f>VLOOKUP(A1144,'Hospitalisation Details'!$A$1:$R$2344,15,0)</f>
        <v>tier - 3</v>
      </c>
      <c r="P1144" s="27" t="str">
        <f>VLOOKUP(A1144,'Hospitalisation Details'!$A$1:$R$2344,16,0)</f>
        <v>R1012</v>
      </c>
      <c r="Q1144" s="37">
        <f>VLOOKUP(A1144,'Hospitalisation Details'!A1143:R3486,18,0)</f>
        <v>53.633761449621666</v>
      </c>
    </row>
    <row r="1145" spans="1:17" x14ac:dyDescent="0.25">
      <c r="A1145" s="27" t="s">
        <v>2288</v>
      </c>
      <c r="B1145" s="27" t="str">
        <f>VLOOKUP(A1145,'Customer Name'!A1144:E3479,4,0)</f>
        <v>Francesca</v>
      </c>
      <c r="C1145" s="27">
        <f>VLOOKUP(A1145,Table7[#All],2,0)</f>
        <v>25.8</v>
      </c>
      <c r="D1145" s="27">
        <f>VLOOKUP(A1145,Table7[#All],3,0)</f>
        <v>9.94</v>
      </c>
      <c r="E1145" s="27" t="str">
        <f>VLOOKUP(A1145,Table7[#All],4,0)</f>
        <v>No</v>
      </c>
      <c r="F1145" s="27" t="str">
        <f>VLOOKUP(A1145,Table7[#All],5,0)</f>
        <v>No</v>
      </c>
      <c r="G1145" s="27" t="str">
        <f>VLOOKUP(A1145,Table7[#All],6,0)</f>
        <v>No</v>
      </c>
      <c r="H1145" s="27">
        <f>VLOOKUP(A1145,'Medical Examination'!A1144:M3479,11,0)</f>
        <v>0</v>
      </c>
      <c r="I1145" s="27" t="str">
        <f>VLOOKUP(A1145,'Medical Examination'!A1144:M3479,10,0)</f>
        <v>No</v>
      </c>
      <c r="J1145" s="27" t="str">
        <f>VLOOKUP(A1145,'Medical Examination'!A1144:M3479,12,0)</f>
        <v>Overweight</v>
      </c>
      <c r="K1145" s="27" t="str">
        <f>VLOOKUP(A1145,'Medical Examination'!A1144:M3479,13,0)</f>
        <v>Diabetes</v>
      </c>
      <c r="L1145" s="27" t="str">
        <f>VLOOKUP(A1145,'Hospitalisation Details'!A1144:R3487,17,0)</f>
        <v>17-Jul-1971</v>
      </c>
      <c r="M1145" s="28">
        <f>VLOOKUP(A1145,'Hospitalisation Details'!$A$1:$R$2344,6,0)</f>
        <v>9861.0300000000007</v>
      </c>
      <c r="N1145" s="27" t="str">
        <f>VLOOKUP(A1145,'Hospitalisation Details'!$A$1:$R$2344,14,0)</f>
        <v>tier - 2</v>
      </c>
      <c r="O1145" s="27" t="str">
        <f>VLOOKUP(A1145,'Hospitalisation Details'!$A$1:$R$2344,15,0)</f>
        <v>tier - 2</v>
      </c>
      <c r="P1145" s="27" t="str">
        <f>VLOOKUP(A1145,'Hospitalisation Details'!$A$1:$R$2344,16,0)</f>
        <v>R1011</v>
      </c>
      <c r="Q1145" s="37">
        <f>VLOOKUP(A1145,'Hospitalisation Details'!A1144:R3487,18,0)</f>
        <v>51.893893997313768</v>
      </c>
    </row>
    <row r="1146" spans="1:17" x14ac:dyDescent="0.25">
      <c r="A1146" s="27" t="s">
        <v>2290</v>
      </c>
      <c r="B1146" s="27" t="str">
        <f>VLOOKUP(A1146,'Customer Name'!A1145:E3480,4,0)</f>
        <v>Nicole</v>
      </c>
      <c r="C1146" s="27">
        <f>VLOOKUP(A1146,Table7[#All],2,0)</f>
        <v>21.56</v>
      </c>
      <c r="D1146" s="27">
        <f>VLOOKUP(A1146,Table7[#All],3,0)</f>
        <v>10.56</v>
      </c>
      <c r="E1146" s="27" t="str">
        <f>VLOOKUP(A1146,Table7[#All],4,0)</f>
        <v>No</v>
      </c>
      <c r="F1146" s="27" t="str">
        <f>VLOOKUP(A1146,Table7[#All],5,0)</f>
        <v>No</v>
      </c>
      <c r="G1146" s="27" t="str">
        <f>VLOOKUP(A1146,Table7[#All],6,0)</f>
        <v>No</v>
      </c>
      <c r="H1146" s="27">
        <f>VLOOKUP(A1146,'Medical Examination'!A1145:M3480,11,0)</f>
        <v>0</v>
      </c>
      <c r="I1146" s="27" t="str">
        <f>VLOOKUP(A1146,'Medical Examination'!A1145:M3480,10,0)</f>
        <v>No</v>
      </c>
      <c r="J1146" s="27" t="str">
        <f>VLOOKUP(A1146,'Medical Examination'!A1145:M3480,12,0)</f>
        <v>Normal Weight</v>
      </c>
      <c r="K1146" s="27" t="str">
        <f>VLOOKUP(A1146,'Medical Examination'!A1145:M3480,13,0)</f>
        <v>Diabetes</v>
      </c>
      <c r="L1146" s="27" t="str">
        <f>VLOOKUP(A1146,'Hospitalisation Details'!A1145:R3488,17,0)</f>
        <v>23-Oct-1971</v>
      </c>
      <c r="M1146" s="28">
        <f>VLOOKUP(A1146,'Hospitalisation Details'!$A$1:$R$2344,6,0)</f>
        <v>9855.1299999999992</v>
      </c>
      <c r="N1146" s="27" t="str">
        <f>VLOOKUP(A1146,'Hospitalisation Details'!$A$1:$R$2344,14,0)</f>
        <v>tier - 2</v>
      </c>
      <c r="O1146" s="27" t="str">
        <f>VLOOKUP(A1146,'Hospitalisation Details'!$A$1:$R$2344,15,0)</f>
        <v>tier - 3</v>
      </c>
      <c r="P1146" s="27" t="str">
        <f>VLOOKUP(A1146,'Hospitalisation Details'!$A$1:$R$2344,16,0)</f>
        <v>R1013</v>
      </c>
      <c r="Q1146" s="37">
        <f>VLOOKUP(A1146,'Hospitalisation Details'!A1145:R3488,18,0)</f>
        <v>51.625581155078002</v>
      </c>
    </row>
    <row r="1147" spans="1:17" x14ac:dyDescent="0.25">
      <c r="A1147" s="27" t="s">
        <v>2292</v>
      </c>
      <c r="B1147" s="27" t="str">
        <f>VLOOKUP(A1147,'Customer Name'!A1146:E3481,4,0)</f>
        <v>Toshiyuki</v>
      </c>
      <c r="C1147" s="27">
        <f>VLOOKUP(A1147,Table7[#All],2,0)</f>
        <v>31.6</v>
      </c>
      <c r="D1147" s="27">
        <f>VLOOKUP(A1147,Table7[#All],3,0)</f>
        <v>6.79</v>
      </c>
      <c r="E1147" s="27" t="str">
        <f>VLOOKUP(A1147,Table7[#All],4,0)</f>
        <v>No</v>
      </c>
      <c r="F1147" s="27" t="str">
        <f>VLOOKUP(A1147,Table7[#All],5,0)</f>
        <v>No</v>
      </c>
      <c r="G1147" s="27" t="str">
        <f>VLOOKUP(A1147,Table7[#All],6,0)</f>
        <v>No</v>
      </c>
      <c r="H1147" s="27">
        <f>VLOOKUP(A1147,'Medical Examination'!A1146:M3481,11,0)</f>
        <v>0</v>
      </c>
      <c r="I1147" s="27" t="str">
        <f>VLOOKUP(A1147,'Medical Examination'!A1146:M3481,10,0)</f>
        <v>No</v>
      </c>
      <c r="J1147" s="27" t="str">
        <f>VLOOKUP(A1147,'Medical Examination'!A1146:M3481,12,0)</f>
        <v>Obesity</v>
      </c>
      <c r="K1147" s="27" t="str">
        <f>VLOOKUP(A1147,'Medical Examination'!A1146:M3481,13,0)</f>
        <v>Diabetes</v>
      </c>
      <c r="L1147" s="27" t="str">
        <f>VLOOKUP(A1147,'Hospitalisation Details'!A1146:R3489,17,0)</f>
        <v>4-Nov-1968</v>
      </c>
      <c r="M1147" s="28">
        <f>VLOOKUP(A1147,'Hospitalisation Details'!$A$1:$R$2344,6,0)</f>
        <v>9850.43</v>
      </c>
      <c r="N1147" s="27" t="str">
        <f>VLOOKUP(A1147,'Hospitalisation Details'!$A$1:$R$2344,14,0)</f>
        <v>tier - 3</v>
      </c>
      <c r="O1147" s="27" t="str">
        <f>VLOOKUP(A1147,'Hospitalisation Details'!$A$1:$R$2344,15,0)</f>
        <v>tier - 3</v>
      </c>
      <c r="P1147" s="27" t="str">
        <f>VLOOKUP(A1147,'Hospitalisation Details'!$A$1:$R$2344,16,0)</f>
        <v>R1011</v>
      </c>
      <c r="Q1147" s="37">
        <f>VLOOKUP(A1147,'Hospitalisation Details'!A1146:R3489,18,0)</f>
        <v>54.59000684462697</v>
      </c>
    </row>
    <row r="1148" spans="1:17" x14ac:dyDescent="0.25">
      <c r="A1148" s="27" t="s">
        <v>2294</v>
      </c>
      <c r="B1148" s="27" t="str">
        <f>VLOOKUP(A1148,'Customer Name'!A1147:E3482,4,0)</f>
        <v>Tom L.</v>
      </c>
      <c r="C1148" s="27">
        <f>VLOOKUP(A1148,Table7[#All],2,0)</f>
        <v>42.93</v>
      </c>
      <c r="D1148" s="27">
        <f>VLOOKUP(A1148,Table7[#All],3,0)</f>
        <v>4.8</v>
      </c>
      <c r="E1148" s="27" t="str">
        <f>VLOOKUP(A1148,Table7[#All],4,0)</f>
        <v>No</v>
      </c>
      <c r="F1148" s="27" t="str">
        <f>VLOOKUP(A1148,Table7[#All],5,0)</f>
        <v>No</v>
      </c>
      <c r="G1148" s="27" t="str">
        <f>VLOOKUP(A1148,Table7[#All],6,0)</f>
        <v>No</v>
      </c>
      <c r="H1148" s="27">
        <f>VLOOKUP(A1148,'Medical Examination'!A1147:M3482,11,0)</f>
        <v>1</v>
      </c>
      <c r="I1148" s="27" t="str">
        <f>VLOOKUP(A1148,'Medical Examination'!A1147:M3482,10,0)</f>
        <v>No</v>
      </c>
      <c r="J1148" s="27" t="str">
        <f>VLOOKUP(A1148,'Medical Examination'!A1147:M3482,12,0)</f>
        <v>Obesity</v>
      </c>
      <c r="K1148" s="27" t="str">
        <f>VLOOKUP(A1148,'Medical Examination'!A1147:M3482,13,0)</f>
        <v>Normal</v>
      </c>
      <c r="L1148" s="27" t="str">
        <f>VLOOKUP(A1148,'Hospitalisation Details'!A1147:R3490,17,0)</f>
        <v>13-Aug-1992</v>
      </c>
      <c r="M1148" s="28">
        <f>VLOOKUP(A1148,'Hospitalisation Details'!$A$1:$R$2344,6,0)</f>
        <v>9844.4500000000007</v>
      </c>
      <c r="N1148" s="27" t="str">
        <f>VLOOKUP(A1148,'Hospitalisation Details'!$A$1:$R$2344,14,0)</f>
        <v>tier - 2</v>
      </c>
      <c r="O1148" s="27" t="str">
        <f>VLOOKUP(A1148,'Hospitalisation Details'!$A$1:$R$2344,15,0)</f>
        <v>tier - 1</v>
      </c>
      <c r="P1148" s="27" t="str">
        <f>VLOOKUP(A1148,'Hospitalisation Details'!$A$1:$R$2344,16,0)</f>
        <v>R1012</v>
      </c>
      <c r="Q1148" s="37">
        <f>VLOOKUP(A1148,'Hospitalisation Details'!A1147:R3490,18,0)</f>
        <v>30.817248459958932</v>
      </c>
    </row>
    <row r="1149" spans="1:17" x14ac:dyDescent="0.25">
      <c r="A1149" s="27" t="s">
        <v>2296</v>
      </c>
      <c r="B1149" s="27" t="str">
        <f>VLOOKUP(A1149,'Customer Name'!A1148:E3483,4,0)</f>
        <v>Brian</v>
      </c>
      <c r="C1149" s="27">
        <f>VLOOKUP(A1149,Table7[#All],2,0)</f>
        <v>26.72</v>
      </c>
      <c r="D1149" s="27">
        <f>VLOOKUP(A1149,Table7[#All],3,0)</f>
        <v>5.75</v>
      </c>
      <c r="E1149" s="27" t="str">
        <f>VLOOKUP(A1149,Table7[#All],4,0)</f>
        <v>No</v>
      </c>
      <c r="F1149" s="27" t="str">
        <f>VLOOKUP(A1149,Table7[#All],5,0)</f>
        <v>No</v>
      </c>
      <c r="G1149" s="27" t="str">
        <f>VLOOKUP(A1149,Table7[#All],6,0)</f>
        <v>No</v>
      </c>
      <c r="H1149" s="27">
        <f>VLOOKUP(A1149,'Medical Examination'!A1148:M3483,11,0)</f>
        <v>2</v>
      </c>
      <c r="I1149" s="27" t="str">
        <f>VLOOKUP(A1149,'Medical Examination'!A1148:M3483,10,0)</f>
        <v>No</v>
      </c>
      <c r="J1149" s="27" t="str">
        <f>VLOOKUP(A1149,'Medical Examination'!A1148:M3483,12,0)</f>
        <v>Overweight</v>
      </c>
      <c r="K1149" s="27" t="str">
        <f>VLOOKUP(A1149,'Medical Examination'!A1148:M3483,13,0)</f>
        <v>Prediabetes</v>
      </c>
      <c r="L1149" s="27" t="str">
        <f>VLOOKUP(A1149,'Hospitalisation Details'!A1148:R3491,17,0)</f>
        <v>26-Sep-1972</v>
      </c>
      <c r="M1149" s="28">
        <f>VLOOKUP(A1149,'Hospitalisation Details'!$A$1:$R$2344,6,0)</f>
        <v>9836.2099999999991</v>
      </c>
      <c r="N1149" s="27" t="str">
        <f>VLOOKUP(A1149,'Hospitalisation Details'!$A$1:$R$2344,14,0)</f>
        <v>tier - 2</v>
      </c>
      <c r="O1149" s="27" t="str">
        <f>VLOOKUP(A1149,'Hospitalisation Details'!$A$1:$R$2344,15,0)</f>
        <v>tier - 3</v>
      </c>
      <c r="P1149" s="27" t="str">
        <f>VLOOKUP(A1149,'Hospitalisation Details'!$A$1:$R$2344,16,0)</f>
        <v>R1021</v>
      </c>
      <c r="Q1149" s="37">
        <f>VLOOKUP(A1149,'Hospitalisation Details'!A1148:R3491,18,0)</f>
        <v>50.696783025325118</v>
      </c>
    </row>
    <row r="1150" spans="1:17" x14ac:dyDescent="0.25">
      <c r="A1150" s="27" t="s">
        <v>2298</v>
      </c>
      <c r="B1150" s="27" t="str">
        <f>VLOOKUP(A1150,'Customer Name'!A1149:E3484,4,0)</f>
        <v>Matthew</v>
      </c>
      <c r="C1150" s="27">
        <f>VLOOKUP(A1150,Table7[#All],2,0)</f>
        <v>26.67</v>
      </c>
      <c r="D1150" s="27">
        <f>VLOOKUP(A1150,Table7[#All],3,0)</f>
        <v>5.81</v>
      </c>
      <c r="E1150" s="27" t="str">
        <f>VLOOKUP(A1150,Table7[#All],4,0)</f>
        <v>No</v>
      </c>
      <c r="F1150" s="27" t="str">
        <f>VLOOKUP(A1150,Table7[#All],5,0)</f>
        <v>No</v>
      </c>
      <c r="G1150" s="27" t="str">
        <f>VLOOKUP(A1150,Table7[#All],6,0)</f>
        <v>No</v>
      </c>
      <c r="H1150" s="27">
        <f>VLOOKUP(A1150,'Medical Examination'!A1149:M3484,11,0)</f>
        <v>2</v>
      </c>
      <c r="I1150" s="27" t="str">
        <f>VLOOKUP(A1150,'Medical Examination'!A1149:M3484,10,0)</f>
        <v>No</v>
      </c>
      <c r="J1150" s="27" t="str">
        <f>VLOOKUP(A1150,'Medical Examination'!A1149:M3484,12,0)</f>
        <v>Overweight</v>
      </c>
      <c r="K1150" s="27" t="str">
        <f>VLOOKUP(A1150,'Medical Examination'!A1149:M3484,13,0)</f>
        <v>Prediabetes</v>
      </c>
      <c r="L1150" s="27" t="str">
        <f>VLOOKUP(A1150,'Hospitalisation Details'!A1149:R3492,17,0)</f>
        <v>28-Jun-1972</v>
      </c>
      <c r="M1150" s="28">
        <f>VLOOKUP(A1150,'Hospitalisation Details'!$A$1:$R$2344,6,0)</f>
        <v>9819.25</v>
      </c>
      <c r="N1150" s="27" t="str">
        <f>VLOOKUP(A1150,'Hospitalisation Details'!$A$1:$R$2344,14,0)</f>
        <v>tier - 2</v>
      </c>
      <c r="O1150" s="27" t="str">
        <f>VLOOKUP(A1150,'Hospitalisation Details'!$A$1:$R$2344,15,0)</f>
        <v>tier - 2</v>
      </c>
      <c r="P1150" s="27" t="str">
        <f>VLOOKUP(A1150,'Hospitalisation Details'!$A$1:$R$2344,16,0)</f>
        <v>R1021</v>
      </c>
      <c r="Q1150" s="37">
        <f>VLOOKUP(A1150,'Hospitalisation Details'!A1149:R3492,18,0)</f>
        <v>50.943189596167009</v>
      </c>
    </row>
    <row r="1151" spans="1:17" x14ac:dyDescent="0.25">
      <c r="A1151" s="27" t="s">
        <v>2300</v>
      </c>
      <c r="B1151" s="27" t="str">
        <f>VLOOKUP(A1151,'Customer Name'!A1150:E3485,4,0)</f>
        <v>Julee</v>
      </c>
      <c r="C1151" s="27">
        <f>VLOOKUP(A1151,Table7[#All],2,0)</f>
        <v>42.68</v>
      </c>
      <c r="D1151" s="27">
        <f>VLOOKUP(A1151,Table7[#All],3,0)</f>
        <v>9.2799999999999994</v>
      </c>
      <c r="E1151" s="27" t="str">
        <f>VLOOKUP(A1151,Table7[#All],4,0)</f>
        <v>No</v>
      </c>
      <c r="F1151" s="27" t="str">
        <f>VLOOKUP(A1151,Table7[#All],5,0)</f>
        <v>No</v>
      </c>
      <c r="G1151" s="27" t="str">
        <f>VLOOKUP(A1151,Table7[#All],6,0)</f>
        <v>No</v>
      </c>
      <c r="H1151" s="27">
        <f>VLOOKUP(A1151,'Medical Examination'!A1150:M3485,11,0)</f>
        <v>2</v>
      </c>
      <c r="I1151" s="27" t="str">
        <f>VLOOKUP(A1151,'Medical Examination'!A1150:M3485,10,0)</f>
        <v>No</v>
      </c>
      <c r="J1151" s="27" t="str">
        <f>VLOOKUP(A1151,'Medical Examination'!A1150:M3485,12,0)</f>
        <v>Obesity</v>
      </c>
      <c r="K1151" s="27" t="str">
        <f>VLOOKUP(A1151,'Medical Examination'!A1150:M3485,13,0)</f>
        <v>Diabetes</v>
      </c>
      <c r="L1151" s="27" t="str">
        <f>VLOOKUP(A1151,'Hospitalisation Details'!A1150:R3493,17,0)</f>
        <v>17-Sep-1973</v>
      </c>
      <c r="M1151" s="28">
        <f>VLOOKUP(A1151,'Hospitalisation Details'!$A$1:$R$2344,6,0)</f>
        <v>9800.89</v>
      </c>
      <c r="N1151" s="27" t="str">
        <f>VLOOKUP(A1151,'Hospitalisation Details'!$A$1:$R$2344,14,0)</f>
        <v>tier - 2</v>
      </c>
      <c r="O1151" s="27" t="str">
        <f>VLOOKUP(A1151,'Hospitalisation Details'!$A$1:$R$2344,15,0)</f>
        <v>tier - 1</v>
      </c>
      <c r="P1151" s="27" t="str">
        <f>VLOOKUP(A1151,'Hospitalisation Details'!$A$1:$R$2344,16,0)</f>
        <v>R1013</v>
      </c>
      <c r="Q1151" s="37">
        <f>VLOOKUP(A1151,'Hospitalisation Details'!A1150:R3493,18,0)</f>
        <v>49.724110162667095</v>
      </c>
    </row>
    <row r="1152" spans="1:17" x14ac:dyDescent="0.25">
      <c r="A1152" s="27" t="s">
        <v>2302</v>
      </c>
      <c r="B1152" s="27" t="str">
        <f>VLOOKUP(A1152,'Customer Name'!A1151:E3486,4,0)</f>
        <v>Christopher M.</v>
      </c>
      <c r="C1152" s="27">
        <f>VLOOKUP(A1152,Table7[#All],2,0)</f>
        <v>24.31</v>
      </c>
      <c r="D1152" s="27">
        <f>VLOOKUP(A1152,Table7[#All],3,0)</f>
        <v>6.37</v>
      </c>
      <c r="E1152" s="27" t="str">
        <f>VLOOKUP(A1152,Table7[#All],4,0)</f>
        <v>No</v>
      </c>
      <c r="F1152" s="27" t="str">
        <f>VLOOKUP(A1152,Table7[#All],5,0)</f>
        <v>No</v>
      </c>
      <c r="G1152" s="27" t="str">
        <f>VLOOKUP(A1152,Table7[#All],6,0)</f>
        <v>No</v>
      </c>
      <c r="H1152" s="27">
        <f>VLOOKUP(A1152,'Medical Examination'!A1151:M3486,11,0)</f>
        <v>0</v>
      </c>
      <c r="I1152" s="27" t="str">
        <f>VLOOKUP(A1152,'Medical Examination'!A1151:M3486,10,0)</f>
        <v>No</v>
      </c>
      <c r="J1152" s="27" t="str">
        <f>VLOOKUP(A1152,'Medical Examination'!A1151:M3486,12,0)</f>
        <v>Normal Weight</v>
      </c>
      <c r="K1152" s="27" t="str">
        <f>VLOOKUP(A1152,'Medical Examination'!A1151:M3486,13,0)</f>
        <v>Prediabetes</v>
      </c>
      <c r="L1152" s="27" t="str">
        <f>VLOOKUP(A1152,'Hospitalisation Details'!A1151:R3494,17,0)</f>
        <v>7-Jun-1977</v>
      </c>
      <c r="M1152" s="28">
        <f>VLOOKUP(A1152,'Hospitalisation Details'!$A$1:$R$2344,6,0)</f>
        <v>9788.8700000000008</v>
      </c>
      <c r="N1152" s="27" t="str">
        <f>VLOOKUP(A1152,'Hospitalisation Details'!$A$1:$R$2344,14,0)</f>
        <v>tier - 3</v>
      </c>
      <c r="O1152" s="27" t="str">
        <f>VLOOKUP(A1152,'Hospitalisation Details'!$A$1:$R$2344,15,0)</f>
        <v>tier - 2</v>
      </c>
      <c r="P1152" s="27" t="str">
        <f>VLOOKUP(A1152,'Hospitalisation Details'!$A$1:$R$2344,16,0)</f>
        <v>R1013</v>
      </c>
      <c r="Q1152" s="37">
        <f>VLOOKUP(A1152,'Hospitalisation Details'!A1151:R3494,18,0)</f>
        <v>46.003378771991144</v>
      </c>
    </row>
    <row r="1153" spans="1:17" x14ac:dyDescent="0.25">
      <c r="A1153" s="27" t="s">
        <v>2304</v>
      </c>
      <c r="B1153" s="27" t="str">
        <f>VLOOKUP(A1153,'Customer Name'!A1152:E3487,4,0)</f>
        <v>Ciaran</v>
      </c>
      <c r="C1153" s="27">
        <f>VLOOKUP(A1153,Table7[#All],2,0)</f>
        <v>44.75</v>
      </c>
      <c r="D1153" s="27">
        <f>VLOOKUP(A1153,Table7[#All],3,0)</f>
        <v>5.09</v>
      </c>
      <c r="E1153" s="27" t="str">
        <f>VLOOKUP(A1153,Table7[#All],4,0)</f>
        <v>yes</v>
      </c>
      <c r="F1153" s="27" t="str">
        <f>VLOOKUP(A1153,Table7[#All],5,0)</f>
        <v>No</v>
      </c>
      <c r="G1153" s="27" t="str">
        <f>VLOOKUP(A1153,Table7[#All],6,0)</f>
        <v>No</v>
      </c>
      <c r="H1153" s="27">
        <f>VLOOKUP(A1153,'Medical Examination'!A1152:M3487,11,0)</f>
        <v>0</v>
      </c>
      <c r="I1153" s="27" t="str">
        <f>VLOOKUP(A1153,'Medical Examination'!A1152:M3487,10,0)</f>
        <v>No</v>
      </c>
      <c r="J1153" s="27" t="str">
        <f>VLOOKUP(A1153,'Medical Examination'!A1152:M3487,12,0)</f>
        <v>Obesity</v>
      </c>
      <c r="K1153" s="27" t="str">
        <f>VLOOKUP(A1153,'Medical Examination'!A1152:M3487,13,0)</f>
        <v>Normal</v>
      </c>
      <c r="L1153" s="27" t="str">
        <f>VLOOKUP(A1153,'Hospitalisation Details'!A1152:R3495,17,0)</f>
        <v>8-Aug-1996</v>
      </c>
      <c r="M1153" s="28">
        <f>VLOOKUP(A1153,'Hospitalisation Details'!$A$1:$R$2344,6,0)</f>
        <v>9787.32</v>
      </c>
      <c r="N1153" s="27" t="str">
        <f>VLOOKUP(A1153,'Hospitalisation Details'!$A$1:$R$2344,14,0)</f>
        <v>tier - 2</v>
      </c>
      <c r="O1153" s="27" t="str">
        <f>VLOOKUP(A1153,'Hospitalisation Details'!$A$1:$R$2344,15,0)</f>
        <v>tier - 3</v>
      </c>
      <c r="P1153" s="27" t="str">
        <f>VLOOKUP(A1153,'Hospitalisation Details'!$A$1:$R$2344,16,0)</f>
        <v>R1023</v>
      </c>
      <c r="Q1153" s="37">
        <f>VLOOKUP(A1153,'Hospitalisation Details'!A1152:R3495,18,0)</f>
        <v>26.830937713894592</v>
      </c>
    </row>
    <row r="1154" spans="1:17" x14ac:dyDescent="0.25">
      <c r="A1154" s="27" t="s">
        <v>2306</v>
      </c>
      <c r="B1154" s="27" t="str">
        <f>VLOOKUP(A1154,'Customer Name'!A1153:E3488,4,0)</f>
        <v>Kara</v>
      </c>
      <c r="C1154" s="27">
        <f>VLOOKUP(A1154,Table7[#All],2,0)</f>
        <v>30.78</v>
      </c>
      <c r="D1154" s="27">
        <f>VLOOKUP(A1154,Table7[#All],3,0)</f>
        <v>7.94</v>
      </c>
      <c r="E1154" s="27" t="str">
        <f>VLOOKUP(A1154,Table7[#All],4,0)</f>
        <v>No</v>
      </c>
      <c r="F1154" s="27" t="str">
        <f>VLOOKUP(A1154,Table7[#All],5,0)</f>
        <v>No</v>
      </c>
      <c r="G1154" s="27" t="str">
        <f>VLOOKUP(A1154,Table7[#All],6,0)</f>
        <v>No</v>
      </c>
      <c r="H1154" s="27">
        <f>VLOOKUP(A1154,'Medical Examination'!A1153:M3488,11,0)</f>
        <v>2</v>
      </c>
      <c r="I1154" s="27" t="str">
        <f>VLOOKUP(A1154,'Medical Examination'!A1153:M3488,10,0)</f>
        <v>No</v>
      </c>
      <c r="J1154" s="27" t="str">
        <f>VLOOKUP(A1154,'Medical Examination'!A1153:M3488,12,0)</f>
        <v>Obesity</v>
      </c>
      <c r="K1154" s="27" t="str">
        <f>VLOOKUP(A1154,'Medical Examination'!A1153:M3488,13,0)</f>
        <v>Diabetes</v>
      </c>
      <c r="L1154" s="27" t="str">
        <f>VLOOKUP(A1154,'Hospitalisation Details'!A1153:R3496,17,0)</f>
        <v>7-Jul-1973</v>
      </c>
      <c r="M1154" s="28">
        <f>VLOOKUP(A1154,'Hospitalisation Details'!$A$1:$R$2344,6,0)</f>
        <v>9778.35</v>
      </c>
      <c r="N1154" s="27" t="str">
        <f>VLOOKUP(A1154,'Hospitalisation Details'!$A$1:$R$2344,14,0)</f>
        <v>tier - 2</v>
      </c>
      <c r="O1154" s="27" t="str">
        <f>VLOOKUP(A1154,'Hospitalisation Details'!$A$1:$R$2344,15,0)</f>
        <v>tier - 2</v>
      </c>
      <c r="P1154" s="27" t="str">
        <f>VLOOKUP(A1154,'Hospitalisation Details'!$A$1:$R$2344,16,0)</f>
        <v>R1024</v>
      </c>
      <c r="Q1154" s="37">
        <f>VLOOKUP(A1154,'Hospitalisation Details'!A1153:R3496,18,0)</f>
        <v>49.921243356418103</v>
      </c>
    </row>
    <row r="1155" spans="1:17" x14ac:dyDescent="0.25">
      <c r="A1155" s="27" t="s">
        <v>2308</v>
      </c>
      <c r="B1155" s="27" t="str">
        <f>VLOOKUP(A1155,'Customer Name'!A1154:E3489,4,0)</f>
        <v>Makie</v>
      </c>
      <c r="C1155" s="27">
        <f>VLOOKUP(A1155,Table7[#All],2,0)</f>
        <v>21.86</v>
      </c>
      <c r="D1155" s="27">
        <f>VLOOKUP(A1155,Table7[#All],3,0)</f>
        <v>10.95</v>
      </c>
      <c r="E1155" s="27" t="str">
        <f>VLOOKUP(A1155,Table7[#All],4,0)</f>
        <v>No</v>
      </c>
      <c r="F1155" s="27" t="str">
        <f>VLOOKUP(A1155,Table7[#All],5,0)</f>
        <v>No</v>
      </c>
      <c r="G1155" s="27" t="str">
        <f>VLOOKUP(A1155,Table7[#All],6,0)</f>
        <v>No</v>
      </c>
      <c r="H1155" s="27">
        <f>VLOOKUP(A1155,'Medical Examination'!A1154:M3489,11,0)</f>
        <v>0</v>
      </c>
      <c r="I1155" s="27" t="str">
        <f>VLOOKUP(A1155,'Medical Examination'!A1154:M3489,10,0)</f>
        <v>No</v>
      </c>
      <c r="J1155" s="27" t="str">
        <f>VLOOKUP(A1155,'Medical Examination'!A1154:M3489,12,0)</f>
        <v>Normal Weight</v>
      </c>
      <c r="K1155" s="27" t="str">
        <f>VLOOKUP(A1155,'Medical Examination'!A1154:M3489,13,0)</f>
        <v>Diabetes</v>
      </c>
      <c r="L1155" s="27" t="str">
        <f>VLOOKUP(A1155,'Hospitalisation Details'!A1154:R3497,17,0)</f>
        <v>5-Sep-1965</v>
      </c>
      <c r="M1155" s="28">
        <f>VLOOKUP(A1155,'Hospitalisation Details'!$A$1:$R$2344,6,0)</f>
        <v>9764.08</v>
      </c>
      <c r="N1155" s="27" t="str">
        <f>VLOOKUP(A1155,'Hospitalisation Details'!$A$1:$R$2344,14,0)</f>
        <v>tier - 3</v>
      </c>
      <c r="O1155" s="27" t="str">
        <f>VLOOKUP(A1155,'Hospitalisation Details'!$A$1:$R$2344,15,0)</f>
        <v>tier - 1</v>
      </c>
      <c r="P1155" s="27" t="str">
        <f>VLOOKUP(A1155,'Hospitalisation Details'!$A$1:$R$2344,16,0)</f>
        <v>R1012</v>
      </c>
      <c r="Q1155" s="37">
        <f>VLOOKUP(A1155,'Hospitalisation Details'!A1154:R3497,18,0)</f>
        <v>57.756972481321633</v>
      </c>
    </row>
    <row r="1156" spans="1:17" x14ac:dyDescent="0.25">
      <c r="A1156" s="27" t="s">
        <v>2310</v>
      </c>
      <c r="B1156" s="27" t="str">
        <f>VLOOKUP(A1156,'Customer Name'!A1155:E3490,4,0)</f>
        <v>Emily E</v>
      </c>
      <c r="C1156" s="27">
        <f>VLOOKUP(A1156,Table7[#All],2,0)</f>
        <v>49.09</v>
      </c>
      <c r="D1156" s="27">
        <f>VLOOKUP(A1156,Table7[#All],3,0)</f>
        <v>6.3</v>
      </c>
      <c r="E1156" s="27" t="str">
        <f>VLOOKUP(A1156,Table7[#All],4,0)</f>
        <v>yes</v>
      </c>
      <c r="F1156" s="27" t="str">
        <f>VLOOKUP(A1156,Table7[#All],5,0)</f>
        <v>No</v>
      </c>
      <c r="G1156" s="27" t="str">
        <f>VLOOKUP(A1156,Table7[#All],6,0)</f>
        <v>No</v>
      </c>
      <c r="H1156" s="27">
        <f>VLOOKUP(A1156,'Medical Examination'!A1155:M3490,11,0)</f>
        <v>0</v>
      </c>
      <c r="I1156" s="27" t="str">
        <f>VLOOKUP(A1156,'Medical Examination'!A1155:M3490,10,0)</f>
        <v>No</v>
      </c>
      <c r="J1156" s="27" t="str">
        <f>VLOOKUP(A1156,'Medical Examination'!A1155:M3490,12,0)</f>
        <v>Obesity</v>
      </c>
      <c r="K1156" s="27" t="str">
        <f>VLOOKUP(A1156,'Medical Examination'!A1155:M3490,13,0)</f>
        <v>Prediabetes</v>
      </c>
      <c r="L1156" s="27" t="str">
        <f>VLOOKUP(A1156,'Hospitalisation Details'!A1155:R3498,17,0)</f>
        <v>14-Jul-2001</v>
      </c>
      <c r="M1156" s="28">
        <f>VLOOKUP(A1156,'Hospitalisation Details'!$A$1:$R$2344,6,0)</f>
        <v>9753.49</v>
      </c>
      <c r="N1156" s="27" t="str">
        <f>VLOOKUP(A1156,'Hospitalisation Details'!$A$1:$R$2344,14,0)</f>
        <v>tier - 2</v>
      </c>
      <c r="O1156" s="27" t="str">
        <f>VLOOKUP(A1156,'Hospitalisation Details'!$A$1:$R$2344,15,0)</f>
        <v>tier - 2</v>
      </c>
      <c r="P1156" s="27" t="str">
        <f>VLOOKUP(A1156,'Hospitalisation Details'!$A$1:$R$2344,16,0)</f>
        <v>R1012</v>
      </c>
      <c r="Q1156" s="37">
        <f>VLOOKUP(A1156,'Hospitalisation Details'!A1155:R3498,18,0)</f>
        <v>21.902023809523811</v>
      </c>
    </row>
    <row r="1157" spans="1:17" x14ac:dyDescent="0.25">
      <c r="A1157" s="27" t="s">
        <v>2312</v>
      </c>
      <c r="B1157" s="27" t="str">
        <f>VLOOKUP(A1157,'Customer Name'!A1156:E3491,4,0)</f>
        <v>Cary</v>
      </c>
      <c r="C1157" s="27">
        <f>VLOOKUP(A1157,Table7[#All],2,0)</f>
        <v>47.74</v>
      </c>
      <c r="D1157" s="27">
        <f>VLOOKUP(A1157,Table7[#All],3,0)</f>
        <v>8.0500000000000007</v>
      </c>
      <c r="E1157" s="27" t="str">
        <f>VLOOKUP(A1157,Table7[#All],4,0)</f>
        <v>yes</v>
      </c>
      <c r="F1157" s="27" t="str">
        <f>VLOOKUP(A1157,Table7[#All],5,0)</f>
        <v>No</v>
      </c>
      <c r="G1157" s="27" t="str">
        <f>VLOOKUP(A1157,Table7[#All],6,0)</f>
        <v>No</v>
      </c>
      <c r="H1157" s="27">
        <f>VLOOKUP(A1157,'Medical Examination'!A1156:M3491,11,0)</f>
        <v>2</v>
      </c>
      <c r="I1157" s="27" t="str">
        <f>VLOOKUP(A1157,'Medical Examination'!A1156:M3491,10,0)</f>
        <v>No</v>
      </c>
      <c r="J1157" s="27" t="str">
        <f>VLOOKUP(A1157,'Medical Examination'!A1156:M3491,12,0)</f>
        <v>Obesity</v>
      </c>
      <c r="K1157" s="27" t="str">
        <f>VLOOKUP(A1157,'Medical Examination'!A1156:M3491,13,0)</f>
        <v>Diabetes</v>
      </c>
      <c r="L1157" s="27" t="str">
        <f>VLOOKUP(A1157,'Hospitalisation Details'!A1156:R3499,17,0)</f>
        <v>4-Jul-1970</v>
      </c>
      <c r="M1157" s="28">
        <f>VLOOKUP(A1157,'Hospitalisation Details'!$A$1:$R$2344,6,0)</f>
        <v>9748.91</v>
      </c>
      <c r="N1157" s="27" t="str">
        <f>VLOOKUP(A1157,'Hospitalisation Details'!$A$1:$R$2344,14,0)</f>
        <v>tier - 2</v>
      </c>
      <c r="O1157" s="27" t="str">
        <f>VLOOKUP(A1157,'Hospitalisation Details'!$A$1:$R$2344,15,0)</f>
        <v>tier - 1</v>
      </c>
      <c r="P1157" s="27" t="str">
        <f>VLOOKUP(A1157,'Hospitalisation Details'!$A$1:$R$2344,16,0)</f>
        <v>R1013</v>
      </c>
      <c r="Q1157" s="37">
        <f>VLOOKUP(A1157,'Hospitalisation Details'!A1156:R3499,18,0)</f>
        <v>52.929473203873648</v>
      </c>
    </row>
    <row r="1158" spans="1:17" x14ac:dyDescent="0.25">
      <c r="A1158" s="27" t="s">
        <v>2314</v>
      </c>
      <c r="B1158" s="27" t="str">
        <f>VLOOKUP(A1158,'Customer Name'!A1157:E3492,4,0)</f>
        <v>Steven</v>
      </c>
      <c r="C1158" s="27">
        <f>VLOOKUP(A1158,Table7[#All],2,0)</f>
        <v>30.2</v>
      </c>
      <c r="D1158" s="27">
        <f>VLOOKUP(A1158,Table7[#All],3,0)</f>
        <v>9.8800000000000008</v>
      </c>
      <c r="E1158" s="27" t="str">
        <f>VLOOKUP(A1158,Table7[#All],4,0)</f>
        <v>yes</v>
      </c>
      <c r="F1158" s="27" t="str">
        <f>VLOOKUP(A1158,Table7[#All],5,0)</f>
        <v>No</v>
      </c>
      <c r="G1158" s="27" t="str">
        <f>VLOOKUP(A1158,Table7[#All],6,0)</f>
        <v>No</v>
      </c>
      <c r="H1158" s="27">
        <f>VLOOKUP(A1158,'Medical Examination'!A1157:M3492,11,0)</f>
        <v>2</v>
      </c>
      <c r="I1158" s="27" t="str">
        <f>VLOOKUP(A1158,'Medical Examination'!A1157:M3492,10,0)</f>
        <v>No</v>
      </c>
      <c r="J1158" s="27" t="str">
        <f>VLOOKUP(A1158,'Medical Examination'!A1157:M3492,12,0)</f>
        <v>Obesity</v>
      </c>
      <c r="K1158" s="27" t="str">
        <f>VLOOKUP(A1158,'Medical Examination'!A1157:M3492,13,0)</f>
        <v>Diabetes</v>
      </c>
      <c r="L1158" s="27" t="str">
        <f>VLOOKUP(A1158,'Hospitalisation Details'!A1157:R3500,17,0)</f>
        <v>18-Aug-1970</v>
      </c>
      <c r="M1158" s="28">
        <f>VLOOKUP(A1158,'Hospitalisation Details'!$A$1:$R$2344,6,0)</f>
        <v>9724.5300000000007</v>
      </c>
      <c r="N1158" s="27" t="str">
        <f>VLOOKUP(A1158,'Hospitalisation Details'!$A$1:$R$2344,14,0)</f>
        <v>tier - 3</v>
      </c>
      <c r="O1158" s="27" t="str">
        <f>VLOOKUP(A1158,'Hospitalisation Details'!$A$1:$R$2344,15,0)</f>
        <v>tier - 1</v>
      </c>
      <c r="P1158" s="27" t="str">
        <f>VLOOKUP(A1158,'Hospitalisation Details'!$A$1:$R$2344,16,0)</f>
        <v>R1011</v>
      </c>
      <c r="Q1158" s="37">
        <f>VLOOKUP(A1158,'Hospitalisation Details'!A1157:R3500,18,0)</f>
        <v>52.8062667951123</v>
      </c>
    </row>
    <row r="1159" spans="1:17" x14ac:dyDescent="0.25">
      <c r="A1159" s="27" t="s">
        <v>2316</v>
      </c>
      <c r="B1159" s="27" t="str">
        <f>VLOOKUP(A1159,'Customer Name'!A1158:E3493,4,0)</f>
        <v>Jose Antonio Sr.</v>
      </c>
      <c r="C1159" s="27">
        <f>VLOOKUP(A1159,Table7[#All],2,0)</f>
        <v>33.25</v>
      </c>
      <c r="D1159" s="27">
        <f>VLOOKUP(A1159,Table7[#All],3,0)</f>
        <v>7.42</v>
      </c>
      <c r="E1159" s="27" t="str">
        <f>VLOOKUP(A1159,Table7[#All],4,0)</f>
        <v>yes</v>
      </c>
      <c r="F1159" s="27" t="str">
        <f>VLOOKUP(A1159,Table7[#All],5,0)</f>
        <v>No</v>
      </c>
      <c r="G1159" s="27" t="str">
        <f>VLOOKUP(A1159,Table7[#All],6,0)</f>
        <v>No</v>
      </c>
      <c r="H1159" s="27">
        <f>VLOOKUP(A1159,'Medical Examination'!A1158:M3493,11,0)</f>
        <v>2</v>
      </c>
      <c r="I1159" s="27" t="str">
        <f>VLOOKUP(A1159,'Medical Examination'!A1158:M3493,10,0)</f>
        <v>No</v>
      </c>
      <c r="J1159" s="27" t="str">
        <f>VLOOKUP(A1159,'Medical Examination'!A1158:M3493,12,0)</f>
        <v>Obesity</v>
      </c>
      <c r="K1159" s="27" t="str">
        <f>VLOOKUP(A1159,'Medical Examination'!A1158:M3493,13,0)</f>
        <v>Diabetes</v>
      </c>
      <c r="L1159" s="27" t="str">
        <f>VLOOKUP(A1159,'Hospitalisation Details'!A1158:R3501,17,0)</f>
        <v>12-Sep-1970</v>
      </c>
      <c r="M1159" s="28">
        <f>VLOOKUP(A1159,'Hospitalisation Details'!$A$1:$R$2344,6,0)</f>
        <v>9722.77</v>
      </c>
      <c r="N1159" s="27" t="str">
        <f>VLOOKUP(A1159,'Hospitalisation Details'!$A$1:$R$2344,14,0)</f>
        <v>tier - 3</v>
      </c>
      <c r="O1159" s="27" t="str">
        <f>VLOOKUP(A1159,'Hospitalisation Details'!$A$1:$R$2344,15,0)</f>
        <v>tier - 1</v>
      </c>
      <c r="P1159" s="27" t="str">
        <f>VLOOKUP(A1159,'Hospitalisation Details'!$A$1:$R$2344,16,0)</f>
        <v>R1016</v>
      </c>
      <c r="Q1159" s="37">
        <f>VLOOKUP(A1159,'Hospitalisation Details'!A1158:R3501,18,0)</f>
        <v>52.737818790244887</v>
      </c>
    </row>
    <row r="1160" spans="1:17" x14ac:dyDescent="0.25">
      <c r="A1160" s="27" t="s">
        <v>2318</v>
      </c>
      <c r="B1160" s="27" t="str">
        <f>VLOOKUP(A1160,'Customer Name'!A1159:E3494,4,0)</f>
        <v>Tatiana</v>
      </c>
      <c r="C1160" s="27">
        <f>VLOOKUP(A1160,Table7[#All],2,0)</f>
        <v>26.6</v>
      </c>
      <c r="D1160" s="27">
        <f>VLOOKUP(A1160,Table7[#All],3,0)</f>
        <v>8.4499999999999993</v>
      </c>
      <c r="E1160" s="27" t="str">
        <f>VLOOKUP(A1160,Table7[#All],4,0)</f>
        <v>yes</v>
      </c>
      <c r="F1160" s="27" t="str">
        <f>VLOOKUP(A1160,Table7[#All],5,0)</f>
        <v>No</v>
      </c>
      <c r="G1160" s="27" t="str">
        <f>VLOOKUP(A1160,Table7[#All],6,0)</f>
        <v>No</v>
      </c>
      <c r="H1160" s="27">
        <f>VLOOKUP(A1160,'Medical Examination'!A1159:M3494,11,0)</f>
        <v>1</v>
      </c>
      <c r="I1160" s="27" t="str">
        <f>VLOOKUP(A1160,'Medical Examination'!A1159:M3494,10,0)</f>
        <v>No</v>
      </c>
      <c r="J1160" s="27" t="str">
        <f>VLOOKUP(A1160,'Medical Examination'!A1159:M3494,12,0)</f>
        <v>Overweight</v>
      </c>
      <c r="K1160" s="27" t="str">
        <f>VLOOKUP(A1160,'Medical Examination'!A1159:M3494,13,0)</f>
        <v>Diabetes</v>
      </c>
      <c r="L1160" s="27" t="str">
        <f>VLOOKUP(A1160,'Hospitalisation Details'!A1159:R3502,17,0)</f>
        <v>27-Jun-1975</v>
      </c>
      <c r="M1160" s="28">
        <f>VLOOKUP(A1160,'Hospitalisation Details'!$A$1:$R$2344,6,0)</f>
        <v>9715.84</v>
      </c>
      <c r="N1160" s="27" t="str">
        <f>VLOOKUP(A1160,'Hospitalisation Details'!$A$1:$R$2344,14,0)</f>
        <v>tier - 2</v>
      </c>
      <c r="O1160" s="27" t="str">
        <f>VLOOKUP(A1160,'Hospitalisation Details'!$A$1:$R$2344,15,0)</f>
        <v>tier - 1</v>
      </c>
      <c r="P1160" s="27" t="str">
        <f>VLOOKUP(A1160,'Hospitalisation Details'!$A$1:$R$2344,16,0)</f>
        <v>R1024</v>
      </c>
      <c r="Q1160" s="37">
        <f>VLOOKUP(A1160,'Hospitalisation Details'!A1159:R3502,18,0)</f>
        <v>47.948650611834388</v>
      </c>
    </row>
    <row r="1161" spans="1:17" x14ac:dyDescent="0.25">
      <c r="A1161" s="27" t="s">
        <v>2320</v>
      </c>
      <c r="B1161" s="27" t="str">
        <f>VLOOKUP(A1161,'Customer Name'!A1160:E3495,4,0)</f>
        <v>Dan T.</v>
      </c>
      <c r="C1161" s="27">
        <f>VLOOKUP(A1161,Table7[#All],2,0)</f>
        <v>26.35</v>
      </c>
      <c r="D1161" s="27">
        <f>VLOOKUP(A1161,Table7[#All],3,0)</f>
        <v>6.21</v>
      </c>
      <c r="E1161" s="27" t="str">
        <f>VLOOKUP(A1161,Table7[#All],4,0)</f>
        <v>No</v>
      </c>
      <c r="F1161" s="27" t="str">
        <f>VLOOKUP(A1161,Table7[#All],5,0)</f>
        <v>No</v>
      </c>
      <c r="G1161" s="27" t="str">
        <f>VLOOKUP(A1161,Table7[#All],6,0)</f>
        <v>No</v>
      </c>
      <c r="H1161" s="27">
        <f>VLOOKUP(A1161,'Medical Examination'!A1160:M3495,11,0)</f>
        <v>2</v>
      </c>
      <c r="I1161" s="27" t="str">
        <f>VLOOKUP(A1161,'Medical Examination'!A1160:M3495,10,0)</f>
        <v>No</v>
      </c>
      <c r="J1161" s="27" t="str">
        <f>VLOOKUP(A1161,'Medical Examination'!A1160:M3495,12,0)</f>
        <v>Overweight</v>
      </c>
      <c r="K1161" s="27" t="str">
        <f>VLOOKUP(A1161,'Medical Examination'!A1160:M3495,13,0)</f>
        <v>Prediabetes</v>
      </c>
      <c r="L1161" s="27" t="str">
        <f>VLOOKUP(A1161,'Hospitalisation Details'!A1160:R3503,17,0)</f>
        <v>10-Jul-1972</v>
      </c>
      <c r="M1161" s="28">
        <f>VLOOKUP(A1161,'Hospitalisation Details'!$A$1:$R$2344,6,0)</f>
        <v>9710.7099999999991</v>
      </c>
      <c r="N1161" s="27" t="str">
        <f>VLOOKUP(A1161,'Hospitalisation Details'!$A$1:$R$2344,14,0)</f>
        <v>tier - 2</v>
      </c>
      <c r="O1161" s="27" t="str">
        <f>VLOOKUP(A1161,'Hospitalisation Details'!$A$1:$R$2344,15,0)</f>
        <v>tier - 1</v>
      </c>
      <c r="P1161" s="27" t="str">
        <f>VLOOKUP(A1161,'Hospitalisation Details'!$A$1:$R$2344,16,0)</f>
        <v>R1021</v>
      </c>
      <c r="Q1161" s="37">
        <f>VLOOKUP(A1161,'Hospitalisation Details'!A1160:R3503,18,0)</f>
        <v>50.910335386721421</v>
      </c>
    </row>
    <row r="1162" spans="1:17" x14ac:dyDescent="0.25">
      <c r="A1162" s="27" t="s">
        <v>2322</v>
      </c>
      <c r="B1162" s="27" t="str">
        <f>VLOOKUP(A1162,'Customer Name'!A1161:E3496,4,0)</f>
        <v>Liisa A.</v>
      </c>
      <c r="C1162" s="27">
        <f>VLOOKUP(A1162,Table7[#All],2,0)</f>
        <v>39.994999999999997</v>
      </c>
      <c r="D1162" s="27">
        <f>VLOOKUP(A1162,Table7[#All],3,0)</f>
        <v>4.6500000000000004</v>
      </c>
      <c r="E1162" s="27" t="str">
        <f>VLOOKUP(A1162,Table7[#All],4,0)</f>
        <v>No</v>
      </c>
      <c r="F1162" s="27" t="str">
        <f>VLOOKUP(A1162,Table7[#All],5,0)</f>
        <v>No</v>
      </c>
      <c r="G1162" s="27" t="str">
        <f>VLOOKUP(A1162,Table7[#All],6,0)</f>
        <v>No</v>
      </c>
      <c r="H1162" s="27">
        <f>VLOOKUP(A1162,'Medical Examination'!A1161:M3496,11,0)</f>
        <v>0</v>
      </c>
      <c r="I1162" s="27" t="str">
        <f>VLOOKUP(A1162,'Medical Examination'!A1161:M3496,10,0)</f>
        <v>No</v>
      </c>
      <c r="J1162" s="27" t="str">
        <f>VLOOKUP(A1162,'Medical Examination'!A1161:M3496,12,0)</f>
        <v>Obesity</v>
      </c>
      <c r="K1162" s="27" t="str">
        <f>VLOOKUP(A1162,'Medical Examination'!A1161:M3496,13,0)</f>
        <v>Normal</v>
      </c>
      <c r="L1162" s="27" t="str">
        <f>VLOOKUP(A1162,'Hospitalisation Details'!A1161:R3504,17,0)</f>
        <v>19-Sep-1977</v>
      </c>
      <c r="M1162" s="28">
        <f>VLOOKUP(A1162,'Hospitalisation Details'!$A$1:$R$2344,6,0)</f>
        <v>9704.67</v>
      </c>
      <c r="N1162" s="27" t="str">
        <f>VLOOKUP(A1162,'Hospitalisation Details'!$A$1:$R$2344,14,0)</f>
        <v>tier - 2</v>
      </c>
      <c r="O1162" s="27" t="str">
        <f>VLOOKUP(A1162,'Hospitalisation Details'!$A$1:$R$2344,15,0)</f>
        <v>tier - 3</v>
      </c>
      <c r="P1162" s="27" t="str">
        <f>VLOOKUP(A1162,'Hospitalisation Details'!$A$1:$R$2344,16,0)</f>
        <v>R1024</v>
      </c>
      <c r="Q1162" s="37">
        <f>VLOOKUP(A1162,'Hospitalisation Details'!A1161:R3504,18,0)</f>
        <v>45.7186298497029</v>
      </c>
    </row>
    <row r="1163" spans="1:17" x14ac:dyDescent="0.25">
      <c r="A1163" s="27" t="s">
        <v>2324</v>
      </c>
      <c r="B1163" s="27" t="str">
        <f>VLOOKUP(A1163,'Customer Name'!A1162:E3497,4,0)</f>
        <v>Kathryn E.</v>
      </c>
      <c r="C1163" s="27">
        <f>VLOOKUP(A1163,Table7[#All],2,0)</f>
        <v>22.92</v>
      </c>
      <c r="D1163" s="27">
        <f>VLOOKUP(A1163,Table7[#All],3,0)</f>
        <v>5.87</v>
      </c>
      <c r="E1163" s="27" t="str">
        <f>VLOOKUP(A1163,Table7[#All],4,0)</f>
        <v>yes</v>
      </c>
      <c r="F1163" s="27" t="str">
        <f>VLOOKUP(A1163,Table7[#All],5,0)</f>
        <v>No</v>
      </c>
      <c r="G1163" s="27" t="str">
        <f>VLOOKUP(A1163,Table7[#All],6,0)</f>
        <v>No</v>
      </c>
      <c r="H1163" s="27">
        <f>VLOOKUP(A1163,'Medical Examination'!A1162:M3497,11,0)</f>
        <v>1</v>
      </c>
      <c r="I1163" s="27" t="str">
        <f>VLOOKUP(A1163,'Medical Examination'!A1162:M3497,10,0)</f>
        <v>No</v>
      </c>
      <c r="J1163" s="27" t="str">
        <f>VLOOKUP(A1163,'Medical Examination'!A1162:M3497,12,0)</f>
        <v>Normal Weight</v>
      </c>
      <c r="K1163" s="27" t="str">
        <f>VLOOKUP(A1163,'Medical Examination'!A1162:M3497,13,0)</f>
        <v>Prediabetes</v>
      </c>
      <c r="L1163" s="27" t="str">
        <f>VLOOKUP(A1163,'Hospitalisation Details'!A1162:R3505,17,0)</f>
        <v>7-Nov-1964</v>
      </c>
      <c r="M1163" s="28">
        <f>VLOOKUP(A1163,'Hospitalisation Details'!$A$1:$R$2344,6,0)</f>
        <v>9698.42</v>
      </c>
      <c r="N1163" s="27" t="str">
        <f>VLOOKUP(A1163,'Hospitalisation Details'!$A$1:$R$2344,14,0)</f>
        <v>tier - 3</v>
      </c>
      <c r="O1163" s="27" t="str">
        <f>VLOOKUP(A1163,'Hospitalisation Details'!$A$1:$R$2344,15,0)</f>
        <v>tier - 3</v>
      </c>
      <c r="P1163" s="27" t="str">
        <f>VLOOKUP(A1163,'Hospitalisation Details'!$A$1:$R$2344,16,0)</f>
        <v>R1013</v>
      </c>
      <c r="Q1163" s="37">
        <f>VLOOKUP(A1163,'Hospitalisation Details'!A1162:R3505,18,0)</f>
        <v>58.581793292265573</v>
      </c>
    </row>
    <row r="1164" spans="1:17" x14ac:dyDescent="0.25">
      <c r="A1164" s="27" t="s">
        <v>2326</v>
      </c>
      <c r="B1164" s="27" t="str">
        <f>VLOOKUP(A1164,'Customer Name'!A1163:E3498,4,0)</f>
        <v>Maxwell</v>
      </c>
      <c r="C1164" s="27">
        <f>VLOOKUP(A1164,Table7[#All],2,0)</f>
        <v>24.78</v>
      </c>
      <c r="D1164" s="27">
        <f>VLOOKUP(A1164,Table7[#All],3,0)</f>
        <v>4.24</v>
      </c>
      <c r="E1164" s="27" t="str">
        <f>VLOOKUP(A1164,Table7[#All],4,0)</f>
        <v>yes</v>
      </c>
      <c r="F1164" s="27" t="str">
        <f>VLOOKUP(A1164,Table7[#All],5,0)</f>
        <v>No</v>
      </c>
      <c r="G1164" s="27" t="str">
        <f>VLOOKUP(A1164,Table7[#All],6,0)</f>
        <v>No</v>
      </c>
      <c r="H1164" s="27">
        <f>VLOOKUP(A1164,'Medical Examination'!A1163:M3498,11,0)</f>
        <v>2</v>
      </c>
      <c r="I1164" s="27" t="str">
        <f>VLOOKUP(A1164,'Medical Examination'!A1163:M3498,10,0)</f>
        <v>No</v>
      </c>
      <c r="J1164" s="27" t="str">
        <f>VLOOKUP(A1164,'Medical Examination'!A1163:M3498,12,0)</f>
        <v>Normal Weight</v>
      </c>
      <c r="K1164" s="27" t="str">
        <f>VLOOKUP(A1164,'Medical Examination'!A1163:M3498,13,0)</f>
        <v>Normal</v>
      </c>
      <c r="L1164" s="27" t="str">
        <f>VLOOKUP(A1164,'Hospitalisation Details'!A1163:R3506,17,0)</f>
        <v>16-Sep-1966</v>
      </c>
      <c r="M1164" s="28">
        <f>VLOOKUP(A1164,'Hospitalisation Details'!$A$1:$R$2344,6,0)</f>
        <v>9684.2900000000009</v>
      </c>
      <c r="N1164" s="27" t="str">
        <f>VLOOKUP(A1164,'Hospitalisation Details'!$A$1:$R$2344,14,0)</f>
        <v>tier - 3</v>
      </c>
      <c r="O1164" s="27" t="str">
        <f>VLOOKUP(A1164,'Hospitalisation Details'!$A$1:$R$2344,15,0)</f>
        <v>tier - 2</v>
      </c>
      <c r="P1164" s="27" t="str">
        <f>VLOOKUP(A1164,'Hospitalisation Details'!$A$1:$R$2344,16,0)</f>
        <v>R1013</v>
      </c>
      <c r="Q1164" s="37">
        <f>VLOOKUP(A1164,'Hospitalisation Details'!A1163:R3506,18,0)</f>
        <v>56.72686933534743</v>
      </c>
    </row>
    <row r="1165" spans="1:17" x14ac:dyDescent="0.25">
      <c r="A1165" s="27" t="s">
        <v>2328</v>
      </c>
      <c r="B1165" s="27" t="str">
        <f>VLOOKUP(A1165,'Customer Name'!A1164:E3499,4,0)</f>
        <v>Pascale</v>
      </c>
      <c r="C1165" s="27">
        <f>VLOOKUP(A1165,Table7[#All],2,0)</f>
        <v>34.07</v>
      </c>
      <c r="D1165" s="27">
        <f>VLOOKUP(A1165,Table7[#All],3,0)</f>
        <v>7.81</v>
      </c>
      <c r="E1165" s="27" t="str">
        <f>VLOOKUP(A1165,Table7[#All],4,0)</f>
        <v>yes</v>
      </c>
      <c r="F1165" s="27" t="str">
        <f>VLOOKUP(A1165,Table7[#All],5,0)</f>
        <v>No</v>
      </c>
      <c r="G1165" s="27" t="str">
        <f>VLOOKUP(A1165,Table7[#All],6,0)</f>
        <v>No</v>
      </c>
      <c r="H1165" s="27">
        <f>VLOOKUP(A1165,'Medical Examination'!A1164:M3499,11,0)</f>
        <v>0</v>
      </c>
      <c r="I1165" s="27" t="str">
        <f>VLOOKUP(A1165,'Medical Examination'!A1164:M3499,10,0)</f>
        <v>No</v>
      </c>
      <c r="J1165" s="27" t="str">
        <f>VLOOKUP(A1165,'Medical Examination'!A1164:M3499,12,0)</f>
        <v>Obesity</v>
      </c>
      <c r="K1165" s="27" t="str">
        <f>VLOOKUP(A1165,'Medical Examination'!A1164:M3499,13,0)</f>
        <v>Diabetes</v>
      </c>
      <c r="L1165" s="27" t="str">
        <f>VLOOKUP(A1165,'Hospitalisation Details'!A1164:R3507,17,0)</f>
        <v>8-Aug-1981</v>
      </c>
      <c r="M1165" s="28">
        <f>VLOOKUP(A1165,'Hospitalisation Details'!$A$1:$R$2344,6,0)</f>
        <v>9664.34</v>
      </c>
      <c r="N1165" s="27" t="str">
        <f>VLOOKUP(A1165,'Hospitalisation Details'!$A$1:$R$2344,14,0)</f>
        <v>tier - 2</v>
      </c>
      <c r="O1165" s="27" t="str">
        <f>VLOOKUP(A1165,'Hospitalisation Details'!$A$1:$R$2344,15,0)</f>
        <v>tier - 3</v>
      </c>
      <c r="P1165" s="27" t="str">
        <f>VLOOKUP(A1165,'Hospitalisation Details'!$A$1:$R$2344,16,0)</f>
        <v>R1011</v>
      </c>
      <c r="Q1165" s="37">
        <f>VLOOKUP(A1165,'Hospitalisation Details'!A1164:R3507,18,0)</f>
        <v>41.833619866284621</v>
      </c>
    </row>
    <row r="1166" spans="1:17" x14ac:dyDescent="0.25">
      <c r="A1166" s="27" t="s">
        <v>2330</v>
      </c>
      <c r="B1166" s="27" t="str">
        <f>VLOOKUP(A1166,'Customer Name'!A1165:E3500,4,0)</f>
        <v>Becca</v>
      </c>
      <c r="C1166" s="27">
        <f>VLOOKUP(A1166,Table7[#All],2,0)</f>
        <v>30.14</v>
      </c>
      <c r="D1166" s="27">
        <f>VLOOKUP(A1166,Table7[#All],3,0)</f>
        <v>9.85</v>
      </c>
      <c r="E1166" s="27" t="str">
        <f>VLOOKUP(A1166,Table7[#All],4,0)</f>
        <v>No</v>
      </c>
      <c r="F1166" s="27" t="str">
        <f>VLOOKUP(A1166,Table7[#All],5,0)</f>
        <v>No</v>
      </c>
      <c r="G1166" s="27" t="str">
        <f>VLOOKUP(A1166,Table7[#All],6,0)</f>
        <v>No</v>
      </c>
      <c r="H1166" s="27">
        <f>VLOOKUP(A1166,'Medical Examination'!A1165:M3500,11,0)</f>
        <v>0</v>
      </c>
      <c r="I1166" s="27" t="str">
        <f>VLOOKUP(A1166,'Medical Examination'!A1165:M3500,10,0)</f>
        <v>No</v>
      </c>
      <c r="J1166" s="27" t="str">
        <f>VLOOKUP(A1166,'Medical Examination'!A1165:M3500,12,0)</f>
        <v>Obesity</v>
      </c>
      <c r="K1166" s="27" t="str">
        <f>VLOOKUP(A1166,'Medical Examination'!A1165:M3500,13,0)</f>
        <v>Diabetes</v>
      </c>
      <c r="L1166" s="27" t="str">
        <f>VLOOKUP(A1166,'Hospitalisation Details'!A1165:R3508,17,0)</f>
        <v>8-Jul-1974</v>
      </c>
      <c r="M1166" s="28">
        <f>VLOOKUP(A1166,'Hospitalisation Details'!$A$1:$R$2344,6,0)</f>
        <v>9653.81</v>
      </c>
      <c r="N1166" s="27" t="str">
        <f>VLOOKUP(A1166,'Hospitalisation Details'!$A$1:$R$2344,14,0)</f>
        <v>tier - 2</v>
      </c>
      <c r="O1166" s="27" t="str">
        <f>VLOOKUP(A1166,'Hospitalisation Details'!$A$1:$R$2344,15,0)</f>
        <v>tier - 2</v>
      </c>
      <c r="P1166" s="27" t="str">
        <f>VLOOKUP(A1166,'Hospitalisation Details'!$A$1:$R$2344,16,0)</f>
        <v>R1011</v>
      </c>
      <c r="Q1166" s="37">
        <f>VLOOKUP(A1166,'Hospitalisation Details'!A1165:R3508,18,0)</f>
        <v>48.918519329755775</v>
      </c>
    </row>
    <row r="1167" spans="1:17" x14ac:dyDescent="0.25">
      <c r="A1167" s="27" t="s">
        <v>2332</v>
      </c>
      <c r="B1167" s="27" t="str">
        <f>VLOOKUP(A1167,'Customer Name'!A1166:E3501,4,0)</f>
        <v>Grace</v>
      </c>
      <c r="C1167" s="27">
        <f>VLOOKUP(A1167,Table7[#All],2,0)</f>
        <v>18.05</v>
      </c>
      <c r="D1167" s="27">
        <f>VLOOKUP(A1167,Table7[#All],3,0)</f>
        <v>6.94</v>
      </c>
      <c r="E1167" s="27" t="str">
        <f>VLOOKUP(A1167,Table7[#All],4,0)</f>
        <v>No</v>
      </c>
      <c r="F1167" s="27" t="str">
        <f>VLOOKUP(A1167,Table7[#All],5,0)</f>
        <v>No</v>
      </c>
      <c r="G1167" s="27" t="str">
        <f>VLOOKUP(A1167,Table7[#All],6,0)</f>
        <v>No</v>
      </c>
      <c r="H1167" s="27">
        <f>VLOOKUP(A1167,'Medical Examination'!A1166:M3501,11,0)</f>
        <v>0</v>
      </c>
      <c r="I1167" s="27" t="str">
        <f>VLOOKUP(A1167,'Medical Examination'!A1166:M3501,10,0)</f>
        <v>No</v>
      </c>
      <c r="J1167" s="27" t="str">
        <f>VLOOKUP(A1167,'Medical Examination'!A1166:M3501,12,0)</f>
        <v>Underweight</v>
      </c>
      <c r="K1167" s="27" t="str">
        <f>VLOOKUP(A1167,'Medical Examination'!A1166:M3501,13,0)</f>
        <v>Diabetes</v>
      </c>
      <c r="L1167" s="27" t="str">
        <f>VLOOKUP(A1167,'Hospitalisation Details'!A1166:R3509,17,0)</f>
        <v>19-Jul-1971</v>
      </c>
      <c r="M1167" s="28">
        <f>VLOOKUP(A1167,'Hospitalisation Details'!$A$1:$R$2344,6,0)</f>
        <v>9644.25</v>
      </c>
      <c r="N1167" s="27" t="str">
        <f>VLOOKUP(A1167,'Hospitalisation Details'!$A$1:$R$2344,14,0)</f>
        <v>tier - 2</v>
      </c>
      <c r="O1167" s="27" t="str">
        <f>VLOOKUP(A1167,'Hospitalisation Details'!$A$1:$R$2344,15,0)</f>
        <v>tier - 1</v>
      </c>
      <c r="P1167" s="27" t="str">
        <f>VLOOKUP(A1167,'Hospitalisation Details'!$A$1:$R$2344,16,0)</f>
        <v>R1012</v>
      </c>
      <c r="Q1167" s="37">
        <f>VLOOKUP(A1167,'Hospitalisation Details'!A1166:R3509,18,0)</f>
        <v>51.888418225023244</v>
      </c>
    </row>
    <row r="1168" spans="1:17" x14ac:dyDescent="0.25">
      <c r="A1168" s="27" t="s">
        <v>2334</v>
      </c>
      <c r="B1168" s="27" t="str">
        <f>VLOOKUP(A1168,'Customer Name'!A1167:E3502,4,0)</f>
        <v>Samantha</v>
      </c>
      <c r="C1168" s="27">
        <f>VLOOKUP(A1168,Table7[#All],2,0)</f>
        <v>37.4</v>
      </c>
      <c r="D1168" s="27">
        <f>VLOOKUP(A1168,Table7[#All],3,0)</f>
        <v>11.3</v>
      </c>
      <c r="E1168" s="27" t="str">
        <f>VLOOKUP(A1168,Table7[#All],4,0)</f>
        <v>yes</v>
      </c>
      <c r="F1168" s="27" t="str">
        <f>VLOOKUP(A1168,Table7[#All],5,0)</f>
        <v>No</v>
      </c>
      <c r="G1168" s="27" t="str">
        <f>VLOOKUP(A1168,Table7[#All],6,0)</f>
        <v>No</v>
      </c>
      <c r="H1168" s="27">
        <f>VLOOKUP(A1168,'Medical Examination'!A1167:M3502,11,0)</f>
        <v>2</v>
      </c>
      <c r="I1168" s="27" t="str">
        <f>VLOOKUP(A1168,'Medical Examination'!A1167:M3502,10,0)</f>
        <v>No</v>
      </c>
      <c r="J1168" s="27" t="str">
        <f>VLOOKUP(A1168,'Medical Examination'!A1167:M3502,12,0)</f>
        <v>Obesity</v>
      </c>
      <c r="K1168" s="27" t="str">
        <f>VLOOKUP(A1168,'Medical Examination'!A1167:M3502,13,0)</f>
        <v>Diabetes</v>
      </c>
      <c r="L1168" s="27" t="str">
        <f>VLOOKUP(A1168,'Hospitalisation Details'!A1167:R3510,17,0)</f>
        <v>30-Sep-1970</v>
      </c>
      <c r="M1168" s="28">
        <f>VLOOKUP(A1168,'Hospitalisation Details'!$A$1:$R$2344,6,0)</f>
        <v>9634.5400000000009</v>
      </c>
      <c r="N1168" s="27" t="str">
        <f>VLOOKUP(A1168,'Hospitalisation Details'!$A$1:$R$2344,14,0)</f>
        <v>tier - 2</v>
      </c>
      <c r="O1168" s="27" t="str">
        <f>VLOOKUP(A1168,'Hospitalisation Details'!$A$1:$R$2344,15,0)</f>
        <v>tier - 2</v>
      </c>
      <c r="P1168" s="27" t="str">
        <f>VLOOKUP(A1168,'Hospitalisation Details'!$A$1:$R$2344,16,0)</f>
        <v>R1011</v>
      </c>
      <c r="Q1168" s="37">
        <f>VLOOKUP(A1168,'Hospitalisation Details'!A1167:R3510,18,0)</f>
        <v>52.688536226740354</v>
      </c>
    </row>
    <row r="1169" spans="1:17" x14ac:dyDescent="0.25">
      <c r="A1169" s="27" t="s">
        <v>2336</v>
      </c>
      <c r="B1169" s="27" t="str">
        <f>VLOOKUP(A1169,'Customer Name'!A1168:E3503,4,0)</f>
        <v>.  Nicole R.</v>
      </c>
      <c r="C1169" s="27">
        <f>VLOOKUP(A1169,Table7[#All],2,0)</f>
        <v>25.75</v>
      </c>
      <c r="D1169" s="27">
        <f>VLOOKUP(A1169,Table7[#All],3,0)</f>
        <v>9.23</v>
      </c>
      <c r="E1169" s="27" t="str">
        <f>VLOOKUP(A1169,Table7[#All],4,0)</f>
        <v>No</v>
      </c>
      <c r="F1169" s="27" t="str">
        <f>VLOOKUP(A1169,Table7[#All],5,0)</f>
        <v>No</v>
      </c>
      <c r="G1169" s="27" t="str">
        <f>VLOOKUP(A1169,Table7[#All],6,0)</f>
        <v>No</v>
      </c>
      <c r="H1169" s="27">
        <f>VLOOKUP(A1169,'Medical Examination'!A1168:M3503,11,0)</f>
        <v>0</v>
      </c>
      <c r="I1169" s="27" t="str">
        <f>VLOOKUP(A1169,'Medical Examination'!A1168:M3503,10,0)</f>
        <v>No</v>
      </c>
      <c r="J1169" s="27" t="str">
        <f>VLOOKUP(A1169,'Medical Examination'!A1168:M3503,12,0)</f>
        <v>Overweight</v>
      </c>
      <c r="K1169" s="27" t="str">
        <f>VLOOKUP(A1169,'Medical Examination'!A1168:M3503,13,0)</f>
        <v>Diabetes</v>
      </c>
      <c r="L1169" s="27" t="str">
        <f>VLOOKUP(A1169,'Hospitalisation Details'!A1168:R3511,17,0)</f>
        <v>22-Jun-1968</v>
      </c>
      <c r="M1169" s="28">
        <f>VLOOKUP(A1169,'Hospitalisation Details'!$A$1:$R$2344,6,0)</f>
        <v>9630.91</v>
      </c>
      <c r="N1169" s="27" t="str">
        <f>VLOOKUP(A1169,'Hospitalisation Details'!$A$1:$R$2344,14,0)</f>
        <v>tier - 3</v>
      </c>
      <c r="O1169" s="27" t="str">
        <f>VLOOKUP(A1169,'Hospitalisation Details'!$A$1:$R$2344,15,0)</f>
        <v>tier - 2</v>
      </c>
      <c r="P1169" s="27" t="str">
        <f>VLOOKUP(A1169,'Hospitalisation Details'!$A$1:$R$2344,16,0)</f>
        <v>R1013</v>
      </c>
      <c r="Q1169" s="37">
        <f>VLOOKUP(A1169,'Hospitalisation Details'!A1168:R3511,18,0)</f>
        <v>54.959616700889804</v>
      </c>
    </row>
    <row r="1170" spans="1:17" x14ac:dyDescent="0.25">
      <c r="A1170" s="27" t="s">
        <v>2338</v>
      </c>
      <c r="B1170" s="27" t="str">
        <f>VLOOKUP(A1170,'Customer Name'!A1169:E3504,4,0)</f>
        <v>David W</v>
      </c>
      <c r="C1170" s="27">
        <f>VLOOKUP(A1170,Table7[#All],2,0)</f>
        <v>32.299999999999997</v>
      </c>
      <c r="D1170" s="27">
        <f>VLOOKUP(A1170,Table7[#All],3,0)</f>
        <v>4.37</v>
      </c>
      <c r="E1170" s="27" t="str">
        <f>VLOOKUP(A1170,Table7[#All],4,0)</f>
        <v>No</v>
      </c>
      <c r="F1170" s="27" t="str">
        <f>VLOOKUP(A1170,Table7[#All],5,0)</f>
        <v>No</v>
      </c>
      <c r="G1170" s="27" t="str">
        <f>VLOOKUP(A1170,Table7[#All],6,0)</f>
        <v>No</v>
      </c>
      <c r="H1170" s="27">
        <f>VLOOKUP(A1170,'Medical Examination'!A1169:M3504,11,0)</f>
        <v>2</v>
      </c>
      <c r="I1170" s="27" t="str">
        <f>VLOOKUP(A1170,'Medical Examination'!A1169:M3504,10,0)</f>
        <v>No</v>
      </c>
      <c r="J1170" s="27" t="str">
        <f>VLOOKUP(A1170,'Medical Examination'!A1169:M3504,12,0)</f>
        <v>Obesity</v>
      </c>
      <c r="K1170" s="27" t="str">
        <f>VLOOKUP(A1170,'Medical Examination'!A1169:M3504,13,0)</f>
        <v>Normal</v>
      </c>
      <c r="L1170" s="27" t="str">
        <f>VLOOKUP(A1170,'Hospitalisation Details'!A1169:R3512,17,0)</f>
        <v>23-Oct-1972</v>
      </c>
      <c r="M1170" s="28">
        <f>VLOOKUP(A1170,'Hospitalisation Details'!$A$1:$R$2344,6,0)</f>
        <v>9630.4</v>
      </c>
      <c r="N1170" s="27" t="str">
        <f>VLOOKUP(A1170,'Hospitalisation Details'!$A$1:$R$2344,14,0)</f>
        <v>tier - 2</v>
      </c>
      <c r="O1170" s="27" t="str">
        <f>VLOOKUP(A1170,'Hospitalisation Details'!$A$1:$R$2344,15,0)</f>
        <v>tier - 2</v>
      </c>
      <c r="P1170" s="27" t="str">
        <f>VLOOKUP(A1170,'Hospitalisation Details'!$A$1:$R$2344,16,0)</f>
        <v>R1011</v>
      </c>
      <c r="Q1170" s="37">
        <f>VLOOKUP(A1170,'Hospitalisation Details'!A1169:R3512,18,0)</f>
        <v>50.622861054072551</v>
      </c>
    </row>
    <row r="1171" spans="1:17" x14ac:dyDescent="0.25">
      <c r="A1171" s="27" t="s">
        <v>2340</v>
      </c>
      <c r="B1171" s="27" t="str">
        <f>VLOOKUP(A1171,'Customer Name'!A1170:E3505,4,0)</f>
        <v>Grant</v>
      </c>
      <c r="C1171" s="27">
        <f>VLOOKUP(A1171,Table7[#All],2,0)</f>
        <v>28.61</v>
      </c>
      <c r="D1171" s="27">
        <f>VLOOKUP(A1171,Table7[#All],3,0)</f>
        <v>5.76</v>
      </c>
      <c r="E1171" s="27" t="str">
        <f>VLOOKUP(A1171,Table7[#All],4,0)</f>
        <v>No</v>
      </c>
      <c r="F1171" s="27" t="str">
        <f>VLOOKUP(A1171,Table7[#All],5,0)</f>
        <v>No</v>
      </c>
      <c r="G1171" s="27" t="str">
        <f>VLOOKUP(A1171,Table7[#All],6,0)</f>
        <v>Yes</v>
      </c>
      <c r="H1171" s="27">
        <f>VLOOKUP(A1171,'Medical Examination'!A1170:M3505,11,0)</f>
        <v>1</v>
      </c>
      <c r="I1171" s="27" t="str">
        <f>VLOOKUP(A1171,'Medical Examination'!A1170:M3505,10,0)</f>
        <v>No</v>
      </c>
      <c r="J1171" s="27" t="str">
        <f>VLOOKUP(A1171,'Medical Examination'!A1170:M3505,12,0)</f>
        <v>Overweight</v>
      </c>
      <c r="K1171" s="27" t="str">
        <f>VLOOKUP(A1171,'Medical Examination'!A1170:M3505,13,0)</f>
        <v>Prediabetes</v>
      </c>
      <c r="L1171" s="27" t="str">
        <f>VLOOKUP(A1171,'Hospitalisation Details'!A1170:R3513,17,0)</f>
        <v>19-Dec-1979</v>
      </c>
      <c r="M1171" s="28">
        <f>VLOOKUP(A1171,'Hospitalisation Details'!$A$1:$R$2344,6,0)</f>
        <v>9630.2999999999993</v>
      </c>
      <c r="N1171" s="27" t="str">
        <f>VLOOKUP(A1171,'Hospitalisation Details'!$A$1:$R$2344,14,0)</f>
        <v>tier - 2</v>
      </c>
      <c r="O1171" s="27" t="str">
        <f>VLOOKUP(A1171,'Hospitalisation Details'!$A$1:$R$2344,15,0)</f>
        <v>tier - 2</v>
      </c>
      <c r="P1171" s="27" t="str">
        <f>VLOOKUP(A1171,'Hospitalisation Details'!$A$1:$R$2344,16,0)</f>
        <v>R1021</v>
      </c>
      <c r="Q1171" s="37">
        <f>VLOOKUP(A1171,'Hospitalisation Details'!A1170:R3513,18,0)</f>
        <v>43.469518130932094</v>
      </c>
    </row>
    <row r="1172" spans="1:17" x14ac:dyDescent="0.25">
      <c r="A1172" s="27" t="s">
        <v>2342</v>
      </c>
      <c r="B1172" s="27" t="str">
        <f>VLOOKUP(A1172,'Customer Name'!A1171:E3506,4,0)</f>
        <v>.  Sophia</v>
      </c>
      <c r="C1172" s="27">
        <f>VLOOKUP(A1172,Table7[#All],2,0)</f>
        <v>45.41</v>
      </c>
      <c r="D1172" s="27">
        <f>VLOOKUP(A1172,Table7[#All],3,0)</f>
        <v>4.96</v>
      </c>
      <c r="E1172" s="27" t="str">
        <f>VLOOKUP(A1172,Table7[#All],4,0)</f>
        <v>No</v>
      </c>
      <c r="F1172" s="27" t="str">
        <f>VLOOKUP(A1172,Table7[#All],5,0)</f>
        <v>No</v>
      </c>
      <c r="G1172" s="27" t="str">
        <f>VLOOKUP(A1172,Table7[#All],6,0)</f>
        <v>No</v>
      </c>
      <c r="H1172" s="27">
        <f>VLOOKUP(A1172,'Medical Examination'!A1171:M3506,11,0)</f>
        <v>1</v>
      </c>
      <c r="I1172" s="27" t="str">
        <f>VLOOKUP(A1172,'Medical Examination'!A1171:M3506,10,0)</f>
        <v>No</v>
      </c>
      <c r="J1172" s="27" t="str">
        <f>VLOOKUP(A1172,'Medical Examination'!A1171:M3506,12,0)</f>
        <v>Obesity</v>
      </c>
      <c r="K1172" s="27" t="str">
        <f>VLOOKUP(A1172,'Medical Examination'!A1171:M3506,13,0)</f>
        <v>Normal</v>
      </c>
      <c r="L1172" s="27" t="str">
        <f>VLOOKUP(A1172,'Hospitalisation Details'!A1:R2344,17,0)</f>
        <v>23-Jun-1998</v>
      </c>
      <c r="M1172" s="28">
        <f>VLOOKUP(A1172,'Hospitalisation Details'!$A$1:$R$2344,6,0)</f>
        <v>9628.7900000000009</v>
      </c>
      <c r="N1172" s="27" t="str">
        <f>VLOOKUP(A1172,'Hospitalisation Details'!$A$1:$R$2344,14,0)</f>
        <v>tier - 2</v>
      </c>
      <c r="O1172" s="27" t="str">
        <f>VLOOKUP(A1172,'Hospitalisation Details'!$A$1:$R$2344,15,0)</f>
        <v>tier - 2</v>
      </c>
      <c r="P1172" s="27" t="str">
        <f>VLOOKUP(A1172,'Hospitalisation Details'!$A$1:$R$2344,16,0)</f>
        <v>R1026</v>
      </c>
      <c r="Q1172" s="37">
        <f>VLOOKUP(A1172,'Hospitalisation Details'!$A$1:$R$2344,18,0)</f>
        <v>24.959561920808763</v>
      </c>
    </row>
    <row r="1173" spans="1:17" x14ac:dyDescent="0.25">
      <c r="A1173" s="27" t="s">
        <v>2344</v>
      </c>
      <c r="B1173" s="27" t="str">
        <f>VLOOKUP(A1173,'Customer Name'!A1172:E3507,4,0)</f>
        <v>Christina</v>
      </c>
      <c r="C1173" s="27">
        <f>VLOOKUP(A1173,Table7[#All],2,0)</f>
        <v>31.2</v>
      </c>
      <c r="D1173" s="27">
        <f>VLOOKUP(A1173,Table7[#All],3,0)</f>
        <v>11.04</v>
      </c>
      <c r="E1173" s="27" t="str">
        <f>VLOOKUP(A1173,Table7[#All],4,0)</f>
        <v>yes</v>
      </c>
      <c r="F1173" s="27" t="str">
        <f>VLOOKUP(A1173,Table7[#All],5,0)</f>
        <v>No</v>
      </c>
      <c r="G1173" s="27" t="str">
        <f>VLOOKUP(A1173,Table7[#All],6,0)</f>
        <v>No</v>
      </c>
      <c r="H1173" s="27">
        <f>VLOOKUP(A1173,'Medical Examination'!A1172:M3507,11,0)</f>
        <v>2</v>
      </c>
      <c r="I1173" s="27" t="str">
        <f>VLOOKUP(A1173,'Medical Examination'!A1172:M3507,10,0)</f>
        <v>No</v>
      </c>
      <c r="J1173" s="27" t="str">
        <f>VLOOKUP(A1173,'Medical Examination'!A1172:M3507,12,0)</f>
        <v>Obesity</v>
      </c>
      <c r="K1173" s="27" t="str">
        <f>VLOOKUP(A1173,'Medical Examination'!A1172:M3507,13,0)</f>
        <v>Diabetes</v>
      </c>
      <c r="L1173" s="27" t="str">
        <f>VLOOKUP(A1173,'Hospitalisation Details'!A2:R2345,17,0)</f>
        <v>16-Dec-1970</v>
      </c>
      <c r="M1173" s="28">
        <f>VLOOKUP(A1173,'Hospitalisation Details'!$A$1:$R$2344,6,0)</f>
        <v>9625.92</v>
      </c>
      <c r="N1173" s="27" t="str">
        <f>VLOOKUP(A1173,'Hospitalisation Details'!$A$1:$R$2344,14,0)</f>
        <v>tier - 2</v>
      </c>
      <c r="O1173" s="27" t="str">
        <f>VLOOKUP(A1173,'Hospitalisation Details'!$A$1:$R$2344,15,0)</f>
        <v>tier - 3</v>
      </c>
      <c r="P1173" s="27" t="str">
        <f>VLOOKUP(A1173,'Hospitalisation Details'!$A$1:$R$2344,16,0)</f>
        <v>R1011</v>
      </c>
      <c r="Q1173" s="37">
        <f>VLOOKUP(A1173,'Hospitalisation Details'!$A$1:$R$2344,18,0)</f>
        <v>52.47771637174872</v>
      </c>
    </row>
    <row r="1174" spans="1:17" x14ac:dyDescent="0.25">
      <c r="A1174" s="27" t="s">
        <v>2346</v>
      </c>
      <c r="B1174" s="27" t="str">
        <f>VLOOKUP(A1174,'Customer Name'!A1173:E3508,4,0)</f>
        <v>Sam L.</v>
      </c>
      <c r="C1174" s="27">
        <f>VLOOKUP(A1174,Table7[#All],2,0)</f>
        <v>29.83</v>
      </c>
      <c r="D1174" s="27">
        <f>VLOOKUP(A1174,Table7[#All],3,0)</f>
        <v>7.81</v>
      </c>
      <c r="E1174" s="27" t="str">
        <f>VLOOKUP(A1174,Table7[#All],4,0)</f>
        <v>yes</v>
      </c>
      <c r="F1174" s="27" t="str">
        <f>VLOOKUP(A1174,Table7[#All],5,0)</f>
        <v>No</v>
      </c>
      <c r="G1174" s="27" t="str">
        <f>VLOOKUP(A1174,Table7[#All],6,0)</f>
        <v>No</v>
      </c>
      <c r="H1174" s="27">
        <f>VLOOKUP(A1174,'Medical Examination'!A1173:M3508,11,0)</f>
        <v>1</v>
      </c>
      <c r="I1174" s="27" t="str">
        <f>VLOOKUP(A1174,'Medical Examination'!A1173:M3508,10,0)</f>
        <v>No</v>
      </c>
      <c r="J1174" s="27" t="str">
        <f>VLOOKUP(A1174,'Medical Examination'!A1173:M3508,12,0)</f>
        <v>Overweight</v>
      </c>
      <c r="K1174" s="27" t="str">
        <f>VLOOKUP(A1174,'Medical Examination'!A1173:M3508,13,0)</f>
        <v>Diabetes</v>
      </c>
      <c r="L1174" s="27" t="str">
        <f>VLOOKUP(A1174,'Hospitalisation Details'!A3:R2346,17,0)</f>
        <v>29-Oct-1975</v>
      </c>
      <c r="M1174" s="28">
        <f>VLOOKUP(A1174,'Hospitalisation Details'!$A$1:$R$2344,6,0)</f>
        <v>9620.33</v>
      </c>
      <c r="N1174" s="27" t="str">
        <f>VLOOKUP(A1174,'Hospitalisation Details'!$A$1:$R$2344,14,0)</f>
        <v>tier - 3</v>
      </c>
      <c r="O1174" s="27" t="str">
        <f>VLOOKUP(A1174,'Hospitalisation Details'!$A$1:$R$2344,15,0)</f>
        <v>tier - 3</v>
      </c>
      <c r="P1174" s="27" t="str">
        <f>VLOOKUP(A1174,'Hospitalisation Details'!$A$1:$R$2344,16,0)</f>
        <v>R1012</v>
      </c>
      <c r="Q1174" s="37">
        <f>VLOOKUP(A1174,'Hospitalisation Details'!$A$1:$R$2344,18,0)</f>
        <v>47.609152371905907</v>
      </c>
    </row>
    <row r="1175" spans="1:17" x14ac:dyDescent="0.25">
      <c r="A1175" s="27" t="s">
        <v>2348</v>
      </c>
      <c r="B1175" s="27" t="str">
        <f>VLOOKUP(A1175,'Customer Name'!A1174:E3509,4,0)</f>
        <v>.  Haley R.</v>
      </c>
      <c r="C1175" s="27">
        <f>VLOOKUP(A1175,Table7[#All],2,0)</f>
        <v>29.06</v>
      </c>
      <c r="D1175" s="27">
        <f>VLOOKUP(A1175,Table7[#All],3,0)</f>
        <v>4.55</v>
      </c>
      <c r="E1175" s="27" t="str">
        <f>VLOOKUP(A1175,Table7[#All],4,0)</f>
        <v>No</v>
      </c>
      <c r="F1175" s="27" t="str">
        <f>VLOOKUP(A1175,Table7[#All],5,0)</f>
        <v>No</v>
      </c>
      <c r="G1175" s="27" t="str">
        <f>VLOOKUP(A1175,Table7[#All],6,0)</f>
        <v>No</v>
      </c>
      <c r="H1175" s="27">
        <f>VLOOKUP(A1175,'Medical Examination'!A1174:M3509,11,0)</f>
        <v>0</v>
      </c>
      <c r="I1175" s="27" t="str">
        <f>VLOOKUP(A1175,'Medical Examination'!A1174:M3509,10,0)</f>
        <v>No</v>
      </c>
      <c r="J1175" s="27" t="str">
        <f>VLOOKUP(A1175,'Medical Examination'!A1174:M3509,12,0)</f>
        <v>Overweight</v>
      </c>
      <c r="K1175" s="27" t="str">
        <f>VLOOKUP(A1175,'Medical Examination'!A1174:M3509,13,0)</f>
        <v>Normal</v>
      </c>
      <c r="L1175" s="27" t="str">
        <f>VLOOKUP(A1175,'Hospitalisation Details'!A4:R2347,17,0)</f>
        <v>29-Aug-1982</v>
      </c>
      <c r="M1175" s="28">
        <f>VLOOKUP(A1175,'Hospitalisation Details'!$A$1:$R$2344,6,0)</f>
        <v>9619.18</v>
      </c>
      <c r="N1175" s="27" t="str">
        <f>VLOOKUP(A1175,'Hospitalisation Details'!$A$1:$R$2344,14,0)</f>
        <v>tier - 2</v>
      </c>
      <c r="O1175" s="27" t="str">
        <f>VLOOKUP(A1175,'Hospitalisation Details'!$A$1:$R$2344,15,0)</f>
        <v>tier - 1</v>
      </c>
      <c r="P1175" s="27" t="str">
        <f>VLOOKUP(A1175,'Hospitalisation Details'!$A$1:$R$2344,16,0)</f>
        <v>R1025</v>
      </c>
      <c r="Q1175" s="37">
        <f>VLOOKUP(A1175,'Hospitalisation Details'!$A$1:$R$2344,18,0)</f>
        <v>40.776140808344195</v>
      </c>
    </row>
    <row r="1176" spans="1:17" x14ac:dyDescent="0.25">
      <c r="A1176" s="27" t="s">
        <v>2350</v>
      </c>
      <c r="B1176" s="27" t="str">
        <f>VLOOKUP(A1176,'Customer Name'!A1175:E3510,4,0)</f>
        <v>Ethan</v>
      </c>
      <c r="C1176" s="27">
        <f>VLOOKUP(A1176,Table7[#All],2,0)</f>
        <v>27.454999999999998</v>
      </c>
      <c r="D1176" s="27">
        <f>VLOOKUP(A1176,Table7[#All],3,0)</f>
        <v>6.13</v>
      </c>
      <c r="E1176" s="27" t="str">
        <f>VLOOKUP(A1176,Table7[#All],4,0)</f>
        <v>No</v>
      </c>
      <c r="F1176" s="27" t="str">
        <f>VLOOKUP(A1176,Table7[#All],5,0)</f>
        <v>No</v>
      </c>
      <c r="G1176" s="27" t="str">
        <f>VLOOKUP(A1176,Table7[#All],6,0)</f>
        <v>No</v>
      </c>
      <c r="H1176" s="27">
        <f>VLOOKUP(A1176,'Medical Examination'!A1175:M3510,11,0)</f>
        <v>2</v>
      </c>
      <c r="I1176" s="27" t="str">
        <f>VLOOKUP(A1176,'Medical Examination'!A1175:M3510,10,0)</f>
        <v>No</v>
      </c>
      <c r="J1176" s="27" t="str">
        <f>VLOOKUP(A1176,'Medical Examination'!A1175:M3510,12,0)</f>
        <v>Overweight</v>
      </c>
      <c r="K1176" s="27" t="str">
        <f>VLOOKUP(A1176,'Medical Examination'!A1175:M3510,13,0)</f>
        <v>Prediabetes</v>
      </c>
      <c r="L1176" s="27" t="str">
        <f>VLOOKUP(A1176,'Hospitalisation Details'!A5:R2348,17,0)</f>
        <v>27-Dec-1972</v>
      </c>
      <c r="M1176" s="28">
        <f>VLOOKUP(A1176,'Hospitalisation Details'!$A$1:$R$2344,6,0)</f>
        <v>9617.66</v>
      </c>
      <c r="N1176" s="27" t="str">
        <f>VLOOKUP(A1176,'Hospitalisation Details'!$A$1:$R$2344,14,0)</f>
        <v>tier - 3</v>
      </c>
      <c r="O1176" s="27" t="str">
        <f>VLOOKUP(A1176,'Hospitalisation Details'!$A$1:$R$2344,15,0)</f>
        <v>tier - 3</v>
      </c>
      <c r="P1176" s="27" t="str">
        <f>VLOOKUP(A1176,'Hospitalisation Details'!$A$1:$R$2344,16,0)</f>
        <v>R1016</v>
      </c>
      <c r="Q1176" s="37">
        <f>VLOOKUP(A1176,'Hospitalisation Details'!$A$1:$R$2344,18,0)</f>
        <v>50.444900752908964</v>
      </c>
    </row>
    <row r="1177" spans="1:17" x14ac:dyDescent="0.25">
      <c r="A1177" s="27" t="s">
        <v>2352</v>
      </c>
      <c r="B1177" s="27" t="str">
        <f>VLOOKUP(A1177,'Customer Name'!A1176:E3511,4,0)</f>
        <v>Andrew W</v>
      </c>
      <c r="C1177" s="27">
        <f>VLOOKUP(A1177,Table7[#All],2,0)</f>
        <v>23.01</v>
      </c>
      <c r="D1177" s="27">
        <f>VLOOKUP(A1177,Table7[#All],3,0)</f>
        <v>6.04</v>
      </c>
      <c r="E1177" s="27" t="str">
        <f>VLOOKUP(A1177,Table7[#All],4,0)</f>
        <v>yes</v>
      </c>
      <c r="F1177" s="27" t="str">
        <f>VLOOKUP(A1177,Table7[#All],5,0)</f>
        <v>No</v>
      </c>
      <c r="G1177" s="27" t="str">
        <f>VLOOKUP(A1177,Table7[#All],6,0)</f>
        <v>No</v>
      </c>
      <c r="H1177" s="27">
        <f>VLOOKUP(A1177,'Medical Examination'!A1176:M3511,11,0)</f>
        <v>1</v>
      </c>
      <c r="I1177" s="27" t="str">
        <f>VLOOKUP(A1177,'Medical Examination'!A1176:M3511,10,0)</f>
        <v>No</v>
      </c>
      <c r="J1177" s="27" t="str">
        <f>VLOOKUP(A1177,'Medical Examination'!A1176:M3511,12,0)</f>
        <v>Normal Weight</v>
      </c>
      <c r="K1177" s="27" t="str">
        <f>VLOOKUP(A1177,'Medical Examination'!A1176:M3511,13,0)</f>
        <v>Prediabetes</v>
      </c>
      <c r="L1177" s="27" t="str">
        <f>VLOOKUP(A1177,'Hospitalisation Details'!A6:R2349,17,0)</f>
        <v>15-Dec-1964</v>
      </c>
      <c r="M1177" s="28">
        <f>VLOOKUP(A1177,'Hospitalisation Details'!$A$1:$R$2344,6,0)</f>
        <v>9597.6299999999992</v>
      </c>
      <c r="N1177" s="27" t="str">
        <f>VLOOKUP(A1177,'Hospitalisation Details'!$A$1:$R$2344,14,0)</f>
        <v>tier - 3</v>
      </c>
      <c r="O1177" s="27" t="str">
        <f>VLOOKUP(A1177,'Hospitalisation Details'!$A$1:$R$2344,15,0)</f>
        <v>tier - 3</v>
      </c>
      <c r="P1177" s="27" t="str">
        <f>VLOOKUP(A1177,'Hospitalisation Details'!$A$1:$R$2344,16,0)</f>
        <v>R1013</v>
      </c>
      <c r="Q1177" s="37">
        <f>VLOOKUP(A1177,'Hospitalisation Details'!$A$1:$R$2344,18,0)</f>
        <v>58.477754962354553</v>
      </c>
    </row>
    <row r="1178" spans="1:17" x14ac:dyDescent="0.25">
      <c r="A1178" s="27" t="s">
        <v>2354</v>
      </c>
      <c r="B1178" s="27" t="str">
        <f>VLOOKUP(A1178,'Customer Name'!A1177:E3512,4,0)</f>
        <v>Mark G</v>
      </c>
      <c r="C1178" s="27">
        <f>VLOOKUP(A1178,Table7[#All],2,0)</f>
        <v>31.39</v>
      </c>
      <c r="D1178" s="27">
        <f>VLOOKUP(A1178,Table7[#All],3,0)</f>
        <v>8.85</v>
      </c>
      <c r="E1178" s="27" t="str">
        <f>VLOOKUP(A1178,Table7[#All],4,0)</f>
        <v>yes</v>
      </c>
      <c r="F1178" s="27" t="str">
        <f>VLOOKUP(A1178,Table7[#All],5,0)</f>
        <v>No</v>
      </c>
      <c r="G1178" s="27" t="str">
        <f>VLOOKUP(A1178,Table7[#All],6,0)</f>
        <v>No</v>
      </c>
      <c r="H1178" s="27">
        <f>VLOOKUP(A1178,'Medical Examination'!A1177:M3512,11,0)</f>
        <v>0</v>
      </c>
      <c r="I1178" s="27" t="str">
        <f>VLOOKUP(A1178,'Medical Examination'!A1177:M3512,10,0)</f>
        <v>No</v>
      </c>
      <c r="J1178" s="27" t="str">
        <f>VLOOKUP(A1178,'Medical Examination'!A1177:M3512,12,0)</f>
        <v>Obesity</v>
      </c>
      <c r="K1178" s="27" t="str">
        <f>VLOOKUP(A1178,'Medical Examination'!A1177:M3512,13,0)</f>
        <v>Diabetes</v>
      </c>
      <c r="L1178" s="27" t="str">
        <f>VLOOKUP(A1178,'Hospitalisation Details'!A7:R2350,17,0)</f>
        <v>18-Oct-1981</v>
      </c>
      <c r="M1178" s="28">
        <f>VLOOKUP(A1178,'Hospitalisation Details'!$A$1:$R$2344,6,0)</f>
        <v>9584.0400000000009</v>
      </c>
      <c r="N1178" s="27" t="str">
        <f>VLOOKUP(A1178,'Hospitalisation Details'!$A$1:$R$2344,14,0)</f>
        <v>tier - 2</v>
      </c>
      <c r="O1178" s="27" t="str">
        <f>VLOOKUP(A1178,'Hospitalisation Details'!$A$1:$R$2344,15,0)</f>
        <v>tier - 1</v>
      </c>
      <c r="P1178" s="27" t="str">
        <f>VLOOKUP(A1178,'Hospitalisation Details'!$A$1:$R$2344,16,0)</f>
        <v>R1021</v>
      </c>
      <c r="Q1178" s="37">
        <f>VLOOKUP(A1178,'Hospitalisation Details'!$A$1:$R$2344,18,0)</f>
        <v>41.639223177332056</v>
      </c>
    </row>
    <row r="1179" spans="1:17" x14ac:dyDescent="0.25">
      <c r="A1179" s="27" t="s">
        <v>2356</v>
      </c>
      <c r="B1179" s="27" t="str">
        <f>VLOOKUP(A1179,'Customer Name'!A1178:E3513,4,0)</f>
        <v>Kasey E.</v>
      </c>
      <c r="C1179" s="27">
        <f>VLOOKUP(A1179,Table7[#All],2,0)</f>
        <v>34.770000000000003</v>
      </c>
      <c r="D1179" s="27">
        <f>VLOOKUP(A1179,Table7[#All],3,0)</f>
        <v>10.54</v>
      </c>
      <c r="E1179" s="27" t="str">
        <f>VLOOKUP(A1179,Table7[#All],4,0)</f>
        <v>No</v>
      </c>
      <c r="F1179" s="27" t="str">
        <f>VLOOKUP(A1179,Table7[#All],5,0)</f>
        <v>No</v>
      </c>
      <c r="G1179" s="27" t="str">
        <f>VLOOKUP(A1179,Table7[#All],6,0)</f>
        <v>No</v>
      </c>
      <c r="H1179" s="27">
        <f>VLOOKUP(A1179,'Medical Examination'!A1178:M3513,11,0)</f>
        <v>2</v>
      </c>
      <c r="I1179" s="27" t="str">
        <f>VLOOKUP(A1179,'Medical Examination'!A1178:M3513,10,0)</f>
        <v>No</v>
      </c>
      <c r="J1179" s="27" t="str">
        <f>VLOOKUP(A1179,'Medical Examination'!A1178:M3513,12,0)</f>
        <v>Obesity</v>
      </c>
      <c r="K1179" s="27" t="str">
        <f>VLOOKUP(A1179,'Medical Examination'!A1178:M3513,13,0)</f>
        <v>Diabetes</v>
      </c>
      <c r="L1179" s="27" t="str">
        <f>VLOOKUP(A1179,'Hospitalisation Details'!A8:R2351,17,0)</f>
        <v>28-Nov-1973</v>
      </c>
      <c r="M1179" s="28">
        <f>VLOOKUP(A1179,'Hospitalisation Details'!$A$1:$R$2344,6,0)</f>
        <v>9583.89</v>
      </c>
      <c r="N1179" s="27" t="str">
        <f>VLOOKUP(A1179,'Hospitalisation Details'!$A$1:$R$2344,14,0)</f>
        <v>tier - 2</v>
      </c>
      <c r="O1179" s="27" t="str">
        <f>VLOOKUP(A1179,'Hospitalisation Details'!$A$1:$R$2344,15,0)</f>
        <v>tier - 3</v>
      </c>
      <c r="P1179" s="27" t="str">
        <f>VLOOKUP(A1179,'Hospitalisation Details'!$A$1:$R$2344,16,0)</f>
        <v>R1012</v>
      </c>
      <c r="Q1179" s="37">
        <f>VLOOKUP(A1179,'Hospitalisation Details'!$A$1:$R$2344,18,0)</f>
        <v>49.526976968916088</v>
      </c>
    </row>
    <row r="1180" spans="1:17" x14ac:dyDescent="0.25">
      <c r="A1180" s="27" t="s">
        <v>2358</v>
      </c>
      <c r="B1180" s="27" t="str">
        <f>VLOOKUP(A1180,'Customer Name'!A1179:E3514,4,0)</f>
        <v>Jeff</v>
      </c>
      <c r="C1180" s="27">
        <f>VLOOKUP(A1180,Table7[#All],2,0)</f>
        <v>24.48</v>
      </c>
      <c r="D1180" s="27">
        <f>VLOOKUP(A1180,Table7[#All],3,0)</f>
        <v>4.37</v>
      </c>
      <c r="E1180" s="27" t="str">
        <f>VLOOKUP(A1180,Table7[#All],4,0)</f>
        <v>yes</v>
      </c>
      <c r="F1180" s="27" t="str">
        <f>VLOOKUP(A1180,Table7[#All],5,0)</f>
        <v>No</v>
      </c>
      <c r="G1180" s="27" t="str">
        <f>VLOOKUP(A1180,Table7[#All],6,0)</f>
        <v>No</v>
      </c>
      <c r="H1180" s="27">
        <f>VLOOKUP(A1180,'Medical Examination'!A1179:M3514,11,0)</f>
        <v>2</v>
      </c>
      <c r="I1180" s="27" t="str">
        <f>VLOOKUP(A1180,'Medical Examination'!A1179:M3514,10,0)</f>
        <v>No</v>
      </c>
      <c r="J1180" s="27" t="str">
        <f>VLOOKUP(A1180,'Medical Examination'!A1179:M3514,12,0)</f>
        <v>Normal Weight</v>
      </c>
      <c r="K1180" s="27" t="str">
        <f>VLOOKUP(A1180,'Medical Examination'!A1179:M3514,13,0)</f>
        <v>Normal</v>
      </c>
      <c r="L1180" s="27" t="str">
        <f>VLOOKUP(A1180,'Hospitalisation Details'!A9:R2352,17,0)</f>
        <v>4-Dec-1966</v>
      </c>
      <c r="M1180" s="28">
        <f>VLOOKUP(A1180,'Hospitalisation Details'!$A$1:$R$2344,6,0)</f>
        <v>9582.5400000000009</v>
      </c>
      <c r="N1180" s="27" t="str">
        <f>VLOOKUP(A1180,'Hospitalisation Details'!$A$1:$R$2344,14,0)</f>
        <v>tier - 3</v>
      </c>
      <c r="O1180" s="27" t="str">
        <f>VLOOKUP(A1180,'Hospitalisation Details'!$A$1:$R$2344,15,0)</f>
        <v>tier - 2</v>
      </c>
      <c r="P1180" s="27" t="str">
        <f>VLOOKUP(A1180,'Hospitalisation Details'!$A$1:$R$2344,16,0)</f>
        <v>R1013</v>
      </c>
      <c r="Q1180" s="37">
        <f>VLOOKUP(A1180,'Hospitalisation Details'!$A$1:$R$2344,18,0)</f>
        <v>56.510574018126889</v>
      </c>
    </row>
    <row r="1181" spans="1:17" x14ac:dyDescent="0.25">
      <c r="A1181" s="27" t="s">
        <v>2360</v>
      </c>
      <c r="B1181" s="27" t="str">
        <f>VLOOKUP(A1181,'Customer Name'!A1180:E3515,4,0)</f>
        <v>Amy</v>
      </c>
      <c r="C1181" s="27">
        <f>VLOOKUP(A1181,Table7[#All],2,0)</f>
        <v>22.61</v>
      </c>
      <c r="D1181" s="27">
        <f>VLOOKUP(A1181,Table7[#All],3,0)</f>
        <v>9.6300000000000008</v>
      </c>
      <c r="E1181" s="27" t="str">
        <f>VLOOKUP(A1181,Table7[#All],4,0)</f>
        <v>No</v>
      </c>
      <c r="F1181" s="27" t="str">
        <f>VLOOKUP(A1181,Table7[#All],5,0)</f>
        <v>No</v>
      </c>
      <c r="G1181" s="27" t="str">
        <f>VLOOKUP(A1181,Table7[#All],6,0)</f>
        <v>No</v>
      </c>
      <c r="H1181" s="27">
        <f>VLOOKUP(A1181,'Medical Examination'!A1180:M3515,11,0)</f>
        <v>2</v>
      </c>
      <c r="I1181" s="27" t="str">
        <f>VLOOKUP(A1181,'Medical Examination'!A1180:M3515,10,0)</f>
        <v>No</v>
      </c>
      <c r="J1181" s="27" t="str">
        <f>VLOOKUP(A1181,'Medical Examination'!A1180:M3515,12,0)</f>
        <v>Normal Weight</v>
      </c>
      <c r="K1181" s="27" t="str">
        <f>VLOOKUP(A1181,'Medical Examination'!A1180:M3515,13,0)</f>
        <v>Diabetes</v>
      </c>
      <c r="L1181" s="27" t="str">
        <f>VLOOKUP(A1181,'Hospitalisation Details'!A10:R2353,17,0)</f>
        <v>1-Dec-1973</v>
      </c>
      <c r="M1181" s="28">
        <f>VLOOKUP(A1181,'Hospitalisation Details'!$A$1:$R$2344,6,0)</f>
        <v>9566.99</v>
      </c>
      <c r="N1181" s="27" t="str">
        <f>VLOOKUP(A1181,'Hospitalisation Details'!$A$1:$R$2344,14,0)</f>
        <v>tier - 2</v>
      </c>
      <c r="O1181" s="27" t="str">
        <f>VLOOKUP(A1181,'Hospitalisation Details'!$A$1:$R$2344,15,0)</f>
        <v>tier - 1</v>
      </c>
      <c r="P1181" s="27" t="str">
        <f>VLOOKUP(A1181,'Hospitalisation Details'!$A$1:$R$2344,16,0)</f>
        <v>R1012</v>
      </c>
      <c r="Q1181" s="37">
        <f>VLOOKUP(A1181,'Hospitalisation Details'!$A$1:$R$2344,18,0)</f>
        <v>49.518763085843126</v>
      </c>
    </row>
    <row r="1182" spans="1:17" x14ac:dyDescent="0.25">
      <c r="A1182" s="27" t="s">
        <v>2362</v>
      </c>
      <c r="B1182" s="27" t="str">
        <f>VLOOKUP(A1182,'Customer Name'!A1181:E3516,4,0)</f>
        <v>Adam</v>
      </c>
      <c r="C1182" s="27">
        <f>VLOOKUP(A1182,Table7[#All],2,0)</f>
        <v>34.299999999999997</v>
      </c>
      <c r="D1182" s="27">
        <f>VLOOKUP(A1182,Table7[#All],3,0)</f>
        <v>10.37</v>
      </c>
      <c r="E1182" s="27" t="str">
        <f>VLOOKUP(A1182,Table7[#All],4,0)</f>
        <v>No</v>
      </c>
      <c r="F1182" s="27" t="str">
        <f>VLOOKUP(A1182,Table7[#All],5,0)</f>
        <v>No</v>
      </c>
      <c r="G1182" s="27" t="str">
        <f>VLOOKUP(A1182,Table7[#All],6,0)</f>
        <v>No</v>
      </c>
      <c r="H1182" s="27">
        <f>VLOOKUP(A1182,'Medical Examination'!A1181:M3516,11,0)</f>
        <v>0</v>
      </c>
      <c r="I1182" s="27" t="str">
        <f>VLOOKUP(A1182,'Medical Examination'!A1181:M3516,10,0)</f>
        <v>No</v>
      </c>
      <c r="J1182" s="27" t="str">
        <f>VLOOKUP(A1182,'Medical Examination'!A1181:M3516,12,0)</f>
        <v>Obesity</v>
      </c>
      <c r="K1182" s="27" t="str">
        <f>VLOOKUP(A1182,'Medical Examination'!A1181:M3516,13,0)</f>
        <v>Diabetes</v>
      </c>
      <c r="L1182" s="27" t="str">
        <f>VLOOKUP(A1182,'Hospitalisation Details'!A11:R2354,17,0)</f>
        <v>14-Aug-1974</v>
      </c>
      <c r="M1182" s="28">
        <f>VLOOKUP(A1182,'Hospitalisation Details'!$A$1:$R$2344,6,0)</f>
        <v>9563.0300000000007</v>
      </c>
      <c r="N1182" s="27" t="str">
        <f>VLOOKUP(A1182,'Hospitalisation Details'!$A$1:$R$2344,14,0)</f>
        <v>tier - 3</v>
      </c>
      <c r="O1182" s="27" t="str">
        <f>VLOOKUP(A1182,'Hospitalisation Details'!$A$1:$R$2344,15,0)</f>
        <v>tier - 1</v>
      </c>
      <c r="P1182" s="27" t="str">
        <f>VLOOKUP(A1182,'Hospitalisation Details'!$A$1:$R$2344,16,0)</f>
        <v>R1011</v>
      </c>
      <c r="Q1182" s="37">
        <f>VLOOKUP(A1182,'Hospitalisation Details'!$A$1:$R$2344,18,0)</f>
        <v>48.817216077099985</v>
      </c>
    </row>
    <row r="1183" spans="1:17" x14ac:dyDescent="0.25">
      <c r="A1183" s="27" t="s">
        <v>2364</v>
      </c>
      <c r="B1183" s="27" t="str">
        <f>VLOOKUP(A1183,'Customer Name'!A1182:E3517,4,0)</f>
        <v>Kristin M</v>
      </c>
      <c r="C1183" s="27">
        <f>VLOOKUP(A1183,Table7[#All],2,0)</f>
        <v>46.09</v>
      </c>
      <c r="D1183" s="27">
        <f>VLOOKUP(A1183,Table7[#All],3,0)</f>
        <v>5.44</v>
      </c>
      <c r="E1183" s="27" t="str">
        <f>VLOOKUP(A1183,Table7[#All],4,0)</f>
        <v>No</v>
      </c>
      <c r="F1183" s="27" t="str">
        <f>VLOOKUP(A1183,Table7[#All],5,0)</f>
        <v>No</v>
      </c>
      <c r="G1183" s="27" t="str">
        <f>VLOOKUP(A1183,Table7[#All],6,0)</f>
        <v>No</v>
      </c>
      <c r="H1183" s="27">
        <f>VLOOKUP(A1183,'Medical Examination'!A1182:M3517,11,0)</f>
        <v>2</v>
      </c>
      <c r="I1183" s="27" t="str">
        <f>VLOOKUP(A1183,'Medical Examination'!A1182:M3517,10,0)</f>
        <v>No</v>
      </c>
      <c r="J1183" s="27" t="str">
        <f>VLOOKUP(A1183,'Medical Examination'!A1182:M3517,12,0)</f>
        <v>Obesity</v>
      </c>
      <c r="K1183" s="27" t="str">
        <f>VLOOKUP(A1183,'Medical Examination'!A1182:M3517,13,0)</f>
        <v>Normal</v>
      </c>
      <c r="L1183" s="27" t="str">
        <f>VLOOKUP(A1183,'Hospitalisation Details'!A12:R2355,17,0)</f>
        <v>22-Sep-1972</v>
      </c>
      <c r="M1183" s="28">
        <f>VLOOKUP(A1183,'Hospitalisation Details'!$A$1:$R$2344,6,0)</f>
        <v>9549.57</v>
      </c>
      <c r="N1183" s="27" t="str">
        <f>VLOOKUP(A1183,'Hospitalisation Details'!$A$1:$R$2344,14,0)</f>
        <v>tier - 2</v>
      </c>
      <c r="O1183" s="27" t="str">
        <f>VLOOKUP(A1183,'Hospitalisation Details'!$A$1:$R$2344,15,0)</f>
        <v>tier - 1</v>
      </c>
      <c r="P1183" s="27" t="str">
        <f>VLOOKUP(A1183,'Hospitalisation Details'!$A$1:$R$2344,16,0)</f>
        <v>R1013</v>
      </c>
      <c r="Q1183" s="37">
        <f>VLOOKUP(A1183,'Hospitalisation Details'!$A$1:$R$2344,18,0)</f>
        <v>50.70773442847365</v>
      </c>
    </row>
    <row r="1184" spans="1:17" x14ac:dyDescent="0.25">
      <c r="A1184" s="27" t="s">
        <v>2366</v>
      </c>
      <c r="B1184" s="27" t="str">
        <f>VLOOKUP(A1184,'Customer Name'!A1183:E3518,4,0)</f>
        <v>Mary-Lynn B.</v>
      </c>
      <c r="C1184" s="27">
        <f>VLOOKUP(A1184,Table7[#All],2,0)</f>
        <v>44.744999999999997</v>
      </c>
      <c r="D1184" s="27">
        <f>VLOOKUP(A1184,Table7[#All],3,0)</f>
        <v>5.19</v>
      </c>
      <c r="E1184" s="27" t="str">
        <f>VLOOKUP(A1184,Table7[#All],4,0)</f>
        <v>No</v>
      </c>
      <c r="F1184" s="27" t="str">
        <f>VLOOKUP(A1184,Table7[#All],5,0)</f>
        <v>No</v>
      </c>
      <c r="G1184" s="27" t="str">
        <f>VLOOKUP(A1184,Table7[#All],6,0)</f>
        <v>No</v>
      </c>
      <c r="H1184" s="27">
        <f>VLOOKUP(A1184,'Medical Examination'!A1183:M3518,11,0)</f>
        <v>2</v>
      </c>
      <c r="I1184" s="27" t="str">
        <f>VLOOKUP(A1184,'Medical Examination'!A1183:M3518,10,0)</f>
        <v>No</v>
      </c>
      <c r="J1184" s="27" t="str">
        <f>VLOOKUP(A1184,'Medical Examination'!A1183:M3518,12,0)</f>
        <v>Obesity</v>
      </c>
      <c r="K1184" s="27" t="str">
        <f>VLOOKUP(A1184,'Medical Examination'!A1183:M3518,13,0)</f>
        <v>Normal</v>
      </c>
      <c r="L1184" s="27" t="str">
        <f>VLOOKUP(A1184,'Hospitalisation Details'!A13:R2356,17,0)</f>
        <v>22-Sep-1972</v>
      </c>
      <c r="M1184" s="28">
        <f>VLOOKUP(A1184,'Hospitalisation Details'!$A$1:$R$2344,6,0)</f>
        <v>9541.7000000000007</v>
      </c>
      <c r="N1184" s="27" t="str">
        <f>VLOOKUP(A1184,'Hospitalisation Details'!$A$1:$R$2344,14,0)</f>
        <v>tier - 2</v>
      </c>
      <c r="O1184" s="27" t="str">
        <f>VLOOKUP(A1184,'Hospitalisation Details'!$A$1:$R$2344,15,0)</f>
        <v>tier - 1</v>
      </c>
      <c r="P1184" s="27" t="str">
        <f>VLOOKUP(A1184,'Hospitalisation Details'!$A$1:$R$2344,16,0)</f>
        <v>R1024</v>
      </c>
      <c r="Q1184" s="37">
        <f>VLOOKUP(A1184,'Hospitalisation Details'!$A$1:$R$2344,18,0)</f>
        <v>50.70773442847365</v>
      </c>
    </row>
    <row r="1185" spans="1:17" x14ac:dyDescent="0.25">
      <c r="A1185" s="27" t="s">
        <v>2368</v>
      </c>
      <c r="B1185" s="27" t="str">
        <f>VLOOKUP(A1185,'Customer Name'!A1184:E3519,4,0)</f>
        <v>.  Jamie A</v>
      </c>
      <c r="C1185" s="27">
        <f>VLOOKUP(A1185,Table7[#All],2,0)</f>
        <v>26.33</v>
      </c>
      <c r="D1185" s="27">
        <f>VLOOKUP(A1185,Table7[#All],3,0)</f>
        <v>11.8</v>
      </c>
      <c r="E1185" s="27" t="str">
        <f>VLOOKUP(A1185,Table7[#All],4,0)</f>
        <v>yes</v>
      </c>
      <c r="F1185" s="27" t="str">
        <f>VLOOKUP(A1185,Table7[#All],5,0)</f>
        <v>No</v>
      </c>
      <c r="G1185" s="27" t="str">
        <f>VLOOKUP(A1185,Table7[#All],6,0)</f>
        <v>No</v>
      </c>
      <c r="H1185" s="27">
        <f>VLOOKUP(A1185,'Medical Examination'!A1184:M3519,11,0)</f>
        <v>1</v>
      </c>
      <c r="I1185" s="27" t="str">
        <f>VLOOKUP(A1185,'Medical Examination'!A1184:M3519,10,0)</f>
        <v>No</v>
      </c>
      <c r="J1185" s="27" t="str">
        <f>VLOOKUP(A1185,'Medical Examination'!A1184:M3519,12,0)</f>
        <v>Overweight</v>
      </c>
      <c r="K1185" s="27" t="str">
        <f>VLOOKUP(A1185,'Medical Examination'!A1184:M3519,13,0)</f>
        <v>Diabetes</v>
      </c>
      <c r="L1185" s="27" t="str">
        <f>VLOOKUP(A1185,'Hospitalisation Details'!A14:R2357,17,0)</f>
        <v>28-Jul-1975</v>
      </c>
      <c r="M1185" s="28">
        <f>VLOOKUP(A1185,'Hospitalisation Details'!$A$1:$R$2344,6,0)</f>
        <v>9540.17</v>
      </c>
      <c r="N1185" s="27" t="str">
        <f>VLOOKUP(A1185,'Hospitalisation Details'!$A$1:$R$2344,14,0)</f>
        <v>tier - 2</v>
      </c>
      <c r="O1185" s="27" t="str">
        <f>VLOOKUP(A1185,'Hospitalisation Details'!$A$1:$R$2344,15,0)</f>
        <v>tier - 2</v>
      </c>
      <c r="P1185" s="27" t="str">
        <f>VLOOKUP(A1185,'Hospitalisation Details'!$A$1:$R$2344,16,0)</f>
        <v>R1024</v>
      </c>
      <c r="Q1185" s="37">
        <f>VLOOKUP(A1185,'Hospitalisation Details'!$A$1:$R$2344,18,0)</f>
        <v>47.863776051852263</v>
      </c>
    </row>
    <row r="1186" spans="1:17" x14ac:dyDescent="0.25">
      <c r="A1186" s="27" t="s">
        <v>2370</v>
      </c>
      <c r="B1186" s="27" t="str">
        <f>VLOOKUP(A1186,'Customer Name'!A1185:E3520,4,0)</f>
        <v>Jeffrey A.</v>
      </c>
      <c r="C1186" s="27">
        <f>VLOOKUP(A1186,Table7[#All],2,0)</f>
        <v>26.6</v>
      </c>
      <c r="D1186" s="27">
        <f>VLOOKUP(A1186,Table7[#All],3,0)</f>
        <v>8.3800000000000008</v>
      </c>
      <c r="E1186" s="27" t="str">
        <f>VLOOKUP(A1186,Table7[#All],4,0)</f>
        <v>No</v>
      </c>
      <c r="F1186" s="27" t="str">
        <f>VLOOKUP(A1186,Table7[#All],5,0)</f>
        <v>No</v>
      </c>
      <c r="G1186" s="27" t="str">
        <f>VLOOKUP(A1186,Table7[#All],6,0)</f>
        <v>No</v>
      </c>
      <c r="H1186" s="27">
        <f>VLOOKUP(A1186,'Medical Examination'!A1185:M3520,11,0)</f>
        <v>2</v>
      </c>
      <c r="I1186" s="27" t="str">
        <f>VLOOKUP(A1186,'Medical Examination'!A1185:M3520,10,0)</f>
        <v>No</v>
      </c>
      <c r="J1186" s="27" t="str">
        <f>VLOOKUP(A1186,'Medical Examination'!A1185:M3520,12,0)</f>
        <v>Overweight</v>
      </c>
      <c r="K1186" s="27" t="str">
        <f>VLOOKUP(A1186,'Medical Examination'!A1185:M3520,13,0)</f>
        <v>Diabetes</v>
      </c>
      <c r="L1186" s="27" t="str">
        <f>VLOOKUP(A1186,'Hospitalisation Details'!A15:R2358,17,0)</f>
        <v>21-Dec-1973</v>
      </c>
      <c r="M1186" s="28">
        <f>VLOOKUP(A1186,'Hospitalisation Details'!$A$1:$R$2344,6,0)</f>
        <v>9538.65</v>
      </c>
      <c r="N1186" s="27" t="str">
        <f>VLOOKUP(A1186,'Hospitalisation Details'!$A$1:$R$2344,14,0)</f>
        <v>tier - 2</v>
      </c>
      <c r="O1186" s="27" t="str">
        <f>VLOOKUP(A1186,'Hospitalisation Details'!$A$1:$R$2344,15,0)</f>
        <v>tier - 3</v>
      </c>
      <c r="P1186" s="27" t="str">
        <f>VLOOKUP(A1186,'Hospitalisation Details'!$A$1:$R$2344,16,0)</f>
        <v>R1021</v>
      </c>
      <c r="Q1186" s="37">
        <f>VLOOKUP(A1186,'Hospitalisation Details'!$A$1:$R$2344,18,0)</f>
        <v>49.464003865356737</v>
      </c>
    </row>
    <row r="1187" spans="1:17" x14ac:dyDescent="0.25">
      <c r="A1187" s="27" t="s">
        <v>2372</v>
      </c>
      <c r="B1187" s="27" t="str">
        <f>VLOOKUP(A1187,'Customer Name'!A1186:E3521,4,0)</f>
        <v>Nicole</v>
      </c>
      <c r="C1187" s="27">
        <f>VLOOKUP(A1187,Table7[#All],2,0)</f>
        <v>27.5</v>
      </c>
      <c r="D1187" s="27">
        <f>VLOOKUP(A1187,Table7[#All],3,0)</f>
        <v>7.58</v>
      </c>
      <c r="E1187" s="27" t="str">
        <f>VLOOKUP(A1187,Table7[#All],4,0)</f>
        <v>No</v>
      </c>
      <c r="F1187" s="27" t="str">
        <f>VLOOKUP(A1187,Table7[#All],5,0)</f>
        <v>No</v>
      </c>
      <c r="G1187" s="27" t="str">
        <f>VLOOKUP(A1187,Table7[#All],6,0)</f>
        <v>No</v>
      </c>
      <c r="H1187" s="27">
        <f>VLOOKUP(A1187,'Medical Examination'!A1186:M3521,11,0)</f>
        <v>0</v>
      </c>
      <c r="I1187" s="27" t="str">
        <f>VLOOKUP(A1187,'Medical Examination'!A1186:M3521,10,0)</f>
        <v>No</v>
      </c>
      <c r="J1187" s="27" t="str">
        <f>VLOOKUP(A1187,'Medical Examination'!A1186:M3521,12,0)</f>
        <v>Overweight</v>
      </c>
      <c r="K1187" s="27" t="str">
        <f>VLOOKUP(A1187,'Medical Examination'!A1186:M3521,13,0)</f>
        <v>Diabetes</v>
      </c>
      <c r="L1187" s="27" t="str">
        <f>VLOOKUP(A1187,'Hospitalisation Details'!A16:R2359,17,0)</f>
        <v>29-Nov-1971</v>
      </c>
      <c r="M1187" s="28">
        <f>VLOOKUP(A1187,'Hospitalisation Details'!$A$1:$R$2344,6,0)</f>
        <v>9528.9</v>
      </c>
      <c r="N1187" s="27" t="str">
        <f>VLOOKUP(A1187,'Hospitalisation Details'!$A$1:$R$2344,14,0)</f>
        <v>tier - 2</v>
      </c>
      <c r="O1187" s="27" t="str">
        <f>VLOOKUP(A1187,'Hospitalisation Details'!$A$1:$R$2344,15,0)</f>
        <v>tier - 2</v>
      </c>
      <c r="P1187" s="27" t="str">
        <f>VLOOKUP(A1187,'Hospitalisation Details'!$A$1:$R$2344,16,0)</f>
        <v>R1011</v>
      </c>
      <c r="Q1187" s="37">
        <f>VLOOKUP(A1187,'Hospitalisation Details'!$A$1:$R$2344,18,0)</f>
        <v>51.524279367703272</v>
      </c>
    </row>
    <row r="1188" spans="1:17" x14ac:dyDescent="0.25">
      <c r="A1188" s="27" t="s">
        <v>2374</v>
      </c>
      <c r="B1188" s="27" t="str">
        <f>VLOOKUP(A1188,'Customer Name'!A1187:E3522,4,0)</f>
        <v>Audrey</v>
      </c>
      <c r="C1188" s="27">
        <f>VLOOKUP(A1188,Table7[#All],2,0)</f>
        <v>41.55</v>
      </c>
      <c r="D1188" s="27">
        <f>VLOOKUP(A1188,Table7[#All],3,0)</f>
        <v>4.6100000000000003</v>
      </c>
      <c r="E1188" s="27" t="str">
        <f>VLOOKUP(A1188,Table7[#All],4,0)</f>
        <v>No</v>
      </c>
      <c r="F1188" s="27" t="str">
        <f>VLOOKUP(A1188,Table7[#All],5,0)</f>
        <v>No</v>
      </c>
      <c r="G1188" s="27" t="str">
        <f>VLOOKUP(A1188,Table7[#All],6,0)</f>
        <v>No</v>
      </c>
      <c r="H1188" s="27">
        <f>VLOOKUP(A1188,'Medical Examination'!A1187:M3522,11,0)</f>
        <v>1</v>
      </c>
      <c r="I1188" s="27" t="str">
        <f>VLOOKUP(A1188,'Medical Examination'!A1187:M3522,10,0)</f>
        <v>No</v>
      </c>
      <c r="J1188" s="27" t="str">
        <f>VLOOKUP(A1188,'Medical Examination'!A1187:M3522,12,0)</f>
        <v>Obesity</v>
      </c>
      <c r="K1188" s="27" t="str">
        <f>VLOOKUP(A1188,'Medical Examination'!A1187:M3522,13,0)</f>
        <v>Normal</v>
      </c>
      <c r="L1188" s="27" t="str">
        <f>VLOOKUP(A1188,'Hospitalisation Details'!A17:R2360,17,0)</f>
        <v>22-Aug-1992</v>
      </c>
      <c r="M1188" s="28">
        <f>VLOOKUP(A1188,'Hospitalisation Details'!$A$1:$R$2344,6,0)</f>
        <v>9507.68</v>
      </c>
      <c r="N1188" s="27" t="str">
        <f>VLOOKUP(A1188,'Hospitalisation Details'!$A$1:$R$2344,14,0)</f>
        <v>tier - 2</v>
      </c>
      <c r="O1188" s="27" t="str">
        <f>VLOOKUP(A1188,'Hospitalisation Details'!$A$1:$R$2344,15,0)</f>
        <v>tier - 1</v>
      </c>
      <c r="P1188" s="27" t="str">
        <f>VLOOKUP(A1188,'Hospitalisation Details'!$A$1:$R$2344,16,0)</f>
        <v>R1012</v>
      </c>
      <c r="Q1188" s="37">
        <f>VLOOKUP(A1188,'Hospitalisation Details'!$A$1:$R$2344,18,0)</f>
        <v>30.792607802874745</v>
      </c>
    </row>
    <row r="1189" spans="1:17" x14ac:dyDescent="0.25">
      <c r="A1189" s="27" t="s">
        <v>2376</v>
      </c>
      <c r="B1189" s="27" t="str">
        <f>VLOOKUP(A1189,'Customer Name'!A1188:E3523,4,0)</f>
        <v>Jacob</v>
      </c>
      <c r="C1189" s="27">
        <f>VLOOKUP(A1189,Table7[#All],2,0)</f>
        <v>41.47</v>
      </c>
      <c r="D1189" s="27">
        <f>VLOOKUP(A1189,Table7[#All],3,0)</f>
        <v>4.7</v>
      </c>
      <c r="E1189" s="27" t="str">
        <f>VLOOKUP(A1189,Table7[#All],4,0)</f>
        <v>yes</v>
      </c>
      <c r="F1189" s="27" t="str">
        <f>VLOOKUP(A1189,Table7[#All],5,0)</f>
        <v>No</v>
      </c>
      <c r="G1189" s="27" t="str">
        <f>VLOOKUP(A1189,Table7[#All],6,0)</f>
        <v>Yes</v>
      </c>
      <c r="H1189" s="27">
        <f>VLOOKUP(A1189,'Medical Examination'!A1188:M3523,11,0)</f>
        <v>1</v>
      </c>
      <c r="I1189" s="27" t="str">
        <f>VLOOKUP(A1189,'Medical Examination'!A1188:M3523,10,0)</f>
        <v>No</v>
      </c>
      <c r="J1189" s="27" t="str">
        <f>VLOOKUP(A1189,'Medical Examination'!A1188:M3523,12,0)</f>
        <v>Obesity</v>
      </c>
      <c r="K1189" s="27" t="str">
        <f>VLOOKUP(A1189,'Medical Examination'!A1188:M3523,13,0)</f>
        <v>Normal</v>
      </c>
      <c r="L1189" s="27" t="str">
        <f>VLOOKUP(A1189,'Hospitalisation Details'!A18:R2361,17,0)</f>
        <v>24-Aug-1969</v>
      </c>
      <c r="M1189" s="28">
        <f>VLOOKUP(A1189,'Hospitalisation Details'!$A$1:$R$2344,6,0)</f>
        <v>9504.31</v>
      </c>
      <c r="N1189" s="27" t="str">
        <f>VLOOKUP(A1189,'Hospitalisation Details'!$A$1:$R$2344,14,0)</f>
        <v>tier - 3</v>
      </c>
      <c r="O1189" s="27" t="str">
        <f>VLOOKUP(A1189,'Hospitalisation Details'!$A$1:$R$2344,15,0)</f>
        <v>tier - 2</v>
      </c>
      <c r="P1189" s="27" t="str">
        <f>VLOOKUP(A1189,'Hospitalisation Details'!$A$1:$R$2344,16,0)</f>
        <v>R1013</v>
      </c>
      <c r="Q1189" s="37">
        <f>VLOOKUP(A1189,'Hospitalisation Details'!$A$1:$R$2344,18,0)</f>
        <v>53.789824771007567</v>
      </c>
    </row>
    <row r="1190" spans="1:17" x14ac:dyDescent="0.25">
      <c r="A1190" s="27" t="s">
        <v>2378</v>
      </c>
      <c r="B1190" s="27" t="str">
        <f>VLOOKUP(A1190,'Customer Name'!A1189:E3524,4,0)</f>
        <v>Daniel S</v>
      </c>
      <c r="C1190" s="27">
        <f>VLOOKUP(A1190,Table7[#All],2,0)</f>
        <v>24.795000000000002</v>
      </c>
      <c r="D1190" s="27">
        <f>VLOOKUP(A1190,Table7[#All],3,0)</f>
        <v>6.05</v>
      </c>
      <c r="E1190" s="27" t="str">
        <f>VLOOKUP(A1190,Table7[#All],4,0)</f>
        <v>yes</v>
      </c>
      <c r="F1190" s="27" t="str">
        <f>VLOOKUP(A1190,Table7[#All],5,0)</f>
        <v>No</v>
      </c>
      <c r="G1190" s="27" t="str">
        <f>VLOOKUP(A1190,Table7[#All],6,0)</f>
        <v>No</v>
      </c>
      <c r="H1190" s="27">
        <f>VLOOKUP(A1190,'Medical Examination'!A1189:M3524,11,0)</f>
        <v>0</v>
      </c>
      <c r="I1190" s="27" t="str">
        <f>VLOOKUP(A1190,'Medical Examination'!A1189:M3524,10,0)</f>
        <v>No</v>
      </c>
      <c r="J1190" s="27" t="str">
        <f>VLOOKUP(A1190,'Medical Examination'!A1189:M3524,12,0)</f>
        <v>Normal Weight</v>
      </c>
      <c r="K1190" s="27" t="str">
        <f>VLOOKUP(A1190,'Medical Examination'!A1189:M3524,13,0)</f>
        <v>Prediabetes</v>
      </c>
      <c r="L1190" s="27" t="str">
        <f>VLOOKUP(A1190,'Hospitalisation Details'!A19:R2362,17,0)</f>
        <v>28-Nov-1976</v>
      </c>
      <c r="M1190" s="28">
        <f>VLOOKUP(A1190,'Hospitalisation Details'!$A$1:$R$2344,6,0)</f>
        <v>9500.57</v>
      </c>
      <c r="N1190" s="27" t="str">
        <f>VLOOKUP(A1190,'Hospitalisation Details'!$A$1:$R$2344,14,0)</f>
        <v>tier - 2</v>
      </c>
      <c r="O1190" s="27" t="str">
        <f>VLOOKUP(A1190,'Hospitalisation Details'!$A$1:$R$2344,15,0)</f>
        <v>tier - 3</v>
      </c>
      <c r="P1190" s="27" t="str">
        <f>VLOOKUP(A1190,'Hospitalisation Details'!$A$1:$R$2344,16,0)</f>
        <v>R1017</v>
      </c>
      <c r="Q1190" s="37">
        <f>VLOOKUP(A1190,'Hospitalisation Details'!$A$1:$R$2344,18,0)</f>
        <v>46.5242984257358</v>
      </c>
    </row>
    <row r="1191" spans="1:17" x14ac:dyDescent="0.25">
      <c r="A1191" s="27" t="s">
        <v>2380</v>
      </c>
      <c r="B1191" s="27" t="str">
        <f>VLOOKUP(A1191,'Customer Name'!A1190:E3525,4,0)</f>
        <v>Marc C.</v>
      </c>
      <c r="C1191" s="27">
        <f>VLOOKUP(A1191,Table7[#All],2,0)</f>
        <v>29.48</v>
      </c>
      <c r="D1191" s="27">
        <f>VLOOKUP(A1191,Table7[#All],3,0)</f>
        <v>5.63</v>
      </c>
      <c r="E1191" s="27" t="str">
        <f>VLOOKUP(A1191,Table7[#All],4,0)</f>
        <v>yes</v>
      </c>
      <c r="F1191" s="27" t="str">
        <f>VLOOKUP(A1191,Table7[#All],5,0)</f>
        <v>No</v>
      </c>
      <c r="G1191" s="27" t="str">
        <f>VLOOKUP(A1191,Table7[#All],6,0)</f>
        <v>Yes</v>
      </c>
      <c r="H1191" s="27">
        <f>VLOOKUP(A1191,'Medical Examination'!A1190:M3525,11,0)</f>
        <v>1</v>
      </c>
      <c r="I1191" s="27" t="str">
        <f>VLOOKUP(A1191,'Medical Examination'!A1190:M3525,10,0)</f>
        <v>No</v>
      </c>
      <c r="J1191" s="27" t="str">
        <f>VLOOKUP(A1191,'Medical Examination'!A1190:M3525,12,0)</f>
        <v>Overweight</v>
      </c>
      <c r="K1191" s="27" t="str">
        <f>VLOOKUP(A1191,'Medical Examination'!A1190:M3525,13,0)</f>
        <v>Normal</v>
      </c>
      <c r="L1191" s="27" t="str">
        <f>VLOOKUP(A1191,'Hospitalisation Details'!A20:R2363,17,0)</f>
        <v>4-Jun-1969</v>
      </c>
      <c r="M1191" s="28">
        <f>VLOOKUP(A1191,'Hospitalisation Details'!$A$1:$R$2344,6,0)</f>
        <v>9487.64</v>
      </c>
      <c r="N1191" s="27" t="str">
        <f>VLOOKUP(A1191,'Hospitalisation Details'!$A$1:$R$2344,14,0)</f>
        <v>tier - 2</v>
      </c>
      <c r="O1191" s="27" t="str">
        <f>VLOOKUP(A1191,'Hospitalisation Details'!$A$1:$R$2344,15,0)</f>
        <v>tier - 2</v>
      </c>
      <c r="P1191" s="27" t="str">
        <f>VLOOKUP(A1191,'Hospitalisation Details'!$A$1:$R$2344,16,0)</f>
        <v>R1013</v>
      </c>
      <c r="Q1191" s="37">
        <f>VLOOKUP(A1191,'Hospitalisation Details'!$A$1:$R$2344,18,0)</f>
        <v>54.011598964555951</v>
      </c>
    </row>
    <row r="1192" spans="1:17" x14ac:dyDescent="0.25">
      <c r="A1192" s="27" t="s">
        <v>2382</v>
      </c>
      <c r="B1192" s="27" t="str">
        <f>VLOOKUP(A1192,'Customer Name'!A1191:E3526,4,0)</f>
        <v>Mark S</v>
      </c>
      <c r="C1192" s="27">
        <f>VLOOKUP(A1192,Table7[#All],2,0)</f>
        <v>28.09</v>
      </c>
      <c r="D1192" s="27">
        <f>VLOOKUP(A1192,Table7[#All],3,0)</f>
        <v>6.06</v>
      </c>
      <c r="E1192" s="27" t="str">
        <f>VLOOKUP(A1192,Table7[#All],4,0)</f>
        <v>No</v>
      </c>
      <c r="F1192" s="27" t="str">
        <f>VLOOKUP(A1192,Table7[#All],5,0)</f>
        <v>No</v>
      </c>
      <c r="G1192" s="27" t="str">
        <f>VLOOKUP(A1192,Table7[#All],6,0)</f>
        <v>Yes</v>
      </c>
      <c r="H1192" s="27">
        <f>VLOOKUP(A1192,'Medical Examination'!A1191:M3526,11,0)</f>
        <v>1</v>
      </c>
      <c r="I1192" s="27" t="str">
        <f>VLOOKUP(A1192,'Medical Examination'!A1191:M3526,10,0)</f>
        <v>No</v>
      </c>
      <c r="J1192" s="27" t="str">
        <f>VLOOKUP(A1192,'Medical Examination'!A1191:M3526,12,0)</f>
        <v>Overweight</v>
      </c>
      <c r="K1192" s="27" t="str">
        <f>VLOOKUP(A1192,'Medical Examination'!A1191:M3526,13,0)</f>
        <v>Prediabetes</v>
      </c>
      <c r="L1192" s="27" t="str">
        <f>VLOOKUP(A1192,'Hospitalisation Details'!A21:R2364,17,0)</f>
        <v>17-Jul-1979</v>
      </c>
      <c r="M1192" s="28">
        <f>VLOOKUP(A1192,'Hospitalisation Details'!$A$1:$R$2344,6,0)</f>
        <v>9453.92</v>
      </c>
      <c r="N1192" s="27" t="str">
        <f>VLOOKUP(A1192,'Hospitalisation Details'!$A$1:$R$2344,14,0)</f>
        <v>tier - 2</v>
      </c>
      <c r="O1192" s="27" t="str">
        <f>VLOOKUP(A1192,'Hospitalisation Details'!$A$1:$R$2344,15,0)</f>
        <v>tier - 2</v>
      </c>
      <c r="P1192" s="27" t="str">
        <f>VLOOKUP(A1192,'Hospitalisation Details'!$A$1:$R$2344,16,0)</f>
        <v>R1021</v>
      </c>
      <c r="Q1192" s="37">
        <f>VLOOKUP(A1192,'Hospitalisation Details'!$A$1:$R$2344,18,0)</f>
        <v>43.893891457775609</v>
      </c>
    </row>
    <row r="1193" spans="1:17" x14ac:dyDescent="0.25">
      <c r="A1193" s="27" t="s">
        <v>2384</v>
      </c>
      <c r="B1193" s="27" t="str">
        <f>VLOOKUP(A1193,'Customer Name'!A1192:E3527,4,0)</f>
        <v>Dan</v>
      </c>
      <c r="C1193" s="27">
        <f>VLOOKUP(A1193,Table7[#All],2,0)</f>
        <v>32.729999999999997</v>
      </c>
      <c r="D1193" s="27">
        <f>VLOOKUP(A1193,Table7[#All],3,0)</f>
        <v>5.19</v>
      </c>
      <c r="E1193" s="27" t="str">
        <f>VLOOKUP(A1193,Table7[#All],4,0)</f>
        <v>No</v>
      </c>
      <c r="F1193" s="27" t="str">
        <f>VLOOKUP(A1193,Table7[#All],5,0)</f>
        <v>No</v>
      </c>
      <c r="G1193" s="27" t="str">
        <f>VLOOKUP(A1193,Table7[#All],6,0)</f>
        <v>No</v>
      </c>
      <c r="H1193" s="27">
        <f>VLOOKUP(A1193,'Medical Examination'!A1192:M3527,11,0)</f>
        <v>1</v>
      </c>
      <c r="I1193" s="27" t="str">
        <f>VLOOKUP(A1193,'Medical Examination'!A1192:M3527,10,0)</f>
        <v>No</v>
      </c>
      <c r="J1193" s="27" t="str">
        <f>VLOOKUP(A1193,'Medical Examination'!A1192:M3527,12,0)</f>
        <v>Obesity</v>
      </c>
      <c r="K1193" s="27" t="str">
        <f>VLOOKUP(A1193,'Medical Examination'!A1192:M3527,13,0)</f>
        <v>Normal</v>
      </c>
      <c r="L1193" s="27" t="str">
        <f>VLOOKUP(A1193,'Hospitalisation Details'!A22:R2365,17,0)</f>
        <v>14-Nov-1987</v>
      </c>
      <c r="M1193" s="28">
        <f>VLOOKUP(A1193,'Hospitalisation Details'!$A$1:$R$2344,6,0)</f>
        <v>9448.42</v>
      </c>
      <c r="N1193" s="27" t="str">
        <f>VLOOKUP(A1193,'Hospitalisation Details'!$A$1:$R$2344,14,0)</f>
        <v>tier - 2</v>
      </c>
      <c r="O1193" s="27" t="str">
        <f>VLOOKUP(A1193,'Hospitalisation Details'!$A$1:$R$2344,15,0)</f>
        <v>tier - 3</v>
      </c>
      <c r="P1193" s="27" t="str">
        <f>VLOOKUP(A1193,'Hospitalisation Details'!$A$1:$R$2344,16,0)</f>
        <v>R1021</v>
      </c>
      <c r="Q1193" s="37">
        <f>VLOOKUP(A1193,'Hospitalisation Details'!$A$1:$R$2344,18,0)</f>
        <v>35.565339647772682</v>
      </c>
    </row>
    <row r="1194" spans="1:17" x14ac:dyDescent="0.25">
      <c r="A1194" s="27" t="s">
        <v>2386</v>
      </c>
      <c r="B1194" s="27" t="str">
        <f>VLOOKUP(A1194,'Customer Name'!A1193:E3528,4,0)</f>
        <v>Gabriela</v>
      </c>
      <c r="C1194" s="27">
        <f>VLOOKUP(A1194,Table7[#All],2,0)</f>
        <v>27.36</v>
      </c>
      <c r="D1194" s="27">
        <f>VLOOKUP(A1194,Table7[#All],3,0)</f>
        <v>8.9600000000000009</v>
      </c>
      <c r="E1194" s="27" t="str">
        <f>VLOOKUP(A1194,Table7[#All],4,0)</f>
        <v>No</v>
      </c>
      <c r="F1194" s="27" t="str">
        <f>VLOOKUP(A1194,Table7[#All],5,0)</f>
        <v>No</v>
      </c>
      <c r="G1194" s="27" t="str">
        <f>VLOOKUP(A1194,Table7[#All],6,0)</f>
        <v>No</v>
      </c>
      <c r="H1194" s="27">
        <f>VLOOKUP(A1194,'Medical Examination'!A1193:M3528,11,0)</f>
        <v>0</v>
      </c>
      <c r="I1194" s="27" t="str">
        <f>VLOOKUP(A1194,'Medical Examination'!A1193:M3528,10,0)</f>
        <v>No</v>
      </c>
      <c r="J1194" s="27" t="str">
        <f>VLOOKUP(A1194,'Medical Examination'!A1193:M3528,12,0)</f>
        <v>Overweight</v>
      </c>
      <c r="K1194" s="27" t="str">
        <f>VLOOKUP(A1194,'Medical Examination'!A1193:M3528,13,0)</f>
        <v>Diabetes</v>
      </c>
      <c r="L1194" s="27" t="str">
        <f>VLOOKUP(A1194,'Hospitalisation Details'!A23:R2366,17,0)</f>
        <v>8-Jun-1974</v>
      </c>
      <c r="M1194" s="28">
        <f>VLOOKUP(A1194,'Hospitalisation Details'!$A$1:$R$2344,6,0)</f>
        <v>9447.3799999999992</v>
      </c>
      <c r="N1194" s="27" t="str">
        <f>VLOOKUP(A1194,'Hospitalisation Details'!$A$1:$R$2344,14,0)</f>
        <v>tier - 2</v>
      </c>
      <c r="O1194" s="27" t="str">
        <f>VLOOKUP(A1194,'Hospitalisation Details'!$A$1:$R$2344,15,0)</f>
        <v>tier - 3</v>
      </c>
      <c r="P1194" s="27" t="str">
        <f>VLOOKUP(A1194,'Hospitalisation Details'!$A$1:$R$2344,16,0)</f>
        <v>R1024</v>
      </c>
      <c r="Q1194" s="37">
        <f>VLOOKUP(A1194,'Hospitalisation Details'!$A$1:$R$2344,18,0)</f>
        <v>49.000657102179389</v>
      </c>
    </row>
    <row r="1195" spans="1:17" x14ac:dyDescent="0.25">
      <c r="A1195" s="27" t="s">
        <v>2388</v>
      </c>
      <c r="B1195" s="27" t="str">
        <f>VLOOKUP(A1195,'Customer Name'!A1194:E3529,4,0)</f>
        <v>Amanda</v>
      </c>
      <c r="C1195" s="27">
        <f>VLOOKUP(A1195,Table7[#All],2,0)</f>
        <v>27.265000000000001</v>
      </c>
      <c r="D1195" s="27">
        <f>VLOOKUP(A1195,Table7[#All],3,0)</f>
        <v>11.39</v>
      </c>
      <c r="E1195" s="27" t="str">
        <f>VLOOKUP(A1195,Table7[#All],4,0)</f>
        <v>No</v>
      </c>
      <c r="F1195" s="27" t="str">
        <f>VLOOKUP(A1195,Table7[#All],5,0)</f>
        <v>No</v>
      </c>
      <c r="G1195" s="27" t="str">
        <f>VLOOKUP(A1195,Table7[#All],6,0)</f>
        <v>No</v>
      </c>
      <c r="H1195" s="27">
        <f>VLOOKUP(A1195,'Medical Examination'!A1194:M3529,11,0)</f>
        <v>0</v>
      </c>
      <c r="I1195" s="27" t="str">
        <f>VLOOKUP(A1195,'Medical Examination'!A1194:M3529,10,0)</f>
        <v>No</v>
      </c>
      <c r="J1195" s="27" t="str">
        <f>VLOOKUP(A1195,'Medical Examination'!A1194:M3529,12,0)</f>
        <v>Overweight</v>
      </c>
      <c r="K1195" s="27" t="str">
        <f>VLOOKUP(A1195,'Medical Examination'!A1194:M3529,13,0)</f>
        <v>Diabetes</v>
      </c>
      <c r="L1195" s="27" t="str">
        <f>VLOOKUP(A1195,'Hospitalisation Details'!A24:R2367,17,0)</f>
        <v>27-Nov-1974</v>
      </c>
      <c r="M1195" s="28">
        <f>VLOOKUP(A1195,'Hospitalisation Details'!$A$1:$R$2344,6,0)</f>
        <v>9447.25</v>
      </c>
      <c r="N1195" s="27" t="str">
        <f>VLOOKUP(A1195,'Hospitalisation Details'!$A$1:$R$2344,14,0)</f>
        <v>tier - 2</v>
      </c>
      <c r="O1195" s="27" t="str">
        <f>VLOOKUP(A1195,'Hospitalisation Details'!$A$1:$R$2344,15,0)</f>
        <v>tier - 1</v>
      </c>
      <c r="P1195" s="27" t="str">
        <f>VLOOKUP(A1195,'Hospitalisation Details'!$A$1:$R$2344,16,0)</f>
        <v>R1024</v>
      </c>
      <c r="Q1195" s="37">
        <f>VLOOKUP(A1195,'Hospitalisation Details'!$A$1:$R$2344,18,0)</f>
        <v>48.529733873617346</v>
      </c>
    </row>
    <row r="1196" spans="1:17" x14ac:dyDescent="0.25">
      <c r="A1196" s="27" t="s">
        <v>2390</v>
      </c>
      <c r="B1196" s="27" t="str">
        <f>VLOOKUP(A1196,'Customer Name'!A1195:E3530,4,0)</f>
        <v>Dara</v>
      </c>
      <c r="C1196" s="27">
        <f>VLOOKUP(A1196,Table7[#All],2,0)</f>
        <v>48.07</v>
      </c>
      <c r="D1196" s="27">
        <f>VLOOKUP(A1196,Table7[#All],3,0)</f>
        <v>4.0599999999999996</v>
      </c>
      <c r="E1196" s="27" t="str">
        <f>VLOOKUP(A1196,Table7[#All],4,0)</f>
        <v>yes</v>
      </c>
      <c r="F1196" s="27" t="str">
        <f>VLOOKUP(A1196,Table7[#All],5,0)</f>
        <v>No</v>
      </c>
      <c r="G1196" s="27" t="str">
        <f>VLOOKUP(A1196,Table7[#All],6,0)</f>
        <v>No</v>
      </c>
      <c r="H1196" s="27">
        <f>VLOOKUP(A1196,'Medical Examination'!A1195:M3530,11,0)</f>
        <v>0</v>
      </c>
      <c r="I1196" s="27" t="str">
        <f>VLOOKUP(A1196,'Medical Examination'!A1195:M3530,10,0)</f>
        <v>No</v>
      </c>
      <c r="J1196" s="27" t="str">
        <f>VLOOKUP(A1196,'Medical Examination'!A1195:M3530,12,0)</f>
        <v>Obesity</v>
      </c>
      <c r="K1196" s="27" t="str">
        <f>VLOOKUP(A1196,'Medical Examination'!A1195:M3530,13,0)</f>
        <v>Normal</v>
      </c>
      <c r="L1196" s="27" t="str">
        <f>VLOOKUP(A1196,'Hospitalisation Details'!A25:R2368,17,0)</f>
        <v>3-Nov-1976</v>
      </c>
      <c r="M1196" s="28">
        <f>VLOOKUP(A1196,'Hospitalisation Details'!$A$1:$R$2344,6,0)</f>
        <v>9432.93</v>
      </c>
      <c r="N1196" s="27" t="str">
        <f>VLOOKUP(A1196,'Hospitalisation Details'!$A$1:$R$2344,14,0)</f>
        <v>tier - 2</v>
      </c>
      <c r="O1196" s="27" t="str">
        <f>VLOOKUP(A1196,'Hospitalisation Details'!$A$1:$R$2344,15,0)</f>
        <v>tier - 1</v>
      </c>
      <c r="P1196" s="27" t="str">
        <f>VLOOKUP(A1196,'Hospitalisation Details'!$A$1:$R$2344,16,0)</f>
        <v>R1024</v>
      </c>
      <c r="Q1196" s="37">
        <f>VLOOKUP(A1196,'Hospitalisation Details'!$A$1:$R$2344,18,0)</f>
        <v>46.592744695414098</v>
      </c>
    </row>
    <row r="1197" spans="1:17" x14ac:dyDescent="0.25">
      <c r="A1197" s="27" t="s">
        <v>2392</v>
      </c>
      <c r="B1197" s="27" t="str">
        <f>VLOOKUP(A1197,'Customer Name'!A1196:E3531,4,0)</f>
        <v>Rachelle R</v>
      </c>
      <c r="C1197" s="27">
        <f>VLOOKUP(A1197,Table7[#All],2,0)</f>
        <v>30.8</v>
      </c>
      <c r="D1197" s="27">
        <f>VLOOKUP(A1197,Table7[#All],3,0)</f>
        <v>5.23</v>
      </c>
      <c r="E1197" s="27" t="str">
        <f>VLOOKUP(A1197,Table7[#All],4,0)</f>
        <v>yes</v>
      </c>
      <c r="F1197" s="27" t="str">
        <f>VLOOKUP(A1197,Table7[#All],5,0)</f>
        <v>No</v>
      </c>
      <c r="G1197" s="27" t="str">
        <f>VLOOKUP(A1197,Table7[#All],6,0)</f>
        <v>No</v>
      </c>
      <c r="H1197" s="27">
        <f>VLOOKUP(A1197,'Medical Examination'!A1196:M3531,11,0)</f>
        <v>0</v>
      </c>
      <c r="I1197" s="27" t="str">
        <f>VLOOKUP(A1197,'Medical Examination'!A1196:M3531,10,0)</f>
        <v>No</v>
      </c>
      <c r="J1197" s="27" t="str">
        <f>VLOOKUP(A1197,'Medical Examination'!A1196:M3531,12,0)</f>
        <v>Obesity</v>
      </c>
      <c r="K1197" s="27" t="str">
        <f>VLOOKUP(A1197,'Medical Examination'!A1196:M3531,13,0)</f>
        <v>Normal</v>
      </c>
      <c r="L1197" s="27" t="str">
        <f>VLOOKUP(A1197,'Hospitalisation Details'!A26:R2369,17,0)</f>
        <v>30-Oct-1976</v>
      </c>
      <c r="M1197" s="28">
        <f>VLOOKUP(A1197,'Hospitalisation Details'!$A$1:$R$2344,6,0)</f>
        <v>9414.92</v>
      </c>
      <c r="N1197" s="27" t="str">
        <f>VLOOKUP(A1197,'Hospitalisation Details'!$A$1:$R$2344,14,0)</f>
        <v>tier - 2</v>
      </c>
      <c r="O1197" s="27" t="str">
        <f>VLOOKUP(A1197,'Hospitalisation Details'!$A$1:$R$2344,15,0)</f>
        <v>tier - 2</v>
      </c>
      <c r="P1197" s="27" t="str">
        <f>VLOOKUP(A1197,'Hospitalisation Details'!$A$1:$R$2344,16,0)</f>
        <v>R1011</v>
      </c>
      <c r="Q1197" s="37">
        <f>VLOOKUP(A1197,'Hospitalisation Details'!$A$1:$R$2344,18,0)</f>
        <v>46.603696098562629</v>
      </c>
    </row>
    <row r="1198" spans="1:17" x14ac:dyDescent="0.25">
      <c r="A1198" s="27" t="s">
        <v>2394</v>
      </c>
      <c r="B1198" s="27" t="str">
        <f>VLOOKUP(A1198,'Customer Name'!A1197:E3532,4,0)</f>
        <v>Brenda J</v>
      </c>
      <c r="C1198" s="27">
        <f>VLOOKUP(A1198,Table7[#All],2,0)</f>
        <v>32.299999999999997</v>
      </c>
      <c r="D1198" s="27">
        <f>VLOOKUP(A1198,Table7[#All],3,0)</f>
        <v>5.05</v>
      </c>
      <c r="E1198" s="27" t="str">
        <f>VLOOKUP(A1198,Table7[#All],4,0)</f>
        <v>yes</v>
      </c>
      <c r="F1198" s="27" t="str">
        <f>VLOOKUP(A1198,Table7[#All],5,0)</f>
        <v>No</v>
      </c>
      <c r="G1198" s="27" t="str">
        <f>VLOOKUP(A1198,Table7[#All],6,0)</f>
        <v>No</v>
      </c>
      <c r="H1198" s="27">
        <f>VLOOKUP(A1198,'Medical Examination'!A1197:M3532,11,0)</f>
        <v>0</v>
      </c>
      <c r="I1198" s="27" t="str">
        <f>VLOOKUP(A1198,'Medical Examination'!A1197:M3532,10,0)</f>
        <v>No</v>
      </c>
      <c r="J1198" s="27" t="str">
        <f>VLOOKUP(A1198,'Medical Examination'!A1197:M3532,12,0)</f>
        <v>Obesity</v>
      </c>
      <c r="K1198" s="27" t="str">
        <f>VLOOKUP(A1198,'Medical Examination'!A1197:M3532,13,0)</f>
        <v>Normal</v>
      </c>
      <c r="L1198" s="27" t="str">
        <f>VLOOKUP(A1198,'Hospitalisation Details'!A27:R2370,17,0)</f>
        <v>17-Oct-1976</v>
      </c>
      <c r="M1198" s="28">
        <f>VLOOKUP(A1198,'Hospitalisation Details'!$A$1:$R$2344,6,0)</f>
        <v>9411.01</v>
      </c>
      <c r="N1198" s="27" t="str">
        <f>VLOOKUP(A1198,'Hospitalisation Details'!$A$1:$R$2344,14,0)</f>
        <v>tier - 2</v>
      </c>
      <c r="O1198" s="27" t="str">
        <f>VLOOKUP(A1198,'Hospitalisation Details'!$A$1:$R$2344,15,0)</f>
        <v>tier - 3</v>
      </c>
      <c r="P1198" s="27" t="str">
        <f>VLOOKUP(A1198,'Hospitalisation Details'!$A$1:$R$2344,16,0)</f>
        <v>R1024</v>
      </c>
      <c r="Q1198" s="37">
        <f>VLOOKUP(A1198,'Hospitalisation Details'!$A$1:$R$2344,18,0)</f>
        <v>46.639288158795345</v>
      </c>
    </row>
    <row r="1199" spans="1:17" x14ac:dyDescent="0.25">
      <c r="A1199" s="27" t="s">
        <v>2396</v>
      </c>
      <c r="B1199" s="27" t="str">
        <f>VLOOKUP(A1199,'Customer Name'!A1198:E3533,4,0)</f>
        <v>Tim</v>
      </c>
      <c r="C1199" s="27">
        <f>VLOOKUP(A1199,Table7[#All],2,0)</f>
        <v>39.700000000000003</v>
      </c>
      <c r="D1199" s="27">
        <f>VLOOKUP(A1199,Table7[#All],3,0)</f>
        <v>7.34</v>
      </c>
      <c r="E1199" s="27" t="str">
        <f>VLOOKUP(A1199,Table7[#All],4,0)</f>
        <v>No</v>
      </c>
      <c r="F1199" s="27" t="str">
        <f>VLOOKUP(A1199,Table7[#All],5,0)</f>
        <v>No</v>
      </c>
      <c r="G1199" s="27" t="str">
        <f>VLOOKUP(A1199,Table7[#All],6,0)</f>
        <v>No</v>
      </c>
      <c r="H1199" s="27">
        <f>VLOOKUP(A1199,'Medical Examination'!A1198:M3533,11,0)</f>
        <v>0</v>
      </c>
      <c r="I1199" s="27" t="str">
        <f>VLOOKUP(A1199,'Medical Examination'!A1198:M3533,10,0)</f>
        <v>No</v>
      </c>
      <c r="J1199" s="27" t="str">
        <f>VLOOKUP(A1199,'Medical Examination'!A1198:M3533,12,0)</f>
        <v>Obesity</v>
      </c>
      <c r="K1199" s="27" t="str">
        <f>VLOOKUP(A1199,'Medical Examination'!A1198:M3533,13,0)</f>
        <v>Diabetes</v>
      </c>
      <c r="L1199" s="27" t="str">
        <f>VLOOKUP(A1199,'Hospitalisation Details'!A28:R2371,17,0)</f>
        <v>20-Oct-1971</v>
      </c>
      <c r="M1199" s="28">
        <f>VLOOKUP(A1199,'Hospitalisation Details'!$A$1:$R$2344,6,0)</f>
        <v>9391.35</v>
      </c>
      <c r="N1199" s="27" t="str">
        <f>VLOOKUP(A1199,'Hospitalisation Details'!$A$1:$R$2344,14,0)</f>
        <v>tier - 3</v>
      </c>
      <c r="O1199" s="27" t="str">
        <f>VLOOKUP(A1199,'Hospitalisation Details'!$A$1:$R$2344,15,0)</f>
        <v>tier - 3</v>
      </c>
      <c r="P1199" s="27" t="str">
        <f>VLOOKUP(A1199,'Hospitalisation Details'!$A$1:$R$2344,16,0)</f>
        <v>R1011</v>
      </c>
      <c r="Q1199" s="37">
        <f>VLOOKUP(A1199,'Hospitalisation Details'!$A$1:$R$2344,18,0)</f>
        <v>51.633794813513788</v>
      </c>
    </row>
    <row r="1200" spans="1:17" x14ac:dyDescent="0.25">
      <c r="A1200" s="27" t="s">
        <v>2398</v>
      </c>
      <c r="B1200" s="27" t="str">
        <f>VLOOKUP(A1200,'Customer Name'!A1199:E3534,4,0)</f>
        <v>Sylvain</v>
      </c>
      <c r="C1200" s="27">
        <f>VLOOKUP(A1200,Table7[#All],2,0)</f>
        <v>35.97</v>
      </c>
      <c r="D1200" s="27">
        <f>VLOOKUP(A1200,Table7[#All],3,0)</f>
        <v>8.1300000000000008</v>
      </c>
      <c r="E1200" s="27" t="str">
        <f>VLOOKUP(A1200,Table7[#All],4,0)</f>
        <v>No</v>
      </c>
      <c r="F1200" s="27" t="str">
        <f>VLOOKUP(A1200,Table7[#All],5,0)</f>
        <v>No</v>
      </c>
      <c r="G1200" s="27" t="str">
        <f>VLOOKUP(A1200,Table7[#All],6,0)</f>
        <v>No</v>
      </c>
      <c r="H1200" s="27">
        <f>VLOOKUP(A1200,'Medical Examination'!A1199:M3534,11,0)</f>
        <v>0</v>
      </c>
      <c r="I1200" s="27" t="str">
        <f>VLOOKUP(A1200,'Medical Examination'!A1199:M3534,10,0)</f>
        <v>No</v>
      </c>
      <c r="J1200" s="27" t="str">
        <f>VLOOKUP(A1200,'Medical Examination'!A1199:M3534,12,0)</f>
        <v>Obesity</v>
      </c>
      <c r="K1200" s="27" t="str">
        <f>VLOOKUP(A1200,'Medical Examination'!A1199:M3534,13,0)</f>
        <v>Diabetes</v>
      </c>
      <c r="L1200" s="27" t="str">
        <f>VLOOKUP(A1200,'Hospitalisation Details'!A29:R2372,17,0)</f>
        <v>29-Dec-1971</v>
      </c>
      <c r="M1200" s="28">
        <f>VLOOKUP(A1200,'Hospitalisation Details'!$A$1:$R$2344,6,0)</f>
        <v>9386.16</v>
      </c>
      <c r="N1200" s="27" t="str">
        <f>VLOOKUP(A1200,'Hospitalisation Details'!$A$1:$R$2344,14,0)</f>
        <v>tier - 3</v>
      </c>
      <c r="O1200" s="27" t="str">
        <f>VLOOKUP(A1200,'Hospitalisation Details'!$A$1:$R$2344,15,0)</f>
        <v>tier - 2</v>
      </c>
      <c r="P1200" s="27" t="str">
        <f>VLOOKUP(A1200,'Hospitalisation Details'!$A$1:$R$2344,16,0)</f>
        <v>R1013</v>
      </c>
      <c r="Q1200" s="37">
        <f>VLOOKUP(A1200,'Hospitalisation Details'!$A$1:$R$2344,18,0)</f>
        <v>51.442142783345382</v>
      </c>
    </row>
    <row r="1201" spans="1:17" x14ac:dyDescent="0.25">
      <c r="A1201" s="27" t="s">
        <v>2400</v>
      </c>
      <c r="B1201" s="27" t="str">
        <f>VLOOKUP(A1201,'Customer Name'!A1200:E3535,4,0)</f>
        <v>.  Lisa M</v>
      </c>
      <c r="C1201" s="27">
        <f>VLOOKUP(A1201,Table7[#All],2,0)</f>
        <v>25.86</v>
      </c>
      <c r="D1201" s="27">
        <f>VLOOKUP(A1201,Table7[#All],3,0)</f>
        <v>6.68</v>
      </c>
      <c r="E1201" s="27" t="str">
        <f>VLOOKUP(A1201,Table7[#All],4,0)</f>
        <v>yes</v>
      </c>
      <c r="F1201" s="27" t="str">
        <f>VLOOKUP(A1201,Table7[#All],5,0)</f>
        <v>No</v>
      </c>
      <c r="G1201" s="27" t="str">
        <f>VLOOKUP(A1201,Table7[#All],6,0)</f>
        <v>No</v>
      </c>
      <c r="H1201" s="27">
        <f>VLOOKUP(A1201,'Medical Examination'!A1200:M3535,11,0)</f>
        <v>1</v>
      </c>
      <c r="I1201" s="27" t="str">
        <f>VLOOKUP(A1201,'Medical Examination'!A1200:M3535,10,0)</f>
        <v>No</v>
      </c>
      <c r="J1201" s="27" t="str">
        <f>VLOOKUP(A1201,'Medical Examination'!A1200:M3535,12,0)</f>
        <v>Overweight</v>
      </c>
      <c r="K1201" s="27" t="str">
        <f>VLOOKUP(A1201,'Medical Examination'!A1200:M3535,13,0)</f>
        <v>Diabetes</v>
      </c>
      <c r="L1201" s="27" t="str">
        <f>VLOOKUP(A1201,'Hospitalisation Details'!A30:R2373,17,0)</f>
        <v>2-Dec-1975</v>
      </c>
      <c r="M1201" s="28">
        <f>VLOOKUP(A1201,'Hospitalisation Details'!$A$1:$R$2344,6,0)</f>
        <v>9380.75</v>
      </c>
      <c r="N1201" s="27" t="str">
        <f>VLOOKUP(A1201,'Hospitalisation Details'!$A$1:$R$2344,14,0)</f>
        <v>tier - 2</v>
      </c>
      <c r="O1201" s="27" t="str">
        <f>VLOOKUP(A1201,'Hospitalisation Details'!$A$1:$R$2344,15,0)</f>
        <v>tier - 2</v>
      </c>
      <c r="P1201" s="27" t="str">
        <f>VLOOKUP(A1201,'Hospitalisation Details'!$A$1:$R$2344,16,0)</f>
        <v>R1024</v>
      </c>
      <c r="Q1201" s="37">
        <f>VLOOKUP(A1201,'Hospitalisation Details'!$A$1:$R$2344,18,0)</f>
        <v>47.516064144828739</v>
      </c>
    </row>
    <row r="1202" spans="1:17" x14ac:dyDescent="0.25">
      <c r="A1202" s="27" t="s">
        <v>2402</v>
      </c>
      <c r="B1202" s="27" t="str">
        <f>VLOOKUP(A1202,'Customer Name'!A1201:E3536,4,0)</f>
        <v>Ryan</v>
      </c>
      <c r="C1202" s="27">
        <f>VLOOKUP(A1202,Table7[#All],2,0)</f>
        <v>30.03</v>
      </c>
      <c r="D1202" s="27">
        <f>VLOOKUP(A1202,Table7[#All],3,0)</f>
        <v>11.51</v>
      </c>
      <c r="E1202" s="27" t="str">
        <f>VLOOKUP(A1202,Table7[#All],4,0)</f>
        <v>No</v>
      </c>
      <c r="F1202" s="27" t="str">
        <f>VLOOKUP(A1202,Table7[#All],5,0)</f>
        <v>No</v>
      </c>
      <c r="G1202" s="27" t="str">
        <f>VLOOKUP(A1202,Table7[#All],6,0)</f>
        <v>No</v>
      </c>
      <c r="H1202" s="27">
        <f>VLOOKUP(A1202,'Medical Examination'!A1201:M3536,11,0)</f>
        <v>0</v>
      </c>
      <c r="I1202" s="27" t="str">
        <f>VLOOKUP(A1202,'Medical Examination'!A1201:M3536,10,0)</f>
        <v>No</v>
      </c>
      <c r="J1202" s="27" t="str">
        <f>VLOOKUP(A1202,'Medical Examination'!A1201:M3536,12,0)</f>
        <v>Obesity</v>
      </c>
      <c r="K1202" s="27" t="str">
        <f>VLOOKUP(A1202,'Medical Examination'!A1201:M3536,13,0)</f>
        <v>Diabetes</v>
      </c>
      <c r="L1202" s="27" t="str">
        <f>VLOOKUP(A1202,'Hospitalisation Details'!A31:R2374,17,0)</f>
        <v>26-Nov-1971</v>
      </c>
      <c r="M1202" s="28">
        <f>VLOOKUP(A1202,'Hospitalisation Details'!$A$1:$R$2344,6,0)</f>
        <v>9377.9</v>
      </c>
      <c r="N1202" s="27" t="str">
        <f>VLOOKUP(A1202,'Hospitalisation Details'!$A$1:$R$2344,14,0)</f>
        <v>tier - 2</v>
      </c>
      <c r="O1202" s="27" t="str">
        <f>VLOOKUP(A1202,'Hospitalisation Details'!$A$1:$R$2344,15,0)</f>
        <v>tier - 1</v>
      </c>
      <c r="P1202" s="27" t="str">
        <f>VLOOKUP(A1202,'Hospitalisation Details'!$A$1:$R$2344,16,0)</f>
        <v>R1013</v>
      </c>
      <c r="Q1202" s="37">
        <f>VLOOKUP(A1202,'Hospitalisation Details'!$A$1:$R$2344,18,0)</f>
        <v>51.532493026139058</v>
      </c>
    </row>
    <row r="1203" spans="1:17" x14ac:dyDescent="0.25">
      <c r="A1203" s="27" t="s">
        <v>2404</v>
      </c>
      <c r="B1203" s="27" t="str">
        <f>VLOOKUP(A1203,'Customer Name'!A1202:E3537,4,0)</f>
        <v>.  Kaitlin M</v>
      </c>
      <c r="C1203" s="27">
        <f>VLOOKUP(A1203,Table7[#All],2,0)</f>
        <v>25.76</v>
      </c>
      <c r="D1203" s="27">
        <f>VLOOKUP(A1203,Table7[#All],3,0)</f>
        <v>6.02</v>
      </c>
      <c r="E1203" s="27" t="str">
        <f>VLOOKUP(A1203,Table7[#All],4,0)</f>
        <v>yes</v>
      </c>
      <c r="F1203" s="27" t="str">
        <f>VLOOKUP(A1203,Table7[#All],5,0)</f>
        <v>No</v>
      </c>
      <c r="G1203" s="27" t="str">
        <f>VLOOKUP(A1203,Table7[#All],6,0)</f>
        <v>Yes</v>
      </c>
      <c r="H1203" s="27">
        <f>VLOOKUP(A1203,'Medical Examination'!A1202:M3537,11,0)</f>
        <v>1</v>
      </c>
      <c r="I1203" s="27" t="str">
        <f>VLOOKUP(A1203,'Medical Examination'!A1202:M3537,10,0)</f>
        <v>No</v>
      </c>
      <c r="J1203" s="27" t="str">
        <f>VLOOKUP(A1203,'Medical Examination'!A1202:M3537,12,0)</f>
        <v>Overweight</v>
      </c>
      <c r="K1203" s="27" t="str">
        <f>VLOOKUP(A1203,'Medical Examination'!A1202:M3537,13,0)</f>
        <v>Prediabetes</v>
      </c>
      <c r="L1203" s="27" t="str">
        <f>VLOOKUP(A1203,'Hospitalisation Details'!A32:R2375,17,0)</f>
        <v>24-Nov-1969</v>
      </c>
      <c r="M1203" s="28">
        <f>VLOOKUP(A1203,'Hospitalisation Details'!$A$1:$R$2344,6,0)</f>
        <v>9377.4500000000007</v>
      </c>
      <c r="N1203" s="27" t="str">
        <f>VLOOKUP(A1203,'Hospitalisation Details'!$A$1:$R$2344,14,0)</f>
        <v>tier - 2</v>
      </c>
      <c r="O1203" s="27" t="str">
        <f>VLOOKUP(A1203,'Hospitalisation Details'!$A$1:$R$2344,15,0)</f>
        <v>tier - 3</v>
      </c>
      <c r="P1203" s="27" t="str">
        <f>VLOOKUP(A1203,'Hospitalisation Details'!$A$1:$R$2344,16,0)</f>
        <v>R1013</v>
      </c>
      <c r="Q1203" s="37">
        <f>VLOOKUP(A1203,'Hospitalisation Details'!$A$1:$R$2344,18,0)</f>
        <v>53.537933094384705</v>
      </c>
    </row>
    <row r="1204" spans="1:17" x14ac:dyDescent="0.25">
      <c r="A1204" s="27" t="s">
        <v>2406</v>
      </c>
      <c r="B1204" s="27" t="str">
        <f>VLOOKUP(A1204,'Customer Name'!A1203:E3538,4,0)</f>
        <v>William R.</v>
      </c>
      <c r="C1204" s="27">
        <f>VLOOKUP(A1204,Table7[#All],2,0)</f>
        <v>22.42</v>
      </c>
      <c r="D1204" s="27">
        <f>VLOOKUP(A1204,Table7[#All],3,0)</f>
        <v>7.96</v>
      </c>
      <c r="E1204" s="27" t="str">
        <f>VLOOKUP(A1204,Table7[#All],4,0)</f>
        <v>No</v>
      </c>
      <c r="F1204" s="27" t="str">
        <f>VLOOKUP(A1204,Table7[#All],5,0)</f>
        <v>No</v>
      </c>
      <c r="G1204" s="27" t="str">
        <f>VLOOKUP(A1204,Table7[#All],6,0)</f>
        <v>No</v>
      </c>
      <c r="H1204" s="27">
        <f>VLOOKUP(A1204,'Medical Examination'!A1203:M3538,11,0)</f>
        <v>0</v>
      </c>
      <c r="I1204" s="27" t="str">
        <f>VLOOKUP(A1204,'Medical Examination'!A1203:M3538,10,0)</f>
        <v>No</v>
      </c>
      <c r="J1204" s="27" t="str">
        <f>VLOOKUP(A1204,'Medical Examination'!A1203:M3538,12,0)</f>
        <v>Normal Weight</v>
      </c>
      <c r="K1204" s="27" t="str">
        <f>VLOOKUP(A1204,'Medical Examination'!A1203:M3538,13,0)</f>
        <v>Diabetes</v>
      </c>
      <c r="L1204" s="27" t="str">
        <f>VLOOKUP(A1204,'Hospitalisation Details'!A33:R2376,17,0)</f>
        <v>8-Oct-1971</v>
      </c>
      <c r="M1204" s="28">
        <f>VLOOKUP(A1204,'Hospitalisation Details'!$A$1:$R$2344,6,0)</f>
        <v>9361.33</v>
      </c>
      <c r="N1204" s="27" t="str">
        <f>VLOOKUP(A1204,'Hospitalisation Details'!$A$1:$R$2344,14,0)</f>
        <v>tier - 3</v>
      </c>
      <c r="O1204" s="27" t="str">
        <f>VLOOKUP(A1204,'Hospitalisation Details'!$A$1:$R$2344,15,0)</f>
        <v>tier - 1</v>
      </c>
      <c r="P1204" s="27" t="str">
        <f>VLOOKUP(A1204,'Hospitalisation Details'!$A$1:$R$2344,16,0)</f>
        <v>R1016</v>
      </c>
      <c r="Q1204" s="37">
        <f>VLOOKUP(A1204,'Hospitalisation Details'!$A$1:$R$2344,18,0)</f>
        <v>51.666649447256944</v>
      </c>
    </row>
    <row r="1205" spans="1:17" x14ac:dyDescent="0.25">
      <c r="A1205" s="27" t="s">
        <v>2408</v>
      </c>
      <c r="B1205" s="27" t="str">
        <f>VLOOKUP(A1205,'Customer Name'!A1204:E3539,4,0)</f>
        <v>Bruce</v>
      </c>
      <c r="C1205" s="27">
        <f>VLOOKUP(A1205,Table7[#All],2,0)</f>
        <v>33.18</v>
      </c>
      <c r="D1205" s="27">
        <f>VLOOKUP(A1205,Table7[#All],3,0)</f>
        <v>6.01</v>
      </c>
      <c r="E1205" s="27" t="str">
        <f>VLOOKUP(A1205,Table7[#All],4,0)</f>
        <v>yes</v>
      </c>
      <c r="F1205" s="27" t="str">
        <f>VLOOKUP(A1205,Table7[#All],5,0)</f>
        <v>No</v>
      </c>
      <c r="G1205" s="27" t="str">
        <f>VLOOKUP(A1205,Table7[#All],6,0)</f>
        <v>No</v>
      </c>
      <c r="H1205" s="27">
        <f>VLOOKUP(A1205,'Medical Examination'!A1204:M3539,11,0)</f>
        <v>1</v>
      </c>
      <c r="I1205" s="27" t="str">
        <f>VLOOKUP(A1205,'Medical Examination'!A1204:M3539,10,0)</f>
        <v>No</v>
      </c>
      <c r="J1205" s="27" t="str">
        <f>VLOOKUP(A1205,'Medical Examination'!A1204:M3539,12,0)</f>
        <v>Obesity</v>
      </c>
      <c r="K1205" s="27" t="str">
        <f>VLOOKUP(A1205,'Medical Examination'!A1204:M3539,13,0)</f>
        <v>Prediabetes</v>
      </c>
      <c r="L1205" s="27" t="str">
        <f>VLOOKUP(A1205,'Hospitalisation Details'!A34:R2377,17,0)</f>
        <v>1-Jul-1988</v>
      </c>
      <c r="M1205" s="28">
        <f>VLOOKUP(A1205,'Hospitalisation Details'!$A$1:$R$2344,6,0)</f>
        <v>9344.2000000000007</v>
      </c>
      <c r="N1205" s="27" t="str">
        <f>VLOOKUP(A1205,'Hospitalisation Details'!$A$1:$R$2344,14,0)</f>
        <v>tier - 2</v>
      </c>
      <c r="O1205" s="27" t="str">
        <f>VLOOKUP(A1205,'Hospitalisation Details'!$A$1:$R$2344,15,0)</f>
        <v>tier - 1</v>
      </c>
      <c r="P1205" s="27" t="str">
        <f>VLOOKUP(A1205,'Hospitalisation Details'!$A$1:$R$2344,16,0)</f>
        <v>R1021</v>
      </c>
      <c r="Q1205" s="37">
        <f>VLOOKUP(A1205,'Hospitalisation Details'!$A$1:$R$2344,18,0)</f>
        <v>34.934976043805612</v>
      </c>
    </row>
    <row r="1206" spans="1:17" x14ac:dyDescent="0.25">
      <c r="A1206" s="27" t="s">
        <v>2410</v>
      </c>
      <c r="B1206" s="27" t="str">
        <f>VLOOKUP(A1206,'Customer Name'!A1205:E3540,4,0)</f>
        <v>.  Veronica</v>
      </c>
      <c r="C1206" s="27">
        <f>VLOOKUP(A1206,Table7[#All],2,0)</f>
        <v>43.04</v>
      </c>
      <c r="D1206" s="27">
        <f>VLOOKUP(A1206,Table7[#All],3,0)</f>
        <v>5.9</v>
      </c>
      <c r="E1206" s="27" t="str">
        <f>VLOOKUP(A1206,Table7[#All],4,0)</f>
        <v>yes</v>
      </c>
      <c r="F1206" s="27" t="str">
        <f>VLOOKUP(A1206,Table7[#All],5,0)</f>
        <v>No</v>
      </c>
      <c r="G1206" s="27" t="str">
        <f>VLOOKUP(A1206,Table7[#All],6,0)</f>
        <v>No</v>
      </c>
      <c r="H1206" s="27">
        <f>VLOOKUP(A1206,'Medical Examination'!A1205:M3540,11,0)</f>
        <v>0</v>
      </c>
      <c r="I1206" s="27" t="str">
        <f>VLOOKUP(A1206,'Medical Examination'!A1205:M3540,10,0)</f>
        <v>No</v>
      </c>
      <c r="J1206" s="27" t="str">
        <f>VLOOKUP(A1206,'Medical Examination'!A1205:M3540,12,0)</f>
        <v>Obesity</v>
      </c>
      <c r="K1206" s="27" t="str">
        <f>VLOOKUP(A1206,'Medical Examination'!A1205:M3540,13,0)</f>
        <v>Prediabetes</v>
      </c>
      <c r="L1206" s="27" t="str">
        <f>VLOOKUP(A1206,'Hospitalisation Details'!A35:R2378,17,0)</f>
        <v>12-Oct-1996</v>
      </c>
      <c r="M1206" s="28">
        <f>VLOOKUP(A1206,'Hospitalisation Details'!$A$1:$R$2344,6,0)</f>
        <v>9338.61</v>
      </c>
      <c r="N1206" s="27" t="str">
        <f>VLOOKUP(A1206,'Hospitalisation Details'!$A$1:$R$2344,14,0)</f>
        <v>tier - 2</v>
      </c>
      <c r="O1206" s="27" t="str">
        <f>VLOOKUP(A1206,'Hospitalisation Details'!$A$1:$R$2344,15,0)</f>
        <v>tier - 1</v>
      </c>
      <c r="P1206" s="27" t="str">
        <f>VLOOKUP(A1206,'Hospitalisation Details'!$A$1:$R$2344,16,0)</f>
        <v>R1026</v>
      </c>
      <c r="Q1206" s="37">
        <f>VLOOKUP(A1206,'Hospitalisation Details'!$A$1:$R$2344,18,0)</f>
        <v>26.652977412731005</v>
      </c>
    </row>
    <row r="1207" spans="1:17" x14ac:dyDescent="0.25">
      <c r="A1207" s="27" t="s">
        <v>2412</v>
      </c>
      <c r="B1207" s="27" t="str">
        <f>VLOOKUP(A1207,'Customer Name'!A1206:E3541,4,0)</f>
        <v>Warren</v>
      </c>
      <c r="C1207" s="27">
        <f>VLOOKUP(A1207,Table7[#All],2,0)</f>
        <v>34.15</v>
      </c>
      <c r="D1207" s="27">
        <f>VLOOKUP(A1207,Table7[#All],3,0)</f>
        <v>4.49</v>
      </c>
      <c r="E1207" s="27" t="str">
        <f>VLOOKUP(A1207,Table7[#All],4,0)</f>
        <v>yes</v>
      </c>
      <c r="F1207" s="27" t="str">
        <f>VLOOKUP(A1207,Table7[#All],5,0)</f>
        <v>No</v>
      </c>
      <c r="G1207" s="27" t="str">
        <f>VLOOKUP(A1207,Table7[#All],6,0)</f>
        <v>No</v>
      </c>
      <c r="H1207" s="27">
        <f>VLOOKUP(A1207,'Medical Examination'!A1206:M3541,11,0)</f>
        <v>1</v>
      </c>
      <c r="I1207" s="27" t="str">
        <f>VLOOKUP(A1207,'Medical Examination'!A1206:M3541,10,0)</f>
        <v>No</v>
      </c>
      <c r="J1207" s="27" t="str">
        <f>VLOOKUP(A1207,'Medical Examination'!A1206:M3541,12,0)</f>
        <v>Obesity</v>
      </c>
      <c r="K1207" s="27" t="str">
        <f>VLOOKUP(A1207,'Medical Examination'!A1206:M3541,13,0)</f>
        <v>Normal</v>
      </c>
      <c r="L1207" s="27" t="str">
        <f>VLOOKUP(A1207,'Hospitalisation Details'!A36:R2379,17,0)</f>
        <v>9-Jul-1988</v>
      </c>
      <c r="M1207" s="28">
        <f>VLOOKUP(A1207,'Hospitalisation Details'!$A$1:$R$2344,6,0)</f>
        <v>9320.26</v>
      </c>
      <c r="N1207" s="27" t="str">
        <f>VLOOKUP(A1207,'Hospitalisation Details'!$A$1:$R$2344,14,0)</f>
        <v>tier - 2</v>
      </c>
      <c r="O1207" s="27" t="str">
        <f>VLOOKUP(A1207,'Hospitalisation Details'!$A$1:$R$2344,15,0)</f>
        <v>tier - 1</v>
      </c>
      <c r="P1207" s="27" t="str">
        <f>VLOOKUP(A1207,'Hospitalisation Details'!$A$1:$R$2344,16,0)</f>
        <v>R1012</v>
      </c>
      <c r="Q1207" s="37">
        <f>VLOOKUP(A1207,'Hospitalisation Details'!$A$1:$R$2344,18,0)</f>
        <v>34.913073237508556</v>
      </c>
    </row>
    <row r="1208" spans="1:17" x14ac:dyDescent="0.25">
      <c r="A1208" s="27" t="s">
        <v>2414</v>
      </c>
      <c r="B1208" s="27" t="str">
        <f>VLOOKUP(A1208,'Customer Name'!A1207:E3542,4,0)</f>
        <v>.  Daniela</v>
      </c>
      <c r="C1208" s="27">
        <f>VLOOKUP(A1208,Table7[#All],2,0)</f>
        <v>25.78</v>
      </c>
      <c r="D1208" s="27">
        <f>VLOOKUP(A1208,Table7[#All],3,0)</f>
        <v>6.25</v>
      </c>
      <c r="E1208" s="27" t="str">
        <f>VLOOKUP(A1208,Table7[#All],4,0)</f>
        <v>No</v>
      </c>
      <c r="F1208" s="27" t="str">
        <f>VLOOKUP(A1208,Table7[#All],5,0)</f>
        <v>No</v>
      </c>
      <c r="G1208" s="27" t="str">
        <f>VLOOKUP(A1208,Table7[#All],6,0)</f>
        <v>No</v>
      </c>
      <c r="H1208" s="27">
        <f>VLOOKUP(A1208,'Medical Examination'!A1207:M3542,11,0)</f>
        <v>0</v>
      </c>
      <c r="I1208" s="27" t="str">
        <f>VLOOKUP(A1208,'Medical Examination'!A1207:M3542,10,0)</f>
        <v>No</v>
      </c>
      <c r="J1208" s="27" t="str">
        <f>VLOOKUP(A1208,'Medical Examination'!A1207:M3542,12,0)</f>
        <v>Overweight</v>
      </c>
      <c r="K1208" s="27" t="str">
        <f>VLOOKUP(A1208,'Medical Examination'!A1207:M3542,13,0)</f>
        <v>Prediabetes</v>
      </c>
      <c r="L1208" s="27" t="str">
        <f>VLOOKUP(A1208,'Hospitalisation Details'!A37:R2380,17,0)</f>
        <v>12-Oct-1977</v>
      </c>
      <c r="M1208" s="28">
        <f>VLOOKUP(A1208,'Hospitalisation Details'!$A$1:$R$2344,6,0)</f>
        <v>9315.41</v>
      </c>
      <c r="N1208" s="27" t="str">
        <f>VLOOKUP(A1208,'Hospitalisation Details'!$A$1:$R$2344,14,0)</f>
        <v>tier - 2</v>
      </c>
      <c r="O1208" s="27" t="str">
        <f>VLOOKUP(A1208,'Hospitalisation Details'!$A$1:$R$2344,15,0)</f>
        <v>tier - 1</v>
      </c>
      <c r="P1208" s="27" t="str">
        <f>VLOOKUP(A1208,'Hospitalisation Details'!$A$1:$R$2344,16,0)</f>
        <v>R1024</v>
      </c>
      <c r="Q1208" s="37">
        <f>VLOOKUP(A1208,'Hospitalisation Details'!$A$1:$R$2344,18,0)</f>
        <v>45.65565653035069</v>
      </c>
    </row>
    <row r="1209" spans="1:17" x14ac:dyDescent="0.25">
      <c r="A1209" s="27" t="s">
        <v>2416</v>
      </c>
      <c r="B1209" s="27" t="str">
        <f>VLOOKUP(A1209,'Customer Name'!A1208:E3543,4,0)</f>
        <v>Deirdre A</v>
      </c>
      <c r="C1209" s="27">
        <f>VLOOKUP(A1209,Table7[#All],2,0)</f>
        <v>21.02</v>
      </c>
      <c r="D1209" s="27">
        <f>VLOOKUP(A1209,Table7[#All],3,0)</f>
        <v>9.6199999999999992</v>
      </c>
      <c r="E1209" s="27" t="str">
        <f>VLOOKUP(A1209,Table7[#All],4,0)</f>
        <v>yes</v>
      </c>
      <c r="F1209" s="27" t="str">
        <f>VLOOKUP(A1209,Table7[#All],5,0)</f>
        <v>No</v>
      </c>
      <c r="G1209" s="27" t="str">
        <f>VLOOKUP(A1209,Table7[#All],6,0)</f>
        <v>Yes</v>
      </c>
      <c r="H1209" s="27">
        <f>VLOOKUP(A1209,'Medical Examination'!A1208:M3543,11,0)</f>
        <v>1</v>
      </c>
      <c r="I1209" s="27" t="str">
        <f>VLOOKUP(A1209,'Medical Examination'!A1208:M3543,10,0)</f>
        <v>No</v>
      </c>
      <c r="J1209" s="27" t="str">
        <f>VLOOKUP(A1209,'Medical Examination'!A1208:M3543,12,0)</f>
        <v>Normal Weight</v>
      </c>
      <c r="K1209" s="27" t="str">
        <f>VLOOKUP(A1209,'Medical Examination'!A1208:M3543,13,0)</f>
        <v>Diabetes</v>
      </c>
      <c r="L1209" s="27" t="str">
        <f>VLOOKUP(A1209,'Hospitalisation Details'!A38:R2381,17,0)</f>
        <v>8-Jun-1963</v>
      </c>
      <c r="M1209" s="28">
        <f>VLOOKUP(A1209,'Hospitalisation Details'!$A$1:$R$2344,6,0)</f>
        <v>9310.81</v>
      </c>
      <c r="N1209" s="27" t="str">
        <f>VLOOKUP(A1209,'Hospitalisation Details'!$A$1:$R$2344,14,0)</f>
        <v>tier - 3</v>
      </c>
      <c r="O1209" s="27" t="str">
        <f>VLOOKUP(A1209,'Hospitalisation Details'!$A$1:$R$2344,15,0)</f>
        <v>tier - 1</v>
      </c>
      <c r="P1209" s="27" t="str">
        <f>VLOOKUP(A1209,'Hospitalisation Details'!$A$1:$R$2344,16,0)</f>
        <v>R1013</v>
      </c>
      <c r="Q1209" s="37">
        <f>VLOOKUP(A1209,'Hospitalisation Details'!$A$1:$R$2344,18,0)</f>
        <v>60.00067324955117</v>
      </c>
    </row>
    <row r="1210" spans="1:17" x14ac:dyDescent="0.25">
      <c r="A1210" s="27" t="s">
        <v>2418</v>
      </c>
      <c r="B1210" s="27" t="str">
        <f>VLOOKUP(A1210,'Customer Name'!A1209:E3544,4,0)</f>
        <v>Mathias</v>
      </c>
      <c r="C1210" s="27">
        <f>VLOOKUP(A1210,Table7[#All],2,0)</f>
        <v>37.51</v>
      </c>
      <c r="D1210" s="27">
        <f>VLOOKUP(A1210,Table7[#All],3,0)</f>
        <v>11.06</v>
      </c>
      <c r="E1210" s="27" t="str">
        <f>VLOOKUP(A1210,Table7[#All],4,0)</f>
        <v>No</v>
      </c>
      <c r="F1210" s="27" t="str">
        <f>VLOOKUP(A1210,Table7[#All],5,0)</f>
        <v>No</v>
      </c>
      <c r="G1210" s="27" t="str">
        <f>VLOOKUP(A1210,Table7[#All],6,0)</f>
        <v>No</v>
      </c>
      <c r="H1210" s="27">
        <f>VLOOKUP(A1210,'Medical Examination'!A1209:M3544,11,0)</f>
        <v>2</v>
      </c>
      <c r="I1210" s="27" t="str">
        <f>VLOOKUP(A1210,'Medical Examination'!A1209:M3544,10,0)</f>
        <v>No</v>
      </c>
      <c r="J1210" s="27" t="str">
        <f>VLOOKUP(A1210,'Medical Examination'!A1209:M3544,12,0)</f>
        <v>Obesity</v>
      </c>
      <c r="K1210" s="27" t="str">
        <f>VLOOKUP(A1210,'Medical Examination'!A1209:M3544,13,0)</f>
        <v>Diabetes</v>
      </c>
      <c r="L1210" s="27" t="str">
        <f>VLOOKUP(A1210,'Hospitalisation Details'!A39:R2382,17,0)</f>
        <v>16-Oct-1973</v>
      </c>
      <c r="M1210" s="28">
        <f>VLOOKUP(A1210,'Hospitalisation Details'!$A$1:$R$2344,6,0)</f>
        <v>9304.7000000000007</v>
      </c>
      <c r="N1210" s="27" t="str">
        <f>VLOOKUP(A1210,'Hospitalisation Details'!$A$1:$R$2344,14,0)</f>
        <v>tier - 3</v>
      </c>
      <c r="O1210" s="27" t="str">
        <f>VLOOKUP(A1210,'Hospitalisation Details'!$A$1:$R$2344,15,0)</f>
        <v>tier - 3</v>
      </c>
      <c r="P1210" s="27" t="str">
        <f>VLOOKUP(A1210,'Hospitalisation Details'!$A$1:$R$2344,16,0)</f>
        <v>R1013</v>
      </c>
      <c r="Q1210" s="37">
        <f>VLOOKUP(A1210,'Hospitalisation Details'!$A$1:$R$2344,18,0)</f>
        <v>49.644709292961828</v>
      </c>
    </row>
    <row r="1211" spans="1:17" x14ac:dyDescent="0.25">
      <c r="A1211" s="27" t="s">
        <v>2420</v>
      </c>
      <c r="B1211" s="27" t="str">
        <f>VLOOKUP(A1211,'Customer Name'!A1210:E3545,4,0)</f>
        <v>Matthew</v>
      </c>
      <c r="C1211" s="27">
        <f>VLOOKUP(A1211,Table7[#All],2,0)</f>
        <v>25.745000000000001</v>
      </c>
      <c r="D1211" s="27">
        <f>VLOOKUP(A1211,Table7[#All],3,0)</f>
        <v>6.11</v>
      </c>
      <c r="E1211" s="27" t="str">
        <f>VLOOKUP(A1211,Table7[#All],4,0)</f>
        <v>yes</v>
      </c>
      <c r="F1211" s="27" t="str">
        <f>VLOOKUP(A1211,Table7[#All],5,0)</f>
        <v>No</v>
      </c>
      <c r="G1211" s="27" t="str">
        <f>VLOOKUP(A1211,Table7[#All],6,0)</f>
        <v>No</v>
      </c>
      <c r="H1211" s="27">
        <f>VLOOKUP(A1211,'Medical Examination'!A1210:M3545,11,0)</f>
        <v>0</v>
      </c>
      <c r="I1211" s="27" t="str">
        <f>VLOOKUP(A1211,'Medical Examination'!A1210:M3545,10,0)</f>
        <v>No</v>
      </c>
      <c r="J1211" s="27" t="str">
        <f>VLOOKUP(A1211,'Medical Examination'!A1210:M3545,12,0)</f>
        <v>Overweight</v>
      </c>
      <c r="K1211" s="27" t="str">
        <f>VLOOKUP(A1211,'Medical Examination'!A1210:M3545,13,0)</f>
        <v>Prediabetes</v>
      </c>
      <c r="L1211" s="27" t="str">
        <f>VLOOKUP(A1211,'Hospitalisation Details'!A40:R2383,17,0)</f>
        <v>3-Nov-1976</v>
      </c>
      <c r="M1211" s="28">
        <f>VLOOKUP(A1211,'Hospitalisation Details'!$A$1:$R$2344,6,0)</f>
        <v>9301.89</v>
      </c>
      <c r="N1211" s="27" t="str">
        <f>VLOOKUP(A1211,'Hospitalisation Details'!$A$1:$R$2344,14,0)</f>
        <v>tier - 2</v>
      </c>
      <c r="O1211" s="27" t="str">
        <f>VLOOKUP(A1211,'Hospitalisation Details'!$A$1:$R$2344,15,0)</f>
        <v>tier - 1</v>
      </c>
      <c r="P1211" s="27" t="str">
        <f>VLOOKUP(A1211,'Hospitalisation Details'!$A$1:$R$2344,16,0)</f>
        <v>R1012</v>
      </c>
      <c r="Q1211" s="37">
        <f>VLOOKUP(A1211,'Hospitalisation Details'!$A$1:$R$2344,18,0)</f>
        <v>46.592744695414098</v>
      </c>
    </row>
    <row r="1212" spans="1:17" x14ac:dyDescent="0.25">
      <c r="A1212" s="27" t="s">
        <v>2422</v>
      </c>
      <c r="B1212" s="27" t="str">
        <f>VLOOKUP(A1212,'Customer Name'!A1211:E3546,4,0)</f>
        <v>Kurt</v>
      </c>
      <c r="C1212" s="27">
        <f>VLOOKUP(A1212,Table7[#All],2,0)</f>
        <v>31.35</v>
      </c>
      <c r="D1212" s="27">
        <f>VLOOKUP(A1212,Table7[#All],3,0)</f>
        <v>11.49</v>
      </c>
      <c r="E1212" s="27" t="str">
        <f>VLOOKUP(A1212,Table7[#All],4,0)</f>
        <v>No</v>
      </c>
      <c r="F1212" s="27" t="str">
        <f>VLOOKUP(A1212,Table7[#All],5,0)</f>
        <v>No</v>
      </c>
      <c r="G1212" s="27" t="str">
        <f>VLOOKUP(A1212,Table7[#All],6,0)</f>
        <v>No</v>
      </c>
      <c r="H1212" s="27">
        <f>VLOOKUP(A1212,'Medical Examination'!A1211:M3546,11,0)</f>
        <v>2</v>
      </c>
      <c r="I1212" s="27" t="str">
        <f>VLOOKUP(A1212,'Medical Examination'!A1211:M3546,10,0)</f>
        <v>No</v>
      </c>
      <c r="J1212" s="27" t="str">
        <f>VLOOKUP(A1212,'Medical Examination'!A1211:M3546,12,0)</f>
        <v>Obesity</v>
      </c>
      <c r="K1212" s="27" t="str">
        <f>VLOOKUP(A1212,'Medical Examination'!A1211:M3546,13,0)</f>
        <v>Diabetes</v>
      </c>
      <c r="L1212" s="27" t="str">
        <f>VLOOKUP(A1212,'Hospitalisation Details'!A41:R2384,17,0)</f>
        <v>18-Sep-1973</v>
      </c>
      <c r="M1212" s="28">
        <f>VLOOKUP(A1212,'Hospitalisation Details'!$A$1:$R$2344,6,0)</f>
        <v>9290.14</v>
      </c>
      <c r="N1212" s="27" t="str">
        <f>VLOOKUP(A1212,'Hospitalisation Details'!$A$1:$R$2344,14,0)</f>
        <v>tier - 3</v>
      </c>
      <c r="O1212" s="27" t="str">
        <f>VLOOKUP(A1212,'Hospitalisation Details'!$A$1:$R$2344,15,0)</f>
        <v>tier - 3</v>
      </c>
      <c r="P1212" s="27" t="str">
        <f>VLOOKUP(A1212,'Hospitalisation Details'!$A$1:$R$2344,16,0)</f>
        <v>R1016</v>
      </c>
      <c r="Q1212" s="37">
        <f>VLOOKUP(A1212,'Hospitalisation Details'!$A$1:$R$2344,18,0)</f>
        <v>49.721372201642772</v>
      </c>
    </row>
    <row r="1213" spans="1:17" x14ac:dyDescent="0.25">
      <c r="A1213" s="27" t="s">
        <v>2424</v>
      </c>
      <c r="B1213" s="27" t="str">
        <f>VLOOKUP(A1213,'Customer Name'!A1212:E3547,4,0)</f>
        <v>Samuel</v>
      </c>
      <c r="C1213" s="27">
        <f>VLOOKUP(A1213,Table7[#All],2,0)</f>
        <v>29.83</v>
      </c>
      <c r="D1213" s="27">
        <f>VLOOKUP(A1213,Table7[#All],3,0)</f>
        <v>8.68</v>
      </c>
      <c r="E1213" s="27" t="str">
        <f>VLOOKUP(A1213,Table7[#All],4,0)</f>
        <v>No</v>
      </c>
      <c r="F1213" s="27" t="str">
        <f>VLOOKUP(A1213,Table7[#All],5,0)</f>
        <v>No</v>
      </c>
      <c r="G1213" s="27" t="str">
        <f>VLOOKUP(A1213,Table7[#All],6,0)</f>
        <v>No</v>
      </c>
      <c r="H1213" s="27">
        <f>VLOOKUP(A1213,'Medical Examination'!A1212:M3547,11,0)</f>
        <v>2</v>
      </c>
      <c r="I1213" s="27" t="str">
        <f>VLOOKUP(A1213,'Medical Examination'!A1212:M3547,10,0)</f>
        <v>No</v>
      </c>
      <c r="J1213" s="27" t="str">
        <f>VLOOKUP(A1213,'Medical Examination'!A1212:M3547,12,0)</f>
        <v>Overweight</v>
      </c>
      <c r="K1213" s="27" t="str">
        <f>VLOOKUP(A1213,'Medical Examination'!A1212:M3547,13,0)</f>
        <v>Diabetes</v>
      </c>
      <c r="L1213" s="27" t="str">
        <f>VLOOKUP(A1213,'Hospitalisation Details'!A42:R2385,17,0)</f>
        <v>16-Oct-1973</v>
      </c>
      <c r="M1213" s="28">
        <f>VLOOKUP(A1213,'Hospitalisation Details'!$A$1:$R$2344,6,0)</f>
        <v>9288.0300000000007</v>
      </c>
      <c r="N1213" s="27" t="str">
        <f>VLOOKUP(A1213,'Hospitalisation Details'!$A$1:$R$2344,14,0)</f>
        <v>tier - 2</v>
      </c>
      <c r="O1213" s="27" t="str">
        <f>VLOOKUP(A1213,'Hospitalisation Details'!$A$1:$R$2344,15,0)</f>
        <v>tier - 3</v>
      </c>
      <c r="P1213" s="27" t="str">
        <f>VLOOKUP(A1213,'Hospitalisation Details'!$A$1:$R$2344,16,0)</f>
        <v>R1018</v>
      </c>
      <c r="Q1213" s="37">
        <f>VLOOKUP(A1213,'Hospitalisation Details'!$A$1:$R$2344,18,0)</f>
        <v>49.644709292961828</v>
      </c>
    </row>
    <row r="1214" spans="1:17" x14ac:dyDescent="0.25">
      <c r="A1214" s="27" t="s">
        <v>2426</v>
      </c>
      <c r="B1214" s="27" t="str">
        <f>VLOOKUP(A1214,'Customer Name'!A1213:E3548,4,0)</f>
        <v>.  Emily</v>
      </c>
      <c r="C1214" s="27">
        <f>VLOOKUP(A1214,Table7[#All],2,0)</f>
        <v>25.49</v>
      </c>
      <c r="D1214" s="27">
        <f>VLOOKUP(A1214,Table7[#All],3,0)</f>
        <v>5.68</v>
      </c>
      <c r="E1214" s="27" t="str">
        <f>VLOOKUP(A1214,Table7[#All],4,0)</f>
        <v>yes</v>
      </c>
      <c r="F1214" s="27" t="str">
        <f>VLOOKUP(A1214,Table7[#All],5,0)</f>
        <v>No</v>
      </c>
      <c r="G1214" s="27" t="str">
        <f>VLOOKUP(A1214,Table7[#All],6,0)</f>
        <v>Yes</v>
      </c>
      <c r="H1214" s="27">
        <f>VLOOKUP(A1214,'Medical Examination'!A1213:M3548,11,0)</f>
        <v>1</v>
      </c>
      <c r="I1214" s="27" t="str">
        <f>VLOOKUP(A1214,'Medical Examination'!A1213:M3548,10,0)</f>
        <v>No</v>
      </c>
      <c r="J1214" s="27" t="str">
        <f>VLOOKUP(A1214,'Medical Examination'!A1213:M3548,12,0)</f>
        <v>Overweight</v>
      </c>
      <c r="K1214" s="27" t="str">
        <f>VLOOKUP(A1214,'Medical Examination'!A1213:M3548,13,0)</f>
        <v>Normal</v>
      </c>
      <c r="L1214" s="27" t="str">
        <f>VLOOKUP(A1214,'Hospitalisation Details'!A43:R2386,17,0)</f>
        <v>26-Nov-1969</v>
      </c>
      <c r="M1214" s="28">
        <f>VLOOKUP(A1214,'Hospitalisation Details'!$A$1:$R$2344,6,0)</f>
        <v>9285.8700000000008</v>
      </c>
      <c r="N1214" s="27" t="str">
        <f>VLOOKUP(A1214,'Hospitalisation Details'!$A$1:$R$2344,14,0)</f>
        <v>tier - 2</v>
      </c>
      <c r="O1214" s="27" t="str">
        <f>VLOOKUP(A1214,'Hospitalisation Details'!$A$1:$R$2344,15,0)</f>
        <v>tier - 3</v>
      </c>
      <c r="P1214" s="27" t="str">
        <f>VLOOKUP(A1214,'Hospitalisation Details'!$A$1:$R$2344,16,0)</f>
        <v>R1013</v>
      </c>
      <c r="Q1214" s="37">
        <f>VLOOKUP(A1214,'Hospitalisation Details'!$A$1:$R$2344,18,0)</f>
        <v>53.532457188371168</v>
      </c>
    </row>
    <row r="1215" spans="1:17" x14ac:dyDescent="0.25">
      <c r="A1215" s="27" t="s">
        <v>2428</v>
      </c>
      <c r="B1215" s="27" t="str">
        <f>VLOOKUP(A1215,'Customer Name'!A1214:E3549,4,0)</f>
        <v>Tiffany</v>
      </c>
      <c r="C1215" s="27">
        <f>VLOOKUP(A1215,Table7[#All],2,0)</f>
        <v>34.1</v>
      </c>
      <c r="D1215" s="27">
        <f>VLOOKUP(A1215,Table7[#All],3,0)</f>
        <v>8.4499999999999993</v>
      </c>
      <c r="E1215" s="27" t="str">
        <f>VLOOKUP(A1215,Table7[#All],4,0)</f>
        <v>No</v>
      </c>
      <c r="F1215" s="27" t="str">
        <f>VLOOKUP(A1215,Table7[#All],5,0)</f>
        <v>No</v>
      </c>
      <c r="G1215" s="27" t="str">
        <f>VLOOKUP(A1215,Table7[#All],6,0)</f>
        <v>No</v>
      </c>
      <c r="H1215" s="27">
        <f>VLOOKUP(A1215,'Medical Examination'!A1214:M3549,11,0)</f>
        <v>0</v>
      </c>
      <c r="I1215" s="27" t="str">
        <f>VLOOKUP(A1215,'Medical Examination'!A1214:M3549,10,0)</f>
        <v>No</v>
      </c>
      <c r="J1215" s="27" t="str">
        <f>VLOOKUP(A1215,'Medical Examination'!A1214:M3549,12,0)</f>
        <v>Obesity</v>
      </c>
      <c r="K1215" s="27" t="str">
        <f>VLOOKUP(A1215,'Medical Examination'!A1214:M3549,13,0)</f>
        <v>Diabetes</v>
      </c>
      <c r="L1215" s="27" t="str">
        <f>VLOOKUP(A1215,'Hospitalisation Details'!A44:R2387,17,0)</f>
        <v>2-Jul-1971</v>
      </c>
      <c r="M1215" s="28">
        <f>VLOOKUP(A1215,'Hospitalisation Details'!$A$1:$R$2344,6,0)</f>
        <v>9283.56</v>
      </c>
      <c r="N1215" s="27" t="str">
        <f>VLOOKUP(A1215,'Hospitalisation Details'!$A$1:$R$2344,14,0)</f>
        <v>tier - 2</v>
      </c>
      <c r="O1215" s="27" t="str">
        <f>VLOOKUP(A1215,'Hospitalisation Details'!$A$1:$R$2344,15,0)</f>
        <v>tier - 3</v>
      </c>
      <c r="P1215" s="27" t="str">
        <f>VLOOKUP(A1215,'Hospitalisation Details'!$A$1:$R$2344,16,0)</f>
        <v>R1013</v>
      </c>
      <c r="Q1215" s="37">
        <f>VLOOKUP(A1215,'Hospitalisation Details'!$A$1:$R$2344,18,0)</f>
        <v>51.934962289492709</v>
      </c>
    </row>
    <row r="1216" spans="1:17" x14ac:dyDescent="0.25">
      <c r="A1216" s="27" t="s">
        <v>2430</v>
      </c>
      <c r="B1216" s="27" t="str">
        <f>VLOOKUP(A1216,'Customer Name'!A1215:E3550,4,0)</f>
        <v>Alex F</v>
      </c>
      <c r="C1216" s="27">
        <f>VLOOKUP(A1216,Table7[#All],2,0)</f>
        <v>25.84</v>
      </c>
      <c r="D1216" s="27">
        <f>VLOOKUP(A1216,Table7[#All],3,0)</f>
        <v>8.51</v>
      </c>
      <c r="E1216" s="27" t="str">
        <f>VLOOKUP(A1216,Table7[#All],4,0)</f>
        <v>No</v>
      </c>
      <c r="F1216" s="27" t="str">
        <f>VLOOKUP(A1216,Table7[#All],5,0)</f>
        <v>No</v>
      </c>
      <c r="G1216" s="27" t="str">
        <f>VLOOKUP(A1216,Table7[#All],6,0)</f>
        <v>No</v>
      </c>
      <c r="H1216" s="27">
        <f>VLOOKUP(A1216,'Medical Examination'!A1215:M3550,11,0)</f>
        <v>2</v>
      </c>
      <c r="I1216" s="27" t="str">
        <f>VLOOKUP(A1216,'Medical Examination'!A1215:M3550,10,0)</f>
        <v>No</v>
      </c>
      <c r="J1216" s="27" t="str">
        <f>VLOOKUP(A1216,'Medical Examination'!A1215:M3550,12,0)</f>
        <v>Overweight</v>
      </c>
      <c r="K1216" s="27" t="str">
        <f>VLOOKUP(A1216,'Medical Examination'!A1215:M3550,13,0)</f>
        <v>Diabetes</v>
      </c>
      <c r="L1216" s="27" t="str">
        <f>VLOOKUP(A1216,'Hospitalisation Details'!A45:R2388,17,0)</f>
        <v>27-Oct-1973</v>
      </c>
      <c r="M1216" s="28">
        <f>VLOOKUP(A1216,'Hospitalisation Details'!$A$1:$R$2344,6,0)</f>
        <v>9282.48</v>
      </c>
      <c r="N1216" s="27" t="str">
        <f>VLOOKUP(A1216,'Hospitalisation Details'!$A$1:$R$2344,14,0)</f>
        <v>tier - 3</v>
      </c>
      <c r="O1216" s="27" t="str">
        <f>VLOOKUP(A1216,'Hospitalisation Details'!$A$1:$R$2344,15,0)</f>
        <v>tier - 2</v>
      </c>
      <c r="P1216" s="27" t="str">
        <f>VLOOKUP(A1216,'Hospitalisation Details'!$A$1:$R$2344,16,0)</f>
        <v>R1016</v>
      </c>
      <c r="Q1216" s="37">
        <f>VLOOKUP(A1216,'Hospitalisation Details'!$A$1:$R$2344,18,0)</f>
        <v>49.61459172169431</v>
      </c>
    </row>
    <row r="1217" spans="1:17" x14ac:dyDescent="0.25">
      <c r="A1217" s="27" t="s">
        <v>2432</v>
      </c>
      <c r="B1217" s="27" t="str">
        <f>VLOOKUP(A1217,'Customer Name'!A1216:E3551,4,0)</f>
        <v>Alice</v>
      </c>
      <c r="C1217" s="27">
        <f>VLOOKUP(A1217,Table7[#All],2,0)</f>
        <v>20.6</v>
      </c>
      <c r="D1217" s="27">
        <f>VLOOKUP(A1217,Table7[#All],3,0)</f>
        <v>7.62</v>
      </c>
      <c r="E1217" s="27" t="str">
        <f>VLOOKUP(A1217,Table7[#All],4,0)</f>
        <v>No</v>
      </c>
      <c r="F1217" s="27" t="str">
        <f>VLOOKUP(A1217,Table7[#All],5,0)</f>
        <v>No</v>
      </c>
      <c r="G1217" s="27" t="str">
        <f>VLOOKUP(A1217,Table7[#All],6,0)</f>
        <v>No</v>
      </c>
      <c r="H1217" s="27">
        <f>VLOOKUP(A1217,'Medical Examination'!A1216:M3551,11,0)</f>
        <v>0</v>
      </c>
      <c r="I1217" s="27" t="str">
        <f>VLOOKUP(A1217,'Medical Examination'!A1216:M3551,10,0)</f>
        <v>No</v>
      </c>
      <c r="J1217" s="27" t="str">
        <f>VLOOKUP(A1217,'Medical Examination'!A1216:M3551,12,0)</f>
        <v>Normal Weight</v>
      </c>
      <c r="K1217" s="27" t="str">
        <f>VLOOKUP(A1217,'Medical Examination'!A1216:M3551,13,0)</f>
        <v>Diabetes</v>
      </c>
      <c r="L1217" s="27" t="str">
        <f>VLOOKUP(A1217,'Hospitalisation Details'!A46:R2389,17,0)</f>
        <v>6-Aug-1971</v>
      </c>
      <c r="M1217" s="28">
        <f>VLOOKUP(A1217,'Hospitalisation Details'!$A$1:$R$2344,6,0)</f>
        <v>9264.7999999999993</v>
      </c>
      <c r="N1217" s="27" t="str">
        <f>VLOOKUP(A1217,'Hospitalisation Details'!$A$1:$R$2344,14,0)</f>
        <v>tier - 2</v>
      </c>
      <c r="O1217" s="27" t="str">
        <f>VLOOKUP(A1217,'Hospitalisation Details'!$A$1:$R$2344,15,0)</f>
        <v>tier - 1</v>
      </c>
      <c r="P1217" s="27" t="str">
        <f>VLOOKUP(A1217,'Hospitalisation Details'!$A$1:$R$2344,16,0)</f>
        <v>R1011</v>
      </c>
      <c r="Q1217" s="37">
        <f>VLOOKUP(A1217,'Hospitalisation Details'!$A$1:$R$2344,18,0)</f>
        <v>51.83913627440851</v>
      </c>
    </row>
    <row r="1218" spans="1:17" x14ac:dyDescent="0.25">
      <c r="A1218" s="27" t="s">
        <v>2434</v>
      </c>
      <c r="B1218" s="27" t="str">
        <f>VLOOKUP(A1218,'Customer Name'!A1217:E3552,4,0)</f>
        <v>Allison M.</v>
      </c>
      <c r="C1218" s="27">
        <f>VLOOKUP(A1218,Table7[#All],2,0)</f>
        <v>28.88</v>
      </c>
      <c r="D1218" s="27">
        <f>VLOOKUP(A1218,Table7[#All],3,0)</f>
        <v>10.18</v>
      </c>
      <c r="E1218" s="27" t="str">
        <f>VLOOKUP(A1218,Table7[#All],4,0)</f>
        <v>No</v>
      </c>
      <c r="F1218" s="27" t="str">
        <f>VLOOKUP(A1218,Table7[#All],5,0)</f>
        <v>No</v>
      </c>
      <c r="G1218" s="27" t="str">
        <f>VLOOKUP(A1218,Table7[#All],6,0)</f>
        <v>No</v>
      </c>
      <c r="H1218" s="27">
        <f>VLOOKUP(A1218,'Medical Examination'!A1217:M3552,11,0)</f>
        <v>0</v>
      </c>
      <c r="I1218" s="27" t="str">
        <f>VLOOKUP(A1218,'Medical Examination'!A1217:M3552,10,0)</f>
        <v>No</v>
      </c>
      <c r="J1218" s="27" t="str">
        <f>VLOOKUP(A1218,'Medical Examination'!A1217:M3552,12,0)</f>
        <v>Overweight</v>
      </c>
      <c r="K1218" s="27" t="str">
        <f>VLOOKUP(A1218,'Medical Examination'!A1217:M3552,13,0)</f>
        <v>Diabetes</v>
      </c>
      <c r="L1218" s="27" t="str">
        <f>VLOOKUP(A1218,'Hospitalisation Details'!A47:R2390,17,0)</f>
        <v>21-Aug-1974</v>
      </c>
      <c r="M1218" s="28">
        <f>VLOOKUP(A1218,'Hospitalisation Details'!$A$1:$R$2344,6,0)</f>
        <v>9249.5</v>
      </c>
      <c r="N1218" s="27" t="str">
        <f>VLOOKUP(A1218,'Hospitalisation Details'!$A$1:$R$2344,14,0)</f>
        <v>tier - 2</v>
      </c>
      <c r="O1218" s="27" t="str">
        <f>VLOOKUP(A1218,'Hospitalisation Details'!$A$1:$R$2344,15,0)</f>
        <v>tier - 1</v>
      </c>
      <c r="P1218" s="27" t="str">
        <f>VLOOKUP(A1218,'Hospitalisation Details'!$A$1:$R$2344,16,0)</f>
        <v>R1012</v>
      </c>
      <c r="Q1218" s="37">
        <f>VLOOKUP(A1218,'Hospitalisation Details'!$A$1:$R$2344,18,0)</f>
        <v>48.79805059686781</v>
      </c>
    </row>
    <row r="1219" spans="1:17" x14ac:dyDescent="0.25">
      <c r="A1219" s="27" t="s">
        <v>2436</v>
      </c>
      <c r="B1219" s="27" t="str">
        <f>VLOOKUP(A1219,'Customer Name'!A1218:E3553,4,0)</f>
        <v>Johannes Fiskerstand</v>
      </c>
      <c r="C1219" s="27">
        <f>VLOOKUP(A1219,Table7[#All],2,0)</f>
        <v>28.24</v>
      </c>
      <c r="D1219" s="27">
        <f>VLOOKUP(A1219,Table7[#All],3,0)</f>
        <v>5.36</v>
      </c>
      <c r="E1219" s="27" t="str">
        <f>VLOOKUP(A1219,Table7[#All],4,0)</f>
        <v>No</v>
      </c>
      <c r="F1219" s="27" t="str">
        <f>VLOOKUP(A1219,Table7[#All],5,0)</f>
        <v>No</v>
      </c>
      <c r="G1219" s="27" t="str">
        <f>VLOOKUP(A1219,Table7[#All],6,0)</f>
        <v>No</v>
      </c>
      <c r="H1219" s="27">
        <f>VLOOKUP(A1219,'Medical Examination'!A1218:M3553,11,0)</f>
        <v>0</v>
      </c>
      <c r="I1219" s="27" t="str">
        <f>VLOOKUP(A1219,'Medical Examination'!A1218:M3553,10,0)</f>
        <v>No</v>
      </c>
      <c r="J1219" s="27" t="str">
        <f>VLOOKUP(A1219,'Medical Examination'!A1218:M3553,12,0)</f>
        <v>Overweight</v>
      </c>
      <c r="K1219" s="27" t="str">
        <f>VLOOKUP(A1219,'Medical Examination'!A1218:M3553,13,0)</f>
        <v>Normal</v>
      </c>
      <c r="L1219" s="27" t="str">
        <f>VLOOKUP(A1219,'Hospitalisation Details'!A48:R2391,17,0)</f>
        <v>5-Oct-1980</v>
      </c>
      <c r="M1219" s="28">
        <f>VLOOKUP(A1219,'Hospitalisation Details'!$A$1:$R$2344,6,0)</f>
        <v>9247.94</v>
      </c>
      <c r="N1219" s="27" t="str">
        <f>VLOOKUP(A1219,'Hospitalisation Details'!$A$1:$R$2344,14,0)</f>
        <v>tier - 2</v>
      </c>
      <c r="O1219" s="27" t="str">
        <f>VLOOKUP(A1219,'Hospitalisation Details'!$A$1:$R$2344,15,0)</f>
        <v>tier - 1</v>
      </c>
      <c r="P1219" s="27" t="str">
        <f>VLOOKUP(A1219,'Hospitalisation Details'!$A$1:$R$2344,16,0)</f>
        <v>R1021</v>
      </c>
      <c r="Q1219" s="37">
        <f>VLOOKUP(A1219,'Hospitalisation Details'!$A$1:$R$2344,18,0)</f>
        <v>42.672142368240934</v>
      </c>
    </row>
    <row r="1220" spans="1:17" x14ac:dyDescent="0.25">
      <c r="A1220" s="27" t="s">
        <v>2438</v>
      </c>
      <c r="B1220" s="27" t="str">
        <f>VLOOKUP(A1220,'Customer Name'!A1219:E3554,4,0)</f>
        <v>Stephen</v>
      </c>
      <c r="C1220" s="27">
        <f>VLOOKUP(A1220,Table7[#All],2,0)</f>
        <v>25.46</v>
      </c>
      <c r="D1220" s="27">
        <f>VLOOKUP(A1220,Table7[#All],3,0)</f>
        <v>11.78</v>
      </c>
      <c r="E1220" s="27" t="str">
        <f>VLOOKUP(A1220,Table7[#All],4,0)</f>
        <v>yes</v>
      </c>
      <c r="F1220" s="27" t="str">
        <f>VLOOKUP(A1220,Table7[#All],5,0)</f>
        <v>No</v>
      </c>
      <c r="G1220" s="27" t="str">
        <f>VLOOKUP(A1220,Table7[#All],6,0)</f>
        <v>No</v>
      </c>
      <c r="H1220" s="27">
        <f>VLOOKUP(A1220,'Medical Examination'!A1219:M3554,11,0)</f>
        <v>1</v>
      </c>
      <c r="I1220" s="27" t="str">
        <f>VLOOKUP(A1220,'Medical Examination'!A1219:M3554,10,0)</f>
        <v>No</v>
      </c>
      <c r="J1220" s="27" t="str">
        <f>VLOOKUP(A1220,'Medical Examination'!A1219:M3554,12,0)</f>
        <v>Overweight</v>
      </c>
      <c r="K1220" s="27" t="str">
        <f>VLOOKUP(A1220,'Medical Examination'!A1219:M3554,13,0)</f>
        <v>Diabetes</v>
      </c>
      <c r="L1220" s="27" t="str">
        <f>VLOOKUP(A1220,'Hospitalisation Details'!A49:R2392,17,0)</f>
        <v>6-Dec-1975</v>
      </c>
      <c r="M1220" s="28">
        <f>VLOOKUP(A1220,'Hospitalisation Details'!$A$1:$R$2344,6,0)</f>
        <v>9225.26</v>
      </c>
      <c r="N1220" s="27" t="str">
        <f>VLOOKUP(A1220,'Hospitalisation Details'!$A$1:$R$2344,14,0)</f>
        <v>tier - 3</v>
      </c>
      <c r="O1220" s="27" t="str">
        <f>VLOOKUP(A1220,'Hospitalisation Details'!$A$1:$R$2344,15,0)</f>
        <v>tier - 3</v>
      </c>
      <c r="P1220" s="27" t="str">
        <f>VLOOKUP(A1220,'Hospitalisation Details'!$A$1:$R$2344,16,0)</f>
        <v>R1015</v>
      </c>
      <c r="Q1220" s="37">
        <f>VLOOKUP(A1220,'Hospitalisation Details'!$A$1:$R$2344,18,0)</f>
        <v>47.505112588702019</v>
      </c>
    </row>
    <row r="1221" spans="1:17" x14ac:dyDescent="0.25">
      <c r="A1221" s="27" t="s">
        <v>2440</v>
      </c>
      <c r="B1221" s="27" t="str">
        <f>VLOOKUP(A1221,'Customer Name'!A1220:E3555,4,0)</f>
        <v>Jon M</v>
      </c>
      <c r="C1221" s="27">
        <f>VLOOKUP(A1221,Table7[#All],2,0)</f>
        <v>29.64</v>
      </c>
      <c r="D1221" s="27">
        <f>VLOOKUP(A1221,Table7[#All],3,0)</f>
        <v>10.82</v>
      </c>
      <c r="E1221" s="27" t="str">
        <f>VLOOKUP(A1221,Table7[#All],4,0)</f>
        <v>yes</v>
      </c>
      <c r="F1221" s="27" t="str">
        <f>VLOOKUP(A1221,Table7[#All],5,0)</f>
        <v>No</v>
      </c>
      <c r="G1221" s="27" t="str">
        <f>VLOOKUP(A1221,Table7[#All],6,0)</f>
        <v>No</v>
      </c>
      <c r="H1221" s="27">
        <f>VLOOKUP(A1221,'Medical Examination'!A1220:M3555,11,0)</f>
        <v>0</v>
      </c>
      <c r="I1221" s="27" t="str">
        <f>VLOOKUP(A1221,'Medical Examination'!A1220:M3555,10,0)</f>
        <v>No</v>
      </c>
      <c r="J1221" s="27" t="str">
        <f>VLOOKUP(A1221,'Medical Examination'!A1220:M3555,12,0)</f>
        <v>Overweight</v>
      </c>
      <c r="K1221" s="27" t="str">
        <f>VLOOKUP(A1221,'Medical Examination'!A1220:M3555,13,0)</f>
        <v>Diabetes</v>
      </c>
      <c r="L1221" s="27" t="str">
        <f>VLOOKUP(A1221,'Hospitalisation Details'!A50:R2393,17,0)</f>
        <v>5-Dec-1981</v>
      </c>
      <c r="M1221" s="28">
        <f>VLOOKUP(A1221,'Hospitalisation Details'!$A$1:$R$2344,6,0)</f>
        <v>9222.4</v>
      </c>
      <c r="N1221" s="27" t="str">
        <f>VLOOKUP(A1221,'Hospitalisation Details'!$A$1:$R$2344,14,0)</f>
        <v>tier - 2</v>
      </c>
      <c r="O1221" s="27" t="str">
        <f>VLOOKUP(A1221,'Hospitalisation Details'!$A$1:$R$2344,15,0)</f>
        <v>tier - 3</v>
      </c>
      <c r="P1221" s="27" t="str">
        <f>VLOOKUP(A1221,'Hospitalisation Details'!$A$1:$R$2344,16,0)</f>
        <v>R1019</v>
      </c>
      <c r="Q1221" s="37">
        <f>VLOOKUP(A1221,'Hospitalisation Details'!$A$1:$R$2344,18,0)</f>
        <v>41.50780006367399</v>
      </c>
    </row>
    <row r="1222" spans="1:17" x14ac:dyDescent="0.25">
      <c r="A1222" s="27" t="s">
        <v>2442</v>
      </c>
      <c r="B1222" s="27" t="str">
        <f>VLOOKUP(A1222,'Customer Name'!A1221:E3556,4,0)</f>
        <v>Fasil</v>
      </c>
      <c r="C1222" s="27">
        <f>VLOOKUP(A1222,Table7[#All],2,0)</f>
        <v>31.27</v>
      </c>
      <c r="D1222" s="27">
        <f>VLOOKUP(A1222,Table7[#All],3,0)</f>
        <v>7.73</v>
      </c>
      <c r="E1222" s="27" t="str">
        <f>VLOOKUP(A1222,Table7[#All],4,0)</f>
        <v>yes</v>
      </c>
      <c r="F1222" s="27" t="str">
        <f>VLOOKUP(A1222,Table7[#All],5,0)</f>
        <v>No</v>
      </c>
      <c r="G1222" s="27" t="str">
        <f>VLOOKUP(A1222,Table7[#All],6,0)</f>
        <v>No</v>
      </c>
      <c r="H1222" s="27">
        <f>VLOOKUP(A1222,'Medical Examination'!A1221:M3556,11,0)</f>
        <v>1</v>
      </c>
      <c r="I1222" s="27" t="str">
        <f>VLOOKUP(A1222,'Medical Examination'!A1221:M3556,10,0)</f>
        <v>No</v>
      </c>
      <c r="J1222" s="27" t="str">
        <f>VLOOKUP(A1222,'Medical Examination'!A1221:M3556,12,0)</f>
        <v>Obesity</v>
      </c>
      <c r="K1222" s="27" t="str">
        <f>VLOOKUP(A1222,'Medical Examination'!A1221:M3556,13,0)</f>
        <v>Diabetes</v>
      </c>
      <c r="L1222" s="27" t="str">
        <f>VLOOKUP(A1222,'Hospitalisation Details'!A51:R2394,17,0)</f>
        <v>25-Dec-1986</v>
      </c>
      <c r="M1222" s="28">
        <f>VLOOKUP(A1222,'Hospitalisation Details'!$A$1:$R$2344,6,0)</f>
        <v>9210.06</v>
      </c>
      <c r="N1222" s="27" t="str">
        <f>VLOOKUP(A1222,'Hospitalisation Details'!$A$1:$R$2344,14,0)</f>
        <v>tier - 2</v>
      </c>
      <c r="O1222" s="27" t="str">
        <f>VLOOKUP(A1222,'Hospitalisation Details'!$A$1:$R$2344,15,0)</f>
        <v>tier - 3</v>
      </c>
      <c r="P1222" s="27" t="str">
        <f>VLOOKUP(A1222,'Hospitalisation Details'!$A$1:$R$2344,16,0)</f>
        <v>R1021</v>
      </c>
      <c r="Q1222" s="37">
        <f>VLOOKUP(A1222,'Hospitalisation Details'!$A$1:$R$2344,18,0)</f>
        <v>36.453058577707324</v>
      </c>
    </row>
    <row r="1223" spans="1:17" x14ac:dyDescent="0.25">
      <c r="A1223" s="27" t="s">
        <v>2444</v>
      </c>
      <c r="B1223" s="27" t="str">
        <f>VLOOKUP(A1223,'Customer Name'!A1222:E3557,4,0)</f>
        <v>Megan C.</v>
      </c>
      <c r="C1223" s="27">
        <f>VLOOKUP(A1223,Table7[#All],2,0)</f>
        <v>19.95</v>
      </c>
      <c r="D1223" s="27">
        <f>VLOOKUP(A1223,Table7[#All],3,0)</f>
        <v>6.24</v>
      </c>
      <c r="E1223" s="27" t="str">
        <f>VLOOKUP(A1223,Table7[#All],4,0)</f>
        <v>yes</v>
      </c>
      <c r="F1223" s="27" t="str">
        <f>VLOOKUP(A1223,Table7[#All],5,0)</f>
        <v>No</v>
      </c>
      <c r="G1223" s="27" t="str">
        <f>VLOOKUP(A1223,Table7[#All],6,0)</f>
        <v>No</v>
      </c>
      <c r="H1223" s="27">
        <f>VLOOKUP(A1223,'Medical Examination'!A1222:M3557,11,0)</f>
        <v>0</v>
      </c>
      <c r="I1223" s="27" t="str">
        <f>VLOOKUP(A1223,'Medical Examination'!A1222:M3557,10,0)</f>
        <v>No</v>
      </c>
      <c r="J1223" s="27" t="str">
        <f>VLOOKUP(A1223,'Medical Examination'!A1222:M3557,12,0)</f>
        <v>Normal Weight</v>
      </c>
      <c r="K1223" s="27" t="str">
        <f>VLOOKUP(A1223,'Medical Examination'!A1222:M3557,13,0)</f>
        <v>Prediabetes</v>
      </c>
      <c r="L1223" s="27" t="str">
        <f>VLOOKUP(A1223,'Hospitalisation Details'!A52:R2395,17,0)</f>
        <v>10-Sep-1976</v>
      </c>
      <c r="M1223" s="28">
        <f>VLOOKUP(A1223,'Hospitalisation Details'!$A$1:$R$2344,6,0)</f>
        <v>9193.84</v>
      </c>
      <c r="N1223" s="27" t="str">
        <f>VLOOKUP(A1223,'Hospitalisation Details'!$A$1:$R$2344,14,0)</f>
        <v>tier - 2</v>
      </c>
      <c r="O1223" s="27" t="str">
        <f>VLOOKUP(A1223,'Hospitalisation Details'!$A$1:$R$2344,15,0)</f>
        <v>tier - 1</v>
      </c>
      <c r="P1223" s="27" t="str">
        <f>VLOOKUP(A1223,'Hospitalisation Details'!$A$1:$R$2344,16,0)</f>
        <v>R1012</v>
      </c>
      <c r="Q1223" s="37">
        <f>VLOOKUP(A1223,'Hospitalisation Details'!$A$1:$R$2344,18,0)</f>
        <v>46.740588637919231</v>
      </c>
    </row>
    <row r="1224" spans="1:17" x14ac:dyDescent="0.25">
      <c r="A1224" s="27" t="s">
        <v>2446</v>
      </c>
      <c r="B1224" s="27" t="str">
        <f>VLOOKUP(A1224,'Customer Name'!A1223:E3558,4,0)</f>
        <v>Lisa J.</v>
      </c>
      <c r="C1224" s="27">
        <f>VLOOKUP(A1224,Table7[#All],2,0)</f>
        <v>21.3</v>
      </c>
      <c r="D1224" s="27">
        <f>VLOOKUP(A1224,Table7[#All],3,0)</f>
        <v>10.42</v>
      </c>
      <c r="E1224" s="27" t="str">
        <f>VLOOKUP(A1224,Table7[#All],4,0)</f>
        <v>No</v>
      </c>
      <c r="F1224" s="27" t="str">
        <f>VLOOKUP(A1224,Table7[#All],5,0)</f>
        <v>No</v>
      </c>
      <c r="G1224" s="27" t="str">
        <f>VLOOKUP(A1224,Table7[#All],6,0)</f>
        <v>No</v>
      </c>
      <c r="H1224" s="27">
        <f>VLOOKUP(A1224,'Medical Examination'!A1223:M3558,11,0)</f>
        <v>2</v>
      </c>
      <c r="I1224" s="27" t="str">
        <f>VLOOKUP(A1224,'Medical Examination'!A1223:M3558,10,0)</f>
        <v>No</v>
      </c>
      <c r="J1224" s="27" t="str">
        <f>VLOOKUP(A1224,'Medical Examination'!A1223:M3558,12,0)</f>
        <v>Normal Weight</v>
      </c>
      <c r="K1224" s="27" t="str">
        <f>VLOOKUP(A1224,'Medical Examination'!A1223:M3558,13,0)</f>
        <v>Diabetes</v>
      </c>
      <c r="L1224" s="27" t="str">
        <f>VLOOKUP(A1224,'Hospitalisation Details'!A53:R2396,17,0)</f>
        <v>25-Dec-1973</v>
      </c>
      <c r="M1224" s="28">
        <f>VLOOKUP(A1224,'Hospitalisation Details'!$A$1:$R$2344,6,0)</f>
        <v>9182.17</v>
      </c>
      <c r="N1224" s="27" t="str">
        <f>VLOOKUP(A1224,'Hospitalisation Details'!$A$1:$R$2344,14,0)</f>
        <v>tier - 2</v>
      </c>
      <c r="O1224" s="27" t="str">
        <f>VLOOKUP(A1224,'Hospitalisation Details'!$A$1:$R$2344,15,0)</f>
        <v>tier - 3</v>
      </c>
      <c r="P1224" s="27" t="str">
        <f>VLOOKUP(A1224,'Hospitalisation Details'!$A$1:$R$2344,16,0)</f>
        <v>R1011</v>
      </c>
      <c r="Q1224" s="37">
        <f>VLOOKUP(A1224,'Hospitalisation Details'!$A$1:$R$2344,18,0)</f>
        <v>49.45305202125946</v>
      </c>
    </row>
    <row r="1225" spans="1:17" x14ac:dyDescent="0.25">
      <c r="A1225" s="27" t="s">
        <v>2448</v>
      </c>
      <c r="B1225" s="27" t="str">
        <f>VLOOKUP(A1225,'Customer Name'!A1224:E3559,4,0)</f>
        <v>Doron P</v>
      </c>
      <c r="C1225" s="27">
        <f>VLOOKUP(A1225,Table7[#All],2,0)</f>
        <v>31.635000000000002</v>
      </c>
      <c r="D1225" s="27">
        <f>VLOOKUP(A1225,Table7[#All],3,0)</f>
        <v>11.11</v>
      </c>
      <c r="E1225" s="27" t="str">
        <f>VLOOKUP(A1225,Table7[#All],4,0)</f>
        <v>No</v>
      </c>
      <c r="F1225" s="27" t="str">
        <f>VLOOKUP(A1225,Table7[#All],5,0)</f>
        <v>No</v>
      </c>
      <c r="G1225" s="27" t="str">
        <f>VLOOKUP(A1225,Table7[#All],6,0)</f>
        <v>No</v>
      </c>
      <c r="H1225" s="27">
        <f>VLOOKUP(A1225,'Medical Examination'!A1224:M3559,11,0)</f>
        <v>0</v>
      </c>
      <c r="I1225" s="27" t="str">
        <f>VLOOKUP(A1225,'Medical Examination'!A1224:M3559,10,0)</f>
        <v>No</v>
      </c>
      <c r="J1225" s="27" t="str">
        <f>VLOOKUP(A1225,'Medical Examination'!A1224:M3559,12,0)</f>
        <v>Obesity</v>
      </c>
      <c r="K1225" s="27" t="str">
        <f>VLOOKUP(A1225,'Medical Examination'!A1224:M3559,13,0)</f>
        <v>Diabetes</v>
      </c>
      <c r="L1225" s="27" t="str">
        <f>VLOOKUP(A1225,'Hospitalisation Details'!A54:R2397,17,0)</f>
        <v>29-Dec-1971</v>
      </c>
      <c r="M1225" s="28">
        <f>VLOOKUP(A1225,'Hospitalisation Details'!$A$1:$R$2344,6,0)</f>
        <v>9174.14</v>
      </c>
      <c r="N1225" s="27" t="str">
        <f>VLOOKUP(A1225,'Hospitalisation Details'!$A$1:$R$2344,14,0)</f>
        <v>tier - 3</v>
      </c>
      <c r="O1225" s="27" t="str">
        <f>VLOOKUP(A1225,'Hospitalisation Details'!$A$1:$R$2344,15,0)</f>
        <v>tier - 1</v>
      </c>
      <c r="P1225" s="27" t="str">
        <f>VLOOKUP(A1225,'Hospitalisation Details'!$A$1:$R$2344,16,0)</f>
        <v>R1012</v>
      </c>
      <c r="Q1225" s="37">
        <f>VLOOKUP(A1225,'Hospitalisation Details'!$A$1:$R$2344,18,0)</f>
        <v>51.442142783345382</v>
      </c>
    </row>
    <row r="1226" spans="1:17" x14ac:dyDescent="0.25">
      <c r="A1226" s="27" t="s">
        <v>2450</v>
      </c>
      <c r="B1226" s="27" t="str">
        <f>VLOOKUP(A1226,'Customer Name'!A1225:E3560,4,0)</f>
        <v>Katharina</v>
      </c>
      <c r="C1226" s="27">
        <f>VLOOKUP(A1226,Table7[#All],2,0)</f>
        <v>23.9</v>
      </c>
      <c r="D1226" s="27">
        <f>VLOOKUP(A1226,Table7[#All],3,0)</f>
        <v>7.67</v>
      </c>
      <c r="E1226" s="27" t="str">
        <f>VLOOKUP(A1226,Table7[#All],4,0)</f>
        <v>yes</v>
      </c>
      <c r="F1226" s="27" t="str">
        <f>VLOOKUP(A1226,Table7[#All],5,0)</f>
        <v>No</v>
      </c>
      <c r="G1226" s="27" t="str">
        <f>VLOOKUP(A1226,Table7[#All],6,0)</f>
        <v>No</v>
      </c>
      <c r="H1226" s="27">
        <f>VLOOKUP(A1226,'Medical Examination'!A1225:M3560,11,0)</f>
        <v>2</v>
      </c>
      <c r="I1226" s="27" t="str">
        <f>VLOOKUP(A1226,'Medical Examination'!A1225:M3560,10,0)</f>
        <v>No</v>
      </c>
      <c r="J1226" s="27" t="str">
        <f>VLOOKUP(A1226,'Medical Examination'!A1225:M3560,12,0)</f>
        <v>Normal Weight</v>
      </c>
      <c r="K1226" s="27" t="str">
        <f>VLOOKUP(A1226,'Medical Examination'!A1225:M3560,13,0)</f>
        <v>Diabetes</v>
      </c>
      <c r="L1226" s="27" t="str">
        <f>VLOOKUP(A1226,'Hospitalisation Details'!A55:R2398,17,0)</f>
        <v>24-Oct-1970</v>
      </c>
      <c r="M1226" s="28">
        <f>VLOOKUP(A1226,'Hospitalisation Details'!$A$1:$R$2344,6,0)</f>
        <v>9171.75</v>
      </c>
      <c r="N1226" s="27" t="str">
        <f>VLOOKUP(A1226,'Hospitalisation Details'!$A$1:$R$2344,14,0)</f>
        <v>tier - 2</v>
      </c>
      <c r="O1226" s="27" t="str">
        <f>VLOOKUP(A1226,'Hospitalisation Details'!$A$1:$R$2344,15,0)</f>
        <v>tier - 2</v>
      </c>
      <c r="P1226" s="27" t="str">
        <f>VLOOKUP(A1226,'Hospitalisation Details'!$A$1:$R$2344,16,0)</f>
        <v>R1012</v>
      </c>
      <c r="Q1226" s="37">
        <f>VLOOKUP(A1226,'Hospitalisation Details'!$A$1:$R$2344,18,0)</f>
        <v>52.62282614206763</v>
      </c>
    </row>
    <row r="1227" spans="1:17" x14ac:dyDescent="0.25">
      <c r="A1227" s="27" t="s">
        <v>2452</v>
      </c>
      <c r="B1227" s="27" t="str">
        <f>VLOOKUP(A1227,'Customer Name'!A1226:E3561,4,0)</f>
        <v>Carl</v>
      </c>
      <c r="C1227" s="27">
        <f>VLOOKUP(A1227,Table7[#All],2,0)</f>
        <v>34.15</v>
      </c>
      <c r="D1227" s="27">
        <f>VLOOKUP(A1227,Table7[#All],3,0)</f>
        <v>6.15</v>
      </c>
      <c r="E1227" s="27" t="str">
        <f>VLOOKUP(A1227,Table7[#All],4,0)</f>
        <v>No</v>
      </c>
      <c r="F1227" s="27" t="str">
        <f>VLOOKUP(A1227,Table7[#All],5,0)</f>
        <v>No</v>
      </c>
      <c r="G1227" s="27" t="str">
        <f>VLOOKUP(A1227,Table7[#All],6,0)</f>
        <v>No</v>
      </c>
      <c r="H1227" s="27">
        <f>VLOOKUP(A1227,'Medical Examination'!A1226:M3561,11,0)</f>
        <v>0</v>
      </c>
      <c r="I1227" s="27" t="str">
        <f>VLOOKUP(A1227,'Medical Examination'!A1226:M3561,10,0)</f>
        <v>No</v>
      </c>
      <c r="J1227" s="27" t="str">
        <f>VLOOKUP(A1227,'Medical Examination'!A1226:M3561,12,0)</f>
        <v>Obesity</v>
      </c>
      <c r="K1227" s="27" t="str">
        <f>VLOOKUP(A1227,'Medical Examination'!A1226:M3561,13,0)</f>
        <v>Prediabetes</v>
      </c>
      <c r="L1227" s="27" t="str">
        <f>VLOOKUP(A1227,'Hospitalisation Details'!A56:R2399,17,0)</f>
        <v>23-Aug-1990</v>
      </c>
      <c r="M1227" s="28">
        <f>VLOOKUP(A1227,'Hospitalisation Details'!$A$1:$R$2344,6,0)</f>
        <v>9159.51</v>
      </c>
      <c r="N1227" s="27" t="str">
        <f>VLOOKUP(A1227,'Hospitalisation Details'!$A$1:$R$2344,14,0)</f>
        <v>tier - 2</v>
      </c>
      <c r="O1227" s="27" t="str">
        <f>VLOOKUP(A1227,'Hospitalisation Details'!$A$1:$R$2344,15,0)</f>
        <v>tier - 2</v>
      </c>
      <c r="P1227" s="27" t="str">
        <f>VLOOKUP(A1227,'Hospitalisation Details'!$A$1:$R$2344,16,0)</f>
        <v>R1021</v>
      </c>
      <c r="Q1227" s="37">
        <f>VLOOKUP(A1227,'Hospitalisation Details'!$A$1:$R$2344,18,0)</f>
        <v>32.792559188275085</v>
      </c>
    </row>
    <row r="1228" spans="1:17" x14ac:dyDescent="0.25">
      <c r="A1228" s="27" t="s">
        <v>2454</v>
      </c>
      <c r="B1228" s="27" t="str">
        <f>VLOOKUP(A1228,'Customer Name'!A1227:E3562,4,0)</f>
        <v>Kelsey J.</v>
      </c>
      <c r="C1228" s="27">
        <f>VLOOKUP(A1228,Table7[#All],2,0)</f>
        <v>28.71</v>
      </c>
      <c r="D1228" s="27">
        <f>VLOOKUP(A1228,Table7[#All],3,0)</f>
        <v>5.71</v>
      </c>
      <c r="E1228" s="27" t="str">
        <f>VLOOKUP(A1228,Table7[#All],4,0)</f>
        <v>No</v>
      </c>
      <c r="F1228" s="27" t="str">
        <f>VLOOKUP(A1228,Table7[#All],5,0)</f>
        <v>No</v>
      </c>
      <c r="G1228" s="27" t="str">
        <f>VLOOKUP(A1228,Table7[#All],6,0)</f>
        <v>No</v>
      </c>
      <c r="H1228" s="27">
        <f>VLOOKUP(A1228,'Medical Examination'!A1227:M3562,11,0)</f>
        <v>0</v>
      </c>
      <c r="I1228" s="27" t="str">
        <f>VLOOKUP(A1228,'Medical Examination'!A1227:M3562,10,0)</f>
        <v>No</v>
      </c>
      <c r="J1228" s="27" t="str">
        <f>VLOOKUP(A1228,'Medical Examination'!A1227:M3562,12,0)</f>
        <v>Overweight</v>
      </c>
      <c r="K1228" s="27" t="str">
        <f>VLOOKUP(A1228,'Medical Examination'!A1227:M3562,13,0)</f>
        <v>Prediabetes</v>
      </c>
      <c r="L1228" s="27" t="str">
        <f>VLOOKUP(A1228,'Hospitalisation Details'!A57:R2400,17,0)</f>
        <v>8-Dec-1982</v>
      </c>
      <c r="M1228" s="28">
        <f>VLOOKUP(A1228,'Hospitalisation Details'!$A$1:$R$2344,6,0)</f>
        <v>9147.5</v>
      </c>
      <c r="N1228" s="27" t="str">
        <f>VLOOKUP(A1228,'Hospitalisation Details'!$A$1:$R$2344,14,0)</f>
        <v>tier - 2</v>
      </c>
      <c r="O1228" s="27" t="str">
        <f>VLOOKUP(A1228,'Hospitalisation Details'!$A$1:$R$2344,15,0)</f>
        <v>tier - 1</v>
      </c>
      <c r="P1228" s="27" t="str">
        <f>VLOOKUP(A1228,'Hospitalisation Details'!$A$1:$R$2344,16,0)</f>
        <v>R1012</v>
      </c>
      <c r="Q1228" s="37">
        <f>VLOOKUP(A1228,'Hospitalisation Details'!$A$1:$R$2344,18,0)</f>
        <v>40.499608865710563</v>
      </c>
    </row>
    <row r="1229" spans="1:17" x14ac:dyDescent="0.25">
      <c r="A1229" s="27" t="s">
        <v>2456</v>
      </c>
      <c r="B1229" s="27" t="str">
        <f>VLOOKUP(A1229,'Customer Name'!A1228:E3563,4,0)</f>
        <v>Stephen A.</v>
      </c>
      <c r="C1229" s="27">
        <f>VLOOKUP(A1229,Table7[#All],2,0)</f>
        <v>36.700000000000003</v>
      </c>
      <c r="D1229" s="27">
        <f>VLOOKUP(A1229,Table7[#All],3,0)</f>
        <v>8.6999999999999993</v>
      </c>
      <c r="E1229" s="27" t="str">
        <f>VLOOKUP(A1229,Table7[#All],4,0)</f>
        <v>yes</v>
      </c>
      <c r="F1229" s="27" t="str">
        <f>VLOOKUP(A1229,Table7[#All],5,0)</f>
        <v>No</v>
      </c>
      <c r="G1229" s="27" t="str">
        <f>VLOOKUP(A1229,Table7[#All],6,0)</f>
        <v>No</v>
      </c>
      <c r="H1229" s="27">
        <f>VLOOKUP(A1229,'Medical Examination'!A1228:M3563,11,0)</f>
        <v>2</v>
      </c>
      <c r="I1229" s="27" t="str">
        <f>VLOOKUP(A1229,'Medical Examination'!A1228:M3563,10,0)</f>
        <v>No</v>
      </c>
      <c r="J1229" s="27" t="str">
        <f>VLOOKUP(A1229,'Medical Examination'!A1228:M3563,12,0)</f>
        <v>Obesity</v>
      </c>
      <c r="K1229" s="27" t="str">
        <f>VLOOKUP(A1229,'Medical Examination'!A1228:M3563,13,0)</f>
        <v>Diabetes</v>
      </c>
      <c r="L1229" s="27" t="str">
        <f>VLOOKUP(A1229,'Hospitalisation Details'!A58:R2401,17,0)</f>
        <v>18-Oct-1970</v>
      </c>
      <c r="M1229" s="28">
        <f>VLOOKUP(A1229,'Hospitalisation Details'!$A$1:$R$2344,6,0)</f>
        <v>9144.57</v>
      </c>
      <c r="N1229" s="27" t="str">
        <f>VLOOKUP(A1229,'Hospitalisation Details'!$A$1:$R$2344,14,0)</f>
        <v>tier - 3</v>
      </c>
      <c r="O1229" s="27" t="str">
        <f>VLOOKUP(A1229,'Hospitalisation Details'!$A$1:$R$2344,15,0)</f>
        <v>tier - 2</v>
      </c>
      <c r="P1229" s="27" t="str">
        <f>VLOOKUP(A1229,'Hospitalisation Details'!$A$1:$R$2344,16,0)</f>
        <v>R1011</v>
      </c>
      <c r="Q1229" s="37">
        <f>VLOOKUP(A1229,'Hospitalisation Details'!$A$1:$R$2344,18,0)</f>
        <v>52.639253663235813</v>
      </c>
    </row>
    <row r="1230" spans="1:17" x14ac:dyDescent="0.25">
      <c r="A1230" s="27" t="s">
        <v>2458</v>
      </c>
      <c r="B1230" s="27" t="str">
        <f>VLOOKUP(A1230,'Customer Name'!A1229:E3564,4,0)</f>
        <v>Dan</v>
      </c>
      <c r="C1230" s="27">
        <f>VLOOKUP(A1230,Table7[#All],2,0)</f>
        <v>34.1</v>
      </c>
      <c r="D1230" s="27">
        <f>VLOOKUP(A1230,Table7[#All],3,0)</f>
        <v>9.0399999999999991</v>
      </c>
      <c r="E1230" s="27" t="str">
        <f>VLOOKUP(A1230,Table7[#All],4,0)</f>
        <v>yes</v>
      </c>
      <c r="F1230" s="27" t="str">
        <f>VLOOKUP(A1230,Table7[#All],5,0)</f>
        <v>No</v>
      </c>
      <c r="G1230" s="27" t="str">
        <f>VLOOKUP(A1230,Table7[#All],6,0)</f>
        <v>No</v>
      </c>
      <c r="H1230" s="27">
        <f>VLOOKUP(A1230,'Medical Examination'!A1229:M3564,11,0)</f>
        <v>2</v>
      </c>
      <c r="I1230" s="27" t="str">
        <f>VLOOKUP(A1230,'Medical Examination'!A1229:M3564,10,0)</f>
        <v>No</v>
      </c>
      <c r="J1230" s="27" t="str">
        <f>VLOOKUP(A1230,'Medical Examination'!A1229:M3564,12,0)</f>
        <v>Obesity</v>
      </c>
      <c r="K1230" s="27" t="str">
        <f>VLOOKUP(A1230,'Medical Examination'!A1229:M3564,13,0)</f>
        <v>Diabetes</v>
      </c>
      <c r="L1230" s="27" t="str">
        <f>VLOOKUP(A1230,'Hospitalisation Details'!A59:R2402,17,0)</f>
        <v>12-Aug-1970</v>
      </c>
      <c r="M1230" s="28">
        <f>VLOOKUP(A1230,'Hospitalisation Details'!$A$1:$R$2344,6,0)</f>
        <v>9140.9500000000007</v>
      </c>
      <c r="N1230" s="27" t="str">
        <f>VLOOKUP(A1230,'Hospitalisation Details'!$A$1:$R$2344,14,0)</f>
        <v>tier - 3</v>
      </c>
      <c r="O1230" s="27" t="str">
        <f>VLOOKUP(A1230,'Hospitalisation Details'!$A$1:$R$2344,15,0)</f>
        <v>tier - 3</v>
      </c>
      <c r="P1230" s="27" t="str">
        <f>VLOOKUP(A1230,'Hospitalisation Details'!$A$1:$R$2344,16,0)</f>
        <v>R1013</v>
      </c>
      <c r="Q1230" s="37">
        <f>VLOOKUP(A1230,'Hospitalisation Details'!$A$1:$R$2344,18,0)</f>
        <v>52.822694316280483</v>
      </c>
    </row>
    <row r="1231" spans="1:17" x14ac:dyDescent="0.25">
      <c r="A1231" s="27" t="s">
        <v>2460</v>
      </c>
      <c r="B1231" s="27" t="str">
        <f>VLOOKUP(A1231,'Customer Name'!A1230:E3565,4,0)</f>
        <v>Katie C</v>
      </c>
      <c r="C1231" s="27">
        <f>VLOOKUP(A1231,Table7[#All],2,0)</f>
        <v>25.7</v>
      </c>
      <c r="D1231" s="27">
        <f>VLOOKUP(A1231,Table7[#All],3,0)</f>
        <v>5.61</v>
      </c>
      <c r="E1231" s="27" t="str">
        <f>VLOOKUP(A1231,Table7[#All],4,0)</f>
        <v>No</v>
      </c>
      <c r="F1231" s="27" t="str">
        <f>VLOOKUP(A1231,Table7[#All],5,0)</f>
        <v>No</v>
      </c>
      <c r="G1231" s="27" t="str">
        <f>VLOOKUP(A1231,Table7[#All],6,0)</f>
        <v>No</v>
      </c>
      <c r="H1231" s="27">
        <f>VLOOKUP(A1231,'Medical Examination'!A1230:M3565,11,0)</f>
        <v>0</v>
      </c>
      <c r="I1231" s="27" t="str">
        <f>VLOOKUP(A1231,'Medical Examination'!A1230:M3565,10,0)</f>
        <v>No</v>
      </c>
      <c r="J1231" s="27" t="str">
        <f>VLOOKUP(A1231,'Medical Examination'!A1230:M3565,12,0)</f>
        <v>Overweight</v>
      </c>
      <c r="K1231" s="27" t="str">
        <f>VLOOKUP(A1231,'Medical Examination'!A1230:M3565,13,0)</f>
        <v>Normal</v>
      </c>
      <c r="L1231" s="27" t="str">
        <f>VLOOKUP(A1231,'Hospitalisation Details'!A60:R2403,17,0)</f>
        <v>2-Dec-1977</v>
      </c>
      <c r="M1231" s="28">
        <f>VLOOKUP(A1231,'Hospitalisation Details'!$A$1:$R$2344,6,0)</f>
        <v>9101.7999999999993</v>
      </c>
      <c r="N1231" s="27" t="str">
        <f>VLOOKUP(A1231,'Hospitalisation Details'!$A$1:$R$2344,14,0)</f>
        <v>tier - 2</v>
      </c>
      <c r="O1231" s="27" t="str">
        <f>VLOOKUP(A1231,'Hospitalisation Details'!$A$1:$R$2344,15,0)</f>
        <v>tier - 1</v>
      </c>
      <c r="P1231" s="27" t="str">
        <f>VLOOKUP(A1231,'Hospitalisation Details'!$A$1:$R$2344,16,0)</f>
        <v>R1011</v>
      </c>
      <c r="Q1231" s="37">
        <f>VLOOKUP(A1231,'Hospitalisation Details'!$A$1:$R$2344,18,0)</f>
        <v>45.516020039613188</v>
      </c>
    </row>
    <row r="1232" spans="1:17" x14ac:dyDescent="0.25">
      <c r="A1232" s="27" t="s">
        <v>2462</v>
      </c>
      <c r="B1232" s="27" t="str">
        <f>VLOOKUP(A1232,'Customer Name'!A1231:E3566,4,0)</f>
        <v>Melissa K</v>
      </c>
      <c r="C1232" s="27">
        <f>VLOOKUP(A1232,Table7[#All],2,0)</f>
        <v>21.68</v>
      </c>
      <c r="D1232" s="27">
        <f>VLOOKUP(A1232,Table7[#All],3,0)</f>
        <v>8.1199999999999992</v>
      </c>
      <c r="E1232" s="27" t="str">
        <f>VLOOKUP(A1232,Table7[#All],4,0)</f>
        <v>No</v>
      </c>
      <c r="F1232" s="27" t="str">
        <f>VLOOKUP(A1232,Table7[#All],5,0)</f>
        <v>No</v>
      </c>
      <c r="G1232" s="27" t="str">
        <f>VLOOKUP(A1232,Table7[#All],6,0)</f>
        <v>No</v>
      </c>
      <c r="H1232" s="27">
        <f>VLOOKUP(A1232,'Medical Examination'!A1231:M3566,11,0)</f>
        <v>0</v>
      </c>
      <c r="I1232" s="27" t="str">
        <f>VLOOKUP(A1232,'Medical Examination'!A1231:M3566,10,0)</f>
        <v>No</v>
      </c>
      <c r="J1232" s="27" t="str">
        <f>VLOOKUP(A1232,'Medical Examination'!A1231:M3566,12,0)</f>
        <v>Normal Weight</v>
      </c>
      <c r="K1232" s="27" t="str">
        <f>VLOOKUP(A1232,'Medical Examination'!A1231:M3566,13,0)</f>
        <v>Diabetes</v>
      </c>
      <c r="L1232" s="27" t="str">
        <f>VLOOKUP(A1232,'Hospitalisation Details'!A61:R2404,17,0)</f>
        <v>9-Nov-1965</v>
      </c>
      <c r="M1232" s="28">
        <f>VLOOKUP(A1232,'Hospitalisation Details'!$A$1:$R$2344,6,0)</f>
        <v>9095.94</v>
      </c>
      <c r="N1232" s="27" t="str">
        <f>VLOOKUP(A1232,'Hospitalisation Details'!$A$1:$R$2344,14,0)</f>
        <v>tier - 3</v>
      </c>
      <c r="O1232" s="27" t="str">
        <f>VLOOKUP(A1232,'Hospitalisation Details'!$A$1:$R$2344,15,0)</f>
        <v>tier - 1</v>
      </c>
      <c r="P1232" s="27" t="str">
        <f>VLOOKUP(A1232,'Hospitalisation Details'!$A$1:$R$2344,16,0)</f>
        <v>R1011</v>
      </c>
      <c r="Q1232" s="37">
        <f>VLOOKUP(A1232,'Hospitalisation Details'!$A$1:$R$2344,18,0)</f>
        <v>57.57900598635667</v>
      </c>
    </row>
    <row r="1233" spans="1:17" x14ac:dyDescent="0.25">
      <c r="A1233" s="27" t="s">
        <v>2464</v>
      </c>
      <c r="B1233" s="27" t="str">
        <f>VLOOKUP(A1233,'Customer Name'!A1232:E3567,4,0)</f>
        <v>Kara H</v>
      </c>
      <c r="C1233" s="27">
        <f>VLOOKUP(A1233,Table7[#All],2,0)</f>
        <v>25.175000000000001</v>
      </c>
      <c r="D1233" s="27">
        <f>VLOOKUP(A1233,Table7[#All],3,0)</f>
        <v>4.74</v>
      </c>
      <c r="E1233" s="27" t="str">
        <f>VLOOKUP(A1233,Table7[#All],4,0)</f>
        <v>No</v>
      </c>
      <c r="F1233" s="27" t="str">
        <f>VLOOKUP(A1233,Table7[#All],5,0)</f>
        <v>No</v>
      </c>
      <c r="G1233" s="27" t="str">
        <f>VLOOKUP(A1233,Table7[#All],6,0)</f>
        <v>No</v>
      </c>
      <c r="H1233" s="27">
        <f>VLOOKUP(A1233,'Medical Examination'!A1232:M3567,11,0)</f>
        <v>0</v>
      </c>
      <c r="I1233" s="27" t="str">
        <f>VLOOKUP(A1233,'Medical Examination'!A1232:M3567,10,0)</f>
        <v>No</v>
      </c>
      <c r="J1233" s="27" t="str">
        <f>VLOOKUP(A1233,'Medical Examination'!A1232:M3567,12,0)</f>
        <v>Overweight</v>
      </c>
      <c r="K1233" s="27" t="str">
        <f>VLOOKUP(A1233,'Medical Examination'!A1232:M3567,13,0)</f>
        <v>Normal</v>
      </c>
      <c r="L1233" s="27" t="str">
        <f>VLOOKUP(A1233,'Hospitalisation Details'!A62:R2405,17,0)</f>
        <v>4-Nov-1977</v>
      </c>
      <c r="M1233" s="28">
        <f>VLOOKUP(A1233,'Hospitalisation Details'!$A$1:$R$2344,6,0)</f>
        <v>9095.07</v>
      </c>
      <c r="N1233" s="27" t="str">
        <f>VLOOKUP(A1233,'Hospitalisation Details'!$A$1:$R$2344,14,0)</f>
        <v>tier - 2</v>
      </c>
      <c r="O1233" s="27" t="str">
        <f>VLOOKUP(A1233,'Hospitalisation Details'!$A$1:$R$2344,15,0)</f>
        <v>tier - 2</v>
      </c>
      <c r="P1233" s="27" t="str">
        <f>VLOOKUP(A1233,'Hospitalisation Details'!$A$1:$R$2344,16,0)</f>
        <v>R1024</v>
      </c>
      <c r="Q1233" s="37">
        <f>VLOOKUP(A1233,'Hospitalisation Details'!$A$1:$R$2344,18,0)</f>
        <v>45.592683210998487</v>
      </c>
    </row>
    <row r="1234" spans="1:17" x14ac:dyDescent="0.25">
      <c r="A1234" s="27" t="s">
        <v>2466</v>
      </c>
      <c r="B1234" s="27" t="str">
        <f>VLOOKUP(A1234,'Customer Name'!A1233:E3568,4,0)</f>
        <v>Juan Carlos</v>
      </c>
      <c r="C1234" s="27">
        <f>VLOOKUP(A1234,Table7[#All],2,0)</f>
        <v>44.77</v>
      </c>
      <c r="D1234" s="27">
        <f>VLOOKUP(A1234,Table7[#All],3,0)</f>
        <v>4.0599999999999996</v>
      </c>
      <c r="E1234" s="27" t="str">
        <f>VLOOKUP(A1234,Table7[#All],4,0)</f>
        <v>No</v>
      </c>
      <c r="F1234" s="27" t="str">
        <f>VLOOKUP(A1234,Table7[#All],5,0)</f>
        <v>No</v>
      </c>
      <c r="G1234" s="27" t="str">
        <f>VLOOKUP(A1234,Table7[#All],6,0)</f>
        <v>No</v>
      </c>
      <c r="H1234" s="27">
        <f>VLOOKUP(A1234,'Medical Examination'!A1233:M3568,11,0)</f>
        <v>2</v>
      </c>
      <c r="I1234" s="27" t="str">
        <f>VLOOKUP(A1234,'Medical Examination'!A1233:M3568,10,0)</f>
        <v>No</v>
      </c>
      <c r="J1234" s="27" t="str">
        <f>VLOOKUP(A1234,'Medical Examination'!A1233:M3568,12,0)</f>
        <v>Obesity</v>
      </c>
      <c r="K1234" s="27" t="str">
        <f>VLOOKUP(A1234,'Medical Examination'!A1233:M3568,13,0)</f>
        <v>Normal</v>
      </c>
      <c r="L1234" s="27" t="str">
        <f>VLOOKUP(A1234,'Hospitalisation Details'!A63:R2406,17,0)</f>
        <v>2-Dec-1972</v>
      </c>
      <c r="M1234" s="28">
        <f>VLOOKUP(A1234,'Hospitalisation Details'!$A$1:$R$2344,6,0)</f>
        <v>9058.73</v>
      </c>
      <c r="N1234" s="27" t="str">
        <f>VLOOKUP(A1234,'Hospitalisation Details'!$A$1:$R$2344,14,0)</f>
        <v>tier - 3</v>
      </c>
      <c r="O1234" s="27" t="str">
        <f>VLOOKUP(A1234,'Hospitalisation Details'!$A$1:$R$2344,15,0)</f>
        <v>tier - 2</v>
      </c>
      <c r="P1234" s="27" t="str">
        <f>VLOOKUP(A1234,'Hospitalisation Details'!$A$1:$R$2344,16,0)</f>
        <v>R1013</v>
      </c>
      <c r="Q1234" s="37">
        <f>VLOOKUP(A1234,'Hospitalisation Details'!$A$1:$R$2344,18,0)</f>
        <v>50.513347022587268</v>
      </c>
    </row>
    <row r="1235" spans="1:17" x14ac:dyDescent="0.25">
      <c r="A1235" s="27" t="s">
        <v>2468</v>
      </c>
      <c r="B1235" s="27" t="str">
        <f>VLOOKUP(A1235,'Customer Name'!A1234:E3569,4,0)</f>
        <v>John III</v>
      </c>
      <c r="C1235" s="27">
        <f>VLOOKUP(A1235,Table7[#All],2,0)</f>
        <v>37.07</v>
      </c>
      <c r="D1235" s="27">
        <f>VLOOKUP(A1235,Table7[#All],3,0)</f>
        <v>5.69</v>
      </c>
      <c r="E1235" s="27" t="str">
        <f>VLOOKUP(A1235,Table7[#All],4,0)</f>
        <v>No</v>
      </c>
      <c r="F1235" s="27" t="str">
        <f>VLOOKUP(A1235,Table7[#All],5,0)</f>
        <v>No</v>
      </c>
      <c r="G1235" s="27" t="str">
        <f>VLOOKUP(A1235,Table7[#All],6,0)</f>
        <v>No</v>
      </c>
      <c r="H1235" s="27">
        <f>VLOOKUP(A1235,'Medical Examination'!A1234:M3569,11,0)</f>
        <v>2</v>
      </c>
      <c r="I1235" s="27" t="str">
        <f>VLOOKUP(A1235,'Medical Examination'!A1234:M3569,10,0)</f>
        <v>No</v>
      </c>
      <c r="J1235" s="27" t="str">
        <f>VLOOKUP(A1235,'Medical Examination'!A1234:M3569,12,0)</f>
        <v>Obesity</v>
      </c>
      <c r="K1235" s="27" t="str">
        <f>VLOOKUP(A1235,'Medical Examination'!A1234:M3569,13,0)</f>
        <v>Normal</v>
      </c>
      <c r="L1235" s="27" t="str">
        <f>VLOOKUP(A1235,'Hospitalisation Details'!A64:R2407,17,0)</f>
        <v>7-Dec-1972</v>
      </c>
      <c r="M1235" s="28">
        <f>VLOOKUP(A1235,'Hospitalisation Details'!$A$1:$R$2344,6,0)</f>
        <v>9048.0300000000007</v>
      </c>
      <c r="N1235" s="27" t="str">
        <f>VLOOKUP(A1235,'Hospitalisation Details'!$A$1:$R$2344,14,0)</f>
        <v>tier - 2</v>
      </c>
      <c r="O1235" s="27" t="str">
        <f>VLOOKUP(A1235,'Hospitalisation Details'!$A$1:$R$2344,15,0)</f>
        <v>tier - 2</v>
      </c>
      <c r="P1235" s="27" t="str">
        <f>VLOOKUP(A1235,'Hospitalisation Details'!$A$1:$R$2344,16,0)</f>
        <v>R1013</v>
      </c>
      <c r="Q1235" s="37">
        <f>VLOOKUP(A1235,'Hospitalisation Details'!$A$1:$R$2344,18,0)</f>
        <v>50.499657768651609</v>
      </c>
    </row>
    <row r="1236" spans="1:17" x14ac:dyDescent="0.25">
      <c r="A1236" s="27" t="s">
        <v>2470</v>
      </c>
      <c r="B1236" s="27" t="str">
        <f>VLOOKUP(A1236,'Customer Name'!A1235:E3570,4,0)</f>
        <v>.  Sarah M</v>
      </c>
      <c r="C1236" s="27">
        <f>VLOOKUP(A1236,Table7[#All],2,0)</f>
        <v>39.799999999999997</v>
      </c>
      <c r="D1236" s="27">
        <f>VLOOKUP(A1236,Table7[#All],3,0)</f>
        <v>5.66</v>
      </c>
      <c r="E1236" s="27" t="str">
        <f>VLOOKUP(A1236,Table7[#All],4,0)</f>
        <v>No</v>
      </c>
      <c r="F1236" s="27" t="str">
        <f>VLOOKUP(A1236,Table7[#All],5,0)</f>
        <v>No</v>
      </c>
      <c r="G1236" s="27" t="str">
        <f>VLOOKUP(A1236,Table7[#All],6,0)</f>
        <v>Yes</v>
      </c>
      <c r="H1236" s="27">
        <f>VLOOKUP(A1236,'Medical Examination'!A1235:M3570,11,0)</f>
        <v>1</v>
      </c>
      <c r="I1236" s="27" t="str">
        <f>VLOOKUP(A1236,'Medical Examination'!A1235:M3570,10,0)</f>
        <v>No</v>
      </c>
      <c r="J1236" s="27" t="str">
        <f>VLOOKUP(A1236,'Medical Examination'!A1235:M3570,12,0)</f>
        <v>Obesity</v>
      </c>
      <c r="K1236" s="27" t="str">
        <f>VLOOKUP(A1236,'Medical Examination'!A1235:M3570,13,0)</f>
        <v>Normal</v>
      </c>
      <c r="L1236" s="27" t="str">
        <f>VLOOKUP(A1236,'Hospitalisation Details'!A65:R2408,17,0)</f>
        <v>1-Dec-1993</v>
      </c>
      <c r="M1236" s="28">
        <f>VLOOKUP(A1236,'Hospitalisation Details'!$A$1:$R$2344,6,0)</f>
        <v>9010.2000000000007</v>
      </c>
      <c r="N1236" s="27" t="str">
        <f>VLOOKUP(A1236,'Hospitalisation Details'!$A$1:$R$2344,14,0)</f>
        <v>tier - 2</v>
      </c>
      <c r="O1236" s="27" t="str">
        <f>VLOOKUP(A1236,'Hospitalisation Details'!$A$1:$R$2344,15,0)</f>
        <v>tier - 3</v>
      </c>
      <c r="P1236" s="27" t="str">
        <f>VLOOKUP(A1236,'Hospitalisation Details'!$A$1:$R$2344,16,0)</f>
        <v>R1026</v>
      </c>
      <c r="Q1236" s="37">
        <f>VLOOKUP(A1236,'Hospitalisation Details'!$A$1:$R$2344,18,0)</f>
        <v>29.5187246069599</v>
      </c>
    </row>
    <row r="1237" spans="1:17" x14ac:dyDescent="0.25">
      <c r="A1237" s="27" t="s">
        <v>2472</v>
      </c>
      <c r="B1237" s="27" t="str">
        <f>VLOOKUP(A1237,'Customer Name'!A1236:E3571,4,0)</f>
        <v>.  Kristin C</v>
      </c>
      <c r="C1237" s="27">
        <f>VLOOKUP(A1237,Table7[#All],2,0)</f>
        <v>26.36</v>
      </c>
      <c r="D1237" s="27">
        <f>VLOOKUP(A1237,Table7[#All],3,0)</f>
        <v>4.32</v>
      </c>
      <c r="E1237" s="27" t="str">
        <f>VLOOKUP(A1237,Table7[#All],4,0)</f>
        <v>No</v>
      </c>
      <c r="F1237" s="27" t="str">
        <f>VLOOKUP(A1237,Table7[#All],5,0)</f>
        <v>No</v>
      </c>
      <c r="G1237" s="27" t="str">
        <f>VLOOKUP(A1237,Table7[#All],6,0)</f>
        <v>Yes</v>
      </c>
      <c r="H1237" s="27">
        <f>VLOOKUP(A1237,'Medical Examination'!A1236:M3571,11,0)</f>
        <v>1</v>
      </c>
      <c r="I1237" s="27" t="str">
        <f>VLOOKUP(A1237,'Medical Examination'!A1236:M3571,10,0)</f>
        <v>No</v>
      </c>
      <c r="J1237" s="27" t="str">
        <f>VLOOKUP(A1237,'Medical Examination'!A1236:M3571,12,0)</f>
        <v>Overweight</v>
      </c>
      <c r="K1237" s="27" t="str">
        <f>VLOOKUP(A1237,'Medical Examination'!A1236:M3571,13,0)</f>
        <v>Normal</v>
      </c>
      <c r="L1237" s="27" t="str">
        <f>VLOOKUP(A1237,'Hospitalisation Details'!A66:R2409,17,0)</f>
        <v>16-Dec-1979</v>
      </c>
      <c r="M1237" s="28">
        <f>VLOOKUP(A1237,'Hospitalisation Details'!$A$1:$R$2344,6,0)</f>
        <v>8998.43</v>
      </c>
      <c r="N1237" s="27" t="str">
        <f>VLOOKUP(A1237,'Hospitalisation Details'!$A$1:$R$2344,14,0)</f>
        <v>tier - 2</v>
      </c>
      <c r="O1237" s="27" t="str">
        <f>VLOOKUP(A1237,'Hospitalisation Details'!$A$1:$R$2344,15,0)</f>
        <v>tier - 1</v>
      </c>
      <c r="P1237" s="27" t="str">
        <f>VLOOKUP(A1237,'Hospitalisation Details'!$A$1:$R$2344,16,0)</f>
        <v>R1025</v>
      </c>
      <c r="Q1237" s="37">
        <f>VLOOKUP(A1237,'Hospitalisation Details'!$A$1:$R$2344,18,0)</f>
        <v>43.47773180822584</v>
      </c>
    </row>
    <row r="1238" spans="1:17" x14ac:dyDescent="0.25">
      <c r="A1238" s="27" t="s">
        <v>2474</v>
      </c>
      <c r="B1238" s="27" t="str">
        <f>VLOOKUP(A1238,'Customer Name'!A1237:E3572,4,0)</f>
        <v>Casey M.</v>
      </c>
      <c r="C1238" s="27">
        <f>VLOOKUP(A1238,Table7[#All],2,0)</f>
        <v>29.925000000000001</v>
      </c>
      <c r="D1238" s="27">
        <f>VLOOKUP(A1238,Table7[#All],3,0)</f>
        <v>8.2899999999999991</v>
      </c>
      <c r="E1238" s="27" t="str">
        <f>VLOOKUP(A1238,Table7[#All],4,0)</f>
        <v>No</v>
      </c>
      <c r="F1238" s="27" t="str">
        <f>VLOOKUP(A1238,Table7[#All],5,0)</f>
        <v>No</v>
      </c>
      <c r="G1238" s="27" t="str">
        <f>VLOOKUP(A1238,Table7[#All],6,0)</f>
        <v>No</v>
      </c>
      <c r="H1238" s="27">
        <f>VLOOKUP(A1238,'Medical Examination'!A1237:M3572,11,0)</f>
        <v>2</v>
      </c>
      <c r="I1238" s="27" t="str">
        <f>VLOOKUP(A1238,'Medical Examination'!A1237:M3572,10,0)</f>
        <v>No</v>
      </c>
      <c r="J1238" s="27" t="str">
        <f>VLOOKUP(A1238,'Medical Examination'!A1237:M3572,12,0)</f>
        <v>Overweight</v>
      </c>
      <c r="K1238" s="27" t="str">
        <f>VLOOKUP(A1238,'Medical Examination'!A1237:M3572,13,0)</f>
        <v>Diabetes</v>
      </c>
      <c r="L1238" s="27" t="str">
        <f>VLOOKUP(A1238,'Hospitalisation Details'!A67:R2410,17,0)</f>
        <v>11-Oct-1973</v>
      </c>
      <c r="M1238" s="28">
        <f>VLOOKUP(A1238,'Hospitalisation Details'!$A$1:$R$2344,6,0)</f>
        <v>8988.16</v>
      </c>
      <c r="N1238" s="27" t="str">
        <f>VLOOKUP(A1238,'Hospitalisation Details'!$A$1:$R$2344,14,0)</f>
        <v>tier - 2</v>
      </c>
      <c r="O1238" s="27" t="str">
        <f>VLOOKUP(A1238,'Hospitalisation Details'!$A$1:$R$2344,15,0)</f>
        <v>tier - 1</v>
      </c>
      <c r="P1238" s="27" t="str">
        <f>VLOOKUP(A1238,'Hospitalisation Details'!$A$1:$R$2344,16,0)</f>
        <v>R1012</v>
      </c>
      <c r="Q1238" s="37">
        <f>VLOOKUP(A1238,'Hospitalisation Details'!$A$1:$R$2344,18,0)</f>
        <v>49.658399098083429</v>
      </c>
    </row>
    <row r="1239" spans="1:17" x14ac:dyDescent="0.25">
      <c r="A1239" s="27" t="s">
        <v>2476</v>
      </c>
      <c r="B1239" s="27" t="str">
        <f>VLOOKUP(A1239,'Customer Name'!A1238:E3573,4,0)</f>
        <v>Samuel</v>
      </c>
      <c r="C1239" s="27">
        <f>VLOOKUP(A1239,Table7[#All],2,0)</f>
        <v>37.29</v>
      </c>
      <c r="D1239" s="27">
        <f>VLOOKUP(A1239,Table7[#All],3,0)</f>
        <v>10.46</v>
      </c>
      <c r="E1239" s="27" t="str">
        <f>VLOOKUP(A1239,Table7[#All],4,0)</f>
        <v>No</v>
      </c>
      <c r="F1239" s="27" t="str">
        <f>VLOOKUP(A1239,Table7[#All],5,0)</f>
        <v>No</v>
      </c>
      <c r="G1239" s="27" t="str">
        <f>VLOOKUP(A1239,Table7[#All],6,0)</f>
        <v>No</v>
      </c>
      <c r="H1239" s="27">
        <f>VLOOKUP(A1239,'Medical Examination'!A1238:M3573,11,0)</f>
        <v>0</v>
      </c>
      <c r="I1239" s="27" t="str">
        <f>VLOOKUP(A1239,'Medical Examination'!A1238:M3573,10,0)</f>
        <v>No</v>
      </c>
      <c r="J1239" s="27" t="str">
        <f>VLOOKUP(A1239,'Medical Examination'!A1238:M3573,12,0)</f>
        <v>Obesity</v>
      </c>
      <c r="K1239" s="27" t="str">
        <f>VLOOKUP(A1239,'Medical Examination'!A1238:M3573,13,0)</f>
        <v>Diabetes</v>
      </c>
      <c r="L1239" s="27" t="str">
        <f>VLOOKUP(A1239,'Hospitalisation Details'!A68:R2411,17,0)</f>
        <v>21-Jul-1974</v>
      </c>
      <c r="M1239" s="28">
        <f>VLOOKUP(A1239,'Hospitalisation Details'!$A$1:$R$2344,6,0)</f>
        <v>8978.19</v>
      </c>
      <c r="N1239" s="27" t="str">
        <f>VLOOKUP(A1239,'Hospitalisation Details'!$A$1:$R$2344,14,0)</f>
        <v>tier - 2</v>
      </c>
      <c r="O1239" s="27" t="str">
        <f>VLOOKUP(A1239,'Hospitalisation Details'!$A$1:$R$2344,15,0)</f>
        <v>tier - 2</v>
      </c>
      <c r="P1239" s="27" t="str">
        <f>VLOOKUP(A1239,'Hospitalisation Details'!$A$1:$R$2344,16,0)</f>
        <v>R1013</v>
      </c>
      <c r="Q1239" s="37">
        <f>VLOOKUP(A1239,'Hospitalisation Details'!$A$1:$R$2344,18,0)</f>
        <v>48.882926295038878</v>
      </c>
    </row>
    <row r="1240" spans="1:17" x14ac:dyDescent="0.25">
      <c r="A1240" s="27" t="s">
        <v>2478</v>
      </c>
      <c r="B1240" s="27" t="str">
        <f>VLOOKUP(A1240,'Customer Name'!A1239:E3574,4,0)</f>
        <v>Braulio</v>
      </c>
      <c r="C1240" s="27">
        <f>VLOOKUP(A1240,Table7[#All],2,0)</f>
        <v>30.2</v>
      </c>
      <c r="D1240" s="27">
        <f>VLOOKUP(A1240,Table7[#All],3,0)</f>
        <v>11.96</v>
      </c>
      <c r="E1240" s="27" t="str">
        <f>VLOOKUP(A1240,Table7[#All],4,0)</f>
        <v>No</v>
      </c>
      <c r="F1240" s="27" t="str">
        <f>VLOOKUP(A1240,Table7[#All],5,0)</f>
        <v>No</v>
      </c>
      <c r="G1240" s="27" t="str">
        <f>VLOOKUP(A1240,Table7[#All],6,0)</f>
        <v>No</v>
      </c>
      <c r="H1240" s="27">
        <f>VLOOKUP(A1240,'Medical Examination'!A1239:M3574,11,0)</f>
        <v>0</v>
      </c>
      <c r="I1240" s="27" t="str">
        <f>VLOOKUP(A1240,'Medical Examination'!A1239:M3574,10,0)</f>
        <v>No</v>
      </c>
      <c r="J1240" s="27" t="str">
        <f>VLOOKUP(A1240,'Medical Examination'!A1239:M3574,12,0)</f>
        <v>Obesity</v>
      </c>
      <c r="K1240" s="27" t="str">
        <f>VLOOKUP(A1240,'Medical Examination'!A1239:M3574,13,0)</f>
        <v>Diabetes</v>
      </c>
      <c r="L1240" s="27" t="str">
        <f>VLOOKUP(A1240,'Hospitalisation Details'!A69:R2412,17,0)</f>
        <v>8-Sep-1974</v>
      </c>
      <c r="M1240" s="28">
        <f>VLOOKUP(A1240,'Hospitalisation Details'!$A$1:$R$2344,6,0)</f>
        <v>8968.33</v>
      </c>
      <c r="N1240" s="27" t="str">
        <f>VLOOKUP(A1240,'Hospitalisation Details'!$A$1:$R$2344,14,0)</f>
        <v>tier - 3</v>
      </c>
      <c r="O1240" s="27" t="str">
        <f>VLOOKUP(A1240,'Hospitalisation Details'!$A$1:$R$2344,15,0)</f>
        <v>tier - 2</v>
      </c>
      <c r="P1240" s="27" t="str">
        <f>VLOOKUP(A1240,'Hospitalisation Details'!$A$1:$R$2344,16,0)</f>
        <v>R1011</v>
      </c>
      <c r="Q1240" s="37">
        <f>VLOOKUP(A1240,'Hospitalisation Details'!$A$1:$R$2344,18,0)</f>
        <v>48.748767933413646</v>
      </c>
    </row>
    <row r="1241" spans="1:17" x14ac:dyDescent="0.25">
      <c r="A1241" s="27" t="s">
        <v>2480</v>
      </c>
      <c r="B1241" s="27" t="str">
        <f>VLOOKUP(A1241,'Customer Name'!A1240:E3575,4,0)</f>
        <v>Anne-Marie</v>
      </c>
      <c r="C1241" s="27">
        <f>VLOOKUP(A1241,Table7[#All],2,0)</f>
        <v>24.225000000000001</v>
      </c>
      <c r="D1241" s="27">
        <f>VLOOKUP(A1241,Table7[#All],3,0)</f>
        <v>4.25</v>
      </c>
      <c r="E1241" s="27" t="str">
        <f>VLOOKUP(A1241,Table7[#All],4,0)</f>
        <v>yes</v>
      </c>
      <c r="F1241" s="27" t="str">
        <f>VLOOKUP(A1241,Table7[#All],5,0)</f>
        <v>No</v>
      </c>
      <c r="G1241" s="27" t="str">
        <f>VLOOKUP(A1241,Table7[#All],6,0)</f>
        <v>Yes</v>
      </c>
      <c r="H1241" s="27">
        <f>VLOOKUP(A1241,'Medical Examination'!A1240:M3575,11,0)</f>
        <v>1</v>
      </c>
      <c r="I1241" s="27" t="str">
        <f>VLOOKUP(A1241,'Medical Examination'!A1240:M3575,10,0)</f>
        <v>No</v>
      </c>
      <c r="J1241" s="27" t="str">
        <f>VLOOKUP(A1241,'Medical Examination'!A1240:M3575,12,0)</f>
        <v>Normal Weight</v>
      </c>
      <c r="K1241" s="27" t="str">
        <f>VLOOKUP(A1241,'Medical Examination'!A1240:M3575,13,0)</f>
        <v>Normal</v>
      </c>
      <c r="L1241" s="27" t="str">
        <f>VLOOKUP(A1241,'Hospitalisation Details'!A70:R2413,17,0)</f>
        <v>15-Jul-1983</v>
      </c>
      <c r="M1241" s="28">
        <f>VLOOKUP(A1241,'Hospitalisation Details'!$A$1:$R$2344,6,0)</f>
        <v>8965.7999999999993</v>
      </c>
      <c r="N1241" s="27" t="str">
        <f>VLOOKUP(A1241,'Hospitalisation Details'!$A$1:$R$2344,14,0)</f>
        <v>tier - 2</v>
      </c>
      <c r="O1241" s="27" t="str">
        <f>VLOOKUP(A1241,'Hospitalisation Details'!$A$1:$R$2344,15,0)</f>
        <v>tier - 3</v>
      </c>
      <c r="P1241" s="27" t="str">
        <f>VLOOKUP(A1241,'Hospitalisation Details'!$A$1:$R$2344,16,0)</f>
        <v>R1012</v>
      </c>
      <c r="Q1241" s="37">
        <f>VLOOKUP(A1241,'Hospitalisation Details'!$A$1:$R$2344,18,0)</f>
        <v>39.899365609348912</v>
      </c>
    </row>
    <row r="1242" spans="1:17" x14ac:dyDescent="0.25">
      <c r="A1242" s="27" t="s">
        <v>2482</v>
      </c>
      <c r="B1242" s="27" t="str">
        <f>VLOOKUP(A1242,'Customer Name'!A1241:E3576,4,0)</f>
        <v>Samuel K.</v>
      </c>
      <c r="C1242" s="27">
        <f>VLOOKUP(A1242,Table7[#All],2,0)</f>
        <v>31.445</v>
      </c>
      <c r="D1242" s="27">
        <f>VLOOKUP(A1242,Table7[#All],3,0)</f>
        <v>8.33</v>
      </c>
      <c r="E1242" s="27" t="str">
        <f>VLOOKUP(A1242,Table7[#All],4,0)</f>
        <v>No</v>
      </c>
      <c r="F1242" s="27" t="str">
        <f>VLOOKUP(A1242,Table7[#All],5,0)</f>
        <v>No</v>
      </c>
      <c r="G1242" s="27" t="str">
        <f>VLOOKUP(A1242,Table7[#All],6,0)</f>
        <v>No</v>
      </c>
      <c r="H1242" s="27">
        <f>VLOOKUP(A1242,'Medical Examination'!A1241:M3576,11,0)</f>
        <v>0</v>
      </c>
      <c r="I1242" s="27" t="str">
        <f>VLOOKUP(A1242,'Medical Examination'!A1241:M3576,10,0)</f>
        <v>No</v>
      </c>
      <c r="J1242" s="27" t="str">
        <f>VLOOKUP(A1242,'Medical Examination'!A1241:M3576,12,0)</f>
        <v>Obesity</v>
      </c>
      <c r="K1242" s="27" t="str">
        <f>VLOOKUP(A1242,'Medical Examination'!A1241:M3576,13,0)</f>
        <v>Diabetes</v>
      </c>
      <c r="L1242" s="27" t="str">
        <f>VLOOKUP(A1242,'Hospitalisation Details'!A71:R2414,17,0)</f>
        <v>17-Aug-1974</v>
      </c>
      <c r="M1242" s="28">
        <f>VLOOKUP(A1242,'Hospitalisation Details'!$A$1:$R$2344,6,0)</f>
        <v>8964.06</v>
      </c>
      <c r="N1242" s="27" t="str">
        <f>VLOOKUP(A1242,'Hospitalisation Details'!$A$1:$R$2344,14,0)</f>
        <v>tier - 3</v>
      </c>
      <c r="O1242" s="27" t="str">
        <f>VLOOKUP(A1242,'Hospitalisation Details'!$A$1:$R$2344,15,0)</f>
        <v>tier - 2</v>
      </c>
      <c r="P1242" s="27" t="str">
        <f>VLOOKUP(A1242,'Hospitalisation Details'!$A$1:$R$2344,16,0)</f>
        <v>R1016</v>
      </c>
      <c r="Q1242" s="37">
        <f>VLOOKUP(A1242,'Hospitalisation Details'!$A$1:$R$2344,18,0)</f>
        <v>48.809002299857625</v>
      </c>
    </row>
    <row r="1243" spans="1:17" x14ac:dyDescent="0.25">
      <c r="A1243" s="27" t="s">
        <v>2484</v>
      </c>
      <c r="B1243" s="27" t="str">
        <f>VLOOKUP(A1243,'Customer Name'!A1242:E3577,4,0)</f>
        <v>.  Yuki</v>
      </c>
      <c r="C1243" s="27">
        <f>VLOOKUP(A1243,Table7[#All],2,0)</f>
        <v>38.880000000000003</v>
      </c>
      <c r="D1243" s="27">
        <f>VLOOKUP(A1243,Table7[#All],3,0)</f>
        <v>4.29</v>
      </c>
      <c r="E1243" s="27" t="str">
        <f>VLOOKUP(A1243,Table7[#All],4,0)</f>
        <v>No</v>
      </c>
      <c r="F1243" s="27" t="str">
        <f>VLOOKUP(A1243,Table7[#All],5,0)</f>
        <v>No</v>
      </c>
      <c r="G1243" s="27" t="str">
        <f>VLOOKUP(A1243,Table7[#All],6,0)</f>
        <v>No</v>
      </c>
      <c r="H1243" s="27">
        <f>VLOOKUP(A1243,'Medical Examination'!A1242:M3577,11,0)</f>
        <v>1</v>
      </c>
      <c r="I1243" s="27" t="str">
        <f>VLOOKUP(A1243,'Medical Examination'!A1242:M3577,10,0)</f>
        <v>No</v>
      </c>
      <c r="J1243" s="27" t="str">
        <f>VLOOKUP(A1243,'Medical Examination'!A1242:M3577,12,0)</f>
        <v>Obesity</v>
      </c>
      <c r="K1243" s="27" t="str">
        <f>VLOOKUP(A1243,'Medical Examination'!A1242:M3577,13,0)</f>
        <v>Normal</v>
      </c>
      <c r="L1243" s="27" t="str">
        <f>VLOOKUP(A1243,'Hospitalisation Details'!A72:R2415,17,0)</f>
        <v>27-Sep-1992</v>
      </c>
      <c r="M1243" s="28">
        <f>VLOOKUP(A1243,'Hospitalisation Details'!$A$1:$R$2344,6,0)</f>
        <v>8954.99</v>
      </c>
      <c r="N1243" s="27" t="str">
        <f>VLOOKUP(A1243,'Hospitalisation Details'!$A$1:$R$2344,14,0)</f>
        <v>tier - 2</v>
      </c>
      <c r="O1243" s="27" t="str">
        <f>VLOOKUP(A1243,'Hospitalisation Details'!$A$1:$R$2344,15,0)</f>
        <v>tier - 3</v>
      </c>
      <c r="P1243" s="27" t="str">
        <f>VLOOKUP(A1243,'Hospitalisation Details'!$A$1:$R$2344,16,0)</f>
        <v>R1026</v>
      </c>
      <c r="Q1243" s="37">
        <f>VLOOKUP(A1243,'Hospitalisation Details'!$A$1:$R$2344,18,0)</f>
        <v>30.694045174537987</v>
      </c>
    </row>
    <row r="1244" spans="1:17" x14ac:dyDescent="0.25">
      <c r="A1244" s="27" t="s">
        <v>2486</v>
      </c>
      <c r="B1244" s="27" t="str">
        <f>VLOOKUP(A1244,'Customer Name'!A1243:E3578,4,0)</f>
        <v>Rafer</v>
      </c>
      <c r="C1244" s="27">
        <f>VLOOKUP(A1244,Table7[#All],2,0)</f>
        <v>43.89</v>
      </c>
      <c r="D1244" s="27">
        <f>VLOOKUP(A1244,Table7[#All],3,0)</f>
        <v>6.32</v>
      </c>
      <c r="E1244" s="27" t="str">
        <f>VLOOKUP(A1244,Table7[#All],4,0)</f>
        <v>yes</v>
      </c>
      <c r="F1244" s="27" t="str">
        <f>VLOOKUP(A1244,Table7[#All],5,0)</f>
        <v>No</v>
      </c>
      <c r="G1244" s="27" t="str">
        <f>VLOOKUP(A1244,Table7[#All],6,0)</f>
        <v>No</v>
      </c>
      <c r="H1244" s="27">
        <f>VLOOKUP(A1244,'Medical Examination'!A1243:M3578,11,0)</f>
        <v>0</v>
      </c>
      <c r="I1244" s="27" t="str">
        <f>VLOOKUP(A1244,'Medical Examination'!A1243:M3578,10,0)</f>
        <v>No</v>
      </c>
      <c r="J1244" s="27" t="str">
        <f>VLOOKUP(A1244,'Medical Examination'!A1243:M3578,12,0)</f>
        <v>Obesity</v>
      </c>
      <c r="K1244" s="27" t="str">
        <f>VLOOKUP(A1244,'Medical Examination'!A1243:M3578,13,0)</f>
        <v>Prediabetes</v>
      </c>
      <c r="L1244" s="27" t="str">
        <f>VLOOKUP(A1244,'Hospitalisation Details'!A73:R2416,17,0)</f>
        <v>25-Dec-1976</v>
      </c>
      <c r="M1244" s="28">
        <f>VLOOKUP(A1244,'Hospitalisation Details'!$A$1:$R$2344,6,0)</f>
        <v>8944.1200000000008</v>
      </c>
      <c r="N1244" s="27" t="str">
        <f>VLOOKUP(A1244,'Hospitalisation Details'!$A$1:$R$2344,14,0)</f>
        <v>tier - 3</v>
      </c>
      <c r="O1244" s="27" t="str">
        <f>VLOOKUP(A1244,'Hospitalisation Details'!$A$1:$R$2344,15,0)</f>
        <v>tier - 2</v>
      </c>
      <c r="P1244" s="27" t="str">
        <f>VLOOKUP(A1244,'Hospitalisation Details'!$A$1:$R$2344,16,0)</f>
        <v>R1013</v>
      </c>
      <c r="Q1244" s="37">
        <f>VLOOKUP(A1244,'Hospitalisation Details'!$A$1:$R$2344,18,0)</f>
        <v>46.450376454483234</v>
      </c>
    </row>
    <row r="1245" spans="1:17" x14ac:dyDescent="0.25">
      <c r="A1245" s="27" t="s">
        <v>2488</v>
      </c>
      <c r="B1245" s="27" t="str">
        <f>VLOOKUP(A1245,'Customer Name'!A1244:E3579,4,0)</f>
        <v>Claire</v>
      </c>
      <c r="C1245" s="27">
        <f>VLOOKUP(A1245,Table7[#All],2,0)</f>
        <v>25.6</v>
      </c>
      <c r="D1245" s="27">
        <f>VLOOKUP(A1245,Table7[#All],3,0)</f>
        <v>5.65</v>
      </c>
      <c r="E1245" s="27" t="str">
        <f>VLOOKUP(A1245,Table7[#All],4,0)</f>
        <v>No</v>
      </c>
      <c r="F1245" s="27" t="str">
        <f>VLOOKUP(A1245,Table7[#All],5,0)</f>
        <v>No</v>
      </c>
      <c r="G1245" s="27" t="str">
        <f>VLOOKUP(A1245,Table7[#All],6,0)</f>
        <v>No</v>
      </c>
      <c r="H1245" s="27">
        <f>VLOOKUP(A1245,'Medical Examination'!A1244:M3579,11,0)</f>
        <v>2</v>
      </c>
      <c r="I1245" s="27" t="str">
        <f>VLOOKUP(A1245,'Medical Examination'!A1244:M3579,10,0)</f>
        <v>No</v>
      </c>
      <c r="J1245" s="27" t="str">
        <f>VLOOKUP(A1245,'Medical Examination'!A1244:M3579,12,0)</f>
        <v>Overweight</v>
      </c>
      <c r="K1245" s="27" t="str">
        <f>VLOOKUP(A1245,'Medical Examination'!A1244:M3579,13,0)</f>
        <v>Normal</v>
      </c>
      <c r="L1245" s="27" t="str">
        <f>VLOOKUP(A1245,'Hospitalisation Details'!A74:R2417,17,0)</f>
        <v>6-Jun-1972</v>
      </c>
      <c r="M1245" s="28">
        <f>VLOOKUP(A1245,'Hospitalisation Details'!$A$1:$R$2344,6,0)</f>
        <v>8932.08</v>
      </c>
      <c r="N1245" s="27" t="str">
        <f>VLOOKUP(A1245,'Hospitalisation Details'!$A$1:$R$2344,14,0)</f>
        <v>tier - 2</v>
      </c>
      <c r="O1245" s="27" t="str">
        <f>VLOOKUP(A1245,'Hospitalisation Details'!$A$1:$R$2344,15,0)</f>
        <v>tier - 1</v>
      </c>
      <c r="P1245" s="27" t="str">
        <f>VLOOKUP(A1245,'Hospitalisation Details'!$A$1:$R$2344,16,0)</f>
        <v>R1011</v>
      </c>
      <c r="Q1245" s="37">
        <f>VLOOKUP(A1245,'Hospitalisation Details'!$A$1:$R$2344,18,0)</f>
        <v>51.003422313483917</v>
      </c>
    </row>
    <row r="1246" spans="1:17" x14ac:dyDescent="0.25">
      <c r="A1246" s="27" t="s">
        <v>2490</v>
      </c>
      <c r="B1246" s="27" t="str">
        <f>VLOOKUP(A1246,'Customer Name'!A1245:E3580,4,0)</f>
        <v>Erynn J.</v>
      </c>
      <c r="C1246" s="27">
        <f>VLOOKUP(A1246,Table7[#All],2,0)</f>
        <v>29.545000000000002</v>
      </c>
      <c r="D1246" s="27">
        <f>VLOOKUP(A1246,Table7[#All],3,0)</f>
        <v>8.41</v>
      </c>
      <c r="E1246" s="27" t="str">
        <f>VLOOKUP(A1246,Table7[#All],4,0)</f>
        <v>yes</v>
      </c>
      <c r="F1246" s="27" t="str">
        <f>VLOOKUP(A1246,Table7[#All],5,0)</f>
        <v>No</v>
      </c>
      <c r="G1246" s="27" t="str">
        <f>VLOOKUP(A1246,Table7[#All],6,0)</f>
        <v>No</v>
      </c>
      <c r="H1246" s="27">
        <f>VLOOKUP(A1246,'Medical Examination'!A1245:M3580,11,0)</f>
        <v>1</v>
      </c>
      <c r="I1246" s="27" t="str">
        <f>VLOOKUP(A1246,'Medical Examination'!A1245:M3580,10,0)</f>
        <v>No</v>
      </c>
      <c r="J1246" s="27" t="str">
        <f>VLOOKUP(A1246,'Medical Examination'!A1245:M3580,12,0)</f>
        <v>Overweight</v>
      </c>
      <c r="K1246" s="27" t="str">
        <f>VLOOKUP(A1246,'Medical Examination'!A1245:M3580,13,0)</f>
        <v>Diabetes</v>
      </c>
      <c r="L1246" s="27" t="str">
        <f>VLOOKUP(A1246,'Hospitalisation Details'!A75:R2418,17,0)</f>
        <v>7-Jul-1975</v>
      </c>
      <c r="M1246" s="28">
        <f>VLOOKUP(A1246,'Hospitalisation Details'!$A$1:$R$2344,6,0)</f>
        <v>8930.93</v>
      </c>
      <c r="N1246" s="27" t="str">
        <f>VLOOKUP(A1246,'Hospitalisation Details'!$A$1:$R$2344,14,0)</f>
        <v>tier - 2</v>
      </c>
      <c r="O1246" s="27" t="str">
        <f>VLOOKUP(A1246,'Hospitalisation Details'!$A$1:$R$2344,15,0)</f>
        <v>tier - 2</v>
      </c>
      <c r="P1246" s="27" t="str">
        <f>VLOOKUP(A1246,'Hospitalisation Details'!$A$1:$R$2344,16,0)</f>
        <v>R1012</v>
      </c>
      <c r="Q1246" s="37">
        <f>VLOOKUP(A1246,'Hospitalisation Details'!$A$1:$R$2344,18,0)</f>
        <v>47.92127172151757</v>
      </c>
    </row>
    <row r="1247" spans="1:17" x14ac:dyDescent="0.25">
      <c r="A1247" s="27" t="s">
        <v>2492</v>
      </c>
      <c r="B1247" s="27" t="str">
        <f>VLOOKUP(A1247,'Customer Name'!A1246:E3581,4,0)</f>
        <v>Mahesh</v>
      </c>
      <c r="C1247" s="27">
        <f>VLOOKUP(A1247,Table7[#All],2,0)</f>
        <v>23.25</v>
      </c>
      <c r="D1247" s="27">
        <f>VLOOKUP(A1247,Table7[#All],3,0)</f>
        <v>11.96</v>
      </c>
      <c r="E1247" s="27" t="str">
        <f>VLOOKUP(A1247,Table7[#All],4,0)</f>
        <v>yes</v>
      </c>
      <c r="F1247" s="27" t="str">
        <f>VLOOKUP(A1247,Table7[#All],5,0)</f>
        <v>No</v>
      </c>
      <c r="G1247" s="27" t="str">
        <f>VLOOKUP(A1247,Table7[#All],6,0)</f>
        <v>No</v>
      </c>
      <c r="H1247" s="27">
        <f>VLOOKUP(A1247,'Medical Examination'!A1246:M3581,11,0)</f>
        <v>0</v>
      </c>
      <c r="I1247" s="27" t="str">
        <f>VLOOKUP(A1247,'Medical Examination'!A1246:M3581,10,0)</f>
        <v>No</v>
      </c>
      <c r="J1247" s="27" t="str">
        <f>VLOOKUP(A1247,'Medical Examination'!A1246:M3581,12,0)</f>
        <v>Normal Weight</v>
      </c>
      <c r="K1247" s="27" t="str">
        <f>VLOOKUP(A1247,'Medical Examination'!A1246:M3581,13,0)</f>
        <v>Diabetes</v>
      </c>
      <c r="L1247" s="27" t="str">
        <f>VLOOKUP(A1247,'Hospitalisation Details'!A76:R2419,17,0)</f>
        <v>6-Sep-1967</v>
      </c>
      <c r="M1247" s="28">
        <f>VLOOKUP(A1247,'Hospitalisation Details'!$A$1:$R$2344,6,0)</f>
        <v>8908.4699999999993</v>
      </c>
      <c r="N1247" s="27" t="str">
        <f>VLOOKUP(A1247,'Hospitalisation Details'!$A$1:$R$2344,14,0)</f>
        <v>tier - 3</v>
      </c>
      <c r="O1247" s="27" t="str">
        <f>VLOOKUP(A1247,'Hospitalisation Details'!$A$1:$R$2344,15,0)</f>
        <v>tier - 2</v>
      </c>
      <c r="P1247" s="27" t="str">
        <f>VLOOKUP(A1247,'Hospitalisation Details'!$A$1:$R$2344,16,0)</f>
        <v>R1013</v>
      </c>
      <c r="Q1247" s="37">
        <f>VLOOKUP(A1247,'Hospitalisation Details'!$A$1:$R$2344,18,0)</f>
        <v>55.754262932897831</v>
      </c>
    </row>
    <row r="1248" spans="1:17" x14ac:dyDescent="0.25">
      <c r="A1248" s="27" t="s">
        <v>2494</v>
      </c>
      <c r="B1248" s="27" t="str">
        <f>VLOOKUP(A1248,'Customer Name'!A1247:E3582,4,0)</f>
        <v>Stanley</v>
      </c>
      <c r="C1248" s="27">
        <f>VLOOKUP(A1248,Table7[#All],2,0)</f>
        <v>43.95</v>
      </c>
      <c r="D1248" s="27">
        <f>VLOOKUP(A1248,Table7[#All],3,0)</f>
        <v>5.17</v>
      </c>
      <c r="E1248" s="27" t="str">
        <f>VLOOKUP(A1248,Table7[#All],4,0)</f>
        <v>yes</v>
      </c>
      <c r="F1248" s="27" t="str">
        <f>VLOOKUP(A1248,Table7[#All],5,0)</f>
        <v>No</v>
      </c>
      <c r="G1248" s="27" t="str">
        <f>VLOOKUP(A1248,Table7[#All],6,0)</f>
        <v>Yes</v>
      </c>
      <c r="H1248" s="27">
        <f>VLOOKUP(A1248,'Medical Examination'!A1247:M3582,11,0)</f>
        <v>1</v>
      </c>
      <c r="I1248" s="27" t="str">
        <f>VLOOKUP(A1248,'Medical Examination'!A1247:M3582,10,0)</f>
        <v>No</v>
      </c>
      <c r="J1248" s="27" t="str">
        <f>VLOOKUP(A1248,'Medical Examination'!A1247:M3582,12,0)</f>
        <v>Obesity</v>
      </c>
      <c r="K1248" s="27" t="str">
        <f>VLOOKUP(A1248,'Medical Examination'!A1247:M3582,13,0)</f>
        <v>Normal</v>
      </c>
      <c r="L1248" s="27" t="str">
        <f>VLOOKUP(A1248,'Hospitalisation Details'!A77:R2420,17,0)</f>
        <v>28-Nov-1997</v>
      </c>
      <c r="M1248" s="28">
        <f>VLOOKUP(A1248,'Hospitalisation Details'!$A$1:$R$2344,6,0)</f>
        <v>8906.14</v>
      </c>
      <c r="N1248" s="27" t="str">
        <f>VLOOKUP(A1248,'Hospitalisation Details'!$A$1:$R$2344,14,0)</f>
        <v>tier - 2</v>
      </c>
      <c r="O1248" s="27" t="str">
        <f>VLOOKUP(A1248,'Hospitalisation Details'!$A$1:$R$2344,15,0)</f>
        <v>tier - 2</v>
      </c>
      <c r="P1248" s="27" t="str">
        <f>VLOOKUP(A1248,'Hospitalisation Details'!$A$1:$R$2344,16,0)</f>
        <v>R1012</v>
      </c>
      <c r="Q1248" s="37">
        <f>VLOOKUP(A1248,'Hospitalisation Details'!$A$1:$R$2344,18,0)</f>
        <v>25.526924247033769</v>
      </c>
    </row>
    <row r="1249" spans="1:17" x14ac:dyDescent="0.25">
      <c r="A1249" s="27" t="s">
        <v>2496</v>
      </c>
      <c r="B1249" s="27" t="str">
        <f>VLOOKUP(A1249,'Customer Name'!A1248:E3583,4,0)</f>
        <v>Gregory</v>
      </c>
      <c r="C1249" s="27">
        <f>VLOOKUP(A1249,Table7[#All],2,0)</f>
        <v>21.85</v>
      </c>
      <c r="D1249" s="27">
        <f>VLOOKUP(A1249,Table7[#All],3,0)</f>
        <v>8.76</v>
      </c>
      <c r="E1249" s="27" t="str">
        <f>VLOOKUP(A1249,Table7[#All],4,0)</f>
        <v>No</v>
      </c>
      <c r="F1249" s="27" t="str">
        <f>VLOOKUP(A1249,Table7[#All],5,0)</f>
        <v>No</v>
      </c>
      <c r="G1249" s="27" t="str">
        <f>VLOOKUP(A1249,Table7[#All],6,0)</f>
        <v>No</v>
      </c>
      <c r="H1249" s="27">
        <f>VLOOKUP(A1249,'Medical Examination'!A1248:M3583,11,0)</f>
        <v>0</v>
      </c>
      <c r="I1249" s="27" t="str">
        <f>VLOOKUP(A1249,'Medical Examination'!A1248:M3583,10,0)</f>
        <v>No</v>
      </c>
      <c r="J1249" s="27" t="str">
        <f>VLOOKUP(A1249,'Medical Examination'!A1248:M3583,12,0)</f>
        <v>Normal Weight</v>
      </c>
      <c r="K1249" s="27" t="str">
        <f>VLOOKUP(A1249,'Medical Examination'!A1248:M3583,13,0)</f>
        <v>Diabetes</v>
      </c>
      <c r="L1249" s="27" t="str">
        <f>VLOOKUP(A1249,'Hospitalisation Details'!A78:R2421,17,0)</f>
        <v>16-Dec-1978</v>
      </c>
      <c r="M1249" s="28">
        <f>VLOOKUP(A1249,'Hospitalisation Details'!$A$1:$R$2344,6,0)</f>
        <v>8891.14</v>
      </c>
      <c r="N1249" s="27" t="str">
        <f>VLOOKUP(A1249,'Hospitalisation Details'!$A$1:$R$2344,14,0)</f>
        <v>tier - 2</v>
      </c>
      <c r="O1249" s="27" t="str">
        <f>VLOOKUP(A1249,'Hospitalisation Details'!$A$1:$R$2344,15,0)</f>
        <v>tier - 3</v>
      </c>
      <c r="P1249" s="27" t="str">
        <f>VLOOKUP(A1249,'Hospitalisation Details'!$A$1:$R$2344,16,0)</f>
        <v>R1017</v>
      </c>
      <c r="Q1249" s="37">
        <f>VLOOKUP(A1249,'Hospitalisation Details'!$A$1:$R$2344,18,0)</f>
        <v>44.477709660139276</v>
      </c>
    </row>
    <row r="1250" spans="1:17" x14ac:dyDescent="0.25">
      <c r="A1250" s="27" t="s">
        <v>2498</v>
      </c>
      <c r="B1250" s="27" t="str">
        <f>VLOOKUP(A1250,'Customer Name'!A1249:E3584,4,0)</f>
        <v>Eric</v>
      </c>
      <c r="C1250" s="27">
        <f>VLOOKUP(A1250,Table7[#All],2,0)</f>
        <v>25.73</v>
      </c>
      <c r="D1250" s="27">
        <f>VLOOKUP(A1250,Table7[#All],3,0)</f>
        <v>7.99</v>
      </c>
      <c r="E1250" s="27" t="str">
        <f>VLOOKUP(A1250,Table7[#All],4,0)</f>
        <v>No</v>
      </c>
      <c r="F1250" s="27" t="str">
        <f>VLOOKUP(A1250,Table7[#All],5,0)</f>
        <v>No</v>
      </c>
      <c r="G1250" s="27" t="str">
        <f>VLOOKUP(A1250,Table7[#All],6,0)</f>
        <v>No</v>
      </c>
      <c r="H1250" s="27">
        <f>VLOOKUP(A1250,'Medical Examination'!A1249:M3584,11,0)</f>
        <v>2</v>
      </c>
      <c r="I1250" s="27" t="str">
        <f>VLOOKUP(A1250,'Medical Examination'!A1249:M3584,10,0)</f>
        <v>No</v>
      </c>
      <c r="J1250" s="27" t="str">
        <f>VLOOKUP(A1250,'Medical Examination'!A1249:M3584,12,0)</f>
        <v>Overweight</v>
      </c>
      <c r="K1250" s="27" t="str">
        <f>VLOOKUP(A1250,'Medical Examination'!A1249:M3584,13,0)</f>
        <v>Diabetes</v>
      </c>
      <c r="L1250" s="27" t="str">
        <f>VLOOKUP(A1250,'Hospitalisation Details'!A79:R2422,17,0)</f>
        <v>9-Sep-1973</v>
      </c>
      <c r="M1250" s="28">
        <f>VLOOKUP(A1250,'Hospitalisation Details'!$A$1:$R$2344,6,0)</f>
        <v>8890.59</v>
      </c>
      <c r="N1250" s="27" t="str">
        <f>VLOOKUP(A1250,'Hospitalisation Details'!$A$1:$R$2344,14,0)</f>
        <v>tier - 2</v>
      </c>
      <c r="O1250" s="27" t="str">
        <f>VLOOKUP(A1250,'Hospitalisation Details'!$A$1:$R$2344,15,0)</f>
        <v>tier - 3</v>
      </c>
      <c r="P1250" s="27" t="str">
        <f>VLOOKUP(A1250,'Hospitalisation Details'!$A$1:$R$2344,16,0)</f>
        <v>R1012</v>
      </c>
      <c r="Q1250" s="37">
        <f>VLOOKUP(A1250,'Hospitalisation Details'!$A$1:$R$2344,18,0)</f>
        <v>49.746013850861651</v>
      </c>
    </row>
    <row r="1251" spans="1:17" x14ac:dyDescent="0.25">
      <c r="A1251" s="27" t="s">
        <v>2500</v>
      </c>
      <c r="B1251" s="27" t="str">
        <f>VLOOKUP(A1251,'Customer Name'!A1250:E3585,4,0)</f>
        <v>Rachel M</v>
      </c>
      <c r="C1251" s="27">
        <f>VLOOKUP(A1251,Table7[#All],2,0)</f>
        <v>32.229999999999997</v>
      </c>
      <c r="D1251" s="27">
        <f>VLOOKUP(A1251,Table7[#All],3,0)</f>
        <v>8.59</v>
      </c>
      <c r="E1251" s="27" t="str">
        <f>VLOOKUP(A1251,Table7[#All],4,0)</f>
        <v>No</v>
      </c>
      <c r="F1251" s="27" t="str">
        <f>VLOOKUP(A1251,Table7[#All],5,0)</f>
        <v>No</v>
      </c>
      <c r="G1251" s="27" t="str">
        <f>VLOOKUP(A1251,Table7[#All],6,0)</f>
        <v>No</v>
      </c>
      <c r="H1251" s="27">
        <f>VLOOKUP(A1251,'Medical Examination'!A1250:M3585,11,0)</f>
        <v>0</v>
      </c>
      <c r="I1251" s="27" t="str">
        <f>VLOOKUP(A1251,'Medical Examination'!A1250:M3585,10,0)</f>
        <v>No</v>
      </c>
      <c r="J1251" s="27" t="str">
        <f>VLOOKUP(A1251,'Medical Examination'!A1250:M3585,12,0)</f>
        <v>Obesity</v>
      </c>
      <c r="K1251" s="27" t="str">
        <f>VLOOKUP(A1251,'Medical Examination'!A1250:M3585,13,0)</f>
        <v>Diabetes</v>
      </c>
      <c r="L1251" s="27" t="str">
        <f>VLOOKUP(A1251,'Hospitalisation Details'!A80:R2423,17,0)</f>
        <v>18-Jun-1974</v>
      </c>
      <c r="M1251" s="28">
        <f>VLOOKUP(A1251,'Hospitalisation Details'!$A$1:$R$2344,6,0)</f>
        <v>8871.15</v>
      </c>
      <c r="N1251" s="27" t="str">
        <f>VLOOKUP(A1251,'Hospitalisation Details'!$A$1:$R$2344,14,0)</f>
        <v>tier - 2</v>
      </c>
      <c r="O1251" s="27" t="str">
        <f>VLOOKUP(A1251,'Hospitalisation Details'!$A$1:$R$2344,15,0)</f>
        <v>tier - 3</v>
      </c>
      <c r="P1251" s="27" t="str">
        <f>VLOOKUP(A1251,'Hospitalisation Details'!$A$1:$R$2344,16,0)</f>
        <v>R1013</v>
      </c>
      <c r="Q1251" s="37">
        <f>VLOOKUP(A1251,'Hospitalisation Details'!$A$1:$R$2344,18,0)</f>
        <v>48.973277844704853</v>
      </c>
    </row>
    <row r="1252" spans="1:17" x14ac:dyDescent="0.25">
      <c r="A1252" s="27" t="s">
        <v>2502</v>
      </c>
      <c r="B1252" s="27" t="str">
        <f>VLOOKUP(A1252,'Customer Name'!A1251:E3586,4,0)</f>
        <v>Fritz</v>
      </c>
      <c r="C1252" s="27">
        <f>VLOOKUP(A1252,Table7[#All],2,0)</f>
        <v>32.204999999999998</v>
      </c>
      <c r="D1252" s="27">
        <f>VLOOKUP(A1252,Table7[#All],3,0)</f>
        <v>6.14</v>
      </c>
      <c r="E1252" s="27" t="str">
        <f>VLOOKUP(A1252,Table7[#All],4,0)</f>
        <v>No</v>
      </c>
      <c r="F1252" s="27" t="str">
        <f>VLOOKUP(A1252,Table7[#All],5,0)</f>
        <v>No</v>
      </c>
      <c r="G1252" s="27" t="str">
        <f>VLOOKUP(A1252,Table7[#All],6,0)</f>
        <v>No</v>
      </c>
      <c r="H1252" s="27">
        <f>VLOOKUP(A1252,'Medical Examination'!A1251:M3586,11,0)</f>
        <v>2</v>
      </c>
      <c r="I1252" s="27" t="str">
        <f>VLOOKUP(A1252,'Medical Examination'!A1251:M3586,10,0)</f>
        <v>No</v>
      </c>
      <c r="J1252" s="27" t="str">
        <f>VLOOKUP(A1252,'Medical Examination'!A1251:M3586,12,0)</f>
        <v>Obesity</v>
      </c>
      <c r="K1252" s="27" t="str">
        <f>VLOOKUP(A1252,'Medical Examination'!A1251:M3586,13,0)</f>
        <v>Prediabetes</v>
      </c>
      <c r="L1252" s="27" t="str">
        <f>VLOOKUP(A1252,'Hospitalisation Details'!A81:R2424,17,0)</f>
        <v>22-Nov-1972</v>
      </c>
      <c r="M1252" s="28">
        <f>VLOOKUP(A1252,'Hospitalisation Details'!$A$1:$R$2344,6,0)</f>
        <v>8835.26</v>
      </c>
      <c r="N1252" s="27" t="str">
        <f>VLOOKUP(A1252,'Hospitalisation Details'!$A$1:$R$2344,14,0)</f>
        <v>tier - 3</v>
      </c>
      <c r="O1252" s="27" t="str">
        <f>VLOOKUP(A1252,'Hospitalisation Details'!$A$1:$R$2344,15,0)</f>
        <v>tier - 2</v>
      </c>
      <c r="P1252" s="27" t="str">
        <f>VLOOKUP(A1252,'Hospitalisation Details'!$A$1:$R$2344,16,0)</f>
        <v>R1012</v>
      </c>
      <c r="Q1252" s="37">
        <f>VLOOKUP(A1252,'Hospitalisation Details'!$A$1:$R$2344,18,0)</f>
        <v>50.540725530458587</v>
      </c>
    </row>
    <row r="1253" spans="1:17" x14ac:dyDescent="0.25">
      <c r="A1253" s="27" t="s">
        <v>2504</v>
      </c>
      <c r="B1253" s="27" t="str">
        <f>VLOOKUP(A1253,'Customer Name'!A1252:E3587,4,0)</f>
        <v>Brad</v>
      </c>
      <c r="C1253" s="27">
        <f>VLOOKUP(A1253,Table7[#All],2,0)</f>
        <v>26.41</v>
      </c>
      <c r="D1253" s="27">
        <f>VLOOKUP(A1253,Table7[#All],3,0)</f>
        <v>4.08</v>
      </c>
      <c r="E1253" s="27" t="str">
        <f>VLOOKUP(A1253,Table7[#All],4,0)</f>
        <v>No</v>
      </c>
      <c r="F1253" s="27" t="str">
        <f>VLOOKUP(A1253,Table7[#All],5,0)</f>
        <v>No</v>
      </c>
      <c r="G1253" s="27" t="str">
        <f>VLOOKUP(A1253,Table7[#All],6,0)</f>
        <v>No</v>
      </c>
      <c r="H1253" s="27">
        <f>VLOOKUP(A1253,'Medical Examination'!A1252:M3587,11,0)</f>
        <v>2</v>
      </c>
      <c r="I1253" s="27" t="str">
        <f>VLOOKUP(A1253,'Medical Examination'!A1252:M3587,10,0)</f>
        <v>No</v>
      </c>
      <c r="J1253" s="27" t="str">
        <f>VLOOKUP(A1253,'Medical Examination'!A1252:M3587,12,0)</f>
        <v>Overweight</v>
      </c>
      <c r="K1253" s="27" t="str">
        <f>VLOOKUP(A1253,'Medical Examination'!A1252:M3587,13,0)</f>
        <v>Normal</v>
      </c>
      <c r="L1253" s="27" t="str">
        <f>VLOOKUP(A1253,'Hospitalisation Details'!A82:R2425,17,0)</f>
        <v>14-Nov-1972</v>
      </c>
      <c r="M1253" s="28">
        <f>VLOOKUP(A1253,'Hospitalisation Details'!$A$1:$R$2344,6,0)</f>
        <v>8827.2099999999991</v>
      </c>
      <c r="N1253" s="27" t="str">
        <f>VLOOKUP(A1253,'Hospitalisation Details'!$A$1:$R$2344,14,0)</f>
        <v>tier - 3</v>
      </c>
      <c r="O1253" s="27" t="str">
        <f>VLOOKUP(A1253,'Hospitalisation Details'!$A$1:$R$2344,15,0)</f>
        <v>tier - 1</v>
      </c>
      <c r="P1253" s="27" t="str">
        <f>VLOOKUP(A1253,'Hospitalisation Details'!$A$1:$R$2344,16,0)</f>
        <v>R1012</v>
      </c>
      <c r="Q1253" s="37">
        <f>VLOOKUP(A1253,'Hospitalisation Details'!$A$1:$R$2344,18,0)</f>
        <v>50.562628336755644</v>
      </c>
    </row>
    <row r="1254" spans="1:17" x14ac:dyDescent="0.25">
      <c r="A1254" s="27" t="s">
        <v>2506</v>
      </c>
      <c r="B1254" s="27" t="str">
        <f>VLOOKUP(A1254,'Customer Name'!A1253:E3588,4,0)</f>
        <v>Claire M</v>
      </c>
      <c r="C1254" s="27">
        <f>VLOOKUP(A1254,Table7[#All],2,0)</f>
        <v>30.2</v>
      </c>
      <c r="D1254" s="27">
        <f>VLOOKUP(A1254,Table7[#All],3,0)</f>
        <v>6.25</v>
      </c>
      <c r="E1254" s="27" t="str">
        <f>VLOOKUP(A1254,Table7[#All],4,0)</f>
        <v>yes</v>
      </c>
      <c r="F1254" s="27" t="str">
        <f>VLOOKUP(A1254,Table7[#All],5,0)</f>
        <v>No</v>
      </c>
      <c r="G1254" s="27" t="str">
        <f>VLOOKUP(A1254,Table7[#All],6,0)</f>
        <v>No</v>
      </c>
      <c r="H1254" s="27">
        <f>VLOOKUP(A1254,'Medical Examination'!A1253:M3588,11,0)</f>
        <v>0</v>
      </c>
      <c r="I1254" s="27" t="str">
        <f>VLOOKUP(A1254,'Medical Examination'!A1253:M3588,10,0)</f>
        <v>No</v>
      </c>
      <c r="J1254" s="27" t="str">
        <f>VLOOKUP(A1254,'Medical Examination'!A1253:M3588,12,0)</f>
        <v>Obesity</v>
      </c>
      <c r="K1254" s="27" t="str">
        <f>VLOOKUP(A1254,'Medical Examination'!A1253:M3588,13,0)</f>
        <v>Prediabetes</v>
      </c>
      <c r="L1254" s="27" t="str">
        <f>VLOOKUP(A1254,'Hospitalisation Details'!A83:R2426,17,0)</f>
        <v>14-Jul-1976</v>
      </c>
      <c r="M1254" s="28">
        <f>VLOOKUP(A1254,'Hospitalisation Details'!$A$1:$R$2344,6,0)</f>
        <v>8825.09</v>
      </c>
      <c r="N1254" s="27" t="str">
        <f>VLOOKUP(A1254,'Hospitalisation Details'!$A$1:$R$2344,14,0)</f>
        <v>tier - 2</v>
      </c>
      <c r="O1254" s="27" t="str">
        <f>VLOOKUP(A1254,'Hospitalisation Details'!$A$1:$R$2344,15,0)</f>
        <v>tier - 3</v>
      </c>
      <c r="P1254" s="27" t="str">
        <f>VLOOKUP(A1254,'Hospitalisation Details'!$A$1:$R$2344,16,0)</f>
        <v>R1011</v>
      </c>
      <c r="Q1254" s="37">
        <f>VLOOKUP(A1254,'Hospitalisation Details'!$A$1:$R$2344,18,0)</f>
        <v>46.899383983572896</v>
      </c>
    </row>
    <row r="1255" spans="1:17" x14ac:dyDescent="0.25">
      <c r="A1255" s="27" t="s">
        <v>2508</v>
      </c>
      <c r="B1255" s="27" t="str">
        <f>VLOOKUP(A1255,'Customer Name'!A1254:E3589,4,0)</f>
        <v>.  Jennifer</v>
      </c>
      <c r="C1255" s="27">
        <f>VLOOKUP(A1255,Table7[#All],2,0)</f>
        <v>31.26</v>
      </c>
      <c r="D1255" s="27">
        <f>VLOOKUP(A1255,Table7[#All],3,0)</f>
        <v>5.94</v>
      </c>
      <c r="E1255" s="27" t="str">
        <f>VLOOKUP(A1255,Table7[#All],4,0)</f>
        <v>yes</v>
      </c>
      <c r="F1255" s="27" t="str">
        <f>VLOOKUP(A1255,Table7[#All],5,0)</f>
        <v>No</v>
      </c>
      <c r="G1255" s="27" t="str">
        <f>VLOOKUP(A1255,Table7[#All],6,0)</f>
        <v>No</v>
      </c>
      <c r="H1255" s="27">
        <f>VLOOKUP(A1255,'Medical Examination'!A1254:M3589,11,0)</f>
        <v>1</v>
      </c>
      <c r="I1255" s="27" t="str">
        <f>VLOOKUP(A1255,'Medical Examination'!A1254:M3589,10,0)</f>
        <v>No</v>
      </c>
      <c r="J1255" s="27" t="str">
        <f>VLOOKUP(A1255,'Medical Examination'!A1254:M3589,12,0)</f>
        <v>Obesity</v>
      </c>
      <c r="K1255" s="27" t="str">
        <f>VLOOKUP(A1255,'Medical Examination'!A1254:M3589,13,0)</f>
        <v>Prediabetes</v>
      </c>
      <c r="L1255" s="27" t="str">
        <f>VLOOKUP(A1255,'Hospitalisation Details'!A84:R2427,17,0)</f>
        <v>22-Aug-1988</v>
      </c>
      <c r="M1255" s="28">
        <f>VLOOKUP(A1255,'Hospitalisation Details'!$A$1:$R$2344,6,0)</f>
        <v>8824.27</v>
      </c>
      <c r="N1255" s="27" t="str">
        <f>VLOOKUP(A1255,'Hospitalisation Details'!$A$1:$R$2344,14,0)</f>
        <v>tier - 2</v>
      </c>
      <c r="O1255" s="27" t="str">
        <f>VLOOKUP(A1255,'Hospitalisation Details'!$A$1:$R$2344,15,0)</f>
        <v>tier - 1</v>
      </c>
      <c r="P1255" s="27" t="str">
        <f>VLOOKUP(A1255,'Hospitalisation Details'!$A$1:$R$2344,16,0)</f>
        <v>R1025</v>
      </c>
      <c r="Q1255" s="37">
        <f>VLOOKUP(A1255,'Hospitalisation Details'!$A$1:$R$2344,18,0)</f>
        <v>34.792607802874741</v>
      </c>
    </row>
    <row r="1256" spans="1:17" x14ac:dyDescent="0.25">
      <c r="A1256" s="27" t="s">
        <v>2510</v>
      </c>
      <c r="B1256" s="27" t="str">
        <f>VLOOKUP(A1256,'Customer Name'!A1255:E3590,4,0)</f>
        <v>Maria S.</v>
      </c>
      <c r="C1256" s="27">
        <f>VLOOKUP(A1256,Table7[#All],2,0)</f>
        <v>33.725000000000001</v>
      </c>
      <c r="D1256" s="27">
        <f>VLOOKUP(A1256,Table7[#All],3,0)</f>
        <v>6.45</v>
      </c>
      <c r="E1256" s="27" t="str">
        <f>VLOOKUP(A1256,Table7[#All],4,0)</f>
        <v>yes</v>
      </c>
      <c r="F1256" s="27" t="str">
        <f>VLOOKUP(A1256,Table7[#All],5,0)</f>
        <v>No</v>
      </c>
      <c r="G1256" s="27" t="str">
        <f>VLOOKUP(A1256,Table7[#All],6,0)</f>
        <v>No</v>
      </c>
      <c r="H1256" s="27">
        <f>VLOOKUP(A1256,'Medical Examination'!A1255:M3590,11,0)</f>
        <v>0</v>
      </c>
      <c r="I1256" s="27" t="str">
        <f>VLOOKUP(A1256,'Medical Examination'!A1255:M3590,10,0)</f>
        <v>No</v>
      </c>
      <c r="J1256" s="27" t="str">
        <f>VLOOKUP(A1256,'Medical Examination'!A1255:M3590,12,0)</f>
        <v>Obesity</v>
      </c>
      <c r="K1256" s="27" t="str">
        <f>VLOOKUP(A1256,'Medical Examination'!A1255:M3590,13,0)</f>
        <v>Prediabetes</v>
      </c>
      <c r="L1256" s="27" t="str">
        <f>VLOOKUP(A1256,'Hospitalisation Details'!A85:R2428,17,0)</f>
        <v>19-Oct-1976</v>
      </c>
      <c r="M1256" s="28">
        <f>VLOOKUP(A1256,'Hospitalisation Details'!$A$1:$R$2344,6,0)</f>
        <v>8823.99</v>
      </c>
      <c r="N1256" s="27" t="str">
        <f>VLOOKUP(A1256,'Hospitalisation Details'!$A$1:$R$2344,14,0)</f>
        <v>tier - 2</v>
      </c>
      <c r="O1256" s="27" t="str">
        <f>VLOOKUP(A1256,'Hospitalisation Details'!$A$1:$R$2344,15,0)</f>
        <v>tier - 3</v>
      </c>
      <c r="P1256" s="27" t="str">
        <f>VLOOKUP(A1256,'Hospitalisation Details'!$A$1:$R$2344,16,0)</f>
        <v>R1024</v>
      </c>
      <c r="Q1256" s="37">
        <f>VLOOKUP(A1256,'Hospitalisation Details'!$A$1:$R$2344,18,0)</f>
        <v>46.633812457221083</v>
      </c>
    </row>
    <row r="1257" spans="1:17" x14ac:dyDescent="0.25">
      <c r="A1257" s="27" t="s">
        <v>2512</v>
      </c>
      <c r="B1257" s="27" t="str">
        <f>VLOOKUP(A1257,'Customer Name'!A1256:E3591,4,0)</f>
        <v>Katherine E</v>
      </c>
      <c r="C1257" s="27">
        <f>VLOOKUP(A1257,Table7[#All],2,0)</f>
        <v>28.9</v>
      </c>
      <c r="D1257" s="27">
        <f>VLOOKUP(A1257,Table7[#All],3,0)</f>
        <v>5.74</v>
      </c>
      <c r="E1257" s="27" t="str">
        <f>VLOOKUP(A1257,Table7[#All],4,0)</f>
        <v>yes</v>
      </c>
      <c r="F1257" s="27" t="str">
        <f>VLOOKUP(A1257,Table7[#All],5,0)</f>
        <v>No</v>
      </c>
      <c r="G1257" s="27" t="str">
        <f>VLOOKUP(A1257,Table7[#All],6,0)</f>
        <v>No</v>
      </c>
      <c r="H1257" s="27">
        <f>VLOOKUP(A1257,'Medical Examination'!A1256:M3591,11,0)</f>
        <v>0</v>
      </c>
      <c r="I1257" s="27" t="str">
        <f>VLOOKUP(A1257,'Medical Examination'!A1256:M3591,10,0)</f>
        <v>No</v>
      </c>
      <c r="J1257" s="27" t="str">
        <f>VLOOKUP(A1257,'Medical Examination'!A1256:M3591,12,0)</f>
        <v>Overweight</v>
      </c>
      <c r="K1257" s="27" t="str">
        <f>VLOOKUP(A1257,'Medical Examination'!A1256:M3591,13,0)</f>
        <v>Prediabetes</v>
      </c>
      <c r="L1257" s="27" t="str">
        <f>VLOOKUP(A1257,'Hospitalisation Details'!A86:R2429,17,0)</f>
        <v>14-Jun-1976</v>
      </c>
      <c r="M1257" s="28">
        <f>VLOOKUP(A1257,'Hospitalisation Details'!$A$1:$R$2344,6,0)</f>
        <v>8823.2800000000007</v>
      </c>
      <c r="N1257" s="27" t="str">
        <f>VLOOKUP(A1257,'Hospitalisation Details'!$A$1:$R$2344,14,0)</f>
        <v>tier - 2</v>
      </c>
      <c r="O1257" s="27" t="str">
        <f>VLOOKUP(A1257,'Hospitalisation Details'!$A$1:$R$2344,15,0)</f>
        <v>tier - 1</v>
      </c>
      <c r="P1257" s="27" t="str">
        <f>VLOOKUP(A1257,'Hospitalisation Details'!$A$1:$R$2344,16,0)</f>
        <v>R1011</v>
      </c>
      <c r="Q1257" s="37">
        <f>VLOOKUP(A1257,'Hospitalisation Details'!$A$1:$R$2344,18,0)</f>
        <v>46.98151950718686</v>
      </c>
    </row>
    <row r="1258" spans="1:17" x14ac:dyDescent="0.25">
      <c r="A1258" s="27" t="s">
        <v>2514</v>
      </c>
      <c r="B1258" s="27" t="str">
        <f>VLOOKUP(A1258,'Customer Name'!A1257:E3592,4,0)</f>
        <v>Michael</v>
      </c>
      <c r="C1258" s="27">
        <f>VLOOKUP(A1258,Table7[#All],2,0)</f>
        <v>45.69</v>
      </c>
      <c r="D1258" s="27">
        <f>VLOOKUP(A1258,Table7[#All],3,0)</f>
        <v>4.43</v>
      </c>
      <c r="E1258" s="27" t="str">
        <f>VLOOKUP(A1258,Table7[#All],4,0)</f>
        <v>yes</v>
      </c>
      <c r="F1258" s="27" t="str">
        <f>VLOOKUP(A1258,Table7[#All],5,0)</f>
        <v>No</v>
      </c>
      <c r="G1258" s="27" t="str">
        <f>VLOOKUP(A1258,Table7[#All],6,0)</f>
        <v>No</v>
      </c>
      <c r="H1258" s="27">
        <f>VLOOKUP(A1258,'Medical Examination'!A1257:M3592,11,0)</f>
        <v>0</v>
      </c>
      <c r="I1258" s="27" t="str">
        <f>VLOOKUP(A1258,'Medical Examination'!A1257:M3592,10,0)</f>
        <v>No</v>
      </c>
      <c r="J1258" s="27" t="str">
        <f>VLOOKUP(A1258,'Medical Examination'!A1257:M3592,12,0)</f>
        <v>Obesity</v>
      </c>
      <c r="K1258" s="27" t="str">
        <f>VLOOKUP(A1258,'Medical Examination'!A1257:M3592,13,0)</f>
        <v>Normal</v>
      </c>
      <c r="L1258" s="27" t="str">
        <f>VLOOKUP(A1258,'Hospitalisation Details'!A87:R2430,17,0)</f>
        <v>7-Nov-2001</v>
      </c>
      <c r="M1258" s="28">
        <f>VLOOKUP(A1258,'Hospitalisation Details'!$A$1:$R$2344,6,0)</f>
        <v>8821.8799999999992</v>
      </c>
      <c r="N1258" s="27" t="str">
        <f>VLOOKUP(A1258,'Hospitalisation Details'!$A$1:$R$2344,14,0)</f>
        <v>tier - 2</v>
      </c>
      <c r="O1258" s="27" t="str">
        <f>VLOOKUP(A1258,'Hospitalisation Details'!$A$1:$R$2344,15,0)</f>
        <v>tier - 3</v>
      </c>
      <c r="P1258" s="27" t="str">
        <f>VLOOKUP(A1258,'Hospitalisation Details'!$A$1:$R$2344,16,0)</f>
        <v>R1023</v>
      </c>
      <c r="Q1258" s="37">
        <f>VLOOKUP(A1258,'Hospitalisation Details'!$A$1:$R$2344,18,0)</f>
        <v>21.584404761904764</v>
      </c>
    </row>
    <row r="1259" spans="1:17" x14ac:dyDescent="0.25">
      <c r="A1259" s="27" t="s">
        <v>2516</v>
      </c>
      <c r="B1259" s="27" t="str">
        <f>VLOOKUP(A1259,'Customer Name'!A1258:E3593,4,0)</f>
        <v>Roxanne</v>
      </c>
      <c r="C1259" s="27">
        <f>VLOOKUP(A1259,Table7[#All],2,0)</f>
        <v>21.03</v>
      </c>
      <c r="D1259" s="27">
        <f>VLOOKUP(A1259,Table7[#All],3,0)</f>
        <v>6.5</v>
      </c>
      <c r="E1259" s="27" t="str">
        <f>VLOOKUP(A1259,Table7[#All],4,0)</f>
        <v>No</v>
      </c>
      <c r="F1259" s="27" t="str">
        <f>VLOOKUP(A1259,Table7[#All],5,0)</f>
        <v>No</v>
      </c>
      <c r="G1259" s="27" t="str">
        <f>VLOOKUP(A1259,Table7[#All],6,0)</f>
        <v>No</v>
      </c>
      <c r="H1259" s="27">
        <f>VLOOKUP(A1259,'Medical Examination'!A1258:M3593,11,0)</f>
        <v>0</v>
      </c>
      <c r="I1259" s="27" t="str">
        <f>VLOOKUP(A1259,'Medical Examination'!A1258:M3593,10,0)</f>
        <v>No</v>
      </c>
      <c r="J1259" s="27" t="str">
        <f>VLOOKUP(A1259,'Medical Examination'!A1258:M3593,12,0)</f>
        <v>Normal Weight</v>
      </c>
      <c r="K1259" s="27" t="str">
        <f>VLOOKUP(A1259,'Medical Examination'!A1258:M3593,13,0)</f>
        <v>Diabetes</v>
      </c>
      <c r="L1259" s="27" t="str">
        <f>VLOOKUP(A1259,'Hospitalisation Details'!A88:R2431,17,0)</f>
        <v>29-Aug-1965</v>
      </c>
      <c r="M1259" s="28">
        <f>VLOOKUP(A1259,'Hospitalisation Details'!$A$1:$R$2344,6,0)</f>
        <v>8800.49</v>
      </c>
      <c r="N1259" s="27" t="str">
        <f>VLOOKUP(A1259,'Hospitalisation Details'!$A$1:$R$2344,14,0)</f>
        <v>tier - 3</v>
      </c>
      <c r="O1259" s="27" t="str">
        <f>VLOOKUP(A1259,'Hospitalisation Details'!$A$1:$R$2344,15,0)</f>
        <v>tier - 2</v>
      </c>
      <c r="P1259" s="27" t="str">
        <f>VLOOKUP(A1259,'Hospitalisation Details'!$A$1:$R$2344,16,0)</f>
        <v>R1013</v>
      </c>
      <c r="Q1259" s="37">
        <f>VLOOKUP(A1259,'Hospitalisation Details'!$A$1:$R$2344,18,0)</f>
        <v>57.776138103856326</v>
      </c>
    </row>
    <row r="1260" spans="1:17" x14ac:dyDescent="0.25">
      <c r="A1260" s="27" t="s">
        <v>2518</v>
      </c>
      <c r="B1260" s="27" t="str">
        <f>VLOOKUP(A1260,'Customer Name'!A1259:E3594,4,0)</f>
        <v>Israel</v>
      </c>
      <c r="C1260" s="27">
        <f>VLOOKUP(A1260,Table7[#All],2,0)</f>
        <v>37</v>
      </c>
      <c r="D1260" s="27">
        <f>VLOOKUP(A1260,Table7[#All],3,0)</f>
        <v>8.75</v>
      </c>
      <c r="E1260" s="27" t="str">
        <f>VLOOKUP(A1260,Table7[#All],4,0)</f>
        <v>No</v>
      </c>
      <c r="F1260" s="27" t="str">
        <f>VLOOKUP(A1260,Table7[#All],5,0)</f>
        <v>No</v>
      </c>
      <c r="G1260" s="27" t="str">
        <f>VLOOKUP(A1260,Table7[#All],6,0)</f>
        <v>No</v>
      </c>
      <c r="H1260" s="27">
        <f>VLOOKUP(A1260,'Medical Examination'!A1259:M3594,11,0)</f>
        <v>0</v>
      </c>
      <c r="I1260" s="27" t="str">
        <f>VLOOKUP(A1260,'Medical Examination'!A1259:M3594,10,0)</f>
        <v>No</v>
      </c>
      <c r="J1260" s="27" t="str">
        <f>VLOOKUP(A1260,'Medical Examination'!A1259:M3594,12,0)</f>
        <v>Obesity</v>
      </c>
      <c r="K1260" s="27" t="str">
        <f>VLOOKUP(A1260,'Medical Examination'!A1259:M3594,13,0)</f>
        <v>Diabetes</v>
      </c>
      <c r="L1260" s="27" t="str">
        <f>VLOOKUP(A1260,'Hospitalisation Details'!A89:R2432,17,0)</f>
        <v>18-Jun-1971</v>
      </c>
      <c r="M1260" s="28">
        <f>VLOOKUP(A1260,'Hospitalisation Details'!$A$1:$R$2344,6,0)</f>
        <v>8798.59</v>
      </c>
      <c r="N1260" s="27" t="str">
        <f>VLOOKUP(A1260,'Hospitalisation Details'!$A$1:$R$2344,14,0)</f>
        <v>tier - 2</v>
      </c>
      <c r="O1260" s="27" t="str">
        <f>VLOOKUP(A1260,'Hospitalisation Details'!$A$1:$R$2344,15,0)</f>
        <v>tier - 1</v>
      </c>
      <c r="P1260" s="27" t="str">
        <f>VLOOKUP(A1260,'Hospitalisation Details'!$A$1:$R$2344,16,0)</f>
        <v>R1011</v>
      </c>
      <c r="Q1260" s="37">
        <f>VLOOKUP(A1260,'Hospitalisation Details'!$A$1:$R$2344,18,0)</f>
        <v>51.973292695526396</v>
      </c>
    </row>
    <row r="1261" spans="1:17" x14ac:dyDescent="0.25">
      <c r="A1261" s="27" t="s">
        <v>2520</v>
      </c>
      <c r="B1261" s="27" t="str">
        <f>VLOOKUP(A1261,'Customer Name'!A1260:E3595,4,0)</f>
        <v>Samalya</v>
      </c>
      <c r="C1261" s="27">
        <f>VLOOKUP(A1261,Table7[#All],2,0)</f>
        <v>25.4</v>
      </c>
      <c r="D1261" s="27">
        <f>VLOOKUP(A1261,Table7[#All],3,0)</f>
        <v>11.96</v>
      </c>
      <c r="E1261" s="27" t="str">
        <f>VLOOKUP(A1261,Table7[#All],4,0)</f>
        <v>No</v>
      </c>
      <c r="F1261" s="27" t="str">
        <f>VLOOKUP(A1261,Table7[#All],5,0)</f>
        <v>No</v>
      </c>
      <c r="G1261" s="27" t="str">
        <f>VLOOKUP(A1261,Table7[#All],6,0)</f>
        <v>No</v>
      </c>
      <c r="H1261" s="27">
        <f>VLOOKUP(A1261,'Medical Examination'!A1260:M3595,11,0)</f>
        <v>0</v>
      </c>
      <c r="I1261" s="27" t="str">
        <f>VLOOKUP(A1261,'Medical Examination'!A1260:M3595,10,0)</f>
        <v>No</v>
      </c>
      <c r="J1261" s="27" t="str">
        <f>VLOOKUP(A1261,'Medical Examination'!A1260:M3595,12,0)</f>
        <v>Overweight</v>
      </c>
      <c r="K1261" s="27" t="str">
        <f>VLOOKUP(A1261,'Medical Examination'!A1260:M3595,13,0)</f>
        <v>Diabetes</v>
      </c>
      <c r="L1261" s="27" t="str">
        <f>VLOOKUP(A1261,'Hospitalisation Details'!A90:R2433,17,0)</f>
        <v>23-Aug-1971</v>
      </c>
      <c r="M1261" s="28">
        <f>VLOOKUP(A1261,'Hospitalisation Details'!$A$1:$R$2344,6,0)</f>
        <v>8782.4699999999993</v>
      </c>
      <c r="N1261" s="27" t="str">
        <f>VLOOKUP(A1261,'Hospitalisation Details'!$A$1:$R$2344,14,0)</f>
        <v>tier - 2</v>
      </c>
      <c r="O1261" s="27" t="str">
        <f>VLOOKUP(A1261,'Hospitalisation Details'!$A$1:$R$2344,15,0)</f>
        <v>tier - 3</v>
      </c>
      <c r="P1261" s="27" t="str">
        <f>VLOOKUP(A1261,'Hospitalisation Details'!$A$1:$R$2344,16,0)</f>
        <v>R1011</v>
      </c>
      <c r="Q1261" s="37">
        <f>VLOOKUP(A1261,'Hospitalisation Details'!$A$1:$R$2344,18,0)</f>
        <v>51.792592209939038</v>
      </c>
    </row>
    <row r="1262" spans="1:17" x14ac:dyDescent="0.25">
      <c r="A1262" s="27" t="s">
        <v>2522</v>
      </c>
      <c r="B1262" s="27" t="str">
        <f>VLOOKUP(A1262,'Customer Name'!A1261:E3596,4,0)</f>
        <v>Peter</v>
      </c>
      <c r="C1262" s="27">
        <f>VLOOKUP(A1262,Table7[#All],2,0)</f>
        <v>32.299999999999997</v>
      </c>
      <c r="D1262" s="27">
        <f>VLOOKUP(A1262,Table7[#All],3,0)</f>
        <v>10.54</v>
      </c>
      <c r="E1262" s="27" t="str">
        <f>VLOOKUP(A1262,Table7[#All],4,0)</f>
        <v>No</v>
      </c>
      <c r="F1262" s="27" t="str">
        <f>VLOOKUP(A1262,Table7[#All],5,0)</f>
        <v>No</v>
      </c>
      <c r="G1262" s="27" t="str">
        <f>VLOOKUP(A1262,Table7[#All],6,0)</f>
        <v>No</v>
      </c>
      <c r="H1262" s="27">
        <f>VLOOKUP(A1262,'Medical Examination'!A1261:M3596,11,0)</f>
        <v>0</v>
      </c>
      <c r="I1262" s="27" t="str">
        <f>VLOOKUP(A1262,'Medical Examination'!A1261:M3596,10,0)</f>
        <v>No</v>
      </c>
      <c r="J1262" s="27" t="str">
        <f>VLOOKUP(A1262,'Medical Examination'!A1261:M3596,12,0)</f>
        <v>Obesity</v>
      </c>
      <c r="K1262" s="27" t="str">
        <f>VLOOKUP(A1262,'Medical Examination'!A1261:M3596,13,0)</f>
        <v>Diabetes</v>
      </c>
      <c r="L1262" s="27" t="str">
        <f>VLOOKUP(A1262,'Hospitalisation Details'!A91:R2434,17,0)</f>
        <v>6-Sep-1974</v>
      </c>
      <c r="M1262" s="28">
        <f>VLOOKUP(A1262,'Hospitalisation Details'!$A$1:$R$2344,6,0)</f>
        <v>8765.25</v>
      </c>
      <c r="N1262" s="27" t="str">
        <f>VLOOKUP(A1262,'Hospitalisation Details'!$A$1:$R$2344,14,0)</f>
        <v>tier - 2</v>
      </c>
      <c r="O1262" s="27" t="str">
        <f>VLOOKUP(A1262,'Hospitalisation Details'!$A$1:$R$2344,15,0)</f>
        <v>tier - 3</v>
      </c>
      <c r="P1262" s="27" t="str">
        <f>VLOOKUP(A1262,'Hospitalisation Details'!$A$1:$R$2344,16,0)</f>
        <v>R1012</v>
      </c>
      <c r="Q1262" s="37">
        <f>VLOOKUP(A1262,'Hospitalisation Details'!$A$1:$R$2344,18,0)</f>
        <v>48.754243784908553</v>
      </c>
    </row>
    <row r="1263" spans="1:17" x14ac:dyDescent="0.25">
      <c r="A1263" s="27" t="s">
        <v>2524</v>
      </c>
      <c r="B1263" s="27" t="str">
        <f>VLOOKUP(A1263,'Customer Name'!A1262:E3597,4,0)</f>
        <v>Alicia</v>
      </c>
      <c r="C1263" s="27">
        <f>VLOOKUP(A1263,Table7[#All],2,0)</f>
        <v>23.94</v>
      </c>
      <c r="D1263" s="27">
        <f>VLOOKUP(A1263,Table7[#All],3,0)</f>
        <v>4.54</v>
      </c>
      <c r="E1263" s="27" t="str">
        <f>VLOOKUP(A1263,Table7[#All],4,0)</f>
        <v>yes</v>
      </c>
      <c r="F1263" s="27" t="str">
        <f>VLOOKUP(A1263,Table7[#All],5,0)</f>
        <v>No</v>
      </c>
      <c r="G1263" s="27" t="str">
        <f>VLOOKUP(A1263,Table7[#All],6,0)</f>
        <v>Yes</v>
      </c>
      <c r="H1263" s="27">
        <f>VLOOKUP(A1263,'Medical Examination'!A1262:M3597,11,0)</f>
        <v>1</v>
      </c>
      <c r="I1263" s="27" t="str">
        <f>VLOOKUP(A1263,'Medical Examination'!A1262:M3597,10,0)</f>
        <v>No</v>
      </c>
      <c r="J1263" s="27" t="str">
        <f>VLOOKUP(A1263,'Medical Examination'!A1262:M3597,12,0)</f>
        <v>Normal Weight</v>
      </c>
      <c r="K1263" s="27" t="str">
        <f>VLOOKUP(A1263,'Medical Examination'!A1262:M3597,13,0)</f>
        <v>Normal</v>
      </c>
      <c r="L1263" s="27" t="str">
        <f>VLOOKUP(A1263,'Hospitalisation Details'!A92:R2435,17,0)</f>
        <v>9-Sep-1969</v>
      </c>
      <c r="M1263" s="28">
        <f>VLOOKUP(A1263,'Hospitalisation Details'!$A$1:$R$2344,6,0)</f>
        <v>8760.1200000000008</v>
      </c>
      <c r="N1263" s="27" t="str">
        <f>VLOOKUP(A1263,'Hospitalisation Details'!$A$1:$R$2344,14,0)</f>
        <v>tier - 2</v>
      </c>
      <c r="O1263" s="27" t="str">
        <f>VLOOKUP(A1263,'Hospitalisation Details'!$A$1:$R$2344,15,0)</f>
        <v>tier - 1</v>
      </c>
      <c r="P1263" s="27" t="str">
        <f>VLOOKUP(A1263,'Hospitalisation Details'!$A$1:$R$2344,16,0)</f>
        <v>R1013</v>
      </c>
      <c r="Q1263" s="37">
        <f>VLOOKUP(A1263,'Hospitalisation Details'!$A$1:$R$2344,18,0)</f>
        <v>53.746017522899244</v>
      </c>
    </row>
    <row r="1264" spans="1:17" x14ac:dyDescent="0.25">
      <c r="A1264" s="27" t="s">
        <v>2526</v>
      </c>
      <c r="B1264" s="27" t="str">
        <f>VLOOKUP(A1264,'Customer Name'!A1263:E3598,4,0)</f>
        <v>Sarah K.</v>
      </c>
      <c r="C1264" s="27">
        <f>VLOOKUP(A1264,Table7[#All],2,0)</f>
        <v>46.4</v>
      </c>
      <c r="D1264" s="27">
        <f>VLOOKUP(A1264,Table7[#All],3,0)</f>
        <v>5.71</v>
      </c>
      <c r="E1264" s="27" t="str">
        <f>VLOOKUP(A1264,Table7[#All],4,0)</f>
        <v>No</v>
      </c>
      <c r="F1264" s="27" t="str">
        <f>VLOOKUP(A1264,Table7[#All],5,0)</f>
        <v>No</v>
      </c>
      <c r="G1264" s="27" t="str">
        <f>VLOOKUP(A1264,Table7[#All],6,0)</f>
        <v>No</v>
      </c>
      <c r="H1264" s="27">
        <f>VLOOKUP(A1264,'Medical Examination'!A1263:M3598,11,0)</f>
        <v>0</v>
      </c>
      <c r="I1264" s="27" t="str">
        <f>VLOOKUP(A1264,'Medical Examination'!A1263:M3598,10,0)</f>
        <v>No</v>
      </c>
      <c r="J1264" s="27" t="str">
        <f>VLOOKUP(A1264,'Medical Examination'!A1263:M3598,12,0)</f>
        <v>Obesity</v>
      </c>
      <c r="K1264" s="27" t="str">
        <f>VLOOKUP(A1264,'Medical Examination'!A1263:M3598,13,0)</f>
        <v>Prediabetes</v>
      </c>
      <c r="L1264" s="27" t="str">
        <f>VLOOKUP(A1264,'Hospitalisation Details'!A93:R2436,17,0)</f>
        <v>23-Aug-1999</v>
      </c>
      <c r="M1264" s="28">
        <f>VLOOKUP(A1264,'Hospitalisation Details'!$A$1:$R$2344,6,0)</f>
        <v>8747.68</v>
      </c>
      <c r="N1264" s="27" t="str">
        <f>VLOOKUP(A1264,'Hospitalisation Details'!$A$1:$R$2344,14,0)</f>
        <v>tier - 2</v>
      </c>
      <c r="O1264" s="27" t="str">
        <f>VLOOKUP(A1264,'Hospitalisation Details'!$A$1:$R$2344,15,0)</f>
        <v>tier - 3</v>
      </c>
      <c r="P1264" s="27" t="str">
        <f>VLOOKUP(A1264,'Hospitalisation Details'!$A$1:$R$2344,16,0)</f>
        <v>R1011</v>
      </c>
      <c r="Q1264" s="37">
        <f>VLOOKUP(A1264,'Hospitalisation Details'!$A$1:$R$2344,18,0)</f>
        <v>23.792574745372907</v>
      </c>
    </row>
    <row r="1265" spans="1:17" x14ac:dyDescent="0.25">
      <c r="A1265" s="27" t="s">
        <v>2528</v>
      </c>
      <c r="B1265" s="27" t="str">
        <f>VLOOKUP(A1265,'Customer Name'!A1264:E3599,4,0)</f>
        <v>Guomin</v>
      </c>
      <c r="C1265" s="27">
        <f>VLOOKUP(A1265,Table7[#All],2,0)</f>
        <v>40.375</v>
      </c>
      <c r="D1265" s="27">
        <f>VLOOKUP(A1265,Table7[#All],3,0)</f>
        <v>6.25</v>
      </c>
      <c r="E1265" s="27" t="str">
        <f>VLOOKUP(A1265,Table7[#All],4,0)</f>
        <v>yes</v>
      </c>
      <c r="F1265" s="27" t="str">
        <f>VLOOKUP(A1265,Table7[#All],5,0)</f>
        <v>No</v>
      </c>
      <c r="G1265" s="27" t="str">
        <f>VLOOKUP(A1265,Table7[#All],6,0)</f>
        <v>No</v>
      </c>
      <c r="H1265" s="27">
        <f>VLOOKUP(A1265,'Medical Examination'!A1264:M3599,11,0)</f>
        <v>0</v>
      </c>
      <c r="I1265" s="27" t="str">
        <f>VLOOKUP(A1265,'Medical Examination'!A1264:M3599,10,0)</f>
        <v>No</v>
      </c>
      <c r="J1265" s="27" t="str">
        <f>VLOOKUP(A1265,'Medical Examination'!A1264:M3599,12,0)</f>
        <v>Obesity</v>
      </c>
      <c r="K1265" s="27" t="str">
        <f>VLOOKUP(A1265,'Medical Examination'!A1264:M3599,13,0)</f>
        <v>Prediabetes</v>
      </c>
      <c r="L1265" s="27" t="str">
        <f>VLOOKUP(A1265,'Hospitalisation Details'!A94:R2437,17,0)</f>
        <v>17-Jun-1976</v>
      </c>
      <c r="M1265" s="28">
        <f>VLOOKUP(A1265,'Hospitalisation Details'!$A$1:$R$2344,6,0)</f>
        <v>8733.23</v>
      </c>
      <c r="N1265" s="27" t="str">
        <f>VLOOKUP(A1265,'Hospitalisation Details'!$A$1:$R$2344,14,0)</f>
        <v>tier - 2</v>
      </c>
      <c r="O1265" s="27" t="str">
        <f>VLOOKUP(A1265,'Hospitalisation Details'!$A$1:$R$2344,15,0)</f>
        <v>tier - 3</v>
      </c>
      <c r="P1265" s="27" t="str">
        <f>VLOOKUP(A1265,'Hospitalisation Details'!$A$1:$R$2344,16,0)</f>
        <v>R1012</v>
      </c>
      <c r="Q1265" s="37">
        <f>VLOOKUP(A1265,'Hospitalisation Details'!$A$1:$R$2344,18,0)</f>
        <v>46.973305954825463</v>
      </c>
    </row>
    <row r="1266" spans="1:17" x14ac:dyDescent="0.25">
      <c r="A1266" s="27" t="s">
        <v>2530</v>
      </c>
      <c r="B1266" s="27" t="str">
        <f>VLOOKUP(A1266,'Customer Name'!A1265:E3600,4,0)</f>
        <v>Javier</v>
      </c>
      <c r="C1266" s="27">
        <f>VLOOKUP(A1266,Table7[#All],2,0)</f>
        <v>28.7</v>
      </c>
      <c r="D1266" s="27">
        <f>VLOOKUP(A1266,Table7[#All],3,0)</f>
        <v>9.4700000000000006</v>
      </c>
      <c r="E1266" s="27" t="str">
        <f>VLOOKUP(A1266,Table7[#All],4,0)</f>
        <v>No</v>
      </c>
      <c r="F1266" s="27" t="str">
        <f>VLOOKUP(A1266,Table7[#All],5,0)</f>
        <v>No</v>
      </c>
      <c r="G1266" s="27" t="str">
        <f>VLOOKUP(A1266,Table7[#All],6,0)</f>
        <v>No</v>
      </c>
      <c r="H1266" s="27">
        <f>VLOOKUP(A1266,'Medical Examination'!A1265:M3600,11,0)</f>
        <v>2</v>
      </c>
      <c r="I1266" s="27" t="str">
        <f>VLOOKUP(A1266,'Medical Examination'!A1265:M3600,10,0)</f>
        <v>No</v>
      </c>
      <c r="J1266" s="27" t="str">
        <f>VLOOKUP(A1266,'Medical Examination'!A1265:M3600,12,0)</f>
        <v>Overweight</v>
      </c>
      <c r="K1266" s="27" t="str">
        <f>VLOOKUP(A1266,'Medical Examination'!A1265:M3600,13,0)</f>
        <v>Diabetes</v>
      </c>
      <c r="L1266" s="27" t="str">
        <f>VLOOKUP(A1266,'Hospitalisation Details'!A95:R2438,17,0)</f>
        <v>25-Jun-1973</v>
      </c>
      <c r="M1266" s="28">
        <f>VLOOKUP(A1266,'Hospitalisation Details'!$A$1:$R$2344,6,0)</f>
        <v>8703.4599999999991</v>
      </c>
      <c r="N1266" s="27" t="str">
        <f>VLOOKUP(A1266,'Hospitalisation Details'!$A$1:$R$2344,14,0)</f>
        <v>tier - 3</v>
      </c>
      <c r="O1266" s="27" t="str">
        <f>VLOOKUP(A1266,'Hospitalisation Details'!$A$1:$R$2344,15,0)</f>
        <v>tier - 3</v>
      </c>
      <c r="P1266" s="27" t="str">
        <f>VLOOKUP(A1266,'Hospitalisation Details'!$A$1:$R$2344,16,0)</f>
        <v>R1011</v>
      </c>
      <c r="Q1266" s="37">
        <f>VLOOKUP(A1266,'Hospitalisation Details'!$A$1:$R$2344,18,0)</f>
        <v>49.954098888709936</v>
      </c>
    </row>
    <row r="1267" spans="1:17" x14ac:dyDescent="0.25">
      <c r="A1267" s="27" t="s">
        <v>2532</v>
      </c>
      <c r="B1267" s="27" t="str">
        <f>VLOOKUP(A1267,'Customer Name'!A1266:E3601,4,0)</f>
        <v>Matt</v>
      </c>
      <c r="C1267" s="27">
        <f>VLOOKUP(A1267,Table7[#All],2,0)</f>
        <v>26.63</v>
      </c>
      <c r="D1267" s="27">
        <f>VLOOKUP(A1267,Table7[#All],3,0)</f>
        <v>5.7</v>
      </c>
      <c r="E1267" s="27" t="str">
        <f>VLOOKUP(A1267,Table7[#All],4,0)</f>
        <v>No</v>
      </c>
      <c r="F1267" s="27" t="str">
        <f>VLOOKUP(A1267,Table7[#All],5,0)</f>
        <v>No</v>
      </c>
      <c r="G1267" s="27" t="str">
        <f>VLOOKUP(A1267,Table7[#All],6,0)</f>
        <v>No</v>
      </c>
      <c r="H1267" s="27">
        <f>VLOOKUP(A1267,'Medical Examination'!A1266:M3601,11,0)</f>
        <v>0</v>
      </c>
      <c r="I1267" s="27" t="str">
        <f>VLOOKUP(A1267,'Medical Examination'!A1266:M3601,10,0)</f>
        <v>No</v>
      </c>
      <c r="J1267" s="27" t="str">
        <f>VLOOKUP(A1267,'Medical Examination'!A1266:M3601,12,0)</f>
        <v>Overweight</v>
      </c>
      <c r="K1267" s="27" t="str">
        <f>VLOOKUP(A1267,'Medical Examination'!A1266:M3601,13,0)</f>
        <v>Prediabetes</v>
      </c>
      <c r="L1267" s="27" t="str">
        <f>VLOOKUP(A1267,'Hospitalisation Details'!A96:R2439,17,0)</f>
        <v>28-Oct-1980</v>
      </c>
      <c r="M1267" s="28">
        <f>VLOOKUP(A1267,'Hospitalisation Details'!$A$1:$R$2344,6,0)</f>
        <v>8701.84</v>
      </c>
      <c r="N1267" s="27" t="str">
        <f>VLOOKUP(A1267,'Hospitalisation Details'!$A$1:$R$2344,14,0)</f>
        <v>tier - 2</v>
      </c>
      <c r="O1267" s="27" t="str">
        <f>VLOOKUP(A1267,'Hospitalisation Details'!$A$1:$R$2344,15,0)</f>
        <v>tier - 3</v>
      </c>
      <c r="P1267" s="27" t="str">
        <f>VLOOKUP(A1267,'Hospitalisation Details'!$A$1:$R$2344,16,0)</f>
        <v>R1021</v>
      </c>
      <c r="Q1267" s="37">
        <f>VLOOKUP(A1267,'Hospitalisation Details'!$A$1:$R$2344,18,0)</f>
        <v>42.609171800136892</v>
      </c>
    </row>
    <row r="1268" spans="1:17" x14ac:dyDescent="0.25">
      <c r="A1268" s="27" t="s">
        <v>2534</v>
      </c>
      <c r="B1268" s="27" t="str">
        <f>VLOOKUP(A1268,'Customer Name'!A1267:E3602,4,0)</f>
        <v>Thomas S</v>
      </c>
      <c r="C1268" s="27">
        <f>VLOOKUP(A1268,Table7[#All],2,0)</f>
        <v>22.515000000000001</v>
      </c>
      <c r="D1268" s="27">
        <f>VLOOKUP(A1268,Table7[#All],3,0)</f>
        <v>11.18</v>
      </c>
      <c r="E1268" s="27" t="str">
        <f>VLOOKUP(A1268,Table7[#All],4,0)</f>
        <v>No</v>
      </c>
      <c r="F1268" s="27" t="str">
        <f>VLOOKUP(A1268,Table7[#All],5,0)</f>
        <v>No</v>
      </c>
      <c r="G1268" s="27" t="str">
        <f>VLOOKUP(A1268,Table7[#All],6,0)</f>
        <v>No</v>
      </c>
      <c r="H1268" s="27">
        <f>VLOOKUP(A1268,'Medical Examination'!A1267:M3602,11,0)</f>
        <v>2</v>
      </c>
      <c r="I1268" s="27" t="str">
        <f>VLOOKUP(A1268,'Medical Examination'!A1267:M3602,10,0)</f>
        <v>No</v>
      </c>
      <c r="J1268" s="27" t="str">
        <f>VLOOKUP(A1268,'Medical Examination'!A1267:M3602,12,0)</f>
        <v>Normal Weight</v>
      </c>
      <c r="K1268" s="27" t="str">
        <f>VLOOKUP(A1268,'Medical Examination'!A1267:M3602,13,0)</f>
        <v>Diabetes</v>
      </c>
      <c r="L1268" s="27" t="str">
        <f>VLOOKUP(A1268,'Hospitalisation Details'!A97:R2440,17,0)</f>
        <v>11-Oct-1973</v>
      </c>
      <c r="M1268" s="28">
        <f>VLOOKUP(A1268,'Hospitalisation Details'!$A$1:$R$2344,6,0)</f>
        <v>8688.86</v>
      </c>
      <c r="N1268" s="27" t="str">
        <f>VLOOKUP(A1268,'Hospitalisation Details'!$A$1:$R$2344,14,0)</f>
        <v>tier - 2</v>
      </c>
      <c r="O1268" s="27" t="str">
        <f>VLOOKUP(A1268,'Hospitalisation Details'!$A$1:$R$2344,15,0)</f>
        <v>tier - 1</v>
      </c>
      <c r="P1268" s="27" t="str">
        <f>VLOOKUP(A1268,'Hospitalisation Details'!$A$1:$R$2344,16,0)</f>
        <v>R1017</v>
      </c>
      <c r="Q1268" s="37">
        <f>VLOOKUP(A1268,'Hospitalisation Details'!$A$1:$R$2344,18,0)</f>
        <v>49.658399098083429</v>
      </c>
    </row>
    <row r="1269" spans="1:17" x14ac:dyDescent="0.25">
      <c r="A1269" s="27" t="s">
        <v>2536</v>
      </c>
      <c r="B1269" s="27" t="str">
        <f>VLOOKUP(A1269,'Customer Name'!A1268:E3603,4,0)</f>
        <v>Martha Patricia</v>
      </c>
      <c r="C1269" s="27">
        <f>VLOOKUP(A1269,Table7[#All],2,0)</f>
        <v>36.575000000000003</v>
      </c>
      <c r="D1269" s="27">
        <f>VLOOKUP(A1269,Table7[#All],3,0)</f>
        <v>10.98</v>
      </c>
      <c r="E1269" s="27" t="str">
        <f>VLOOKUP(A1269,Table7[#All],4,0)</f>
        <v>No</v>
      </c>
      <c r="F1269" s="27" t="str">
        <f>VLOOKUP(A1269,Table7[#All],5,0)</f>
        <v>No</v>
      </c>
      <c r="G1269" s="27" t="str">
        <f>VLOOKUP(A1269,Table7[#All],6,0)</f>
        <v>No</v>
      </c>
      <c r="H1269" s="27">
        <f>VLOOKUP(A1269,'Medical Examination'!A1268:M3603,11,0)</f>
        <v>0</v>
      </c>
      <c r="I1269" s="27" t="str">
        <f>VLOOKUP(A1269,'Medical Examination'!A1268:M3603,10,0)</f>
        <v>No</v>
      </c>
      <c r="J1269" s="27" t="str">
        <f>VLOOKUP(A1269,'Medical Examination'!A1268:M3603,12,0)</f>
        <v>Obesity</v>
      </c>
      <c r="K1269" s="27" t="str">
        <f>VLOOKUP(A1269,'Medical Examination'!A1268:M3603,13,0)</f>
        <v>Diabetes</v>
      </c>
      <c r="L1269" s="27" t="str">
        <f>VLOOKUP(A1269,'Hospitalisation Details'!A98:R2441,17,0)</f>
        <v>16-Aug-1974</v>
      </c>
      <c r="M1269" s="28">
        <f>VLOOKUP(A1269,'Hospitalisation Details'!$A$1:$R$2344,6,0)</f>
        <v>8671.19</v>
      </c>
      <c r="N1269" s="27" t="str">
        <f>VLOOKUP(A1269,'Hospitalisation Details'!$A$1:$R$2344,14,0)</f>
        <v>tier - 2</v>
      </c>
      <c r="O1269" s="27" t="str">
        <f>VLOOKUP(A1269,'Hospitalisation Details'!$A$1:$R$2344,15,0)</f>
        <v>tier - 1</v>
      </c>
      <c r="P1269" s="27" t="str">
        <f>VLOOKUP(A1269,'Hospitalisation Details'!$A$1:$R$2344,16,0)</f>
        <v>R1012</v>
      </c>
      <c r="Q1269" s="38">
        <f>VLOOKUP(A1269,'Hospitalisation Details'!$A$1:$R$2344,18,0)</f>
        <v>48.811740225605078</v>
      </c>
    </row>
    <row r="1270" spans="1:17" x14ac:dyDescent="0.25">
      <c r="A1270" s="27" t="s">
        <v>2538</v>
      </c>
      <c r="B1270" s="27" t="str">
        <f>VLOOKUP(A1270,'Customer Name'!A1269:E3604,4,0)</f>
        <v>Alicia</v>
      </c>
      <c r="C1270" s="27">
        <f>VLOOKUP(A1270,Table7[#All],2,0)</f>
        <v>23.66</v>
      </c>
      <c r="D1270" s="27">
        <f>VLOOKUP(A1270,Table7[#All],3,0)</f>
        <v>5.1100000000000003</v>
      </c>
      <c r="E1270" s="27" t="str">
        <f>VLOOKUP(A1270,Table7[#All],4,0)</f>
        <v>yes</v>
      </c>
      <c r="F1270" s="27" t="str">
        <f>VLOOKUP(A1270,Table7[#All],5,0)</f>
        <v>No</v>
      </c>
      <c r="G1270" s="27" t="str">
        <f>VLOOKUP(A1270,Table7[#All],6,0)</f>
        <v>Yes</v>
      </c>
      <c r="H1270" s="27">
        <f>VLOOKUP(A1270,'Medical Examination'!A1269:M3604,11,0)</f>
        <v>1</v>
      </c>
      <c r="I1270" s="27" t="str">
        <f>VLOOKUP(A1270,'Medical Examination'!A1269:M3604,10,0)</f>
        <v>No</v>
      </c>
      <c r="J1270" s="27" t="str">
        <f>VLOOKUP(A1270,'Medical Examination'!A1269:M3604,12,0)</f>
        <v>Normal Weight</v>
      </c>
      <c r="K1270" s="27" t="str">
        <f>VLOOKUP(A1270,'Medical Examination'!A1269:M3604,13,0)</f>
        <v>Normal</v>
      </c>
      <c r="L1270" s="27" t="str">
        <f>VLOOKUP(A1270,'Hospitalisation Details'!A99:R2442,17,0)</f>
        <v>10-Aug-1969</v>
      </c>
      <c r="M1270" s="28">
        <f>VLOOKUP(A1270,'Hospitalisation Details'!$A$1:$R$2344,6,0)</f>
        <v>8665.14</v>
      </c>
      <c r="N1270" s="27" t="str">
        <f>VLOOKUP(A1270,'Hospitalisation Details'!$A$1:$R$2344,14,0)</f>
        <v>tier - 2</v>
      </c>
      <c r="O1270" s="27" t="str">
        <f>VLOOKUP(A1270,'Hospitalisation Details'!$A$1:$R$2344,15,0)</f>
        <v>tier - 3</v>
      </c>
      <c r="P1270" s="27" t="str">
        <f>VLOOKUP(A1270,'Hospitalisation Details'!$A$1:$R$2344,16,0)</f>
        <v>R1013</v>
      </c>
      <c r="Q1270" s="38">
        <f>VLOOKUP(A1270,'Hospitalisation Details'!$A$1:$R$2344,18,0)</f>
        <v>53.828156113102345</v>
      </c>
    </row>
    <row r="1271" spans="1:17" x14ac:dyDescent="0.25">
      <c r="A1271" s="27" t="s">
        <v>2540</v>
      </c>
      <c r="B1271" s="27" t="str">
        <f>VLOOKUP(A1271,'Customer Name'!A1270:E3605,4,0)</f>
        <v>Jennifer V.</v>
      </c>
      <c r="C1271" s="27">
        <f>VLOOKUP(A1271,Table7[#All],2,0)</f>
        <v>18.62</v>
      </c>
      <c r="D1271" s="27">
        <f>VLOOKUP(A1271,Table7[#All],3,0)</f>
        <v>10.24</v>
      </c>
      <c r="E1271" s="27" t="str">
        <f>VLOOKUP(A1271,Table7[#All],4,0)</f>
        <v>No</v>
      </c>
      <c r="F1271" s="27" t="str">
        <f>VLOOKUP(A1271,Table7[#All],5,0)</f>
        <v>No</v>
      </c>
      <c r="G1271" s="27" t="str">
        <f>VLOOKUP(A1271,Table7[#All],6,0)</f>
        <v>No</v>
      </c>
      <c r="H1271" s="27">
        <f>VLOOKUP(A1271,'Medical Examination'!A1270:M3605,11,0)</f>
        <v>0</v>
      </c>
      <c r="I1271" s="27" t="str">
        <f>VLOOKUP(A1271,'Medical Examination'!A1270:M3605,10,0)</f>
        <v>No</v>
      </c>
      <c r="J1271" s="27" t="str">
        <f>VLOOKUP(A1271,'Medical Examination'!A1270:M3605,12,0)</f>
        <v>Normal Weight</v>
      </c>
      <c r="K1271" s="27" t="str">
        <f>VLOOKUP(A1271,'Medical Examination'!A1270:M3605,13,0)</f>
        <v>Diabetes</v>
      </c>
      <c r="L1271" s="27" t="str">
        <f>VLOOKUP(A1271,'Hospitalisation Details'!A100:R2443,17,0)</f>
        <v>21-Oct-1965</v>
      </c>
      <c r="M1271" s="28">
        <f>VLOOKUP(A1271,'Hospitalisation Details'!$A$1:$R$2344,6,0)</f>
        <v>8665.09</v>
      </c>
      <c r="N1271" s="27" t="str">
        <f>VLOOKUP(A1271,'Hospitalisation Details'!$A$1:$R$2344,14,0)</f>
        <v>tier - 3</v>
      </c>
      <c r="O1271" s="27" t="str">
        <f>VLOOKUP(A1271,'Hospitalisation Details'!$A$1:$R$2344,15,0)</f>
        <v>tier - 2</v>
      </c>
      <c r="P1271" s="27" t="str">
        <f>VLOOKUP(A1271,'Hospitalisation Details'!$A$1:$R$2344,16,0)</f>
        <v>R1012</v>
      </c>
      <c r="Q1271" s="38">
        <f>VLOOKUP(A1271,'Hospitalisation Details'!$A$1:$R$2344,18,0)</f>
        <v>57.631026961807969</v>
      </c>
    </row>
    <row r="1272" spans="1:17" x14ac:dyDescent="0.25">
      <c r="A1272" s="27" t="s">
        <v>2542</v>
      </c>
      <c r="B1272" s="27" t="str">
        <f>VLOOKUP(A1272,'Customer Name'!A1271:E3606,4,0)</f>
        <v>Michael W.</v>
      </c>
      <c r="C1272" s="27">
        <f>VLOOKUP(A1272,Table7[#All],2,0)</f>
        <v>19.190000000000001</v>
      </c>
      <c r="D1272" s="27">
        <f>VLOOKUP(A1272,Table7[#All],3,0)</f>
        <v>7.71</v>
      </c>
      <c r="E1272" s="27" t="str">
        <f>VLOOKUP(A1272,Table7[#All],4,0)</f>
        <v>yes</v>
      </c>
      <c r="F1272" s="27" t="str">
        <f>VLOOKUP(A1272,Table7[#All],5,0)</f>
        <v>No</v>
      </c>
      <c r="G1272" s="27" t="str">
        <f>VLOOKUP(A1272,Table7[#All],6,0)</f>
        <v>No</v>
      </c>
      <c r="H1272" s="27">
        <f>VLOOKUP(A1272,'Medical Examination'!A1271:M3606,11,0)</f>
        <v>1</v>
      </c>
      <c r="I1272" s="27" t="str">
        <f>VLOOKUP(A1272,'Medical Examination'!A1271:M3606,10,0)</f>
        <v>No</v>
      </c>
      <c r="J1272" s="27" t="str">
        <f>VLOOKUP(A1272,'Medical Examination'!A1271:M3606,12,0)</f>
        <v>Normal Weight</v>
      </c>
      <c r="K1272" s="27" t="str">
        <f>VLOOKUP(A1272,'Medical Examination'!A1271:M3606,13,0)</f>
        <v>Diabetes</v>
      </c>
      <c r="L1272" s="27" t="str">
        <f>VLOOKUP(A1272,'Hospitalisation Details'!A101:R2444,17,0)</f>
        <v>3-Aug-1975</v>
      </c>
      <c r="M1272" s="28">
        <f>VLOOKUP(A1272,'Hospitalisation Details'!$A$1:$R$2344,6,0)</f>
        <v>8627.5400000000009</v>
      </c>
      <c r="N1272" s="27" t="str">
        <f>VLOOKUP(A1272,'Hospitalisation Details'!$A$1:$R$2344,14,0)</f>
        <v>tier - 2</v>
      </c>
      <c r="O1272" s="27" t="str">
        <f>VLOOKUP(A1272,'Hospitalisation Details'!$A$1:$R$2344,15,0)</f>
        <v>tier - 2</v>
      </c>
      <c r="P1272" s="27" t="str">
        <f>VLOOKUP(A1272,'Hospitalisation Details'!$A$1:$R$2344,16,0)</f>
        <v>R1017</v>
      </c>
      <c r="Q1272" s="38">
        <f>VLOOKUP(A1272,'Hospitalisation Details'!$A$1:$R$2344,18,0)</f>
        <v>47.847348717662179</v>
      </c>
    </row>
    <row r="1273" spans="1:17" x14ac:dyDescent="0.25">
      <c r="A1273" s="27" t="s">
        <v>2544</v>
      </c>
      <c r="B1273" s="27" t="str">
        <f>VLOOKUP(A1273,'Customer Name'!A1272:E3607,4,0)</f>
        <v>Eddie C</v>
      </c>
      <c r="C1273" s="27">
        <f>VLOOKUP(A1273,Table7[#All],2,0)</f>
        <v>27.5</v>
      </c>
      <c r="D1273" s="27">
        <f>VLOOKUP(A1273,Table7[#All],3,0)</f>
        <v>6.03</v>
      </c>
      <c r="E1273" s="27" t="str">
        <f>VLOOKUP(A1273,Table7[#All],4,0)</f>
        <v>No</v>
      </c>
      <c r="F1273" s="27" t="str">
        <f>VLOOKUP(A1273,Table7[#All],5,0)</f>
        <v>No</v>
      </c>
      <c r="G1273" s="27" t="str">
        <f>VLOOKUP(A1273,Table7[#All],6,0)</f>
        <v>No</v>
      </c>
      <c r="H1273" s="27">
        <f>VLOOKUP(A1273,'Medical Examination'!A1272:M3607,11,0)</f>
        <v>0</v>
      </c>
      <c r="I1273" s="27" t="str">
        <f>VLOOKUP(A1273,'Medical Examination'!A1272:M3607,10,0)</f>
        <v>No</v>
      </c>
      <c r="J1273" s="27" t="str">
        <f>VLOOKUP(A1273,'Medical Examination'!A1272:M3607,12,0)</f>
        <v>Overweight</v>
      </c>
      <c r="K1273" s="27" t="str">
        <f>VLOOKUP(A1273,'Medical Examination'!A1272:M3607,13,0)</f>
        <v>Prediabetes</v>
      </c>
      <c r="L1273" s="27" t="str">
        <f>VLOOKUP(A1273,'Hospitalisation Details'!A102:R2445,17,0)</f>
        <v>2-Sep-1977</v>
      </c>
      <c r="M1273" s="28">
        <f>VLOOKUP(A1273,'Hospitalisation Details'!$A$1:$R$2344,6,0)</f>
        <v>8615.2999999999993</v>
      </c>
      <c r="N1273" s="27" t="str">
        <f>VLOOKUP(A1273,'Hospitalisation Details'!$A$1:$R$2344,14,0)</f>
        <v>tier - 2</v>
      </c>
      <c r="O1273" s="27" t="str">
        <f>VLOOKUP(A1273,'Hospitalisation Details'!$A$1:$R$2344,15,0)</f>
        <v>tier - 3</v>
      </c>
      <c r="P1273" s="27" t="str">
        <f>VLOOKUP(A1273,'Hospitalisation Details'!$A$1:$R$2344,16,0)</f>
        <v>R1011</v>
      </c>
      <c r="Q1273" s="38">
        <f>VLOOKUP(A1273,'Hospitalisation Details'!$A$1:$R$2344,18,0)</f>
        <v>45.765175346615401</v>
      </c>
    </row>
    <row r="1274" spans="1:17" x14ac:dyDescent="0.25">
      <c r="A1274" s="27" t="s">
        <v>2546</v>
      </c>
      <c r="B1274" s="27" t="str">
        <f>VLOOKUP(A1274,'Customer Name'!A1273:E3608,4,0)</f>
        <v>Maxime M</v>
      </c>
      <c r="C1274" s="27">
        <f>VLOOKUP(A1274,Table7[#All],2,0)</f>
        <v>27.36</v>
      </c>
      <c r="D1274" s="27">
        <f>VLOOKUP(A1274,Table7[#All],3,0)</f>
        <v>5.96</v>
      </c>
      <c r="E1274" s="27" t="str">
        <f>VLOOKUP(A1274,Table7[#All],4,0)</f>
        <v>No</v>
      </c>
      <c r="F1274" s="27" t="str">
        <f>VLOOKUP(A1274,Table7[#All],5,0)</f>
        <v>No</v>
      </c>
      <c r="G1274" s="27" t="str">
        <f>VLOOKUP(A1274,Table7[#All],6,0)</f>
        <v>Yes</v>
      </c>
      <c r="H1274" s="27">
        <f>VLOOKUP(A1274,'Medical Examination'!A1273:M3608,11,0)</f>
        <v>1</v>
      </c>
      <c r="I1274" s="27" t="str">
        <f>VLOOKUP(A1274,'Medical Examination'!A1273:M3608,10,0)</f>
        <v>No</v>
      </c>
      <c r="J1274" s="27" t="str">
        <f>VLOOKUP(A1274,'Medical Examination'!A1273:M3608,12,0)</f>
        <v>Overweight</v>
      </c>
      <c r="K1274" s="27" t="str">
        <f>VLOOKUP(A1274,'Medical Examination'!A1273:M3608,13,0)</f>
        <v>Prediabetes</v>
      </c>
      <c r="L1274" s="27" t="str">
        <f>VLOOKUP(A1274,'Hospitalisation Details'!A103:R2446,17,0)</f>
        <v>17-Jul-1979</v>
      </c>
      <c r="M1274" s="28">
        <f>VLOOKUP(A1274,'Hospitalisation Details'!$A$1:$R$2344,6,0)</f>
        <v>8606.2199999999993</v>
      </c>
      <c r="N1274" s="27" t="str">
        <f>VLOOKUP(A1274,'Hospitalisation Details'!$A$1:$R$2344,14,0)</f>
        <v>tier - 1</v>
      </c>
      <c r="O1274" s="27" t="str">
        <f>VLOOKUP(A1274,'Hospitalisation Details'!$A$1:$R$2344,15,0)</f>
        <v>tier - 2</v>
      </c>
      <c r="P1274" s="27" t="str">
        <f>VLOOKUP(A1274,'Hospitalisation Details'!$A$1:$R$2344,16,0)</f>
        <v>R1014</v>
      </c>
      <c r="Q1274" s="38">
        <f>VLOOKUP(A1274,'Hospitalisation Details'!$A$1:$R$2344,18,0)</f>
        <v>43.893891457775609</v>
      </c>
    </row>
    <row r="1275" spans="1:17" x14ac:dyDescent="0.25">
      <c r="A1275" s="27" t="s">
        <v>2548</v>
      </c>
      <c r="B1275" s="27" t="str">
        <f>VLOOKUP(A1275,'Customer Name'!A1274:E3609,4,0)</f>
        <v>Mark D</v>
      </c>
      <c r="C1275" s="27">
        <f>VLOOKUP(A1275,Table7[#All],2,0)</f>
        <v>20.350000000000001</v>
      </c>
      <c r="D1275" s="27">
        <f>VLOOKUP(A1275,Table7[#All],3,0)</f>
        <v>4.16</v>
      </c>
      <c r="E1275" s="27" t="str">
        <f>VLOOKUP(A1275,Table7[#All],4,0)</f>
        <v>No</v>
      </c>
      <c r="F1275" s="27" t="str">
        <f>VLOOKUP(A1275,Table7[#All],5,0)</f>
        <v>No</v>
      </c>
      <c r="G1275" s="27" t="str">
        <f>VLOOKUP(A1275,Table7[#All],6,0)</f>
        <v>No</v>
      </c>
      <c r="H1275" s="27">
        <f>VLOOKUP(A1275,'Medical Examination'!A1274:M3609,11,0)</f>
        <v>0</v>
      </c>
      <c r="I1275" s="27" t="str">
        <f>VLOOKUP(A1275,'Medical Examination'!A1274:M3609,10,0)</f>
        <v>No</v>
      </c>
      <c r="J1275" s="27" t="str">
        <f>VLOOKUP(A1275,'Medical Examination'!A1274:M3609,12,0)</f>
        <v>Normal Weight</v>
      </c>
      <c r="K1275" s="27" t="str">
        <f>VLOOKUP(A1275,'Medical Examination'!A1274:M3609,13,0)</f>
        <v>Normal</v>
      </c>
      <c r="L1275" s="27" t="str">
        <f>VLOOKUP(A1275,'Hospitalisation Details'!A104:R2447,17,0)</f>
        <v>15-Oct-1977</v>
      </c>
      <c r="M1275" s="28">
        <f>VLOOKUP(A1275,'Hospitalisation Details'!$A$1:$R$2344,6,0)</f>
        <v>8605.36</v>
      </c>
      <c r="N1275" s="27" t="str">
        <f>VLOOKUP(A1275,'Hospitalisation Details'!$A$1:$R$2344,14,0)</f>
        <v>tier - 2</v>
      </c>
      <c r="O1275" s="27" t="str">
        <f>VLOOKUP(A1275,'Hospitalisation Details'!$A$1:$R$2344,15,0)</f>
        <v>tier - 2</v>
      </c>
      <c r="P1275" s="27" t="str">
        <f>VLOOKUP(A1275,'Hospitalisation Details'!$A$1:$R$2344,16,0)</f>
        <v>R1013</v>
      </c>
      <c r="Q1275" s="38">
        <f>VLOOKUP(A1275,'Hospitalisation Details'!$A$1:$R$2344,18,0)</f>
        <v>45.647442619130835</v>
      </c>
    </row>
    <row r="1276" spans="1:17" x14ac:dyDescent="0.25">
      <c r="A1276" s="27" t="s">
        <v>2550</v>
      </c>
      <c r="B1276" s="27" t="str">
        <f>VLOOKUP(A1276,'Customer Name'!A1275:E3610,4,0)</f>
        <v>Adam</v>
      </c>
      <c r="C1276" s="27">
        <f>VLOOKUP(A1276,Table7[#All],2,0)</f>
        <v>24.035</v>
      </c>
      <c r="D1276" s="27">
        <f>VLOOKUP(A1276,Table7[#All],3,0)</f>
        <v>6.11</v>
      </c>
      <c r="E1276" s="27" t="str">
        <f>VLOOKUP(A1276,Table7[#All],4,0)</f>
        <v>No</v>
      </c>
      <c r="F1276" s="27" t="str">
        <f>VLOOKUP(A1276,Table7[#All],5,0)</f>
        <v>No</v>
      </c>
      <c r="G1276" s="27" t="str">
        <f>VLOOKUP(A1276,Table7[#All],6,0)</f>
        <v>No</v>
      </c>
      <c r="H1276" s="27">
        <f>VLOOKUP(A1276,'Medical Examination'!A1275:M3610,11,0)</f>
        <v>0</v>
      </c>
      <c r="I1276" s="27" t="str">
        <f>VLOOKUP(A1276,'Medical Examination'!A1275:M3610,10,0)</f>
        <v>No</v>
      </c>
      <c r="J1276" s="27" t="str">
        <f>VLOOKUP(A1276,'Medical Examination'!A1275:M3610,12,0)</f>
        <v>Normal Weight</v>
      </c>
      <c r="K1276" s="27" t="str">
        <f>VLOOKUP(A1276,'Medical Examination'!A1275:M3610,13,0)</f>
        <v>Prediabetes</v>
      </c>
      <c r="L1276" s="27" t="str">
        <f>VLOOKUP(A1276,'Hospitalisation Details'!A105:R2448,17,0)</f>
        <v>12-Nov-1977</v>
      </c>
      <c r="M1276" s="28">
        <f>VLOOKUP(A1276,'Hospitalisation Details'!$A$1:$R$2344,6,0)</f>
        <v>8604.48</v>
      </c>
      <c r="N1276" s="27" t="str">
        <f>VLOOKUP(A1276,'Hospitalisation Details'!$A$1:$R$2344,14,0)</f>
        <v>tier - 3</v>
      </c>
      <c r="O1276" s="27" t="str">
        <f>VLOOKUP(A1276,'Hospitalisation Details'!$A$1:$R$2344,15,0)</f>
        <v>tier - 2</v>
      </c>
      <c r="P1276" s="27" t="str">
        <f>VLOOKUP(A1276,'Hospitalisation Details'!$A$1:$R$2344,16,0)</f>
        <v>R1016</v>
      </c>
      <c r="Q1276" s="38">
        <f>VLOOKUP(A1276,'Hospitalisation Details'!$A$1:$R$2344,18,0)</f>
        <v>45.570779447745544</v>
      </c>
    </row>
    <row r="1277" spans="1:17" x14ac:dyDescent="0.25">
      <c r="A1277" s="27" t="s">
        <v>2552</v>
      </c>
      <c r="B1277" s="27" t="str">
        <f>VLOOKUP(A1277,'Customer Name'!A1276:E3611,4,0)</f>
        <v>Justin M</v>
      </c>
      <c r="C1277" s="27">
        <f>VLOOKUP(A1277,Table7[#All],2,0)</f>
        <v>23.56</v>
      </c>
      <c r="D1277" s="27">
        <f>VLOOKUP(A1277,Table7[#All],3,0)</f>
        <v>5.97</v>
      </c>
      <c r="E1277" s="27" t="str">
        <f>VLOOKUP(A1277,Table7[#All],4,0)</f>
        <v>No</v>
      </c>
      <c r="F1277" s="27" t="str">
        <f>VLOOKUP(A1277,Table7[#All],5,0)</f>
        <v>No</v>
      </c>
      <c r="G1277" s="27" t="str">
        <f>VLOOKUP(A1277,Table7[#All],6,0)</f>
        <v>No</v>
      </c>
      <c r="H1277" s="27">
        <f>VLOOKUP(A1277,'Medical Examination'!A1276:M3611,11,0)</f>
        <v>0</v>
      </c>
      <c r="I1277" s="27" t="str">
        <f>VLOOKUP(A1277,'Medical Examination'!A1276:M3611,10,0)</f>
        <v>No</v>
      </c>
      <c r="J1277" s="27" t="str">
        <f>VLOOKUP(A1277,'Medical Examination'!A1276:M3611,12,0)</f>
        <v>Normal Weight</v>
      </c>
      <c r="K1277" s="27" t="str">
        <f>VLOOKUP(A1277,'Medical Examination'!A1276:M3611,13,0)</f>
        <v>Prediabetes</v>
      </c>
      <c r="L1277" s="27" t="str">
        <f>VLOOKUP(A1277,'Hospitalisation Details'!A106:R2449,17,0)</f>
        <v>24-Sep-1977</v>
      </c>
      <c r="M1277" s="28">
        <f>VLOOKUP(A1277,'Hospitalisation Details'!$A$1:$R$2344,6,0)</f>
        <v>8603.82</v>
      </c>
      <c r="N1277" s="27" t="str">
        <f>VLOOKUP(A1277,'Hospitalisation Details'!$A$1:$R$2344,14,0)</f>
        <v>tier - 2</v>
      </c>
      <c r="O1277" s="27" t="str">
        <f>VLOOKUP(A1277,'Hospitalisation Details'!$A$1:$R$2344,15,0)</f>
        <v>tier - 1</v>
      </c>
      <c r="P1277" s="27" t="str">
        <f>VLOOKUP(A1277,'Hospitalisation Details'!$A$1:$R$2344,16,0)</f>
        <v>R1019</v>
      </c>
      <c r="Q1277" s="38">
        <f>VLOOKUP(A1277,'Hospitalisation Details'!$A$1:$R$2344,18,0)</f>
        <v>45.704939997669811</v>
      </c>
    </row>
    <row r="1278" spans="1:17" x14ac:dyDescent="0.25">
      <c r="A1278" s="27" t="s">
        <v>2554</v>
      </c>
      <c r="B1278" s="27" t="str">
        <f>VLOOKUP(A1278,'Customer Name'!A1277:E3612,4,0)</f>
        <v>Svetlana V.</v>
      </c>
      <c r="C1278" s="27">
        <f>VLOOKUP(A1278,Table7[#All],2,0)</f>
        <v>27.17</v>
      </c>
      <c r="D1278" s="27">
        <f>VLOOKUP(A1278,Table7[#All],3,0)</f>
        <v>10.81</v>
      </c>
      <c r="E1278" s="27" t="str">
        <f>VLOOKUP(A1278,Table7[#All],4,0)</f>
        <v>No</v>
      </c>
      <c r="F1278" s="27" t="str">
        <f>VLOOKUP(A1278,Table7[#All],5,0)</f>
        <v>No</v>
      </c>
      <c r="G1278" s="27" t="str">
        <f>VLOOKUP(A1278,Table7[#All],6,0)</f>
        <v>No</v>
      </c>
      <c r="H1278" s="27">
        <f>VLOOKUP(A1278,'Medical Examination'!A1277:M3612,11,0)</f>
        <v>2</v>
      </c>
      <c r="I1278" s="27" t="str">
        <f>VLOOKUP(A1278,'Medical Examination'!A1277:M3612,10,0)</f>
        <v>No</v>
      </c>
      <c r="J1278" s="27" t="str">
        <f>VLOOKUP(A1278,'Medical Examination'!A1277:M3612,12,0)</f>
        <v>Overweight</v>
      </c>
      <c r="K1278" s="27" t="str">
        <f>VLOOKUP(A1278,'Medical Examination'!A1277:M3612,13,0)</f>
        <v>Diabetes</v>
      </c>
      <c r="L1278" s="27" t="str">
        <f>VLOOKUP(A1278,'Hospitalisation Details'!A107:R2450,17,0)</f>
        <v>11-Jul-1973</v>
      </c>
      <c r="M1278" s="28">
        <f>VLOOKUP(A1278,'Hospitalisation Details'!$A$1:$R$2344,6,0)</f>
        <v>8601.33</v>
      </c>
      <c r="N1278" s="27" t="str">
        <f>VLOOKUP(A1278,'Hospitalisation Details'!$A$1:$R$2344,14,0)</f>
        <v>tier - 2</v>
      </c>
      <c r="O1278" s="27" t="str">
        <f>VLOOKUP(A1278,'Hospitalisation Details'!$A$1:$R$2344,15,0)</f>
        <v>tier - 1</v>
      </c>
      <c r="P1278" s="27" t="str">
        <f>VLOOKUP(A1278,'Hospitalisation Details'!$A$1:$R$2344,16,0)</f>
        <v>R1013</v>
      </c>
      <c r="Q1278" s="38">
        <f>VLOOKUP(A1278,'Hospitalisation Details'!$A$1:$R$2344,18,0)</f>
        <v>49.910291512320825</v>
      </c>
    </row>
    <row r="1279" spans="1:17" x14ac:dyDescent="0.25">
      <c r="A1279" s="27" t="s">
        <v>2556</v>
      </c>
      <c r="B1279" s="27" t="str">
        <f>VLOOKUP(A1279,'Customer Name'!A1278:E3613,4,0)</f>
        <v>Jana L</v>
      </c>
      <c r="C1279" s="27">
        <f>VLOOKUP(A1279,Table7[#All],2,0)</f>
        <v>34.32</v>
      </c>
      <c r="D1279" s="27">
        <f>VLOOKUP(A1279,Table7[#All],3,0)</f>
        <v>5.7</v>
      </c>
      <c r="E1279" s="27" t="str">
        <f>VLOOKUP(A1279,Table7[#All],4,0)</f>
        <v>yes</v>
      </c>
      <c r="F1279" s="27" t="str">
        <f>VLOOKUP(A1279,Table7[#All],5,0)</f>
        <v>No</v>
      </c>
      <c r="G1279" s="27" t="str">
        <f>VLOOKUP(A1279,Table7[#All],6,0)</f>
        <v>Yes</v>
      </c>
      <c r="H1279" s="27">
        <f>VLOOKUP(A1279,'Medical Examination'!A1278:M3613,11,0)</f>
        <v>1</v>
      </c>
      <c r="I1279" s="27" t="str">
        <f>VLOOKUP(A1279,'Medical Examination'!A1278:M3613,10,0)</f>
        <v>No</v>
      </c>
      <c r="J1279" s="27" t="str">
        <f>VLOOKUP(A1279,'Medical Examination'!A1278:M3613,12,0)</f>
        <v>Obesity</v>
      </c>
      <c r="K1279" s="27" t="str">
        <f>VLOOKUP(A1279,'Medical Examination'!A1278:M3613,13,0)</f>
        <v>Prediabetes</v>
      </c>
      <c r="L1279" s="27" t="str">
        <f>VLOOKUP(A1279,'Hospitalisation Details'!A108:R2451,17,0)</f>
        <v>25-Jul-1983</v>
      </c>
      <c r="M1279" s="28">
        <f>VLOOKUP(A1279,'Hospitalisation Details'!$A$1:$R$2344,6,0)</f>
        <v>8596.83</v>
      </c>
      <c r="N1279" s="27" t="str">
        <f>VLOOKUP(A1279,'Hospitalisation Details'!$A$1:$R$2344,14,0)</f>
        <v>tier - 2</v>
      </c>
      <c r="O1279" s="27" t="str">
        <f>VLOOKUP(A1279,'Hospitalisation Details'!$A$1:$R$2344,15,0)</f>
        <v>tier - 3</v>
      </c>
      <c r="P1279" s="27" t="str">
        <f>VLOOKUP(A1279,'Hospitalisation Details'!$A$1:$R$2344,16,0)</f>
        <v>R1013</v>
      </c>
      <c r="Q1279" s="38">
        <f>VLOOKUP(A1279,'Hospitalisation Details'!$A$1:$R$2344,18,0)</f>
        <v>39.871986644407343</v>
      </c>
    </row>
    <row r="1280" spans="1:17" x14ac:dyDescent="0.25">
      <c r="A1280" s="27" t="s">
        <v>2558</v>
      </c>
      <c r="B1280" s="27" t="str">
        <f>VLOOKUP(A1280,'Customer Name'!A1279:E3614,4,0)</f>
        <v>Laura</v>
      </c>
      <c r="C1280" s="27">
        <f>VLOOKUP(A1280,Table7[#All],2,0)</f>
        <v>23.87</v>
      </c>
      <c r="D1280" s="27">
        <f>VLOOKUP(A1280,Table7[#All],3,0)</f>
        <v>4.7699999999999996</v>
      </c>
      <c r="E1280" s="27" t="str">
        <f>VLOOKUP(A1280,Table7[#All],4,0)</f>
        <v>yes</v>
      </c>
      <c r="F1280" s="27" t="str">
        <f>VLOOKUP(A1280,Table7[#All],5,0)</f>
        <v>No</v>
      </c>
      <c r="G1280" s="27" t="str">
        <f>VLOOKUP(A1280,Table7[#All],6,0)</f>
        <v>Yes</v>
      </c>
      <c r="H1280" s="27">
        <f>VLOOKUP(A1280,'Medical Examination'!A1279:M3614,11,0)</f>
        <v>1</v>
      </c>
      <c r="I1280" s="27" t="str">
        <f>VLOOKUP(A1280,'Medical Examination'!A1279:M3614,10,0)</f>
        <v>No</v>
      </c>
      <c r="J1280" s="27" t="str">
        <f>VLOOKUP(A1280,'Medical Examination'!A1279:M3614,12,0)</f>
        <v>Normal Weight</v>
      </c>
      <c r="K1280" s="27" t="str">
        <f>VLOOKUP(A1280,'Medical Examination'!A1279:M3614,13,0)</f>
        <v>Normal</v>
      </c>
      <c r="L1280" s="27" t="str">
        <f>VLOOKUP(A1280,'Hospitalisation Details'!A109:R2452,17,0)</f>
        <v>30-Dec-1983</v>
      </c>
      <c r="M1280" s="28">
        <f>VLOOKUP(A1280,'Hospitalisation Details'!$A$1:$R$2344,6,0)</f>
        <v>8582.2999999999993</v>
      </c>
      <c r="N1280" s="27" t="str">
        <f>VLOOKUP(A1280,'Hospitalisation Details'!$A$1:$R$2344,14,0)</f>
        <v>tier - 2</v>
      </c>
      <c r="O1280" s="27" t="str">
        <f>VLOOKUP(A1280,'Hospitalisation Details'!$A$1:$R$2344,15,0)</f>
        <v>tier - 1</v>
      </c>
      <c r="P1280" s="27" t="str">
        <f>VLOOKUP(A1280,'Hospitalisation Details'!$A$1:$R$2344,16,0)</f>
        <v>R1013</v>
      </c>
      <c r="Q1280" s="38">
        <f>VLOOKUP(A1280,'Hospitalisation Details'!$A$1:$R$2344,18,0)</f>
        <v>39.439398998330553</v>
      </c>
    </row>
    <row r="1281" spans="1:17" x14ac:dyDescent="0.25">
      <c r="A1281" s="27" t="s">
        <v>2560</v>
      </c>
      <c r="B1281" s="27" t="str">
        <f>VLOOKUP(A1281,'Customer Name'!A1280:E3615,4,0)</f>
        <v>Torrey C III</v>
      </c>
      <c r="C1281" s="27">
        <f>VLOOKUP(A1281,Table7[#All],2,0)</f>
        <v>30.15</v>
      </c>
      <c r="D1281" s="27">
        <f>VLOOKUP(A1281,Table7[#All],3,0)</f>
        <v>4.25</v>
      </c>
      <c r="E1281" s="27" t="str">
        <f>VLOOKUP(A1281,Table7[#All],4,0)</f>
        <v>No</v>
      </c>
      <c r="F1281" s="27" t="str">
        <f>VLOOKUP(A1281,Table7[#All],5,0)</f>
        <v>No</v>
      </c>
      <c r="G1281" s="27" t="str">
        <f>VLOOKUP(A1281,Table7[#All],6,0)</f>
        <v>No</v>
      </c>
      <c r="H1281" s="27">
        <f>VLOOKUP(A1281,'Medical Examination'!A1280:M3615,11,0)</f>
        <v>1</v>
      </c>
      <c r="I1281" s="27" t="str">
        <f>VLOOKUP(A1281,'Medical Examination'!A1280:M3615,10,0)</f>
        <v>No</v>
      </c>
      <c r="J1281" s="27" t="str">
        <f>VLOOKUP(A1281,'Medical Examination'!A1280:M3615,12,0)</f>
        <v>Obesity</v>
      </c>
      <c r="K1281" s="27" t="str">
        <f>VLOOKUP(A1281,'Medical Examination'!A1280:M3615,13,0)</f>
        <v>Normal</v>
      </c>
      <c r="L1281" s="27" t="str">
        <f>VLOOKUP(A1281,'Hospitalisation Details'!A110:R2453,17,0)</f>
        <v>11-Nov-1987</v>
      </c>
      <c r="M1281" s="28">
        <f>VLOOKUP(A1281,'Hospitalisation Details'!$A$1:$R$2344,6,0)</f>
        <v>8573.2999999999993</v>
      </c>
      <c r="N1281" s="27" t="str">
        <f>VLOOKUP(A1281,'Hospitalisation Details'!$A$1:$R$2344,14,0)</f>
        <v>tier - 2</v>
      </c>
      <c r="O1281" s="27" t="str">
        <f>VLOOKUP(A1281,'Hospitalisation Details'!$A$1:$R$2344,15,0)</f>
        <v>tier - 2</v>
      </c>
      <c r="P1281" s="27" t="str">
        <f>VLOOKUP(A1281,'Hospitalisation Details'!$A$1:$R$2344,16,0)</f>
        <v>R1021</v>
      </c>
      <c r="Q1281" s="38">
        <f>VLOOKUP(A1281,'Hospitalisation Details'!$A$1:$R$2344,18,0)</f>
        <v>35.57355335207933</v>
      </c>
    </row>
    <row r="1282" spans="1:17" x14ac:dyDescent="0.25">
      <c r="A1282" s="27" t="s">
        <v>2562</v>
      </c>
      <c r="B1282" s="27" t="str">
        <f>VLOOKUP(A1282,'Customer Name'!A1281:E3616,4,0)</f>
        <v>Paul</v>
      </c>
      <c r="C1282" s="27">
        <f>VLOOKUP(A1282,Table7[#All],2,0)</f>
        <v>26.36</v>
      </c>
      <c r="D1282" s="27">
        <f>VLOOKUP(A1282,Table7[#All],3,0)</f>
        <v>5.52</v>
      </c>
      <c r="E1282" s="27" t="str">
        <f>VLOOKUP(A1282,Table7[#All],4,0)</f>
        <v>No</v>
      </c>
      <c r="F1282" s="27" t="str">
        <f>VLOOKUP(A1282,Table7[#All],5,0)</f>
        <v>No</v>
      </c>
      <c r="G1282" s="27" t="str">
        <f>VLOOKUP(A1282,Table7[#All],6,0)</f>
        <v>No</v>
      </c>
      <c r="H1282" s="27">
        <f>VLOOKUP(A1282,'Medical Examination'!A1281:M3616,11,0)</f>
        <v>0</v>
      </c>
      <c r="I1282" s="27" t="str">
        <f>VLOOKUP(A1282,'Medical Examination'!A1281:M3616,10,0)</f>
        <v>No</v>
      </c>
      <c r="J1282" s="27" t="str">
        <f>VLOOKUP(A1282,'Medical Examination'!A1281:M3616,12,0)</f>
        <v>Overweight</v>
      </c>
      <c r="K1282" s="27" t="str">
        <f>VLOOKUP(A1282,'Medical Examination'!A1281:M3616,13,0)</f>
        <v>Normal</v>
      </c>
      <c r="L1282" s="27" t="str">
        <f>VLOOKUP(A1282,'Hospitalisation Details'!A111:R2454,17,0)</f>
        <v>6-Dec-1982</v>
      </c>
      <c r="M1282" s="28">
        <f>VLOOKUP(A1282,'Hospitalisation Details'!$A$1:$R$2344,6,0)</f>
        <v>8572.0400000000009</v>
      </c>
      <c r="N1282" s="27" t="str">
        <f>VLOOKUP(A1282,'Hospitalisation Details'!$A$1:$R$2344,14,0)</f>
        <v>tier - 2</v>
      </c>
      <c r="O1282" s="27" t="str">
        <f>VLOOKUP(A1282,'Hospitalisation Details'!$A$1:$R$2344,15,0)</f>
        <v>tier - 2</v>
      </c>
      <c r="P1282" s="27" t="str">
        <f>VLOOKUP(A1282,'Hospitalisation Details'!$A$1:$R$2344,16,0)</f>
        <v>R1021</v>
      </c>
      <c r="Q1282" s="38">
        <f>VLOOKUP(A1282,'Hospitalisation Details'!$A$1:$R$2344,18,0)</f>
        <v>40.505084745762709</v>
      </c>
    </row>
    <row r="1283" spans="1:17" x14ac:dyDescent="0.25">
      <c r="A1283" s="27" t="s">
        <v>2564</v>
      </c>
      <c r="B1283" s="27" t="str">
        <f>VLOOKUP(A1283,'Customer Name'!A1282:E3617,4,0)</f>
        <v>Jennifer D.</v>
      </c>
      <c r="C1283" s="27">
        <f>VLOOKUP(A1283,Table7[#All],2,0)</f>
        <v>45.32</v>
      </c>
      <c r="D1283" s="27">
        <f>VLOOKUP(A1283,Table7[#All],3,0)</f>
        <v>6.53</v>
      </c>
      <c r="E1283" s="27" t="str">
        <f>VLOOKUP(A1283,Table7[#All],4,0)</f>
        <v>yes</v>
      </c>
      <c r="F1283" s="27" t="str">
        <f>VLOOKUP(A1283,Table7[#All],5,0)</f>
        <v>No</v>
      </c>
      <c r="G1283" s="27" t="str">
        <f>VLOOKUP(A1283,Table7[#All],6,0)</f>
        <v>No</v>
      </c>
      <c r="H1283" s="27">
        <f>VLOOKUP(A1283,'Medical Examination'!A1282:M3617,11,0)</f>
        <v>1</v>
      </c>
      <c r="I1283" s="27" t="str">
        <f>VLOOKUP(A1283,'Medical Examination'!A1282:M3617,10,0)</f>
        <v>No</v>
      </c>
      <c r="J1283" s="27" t="str">
        <f>VLOOKUP(A1283,'Medical Examination'!A1282:M3617,12,0)</f>
        <v>Obesity</v>
      </c>
      <c r="K1283" s="27" t="str">
        <f>VLOOKUP(A1283,'Medical Examination'!A1282:M3617,13,0)</f>
        <v>Diabetes</v>
      </c>
      <c r="L1283" s="27" t="str">
        <f>VLOOKUP(A1283,'Hospitalisation Details'!A112:R2455,17,0)</f>
        <v>26-Sep-1975</v>
      </c>
      <c r="M1283" s="28">
        <f>VLOOKUP(A1283,'Hospitalisation Details'!$A$1:$R$2344,6,0)</f>
        <v>8569.86</v>
      </c>
      <c r="N1283" s="27" t="str">
        <f>VLOOKUP(A1283,'Hospitalisation Details'!$A$1:$R$2344,14,0)</f>
        <v>tier - 2</v>
      </c>
      <c r="O1283" s="27" t="str">
        <f>VLOOKUP(A1283,'Hospitalisation Details'!$A$1:$R$2344,15,0)</f>
        <v>tier - 3</v>
      </c>
      <c r="P1283" s="27" t="str">
        <f>VLOOKUP(A1283,'Hospitalisation Details'!$A$1:$R$2344,16,0)</f>
        <v>R1013</v>
      </c>
      <c r="Q1283" s="38">
        <f>VLOOKUP(A1283,'Hospitalisation Details'!$A$1:$R$2344,18,0)</f>
        <v>47.699502709951389</v>
      </c>
    </row>
    <row r="1284" spans="1:17" x14ac:dyDescent="0.25">
      <c r="A1284" s="27" t="s">
        <v>2566</v>
      </c>
      <c r="B1284" s="27" t="str">
        <f>VLOOKUP(A1284,'Customer Name'!A1283:E3618,4,0)</f>
        <v>Erik</v>
      </c>
      <c r="C1284" s="27">
        <f>VLOOKUP(A1284,Table7[#All],2,0)</f>
        <v>31.93</v>
      </c>
      <c r="D1284" s="27">
        <f>VLOOKUP(A1284,Table7[#All],3,0)</f>
        <v>4.82</v>
      </c>
      <c r="E1284" s="27" t="str">
        <f>VLOOKUP(A1284,Table7[#All],4,0)</f>
        <v>yes</v>
      </c>
      <c r="F1284" s="27" t="str">
        <f>VLOOKUP(A1284,Table7[#All],5,0)</f>
        <v>No</v>
      </c>
      <c r="G1284" s="27" t="str">
        <f>VLOOKUP(A1284,Table7[#All],6,0)</f>
        <v>No</v>
      </c>
      <c r="H1284" s="27">
        <f>VLOOKUP(A1284,'Medical Examination'!A1283:M3618,11,0)</f>
        <v>1</v>
      </c>
      <c r="I1284" s="27" t="str">
        <f>VLOOKUP(A1284,'Medical Examination'!A1283:M3618,10,0)</f>
        <v>No</v>
      </c>
      <c r="J1284" s="27" t="str">
        <f>VLOOKUP(A1284,'Medical Examination'!A1283:M3618,12,0)</f>
        <v>Obesity</v>
      </c>
      <c r="K1284" s="27" t="str">
        <f>VLOOKUP(A1284,'Medical Examination'!A1283:M3618,13,0)</f>
        <v>Normal</v>
      </c>
      <c r="L1284" s="27" t="str">
        <f>VLOOKUP(A1284,'Hospitalisation Details'!A113:R2456,17,0)</f>
        <v>21-Sep-1988</v>
      </c>
      <c r="M1284" s="28">
        <f>VLOOKUP(A1284,'Hospitalisation Details'!$A$1:$R$2344,6,0)</f>
        <v>8567.25</v>
      </c>
      <c r="N1284" s="27" t="str">
        <f>VLOOKUP(A1284,'Hospitalisation Details'!$A$1:$R$2344,14,0)</f>
        <v>tier - 2</v>
      </c>
      <c r="O1284" s="27" t="str">
        <f>VLOOKUP(A1284,'Hospitalisation Details'!$A$1:$R$2344,15,0)</f>
        <v>tier - 1</v>
      </c>
      <c r="P1284" s="27" t="str">
        <f>VLOOKUP(A1284,'Hospitalisation Details'!$A$1:$R$2344,16,0)</f>
        <v>R1012</v>
      </c>
      <c r="Q1284" s="38">
        <f>VLOOKUP(A1284,'Hospitalisation Details'!$A$1:$R$2344,18,0)</f>
        <v>34.710472279260777</v>
      </c>
    </row>
    <row r="1285" spans="1:17" x14ac:dyDescent="0.25">
      <c r="A1285" s="27" t="s">
        <v>2568</v>
      </c>
      <c r="B1285" s="27" t="str">
        <f>VLOOKUP(A1285,'Customer Name'!A1284:E3619,4,0)</f>
        <v>Lana J</v>
      </c>
      <c r="C1285" s="27">
        <f>VLOOKUP(A1285,Table7[#All],2,0)</f>
        <v>36</v>
      </c>
      <c r="D1285" s="27">
        <f>VLOOKUP(A1285,Table7[#All],3,0)</f>
        <v>11.94</v>
      </c>
      <c r="E1285" s="27" t="str">
        <f>VLOOKUP(A1285,Table7[#All],4,0)</f>
        <v>yes</v>
      </c>
      <c r="F1285" s="27" t="str">
        <f>VLOOKUP(A1285,Table7[#All],5,0)</f>
        <v>No</v>
      </c>
      <c r="G1285" s="27" t="str">
        <f>VLOOKUP(A1285,Table7[#All],6,0)</f>
        <v>No</v>
      </c>
      <c r="H1285" s="27">
        <f>VLOOKUP(A1285,'Medical Examination'!A1284:M3619,11,0)</f>
        <v>1</v>
      </c>
      <c r="I1285" s="27" t="str">
        <f>VLOOKUP(A1285,'Medical Examination'!A1284:M3619,10,0)</f>
        <v>No</v>
      </c>
      <c r="J1285" s="27" t="str">
        <f>VLOOKUP(A1285,'Medical Examination'!A1284:M3619,12,0)</f>
        <v>Obesity</v>
      </c>
      <c r="K1285" s="27" t="str">
        <f>VLOOKUP(A1285,'Medical Examination'!A1284:M3619,13,0)</f>
        <v>Diabetes</v>
      </c>
      <c r="L1285" s="27" t="str">
        <f>VLOOKUP(A1285,'Hospitalisation Details'!A114:R2457,17,0)</f>
        <v>21-Aug-1975</v>
      </c>
      <c r="M1285" s="28">
        <f>VLOOKUP(A1285,'Hospitalisation Details'!$A$1:$R$2344,6,0)</f>
        <v>8556.91</v>
      </c>
      <c r="N1285" s="27" t="str">
        <f>VLOOKUP(A1285,'Hospitalisation Details'!$A$1:$R$2344,14,0)</f>
        <v>tier - 2</v>
      </c>
      <c r="O1285" s="27" t="str">
        <f>VLOOKUP(A1285,'Hospitalisation Details'!$A$1:$R$2344,15,0)</f>
        <v>tier - 1</v>
      </c>
      <c r="P1285" s="27" t="str">
        <f>VLOOKUP(A1285,'Hospitalisation Details'!$A$1:$R$2344,16,0)</f>
        <v>R1011</v>
      </c>
      <c r="Q1285" s="38">
        <f>VLOOKUP(A1285,'Hospitalisation Details'!$A$1:$R$2344,18,0)</f>
        <v>47.798066715091913</v>
      </c>
    </row>
    <row r="1286" spans="1:17" x14ac:dyDescent="0.25">
      <c r="A1286" s="27" t="s">
        <v>2570</v>
      </c>
      <c r="B1286" s="27" t="str">
        <f>VLOOKUP(A1286,'Customer Name'!A1285:E3620,4,0)</f>
        <v>Rebecca E</v>
      </c>
      <c r="C1286" s="27">
        <f>VLOOKUP(A1286,Table7[#All],2,0)</f>
        <v>32</v>
      </c>
      <c r="D1286" s="27">
        <f>VLOOKUP(A1286,Table7[#All],3,0)</f>
        <v>7.85</v>
      </c>
      <c r="E1286" s="27" t="str">
        <f>VLOOKUP(A1286,Table7[#All],4,0)</f>
        <v>yes</v>
      </c>
      <c r="F1286" s="27" t="str">
        <f>VLOOKUP(A1286,Table7[#All],5,0)</f>
        <v>No</v>
      </c>
      <c r="G1286" s="27" t="str">
        <f>VLOOKUP(A1286,Table7[#All],6,0)</f>
        <v>No</v>
      </c>
      <c r="H1286" s="27">
        <f>VLOOKUP(A1286,'Medical Examination'!A1285:M3620,11,0)</f>
        <v>1</v>
      </c>
      <c r="I1286" s="27" t="str">
        <f>VLOOKUP(A1286,'Medical Examination'!A1285:M3620,10,0)</f>
        <v>No</v>
      </c>
      <c r="J1286" s="27" t="str">
        <f>VLOOKUP(A1286,'Medical Examination'!A1285:M3620,12,0)</f>
        <v>Obesity</v>
      </c>
      <c r="K1286" s="27" t="str">
        <f>VLOOKUP(A1286,'Medical Examination'!A1285:M3620,13,0)</f>
        <v>Diabetes</v>
      </c>
      <c r="L1286" s="27" t="str">
        <f>VLOOKUP(A1286,'Hospitalisation Details'!A115:R2458,17,0)</f>
        <v>6-Aug-1975</v>
      </c>
      <c r="M1286" s="28">
        <f>VLOOKUP(A1286,'Hospitalisation Details'!$A$1:$R$2344,6,0)</f>
        <v>8551.35</v>
      </c>
      <c r="N1286" s="27" t="str">
        <f>VLOOKUP(A1286,'Hospitalisation Details'!$A$1:$R$2344,14,0)</f>
        <v>tier - 2</v>
      </c>
      <c r="O1286" s="27" t="str">
        <f>VLOOKUP(A1286,'Hospitalisation Details'!$A$1:$R$2344,15,0)</f>
        <v>tier - 2</v>
      </c>
      <c r="P1286" s="27" t="str">
        <f>VLOOKUP(A1286,'Hospitalisation Details'!$A$1:$R$2344,16,0)</f>
        <v>R1011</v>
      </c>
      <c r="Q1286" s="38">
        <f>VLOOKUP(A1286,'Hospitalisation Details'!$A$1:$R$2344,18,0)</f>
        <v>47.839135050567137</v>
      </c>
    </row>
    <row r="1287" spans="1:17" x14ac:dyDescent="0.25">
      <c r="A1287" s="27" t="s">
        <v>2572</v>
      </c>
      <c r="B1287" s="27" t="str">
        <f>VLOOKUP(A1287,'Customer Name'!A1286:E3621,4,0)</f>
        <v>Katie M.</v>
      </c>
      <c r="C1287" s="27">
        <f>VLOOKUP(A1287,Table7[#All],2,0)</f>
        <v>29.37</v>
      </c>
      <c r="D1287" s="27">
        <f>VLOOKUP(A1287,Table7[#All],3,0)</f>
        <v>8.01</v>
      </c>
      <c r="E1287" s="27" t="str">
        <f>VLOOKUP(A1287,Table7[#All],4,0)</f>
        <v>yes</v>
      </c>
      <c r="F1287" s="27" t="str">
        <f>VLOOKUP(A1287,Table7[#All],5,0)</f>
        <v>No</v>
      </c>
      <c r="G1287" s="27" t="str">
        <f>VLOOKUP(A1287,Table7[#All],6,0)</f>
        <v>No</v>
      </c>
      <c r="H1287" s="27">
        <f>VLOOKUP(A1287,'Medical Examination'!A1286:M3621,11,0)</f>
        <v>1</v>
      </c>
      <c r="I1287" s="27" t="str">
        <f>VLOOKUP(A1287,'Medical Examination'!A1286:M3621,10,0)</f>
        <v>No</v>
      </c>
      <c r="J1287" s="27" t="str">
        <f>VLOOKUP(A1287,'Medical Examination'!A1286:M3621,12,0)</f>
        <v>Overweight</v>
      </c>
      <c r="K1287" s="27" t="str">
        <f>VLOOKUP(A1287,'Medical Examination'!A1286:M3621,13,0)</f>
        <v>Diabetes</v>
      </c>
      <c r="L1287" s="27" t="str">
        <f>VLOOKUP(A1287,'Hospitalisation Details'!A116:R2459,17,0)</f>
        <v>12-Dec-1983</v>
      </c>
      <c r="M1287" s="28">
        <f>VLOOKUP(A1287,'Hospitalisation Details'!$A$1:$R$2344,6,0)</f>
        <v>8547.69</v>
      </c>
      <c r="N1287" s="27" t="str">
        <f>VLOOKUP(A1287,'Hospitalisation Details'!$A$1:$R$2344,14,0)</f>
        <v>tier - 2</v>
      </c>
      <c r="O1287" s="27" t="str">
        <f>VLOOKUP(A1287,'Hospitalisation Details'!$A$1:$R$2344,15,0)</f>
        <v>tier - 1</v>
      </c>
      <c r="P1287" s="27" t="str">
        <f>VLOOKUP(A1287,'Hospitalisation Details'!$A$1:$R$2344,16,0)</f>
        <v>R1013</v>
      </c>
      <c r="Q1287" s="38">
        <f>VLOOKUP(A1287,'Hospitalisation Details'!$A$1:$R$2344,18,0)</f>
        <v>39.488681135225377</v>
      </c>
    </row>
    <row r="1288" spans="1:17" x14ac:dyDescent="0.25">
      <c r="A1288" s="27" t="s">
        <v>2574</v>
      </c>
      <c r="B1288" s="27" t="str">
        <f>VLOOKUP(A1288,'Customer Name'!A1287:E3622,4,0)</f>
        <v>Elizabeth A.</v>
      </c>
      <c r="C1288" s="27">
        <f>VLOOKUP(A1288,Table7[#All],2,0)</f>
        <v>23.6</v>
      </c>
      <c r="D1288" s="27">
        <f>VLOOKUP(A1288,Table7[#All],3,0)</f>
        <v>7.4</v>
      </c>
      <c r="E1288" s="27" t="str">
        <f>VLOOKUP(A1288,Table7[#All],4,0)</f>
        <v>yes</v>
      </c>
      <c r="F1288" s="27" t="str">
        <f>VLOOKUP(A1288,Table7[#All],5,0)</f>
        <v>No</v>
      </c>
      <c r="G1288" s="27" t="str">
        <f>VLOOKUP(A1288,Table7[#All],6,0)</f>
        <v>No</v>
      </c>
      <c r="H1288" s="27">
        <f>VLOOKUP(A1288,'Medical Examination'!A1287:M3622,11,0)</f>
        <v>1</v>
      </c>
      <c r="I1288" s="27" t="str">
        <f>VLOOKUP(A1288,'Medical Examination'!A1287:M3622,10,0)</f>
        <v>No</v>
      </c>
      <c r="J1288" s="27" t="str">
        <f>VLOOKUP(A1288,'Medical Examination'!A1287:M3622,12,0)</f>
        <v>Normal Weight</v>
      </c>
      <c r="K1288" s="27" t="str">
        <f>VLOOKUP(A1288,'Medical Examination'!A1287:M3622,13,0)</f>
        <v>Diabetes</v>
      </c>
      <c r="L1288" s="27" t="str">
        <f>VLOOKUP(A1288,'Hospitalisation Details'!A117:R2460,17,0)</f>
        <v>6-Nov-1975</v>
      </c>
      <c r="M1288" s="28">
        <f>VLOOKUP(A1288,'Hospitalisation Details'!$A$1:$R$2344,6,0)</f>
        <v>8539.67</v>
      </c>
      <c r="N1288" s="27" t="str">
        <f>VLOOKUP(A1288,'Hospitalisation Details'!$A$1:$R$2344,14,0)</f>
        <v>tier - 2</v>
      </c>
      <c r="O1288" s="27" t="str">
        <f>VLOOKUP(A1288,'Hospitalisation Details'!$A$1:$R$2344,15,0)</f>
        <v>tier - 3</v>
      </c>
      <c r="P1288" s="27" t="str">
        <f>VLOOKUP(A1288,'Hospitalisation Details'!$A$1:$R$2344,16,0)</f>
        <v>R1011</v>
      </c>
      <c r="Q1288" s="38">
        <f>VLOOKUP(A1288,'Hospitalisation Details'!$A$1:$R$2344,18,0)</f>
        <v>47.587249259652452</v>
      </c>
    </row>
    <row r="1289" spans="1:17" x14ac:dyDescent="0.25">
      <c r="A1289" s="27" t="s">
        <v>2576</v>
      </c>
      <c r="B1289" s="27" t="str">
        <f>VLOOKUP(A1289,'Customer Name'!A1288:E3623,4,0)</f>
        <v>Sarah</v>
      </c>
      <c r="C1289" s="27">
        <f>VLOOKUP(A1289,Table7[#All],2,0)</f>
        <v>33.155000000000001</v>
      </c>
      <c r="D1289" s="27">
        <f>VLOOKUP(A1289,Table7[#All],3,0)</f>
        <v>8.3800000000000008</v>
      </c>
      <c r="E1289" s="27" t="str">
        <f>VLOOKUP(A1289,Table7[#All],4,0)</f>
        <v>yes</v>
      </c>
      <c r="F1289" s="27" t="str">
        <f>VLOOKUP(A1289,Table7[#All],5,0)</f>
        <v>No</v>
      </c>
      <c r="G1289" s="27" t="str">
        <f>VLOOKUP(A1289,Table7[#All],6,0)</f>
        <v>No</v>
      </c>
      <c r="H1289" s="27">
        <f>VLOOKUP(A1289,'Medical Examination'!A1288:M3623,11,0)</f>
        <v>0</v>
      </c>
      <c r="I1289" s="27" t="str">
        <f>VLOOKUP(A1289,'Medical Examination'!A1288:M3623,10,0)</f>
        <v>No</v>
      </c>
      <c r="J1289" s="27" t="str">
        <f>VLOOKUP(A1289,'Medical Examination'!A1288:M3623,12,0)</f>
        <v>Obesity</v>
      </c>
      <c r="K1289" s="27" t="str">
        <f>VLOOKUP(A1289,'Medical Examination'!A1288:M3623,13,0)</f>
        <v>Diabetes</v>
      </c>
      <c r="L1289" s="27" t="str">
        <f>VLOOKUP(A1289,'Hospitalisation Details'!A118:R2461,17,0)</f>
        <v>27-Dec-1981</v>
      </c>
      <c r="M1289" s="28">
        <f>VLOOKUP(A1289,'Hospitalisation Details'!$A$1:$R$2344,6,0)</f>
        <v>8538.2900000000009</v>
      </c>
      <c r="N1289" s="27" t="str">
        <f>VLOOKUP(A1289,'Hospitalisation Details'!$A$1:$R$2344,14,0)</f>
        <v>tier - 2</v>
      </c>
      <c r="O1289" s="27" t="str">
        <f>VLOOKUP(A1289,'Hospitalisation Details'!$A$1:$R$2344,15,0)</f>
        <v>tier - 3</v>
      </c>
      <c r="P1289" s="27" t="str">
        <f>VLOOKUP(A1289,'Hospitalisation Details'!$A$1:$R$2344,16,0)</f>
        <v>R1024</v>
      </c>
      <c r="Q1289" s="38">
        <f>VLOOKUP(A1289,'Hospitalisation Details'!$A$1:$R$2344,18,0)</f>
        <v>41.447564469914042</v>
      </c>
    </row>
    <row r="1290" spans="1:17" x14ac:dyDescent="0.25">
      <c r="A1290" s="27" t="s">
        <v>2578</v>
      </c>
      <c r="B1290" s="27" t="str">
        <f>VLOOKUP(A1290,'Customer Name'!A1289:E3624,4,0)</f>
        <v>Annie J.</v>
      </c>
      <c r="C1290" s="27">
        <f>VLOOKUP(A1290,Table7[#All],2,0)</f>
        <v>24.32</v>
      </c>
      <c r="D1290" s="27">
        <f>VLOOKUP(A1290,Table7[#All],3,0)</f>
        <v>11.56</v>
      </c>
      <c r="E1290" s="27" t="str">
        <f>VLOOKUP(A1290,Table7[#All],4,0)</f>
        <v>yes</v>
      </c>
      <c r="F1290" s="27" t="str">
        <f>VLOOKUP(A1290,Table7[#All],5,0)</f>
        <v>No</v>
      </c>
      <c r="G1290" s="27" t="str">
        <f>VLOOKUP(A1290,Table7[#All],6,0)</f>
        <v>No</v>
      </c>
      <c r="H1290" s="27">
        <f>VLOOKUP(A1290,'Medical Examination'!A1289:M3624,11,0)</f>
        <v>1</v>
      </c>
      <c r="I1290" s="27" t="str">
        <f>VLOOKUP(A1290,'Medical Examination'!A1289:M3624,10,0)</f>
        <v>No</v>
      </c>
      <c r="J1290" s="27" t="str">
        <f>VLOOKUP(A1290,'Medical Examination'!A1289:M3624,12,0)</f>
        <v>Normal Weight</v>
      </c>
      <c r="K1290" s="27" t="str">
        <f>VLOOKUP(A1290,'Medical Examination'!A1289:M3624,13,0)</f>
        <v>Diabetes</v>
      </c>
      <c r="L1290" s="27" t="str">
        <f>VLOOKUP(A1290,'Hospitalisation Details'!A119:R2462,17,0)</f>
        <v>24-Jul-1983</v>
      </c>
      <c r="M1290" s="28">
        <f>VLOOKUP(A1290,'Hospitalisation Details'!$A$1:$R$2344,6,0)</f>
        <v>8534.67</v>
      </c>
      <c r="N1290" s="27" t="str">
        <f>VLOOKUP(A1290,'Hospitalisation Details'!$A$1:$R$2344,14,0)</f>
        <v>tier - 2</v>
      </c>
      <c r="O1290" s="27" t="str">
        <f>VLOOKUP(A1290,'Hospitalisation Details'!$A$1:$R$2344,15,0)</f>
        <v>tier - 3</v>
      </c>
      <c r="P1290" s="27" t="str">
        <f>VLOOKUP(A1290,'Hospitalisation Details'!$A$1:$R$2344,16,0)</f>
        <v>R1024</v>
      </c>
      <c r="Q1290" s="38">
        <f>VLOOKUP(A1290,'Hospitalisation Details'!$A$1:$R$2344,18,0)</f>
        <v>39.874724540901504</v>
      </c>
    </row>
    <row r="1291" spans="1:17" x14ac:dyDescent="0.25">
      <c r="A1291" s="27" t="s">
        <v>2580</v>
      </c>
      <c r="B1291" s="27" t="str">
        <f>VLOOKUP(A1291,'Customer Name'!A1290:E3625,4,0)</f>
        <v>Annie</v>
      </c>
      <c r="C1291" s="27">
        <f>VLOOKUP(A1291,Table7[#All],2,0)</f>
        <v>36.299999999999997</v>
      </c>
      <c r="D1291" s="27">
        <f>VLOOKUP(A1291,Table7[#All],3,0)</f>
        <v>4.6100000000000003</v>
      </c>
      <c r="E1291" s="27" t="str">
        <f>VLOOKUP(A1291,Table7[#All],4,0)</f>
        <v>No</v>
      </c>
      <c r="F1291" s="27" t="str">
        <f>VLOOKUP(A1291,Table7[#All],5,0)</f>
        <v>No</v>
      </c>
      <c r="G1291" s="27" t="str">
        <f>VLOOKUP(A1291,Table7[#All],6,0)</f>
        <v>No</v>
      </c>
      <c r="H1291" s="27">
        <f>VLOOKUP(A1291,'Medical Examination'!A1290:M3625,11,0)</f>
        <v>0</v>
      </c>
      <c r="I1291" s="27" t="str">
        <f>VLOOKUP(A1291,'Medical Examination'!A1290:M3625,10,0)</f>
        <v>No</v>
      </c>
      <c r="J1291" s="27" t="str">
        <f>VLOOKUP(A1291,'Medical Examination'!A1290:M3625,12,0)</f>
        <v>Obesity</v>
      </c>
      <c r="K1291" s="27" t="str">
        <f>VLOOKUP(A1291,'Medical Examination'!A1290:M3625,13,0)</f>
        <v>Normal</v>
      </c>
      <c r="L1291" s="27" t="str">
        <f>VLOOKUP(A1291,'Hospitalisation Details'!A120:R2463,17,0)</f>
        <v>26-Jul-1977</v>
      </c>
      <c r="M1291" s="28">
        <f>VLOOKUP(A1291,'Hospitalisation Details'!$A$1:$R$2344,6,0)</f>
        <v>8527.5300000000007</v>
      </c>
      <c r="N1291" s="27" t="str">
        <f>VLOOKUP(A1291,'Hospitalisation Details'!$A$1:$R$2344,14,0)</f>
        <v>tier - 2</v>
      </c>
      <c r="O1291" s="27" t="str">
        <f>VLOOKUP(A1291,'Hospitalisation Details'!$A$1:$R$2344,15,0)</f>
        <v>tier - 2</v>
      </c>
      <c r="P1291" s="27" t="str">
        <f>VLOOKUP(A1291,'Hospitalisation Details'!$A$1:$R$2344,16,0)</f>
        <v>R1013</v>
      </c>
      <c r="Q1291" s="38">
        <f>VLOOKUP(A1291,'Hospitalisation Details'!$A$1:$R$2344,18,0)</f>
        <v>45.869218222066877</v>
      </c>
    </row>
    <row r="1292" spans="1:17" x14ac:dyDescent="0.25">
      <c r="A1292" s="27" t="s">
        <v>2582</v>
      </c>
      <c r="B1292" s="27" t="str">
        <f>VLOOKUP(A1292,'Customer Name'!A1291:E3626,4,0)</f>
        <v>Lindsey</v>
      </c>
      <c r="C1292" s="27">
        <f>VLOOKUP(A1292,Table7[#All],2,0)</f>
        <v>34.4</v>
      </c>
      <c r="D1292" s="27">
        <f>VLOOKUP(A1292,Table7[#All],3,0)</f>
        <v>4.95</v>
      </c>
      <c r="E1292" s="27" t="str">
        <f>VLOOKUP(A1292,Table7[#All],4,0)</f>
        <v>No</v>
      </c>
      <c r="F1292" s="27" t="str">
        <f>VLOOKUP(A1292,Table7[#All],5,0)</f>
        <v>No</v>
      </c>
      <c r="G1292" s="27" t="str">
        <f>VLOOKUP(A1292,Table7[#All],6,0)</f>
        <v>Yes</v>
      </c>
      <c r="H1292" s="27">
        <f>VLOOKUP(A1292,'Medical Examination'!A1291:M3626,11,0)</f>
        <v>1</v>
      </c>
      <c r="I1292" s="27" t="str">
        <f>VLOOKUP(A1292,'Medical Examination'!A1291:M3626,10,0)</f>
        <v>No</v>
      </c>
      <c r="J1292" s="27" t="str">
        <f>VLOOKUP(A1292,'Medical Examination'!A1291:M3626,12,0)</f>
        <v>Obesity</v>
      </c>
      <c r="K1292" s="27" t="str">
        <f>VLOOKUP(A1292,'Medical Examination'!A1291:M3626,13,0)</f>
        <v>Normal</v>
      </c>
      <c r="L1292" s="27" t="str">
        <f>VLOOKUP(A1292,'Hospitalisation Details'!A121:R2464,17,0)</f>
        <v>13-Aug-1979</v>
      </c>
      <c r="M1292" s="28">
        <f>VLOOKUP(A1292,'Hospitalisation Details'!$A$1:$R$2344,6,0)</f>
        <v>8522</v>
      </c>
      <c r="N1292" s="27" t="str">
        <f>VLOOKUP(A1292,'Hospitalisation Details'!$A$1:$R$2344,14,0)</f>
        <v>tier - 2</v>
      </c>
      <c r="O1292" s="27" t="str">
        <f>VLOOKUP(A1292,'Hospitalisation Details'!$A$1:$R$2344,15,0)</f>
        <v>tier - 2</v>
      </c>
      <c r="P1292" s="27" t="str">
        <f>VLOOKUP(A1292,'Hospitalisation Details'!$A$1:$R$2344,16,0)</f>
        <v>R1011</v>
      </c>
      <c r="Q1292" s="38">
        <f>VLOOKUP(A1292,'Hospitalisation Details'!$A$1:$R$2344,18,0)</f>
        <v>43.819968362131902</v>
      </c>
    </row>
    <row r="1293" spans="1:17" x14ac:dyDescent="0.25">
      <c r="A1293" s="27" t="s">
        <v>2584</v>
      </c>
      <c r="B1293" s="27" t="str">
        <f>VLOOKUP(A1293,'Customer Name'!A1292:E3627,4,0)</f>
        <v>Laura</v>
      </c>
      <c r="C1293" s="27">
        <f>VLOOKUP(A1293,Table7[#All],2,0)</f>
        <v>30.9</v>
      </c>
      <c r="D1293" s="27">
        <f>VLOOKUP(A1293,Table7[#All],3,0)</f>
        <v>5.04</v>
      </c>
      <c r="E1293" s="27" t="str">
        <f>VLOOKUP(A1293,Table7[#All],4,0)</f>
        <v>No</v>
      </c>
      <c r="F1293" s="27" t="str">
        <f>VLOOKUP(A1293,Table7[#All],5,0)</f>
        <v>No</v>
      </c>
      <c r="G1293" s="27" t="str">
        <f>VLOOKUP(A1293,Table7[#All],6,0)</f>
        <v>No</v>
      </c>
      <c r="H1293" s="27">
        <f>VLOOKUP(A1293,'Medical Examination'!A1292:M3627,11,0)</f>
        <v>0</v>
      </c>
      <c r="I1293" s="27" t="str">
        <f>VLOOKUP(A1293,'Medical Examination'!A1292:M3627,10,0)</f>
        <v>No</v>
      </c>
      <c r="J1293" s="27" t="str">
        <f>VLOOKUP(A1293,'Medical Examination'!A1292:M3627,12,0)</f>
        <v>Obesity</v>
      </c>
      <c r="K1293" s="27" t="str">
        <f>VLOOKUP(A1293,'Medical Examination'!A1292:M3627,13,0)</f>
        <v>Normal</v>
      </c>
      <c r="L1293" s="27" t="str">
        <f>VLOOKUP(A1293,'Hospitalisation Details'!A122:R2465,17,0)</f>
        <v>29-Dec-1977</v>
      </c>
      <c r="M1293" s="28">
        <f>VLOOKUP(A1293,'Hospitalisation Details'!$A$1:$R$2344,6,0)</f>
        <v>8520.0300000000007</v>
      </c>
      <c r="N1293" s="27" t="str">
        <f>VLOOKUP(A1293,'Hospitalisation Details'!$A$1:$R$2344,14,0)</f>
        <v>tier - 2</v>
      </c>
      <c r="O1293" s="27" t="str">
        <f>VLOOKUP(A1293,'Hospitalisation Details'!$A$1:$R$2344,15,0)</f>
        <v>tier - 3</v>
      </c>
      <c r="P1293" s="27" t="str">
        <f>VLOOKUP(A1293,'Hospitalisation Details'!$A$1:$R$2344,16,0)</f>
        <v>R1011</v>
      </c>
      <c r="Q1293" s="38">
        <f>VLOOKUP(A1293,'Hospitalisation Details'!$A$1:$R$2344,18,0)</f>
        <v>45.44209483863451</v>
      </c>
    </row>
    <row r="1294" spans="1:17" x14ac:dyDescent="0.25">
      <c r="A1294" s="27" t="s">
        <v>2586</v>
      </c>
      <c r="B1294" s="27" t="str">
        <f>VLOOKUP(A1294,'Customer Name'!A1293:E3628,4,0)</f>
        <v>Amy T</v>
      </c>
      <c r="C1294" s="27">
        <f>VLOOKUP(A1294,Table7[#All],2,0)</f>
        <v>28.6</v>
      </c>
      <c r="D1294" s="27">
        <f>VLOOKUP(A1294,Table7[#All],3,0)</f>
        <v>5.42</v>
      </c>
      <c r="E1294" s="27" t="str">
        <f>VLOOKUP(A1294,Table7[#All],4,0)</f>
        <v>No</v>
      </c>
      <c r="F1294" s="27" t="str">
        <f>VLOOKUP(A1294,Table7[#All],5,0)</f>
        <v>No</v>
      </c>
      <c r="G1294" s="27" t="str">
        <f>VLOOKUP(A1294,Table7[#All],6,0)</f>
        <v>No</v>
      </c>
      <c r="H1294" s="27">
        <f>VLOOKUP(A1294,'Medical Examination'!A1293:M3628,11,0)</f>
        <v>0</v>
      </c>
      <c r="I1294" s="27" t="str">
        <f>VLOOKUP(A1294,'Medical Examination'!A1293:M3628,10,0)</f>
        <v>No</v>
      </c>
      <c r="J1294" s="27" t="str">
        <f>VLOOKUP(A1294,'Medical Examination'!A1293:M3628,12,0)</f>
        <v>Overweight</v>
      </c>
      <c r="K1294" s="27" t="str">
        <f>VLOOKUP(A1294,'Medical Examination'!A1293:M3628,13,0)</f>
        <v>Normal</v>
      </c>
      <c r="L1294" s="27" t="str">
        <f>VLOOKUP(A1294,'Hospitalisation Details'!A123:R2466,17,0)</f>
        <v>21-Jun-1977</v>
      </c>
      <c r="M1294" s="28">
        <f>VLOOKUP(A1294,'Hospitalisation Details'!$A$1:$R$2344,6,0)</f>
        <v>8516.83</v>
      </c>
      <c r="N1294" s="27" t="str">
        <f>VLOOKUP(A1294,'Hospitalisation Details'!$A$1:$R$2344,14,0)</f>
        <v>tier - 2</v>
      </c>
      <c r="O1294" s="27" t="str">
        <f>VLOOKUP(A1294,'Hospitalisation Details'!$A$1:$R$2344,15,0)</f>
        <v>tier - 1</v>
      </c>
      <c r="P1294" s="27" t="str">
        <f>VLOOKUP(A1294,'Hospitalisation Details'!$A$1:$R$2344,16,0)</f>
        <v>R1013</v>
      </c>
      <c r="Q1294" s="38">
        <f>VLOOKUP(A1294,'Hospitalisation Details'!$A$1:$R$2344,18,0)</f>
        <v>45.965047186298499</v>
      </c>
    </row>
    <row r="1295" spans="1:17" x14ac:dyDescent="0.25">
      <c r="A1295" s="27" t="s">
        <v>2588</v>
      </c>
      <c r="B1295" s="27" t="str">
        <f>VLOOKUP(A1295,'Customer Name'!A1294:E3629,4,0)</f>
        <v>Katarina D</v>
      </c>
      <c r="C1295" s="27">
        <f>VLOOKUP(A1295,Table7[#All],2,0)</f>
        <v>27.83</v>
      </c>
      <c r="D1295" s="27">
        <f>VLOOKUP(A1295,Table7[#All],3,0)</f>
        <v>5.39</v>
      </c>
      <c r="E1295" s="27" t="str">
        <f>VLOOKUP(A1295,Table7[#All],4,0)</f>
        <v>No</v>
      </c>
      <c r="F1295" s="27" t="str">
        <f>VLOOKUP(A1295,Table7[#All],5,0)</f>
        <v>No</v>
      </c>
      <c r="G1295" s="27" t="str">
        <f>VLOOKUP(A1295,Table7[#All],6,0)</f>
        <v>No</v>
      </c>
      <c r="H1295" s="27">
        <f>VLOOKUP(A1295,'Medical Examination'!A1294:M3629,11,0)</f>
        <v>0</v>
      </c>
      <c r="I1295" s="27" t="str">
        <f>VLOOKUP(A1295,'Medical Examination'!A1294:M3629,10,0)</f>
        <v>No</v>
      </c>
      <c r="J1295" s="27" t="str">
        <f>VLOOKUP(A1295,'Medical Examination'!A1294:M3629,12,0)</f>
        <v>Overweight</v>
      </c>
      <c r="K1295" s="27" t="str">
        <f>VLOOKUP(A1295,'Medical Examination'!A1294:M3629,13,0)</f>
        <v>Normal</v>
      </c>
      <c r="L1295" s="27" t="str">
        <f>VLOOKUP(A1295,'Hospitalisation Details'!A124:R2467,17,0)</f>
        <v>26-Dec-1977</v>
      </c>
      <c r="M1295" s="28">
        <f>VLOOKUP(A1295,'Hospitalisation Details'!$A$1:$R$2344,6,0)</f>
        <v>8515.76</v>
      </c>
      <c r="N1295" s="27" t="str">
        <f>VLOOKUP(A1295,'Hospitalisation Details'!$A$1:$R$2344,14,0)</f>
        <v>tier - 2</v>
      </c>
      <c r="O1295" s="27" t="str">
        <f>VLOOKUP(A1295,'Hospitalisation Details'!$A$1:$R$2344,15,0)</f>
        <v>tier - 2</v>
      </c>
      <c r="P1295" s="27" t="str">
        <f>VLOOKUP(A1295,'Hospitalisation Details'!$A$1:$R$2344,16,0)</f>
        <v>R1013</v>
      </c>
      <c r="Q1295" s="38">
        <f>VLOOKUP(A1295,'Hospitalisation Details'!$A$1:$R$2344,18,0)</f>
        <v>45.450308749854365</v>
      </c>
    </row>
    <row r="1296" spans="1:17" x14ac:dyDescent="0.25">
      <c r="A1296" s="27" t="s">
        <v>2590</v>
      </c>
      <c r="B1296" s="27" t="str">
        <f>VLOOKUP(A1296,'Customer Name'!A1295:E3630,4,0)</f>
        <v>B.j.</v>
      </c>
      <c r="C1296" s="27">
        <f>VLOOKUP(A1296,Table7[#All],2,0)</f>
        <v>39.64</v>
      </c>
      <c r="D1296" s="27">
        <f>VLOOKUP(A1296,Table7[#All],3,0)</f>
        <v>6</v>
      </c>
      <c r="E1296" s="27" t="str">
        <f>VLOOKUP(A1296,Table7[#All],4,0)</f>
        <v>No</v>
      </c>
      <c r="F1296" s="27" t="str">
        <f>VLOOKUP(A1296,Table7[#All],5,0)</f>
        <v>No</v>
      </c>
      <c r="G1296" s="27" t="str">
        <f>VLOOKUP(A1296,Table7[#All],6,0)</f>
        <v>Yes</v>
      </c>
      <c r="H1296" s="27">
        <f>VLOOKUP(A1296,'Medical Examination'!A1295:M3630,11,0)</f>
        <v>1</v>
      </c>
      <c r="I1296" s="27" t="str">
        <f>VLOOKUP(A1296,'Medical Examination'!A1295:M3630,10,0)</f>
        <v>No</v>
      </c>
      <c r="J1296" s="27" t="str">
        <f>VLOOKUP(A1296,'Medical Examination'!A1295:M3630,12,0)</f>
        <v>Obesity</v>
      </c>
      <c r="K1296" s="27" t="str">
        <f>VLOOKUP(A1296,'Medical Examination'!A1295:M3630,13,0)</f>
        <v>Prediabetes</v>
      </c>
      <c r="L1296" s="27" t="str">
        <f>VLOOKUP(A1296,'Hospitalisation Details'!A125:R2468,17,0)</f>
        <v>10-Nov-1993</v>
      </c>
      <c r="M1296" s="28">
        <f>VLOOKUP(A1296,'Hospitalisation Details'!$A$1:$R$2344,6,0)</f>
        <v>8471.65</v>
      </c>
      <c r="N1296" s="27" t="str">
        <f>VLOOKUP(A1296,'Hospitalisation Details'!$A$1:$R$2344,14,0)</f>
        <v>tier - 2</v>
      </c>
      <c r="O1296" s="27" t="str">
        <f>VLOOKUP(A1296,'Hospitalisation Details'!$A$1:$R$2344,15,0)</f>
        <v>tier - 1</v>
      </c>
      <c r="P1296" s="27" t="str">
        <f>VLOOKUP(A1296,'Hospitalisation Details'!$A$1:$R$2344,16,0)</f>
        <v>R1012</v>
      </c>
      <c r="Q1296" s="38">
        <f>VLOOKUP(A1296,'Hospitalisation Details'!$A$1:$R$2344,18,0)</f>
        <v>29.576223282105634</v>
      </c>
    </row>
    <row r="1297" spans="1:17" x14ac:dyDescent="0.25">
      <c r="A1297" s="27" t="s">
        <v>2592</v>
      </c>
      <c r="B1297" s="27" t="str">
        <f>VLOOKUP(A1297,'Customer Name'!A1296:E3631,4,0)</f>
        <v>Alison</v>
      </c>
      <c r="C1297" s="27">
        <f>VLOOKUP(A1297,Table7[#All],2,0)</f>
        <v>38.479999999999997</v>
      </c>
      <c r="D1297" s="27">
        <f>VLOOKUP(A1297,Table7[#All],3,0)</f>
        <v>6.02</v>
      </c>
      <c r="E1297" s="27" t="str">
        <f>VLOOKUP(A1297,Table7[#All],4,0)</f>
        <v>No</v>
      </c>
      <c r="F1297" s="27" t="str">
        <f>VLOOKUP(A1297,Table7[#All],5,0)</f>
        <v>No</v>
      </c>
      <c r="G1297" s="27" t="str">
        <f>VLOOKUP(A1297,Table7[#All],6,0)</f>
        <v>No</v>
      </c>
      <c r="H1297" s="27">
        <f>VLOOKUP(A1297,'Medical Examination'!A1296:M3631,11,0)</f>
        <v>1</v>
      </c>
      <c r="I1297" s="27" t="str">
        <f>VLOOKUP(A1297,'Medical Examination'!A1296:M3631,10,0)</f>
        <v>No</v>
      </c>
      <c r="J1297" s="27" t="str">
        <f>VLOOKUP(A1297,'Medical Examination'!A1296:M3631,12,0)</f>
        <v>Obesity</v>
      </c>
      <c r="K1297" s="27" t="str">
        <f>VLOOKUP(A1297,'Medical Examination'!A1296:M3631,13,0)</f>
        <v>Prediabetes</v>
      </c>
      <c r="L1297" s="27" t="str">
        <f>VLOOKUP(A1297,'Hospitalisation Details'!A126:R2469,17,0)</f>
        <v>9-Sep-1992</v>
      </c>
      <c r="M1297" s="28">
        <f>VLOOKUP(A1297,'Hospitalisation Details'!$A$1:$R$2344,6,0)</f>
        <v>8466.35</v>
      </c>
      <c r="N1297" s="27" t="str">
        <f>VLOOKUP(A1297,'Hospitalisation Details'!$A$1:$R$2344,14,0)</f>
        <v>tier - 2</v>
      </c>
      <c r="O1297" s="27" t="str">
        <f>VLOOKUP(A1297,'Hospitalisation Details'!$A$1:$R$2344,15,0)</f>
        <v>tier - 2</v>
      </c>
      <c r="P1297" s="27" t="str">
        <f>VLOOKUP(A1297,'Hospitalisation Details'!$A$1:$R$2344,16,0)</f>
        <v>R1012</v>
      </c>
      <c r="Q1297" s="38">
        <f>VLOOKUP(A1297,'Hospitalisation Details'!$A$1:$R$2344,18,0)</f>
        <v>30.743326488706366</v>
      </c>
    </row>
    <row r="1298" spans="1:17" x14ac:dyDescent="0.25">
      <c r="A1298" s="27" t="s">
        <v>2594</v>
      </c>
      <c r="B1298" s="27" t="str">
        <f>VLOOKUP(A1298,'Customer Name'!A1297:E3632,4,0)</f>
        <v>Neil K.</v>
      </c>
      <c r="C1298" s="27">
        <f>VLOOKUP(A1298,Table7[#All],2,0)</f>
        <v>36.200000000000003</v>
      </c>
      <c r="D1298" s="27">
        <f>VLOOKUP(A1298,Table7[#All],3,0)</f>
        <v>4.62</v>
      </c>
      <c r="E1298" s="27" t="str">
        <f>VLOOKUP(A1298,Table7[#All],4,0)</f>
        <v>No</v>
      </c>
      <c r="F1298" s="27" t="str">
        <f>VLOOKUP(A1298,Table7[#All],5,0)</f>
        <v>No</v>
      </c>
      <c r="G1298" s="27" t="str">
        <f>VLOOKUP(A1298,Table7[#All],6,0)</f>
        <v>No</v>
      </c>
      <c r="H1298" s="27">
        <f>VLOOKUP(A1298,'Medical Examination'!A1297:M3632,11,0)</f>
        <v>2</v>
      </c>
      <c r="I1298" s="27" t="str">
        <f>VLOOKUP(A1298,'Medical Examination'!A1297:M3632,10,0)</f>
        <v>No</v>
      </c>
      <c r="J1298" s="27" t="str">
        <f>VLOOKUP(A1298,'Medical Examination'!A1297:M3632,12,0)</f>
        <v>Obesity</v>
      </c>
      <c r="K1298" s="27" t="str">
        <f>VLOOKUP(A1298,'Medical Examination'!A1297:M3632,13,0)</f>
        <v>Normal</v>
      </c>
      <c r="L1298" s="27" t="str">
        <f>VLOOKUP(A1298,'Hospitalisation Details'!A127:R2470,17,0)</f>
        <v>26-Dec-1972</v>
      </c>
      <c r="M1298" s="28">
        <f>VLOOKUP(A1298,'Hospitalisation Details'!$A$1:$R$2344,6,0)</f>
        <v>8457.82</v>
      </c>
      <c r="N1298" s="27" t="str">
        <f>VLOOKUP(A1298,'Hospitalisation Details'!$A$1:$R$2344,14,0)</f>
        <v>tier - 2</v>
      </c>
      <c r="O1298" s="27" t="str">
        <f>VLOOKUP(A1298,'Hospitalisation Details'!$A$1:$R$2344,15,0)</f>
        <v>tier - 3</v>
      </c>
      <c r="P1298" s="27" t="str">
        <f>VLOOKUP(A1298,'Hospitalisation Details'!$A$1:$R$2344,16,0)</f>
        <v>R1011</v>
      </c>
      <c r="Q1298" s="38">
        <f>VLOOKUP(A1298,'Hospitalisation Details'!$A$1:$R$2344,18,0)</f>
        <v>50.447638603696099</v>
      </c>
    </row>
    <row r="1299" spans="1:17" x14ac:dyDescent="0.25">
      <c r="A1299" s="27" t="s">
        <v>2596</v>
      </c>
      <c r="B1299" s="27" t="str">
        <f>VLOOKUP(A1299,'Customer Name'!A1298:E3633,4,0)</f>
        <v>.  Anne Hunter</v>
      </c>
      <c r="C1299" s="27">
        <f>VLOOKUP(A1299,Table7[#All],2,0)</f>
        <v>27.13</v>
      </c>
      <c r="D1299" s="27">
        <f>VLOOKUP(A1299,Table7[#All],3,0)</f>
        <v>5.59</v>
      </c>
      <c r="E1299" s="27" t="str">
        <f>VLOOKUP(A1299,Table7[#All],4,0)</f>
        <v>No</v>
      </c>
      <c r="F1299" s="27" t="str">
        <f>VLOOKUP(A1299,Table7[#All],5,0)</f>
        <v>No</v>
      </c>
      <c r="G1299" s="27" t="str">
        <f>VLOOKUP(A1299,Table7[#All],6,0)</f>
        <v>No</v>
      </c>
      <c r="H1299" s="27">
        <f>VLOOKUP(A1299,'Medical Examination'!A1298:M3633,11,0)</f>
        <v>1</v>
      </c>
      <c r="I1299" s="27" t="str">
        <f>VLOOKUP(A1299,'Medical Examination'!A1298:M3633,10,0)</f>
        <v>No</v>
      </c>
      <c r="J1299" s="27" t="str">
        <f>VLOOKUP(A1299,'Medical Examination'!A1298:M3633,12,0)</f>
        <v>Overweight</v>
      </c>
      <c r="K1299" s="27" t="str">
        <f>VLOOKUP(A1299,'Medical Examination'!A1298:M3633,13,0)</f>
        <v>Normal</v>
      </c>
      <c r="L1299" s="27" t="str">
        <f>VLOOKUP(A1299,'Hospitalisation Details'!A128:R2471,17,0)</f>
        <v>19-Jun-1984</v>
      </c>
      <c r="M1299" s="28">
        <f>VLOOKUP(A1299,'Hospitalisation Details'!$A$1:$R$2344,6,0)</f>
        <v>8450.82</v>
      </c>
      <c r="N1299" s="27" t="str">
        <f>VLOOKUP(A1299,'Hospitalisation Details'!$A$1:$R$2344,14,0)</f>
        <v>tier - 2</v>
      </c>
      <c r="O1299" s="27" t="str">
        <f>VLOOKUP(A1299,'Hospitalisation Details'!$A$1:$R$2344,15,0)</f>
        <v>tier - 2</v>
      </c>
      <c r="P1299" s="27" t="str">
        <f>VLOOKUP(A1299,'Hospitalisation Details'!$A$1:$R$2344,16,0)</f>
        <v>R1025</v>
      </c>
      <c r="Q1299" s="38">
        <f>VLOOKUP(A1299,'Hospitalisation Details'!$A$1:$R$2344,18,0)</f>
        <v>38.967830253251201</v>
      </c>
    </row>
    <row r="1300" spans="1:17" x14ac:dyDescent="0.25">
      <c r="A1300" s="27" t="s">
        <v>2598</v>
      </c>
      <c r="B1300" s="27" t="str">
        <f>VLOOKUP(A1300,'Customer Name'!A1299:E3634,4,0)</f>
        <v>Sandra</v>
      </c>
      <c r="C1300" s="27">
        <f>VLOOKUP(A1300,Table7[#All],2,0)</f>
        <v>20.75</v>
      </c>
      <c r="D1300" s="27">
        <f>VLOOKUP(A1300,Table7[#All],3,0)</f>
        <v>5.18</v>
      </c>
      <c r="E1300" s="27" t="str">
        <f>VLOOKUP(A1300,Table7[#All],4,0)</f>
        <v>yes</v>
      </c>
      <c r="F1300" s="27" t="str">
        <f>VLOOKUP(A1300,Table7[#All],5,0)</f>
        <v>No</v>
      </c>
      <c r="G1300" s="27" t="str">
        <f>VLOOKUP(A1300,Table7[#All],6,0)</f>
        <v>No</v>
      </c>
      <c r="H1300" s="27">
        <f>VLOOKUP(A1300,'Medical Examination'!A1299:M3634,11,0)</f>
        <v>2</v>
      </c>
      <c r="I1300" s="27" t="str">
        <f>VLOOKUP(A1300,'Medical Examination'!A1299:M3634,10,0)</f>
        <v>No</v>
      </c>
      <c r="J1300" s="27" t="str">
        <f>VLOOKUP(A1300,'Medical Examination'!A1299:M3634,12,0)</f>
        <v>Normal Weight</v>
      </c>
      <c r="K1300" s="27" t="str">
        <f>VLOOKUP(A1300,'Medical Examination'!A1299:M3634,13,0)</f>
        <v>Normal</v>
      </c>
      <c r="L1300" s="27" t="str">
        <f>VLOOKUP(A1300,'Hospitalisation Details'!A129:R2472,17,0)</f>
        <v>12-Jun-1966</v>
      </c>
      <c r="M1300" s="28">
        <f>VLOOKUP(A1300,'Hospitalisation Details'!$A$1:$R$2344,6,0)</f>
        <v>8448.66</v>
      </c>
      <c r="N1300" s="27" t="str">
        <f>VLOOKUP(A1300,'Hospitalisation Details'!$A$1:$R$2344,14,0)</f>
        <v>tier - 3</v>
      </c>
      <c r="O1300" s="27" t="str">
        <f>VLOOKUP(A1300,'Hospitalisation Details'!$A$1:$R$2344,15,0)</f>
        <v>tier - 1</v>
      </c>
      <c r="P1300" s="27" t="str">
        <f>VLOOKUP(A1300,'Hospitalisation Details'!$A$1:$R$2344,16,0)</f>
        <v>R1013</v>
      </c>
      <c r="Q1300" s="38">
        <f>VLOOKUP(A1300,'Hospitalisation Details'!$A$1:$R$2344,18,0)</f>
        <v>56.989709214501509</v>
      </c>
    </row>
    <row r="1301" spans="1:17" x14ac:dyDescent="0.25">
      <c r="A1301" s="27" t="s">
        <v>2600</v>
      </c>
      <c r="B1301" s="27" t="str">
        <f>VLOOKUP(A1301,'Customer Name'!A1300:E3635,4,0)</f>
        <v>Robert</v>
      </c>
      <c r="C1301" s="27">
        <f>VLOOKUP(A1301,Table7[#All],2,0)</f>
        <v>26.6</v>
      </c>
      <c r="D1301" s="27">
        <f>VLOOKUP(A1301,Table7[#All],3,0)</f>
        <v>6.29</v>
      </c>
      <c r="E1301" s="27" t="str">
        <f>VLOOKUP(A1301,Table7[#All],4,0)</f>
        <v>No</v>
      </c>
      <c r="F1301" s="27" t="str">
        <f>VLOOKUP(A1301,Table7[#All],5,0)</f>
        <v>No</v>
      </c>
      <c r="G1301" s="27" t="str">
        <f>VLOOKUP(A1301,Table7[#All],6,0)</f>
        <v>No</v>
      </c>
      <c r="H1301" s="27">
        <f>VLOOKUP(A1301,'Medical Examination'!A1300:M3635,11,0)</f>
        <v>2</v>
      </c>
      <c r="I1301" s="27" t="str">
        <f>VLOOKUP(A1301,'Medical Examination'!A1300:M3635,10,0)</f>
        <v>No</v>
      </c>
      <c r="J1301" s="27" t="str">
        <f>VLOOKUP(A1301,'Medical Examination'!A1300:M3635,12,0)</f>
        <v>Overweight</v>
      </c>
      <c r="K1301" s="27" t="str">
        <f>VLOOKUP(A1301,'Medical Examination'!A1300:M3635,13,0)</f>
        <v>Prediabetes</v>
      </c>
      <c r="L1301" s="27" t="str">
        <f>VLOOKUP(A1301,'Hospitalisation Details'!A130:R2473,17,0)</f>
        <v>4-Sep-1972</v>
      </c>
      <c r="M1301" s="28">
        <f>VLOOKUP(A1301,'Hospitalisation Details'!$A$1:$R$2344,6,0)</f>
        <v>8444.4699999999993</v>
      </c>
      <c r="N1301" s="27" t="str">
        <f>VLOOKUP(A1301,'Hospitalisation Details'!$A$1:$R$2344,14,0)</f>
        <v>tier - 3</v>
      </c>
      <c r="O1301" s="27" t="str">
        <f>VLOOKUP(A1301,'Hospitalisation Details'!$A$1:$R$2344,15,0)</f>
        <v>tier - 1</v>
      </c>
      <c r="P1301" s="27" t="str">
        <f>VLOOKUP(A1301,'Hospitalisation Details'!$A$1:$R$2344,16,0)</f>
        <v>R1011</v>
      </c>
      <c r="Q1301" s="38">
        <f>VLOOKUP(A1301,'Hospitalisation Details'!$A$1:$R$2344,18,0)</f>
        <v>50.757015742642025</v>
      </c>
    </row>
    <row r="1302" spans="1:17" x14ac:dyDescent="0.25">
      <c r="A1302" s="27" t="s">
        <v>2602</v>
      </c>
      <c r="B1302" s="27" t="str">
        <f>VLOOKUP(A1302,'Customer Name'!A1301:E3636,4,0)</f>
        <v>Rodney</v>
      </c>
      <c r="C1302" s="27">
        <f>VLOOKUP(A1302,Table7[#All],2,0)</f>
        <v>25.3</v>
      </c>
      <c r="D1302" s="27">
        <f>VLOOKUP(A1302,Table7[#All],3,0)</f>
        <v>4.49</v>
      </c>
      <c r="E1302" s="27" t="str">
        <f>VLOOKUP(A1302,Table7[#All],4,0)</f>
        <v>No</v>
      </c>
      <c r="F1302" s="27" t="str">
        <f>VLOOKUP(A1302,Table7[#All],5,0)</f>
        <v>No</v>
      </c>
      <c r="G1302" s="27" t="str">
        <f>VLOOKUP(A1302,Table7[#All],6,0)</f>
        <v>No</v>
      </c>
      <c r="H1302" s="27">
        <f>VLOOKUP(A1302,'Medical Examination'!A1301:M3636,11,0)</f>
        <v>2</v>
      </c>
      <c r="I1302" s="27" t="str">
        <f>VLOOKUP(A1302,'Medical Examination'!A1301:M3636,10,0)</f>
        <v>No</v>
      </c>
      <c r="J1302" s="27" t="str">
        <f>VLOOKUP(A1302,'Medical Examination'!A1301:M3636,12,0)</f>
        <v>Overweight</v>
      </c>
      <c r="K1302" s="27" t="str">
        <f>VLOOKUP(A1302,'Medical Examination'!A1301:M3636,13,0)</f>
        <v>Normal</v>
      </c>
      <c r="L1302" s="27" t="str">
        <f>VLOOKUP(A1302,'Hospitalisation Details'!A131:R2474,17,0)</f>
        <v>9-Sep-1972</v>
      </c>
      <c r="M1302" s="28">
        <f>VLOOKUP(A1302,'Hospitalisation Details'!$A$1:$R$2344,6,0)</f>
        <v>8442.67</v>
      </c>
      <c r="N1302" s="27" t="str">
        <f>VLOOKUP(A1302,'Hospitalisation Details'!$A$1:$R$2344,14,0)</f>
        <v>tier - 2</v>
      </c>
      <c r="O1302" s="27" t="str">
        <f>VLOOKUP(A1302,'Hospitalisation Details'!$A$1:$R$2344,15,0)</f>
        <v>tier - 3</v>
      </c>
      <c r="P1302" s="27" t="str">
        <f>VLOOKUP(A1302,'Hospitalisation Details'!$A$1:$R$2344,16,0)</f>
        <v>R1013</v>
      </c>
      <c r="Q1302" s="38">
        <f>VLOOKUP(A1302,'Hospitalisation Details'!$A$1:$R$2344,18,0)</f>
        <v>50.743326488706366</v>
      </c>
    </row>
    <row r="1303" spans="1:17" x14ac:dyDescent="0.25">
      <c r="A1303" s="27" t="s">
        <v>2604</v>
      </c>
      <c r="B1303" s="27" t="str">
        <f>VLOOKUP(A1303,'Customer Name'!A1302:E3637,4,0)</f>
        <v>Carl R</v>
      </c>
      <c r="C1303" s="27">
        <f>VLOOKUP(A1303,Table7[#All],2,0)</f>
        <v>18.84</v>
      </c>
      <c r="D1303" s="27">
        <f>VLOOKUP(A1303,Table7[#All],3,0)</f>
        <v>11.82</v>
      </c>
      <c r="E1303" s="27" t="str">
        <f>VLOOKUP(A1303,Table7[#All],4,0)</f>
        <v>yes</v>
      </c>
      <c r="F1303" s="27" t="str">
        <f>VLOOKUP(A1303,Table7[#All],5,0)</f>
        <v>No</v>
      </c>
      <c r="G1303" s="27" t="str">
        <f>VLOOKUP(A1303,Table7[#All],6,0)</f>
        <v>Yes</v>
      </c>
      <c r="H1303" s="27">
        <f>VLOOKUP(A1303,'Medical Examination'!A1302:M3637,11,0)</f>
        <v>1</v>
      </c>
      <c r="I1303" s="27" t="str">
        <f>VLOOKUP(A1303,'Medical Examination'!A1302:M3637,10,0)</f>
        <v>No</v>
      </c>
      <c r="J1303" s="27" t="str">
        <f>VLOOKUP(A1303,'Medical Examination'!A1302:M3637,12,0)</f>
        <v>Normal Weight</v>
      </c>
      <c r="K1303" s="27" t="str">
        <f>VLOOKUP(A1303,'Medical Examination'!A1302:M3637,13,0)</f>
        <v>Diabetes</v>
      </c>
      <c r="L1303" s="27" t="str">
        <f>VLOOKUP(A1303,'Hospitalisation Details'!A132:R2475,17,0)</f>
        <v>24-Sep-1963</v>
      </c>
      <c r="M1303" s="28">
        <f>VLOOKUP(A1303,'Hospitalisation Details'!$A$1:$R$2344,6,0)</f>
        <v>8440.0499999999993</v>
      </c>
      <c r="N1303" s="27" t="str">
        <f>VLOOKUP(A1303,'Hospitalisation Details'!$A$1:$R$2344,14,0)</f>
        <v>tier - 3</v>
      </c>
      <c r="O1303" s="27" t="str">
        <f>VLOOKUP(A1303,'Hospitalisation Details'!$A$1:$R$2344,15,0)</f>
        <v>tier - 2</v>
      </c>
      <c r="P1303" s="27" t="str">
        <f>VLOOKUP(A1303,'Hospitalisation Details'!$A$1:$R$2344,16,0)</f>
        <v>R1013</v>
      </c>
      <c r="Q1303" s="38">
        <f>VLOOKUP(A1303,'Hospitalisation Details'!$A$1:$R$2344,18,0)</f>
        <v>59.704982046678637</v>
      </c>
    </row>
    <row r="1304" spans="1:17" x14ac:dyDescent="0.25">
      <c r="A1304" s="27" t="s">
        <v>2606</v>
      </c>
      <c r="B1304" s="27" t="str">
        <f>VLOOKUP(A1304,'Customer Name'!A1303:E3638,4,0)</f>
        <v>Maximilian</v>
      </c>
      <c r="C1304" s="27">
        <f>VLOOKUP(A1304,Table7[#All],2,0)</f>
        <v>19.57</v>
      </c>
      <c r="D1304" s="27">
        <f>VLOOKUP(A1304,Table7[#All],3,0)</f>
        <v>7.41</v>
      </c>
      <c r="E1304" s="27" t="str">
        <f>VLOOKUP(A1304,Table7[#All],4,0)</f>
        <v>yes</v>
      </c>
      <c r="F1304" s="27" t="str">
        <f>VLOOKUP(A1304,Table7[#All],5,0)</f>
        <v>No</v>
      </c>
      <c r="G1304" s="27" t="str">
        <f>VLOOKUP(A1304,Table7[#All],6,0)</f>
        <v>No</v>
      </c>
      <c r="H1304" s="27">
        <f>VLOOKUP(A1304,'Medical Examination'!A1303:M3638,11,0)</f>
        <v>1</v>
      </c>
      <c r="I1304" s="27" t="str">
        <f>VLOOKUP(A1304,'Medical Examination'!A1303:M3638,10,0)</f>
        <v>No</v>
      </c>
      <c r="J1304" s="27" t="str">
        <f>VLOOKUP(A1304,'Medical Examination'!A1303:M3638,12,0)</f>
        <v>Normal Weight</v>
      </c>
      <c r="K1304" s="27" t="str">
        <f>VLOOKUP(A1304,'Medical Examination'!A1303:M3638,13,0)</f>
        <v>Diabetes</v>
      </c>
      <c r="L1304" s="27" t="str">
        <f>VLOOKUP(A1304,'Hospitalisation Details'!A133:R2476,17,0)</f>
        <v>28-Sep-1975</v>
      </c>
      <c r="M1304" s="28">
        <f>VLOOKUP(A1304,'Hospitalisation Details'!$A$1:$R$2344,6,0)</f>
        <v>8428.07</v>
      </c>
      <c r="N1304" s="27" t="str">
        <f>VLOOKUP(A1304,'Hospitalisation Details'!$A$1:$R$2344,14,0)</f>
        <v>tier - 3</v>
      </c>
      <c r="O1304" s="27" t="str">
        <f>VLOOKUP(A1304,'Hospitalisation Details'!$A$1:$R$2344,15,0)</f>
        <v>tier - 2</v>
      </c>
      <c r="P1304" s="27" t="str">
        <f>VLOOKUP(A1304,'Hospitalisation Details'!$A$1:$R$2344,16,0)</f>
        <v>R1012</v>
      </c>
      <c r="Q1304" s="38">
        <f>VLOOKUP(A1304,'Hospitalisation Details'!$A$1:$R$2344,18,0)</f>
        <v>47.694026931888025</v>
      </c>
    </row>
    <row r="1305" spans="1:17" x14ac:dyDescent="0.25">
      <c r="A1305" s="27" t="s">
        <v>2608</v>
      </c>
      <c r="B1305" s="27" t="str">
        <f>VLOOKUP(A1305,'Customer Name'!A1304:E3639,4,0)</f>
        <v>Erik</v>
      </c>
      <c r="C1305" s="27">
        <f>VLOOKUP(A1305,Table7[#All],2,0)</f>
        <v>30.495000000000001</v>
      </c>
      <c r="D1305" s="27">
        <f>VLOOKUP(A1305,Table7[#All],3,0)</f>
        <v>5.97</v>
      </c>
      <c r="E1305" s="27" t="str">
        <f>VLOOKUP(A1305,Table7[#All],4,0)</f>
        <v>No</v>
      </c>
      <c r="F1305" s="27" t="str">
        <f>VLOOKUP(A1305,Table7[#All],5,0)</f>
        <v>No</v>
      </c>
      <c r="G1305" s="27" t="str">
        <f>VLOOKUP(A1305,Table7[#All],6,0)</f>
        <v>No</v>
      </c>
      <c r="H1305" s="27">
        <f>VLOOKUP(A1305,'Medical Examination'!A1304:M3639,11,0)</f>
        <v>0</v>
      </c>
      <c r="I1305" s="27" t="str">
        <f>VLOOKUP(A1305,'Medical Examination'!A1304:M3639,10,0)</f>
        <v>No</v>
      </c>
      <c r="J1305" s="27" t="str">
        <f>VLOOKUP(A1305,'Medical Examination'!A1304:M3639,12,0)</f>
        <v>Obesity</v>
      </c>
      <c r="K1305" s="27" t="str">
        <f>VLOOKUP(A1305,'Medical Examination'!A1304:M3639,13,0)</f>
        <v>Prediabetes</v>
      </c>
      <c r="L1305" s="27" t="str">
        <f>VLOOKUP(A1305,'Hospitalisation Details'!A134:R2477,17,0)</f>
        <v>4-Sep-1977</v>
      </c>
      <c r="M1305" s="28">
        <f>VLOOKUP(A1305,'Hospitalisation Details'!$A$1:$R$2344,6,0)</f>
        <v>8413.4599999999991</v>
      </c>
      <c r="N1305" s="27" t="str">
        <f>VLOOKUP(A1305,'Hospitalisation Details'!$A$1:$R$2344,14,0)</f>
        <v>tier - 3</v>
      </c>
      <c r="O1305" s="27" t="str">
        <f>VLOOKUP(A1305,'Hospitalisation Details'!$A$1:$R$2344,15,0)</f>
        <v>tier - 1</v>
      </c>
      <c r="P1305" s="27" t="str">
        <f>VLOOKUP(A1305,'Hospitalisation Details'!$A$1:$R$2344,16,0)</f>
        <v>R1012</v>
      </c>
      <c r="Q1305" s="38">
        <f>VLOOKUP(A1305,'Hospitalisation Details'!$A$1:$R$2344,18,0)</f>
        <v>45.759699405802166</v>
      </c>
    </row>
    <row r="1306" spans="1:17" x14ac:dyDescent="0.25">
      <c r="A1306" s="27" t="s">
        <v>2610</v>
      </c>
      <c r="B1306" s="27" t="str">
        <f>VLOOKUP(A1306,'Customer Name'!A1305:E3640,4,0)</f>
        <v>Christopher</v>
      </c>
      <c r="C1306" s="27">
        <f>VLOOKUP(A1306,Table7[#All],2,0)</f>
        <v>30.114999999999998</v>
      </c>
      <c r="D1306" s="27">
        <f>VLOOKUP(A1306,Table7[#All],3,0)</f>
        <v>5.74</v>
      </c>
      <c r="E1306" s="27" t="str">
        <f>VLOOKUP(A1306,Table7[#All],4,0)</f>
        <v>No</v>
      </c>
      <c r="F1306" s="27" t="str">
        <f>VLOOKUP(A1306,Table7[#All],5,0)</f>
        <v>No</v>
      </c>
      <c r="G1306" s="27" t="str">
        <f>VLOOKUP(A1306,Table7[#All],6,0)</f>
        <v>Yes</v>
      </c>
      <c r="H1306" s="27">
        <f>VLOOKUP(A1306,'Medical Examination'!A1305:M3640,11,0)</f>
        <v>1</v>
      </c>
      <c r="I1306" s="27" t="str">
        <f>VLOOKUP(A1306,'Medical Examination'!A1305:M3640,10,0)</f>
        <v>No</v>
      </c>
      <c r="J1306" s="27" t="str">
        <f>VLOOKUP(A1306,'Medical Examination'!A1305:M3640,12,0)</f>
        <v>Obesity</v>
      </c>
      <c r="K1306" s="27" t="str">
        <f>VLOOKUP(A1306,'Medical Examination'!A1305:M3640,13,0)</f>
        <v>Prediabetes</v>
      </c>
      <c r="L1306" s="27" t="str">
        <f>VLOOKUP(A1306,'Hospitalisation Details'!A135:R2478,17,0)</f>
        <v>11-Jun-1979</v>
      </c>
      <c r="M1306" s="28">
        <f>VLOOKUP(A1306,'Hospitalisation Details'!$A$1:$R$2344,6,0)</f>
        <v>8410.0499999999993</v>
      </c>
      <c r="N1306" s="27" t="str">
        <f>VLOOKUP(A1306,'Hospitalisation Details'!$A$1:$R$2344,14,0)</f>
        <v>tier - 2</v>
      </c>
      <c r="O1306" s="27" t="str">
        <f>VLOOKUP(A1306,'Hospitalisation Details'!$A$1:$R$2344,15,0)</f>
        <v>tier - 2</v>
      </c>
      <c r="P1306" s="27" t="str">
        <f>VLOOKUP(A1306,'Hospitalisation Details'!$A$1:$R$2344,16,0)</f>
        <v>R1012</v>
      </c>
      <c r="Q1306" s="38">
        <f>VLOOKUP(A1306,'Hospitalisation Details'!$A$1:$R$2344,18,0)</f>
        <v>43.992455585300554</v>
      </c>
    </row>
    <row r="1307" spans="1:17" x14ac:dyDescent="0.25">
      <c r="A1307" s="27" t="s">
        <v>2612</v>
      </c>
      <c r="B1307" s="27" t="str">
        <f>VLOOKUP(A1307,'Customer Name'!A1306:E3641,4,0)</f>
        <v>Eirik</v>
      </c>
      <c r="C1307" s="27">
        <f>VLOOKUP(A1307,Table7[#All],2,0)</f>
        <v>24.78</v>
      </c>
      <c r="D1307" s="27">
        <f>VLOOKUP(A1307,Table7[#All],3,0)</f>
        <v>9.85</v>
      </c>
      <c r="E1307" s="27" t="str">
        <f>VLOOKUP(A1307,Table7[#All],4,0)</f>
        <v>No</v>
      </c>
      <c r="F1307" s="27" t="str">
        <f>VLOOKUP(A1307,Table7[#All],5,0)</f>
        <v>No</v>
      </c>
      <c r="G1307" s="27" t="str">
        <f>VLOOKUP(A1307,Table7[#All],6,0)</f>
        <v>No</v>
      </c>
      <c r="H1307" s="27">
        <f>VLOOKUP(A1307,'Medical Examination'!A1306:M3641,11,0)</f>
        <v>0</v>
      </c>
      <c r="I1307" s="27" t="str">
        <f>VLOOKUP(A1307,'Medical Examination'!A1306:M3641,10,0)</f>
        <v>No</v>
      </c>
      <c r="J1307" s="27" t="str">
        <f>VLOOKUP(A1307,'Medical Examination'!A1306:M3641,12,0)</f>
        <v>Normal Weight</v>
      </c>
      <c r="K1307" s="27" t="str">
        <f>VLOOKUP(A1307,'Medical Examination'!A1306:M3641,13,0)</f>
        <v>Diabetes</v>
      </c>
      <c r="L1307" s="27" t="str">
        <f>VLOOKUP(A1307,'Hospitalisation Details'!A136:R2479,17,0)</f>
        <v>18-Sep-1971</v>
      </c>
      <c r="M1307" s="28">
        <f>VLOOKUP(A1307,'Hospitalisation Details'!$A$1:$R$2344,6,0)</f>
        <v>8400.01</v>
      </c>
      <c r="N1307" s="27" t="str">
        <f>VLOOKUP(A1307,'Hospitalisation Details'!$A$1:$R$2344,14,0)</f>
        <v>tier - 2</v>
      </c>
      <c r="O1307" s="27" t="str">
        <f>VLOOKUP(A1307,'Hospitalisation Details'!$A$1:$R$2344,15,0)</f>
        <v>tier - 3</v>
      </c>
      <c r="P1307" s="27" t="str">
        <f>VLOOKUP(A1307,'Hospitalisation Details'!$A$1:$R$2344,16,0)</f>
        <v>R1013</v>
      </c>
      <c r="Q1307" s="38">
        <f>VLOOKUP(A1307,'Hospitalisation Details'!$A$1:$R$2344,18,0)</f>
        <v>51.721407170162202</v>
      </c>
    </row>
    <row r="1308" spans="1:17" x14ac:dyDescent="0.25">
      <c r="A1308" s="27" t="s">
        <v>2614</v>
      </c>
      <c r="B1308" s="27" t="str">
        <f>VLOOKUP(A1308,'Customer Name'!A1307:E3642,4,0)</f>
        <v>Rik</v>
      </c>
      <c r="C1308" s="27">
        <f>VLOOKUP(A1308,Table7[#All],2,0)</f>
        <v>24.77</v>
      </c>
      <c r="D1308" s="27">
        <f>VLOOKUP(A1308,Table7[#All],3,0)</f>
        <v>7.59</v>
      </c>
      <c r="E1308" s="27" t="str">
        <f>VLOOKUP(A1308,Table7[#All],4,0)</f>
        <v>No</v>
      </c>
      <c r="F1308" s="27" t="str">
        <f>VLOOKUP(A1308,Table7[#All],5,0)</f>
        <v>No</v>
      </c>
      <c r="G1308" s="27" t="str">
        <f>VLOOKUP(A1308,Table7[#All],6,0)</f>
        <v>No</v>
      </c>
      <c r="H1308" s="27">
        <f>VLOOKUP(A1308,'Medical Examination'!A1307:M3642,11,0)</f>
        <v>0</v>
      </c>
      <c r="I1308" s="27" t="str">
        <f>VLOOKUP(A1308,'Medical Examination'!A1307:M3642,10,0)</f>
        <v>No</v>
      </c>
      <c r="J1308" s="27" t="str">
        <f>VLOOKUP(A1308,'Medical Examination'!A1307:M3642,12,0)</f>
        <v>Normal Weight</v>
      </c>
      <c r="K1308" s="27" t="str">
        <f>VLOOKUP(A1308,'Medical Examination'!A1307:M3642,13,0)</f>
        <v>Diabetes</v>
      </c>
      <c r="L1308" s="27" t="str">
        <f>VLOOKUP(A1308,'Hospitalisation Details'!A137:R2480,17,0)</f>
        <v>4-Sep-1971</v>
      </c>
      <c r="M1308" s="28">
        <f>VLOOKUP(A1308,'Hospitalisation Details'!$A$1:$R$2344,6,0)</f>
        <v>8396.6200000000008</v>
      </c>
      <c r="N1308" s="27" t="str">
        <f>VLOOKUP(A1308,'Hospitalisation Details'!$A$1:$R$2344,14,0)</f>
        <v>tier - 2</v>
      </c>
      <c r="O1308" s="27" t="str">
        <f>VLOOKUP(A1308,'Hospitalisation Details'!$A$1:$R$2344,15,0)</f>
        <v>tier - 3</v>
      </c>
      <c r="P1308" s="27" t="str">
        <f>VLOOKUP(A1308,'Hospitalisation Details'!$A$1:$R$2344,16,0)</f>
        <v>R1013</v>
      </c>
      <c r="Q1308" s="38">
        <f>VLOOKUP(A1308,'Hospitalisation Details'!$A$1:$R$2344,18,0)</f>
        <v>51.759737576195882</v>
      </c>
    </row>
    <row r="1309" spans="1:17" x14ac:dyDescent="0.25">
      <c r="A1309" s="27" t="s">
        <v>2616</v>
      </c>
      <c r="B1309" s="27" t="str">
        <f>VLOOKUP(A1309,'Customer Name'!A1308:E3643,4,0)</f>
        <v>Matthew R</v>
      </c>
      <c r="C1309" s="27">
        <f>VLOOKUP(A1309,Table7[#All],2,0)</f>
        <v>16.579999999999998</v>
      </c>
      <c r="D1309" s="27">
        <f>VLOOKUP(A1309,Table7[#All],3,0)</f>
        <v>6.98</v>
      </c>
      <c r="E1309" s="27" t="str">
        <f>VLOOKUP(A1309,Table7[#All],4,0)</f>
        <v>yes</v>
      </c>
      <c r="F1309" s="27" t="str">
        <f>VLOOKUP(A1309,Table7[#All],5,0)</f>
        <v>No</v>
      </c>
      <c r="G1309" s="27" t="str">
        <f>VLOOKUP(A1309,Table7[#All],6,0)</f>
        <v>Yes</v>
      </c>
      <c r="H1309" s="27">
        <f>VLOOKUP(A1309,'Medical Examination'!A1308:M3643,11,0)</f>
        <v>1</v>
      </c>
      <c r="I1309" s="27" t="str">
        <f>VLOOKUP(A1309,'Medical Examination'!A1308:M3643,10,0)</f>
        <v>No</v>
      </c>
      <c r="J1309" s="27" t="str">
        <f>VLOOKUP(A1309,'Medical Examination'!A1308:M3643,12,0)</f>
        <v>Underweight</v>
      </c>
      <c r="K1309" s="27" t="str">
        <f>VLOOKUP(A1309,'Medical Examination'!A1308:M3643,13,0)</f>
        <v>Diabetes</v>
      </c>
      <c r="L1309" s="27" t="str">
        <f>VLOOKUP(A1309,'Hospitalisation Details'!A138:R2481,17,0)</f>
        <v>21-Sep-1963</v>
      </c>
      <c r="M1309" s="28">
        <f>VLOOKUP(A1309,'Hospitalisation Details'!$A$1:$R$2344,6,0)</f>
        <v>8355.5400000000009</v>
      </c>
      <c r="N1309" s="27" t="str">
        <f>VLOOKUP(A1309,'Hospitalisation Details'!$A$1:$R$2344,14,0)</f>
        <v>tier - 3</v>
      </c>
      <c r="O1309" s="27" t="str">
        <f>VLOOKUP(A1309,'Hospitalisation Details'!$A$1:$R$2344,15,0)</f>
        <v>tier - 3</v>
      </c>
      <c r="P1309" s="27" t="str">
        <f>VLOOKUP(A1309,'Hospitalisation Details'!$A$1:$R$2344,16,0)</f>
        <v>R1012</v>
      </c>
      <c r="Q1309" s="38">
        <f>VLOOKUP(A1309,'Hospitalisation Details'!$A$1:$R$2344,18,0)</f>
        <v>59.713195691202877</v>
      </c>
    </row>
    <row r="1310" spans="1:17" x14ac:dyDescent="0.25">
      <c r="A1310" s="27" t="s">
        <v>2618</v>
      </c>
      <c r="B1310" s="27" t="str">
        <f>VLOOKUP(A1310,'Customer Name'!A1309:E3644,4,0)</f>
        <v>Daniel G</v>
      </c>
      <c r="C1310" s="27">
        <f>VLOOKUP(A1310,Table7[#All],2,0)</f>
        <v>38.17</v>
      </c>
      <c r="D1310" s="27">
        <f>VLOOKUP(A1310,Table7[#All],3,0)</f>
        <v>4.7300000000000004</v>
      </c>
      <c r="E1310" s="27" t="str">
        <f>VLOOKUP(A1310,Table7[#All],4,0)</f>
        <v>yes</v>
      </c>
      <c r="F1310" s="27" t="str">
        <f>VLOOKUP(A1310,Table7[#All],5,0)</f>
        <v>No</v>
      </c>
      <c r="G1310" s="27" t="str">
        <f>VLOOKUP(A1310,Table7[#All],6,0)</f>
        <v>No</v>
      </c>
      <c r="H1310" s="27">
        <f>VLOOKUP(A1310,'Medical Examination'!A1309:M3644,11,0)</f>
        <v>0</v>
      </c>
      <c r="I1310" s="27" t="str">
        <f>VLOOKUP(A1310,'Medical Examination'!A1309:M3644,10,0)</f>
        <v>No</v>
      </c>
      <c r="J1310" s="27" t="str">
        <f>VLOOKUP(A1310,'Medical Examination'!A1309:M3644,12,0)</f>
        <v>Obesity</v>
      </c>
      <c r="K1310" s="27" t="str">
        <f>VLOOKUP(A1310,'Medical Examination'!A1309:M3644,13,0)</f>
        <v>Normal</v>
      </c>
      <c r="L1310" s="27" t="str">
        <f>VLOOKUP(A1310,'Hospitalisation Details'!A139:R2482,17,0)</f>
        <v>12-Jun-1976</v>
      </c>
      <c r="M1310" s="28">
        <f>VLOOKUP(A1310,'Hospitalisation Details'!$A$1:$R$2344,6,0)</f>
        <v>8347.16</v>
      </c>
      <c r="N1310" s="27" t="str">
        <f>VLOOKUP(A1310,'Hospitalisation Details'!$A$1:$R$2344,14,0)</f>
        <v>tier - 2</v>
      </c>
      <c r="O1310" s="27" t="str">
        <f>VLOOKUP(A1310,'Hospitalisation Details'!$A$1:$R$2344,15,0)</f>
        <v>tier - 1</v>
      </c>
      <c r="P1310" s="27" t="str">
        <f>VLOOKUP(A1310,'Hospitalisation Details'!$A$1:$R$2344,16,0)</f>
        <v>R1013</v>
      </c>
      <c r="Q1310" s="38">
        <f>VLOOKUP(A1310,'Hospitalisation Details'!$A$1:$R$2344,18,0)</f>
        <v>46.986995208761122</v>
      </c>
    </row>
    <row r="1311" spans="1:17" x14ac:dyDescent="0.25">
      <c r="A1311" s="27" t="s">
        <v>2620</v>
      </c>
      <c r="B1311" s="27" t="str">
        <f>VLOOKUP(A1311,'Customer Name'!A1310:E3645,4,0)</f>
        <v>Yannick</v>
      </c>
      <c r="C1311" s="27">
        <f>VLOOKUP(A1311,Table7[#All],2,0)</f>
        <v>39.424999999999997</v>
      </c>
      <c r="D1311" s="27">
        <f>VLOOKUP(A1311,Table7[#All],3,0)</f>
        <v>4.76</v>
      </c>
      <c r="E1311" s="27" t="str">
        <f>VLOOKUP(A1311,Table7[#All],4,0)</f>
        <v>yes</v>
      </c>
      <c r="F1311" s="27" t="str">
        <f>VLOOKUP(A1311,Table7[#All],5,0)</f>
        <v>No</v>
      </c>
      <c r="G1311" s="27" t="str">
        <f>VLOOKUP(A1311,Table7[#All],6,0)</f>
        <v>No</v>
      </c>
      <c r="H1311" s="27">
        <f>VLOOKUP(A1311,'Medical Examination'!A1310:M3645,11,0)</f>
        <v>0</v>
      </c>
      <c r="I1311" s="27" t="str">
        <f>VLOOKUP(A1311,'Medical Examination'!A1310:M3645,10,0)</f>
        <v>No</v>
      </c>
      <c r="J1311" s="27" t="str">
        <f>VLOOKUP(A1311,'Medical Examination'!A1310:M3645,12,0)</f>
        <v>Obesity</v>
      </c>
      <c r="K1311" s="27" t="str">
        <f>VLOOKUP(A1311,'Medical Examination'!A1310:M3645,13,0)</f>
        <v>Normal</v>
      </c>
      <c r="L1311" s="27" t="str">
        <f>VLOOKUP(A1311,'Hospitalisation Details'!A140:R2483,17,0)</f>
        <v>7-Jul-1976</v>
      </c>
      <c r="M1311" s="28">
        <f>VLOOKUP(A1311,'Hospitalisation Details'!$A$1:$R$2344,6,0)</f>
        <v>8342.91</v>
      </c>
      <c r="N1311" s="27" t="str">
        <f>VLOOKUP(A1311,'Hospitalisation Details'!$A$1:$R$2344,14,0)</f>
        <v>tier - 3</v>
      </c>
      <c r="O1311" s="27" t="str">
        <f>VLOOKUP(A1311,'Hospitalisation Details'!$A$1:$R$2344,15,0)</f>
        <v>tier - 1</v>
      </c>
      <c r="P1311" s="27" t="str">
        <f>VLOOKUP(A1311,'Hospitalisation Details'!$A$1:$R$2344,16,0)</f>
        <v>R1016</v>
      </c>
      <c r="Q1311" s="38">
        <f>VLOOKUP(A1311,'Hospitalisation Details'!$A$1:$R$2344,18,0)</f>
        <v>46.918548939082818</v>
      </c>
    </row>
    <row r="1312" spans="1:17" x14ac:dyDescent="0.25">
      <c r="A1312" s="27" t="s">
        <v>2622</v>
      </c>
      <c r="B1312" s="27" t="str">
        <f>VLOOKUP(A1312,'Customer Name'!A1311:E3646,4,0)</f>
        <v>Sean R</v>
      </c>
      <c r="C1312" s="27">
        <f>VLOOKUP(A1312,Table7[#All],2,0)</f>
        <v>33.44</v>
      </c>
      <c r="D1312" s="27">
        <f>VLOOKUP(A1312,Table7[#All],3,0)</f>
        <v>6.24</v>
      </c>
      <c r="E1312" s="27" t="str">
        <f>VLOOKUP(A1312,Table7[#All],4,0)</f>
        <v>yes</v>
      </c>
      <c r="F1312" s="27" t="str">
        <f>VLOOKUP(A1312,Table7[#All],5,0)</f>
        <v>No</v>
      </c>
      <c r="G1312" s="27" t="str">
        <f>VLOOKUP(A1312,Table7[#All],6,0)</f>
        <v>No</v>
      </c>
      <c r="H1312" s="27">
        <f>VLOOKUP(A1312,'Medical Examination'!A1311:M3646,11,0)</f>
        <v>0</v>
      </c>
      <c r="I1312" s="27" t="str">
        <f>VLOOKUP(A1312,'Medical Examination'!A1311:M3646,10,0)</f>
        <v>No</v>
      </c>
      <c r="J1312" s="27" t="str">
        <f>VLOOKUP(A1312,'Medical Examination'!A1311:M3646,12,0)</f>
        <v>Obesity</v>
      </c>
      <c r="K1312" s="27" t="str">
        <f>VLOOKUP(A1312,'Medical Examination'!A1311:M3646,13,0)</f>
        <v>Prediabetes</v>
      </c>
      <c r="L1312" s="27" t="str">
        <f>VLOOKUP(A1312,'Hospitalisation Details'!A141:R2484,17,0)</f>
        <v>20-Jul-1976</v>
      </c>
      <c r="M1312" s="28">
        <f>VLOOKUP(A1312,'Hospitalisation Details'!$A$1:$R$2344,6,0)</f>
        <v>8334.59</v>
      </c>
      <c r="N1312" s="27" t="str">
        <f>VLOOKUP(A1312,'Hospitalisation Details'!$A$1:$R$2344,14,0)</f>
        <v>tier - 3</v>
      </c>
      <c r="O1312" s="27" t="str">
        <f>VLOOKUP(A1312,'Hospitalisation Details'!$A$1:$R$2344,15,0)</f>
        <v>tier - 2</v>
      </c>
      <c r="P1312" s="27" t="str">
        <f>VLOOKUP(A1312,'Hospitalisation Details'!$A$1:$R$2344,16,0)</f>
        <v>R1016</v>
      </c>
      <c r="Q1312" s="38">
        <f>VLOOKUP(A1312,'Hospitalisation Details'!$A$1:$R$2344,18,0)</f>
        <v>46.882956878850102</v>
      </c>
    </row>
    <row r="1313" spans="1:17" x14ac:dyDescent="0.25">
      <c r="A1313" s="27" t="s">
        <v>2624</v>
      </c>
      <c r="B1313" s="27" t="str">
        <f>VLOOKUP(A1313,'Customer Name'!A1312:E3647,4,0)</f>
        <v>Peter</v>
      </c>
      <c r="C1313" s="27">
        <f>VLOOKUP(A1313,Table7[#All],2,0)</f>
        <v>33.344999999999999</v>
      </c>
      <c r="D1313" s="27">
        <f>VLOOKUP(A1313,Table7[#All],3,0)</f>
        <v>5.44</v>
      </c>
      <c r="E1313" s="27" t="str">
        <f>VLOOKUP(A1313,Table7[#All],4,0)</f>
        <v>yes</v>
      </c>
      <c r="F1313" s="27" t="str">
        <f>VLOOKUP(A1313,Table7[#All],5,0)</f>
        <v>No</v>
      </c>
      <c r="G1313" s="27" t="str">
        <f>VLOOKUP(A1313,Table7[#All],6,0)</f>
        <v>No</v>
      </c>
      <c r="H1313" s="27">
        <f>VLOOKUP(A1313,'Medical Examination'!A1312:M3647,11,0)</f>
        <v>0</v>
      </c>
      <c r="I1313" s="27" t="str">
        <f>VLOOKUP(A1313,'Medical Examination'!A1312:M3647,10,0)</f>
        <v>No</v>
      </c>
      <c r="J1313" s="27" t="str">
        <f>VLOOKUP(A1313,'Medical Examination'!A1312:M3647,12,0)</f>
        <v>Obesity</v>
      </c>
      <c r="K1313" s="27" t="str">
        <f>VLOOKUP(A1313,'Medical Examination'!A1312:M3647,13,0)</f>
        <v>Normal</v>
      </c>
      <c r="L1313" s="27" t="str">
        <f>VLOOKUP(A1313,'Hospitalisation Details'!A142:R2485,17,0)</f>
        <v>12-Jul-1976</v>
      </c>
      <c r="M1313" s="28">
        <f>VLOOKUP(A1313,'Hospitalisation Details'!$A$1:$R$2344,6,0)</f>
        <v>8334.4599999999991</v>
      </c>
      <c r="N1313" s="27" t="str">
        <f>VLOOKUP(A1313,'Hospitalisation Details'!$A$1:$R$2344,14,0)</f>
        <v>tier - 3</v>
      </c>
      <c r="O1313" s="27" t="str">
        <f>VLOOKUP(A1313,'Hospitalisation Details'!$A$1:$R$2344,15,0)</f>
        <v>tier - 2</v>
      </c>
      <c r="P1313" s="27" t="str">
        <f>VLOOKUP(A1313,'Hospitalisation Details'!$A$1:$R$2344,16,0)</f>
        <v>R1016</v>
      </c>
      <c r="Q1313" s="38">
        <f>VLOOKUP(A1313,'Hospitalisation Details'!$A$1:$R$2344,18,0)</f>
        <v>46.904859685147159</v>
      </c>
    </row>
    <row r="1314" spans="1:17" x14ac:dyDescent="0.25">
      <c r="A1314" s="27" t="s">
        <v>2626</v>
      </c>
      <c r="B1314" s="27" t="str">
        <f>VLOOKUP(A1314,'Customer Name'!A1313:E3648,4,0)</f>
        <v>Sara A.</v>
      </c>
      <c r="C1314" s="27">
        <f>VLOOKUP(A1314,Table7[#All],2,0)</f>
        <v>38.79</v>
      </c>
      <c r="D1314" s="27">
        <f>VLOOKUP(A1314,Table7[#All],3,0)</f>
        <v>5.08</v>
      </c>
      <c r="E1314" s="27" t="str">
        <f>VLOOKUP(A1314,Table7[#All],4,0)</f>
        <v>No</v>
      </c>
      <c r="F1314" s="27" t="str">
        <f>VLOOKUP(A1314,Table7[#All],5,0)</f>
        <v>No</v>
      </c>
      <c r="G1314" s="27" t="str">
        <f>VLOOKUP(A1314,Table7[#All],6,0)</f>
        <v>Yes</v>
      </c>
      <c r="H1314" s="27">
        <f>VLOOKUP(A1314,'Medical Examination'!A1313:M3648,11,0)</f>
        <v>1</v>
      </c>
      <c r="I1314" s="27" t="str">
        <f>VLOOKUP(A1314,'Medical Examination'!A1313:M3648,10,0)</f>
        <v>No</v>
      </c>
      <c r="J1314" s="27" t="str">
        <f>VLOOKUP(A1314,'Medical Examination'!A1313:M3648,12,0)</f>
        <v>Obesity</v>
      </c>
      <c r="K1314" s="27" t="str">
        <f>VLOOKUP(A1314,'Medical Examination'!A1313:M3648,13,0)</f>
        <v>Normal</v>
      </c>
      <c r="L1314" s="27" t="str">
        <f>VLOOKUP(A1314,'Hospitalisation Details'!A143:R2486,17,0)</f>
        <v>22-Jun-1993</v>
      </c>
      <c r="M1314" s="28">
        <f>VLOOKUP(A1314,'Hospitalisation Details'!$A$1:$R$2344,6,0)</f>
        <v>8314.65</v>
      </c>
      <c r="N1314" s="27" t="str">
        <f>VLOOKUP(A1314,'Hospitalisation Details'!$A$1:$R$2344,14,0)</f>
        <v>tier - 2</v>
      </c>
      <c r="O1314" s="27" t="str">
        <f>VLOOKUP(A1314,'Hospitalisation Details'!$A$1:$R$2344,15,0)</f>
        <v>tier - 1</v>
      </c>
      <c r="P1314" s="27" t="str">
        <f>VLOOKUP(A1314,'Hospitalisation Details'!$A$1:$R$2344,16,0)</f>
        <v>R1012</v>
      </c>
      <c r="Q1314" s="38">
        <f>VLOOKUP(A1314,'Hospitalisation Details'!$A$1:$R$2344,18,0)</f>
        <v>29.962285815226991</v>
      </c>
    </row>
    <row r="1315" spans="1:17" x14ac:dyDescent="0.25">
      <c r="A1315" s="27" t="s">
        <v>2628</v>
      </c>
      <c r="B1315" s="27" t="str">
        <f>VLOOKUP(A1315,'Customer Name'!A1314:E3649,4,0)</f>
        <v>Erin C.</v>
      </c>
      <c r="C1315" s="27">
        <f>VLOOKUP(A1315,Table7[#All],2,0)</f>
        <v>30.684999999999999</v>
      </c>
      <c r="D1315" s="27">
        <f>VLOOKUP(A1315,Table7[#All],3,0)</f>
        <v>4.87</v>
      </c>
      <c r="E1315" s="27" t="str">
        <f>VLOOKUP(A1315,Table7[#All],4,0)</f>
        <v>No</v>
      </c>
      <c r="F1315" s="27" t="str">
        <f>VLOOKUP(A1315,Table7[#All],5,0)</f>
        <v>No</v>
      </c>
      <c r="G1315" s="27" t="str">
        <f>VLOOKUP(A1315,Table7[#All],6,0)</f>
        <v>Yes</v>
      </c>
      <c r="H1315" s="27">
        <f>VLOOKUP(A1315,'Medical Examination'!A1314:M3649,11,0)</f>
        <v>1</v>
      </c>
      <c r="I1315" s="27" t="str">
        <f>VLOOKUP(A1315,'Medical Examination'!A1314:M3649,10,0)</f>
        <v>No</v>
      </c>
      <c r="J1315" s="27" t="str">
        <f>VLOOKUP(A1315,'Medical Examination'!A1314:M3649,12,0)</f>
        <v>Obesity</v>
      </c>
      <c r="K1315" s="27" t="str">
        <f>VLOOKUP(A1315,'Medical Examination'!A1314:M3649,13,0)</f>
        <v>Normal</v>
      </c>
      <c r="L1315" s="27" t="str">
        <f>VLOOKUP(A1315,'Hospitalisation Details'!A144:R2487,17,0)</f>
        <v>7-Aug-1979</v>
      </c>
      <c r="M1315" s="28">
        <f>VLOOKUP(A1315,'Hospitalisation Details'!$A$1:$R$2344,6,0)</f>
        <v>8310.84</v>
      </c>
      <c r="N1315" s="27" t="str">
        <f>VLOOKUP(A1315,'Hospitalisation Details'!$A$1:$R$2344,14,0)</f>
        <v>tier - 2</v>
      </c>
      <c r="O1315" s="27" t="str">
        <f>VLOOKUP(A1315,'Hospitalisation Details'!$A$1:$R$2344,15,0)</f>
        <v>tier - 2</v>
      </c>
      <c r="P1315" s="27" t="str">
        <f>VLOOKUP(A1315,'Hospitalisation Details'!$A$1:$R$2344,16,0)</f>
        <v>R1012</v>
      </c>
      <c r="Q1315" s="38">
        <f>VLOOKUP(A1315,'Hospitalisation Details'!$A$1:$R$2344,18,0)</f>
        <v>43.836395716719394</v>
      </c>
    </row>
    <row r="1316" spans="1:17" x14ac:dyDescent="0.25">
      <c r="A1316" s="27" t="s">
        <v>2630</v>
      </c>
      <c r="B1316" s="27" t="str">
        <f>VLOOKUP(A1316,'Customer Name'!A1315:E3650,4,0)</f>
        <v>Thibaud</v>
      </c>
      <c r="C1316" s="27">
        <f>VLOOKUP(A1316,Table7[#All],2,0)</f>
        <v>22.135000000000002</v>
      </c>
      <c r="D1316" s="27">
        <f>VLOOKUP(A1316,Table7[#All],3,0)</f>
        <v>8.17</v>
      </c>
      <c r="E1316" s="27" t="str">
        <f>VLOOKUP(A1316,Table7[#All],4,0)</f>
        <v>No</v>
      </c>
      <c r="F1316" s="27" t="str">
        <f>VLOOKUP(A1316,Table7[#All],5,0)</f>
        <v>No</v>
      </c>
      <c r="G1316" s="27" t="str">
        <f>VLOOKUP(A1316,Table7[#All],6,0)</f>
        <v>No</v>
      </c>
      <c r="H1316" s="27">
        <f>VLOOKUP(A1316,'Medical Examination'!A1315:M3650,11,0)</f>
        <v>0</v>
      </c>
      <c r="I1316" s="27" t="str">
        <f>VLOOKUP(A1316,'Medical Examination'!A1315:M3650,10,0)</f>
        <v>No</v>
      </c>
      <c r="J1316" s="27" t="str">
        <f>VLOOKUP(A1316,'Medical Examination'!A1315:M3650,12,0)</f>
        <v>Normal Weight</v>
      </c>
      <c r="K1316" s="27" t="str">
        <f>VLOOKUP(A1316,'Medical Examination'!A1315:M3650,13,0)</f>
        <v>Diabetes</v>
      </c>
      <c r="L1316" s="27" t="str">
        <f>VLOOKUP(A1316,'Hospitalisation Details'!A145:R2488,17,0)</f>
        <v>26-Jun-1978</v>
      </c>
      <c r="M1316" s="28">
        <f>VLOOKUP(A1316,'Hospitalisation Details'!$A$1:$R$2344,6,0)</f>
        <v>8302.5400000000009</v>
      </c>
      <c r="N1316" s="27" t="str">
        <f>VLOOKUP(A1316,'Hospitalisation Details'!$A$1:$R$2344,14,0)</f>
        <v>tier - 3</v>
      </c>
      <c r="O1316" s="27" t="str">
        <f>VLOOKUP(A1316,'Hospitalisation Details'!$A$1:$R$2344,15,0)</f>
        <v>tier - 3</v>
      </c>
      <c r="P1316" s="27" t="str">
        <f>VLOOKUP(A1316,'Hospitalisation Details'!$A$1:$R$2344,16,0)</f>
        <v>R1016</v>
      </c>
      <c r="Q1316" s="38">
        <f>VLOOKUP(A1316,'Hospitalisation Details'!$A$1:$R$2344,18,0)</f>
        <v>44.951371942146302</v>
      </c>
    </row>
    <row r="1317" spans="1:17" x14ac:dyDescent="0.25">
      <c r="A1317" s="27" t="s">
        <v>2632</v>
      </c>
      <c r="B1317" s="27" t="str">
        <f>VLOOKUP(A1317,'Customer Name'!A1316:E3651,4,0)</f>
        <v>Lisa</v>
      </c>
      <c r="C1317" s="27">
        <f>VLOOKUP(A1317,Table7[#All],2,0)</f>
        <v>33.33</v>
      </c>
      <c r="D1317" s="27">
        <f>VLOOKUP(A1317,Table7[#All],3,0)</f>
        <v>7.61</v>
      </c>
      <c r="E1317" s="27" t="str">
        <f>VLOOKUP(A1317,Table7[#All],4,0)</f>
        <v>No</v>
      </c>
      <c r="F1317" s="27" t="str">
        <f>VLOOKUP(A1317,Table7[#All],5,0)</f>
        <v>No</v>
      </c>
      <c r="G1317" s="27" t="str">
        <f>VLOOKUP(A1317,Table7[#All],6,0)</f>
        <v>No</v>
      </c>
      <c r="H1317" s="27">
        <f>VLOOKUP(A1317,'Medical Examination'!A1316:M3651,11,0)</f>
        <v>0</v>
      </c>
      <c r="I1317" s="27" t="str">
        <f>VLOOKUP(A1317,'Medical Examination'!A1316:M3651,10,0)</f>
        <v>No</v>
      </c>
      <c r="J1317" s="27" t="str">
        <f>VLOOKUP(A1317,'Medical Examination'!A1316:M3651,12,0)</f>
        <v>Obesity</v>
      </c>
      <c r="K1317" s="27" t="str">
        <f>VLOOKUP(A1317,'Medical Examination'!A1316:M3651,13,0)</f>
        <v>Diabetes</v>
      </c>
      <c r="L1317" s="27" t="str">
        <f>VLOOKUP(A1317,'Hospitalisation Details'!A146:R2489,17,0)</f>
        <v>6-Jun-1974</v>
      </c>
      <c r="M1317" s="28">
        <f>VLOOKUP(A1317,'Hospitalisation Details'!$A$1:$R$2344,6,0)</f>
        <v>8283.68</v>
      </c>
      <c r="N1317" s="27" t="str">
        <f>VLOOKUP(A1317,'Hospitalisation Details'!$A$1:$R$2344,14,0)</f>
        <v>tier - 2</v>
      </c>
      <c r="O1317" s="27" t="str">
        <f>VLOOKUP(A1317,'Hospitalisation Details'!$A$1:$R$2344,15,0)</f>
        <v>tier - 3</v>
      </c>
      <c r="P1317" s="27" t="str">
        <f>VLOOKUP(A1317,'Hospitalisation Details'!$A$1:$R$2344,16,0)</f>
        <v>R1013</v>
      </c>
      <c r="Q1317" s="38">
        <f>VLOOKUP(A1317,'Hospitalisation Details'!$A$1:$R$2344,18,0)</f>
        <v>49.006132953674296</v>
      </c>
    </row>
    <row r="1318" spans="1:17" x14ac:dyDescent="0.25">
      <c r="A1318" s="27" t="s">
        <v>2634</v>
      </c>
      <c r="B1318" s="27" t="str">
        <f>VLOOKUP(A1318,'Customer Name'!A1317:E3652,4,0)</f>
        <v>Gretchen K.</v>
      </c>
      <c r="C1318" s="27">
        <f>VLOOKUP(A1318,Table7[#All],2,0)</f>
        <v>31.13</v>
      </c>
      <c r="D1318" s="27">
        <f>VLOOKUP(A1318,Table7[#All],3,0)</f>
        <v>10.1</v>
      </c>
      <c r="E1318" s="27" t="str">
        <f>VLOOKUP(A1318,Table7[#All],4,0)</f>
        <v>No</v>
      </c>
      <c r="F1318" s="27" t="str">
        <f>VLOOKUP(A1318,Table7[#All],5,0)</f>
        <v>No</v>
      </c>
      <c r="G1318" s="27" t="str">
        <f>VLOOKUP(A1318,Table7[#All],6,0)</f>
        <v>No</v>
      </c>
      <c r="H1318" s="27">
        <f>VLOOKUP(A1318,'Medical Examination'!A1317:M3652,11,0)</f>
        <v>0</v>
      </c>
      <c r="I1318" s="27" t="str">
        <f>VLOOKUP(A1318,'Medical Examination'!A1317:M3652,10,0)</f>
        <v>No</v>
      </c>
      <c r="J1318" s="27" t="str">
        <f>VLOOKUP(A1318,'Medical Examination'!A1317:M3652,12,0)</f>
        <v>Obesity</v>
      </c>
      <c r="K1318" s="27" t="str">
        <f>VLOOKUP(A1318,'Medical Examination'!A1317:M3652,13,0)</f>
        <v>Diabetes</v>
      </c>
      <c r="L1318" s="27" t="str">
        <f>VLOOKUP(A1318,'Hospitalisation Details'!A147:R2490,17,0)</f>
        <v>22-Dec-1974</v>
      </c>
      <c r="M1318" s="28">
        <f>VLOOKUP(A1318,'Hospitalisation Details'!$A$1:$R$2344,6,0)</f>
        <v>8280.6200000000008</v>
      </c>
      <c r="N1318" s="27" t="str">
        <f>VLOOKUP(A1318,'Hospitalisation Details'!$A$1:$R$2344,14,0)</f>
        <v>tier - 2</v>
      </c>
      <c r="O1318" s="27" t="str">
        <f>VLOOKUP(A1318,'Hospitalisation Details'!$A$1:$R$2344,15,0)</f>
        <v>tier - 2</v>
      </c>
      <c r="P1318" s="27" t="str">
        <f>VLOOKUP(A1318,'Hospitalisation Details'!$A$1:$R$2344,16,0)</f>
        <v>R1013</v>
      </c>
      <c r="Q1318" s="38">
        <f>VLOOKUP(A1318,'Hospitalisation Details'!$A$1:$R$2344,18,0)</f>
        <v>48.461285729931006</v>
      </c>
    </row>
    <row r="1319" spans="1:17" x14ac:dyDescent="0.25">
      <c r="A1319" s="27" t="s">
        <v>2636</v>
      </c>
      <c r="B1319" s="27" t="str">
        <f>VLOOKUP(A1319,'Customer Name'!A1318:E3653,4,0)</f>
        <v>Martina</v>
      </c>
      <c r="C1319" s="27">
        <f>VLOOKUP(A1319,Table7[#All],2,0)</f>
        <v>28.9</v>
      </c>
      <c r="D1319" s="27">
        <f>VLOOKUP(A1319,Table7[#All],3,0)</f>
        <v>11.24</v>
      </c>
      <c r="E1319" s="27" t="str">
        <f>VLOOKUP(A1319,Table7[#All],4,0)</f>
        <v>No</v>
      </c>
      <c r="F1319" s="27" t="str">
        <f>VLOOKUP(A1319,Table7[#All],5,0)</f>
        <v>No</v>
      </c>
      <c r="G1319" s="27" t="str">
        <f>VLOOKUP(A1319,Table7[#All],6,0)</f>
        <v>No</v>
      </c>
      <c r="H1319" s="27">
        <f>VLOOKUP(A1319,'Medical Examination'!A1318:M3653,11,0)</f>
        <v>0</v>
      </c>
      <c r="I1319" s="27" t="str">
        <f>VLOOKUP(A1319,'Medical Examination'!A1318:M3653,10,0)</f>
        <v>No</v>
      </c>
      <c r="J1319" s="27" t="str">
        <f>VLOOKUP(A1319,'Medical Examination'!A1318:M3653,12,0)</f>
        <v>Overweight</v>
      </c>
      <c r="K1319" s="27" t="str">
        <f>VLOOKUP(A1319,'Medical Examination'!A1318:M3653,13,0)</f>
        <v>Diabetes</v>
      </c>
      <c r="L1319" s="27" t="str">
        <f>VLOOKUP(A1319,'Hospitalisation Details'!A148:R2491,17,0)</f>
        <v>26-Sep-1974</v>
      </c>
      <c r="M1319" s="28">
        <f>VLOOKUP(A1319,'Hospitalisation Details'!$A$1:$R$2344,6,0)</f>
        <v>8277.52</v>
      </c>
      <c r="N1319" s="27" t="str">
        <f>VLOOKUP(A1319,'Hospitalisation Details'!$A$1:$R$2344,14,0)</f>
        <v>tier - 2</v>
      </c>
      <c r="O1319" s="27" t="str">
        <f>VLOOKUP(A1319,'Hospitalisation Details'!$A$1:$R$2344,15,0)</f>
        <v>tier - 2</v>
      </c>
      <c r="P1319" s="27" t="str">
        <f>VLOOKUP(A1319,'Hospitalisation Details'!$A$1:$R$2344,16,0)</f>
        <v>R1011</v>
      </c>
      <c r="Q1319" s="38">
        <f>VLOOKUP(A1319,'Hospitalisation Details'!$A$1:$R$2344,18,0)</f>
        <v>48.699485269959474</v>
      </c>
    </row>
    <row r="1320" spans="1:17" x14ac:dyDescent="0.25">
      <c r="A1320" s="27" t="s">
        <v>2638</v>
      </c>
      <c r="B1320" s="27" t="str">
        <f>VLOOKUP(A1320,'Customer Name'!A1319:E3654,4,0)</f>
        <v>Dustin J</v>
      </c>
      <c r="C1320" s="27">
        <f>VLOOKUP(A1320,Table7[#All],2,0)</f>
        <v>43.31</v>
      </c>
      <c r="D1320" s="27">
        <f>VLOOKUP(A1320,Table7[#All],3,0)</f>
        <v>6.1</v>
      </c>
      <c r="E1320" s="27" t="str">
        <f>VLOOKUP(A1320,Table7[#All],4,0)</f>
        <v>yes</v>
      </c>
      <c r="F1320" s="27" t="str">
        <f>VLOOKUP(A1320,Table7[#All],5,0)</f>
        <v>yes</v>
      </c>
      <c r="G1320" s="27" t="str">
        <f>VLOOKUP(A1320,Table7[#All],6,0)</f>
        <v>No</v>
      </c>
      <c r="H1320" s="27">
        <f>VLOOKUP(A1320,'Medical Examination'!A1319:M3654,11,0)</f>
        <v>1</v>
      </c>
      <c r="I1320" s="27" t="str">
        <f>VLOOKUP(A1320,'Medical Examination'!A1319:M3654,10,0)</f>
        <v>No</v>
      </c>
      <c r="J1320" s="27" t="str">
        <f>VLOOKUP(A1320,'Medical Examination'!A1319:M3654,12,0)</f>
        <v>Obesity</v>
      </c>
      <c r="K1320" s="27" t="str">
        <f>VLOOKUP(A1320,'Medical Examination'!A1319:M3654,13,0)</f>
        <v>Prediabetes</v>
      </c>
      <c r="L1320" s="27" t="str">
        <f>VLOOKUP(A1320,'Hospitalisation Details'!A149:R2492,17,0)</f>
        <v>28-Nov-2000</v>
      </c>
      <c r="M1320" s="28">
        <f>VLOOKUP(A1320,'Hospitalisation Details'!$A$1:$R$2344,6,0)</f>
        <v>8271.4599999999991</v>
      </c>
      <c r="N1320" s="27" t="str">
        <f>VLOOKUP(A1320,'Hospitalisation Details'!$A$1:$R$2344,14,0)</f>
        <v>tier - 2</v>
      </c>
      <c r="O1320" s="27" t="str">
        <f>VLOOKUP(A1320,'Hospitalisation Details'!$A$1:$R$2344,15,0)</f>
        <v>tier - 1</v>
      </c>
      <c r="P1320" s="27" t="str">
        <f>VLOOKUP(A1320,'Hospitalisation Details'!$A$1:$R$2344,16,0)</f>
        <v>R1023</v>
      </c>
      <c r="Q1320" s="38">
        <f>VLOOKUP(A1320,'Hospitalisation Details'!$A$1:$R$2344,18,0)</f>
        <v>22.524298425735797</v>
      </c>
    </row>
    <row r="1321" spans="1:17" x14ac:dyDescent="0.25">
      <c r="A1321" s="27" t="s">
        <v>2640</v>
      </c>
      <c r="B1321" s="27" t="str">
        <f>VLOOKUP(A1321,'Customer Name'!A1320:E3655,4,0)</f>
        <v>Kelsey</v>
      </c>
      <c r="C1321" s="27">
        <f>VLOOKUP(A1321,Table7[#All],2,0)</f>
        <v>22.8</v>
      </c>
      <c r="D1321" s="27">
        <f>VLOOKUP(A1321,Table7[#All],3,0)</f>
        <v>6.98</v>
      </c>
      <c r="E1321" s="27" t="str">
        <f>VLOOKUP(A1321,Table7[#All],4,0)</f>
        <v>No</v>
      </c>
      <c r="F1321" s="27" t="str">
        <f>VLOOKUP(A1321,Table7[#All],5,0)</f>
        <v>No</v>
      </c>
      <c r="G1321" s="27" t="str">
        <f>VLOOKUP(A1321,Table7[#All],6,0)</f>
        <v>No</v>
      </c>
      <c r="H1321" s="27">
        <f>VLOOKUP(A1321,'Medical Examination'!A1320:M3655,11,0)</f>
        <v>0</v>
      </c>
      <c r="I1321" s="27" t="str">
        <f>VLOOKUP(A1321,'Medical Examination'!A1320:M3655,10,0)</f>
        <v>No</v>
      </c>
      <c r="J1321" s="27" t="str">
        <f>VLOOKUP(A1321,'Medical Examination'!A1320:M3655,12,0)</f>
        <v>Normal Weight</v>
      </c>
      <c r="K1321" s="27" t="str">
        <f>VLOOKUP(A1321,'Medical Examination'!A1320:M3655,13,0)</f>
        <v>Diabetes</v>
      </c>
      <c r="L1321" s="27" t="str">
        <f>VLOOKUP(A1321,'Hospitalisation Details'!A150:R2493,17,0)</f>
        <v>5-Aug-1974</v>
      </c>
      <c r="M1321" s="28">
        <f>VLOOKUP(A1321,'Hospitalisation Details'!$A$1:$R$2344,6,0)</f>
        <v>8269.0400000000009</v>
      </c>
      <c r="N1321" s="27" t="str">
        <f>VLOOKUP(A1321,'Hospitalisation Details'!$A$1:$R$2344,14,0)</f>
        <v>tier - 2</v>
      </c>
      <c r="O1321" s="27" t="str">
        <f>VLOOKUP(A1321,'Hospitalisation Details'!$A$1:$R$2344,15,0)</f>
        <v>tier - 1</v>
      </c>
      <c r="P1321" s="27" t="str">
        <f>VLOOKUP(A1321,'Hospitalisation Details'!$A$1:$R$2344,16,0)</f>
        <v>R1011</v>
      </c>
      <c r="Q1321" s="38">
        <f>VLOOKUP(A1321,'Hospitalisation Details'!$A$1:$R$2344,18,0)</f>
        <v>48.841857408827074</v>
      </c>
    </row>
    <row r="1322" spans="1:17" x14ac:dyDescent="0.25">
      <c r="A1322" s="27" t="s">
        <v>2642</v>
      </c>
      <c r="B1322" s="27" t="str">
        <f>VLOOKUP(A1322,'Customer Name'!A1321:E3656,4,0)</f>
        <v>Daniel V.</v>
      </c>
      <c r="C1322" s="27">
        <f>VLOOKUP(A1322,Table7[#All],2,0)</f>
        <v>19.09</v>
      </c>
      <c r="D1322" s="27">
        <f>VLOOKUP(A1322,Table7[#All],3,0)</f>
        <v>4</v>
      </c>
      <c r="E1322" s="27" t="str">
        <f>VLOOKUP(A1322,Table7[#All],4,0)</f>
        <v>yes</v>
      </c>
      <c r="F1322" s="27" t="str">
        <f>VLOOKUP(A1322,Table7[#All],5,0)</f>
        <v>No</v>
      </c>
      <c r="G1322" s="27" t="str">
        <f>VLOOKUP(A1322,Table7[#All],6,0)</f>
        <v>No</v>
      </c>
      <c r="H1322" s="27">
        <f>VLOOKUP(A1322,'Medical Examination'!A1321:M3656,11,0)</f>
        <v>1</v>
      </c>
      <c r="I1322" s="27" t="str">
        <f>VLOOKUP(A1322,'Medical Examination'!A1321:M3656,10,0)</f>
        <v>No</v>
      </c>
      <c r="J1322" s="27" t="str">
        <f>VLOOKUP(A1322,'Medical Examination'!A1321:M3656,12,0)</f>
        <v>Normal Weight</v>
      </c>
      <c r="K1322" s="27" t="str">
        <f>VLOOKUP(A1322,'Medical Examination'!A1321:M3656,13,0)</f>
        <v>Normal</v>
      </c>
      <c r="L1322" s="27" t="str">
        <f>VLOOKUP(A1322,'Hospitalisation Details'!A151:R2494,17,0)</f>
        <v>5-Sep-1964</v>
      </c>
      <c r="M1322" s="28">
        <f>VLOOKUP(A1322,'Hospitalisation Details'!$A$1:$R$2344,6,0)</f>
        <v>8268</v>
      </c>
      <c r="N1322" s="27" t="str">
        <f>VLOOKUP(A1322,'Hospitalisation Details'!$A$1:$R$2344,14,0)</f>
        <v>tier - 3</v>
      </c>
      <c r="O1322" s="27" t="str">
        <f>VLOOKUP(A1322,'Hospitalisation Details'!$A$1:$R$2344,15,0)</f>
        <v>tier - 3</v>
      </c>
      <c r="P1322" s="27" t="str">
        <f>VLOOKUP(A1322,'Hospitalisation Details'!$A$1:$R$2344,16,0)</f>
        <v>R1013</v>
      </c>
      <c r="Q1322" s="38">
        <f>VLOOKUP(A1322,'Hospitalisation Details'!$A$1:$R$2344,18,0)</f>
        <v>58.75427789185489</v>
      </c>
    </row>
    <row r="1323" spans="1:17" x14ac:dyDescent="0.25">
      <c r="A1323" s="27" t="s">
        <v>2644</v>
      </c>
      <c r="B1323" s="27" t="str">
        <f>VLOOKUP(A1323,'Customer Name'!A1322:E3657,4,0)</f>
        <v>Saeger</v>
      </c>
      <c r="C1323" s="27">
        <f>VLOOKUP(A1323,Table7[#All],2,0)</f>
        <v>23.37</v>
      </c>
      <c r="D1323" s="27">
        <f>VLOOKUP(A1323,Table7[#All],3,0)</f>
        <v>4.2300000000000004</v>
      </c>
      <c r="E1323" s="27" t="str">
        <f>VLOOKUP(A1323,Table7[#All],4,0)</f>
        <v>No</v>
      </c>
      <c r="F1323" s="27" t="str">
        <f>VLOOKUP(A1323,Table7[#All],5,0)</f>
        <v>No</v>
      </c>
      <c r="G1323" s="27" t="str">
        <f>VLOOKUP(A1323,Table7[#All],6,0)</f>
        <v>No</v>
      </c>
      <c r="H1323" s="27">
        <f>VLOOKUP(A1323,'Medical Examination'!A1322:M3657,11,0)</f>
        <v>0</v>
      </c>
      <c r="I1323" s="27" t="str">
        <f>VLOOKUP(A1323,'Medical Examination'!A1322:M3657,10,0)</f>
        <v>No</v>
      </c>
      <c r="J1323" s="27" t="str">
        <f>VLOOKUP(A1323,'Medical Examination'!A1322:M3657,12,0)</f>
        <v>Normal Weight</v>
      </c>
      <c r="K1323" s="27" t="str">
        <f>VLOOKUP(A1323,'Medical Examination'!A1322:M3657,13,0)</f>
        <v>Normal</v>
      </c>
      <c r="L1323" s="27" t="str">
        <f>VLOOKUP(A1323,'Hospitalisation Details'!A152:R2495,17,0)</f>
        <v>27-Sep-1982</v>
      </c>
      <c r="M1323" s="28">
        <f>VLOOKUP(A1323,'Hospitalisation Details'!$A$1:$R$2344,6,0)</f>
        <v>8252.2800000000007</v>
      </c>
      <c r="N1323" s="27" t="str">
        <f>VLOOKUP(A1323,'Hospitalisation Details'!$A$1:$R$2344,14,0)</f>
        <v>tier - 2</v>
      </c>
      <c r="O1323" s="27" t="str">
        <f>VLOOKUP(A1323,'Hospitalisation Details'!$A$1:$R$2344,15,0)</f>
        <v>tier - 2</v>
      </c>
      <c r="P1323" s="27" t="str">
        <f>VLOOKUP(A1323,'Hospitalisation Details'!$A$1:$R$2344,16,0)</f>
        <v>R1024</v>
      </c>
      <c r="Q1323" s="38">
        <f>VLOOKUP(A1323,'Hospitalisation Details'!$A$1:$R$2344,18,0)</f>
        <v>40.696740547588007</v>
      </c>
    </row>
    <row r="1324" spans="1:17" x14ac:dyDescent="0.25">
      <c r="A1324" s="27" t="s">
        <v>2646</v>
      </c>
      <c r="B1324" s="27" t="str">
        <f>VLOOKUP(A1324,'Customer Name'!A1323:E3658,4,0)</f>
        <v>Buzunesh</v>
      </c>
      <c r="C1324" s="27">
        <f>VLOOKUP(A1324,Table7[#All],2,0)</f>
        <v>33.44</v>
      </c>
      <c r="D1324" s="27">
        <f>VLOOKUP(A1324,Table7[#All],3,0)</f>
        <v>4.72</v>
      </c>
      <c r="E1324" s="27" t="str">
        <f>VLOOKUP(A1324,Table7[#All],4,0)</f>
        <v>yes</v>
      </c>
      <c r="F1324" s="27" t="str">
        <f>VLOOKUP(A1324,Table7[#All],5,0)</f>
        <v>No</v>
      </c>
      <c r="G1324" s="27" t="str">
        <f>VLOOKUP(A1324,Table7[#All],6,0)</f>
        <v>No</v>
      </c>
      <c r="H1324" s="27">
        <f>VLOOKUP(A1324,'Medical Examination'!A1323:M3658,11,0)</f>
        <v>0</v>
      </c>
      <c r="I1324" s="27" t="str">
        <f>VLOOKUP(A1324,'Medical Examination'!A1323:M3658,10,0)</f>
        <v>No</v>
      </c>
      <c r="J1324" s="27" t="str">
        <f>VLOOKUP(A1324,'Medical Examination'!A1323:M3658,12,0)</f>
        <v>Obesity</v>
      </c>
      <c r="K1324" s="27" t="str">
        <f>VLOOKUP(A1324,'Medical Examination'!A1323:M3658,13,0)</f>
        <v>Normal</v>
      </c>
      <c r="L1324" s="27" t="str">
        <f>VLOOKUP(A1324,'Hospitalisation Details'!A153:R2496,17,0)</f>
        <v>2-Sep-1976</v>
      </c>
      <c r="M1324" s="28">
        <f>VLOOKUP(A1324,'Hospitalisation Details'!$A$1:$R$2344,6,0)</f>
        <v>8240.59</v>
      </c>
      <c r="N1324" s="27" t="str">
        <f>VLOOKUP(A1324,'Hospitalisation Details'!$A$1:$R$2344,14,0)</f>
        <v>tier - 2</v>
      </c>
      <c r="O1324" s="27" t="str">
        <f>VLOOKUP(A1324,'Hospitalisation Details'!$A$1:$R$2344,15,0)</f>
        <v>tier - 2</v>
      </c>
      <c r="P1324" s="27" t="str">
        <f>VLOOKUP(A1324,'Hospitalisation Details'!$A$1:$R$2344,16,0)</f>
        <v>R1013</v>
      </c>
      <c r="Q1324" s="38">
        <f>VLOOKUP(A1324,'Hospitalisation Details'!$A$1:$R$2344,18,0)</f>
        <v>46.762491444216288</v>
      </c>
    </row>
    <row r="1325" spans="1:17" x14ac:dyDescent="0.25">
      <c r="A1325" s="27" t="s">
        <v>2648</v>
      </c>
      <c r="B1325" s="27" t="str">
        <f>VLOOKUP(A1325,'Customer Name'!A1324:E3659,4,0)</f>
        <v>Mirte</v>
      </c>
      <c r="C1325" s="27">
        <f>VLOOKUP(A1325,Table7[#All],2,0)</f>
        <v>28.05</v>
      </c>
      <c r="D1325" s="27">
        <f>VLOOKUP(A1325,Table7[#All],3,0)</f>
        <v>5.63</v>
      </c>
      <c r="E1325" s="27" t="str">
        <f>VLOOKUP(A1325,Table7[#All],4,0)</f>
        <v>yes</v>
      </c>
      <c r="F1325" s="27" t="str">
        <f>VLOOKUP(A1325,Table7[#All],5,0)</f>
        <v>No</v>
      </c>
      <c r="G1325" s="27" t="str">
        <f>VLOOKUP(A1325,Table7[#All],6,0)</f>
        <v>No</v>
      </c>
      <c r="H1325" s="27">
        <f>VLOOKUP(A1325,'Medical Examination'!A1324:M3659,11,0)</f>
        <v>0</v>
      </c>
      <c r="I1325" s="27" t="str">
        <f>VLOOKUP(A1325,'Medical Examination'!A1324:M3659,10,0)</f>
        <v>No</v>
      </c>
      <c r="J1325" s="27" t="str">
        <f>VLOOKUP(A1325,'Medical Examination'!A1324:M3659,12,0)</f>
        <v>Overweight</v>
      </c>
      <c r="K1325" s="27" t="str">
        <f>VLOOKUP(A1325,'Medical Examination'!A1324:M3659,13,0)</f>
        <v>Normal</v>
      </c>
      <c r="L1325" s="27" t="str">
        <f>VLOOKUP(A1325,'Hospitalisation Details'!A154:R2497,17,0)</f>
        <v>30-Jun-1976</v>
      </c>
      <c r="M1325" s="28">
        <f>VLOOKUP(A1325,'Hospitalisation Details'!$A$1:$R$2344,6,0)</f>
        <v>8233.1</v>
      </c>
      <c r="N1325" s="27" t="str">
        <f>VLOOKUP(A1325,'Hospitalisation Details'!$A$1:$R$2344,14,0)</f>
        <v>tier - 2</v>
      </c>
      <c r="O1325" s="27" t="str">
        <f>VLOOKUP(A1325,'Hospitalisation Details'!$A$1:$R$2344,15,0)</f>
        <v>tier - 2</v>
      </c>
      <c r="P1325" s="27" t="str">
        <f>VLOOKUP(A1325,'Hospitalisation Details'!$A$1:$R$2344,16,0)</f>
        <v>R1013</v>
      </c>
      <c r="Q1325" s="38">
        <f>VLOOKUP(A1325,'Hospitalisation Details'!$A$1:$R$2344,18,0)</f>
        <v>46.937713894592747</v>
      </c>
    </row>
    <row r="1326" spans="1:17" x14ac:dyDescent="0.25">
      <c r="A1326" s="27" t="s">
        <v>2650</v>
      </c>
      <c r="B1326" s="27" t="str">
        <f>VLOOKUP(A1326,'Customer Name'!A1325:E3660,4,0)</f>
        <v>Megan</v>
      </c>
      <c r="C1326" s="27">
        <f>VLOOKUP(A1326,Table7[#All],2,0)</f>
        <v>27.72</v>
      </c>
      <c r="D1326" s="27">
        <f>VLOOKUP(A1326,Table7[#All],3,0)</f>
        <v>5.83</v>
      </c>
      <c r="E1326" s="27" t="str">
        <f>VLOOKUP(A1326,Table7[#All],4,0)</f>
        <v>yes</v>
      </c>
      <c r="F1326" s="27" t="str">
        <f>VLOOKUP(A1326,Table7[#All],5,0)</f>
        <v>No</v>
      </c>
      <c r="G1326" s="27" t="str">
        <f>VLOOKUP(A1326,Table7[#All],6,0)</f>
        <v>No</v>
      </c>
      <c r="H1326" s="27">
        <f>VLOOKUP(A1326,'Medical Examination'!A1325:M3660,11,0)</f>
        <v>0</v>
      </c>
      <c r="I1326" s="27" t="str">
        <f>VLOOKUP(A1326,'Medical Examination'!A1325:M3660,10,0)</f>
        <v>No</v>
      </c>
      <c r="J1326" s="27" t="str">
        <f>VLOOKUP(A1326,'Medical Examination'!A1325:M3660,12,0)</f>
        <v>Overweight</v>
      </c>
      <c r="K1326" s="27" t="str">
        <f>VLOOKUP(A1326,'Medical Examination'!A1325:M3660,13,0)</f>
        <v>Prediabetes</v>
      </c>
      <c r="L1326" s="27" t="str">
        <f>VLOOKUP(A1326,'Hospitalisation Details'!A155:R2498,17,0)</f>
        <v>3-Sep-1976</v>
      </c>
      <c r="M1326" s="28">
        <f>VLOOKUP(A1326,'Hospitalisation Details'!$A$1:$R$2344,6,0)</f>
        <v>8232.64</v>
      </c>
      <c r="N1326" s="27" t="str">
        <f>VLOOKUP(A1326,'Hospitalisation Details'!$A$1:$R$2344,14,0)</f>
        <v>tier - 2</v>
      </c>
      <c r="O1326" s="27" t="str">
        <f>VLOOKUP(A1326,'Hospitalisation Details'!$A$1:$R$2344,15,0)</f>
        <v>tier - 3</v>
      </c>
      <c r="P1326" s="27" t="str">
        <f>VLOOKUP(A1326,'Hospitalisation Details'!$A$1:$R$2344,16,0)</f>
        <v>R1013</v>
      </c>
      <c r="Q1326" s="38">
        <f>VLOOKUP(A1326,'Hospitalisation Details'!$A$1:$R$2344,18,0)</f>
        <v>46.75975359342916</v>
      </c>
    </row>
    <row r="1327" spans="1:17" x14ac:dyDescent="0.25">
      <c r="A1327" s="27" t="s">
        <v>2652</v>
      </c>
      <c r="B1327" s="27" t="str">
        <f>VLOOKUP(A1327,'Customer Name'!A1326:E3661,4,0)</f>
        <v>Kerry A.</v>
      </c>
      <c r="C1327" s="27">
        <f>VLOOKUP(A1327,Table7[#All],2,0)</f>
        <v>29.81</v>
      </c>
      <c r="D1327" s="27">
        <f>VLOOKUP(A1327,Table7[#All],3,0)</f>
        <v>9.23</v>
      </c>
      <c r="E1327" s="27" t="str">
        <f>VLOOKUP(A1327,Table7[#All],4,0)</f>
        <v>No</v>
      </c>
      <c r="F1327" s="27" t="str">
        <f>VLOOKUP(A1327,Table7[#All],5,0)</f>
        <v>No</v>
      </c>
      <c r="G1327" s="27" t="str">
        <f>VLOOKUP(A1327,Table7[#All],6,0)</f>
        <v>No</v>
      </c>
      <c r="H1327" s="27">
        <f>VLOOKUP(A1327,'Medical Examination'!A1326:M3661,11,0)</f>
        <v>0</v>
      </c>
      <c r="I1327" s="27" t="str">
        <f>VLOOKUP(A1327,'Medical Examination'!A1326:M3661,10,0)</f>
        <v>No</v>
      </c>
      <c r="J1327" s="27" t="str">
        <f>VLOOKUP(A1327,'Medical Examination'!A1326:M3661,12,0)</f>
        <v>Overweight</v>
      </c>
      <c r="K1327" s="27" t="str">
        <f>VLOOKUP(A1327,'Medical Examination'!A1326:M3661,13,0)</f>
        <v>Diabetes</v>
      </c>
      <c r="L1327" s="27" t="str">
        <f>VLOOKUP(A1327,'Hospitalisation Details'!A156:R2499,17,0)</f>
        <v>30-Jun-1978</v>
      </c>
      <c r="M1327" s="28">
        <f>VLOOKUP(A1327,'Hospitalisation Details'!$A$1:$R$2344,6,0)</f>
        <v>8219.2000000000007</v>
      </c>
      <c r="N1327" s="27" t="str">
        <f>VLOOKUP(A1327,'Hospitalisation Details'!$A$1:$R$2344,14,0)</f>
        <v>tier - 2</v>
      </c>
      <c r="O1327" s="27" t="str">
        <f>VLOOKUP(A1327,'Hospitalisation Details'!$A$1:$R$2344,15,0)</f>
        <v>tier - 2</v>
      </c>
      <c r="P1327" s="27" t="str">
        <f>VLOOKUP(A1327,'Hospitalisation Details'!$A$1:$R$2344,16,0)</f>
        <v>R1013</v>
      </c>
      <c r="Q1327" s="38">
        <f>VLOOKUP(A1327,'Hospitalisation Details'!$A$1:$R$2344,18,0)</f>
        <v>44.940420213082554</v>
      </c>
    </row>
    <row r="1328" spans="1:17" x14ac:dyDescent="0.25">
      <c r="A1328" s="27" t="s">
        <v>2654</v>
      </c>
      <c r="B1328" s="27" t="str">
        <f>VLOOKUP(A1328,'Customer Name'!A1327:E3662,4,0)</f>
        <v>Kristin</v>
      </c>
      <c r="C1328" s="27">
        <f>VLOOKUP(A1328,Table7[#All],2,0)</f>
        <v>23.98</v>
      </c>
      <c r="D1328" s="27">
        <f>VLOOKUP(A1328,Table7[#All],3,0)</f>
        <v>9.89</v>
      </c>
      <c r="E1328" s="27" t="str">
        <f>VLOOKUP(A1328,Table7[#All],4,0)</f>
        <v>No</v>
      </c>
      <c r="F1328" s="27" t="str">
        <f>VLOOKUP(A1328,Table7[#All],5,0)</f>
        <v>No</v>
      </c>
      <c r="G1328" s="27" t="str">
        <f>VLOOKUP(A1328,Table7[#All],6,0)</f>
        <v>No</v>
      </c>
      <c r="H1328" s="27">
        <f>VLOOKUP(A1328,'Medical Examination'!A1327:M3662,11,0)</f>
        <v>0</v>
      </c>
      <c r="I1328" s="27" t="str">
        <f>VLOOKUP(A1328,'Medical Examination'!A1327:M3662,10,0)</f>
        <v>No</v>
      </c>
      <c r="J1328" s="27" t="str">
        <f>VLOOKUP(A1328,'Medical Examination'!A1327:M3662,12,0)</f>
        <v>Normal Weight</v>
      </c>
      <c r="K1328" s="27" t="str">
        <f>VLOOKUP(A1328,'Medical Examination'!A1327:M3662,13,0)</f>
        <v>Diabetes</v>
      </c>
      <c r="L1328" s="27" t="str">
        <f>VLOOKUP(A1328,'Hospitalisation Details'!A157:R2500,17,0)</f>
        <v>24-Oct-1978</v>
      </c>
      <c r="M1328" s="28">
        <f>VLOOKUP(A1328,'Hospitalisation Details'!$A$1:$R$2344,6,0)</f>
        <v>8211.1</v>
      </c>
      <c r="N1328" s="27" t="str">
        <f>VLOOKUP(A1328,'Hospitalisation Details'!$A$1:$R$2344,14,0)</f>
        <v>tier - 2</v>
      </c>
      <c r="O1328" s="27" t="str">
        <f>VLOOKUP(A1328,'Hospitalisation Details'!$A$1:$R$2344,15,0)</f>
        <v>tier - 3</v>
      </c>
      <c r="P1328" s="27" t="str">
        <f>VLOOKUP(A1328,'Hospitalisation Details'!$A$1:$R$2344,16,0)</f>
        <v>R1013</v>
      </c>
      <c r="Q1328" s="38">
        <f>VLOOKUP(A1328,'Hospitalisation Details'!$A$1:$R$2344,18,0)</f>
        <v>44.622820070233914</v>
      </c>
    </row>
    <row r="1329" spans="1:17" x14ac:dyDescent="0.25">
      <c r="A1329" s="27" t="s">
        <v>2656</v>
      </c>
      <c r="B1329" s="27" t="str">
        <f>VLOOKUP(A1329,'Customer Name'!A1328:E3663,4,0)</f>
        <v>Christopher R.</v>
      </c>
      <c r="C1329" s="27">
        <f>VLOOKUP(A1329,Table7[#All],2,0)</f>
        <v>17.34</v>
      </c>
      <c r="D1329" s="27">
        <f>VLOOKUP(A1329,Table7[#All],3,0)</f>
        <v>12</v>
      </c>
      <c r="E1329" s="27" t="str">
        <f>VLOOKUP(A1329,Table7[#All],4,0)</f>
        <v>No</v>
      </c>
      <c r="F1329" s="27" t="str">
        <f>VLOOKUP(A1329,Table7[#All],5,0)</f>
        <v>No</v>
      </c>
      <c r="G1329" s="27" t="str">
        <f>VLOOKUP(A1329,Table7[#All],6,0)</f>
        <v>No</v>
      </c>
      <c r="H1329" s="27">
        <f>VLOOKUP(A1329,'Medical Examination'!A1328:M3663,11,0)</f>
        <v>0</v>
      </c>
      <c r="I1329" s="27" t="str">
        <f>VLOOKUP(A1329,'Medical Examination'!A1328:M3663,10,0)</f>
        <v>No</v>
      </c>
      <c r="J1329" s="27" t="str">
        <f>VLOOKUP(A1329,'Medical Examination'!A1328:M3663,12,0)</f>
        <v>Underweight</v>
      </c>
      <c r="K1329" s="27" t="str">
        <f>VLOOKUP(A1329,'Medical Examination'!A1328:M3663,13,0)</f>
        <v>Diabetes</v>
      </c>
      <c r="L1329" s="27" t="str">
        <f>VLOOKUP(A1329,'Hospitalisation Details'!A158:R2501,17,0)</f>
        <v>23-Nov-1962</v>
      </c>
      <c r="M1329" s="28">
        <f>VLOOKUP(A1329,'Hospitalisation Details'!$A$1:$R$2344,6,0)</f>
        <v>8188.12</v>
      </c>
      <c r="N1329" s="27" t="str">
        <f>VLOOKUP(A1329,'Hospitalisation Details'!$A$1:$R$2344,14,0)</f>
        <v>tier - 3</v>
      </c>
      <c r="O1329" s="27" t="str">
        <f>VLOOKUP(A1329,'Hospitalisation Details'!$A$1:$R$2344,15,0)</f>
        <v>tier - 3</v>
      </c>
      <c r="P1329" s="27" t="str">
        <f>VLOOKUP(A1329,'Hospitalisation Details'!$A$1:$R$2344,16,0)</f>
        <v>R1013</v>
      </c>
      <c r="Q1329" s="38">
        <f>VLOOKUP(A1329,'Hospitalisation Details'!$A$1:$R$2344,18,0)</f>
        <v>60.54069330978141</v>
      </c>
    </row>
    <row r="1330" spans="1:17" x14ac:dyDescent="0.25">
      <c r="A1330" s="27" t="s">
        <v>2658</v>
      </c>
      <c r="B1330" s="27" t="str">
        <f>VLOOKUP(A1330,'Customer Name'!A1329:E3664,4,0)</f>
        <v>.  Elizabeth A</v>
      </c>
      <c r="C1330" s="27">
        <f>VLOOKUP(A1330,Table7[#All],2,0)</f>
        <v>40.39</v>
      </c>
      <c r="D1330" s="27">
        <f>VLOOKUP(A1330,Table7[#All],3,0)</f>
        <v>4.24</v>
      </c>
      <c r="E1330" s="27" t="str">
        <f>VLOOKUP(A1330,Table7[#All],4,0)</f>
        <v>yes</v>
      </c>
      <c r="F1330" s="27" t="str">
        <f>VLOOKUP(A1330,Table7[#All],5,0)</f>
        <v>No</v>
      </c>
      <c r="G1330" s="27" t="str">
        <f>VLOOKUP(A1330,Table7[#All],6,0)</f>
        <v>Yes</v>
      </c>
      <c r="H1330" s="27">
        <f>VLOOKUP(A1330,'Medical Examination'!A1329:M3664,11,0)</f>
        <v>1</v>
      </c>
      <c r="I1330" s="27" t="str">
        <f>VLOOKUP(A1330,'Medical Examination'!A1329:M3664,10,0)</f>
        <v>No</v>
      </c>
      <c r="J1330" s="27" t="str">
        <f>VLOOKUP(A1330,'Medical Examination'!A1329:M3664,12,0)</f>
        <v>Obesity</v>
      </c>
      <c r="K1330" s="27" t="str">
        <f>VLOOKUP(A1330,'Medical Examination'!A1329:M3664,13,0)</f>
        <v>Normal</v>
      </c>
      <c r="L1330" s="27" t="str">
        <f>VLOOKUP(A1330,'Hospitalisation Details'!A159:R2502,17,0)</f>
        <v>21-Oct-1997</v>
      </c>
      <c r="M1330" s="28">
        <f>VLOOKUP(A1330,'Hospitalisation Details'!$A$1:$R$2344,6,0)</f>
        <v>8182.89</v>
      </c>
      <c r="N1330" s="27" t="str">
        <f>VLOOKUP(A1330,'Hospitalisation Details'!$A$1:$R$2344,14,0)</f>
        <v>tier - 2</v>
      </c>
      <c r="O1330" s="27" t="str">
        <f>VLOOKUP(A1330,'Hospitalisation Details'!$A$1:$R$2344,15,0)</f>
        <v>tier - 1</v>
      </c>
      <c r="P1330" s="27" t="str">
        <f>VLOOKUP(A1330,'Hospitalisation Details'!$A$1:$R$2344,16,0)</f>
        <v>R1026</v>
      </c>
      <c r="Q1330" s="38">
        <f>VLOOKUP(A1330,'Hospitalisation Details'!$A$1:$R$2344,18,0)</f>
        <v>25.630970489808334</v>
      </c>
    </row>
    <row r="1331" spans="1:17" x14ac:dyDescent="0.25">
      <c r="A1331" s="27" t="s">
        <v>2660</v>
      </c>
      <c r="B1331" s="27" t="str">
        <f>VLOOKUP(A1331,'Customer Name'!A1330:E3665,4,0)</f>
        <v>Andrew</v>
      </c>
      <c r="C1331" s="27">
        <f>VLOOKUP(A1331,Table7[#All],2,0)</f>
        <v>25.96</v>
      </c>
      <c r="D1331" s="27">
        <f>VLOOKUP(A1331,Table7[#All],3,0)</f>
        <v>4.68</v>
      </c>
      <c r="E1331" s="27" t="str">
        <f>VLOOKUP(A1331,Table7[#All],4,0)</f>
        <v>yes</v>
      </c>
      <c r="F1331" s="27" t="str">
        <f>VLOOKUP(A1331,Table7[#All],5,0)</f>
        <v>No</v>
      </c>
      <c r="G1331" s="27" t="str">
        <f>VLOOKUP(A1331,Table7[#All],6,0)</f>
        <v>Yes</v>
      </c>
      <c r="H1331" s="27">
        <f>VLOOKUP(A1331,'Medical Examination'!A1330:M3665,11,0)</f>
        <v>1</v>
      </c>
      <c r="I1331" s="27" t="str">
        <f>VLOOKUP(A1331,'Medical Examination'!A1330:M3665,10,0)</f>
        <v>No</v>
      </c>
      <c r="J1331" s="27" t="str">
        <f>VLOOKUP(A1331,'Medical Examination'!A1330:M3665,12,0)</f>
        <v>Overweight</v>
      </c>
      <c r="K1331" s="27" t="str">
        <f>VLOOKUP(A1331,'Medical Examination'!A1330:M3665,13,0)</f>
        <v>Normal</v>
      </c>
      <c r="L1331" s="27" t="str">
        <f>VLOOKUP(A1331,'Hospitalisation Details'!A160:R2503,17,0)</f>
        <v>8-Jun-1983</v>
      </c>
      <c r="M1331" s="28">
        <f>VLOOKUP(A1331,'Hospitalisation Details'!$A$1:$R$2344,6,0)</f>
        <v>8179.51</v>
      </c>
      <c r="N1331" s="27" t="str">
        <f>VLOOKUP(A1331,'Hospitalisation Details'!$A$1:$R$2344,14,0)</f>
        <v>tier - 2</v>
      </c>
      <c r="O1331" s="27" t="str">
        <f>VLOOKUP(A1331,'Hospitalisation Details'!$A$1:$R$2344,15,0)</f>
        <v>tier - 2</v>
      </c>
      <c r="P1331" s="27" t="str">
        <f>VLOOKUP(A1331,'Hospitalisation Details'!$A$1:$R$2344,16,0)</f>
        <v>R1020</v>
      </c>
      <c r="Q1331" s="38">
        <f>VLOOKUP(A1331,'Hospitalisation Details'!$A$1:$R$2344,18,0)</f>
        <v>40.000667779632721</v>
      </c>
    </row>
    <row r="1332" spans="1:17" x14ac:dyDescent="0.25">
      <c r="A1332" s="27" t="s">
        <v>2662</v>
      </c>
      <c r="B1332" s="27" t="str">
        <f>VLOOKUP(A1332,'Customer Name'!A1331:E3666,4,0)</f>
        <v>Dawn M.</v>
      </c>
      <c r="C1332" s="27">
        <f>VLOOKUP(A1332,Table7[#All],2,0)</f>
        <v>17.68</v>
      </c>
      <c r="D1332" s="27">
        <f>VLOOKUP(A1332,Table7[#All],3,0)</f>
        <v>8.57</v>
      </c>
      <c r="E1332" s="27" t="str">
        <f>VLOOKUP(A1332,Table7[#All],4,0)</f>
        <v>yes</v>
      </c>
      <c r="F1332" s="27" t="str">
        <f>VLOOKUP(A1332,Table7[#All],5,0)</f>
        <v>No</v>
      </c>
      <c r="G1332" s="27" t="str">
        <f>VLOOKUP(A1332,Table7[#All],6,0)</f>
        <v>Yes</v>
      </c>
      <c r="H1332" s="27">
        <f>VLOOKUP(A1332,'Medical Examination'!A1331:M3666,11,0)</f>
        <v>1</v>
      </c>
      <c r="I1332" s="27" t="str">
        <f>VLOOKUP(A1332,'Medical Examination'!A1331:M3666,10,0)</f>
        <v>No</v>
      </c>
      <c r="J1332" s="27" t="str">
        <f>VLOOKUP(A1332,'Medical Examination'!A1331:M3666,12,0)</f>
        <v>Underweight</v>
      </c>
      <c r="K1332" s="27" t="str">
        <f>VLOOKUP(A1332,'Medical Examination'!A1331:M3666,13,0)</f>
        <v>Diabetes</v>
      </c>
      <c r="L1332" s="27" t="str">
        <f>VLOOKUP(A1332,'Hospitalisation Details'!A161:R2504,17,0)</f>
        <v>5-Nov-1963</v>
      </c>
      <c r="M1332" s="28">
        <f>VLOOKUP(A1332,'Hospitalisation Details'!$A$1:$R$2344,6,0)</f>
        <v>8177.9</v>
      </c>
      <c r="N1332" s="27" t="str">
        <f>VLOOKUP(A1332,'Hospitalisation Details'!$A$1:$R$2344,14,0)</f>
        <v>tier - 3</v>
      </c>
      <c r="O1332" s="27" t="str">
        <f>VLOOKUP(A1332,'Hospitalisation Details'!$A$1:$R$2344,15,0)</f>
        <v>tier - 1</v>
      </c>
      <c r="P1332" s="27" t="str">
        <f>VLOOKUP(A1332,'Hospitalisation Details'!$A$1:$R$2344,16,0)</f>
        <v>R1013</v>
      </c>
      <c r="Q1332" s="38">
        <f>VLOOKUP(A1332,'Hospitalisation Details'!$A$1:$R$2344,18,0)</f>
        <v>59.589991023339316</v>
      </c>
    </row>
    <row r="1333" spans="1:17" x14ac:dyDescent="0.25">
      <c r="A1333" s="27" t="s">
        <v>2664</v>
      </c>
      <c r="B1333" s="27" t="str">
        <f>VLOOKUP(A1333,'Customer Name'!A1332:E3667,4,0)</f>
        <v>Jonathan P</v>
      </c>
      <c r="C1333" s="27">
        <f>VLOOKUP(A1333,Table7[#All],2,0)</f>
        <v>30.875</v>
      </c>
      <c r="D1333" s="27">
        <f>VLOOKUP(A1333,Table7[#All],3,0)</f>
        <v>4.0999999999999996</v>
      </c>
      <c r="E1333" s="27" t="str">
        <f>VLOOKUP(A1333,Table7[#All],4,0)</f>
        <v>No</v>
      </c>
      <c r="F1333" s="27" t="str">
        <f>VLOOKUP(A1333,Table7[#All],5,0)</f>
        <v>No</v>
      </c>
      <c r="G1333" s="27" t="str">
        <f>VLOOKUP(A1333,Table7[#All],6,0)</f>
        <v>No</v>
      </c>
      <c r="H1333" s="27">
        <f>VLOOKUP(A1333,'Medical Examination'!A1332:M3667,11,0)</f>
        <v>0</v>
      </c>
      <c r="I1333" s="27" t="str">
        <f>VLOOKUP(A1333,'Medical Examination'!A1332:M3667,10,0)</f>
        <v>No</v>
      </c>
      <c r="J1333" s="27" t="str">
        <f>VLOOKUP(A1333,'Medical Examination'!A1332:M3667,12,0)</f>
        <v>Obesity</v>
      </c>
      <c r="K1333" s="27" t="str">
        <f>VLOOKUP(A1333,'Medical Examination'!A1332:M3667,13,0)</f>
        <v>Normal</v>
      </c>
      <c r="L1333" s="27" t="str">
        <f>VLOOKUP(A1333,'Hospitalisation Details'!A162:R2505,17,0)</f>
        <v>28-Jun-1982</v>
      </c>
      <c r="M1333" s="28">
        <f>VLOOKUP(A1333,'Hospitalisation Details'!$A$1:$R$2344,6,0)</f>
        <v>8162.72</v>
      </c>
      <c r="N1333" s="27" t="str">
        <f>VLOOKUP(A1333,'Hospitalisation Details'!$A$1:$R$2344,14,0)</f>
        <v>tier - 3</v>
      </c>
      <c r="O1333" s="27" t="str">
        <f>VLOOKUP(A1333,'Hospitalisation Details'!$A$1:$R$2344,15,0)</f>
        <v>tier - 3</v>
      </c>
      <c r="P1333" s="27" t="str">
        <f>VLOOKUP(A1333,'Hospitalisation Details'!$A$1:$R$2344,16,0)</f>
        <v>R1012</v>
      </c>
      <c r="Q1333" s="38">
        <f>VLOOKUP(A1333,'Hospitalisation Details'!$A$1:$R$2344,18,0)</f>
        <v>40.945893089960883</v>
      </c>
    </row>
    <row r="1334" spans="1:17" x14ac:dyDescent="0.25">
      <c r="A1334" s="27" t="s">
        <v>2666</v>
      </c>
      <c r="B1334" s="27" t="str">
        <f>VLOOKUP(A1334,'Customer Name'!A1333:E3668,4,0)</f>
        <v>.  Gina</v>
      </c>
      <c r="C1334" s="27">
        <f>VLOOKUP(A1334,Table7[#All],2,0)</f>
        <v>30.81</v>
      </c>
      <c r="D1334" s="27">
        <f>VLOOKUP(A1334,Table7[#All],3,0)</f>
        <v>4.49</v>
      </c>
      <c r="E1334" s="27" t="str">
        <f>VLOOKUP(A1334,Table7[#All],4,0)</f>
        <v>No</v>
      </c>
      <c r="F1334" s="27" t="str">
        <f>VLOOKUP(A1334,Table7[#All],5,0)</f>
        <v>No</v>
      </c>
      <c r="G1334" s="27" t="str">
        <f>VLOOKUP(A1334,Table7[#All],6,0)</f>
        <v>No</v>
      </c>
      <c r="H1334" s="27">
        <f>VLOOKUP(A1334,'Medical Examination'!A1333:M3668,11,0)</f>
        <v>0</v>
      </c>
      <c r="I1334" s="27" t="str">
        <f>VLOOKUP(A1334,'Medical Examination'!A1333:M3668,10,0)</f>
        <v>No</v>
      </c>
      <c r="J1334" s="27" t="str">
        <f>VLOOKUP(A1334,'Medical Examination'!A1333:M3668,12,0)</f>
        <v>Obesity</v>
      </c>
      <c r="K1334" s="27" t="str">
        <f>VLOOKUP(A1334,'Medical Examination'!A1333:M3668,13,0)</f>
        <v>Normal</v>
      </c>
      <c r="L1334" s="27" t="str">
        <f>VLOOKUP(A1334,'Hospitalisation Details'!A163:R2506,17,0)</f>
        <v>21-Jun-1990</v>
      </c>
      <c r="M1334" s="28">
        <f>VLOOKUP(A1334,'Hospitalisation Details'!$A$1:$R$2344,6,0)</f>
        <v>8157.92</v>
      </c>
      <c r="N1334" s="27" t="str">
        <f>VLOOKUP(A1334,'Hospitalisation Details'!$A$1:$R$2344,14,0)</f>
        <v>tier - 2</v>
      </c>
      <c r="O1334" s="27" t="str">
        <f>VLOOKUP(A1334,'Hospitalisation Details'!$A$1:$R$2344,15,0)</f>
        <v>tier - 3</v>
      </c>
      <c r="P1334" s="27" t="str">
        <f>VLOOKUP(A1334,'Hospitalisation Details'!$A$1:$R$2344,16,0)</f>
        <v>R1025</v>
      </c>
      <c r="Q1334" s="38">
        <f>VLOOKUP(A1334,'Hospitalisation Details'!$A$1:$R$2344,18,0)</f>
        <v>32.965050732807214</v>
      </c>
    </row>
    <row r="1335" spans="1:17" x14ac:dyDescent="0.25">
      <c r="A1335" s="27" t="s">
        <v>2668</v>
      </c>
      <c r="B1335" s="27" t="str">
        <f>VLOOKUP(A1335,'Customer Name'!A1334:E3669,4,0)</f>
        <v>Dino</v>
      </c>
      <c r="C1335" s="27">
        <f>VLOOKUP(A1335,Table7[#All],2,0)</f>
        <v>36.85</v>
      </c>
      <c r="D1335" s="27">
        <f>VLOOKUP(A1335,Table7[#All],3,0)</f>
        <v>8.8000000000000007</v>
      </c>
      <c r="E1335" s="27" t="str">
        <f>VLOOKUP(A1335,Table7[#All],4,0)</f>
        <v>No</v>
      </c>
      <c r="F1335" s="27" t="str">
        <f>VLOOKUP(A1335,Table7[#All],5,0)</f>
        <v>No</v>
      </c>
      <c r="G1335" s="27" t="str">
        <f>VLOOKUP(A1335,Table7[#All],6,0)</f>
        <v>No</v>
      </c>
      <c r="H1335" s="27">
        <f>VLOOKUP(A1335,'Medical Examination'!A1334:M3669,11,0)</f>
        <v>2</v>
      </c>
      <c r="I1335" s="27" t="str">
        <f>VLOOKUP(A1335,'Medical Examination'!A1334:M3669,10,0)</f>
        <v>No</v>
      </c>
      <c r="J1335" s="27" t="str">
        <f>VLOOKUP(A1335,'Medical Examination'!A1334:M3669,12,0)</f>
        <v>Obesity</v>
      </c>
      <c r="K1335" s="27" t="str">
        <f>VLOOKUP(A1335,'Medical Examination'!A1334:M3669,13,0)</f>
        <v>Diabetes</v>
      </c>
      <c r="L1335" s="27" t="str">
        <f>VLOOKUP(A1335,'Hospitalisation Details'!A164:R2507,17,0)</f>
        <v>3-Sep-1973</v>
      </c>
      <c r="M1335" s="28">
        <f>VLOOKUP(A1335,'Hospitalisation Details'!$A$1:$R$2344,6,0)</f>
        <v>8125.78</v>
      </c>
      <c r="N1335" s="27" t="str">
        <f>VLOOKUP(A1335,'Hospitalisation Details'!$A$1:$R$2344,14,0)</f>
        <v>tier - 2</v>
      </c>
      <c r="O1335" s="27" t="str">
        <f>VLOOKUP(A1335,'Hospitalisation Details'!$A$1:$R$2344,15,0)</f>
        <v>tier - 2</v>
      </c>
      <c r="P1335" s="27" t="str">
        <f>VLOOKUP(A1335,'Hospitalisation Details'!$A$1:$R$2344,16,0)</f>
        <v>R1013</v>
      </c>
      <c r="Q1335" s="38">
        <f>VLOOKUP(A1335,'Hospitalisation Details'!$A$1:$R$2344,18,0)</f>
        <v>49.762441617007568</v>
      </c>
    </row>
    <row r="1336" spans="1:17" x14ac:dyDescent="0.25">
      <c r="A1336" s="27" t="s">
        <v>2670</v>
      </c>
      <c r="B1336" s="27" t="str">
        <f>VLOOKUP(A1336,'Customer Name'!A1335:E3670,4,0)</f>
        <v>Jan</v>
      </c>
      <c r="C1336" s="27">
        <f>VLOOKUP(A1336,Table7[#All],2,0)</f>
        <v>35.86</v>
      </c>
      <c r="D1336" s="27">
        <f>VLOOKUP(A1336,Table7[#All],3,0)</f>
        <v>7.93</v>
      </c>
      <c r="E1336" s="27" t="str">
        <f>VLOOKUP(A1336,Table7[#All],4,0)</f>
        <v>No</v>
      </c>
      <c r="F1336" s="27" t="str">
        <f>VLOOKUP(A1336,Table7[#All],5,0)</f>
        <v>No</v>
      </c>
      <c r="G1336" s="27" t="str">
        <f>VLOOKUP(A1336,Table7[#All],6,0)</f>
        <v>No</v>
      </c>
      <c r="H1336" s="27">
        <f>VLOOKUP(A1336,'Medical Examination'!A1335:M3670,11,0)</f>
        <v>2</v>
      </c>
      <c r="I1336" s="27" t="str">
        <f>VLOOKUP(A1336,'Medical Examination'!A1335:M3670,10,0)</f>
        <v>No</v>
      </c>
      <c r="J1336" s="27" t="str">
        <f>VLOOKUP(A1336,'Medical Examination'!A1335:M3670,12,0)</f>
        <v>Obesity</v>
      </c>
      <c r="K1336" s="27" t="str">
        <f>VLOOKUP(A1336,'Medical Examination'!A1335:M3670,13,0)</f>
        <v>Diabetes</v>
      </c>
      <c r="L1336" s="27" t="str">
        <f>VLOOKUP(A1336,'Hospitalisation Details'!A165:R2508,17,0)</f>
        <v>30-Aug-1973</v>
      </c>
      <c r="M1336" s="28">
        <f>VLOOKUP(A1336,'Hospitalisation Details'!$A$1:$R$2344,6,0)</f>
        <v>8124.41</v>
      </c>
      <c r="N1336" s="27" t="str">
        <f>VLOOKUP(A1336,'Hospitalisation Details'!$A$1:$R$2344,14,0)</f>
        <v>tier - 3</v>
      </c>
      <c r="O1336" s="27" t="str">
        <f>VLOOKUP(A1336,'Hospitalisation Details'!$A$1:$R$2344,15,0)</f>
        <v>tier - 1</v>
      </c>
      <c r="P1336" s="27" t="str">
        <f>VLOOKUP(A1336,'Hospitalisation Details'!$A$1:$R$2344,16,0)</f>
        <v>R1013</v>
      </c>
      <c r="Q1336" s="38">
        <f>VLOOKUP(A1336,'Hospitalisation Details'!$A$1:$R$2344,18,0)</f>
        <v>49.773393461104845</v>
      </c>
    </row>
    <row r="1337" spans="1:17" x14ac:dyDescent="0.25">
      <c r="A1337" s="27" t="s">
        <v>2672</v>
      </c>
      <c r="B1337" s="27" t="str">
        <f>VLOOKUP(A1337,'Customer Name'!A1336:E3671,4,0)</f>
        <v>Jonathan E.</v>
      </c>
      <c r="C1337" s="27">
        <f>VLOOKUP(A1337,Table7[#All],2,0)</f>
        <v>30.3</v>
      </c>
      <c r="D1337" s="27">
        <f>VLOOKUP(A1337,Table7[#All],3,0)</f>
        <v>9.4499999999999993</v>
      </c>
      <c r="E1337" s="27" t="str">
        <f>VLOOKUP(A1337,Table7[#All],4,0)</f>
        <v>No</v>
      </c>
      <c r="F1337" s="27" t="str">
        <f>VLOOKUP(A1337,Table7[#All],5,0)</f>
        <v>No</v>
      </c>
      <c r="G1337" s="27" t="str">
        <f>VLOOKUP(A1337,Table7[#All],6,0)</f>
        <v>No</v>
      </c>
      <c r="H1337" s="27">
        <f>VLOOKUP(A1337,'Medical Examination'!A1336:M3671,11,0)</f>
        <v>2</v>
      </c>
      <c r="I1337" s="27" t="str">
        <f>VLOOKUP(A1337,'Medical Examination'!A1336:M3671,10,0)</f>
        <v>No</v>
      </c>
      <c r="J1337" s="27" t="str">
        <f>VLOOKUP(A1337,'Medical Examination'!A1336:M3671,12,0)</f>
        <v>Obesity</v>
      </c>
      <c r="K1337" s="27" t="str">
        <f>VLOOKUP(A1337,'Medical Examination'!A1336:M3671,13,0)</f>
        <v>Diabetes</v>
      </c>
      <c r="L1337" s="27" t="str">
        <f>VLOOKUP(A1337,'Hospitalisation Details'!A166:R2509,17,0)</f>
        <v>16-Dec-1973</v>
      </c>
      <c r="M1337" s="28">
        <f>VLOOKUP(A1337,'Hospitalisation Details'!$A$1:$R$2344,6,0)</f>
        <v>8116.68</v>
      </c>
      <c r="N1337" s="27" t="str">
        <f>VLOOKUP(A1337,'Hospitalisation Details'!$A$1:$R$2344,14,0)</f>
        <v>tier - 3</v>
      </c>
      <c r="O1337" s="27" t="str">
        <f>VLOOKUP(A1337,'Hospitalisation Details'!$A$1:$R$2344,15,0)</f>
        <v>tier - 1</v>
      </c>
      <c r="P1337" s="27" t="str">
        <f>VLOOKUP(A1337,'Hospitalisation Details'!$A$1:$R$2344,16,0)</f>
        <v>R1011</v>
      </c>
      <c r="Q1337" s="38">
        <f>VLOOKUP(A1337,'Hospitalisation Details'!$A$1:$R$2344,18,0)</f>
        <v>49.477693670478338</v>
      </c>
    </row>
    <row r="1338" spans="1:17" x14ac:dyDescent="0.25">
      <c r="A1338" s="27" t="s">
        <v>2674</v>
      </c>
      <c r="B1338" s="27" t="str">
        <f>VLOOKUP(A1338,'Customer Name'!A1337:E3672,4,0)</f>
        <v>Mark A</v>
      </c>
      <c r="C1338" s="27">
        <f>VLOOKUP(A1338,Table7[#All],2,0)</f>
        <v>32.015000000000001</v>
      </c>
      <c r="D1338" s="27">
        <f>VLOOKUP(A1338,Table7[#All],3,0)</f>
        <v>7.67</v>
      </c>
      <c r="E1338" s="27" t="str">
        <f>VLOOKUP(A1338,Table7[#All],4,0)</f>
        <v>No</v>
      </c>
      <c r="F1338" s="27" t="str">
        <f>VLOOKUP(A1338,Table7[#All],5,0)</f>
        <v>No</v>
      </c>
      <c r="G1338" s="27" t="str">
        <f>VLOOKUP(A1338,Table7[#All],6,0)</f>
        <v>No</v>
      </c>
      <c r="H1338" s="27">
        <f>VLOOKUP(A1338,'Medical Examination'!A1337:M3672,11,0)</f>
        <v>0</v>
      </c>
      <c r="I1338" s="27" t="str">
        <f>VLOOKUP(A1338,'Medical Examination'!A1337:M3672,10,0)</f>
        <v>No</v>
      </c>
      <c r="J1338" s="27" t="str">
        <f>VLOOKUP(A1338,'Medical Examination'!A1337:M3672,12,0)</f>
        <v>Obesity</v>
      </c>
      <c r="K1338" s="27" t="str">
        <f>VLOOKUP(A1338,'Medical Examination'!A1337:M3672,13,0)</f>
        <v>Diabetes</v>
      </c>
      <c r="L1338" s="27" t="str">
        <f>VLOOKUP(A1338,'Hospitalisation Details'!A167:R2510,17,0)</f>
        <v>1-Sep-1978</v>
      </c>
      <c r="M1338" s="28">
        <f>VLOOKUP(A1338,'Hospitalisation Details'!$A$1:$R$2344,6,0)</f>
        <v>8116.27</v>
      </c>
      <c r="N1338" s="27" t="str">
        <f>VLOOKUP(A1338,'Hospitalisation Details'!$A$1:$R$2344,14,0)</f>
        <v>tier - 3</v>
      </c>
      <c r="O1338" s="27" t="str">
        <f>VLOOKUP(A1338,'Hospitalisation Details'!$A$1:$R$2344,15,0)</f>
        <v>tier - 1</v>
      </c>
      <c r="P1338" s="27" t="str">
        <f>VLOOKUP(A1338,'Hospitalisation Details'!$A$1:$R$2344,16,0)</f>
        <v>R1012</v>
      </c>
      <c r="Q1338" s="38">
        <f>VLOOKUP(A1338,'Hospitalisation Details'!$A$1:$R$2344,18,0)</f>
        <v>44.767930480328552</v>
      </c>
    </row>
    <row r="1339" spans="1:17" x14ac:dyDescent="0.25">
      <c r="A1339" s="27" t="s">
        <v>2676</v>
      </c>
      <c r="B1339" s="27" t="str">
        <f>VLOOKUP(A1339,'Customer Name'!A1338:E3673,4,0)</f>
        <v>.  Mary</v>
      </c>
      <c r="C1339" s="27">
        <f>VLOOKUP(A1339,Table7[#All],2,0)</f>
        <v>25.06</v>
      </c>
      <c r="D1339" s="27">
        <f>VLOOKUP(A1339,Table7[#All],3,0)</f>
        <v>10.53</v>
      </c>
      <c r="E1339" s="27" t="str">
        <f>VLOOKUP(A1339,Table7[#All],4,0)</f>
        <v>No</v>
      </c>
      <c r="F1339" s="27" t="str">
        <f>VLOOKUP(A1339,Table7[#All],5,0)</f>
        <v>No</v>
      </c>
      <c r="G1339" s="27" t="str">
        <f>VLOOKUP(A1339,Table7[#All],6,0)</f>
        <v>No</v>
      </c>
      <c r="H1339" s="27">
        <f>VLOOKUP(A1339,'Medical Examination'!A1338:M3673,11,0)</f>
        <v>2</v>
      </c>
      <c r="I1339" s="27" t="str">
        <f>VLOOKUP(A1339,'Medical Examination'!A1338:M3673,10,0)</f>
        <v>No</v>
      </c>
      <c r="J1339" s="27" t="str">
        <f>VLOOKUP(A1339,'Medical Examination'!A1338:M3673,12,0)</f>
        <v>Overweight</v>
      </c>
      <c r="K1339" s="27" t="str">
        <f>VLOOKUP(A1339,'Medical Examination'!A1338:M3673,13,0)</f>
        <v>Diabetes</v>
      </c>
      <c r="L1339" s="27" t="str">
        <f>VLOOKUP(A1339,'Hospitalisation Details'!A168:R2511,17,0)</f>
        <v>11-Oct-1973</v>
      </c>
      <c r="M1339" s="28">
        <f>VLOOKUP(A1339,'Hospitalisation Details'!$A$1:$R$2344,6,0)</f>
        <v>8112.59</v>
      </c>
      <c r="N1339" s="27" t="str">
        <f>VLOOKUP(A1339,'Hospitalisation Details'!$A$1:$R$2344,14,0)</f>
        <v>tier - 2</v>
      </c>
      <c r="O1339" s="27" t="str">
        <f>VLOOKUP(A1339,'Hospitalisation Details'!$A$1:$R$2344,15,0)</f>
        <v>tier - 2</v>
      </c>
      <c r="P1339" s="27" t="str">
        <f>VLOOKUP(A1339,'Hospitalisation Details'!$A$1:$R$2344,16,0)</f>
        <v>R1013</v>
      </c>
      <c r="Q1339" s="38">
        <f>VLOOKUP(A1339,'Hospitalisation Details'!$A$1:$R$2344,18,0)</f>
        <v>49.658399098083429</v>
      </c>
    </row>
    <row r="1340" spans="1:17" x14ac:dyDescent="0.25">
      <c r="A1340" s="27" t="s">
        <v>2678</v>
      </c>
      <c r="B1340" s="27" t="str">
        <f>VLOOKUP(A1340,'Customer Name'!A1339:E3674,4,0)</f>
        <v>Samuel</v>
      </c>
      <c r="C1340" s="27">
        <f>VLOOKUP(A1340,Table7[#All],2,0)</f>
        <v>18.829999999999998</v>
      </c>
      <c r="D1340" s="27">
        <f>VLOOKUP(A1340,Table7[#All],3,0)</f>
        <v>10.08</v>
      </c>
      <c r="E1340" s="27" t="str">
        <f>VLOOKUP(A1340,Table7[#All],4,0)</f>
        <v>yes</v>
      </c>
      <c r="F1340" s="27" t="str">
        <f>VLOOKUP(A1340,Table7[#All],5,0)</f>
        <v>No</v>
      </c>
      <c r="G1340" s="27" t="str">
        <f>VLOOKUP(A1340,Table7[#All],6,0)</f>
        <v>No</v>
      </c>
      <c r="H1340" s="27">
        <f>VLOOKUP(A1340,'Medical Examination'!A1339:M3674,11,0)</f>
        <v>0</v>
      </c>
      <c r="I1340" s="27" t="str">
        <f>VLOOKUP(A1340,'Medical Examination'!A1339:M3674,10,0)</f>
        <v>No</v>
      </c>
      <c r="J1340" s="27" t="str">
        <f>VLOOKUP(A1340,'Medical Examination'!A1339:M3674,12,0)</f>
        <v>Normal Weight</v>
      </c>
      <c r="K1340" s="27" t="str">
        <f>VLOOKUP(A1340,'Medical Examination'!A1339:M3674,13,0)</f>
        <v>Diabetes</v>
      </c>
      <c r="L1340" s="27" t="str">
        <f>VLOOKUP(A1340,'Hospitalisation Details'!A169:R2512,17,0)</f>
        <v>10-Jun-1967</v>
      </c>
      <c r="M1340" s="28">
        <f>VLOOKUP(A1340,'Hospitalisation Details'!$A$1:$R$2344,6,0)</f>
        <v>8091.3</v>
      </c>
      <c r="N1340" s="27" t="str">
        <f>VLOOKUP(A1340,'Hospitalisation Details'!$A$1:$R$2344,14,0)</f>
        <v>tier - 3</v>
      </c>
      <c r="O1340" s="27" t="str">
        <f>VLOOKUP(A1340,'Hospitalisation Details'!$A$1:$R$2344,15,0)</f>
        <v>tier - 1</v>
      </c>
      <c r="P1340" s="27" t="str">
        <f>VLOOKUP(A1340,'Hospitalisation Details'!$A$1:$R$2344,16,0)</f>
        <v>R1012</v>
      </c>
      <c r="Q1340" s="38">
        <f>VLOOKUP(A1340,'Hospitalisation Details'!$A$1:$R$2344,18,0)</f>
        <v>55.995196695326385</v>
      </c>
    </row>
    <row r="1341" spans="1:17" x14ac:dyDescent="0.25">
      <c r="A1341" s="27" t="s">
        <v>2680</v>
      </c>
      <c r="B1341" s="27" t="str">
        <f>VLOOKUP(A1341,'Customer Name'!A1340:E3675,4,0)</f>
        <v>Stan J</v>
      </c>
      <c r="C1341" s="27">
        <f>VLOOKUP(A1341,Table7[#All],2,0)</f>
        <v>47.52</v>
      </c>
      <c r="D1341" s="27">
        <f>VLOOKUP(A1341,Table7[#All],3,0)</f>
        <v>11.39</v>
      </c>
      <c r="E1341" s="27" t="str">
        <f>VLOOKUP(A1341,Table7[#All],4,0)</f>
        <v>yes</v>
      </c>
      <c r="F1341" s="27" t="str">
        <f>VLOOKUP(A1341,Table7[#All],5,0)</f>
        <v>No</v>
      </c>
      <c r="G1341" s="27" t="str">
        <f>VLOOKUP(A1341,Table7[#All],6,0)</f>
        <v>No</v>
      </c>
      <c r="H1341" s="27">
        <f>VLOOKUP(A1341,'Medical Examination'!A1340:M3675,11,0)</f>
        <v>1</v>
      </c>
      <c r="I1341" s="27" t="str">
        <f>VLOOKUP(A1341,'Medical Examination'!A1340:M3675,10,0)</f>
        <v>No</v>
      </c>
      <c r="J1341" s="27" t="str">
        <f>VLOOKUP(A1341,'Medical Examination'!A1340:M3675,12,0)</f>
        <v>Obesity</v>
      </c>
      <c r="K1341" s="27" t="str">
        <f>VLOOKUP(A1341,'Medical Examination'!A1340:M3675,13,0)</f>
        <v>Diabetes</v>
      </c>
      <c r="L1341" s="27" t="str">
        <f>VLOOKUP(A1341,'Hospitalisation Details'!A170:R2513,17,0)</f>
        <v>21-Dec-1975</v>
      </c>
      <c r="M1341" s="28">
        <f>VLOOKUP(A1341,'Hospitalisation Details'!$A$1:$R$2344,6,0)</f>
        <v>8083.92</v>
      </c>
      <c r="N1341" s="27" t="str">
        <f>VLOOKUP(A1341,'Hospitalisation Details'!$A$1:$R$2344,14,0)</f>
        <v>tier - 3</v>
      </c>
      <c r="O1341" s="27" t="str">
        <f>VLOOKUP(A1341,'Hospitalisation Details'!$A$1:$R$2344,15,0)</f>
        <v>tier - 3</v>
      </c>
      <c r="P1341" s="27" t="str">
        <f>VLOOKUP(A1341,'Hospitalisation Details'!$A$1:$R$2344,16,0)</f>
        <v>R1013</v>
      </c>
      <c r="Q1341" s="38">
        <f>VLOOKUP(A1341,'Hospitalisation Details'!$A$1:$R$2344,18,0)</f>
        <v>47.464044253226795</v>
      </c>
    </row>
    <row r="1342" spans="1:17" x14ac:dyDescent="0.25">
      <c r="A1342" s="27" t="s">
        <v>2682</v>
      </c>
      <c r="B1342" s="27" t="str">
        <f>VLOOKUP(A1342,'Customer Name'!A1341:E3676,4,0)</f>
        <v>.  Jessica L.</v>
      </c>
      <c r="C1342" s="27">
        <f>VLOOKUP(A1342,Table7[#All],2,0)</f>
        <v>37.82</v>
      </c>
      <c r="D1342" s="27">
        <f>VLOOKUP(A1342,Table7[#All],3,0)</f>
        <v>6.36</v>
      </c>
      <c r="E1342" s="27" t="str">
        <f>VLOOKUP(A1342,Table7[#All],4,0)</f>
        <v>No</v>
      </c>
      <c r="F1342" s="27" t="str">
        <f>VLOOKUP(A1342,Table7[#All],5,0)</f>
        <v>No</v>
      </c>
      <c r="G1342" s="27" t="str">
        <f>VLOOKUP(A1342,Table7[#All],6,0)</f>
        <v>No</v>
      </c>
      <c r="H1342" s="27">
        <f>VLOOKUP(A1342,'Medical Examination'!A1341:M3676,11,0)</f>
        <v>0</v>
      </c>
      <c r="I1342" s="27" t="str">
        <f>VLOOKUP(A1342,'Medical Examination'!A1341:M3676,10,0)</f>
        <v>No</v>
      </c>
      <c r="J1342" s="27" t="str">
        <f>VLOOKUP(A1342,'Medical Examination'!A1341:M3676,12,0)</f>
        <v>Obesity</v>
      </c>
      <c r="K1342" s="27" t="str">
        <f>VLOOKUP(A1342,'Medical Examination'!A1341:M3676,13,0)</f>
        <v>Prediabetes</v>
      </c>
      <c r="L1342" s="27" t="str">
        <f>VLOOKUP(A1342,'Hospitalisation Details'!A171:R2514,17,0)</f>
        <v>12-Oct-1994</v>
      </c>
      <c r="M1342" s="28">
        <f>VLOOKUP(A1342,'Hospitalisation Details'!$A$1:$R$2344,6,0)</f>
        <v>8081.74</v>
      </c>
      <c r="N1342" s="27" t="str">
        <f>VLOOKUP(A1342,'Hospitalisation Details'!$A$1:$R$2344,14,0)</f>
        <v>tier - 2</v>
      </c>
      <c r="O1342" s="27" t="str">
        <f>VLOOKUP(A1342,'Hospitalisation Details'!$A$1:$R$2344,15,0)</f>
        <v>tier - 2</v>
      </c>
      <c r="P1342" s="27" t="str">
        <f>VLOOKUP(A1342,'Hospitalisation Details'!$A$1:$R$2344,16,0)</f>
        <v>R1026</v>
      </c>
      <c r="Q1342" s="38">
        <f>VLOOKUP(A1342,'Hospitalisation Details'!$A$1:$R$2344,18,0)</f>
        <v>28.655653919868577</v>
      </c>
    </row>
    <row r="1343" spans="1:17" x14ac:dyDescent="0.25">
      <c r="A1343" s="27" t="s">
        <v>2684</v>
      </c>
      <c r="B1343" s="27" t="str">
        <f>VLOOKUP(A1343,'Customer Name'!A1342:E3677,4,0)</f>
        <v>Krysta</v>
      </c>
      <c r="C1343" s="27">
        <f>VLOOKUP(A1343,Table7[#All],2,0)</f>
        <v>44.16</v>
      </c>
      <c r="D1343" s="27">
        <f>VLOOKUP(A1343,Table7[#All],3,0)</f>
        <v>5.31</v>
      </c>
      <c r="E1343" s="27" t="str">
        <f>VLOOKUP(A1343,Table7[#All],4,0)</f>
        <v>yes</v>
      </c>
      <c r="F1343" s="27" t="str">
        <f>VLOOKUP(A1343,Table7[#All],5,0)</f>
        <v>No</v>
      </c>
      <c r="G1343" s="27" t="str">
        <f>VLOOKUP(A1343,Table7[#All],6,0)</f>
        <v>No</v>
      </c>
      <c r="H1343" s="27">
        <f>VLOOKUP(A1343,'Medical Examination'!A1342:M3677,11,0)</f>
        <v>0</v>
      </c>
      <c r="I1343" s="27" t="str">
        <f>VLOOKUP(A1343,'Medical Examination'!A1342:M3677,10,0)</f>
        <v>No</v>
      </c>
      <c r="J1343" s="27" t="str">
        <f>VLOOKUP(A1343,'Medical Examination'!A1342:M3677,12,0)</f>
        <v>Obesity</v>
      </c>
      <c r="K1343" s="27" t="str">
        <f>VLOOKUP(A1343,'Medical Examination'!A1342:M3677,13,0)</f>
        <v>Normal</v>
      </c>
      <c r="L1343" s="27" t="str">
        <f>VLOOKUP(A1343,'Hospitalisation Details'!A172:R2515,17,0)</f>
        <v>28-Aug-2001</v>
      </c>
      <c r="M1343" s="28">
        <f>VLOOKUP(A1343,'Hospitalisation Details'!$A$1:$R$2344,6,0)</f>
        <v>8081.26</v>
      </c>
      <c r="N1343" s="27" t="str">
        <f>VLOOKUP(A1343,'Hospitalisation Details'!$A$1:$R$2344,14,0)</f>
        <v>tier - 2</v>
      </c>
      <c r="O1343" s="27" t="str">
        <f>VLOOKUP(A1343,'Hospitalisation Details'!$A$1:$R$2344,15,0)</f>
        <v>tier - 2</v>
      </c>
      <c r="P1343" s="27" t="str">
        <f>VLOOKUP(A1343,'Hospitalisation Details'!$A$1:$R$2344,16,0)</f>
        <v>R1012</v>
      </c>
      <c r="Q1343" s="38">
        <f>VLOOKUP(A1343,'Hospitalisation Details'!$A$1:$R$2344,18,0)</f>
        <v>21.778809523809525</v>
      </c>
    </row>
    <row r="1344" spans="1:17" x14ac:dyDescent="0.25">
      <c r="A1344" s="27" t="s">
        <v>2686</v>
      </c>
      <c r="B1344" s="27" t="str">
        <f>VLOOKUP(A1344,'Customer Name'!A1343:E3678,4,0)</f>
        <v>.  Natascia</v>
      </c>
      <c r="C1344" s="27">
        <f>VLOOKUP(A1344,Table7[#All],2,0)</f>
        <v>37.049999999999997</v>
      </c>
      <c r="D1344" s="27">
        <f>VLOOKUP(A1344,Table7[#All],3,0)</f>
        <v>4.74</v>
      </c>
      <c r="E1344" s="27" t="str">
        <f>VLOOKUP(A1344,Table7[#All],4,0)</f>
        <v>No</v>
      </c>
      <c r="F1344" s="27" t="str">
        <f>VLOOKUP(A1344,Table7[#All],5,0)</f>
        <v>No</v>
      </c>
      <c r="G1344" s="27" t="str">
        <f>VLOOKUP(A1344,Table7[#All],6,0)</f>
        <v>Yes</v>
      </c>
      <c r="H1344" s="27">
        <f>VLOOKUP(A1344,'Medical Examination'!A1343:M3678,11,0)</f>
        <v>1</v>
      </c>
      <c r="I1344" s="27" t="str">
        <f>VLOOKUP(A1344,'Medical Examination'!A1343:M3678,10,0)</f>
        <v>No</v>
      </c>
      <c r="J1344" s="27" t="str">
        <f>VLOOKUP(A1344,'Medical Examination'!A1343:M3678,12,0)</f>
        <v>Obesity</v>
      </c>
      <c r="K1344" s="27" t="str">
        <f>VLOOKUP(A1344,'Medical Examination'!A1343:M3678,13,0)</f>
        <v>Normal</v>
      </c>
      <c r="L1344" s="27" t="str">
        <f>VLOOKUP(A1344,'Hospitalisation Details'!A173:R2516,17,0)</f>
        <v>7-Nov-1993</v>
      </c>
      <c r="M1344" s="28">
        <f>VLOOKUP(A1344,'Hospitalisation Details'!$A$1:$R$2344,6,0)</f>
        <v>8077.41</v>
      </c>
      <c r="N1344" s="27" t="str">
        <f>VLOOKUP(A1344,'Hospitalisation Details'!$A$1:$R$2344,14,0)</f>
        <v>tier - 2</v>
      </c>
      <c r="O1344" s="27" t="str">
        <f>VLOOKUP(A1344,'Hospitalisation Details'!$A$1:$R$2344,15,0)</f>
        <v>tier - 1</v>
      </c>
      <c r="P1344" s="27" t="str">
        <f>VLOOKUP(A1344,'Hospitalisation Details'!$A$1:$R$2344,16,0)</f>
        <v>R1026</v>
      </c>
      <c r="Q1344" s="38">
        <f>VLOOKUP(A1344,'Hospitalisation Details'!$A$1:$R$2344,18,0)</f>
        <v>29.584437378555023</v>
      </c>
    </row>
    <row r="1345" spans="1:17" x14ac:dyDescent="0.25">
      <c r="A1345" s="27" t="s">
        <v>2688</v>
      </c>
      <c r="B1345" s="27" t="str">
        <f>VLOOKUP(A1345,'Customer Name'!A1344:E3679,4,0)</f>
        <v>Jenny</v>
      </c>
      <c r="C1345" s="27">
        <f>VLOOKUP(A1345,Table7[#All],2,0)</f>
        <v>18.66</v>
      </c>
      <c r="D1345" s="27">
        <f>VLOOKUP(A1345,Table7[#All],3,0)</f>
        <v>11.35</v>
      </c>
      <c r="E1345" s="27" t="str">
        <f>VLOOKUP(A1345,Table7[#All],4,0)</f>
        <v>No</v>
      </c>
      <c r="F1345" s="27" t="str">
        <f>VLOOKUP(A1345,Table7[#All],5,0)</f>
        <v>No</v>
      </c>
      <c r="G1345" s="27" t="str">
        <f>VLOOKUP(A1345,Table7[#All],6,0)</f>
        <v>No</v>
      </c>
      <c r="H1345" s="27">
        <f>VLOOKUP(A1345,'Medical Examination'!A1344:M3679,11,0)</f>
        <v>0</v>
      </c>
      <c r="I1345" s="27" t="str">
        <f>VLOOKUP(A1345,'Medical Examination'!A1344:M3679,10,0)</f>
        <v>No</v>
      </c>
      <c r="J1345" s="27" t="str">
        <f>VLOOKUP(A1345,'Medical Examination'!A1344:M3679,12,0)</f>
        <v>Normal Weight</v>
      </c>
      <c r="K1345" s="27" t="str">
        <f>VLOOKUP(A1345,'Medical Examination'!A1344:M3679,13,0)</f>
        <v>Diabetes</v>
      </c>
      <c r="L1345" s="27" t="str">
        <f>VLOOKUP(A1345,'Hospitalisation Details'!A174:R2517,17,0)</f>
        <v>21-Oct-1965</v>
      </c>
      <c r="M1345" s="28">
        <f>VLOOKUP(A1345,'Hospitalisation Details'!$A$1:$R$2344,6,0)</f>
        <v>8071.57</v>
      </c>
      <c r="N1345" s="27" t="str">
        <f>VLOOKUP(A1345,'Hospitalisation Details'!$A$1:$R$2344,14,0)</f>
        <v>tier - 3</v>
      </c>
      <c r="O1345" s="27" t="str">
        <f>VLOOKUP(A1345,'Hospitalisation Details'!$A$1:$R$2344,15,0)</f>
        <v>tier - 1</v>
      </c>
      <c r="P1345" s="27" t="str">
        <f>VLOOKUP(A1345,'Hospitalisation Details'!$A$1:$R$2344,16,0)</f>
        <v>R1011</v>
      </c>
      <c r="Q1345" s="38">
        <f>VLOOKUP(A1345,'Hospitalisation Details'!$A$1:$R$2344,18,0)</f>
        <v>57.631026961807969</v>
      </c>
    </row>
    <row r="1346" spans="1:17" x14ac:dyDescent="0.25">
      <c r="A1346" s="27" t="s">
        <v>2690</v>
      </c>
      <c r="B1346" s="27" t="str">
        <f>VLOOKUP(A1346,'Customer Name'!A1345:E3680,4,0)</f>
        <v>Brian</v>
      </c>
      <c r="C1346" s="27">
        <f>VLOOKUP(A1346,Table7[#All],2,0)</f>
        <v>36.200000000000003</v>
      </c>
      <c r="D1346" s="27">
        <f>VLOOKUP(A1346,Table7[#All],3,0)</f>
        <v>6.81</v>
      </c>
      <c r="E1346" s="27" t="str">
        <f>VLOOKUP(A1346,Table7[#All],4,0)</f>
        <v>yes</v>
      </c>
      <c r="F1346" s="27" t="str">
        <f>VLOOKUP(A1346,Table7[#All],5,0)</f>
        <v>No</v>
      </c>
      <c r="G1346" s="27" t="str">
        <f>VLOOKUP(A1346,Table7[#All],6,0)</f>
        <v>No</v>
      </c>
      <c r="H1346" s="27">
        <f>VLOOKUP(A1346,'Medical Examination'!A1345:M3680,11,0)</f>
        <v>1</v>
      </c>
      <c r="I1346" s="27" t="str">
        <f>VLOOKUP(A1346,'Medical Examination'!A1345:M3680,10,0)</f>
        <v>No</v>
      </c>
      <c r="J1346" s="27" t="str">
        <f>VLOOKUP(A1346,'Medical Examination'!A1345:M3680,12,0)</f>
        <v>Obesity</v>
      </c>
      <c r="K1346" s="27" t="str">
        <f>VLOOKUP(A1346,'Medical Examination'!A1345:M3680,13,0)</f>
        <v>Diabetes</v>
      </c>
      <c r="L1346" s="27" t="str">
        <f>VLOOKUP(A1346,'Hospitalisation Details'!A175:R2518,17,0)</f>
        <v>15-Dec-1975</v>
      </c>
      <c r="M1346" s="28">
        <f>VLOOKUP(A1346,'Hospitalisation Details'!$A$1:$R$2344,6,0)</f>
        <v>8068.19</v>
      </c>
      <c r="N1346" s="27" t="str">
        <f>VLOOKUP(A1346,'Hospitalisation Details'!$A$1:$R$2344,14,0)</f>
        <v>tier - 3</v>
      </c>
      <c r="O1346" s="27" t="str">
        <f>VLOOKUP(A1346,'Hospitalisation Details'!$A$1:$R$2344,15,0)</f>
        <v>tier - 2</v>
      </c>
      <c r="P1346" s="27" t="str">
        <f>VLOOKUP(A1346,'Hospitalisation Details'!$A$1:$R$2344,16,0)</f>
        <v>R1011</v>
      </c>
      <c r="Q1346" s="38">
        <f>VLOOKUP(A1346,'Hospitalisation Details'!$A$1:$R$2344,18,0)</f>
        <v>47.480471587416886</v>
      </c>
    </row>
    <row r="1347" spans="1:17" x14ac:dyDescent="0.25">
      <c r="A1347" s="27" t="s">
        <v>2692</v>
      </c>
      <c r="B1347" s="27" t="str">
        <f>VLOOKUP(A1347,'Customer Name'!A1346:E3681,4,0)</f>
        <v>Monica</v>
      </c>
      <c r="C1347" s="27">
        <f>VLOOKUP(A1347,Table7[#All],2,0)</f>
        <v>18.87</v>
      </c>
      <c r="D1347" s="27">
        <f>VLOOKUP(A1347,Table7[#All],3,0)</f>
        <v>8.06</v>
      </c>
      <c r="E1347" s="27" t="str">
        <f>VLOOKUP(A1347,Table7[#All],4,0)</f>
        <v>No</v>
      </c>
      <c r="F1347" s="27" t="str">
        <f>VLOOKUP(A1347,Table7[#All],5,0)</f>
        <v>No</v>
      </c>
      <c r="G1347" s="27" t="str">
        <f>VLOOKUP(A1347,Table7[#All],6,0)</f>
        <v>No</v>
      </c>
      <c r="H1347" s="27">
        <f>VLOOKUP(A1347,'Medical Examination'!A1346:M3681,11,0)</f>
        <v>0</v>
      </c>
      <c r="I1347" s="27" t="str">
        <f>VLOOKUP(A1347,'Medical Examination'!A1346:M3681,10,0)</f>
        <v>No</v>
      </c>
      <c r="J1347" s="27" t="str">
        <f>VLOOKUP(A1347,'Medical Examination'!A1346:M3681,12,0)</f>
        <v>Normal Weight</v>
      </c>
      <c r="K1347" s="27" t="str">
        <f>VLOOKUP(A1347,'Medical Examination'!A1346:M3681,13,0)</f>
        <v>Diabetes</v>
      </c>
      <c r="L1347" s="27" t="str">
        <f>VLOOKUP(A1347,'Hospitalisation Details'!A176:R2519,17,0)</f>
        <v>11-Aug-1965</v>
      </c>
      <c r="M1347" s="28">
        <f>VLOOKUP(A1347,'Hospitalisation Details'!$A$1:$R$2344,6,0)</f>
        <v>8067.83</v>
      </c>
      <c r="N1347" s="27" t="str">
        <f>VLOOKUP(A1347,'Hospitalisation Details'!$A$1:$R$2344,14,0)</f>
        <v>tier - 3</v>
      </c>
      <c r="O1347" s="27" t="str">
        <f>VLOOKUP(A1347,'Hospitalisation Details'!$A$1:$R$2344,15,0)</f>
        <v>tier - 1</v>
      </c>
      <c r="P1347" s="27" t="str">
        <f>VLOOKUP(A1347,'Hospitalisation Details'!$A$1:$R$2344,16,0)</f>
        <v>R1013</v>
      </c>
      <c r="Q1347" s="38">
        <f>VLOOKUP(A1347,'Hospitalisation Details'!$A$1:$R$2344,18,0)</f>
        <v>57.825421133231238</v>
      </c>
    </row>
    <row r="1348" spans="1:17" x14ac:dyDescent="0.25">
      <c r="A1348" s="27" t="s">
        <v>2694</v>
      </c>
      <c r="B1348" s="27" t="str">
        <f>VLOOKUP(A1348,'Customer Name'!A1347:E3682,4,0)</f>
        <v>Tyler</v>
      </c>
      <c r="C1348" s="27">
        <f>VLOOKUP(A1348,Table7[#All],2,0)</f>
        <v>32.299999999999997</v>
      </c>
      <c r="D1348" s="27">
        <f>VLOOKUP(A1348,Table7[#All],3,0)</f>
        <v>6.74</v>
      </c>
      <c r="E1348" s="27" t="str">
        <f>VLOOKUP(A1348,Table7[#All],4,0)</f>
        <v>yes</v>
      </c>
      <c r="F1348" s="27" t="str">
        <f>VLOOKUP(A1348,Table7[#All],5,0)</f>
        <v>No</v>
      </c>
      <c r="G1348" s="27" t="str">
        <f>VLOOKUP(A1348,Table7[#All],6,0)</f>
        <v>No</v>
      </c>
      <c r="H1348" s="27">
        <f>VLOOKUP(A1348,'Medical Examination'!A1347:M3682,11,0)</f>
        <v>1</v>
      </c>
      <c r="I1348" s="27" t="str">
        <f>VLOOKUP(A1348,'Medical Examination'!A1347:M3682,10,0)</f>
        <v>No</v>
      </c>
      <c r="J1348" s="27" t="str">
        <f>VLOOKUP(A1348,'Medical Examination'!A1347:M3682,12,0)</f>
        <v>Obesity</v>
      </c>
      <c r="K1348" s="27" t="str">
        <f>VLOOKUP(A1348,'Medical Examination'!A1347:M3682,13,0)</f>
        <v>Diabetes</v>
      </c>
      <c r="L1348" s="27" t="str">
        <f>VLOOKUP(A1348,'Hospitalisation Details'!A177:R2520,17,0)</f>
        <v>28-Jun-1975</v>
      </c>
      <c r="M1348" s="28">
        <f>VLOOKUP(A1348,'Hospitalisation Details'!$A$1:$R$2344,6,0)</f>
        <v>8062.76</v>
      </c>
      <c r="N1348" s="27" t="str">
        <f>VLOOKUP(A1348,'Hospitalisation Details'!$A$1:$R$2344,14,0)</f>
        <v>tier - 3</v>
      </c>
      <c r="O1348" s="27" t="str">
        <f>VLOOKUP(A1348,'Hospitalisation Details'!$A$1:$R$2344,15,0)</f>
        <v>tier - 3</v>
      </c>
      <c r="P1348" s="27" t="str">
        <f>VLOOKUP(A1348,'Hospitalisation Details'!$A$1:$R$2344,16,0)</f>
        <v>R1011</v>
      </c>
      <c r="Q1348" s="38">
        <f>VLOOKUP(A1348,'Hospitalisation Details'!$A$1:$R$2344,18,0)</f>
        <v>47.945912722802703</v>
      </c>
    </row>
    <row r="1349" spans="1:17" x14ac:dyDescent="0.25">
      <c r="A1349" s="27" t="s">
        <v>2696</v>
      </c>
      <c r="B1349" s="27" t="str">
        <f>VLOOKUP(A1349,'Customer Name'!A1348:E3683,4,0)</f>
        <v>Kelly C</v>
      </c>
      <c r="C1349" s="27">
        <f>VLOOKUP(A1349,Table7[#All],2,0)</f>
        <v>22.64</v>
      </c>
      <c r="D1349" s="27">
        <f>VLOOKUP(A1349,Table7[#All],3,0)</f>
        <v>6.54</v>
      </c>
      <c r="E1349" s="27" t="str">
        <f>VLOOKUP(A1349,Table7[#All],4,0)</f>
        <v>yes</v>
      </c>
      <c r="F1349" s="27" t="str">
        <f>VLOOKUP(A1349,Table7[#All],5,0)</f>
        <v>No</v>
      </c>
      <c r="G1349" s="27" t="str">
        <f>VLOOKUP(A1349,Table7[#All],6,0)</f>
        <v>No</v>
      </c>
      <c r="H1349" s="27">
        <f>VLOOKUP(A1349,'Medical Examination'!A1348:M3683,11,0)</f>
        <v>2</v>
      </c>
      <c r="I1349" s="27" t="str">
        <f>VLOOKUP(A1349,'Medical Examination'!A1348:M3683,10,0)</f>
        <v>No</v>
      </c>
      <c r="J1349" s="27" t="str">
        <f>VLOOKUP(A1349,'Medical Examination'!A1348:M3683,12,0)</f>
        <v>Normal Weight</v>
      </c>
      <c r="K1349" s="27" t="str">
        <f>VLOOKUP(A1349,'Medical Examination'!A1348:M3683,13,0)</f>
        <v>Diabetes</v>
      </c>
      <c r="L1349" s="27" t="str">
        <f>VLOOKUP(A1349,'Hospitalisation Details'!A178:R2521,17,0)</f>
        <v>12-Dec-1970</v>
      </c>
      <c r="M1349" s="28">
        <f>VLOOKUP(A1349,'Hospitalisation Details'!$A$1:$R$2344,6,0)</f>
        <v>8062.31</v>
      </c>
      <c r="N1349" s="27" t="str">
        <f>VLOOKUP(A1349,'Hospitalisation Details'!$A$1:$R$2344,14,0)</f>
        <v>tier - 2</v>
      </c>
      <c r="O1349" s="27" t="str">
        <f>VLOOKUP(A1349,'Hospitalisation Details'!$A$1:$R$2344,15,0)</f>
        <v>tier - 1</v>
      </c>
      <c r="P1349" s="27" t="str">
        <f>VLOOKUP(A1349,'Hospitalisation Details'!$A$1:$R$2344,16,0)</f>
        <v>R1013</v>
      </c>
      <c r="Q1349" s="38">
        <f>VLOOKUP(A1349,'Hospitalisation Details'!$A$1:$R$2344,18,0)</f>
        <v>52.488668052527501</v>
      </c>
    </row>
    <row r="1350" spans="1:17" x14ac:dyDescent="0.25">
      <c r="A1350" s="27" t="s">
        <v>2698</v>
      </c>
      <c r="B1350" s="27" t="str">
        <f>VLOOKUP(A1350,'Customer Name'!A1349:E3684,4,0)</f>
        <v>.  Emily</v>
      </c>
      <c r="C1350" s="27">
        <f>VLOOKUP(A1350,Table7[#All],2,0)</f>
        <v>28.69</v>
      </c>
      <c r="D1350" s="27">
        <f>VLOOKUP(A1350,Table7[#All],3,0)</f>
        <v>5.4</v>
      </c>
      <c r="E1350" s="27" t="str">
        <f>VLOOKUP(A1350,Table7[#All],4,0)</f>
        <v>No</v>
      </c>
      <c r="F1350" s="27" t="str">
        <f>VLOOKUP(A1350,Table7[#All],5,0)</f>
        <v>No</v>
      </c>
      <c r="G1350" s="27" t="str">
        <f>VLOOKUP(A1350,Table7[#All],6,0)</f>
        <v>No</v>
      </c>
      <c r="H1350" s="27">
        <f>VLOOKUP(A1350,'Medical Examination'!A1349:M3684,11,0)</f>
        <v>0</v>
      </c>
      <c r="I1350" s="27" t="str">
        <f>VLOOKUP(A1350,'Medical Examination'!A1349:M3684,10,0)</f>
        <v>No</v>
      </c>
      <c r="J1350" s="27" t="str">
        <f>VLOOKUP(A1350,'Medical Examination'!A1349:M3684,12,0)</f>
        <v>Overweight</v>
      </c>
      <c r="K1350" s="27" t="str">
        <f>VLOOKUP(A1350,'Medical Examination'!A1349:M3684,13,0)</f>
        <v>Normal</v>
      </c>
      <c r="L1350" s="27" t="str">
        <f>VLOOKUP(A1350,'Hospitalisation Details'!A179:R2522,17,0)</f>
        <v>27-Dec-1982</v>
      </c>
      <c r="M1350" s="28">
        <f>VLOOKUP(A1350,'Hospitalisation Details'!$A$1:$R$2344,6,0)</f>
        <v>8059.68</v>
      </c>
      <c r="N1350" s="27" t="str">
        <f>VLOOKUP(A1350,'Hospitalisation Details'!$A$1:$R$2344,14,0)</f>
        <v>tier - 2</v>
      </c>
      <c r="O1350" s="27" t="str">
        <f>VLOOKUP(A1350,'Hospitalisation Details'!$A$1:$R$2344,15,0)</f>
        <v>tier - 3</v>
      </c>
      <c r="P1350" s="27" t="str">
        <f>VLOOKUP(A1350,'Hospitalisation Details'!$A$1:$R$2344,16,0)</f>
        <v>R1012</v>
      </c>
      <c r="Q1350" s="38">
        <f>VLOOKUP(A1350,'Hospitalisation Details'!$A$1:$R$2344,18,0)</f>
        <v>40.447588005215124</v>
      </c>
    </row>
    <row r="1351" spans="1:17" x14ac:dyDescent="0.25">
      <c r="A1351" s="27" t="s">
        <v>2700</v>
      </c>
      <c r="B1351" s="27" t="str">
        <f>VLOOKUP(A1351,'Customer Name'!A1350:E3685,4,0)</f>
        <v>James V</v>
      </c>
      <c r="C1351" s="27">
        <f>VLOOKUP(A1351,Table7[#All],2,0)</f>
        <v>28.16</v>
      </c>
      <c r="D1351" s="27">
        <f>VLOOKUP(A1351,Table7[#All],3,0)</f>
        <v>5.58</v>
      </c>
      <c r="E1351" s="27" t="str">
        <f>VLOOKUP(A1351,Table7[#All],4,0)</f>
        <v>yes</v>
      </c>
      <c r="F1351" s="27" t="str">
        <f>VLOOKUP(A1351,Table7[#All],5,0)</f>
        <v>No</v>
      </c>
      <c r="G1351" s="27" t="str">
        <f>VLOOKUP(A1351,Table7[#All],6,0)</f>
        <v>No</v>
      </c>
      <c r="H1351" s="27">
        <f>VLOOKUP(A1351,'Medical Examination'!A1350:M3685,11,0)</f>
        <v>0</v>
      </c>
      <c r="I1351" s="27" t="str">
        <f>VLOOKUP(A1351,'Medical Examination'!A1350:M3685,10,0)</f>
        <v>No</v>
      </c>
      <c r="J1351" s="27" t="str">
        <f>VLOOKUP(A1351,'Medical Examination'!A1350:M3685,12,0)</f>
        <v>Overweight</v>
      </c>
      <c r="K1351" s="27" t="str">
        <f>VLOOKUP(A1351,'Medical Examination'!A1350:M3685,13,0)</f>
        <v>Normal</v>
      </c>
      <c r="L1351" s="27" t="str">
        <f>VLOOKUP(A1351,'Hospitalisation Details'!A180:R2523,17,0)</f>
        <v>28-Nov-1985</v>
      </c>
      <c r="M1351" s="28">
        <f>VLOOKUP(A1351,'Hospitalisation Details'!$A$1:$R$2344,6,0)</f>
        <v>8059.06</v>
      </c>
      <c r="N1351" s="27" t="str">
        <f>VLOOKUP(A1351,'Hospitalisation Details'!$A$1:$R$2344,14,0)</f>
        <v>tier - 2</v>
      </c>
      <c r="O1351" s="27" t="str">
        <f>VLOOKUP(A1351,'Hospitalisation Details'!$A$1:$R$2344,15,0)</f>
        <v>tier - 3</v>
      </c>
      <c r="P1351" s="27" t="str">
        <f>VLOOKUP(A1351,'Hospitalisation Details'!$A$1:$R$2344,16,0)</f>
        <v>R1012</v>
      </c>
      <c r="Q1351" s="38">
        <f>VLOOKUP(A1351,'Hospitalisation Details'!$A$1:$R$2344,18,0)</f>
        <v>37.526958719460829</v>
      </c>
    </row>
    <row r="1352" spans="1:17" x14ac:dyDescent="0.25">
      <c r="A1352" s="27" t="s">
        <v>2702</v>
      </c>
      <c r="B1352" s="27" t="str">
        <f>VLOOKUP(A1352,'Customer Name'!A1351:E3686,4,0)</f>
        <v>Angie</v>
      </c>
      <c r="C1352" s="27">
        <f>VLOOKUP(A1352,Table7[#All],2,0)</f>
        <v>45.54</v>
      </c>
      <c r="D1352" s="27">
        <f>VLOOKUP(A1352,Table7[#All],3,0)</f>
        <v>5.84</v>
      </c>
      <c r="E1352" s="27" t="str">
        <f>VLOOKUP(A1352,Table7[#All],4,0)</f>
        <v>No</v>
      </c>
      <c r="F1352" s="27" t="str">
        <f>VLOOKUP(A1352,Table7[#All],5,0)</f>
        <v>No</v>
      </c>
      <c r="G1352" s="27" t="str">
        <f>VLOOKUP(A1352,Table7[#All],6,0)</f>
        <v>Yes</v>
      </c>
      <c r="H1352" s="27">
        <f>VLOOKUP(A1352,'Medical Examination'!A1351:M3686,11,0)</f>
        <v>1</v>
      </c>
      <c r="I1352" s="27" t="str">
        <f>VLOOKUP(A1352,'Medical Examination'!A1351:M3686,10,0)</f>
        <v>No</v>
      </c>
      <c r="J1352" s="27" t="str">
        <f>VLOOKUP(A1352,'Medical Examination'!A1351:M3686,12,0)</f>
        <v>Obesity</v>
      </c>
      <c r="K1352" s="27" t="str">
        <f>VLOOKUP(A1352,'Medical Examination'!A1351:M3686,13,0)</f>
        <v>Prediabetes</v>
      </c>
      <c r="L1352" s="27" t="str">
        <f>VLOOKUP(A1352,'Hospitalisation Details'!A181:R2524,17,0)</f>
        <v>12-Dec-2003</v>
      </c>
      <c r="M1352" s="28">
        <f>VLOOKUP(A1352,'Hospitalisation Details'!$A$1:$R$2344,6,0)</f>
        <v>8035.64</v>
      </c>
      <c r="N1352" s="27" t="str">
        <f>VLOOKUP(A1352,'Hospitalisation Details'!$A$1:$R$2344,14,0)</f>
        <v>tier - 2</v>
      </c>
      <c r="O1352" s="27" t="str">
        <f>VLOOKUP(A1352,'Hospitalisation Details'!$A$1:$R$2344,15,0)</f>
        <v>tier - 2</v>
      </c>
      <c r="P1352" s="27" t="str">
        <f>VLOOKUP(A1352,'Hospitalisation Details'!$A$1:$R$2344,16,0)</f>
        <v>R1012</v>
      </c>
      <c r="Q1352" s="38">
        <f>VLOOKUP(A1352,'Hospitalisation Details'!$A$1:$R$2344,18,0)</f>
        <v>19.488657105606258</v>
      </c>
    </row>
    <row r="1353" spans="1:17" x14ac:dyDescent="0.25">
      <c r="A1353" s="27" t="s">
        <v>2704</v>
      </c>
      <c r="B1353" s="27" t="str">
        <f>VLOOKUP(A1353,'Customer Name'!A1352:E3687,4,0)</f>
        <v>Michael J.</v>
      </c>
      <c r="C1353" s="27">
        <f>VLOOKUP(A1353,Table7[#All],2,0)</f>
        <v>28.7</v>
      </c>
      <c r="D1353" s="27">
        <f>VLOOKUP(A1353,Table7[#All],3,0)</f>
        <v>4.2</v>
      </c>
      <c r="E1353" s="27" t="str">
        <f>VLOOKUP(A1353,Table7[#All],4,0)</f>
        <v>No</v>
      </c>
      <c r="F1353" s="27" t="str">
        <f>VLOOKUP(A1353,Table7[#All],5,0)</f>
        <v>No</v>
      </c>
      <c r="G1353" s="27" t="str">
        <f>VLOOKUP(A1353,Table7[#All],6,0)</f>
        <v>No</v>
      </c>
      <c r="H1353" s="27">
        <f>VLOOKUP(A1353,'Medical Examination'!A1352:M3687,11,0)</f>
        <v>0</v>
      </c>
      <c r="I1353" s="27" t="str">
        <f>VLOOKUP(A1353,'Medical Examination'!A1352:M3687,10,0)</f>
        <v>No</v>
      </c>
      <c r="J1353" s="27" t="str">
        <f>VLOOKUP(A1353,'Medical Examination'!A1352:M3687,12,0)</f>
        <v>Overweight</v>
      </c>
      <c r="K1353" s="27" t="str">
        <f>VLOOKUP(A1353,'Medical Examination'!A1352:M3687,13,0)</f>
        <v>Normal</v>
      </c>
      <c r="L1353" s="27" t="str">
        <f>VLOOKUP(A1353,'Hospitalisation Details'!A182:R2525,17,0)</f>
        <v>6-Nov-1977</v>
      </c>
      <c r="M1353" s="28">
        <f>VLOOKUP(A1353,'Hospitalisation Details'!$A$1:$R$2344,6,0)</f>
        <v>8027.97</v>
      </c>
      <c r="N1353" s="27" t="str">
        <f>VLOOKUP(A1353,'Hospitalisation Details'!$A$1:$R$2344,14,0)</f>
        <v>tier - 3</v>
      </c>
      <c r="O1353" s="27" t="str">
        <f>VLOOKUP(A1353,'Hospitalisation Details'!$A$1:$R$2344,15,0)</f>
        <v>tier - 2</v>
      </c>
      <c r="P1353" s="27" t="str">
        <f>VLOOKUP(A1353,'Hospitalisation Details'!$A$1:$R$2344,16,0)</f>
        <v>R1011</v>
      </c>
      <c r="Q1353" s="38">
        <f>VLOOKUP(A1353,'Hospitalisation Details'!$A$1:$R$2344,18,0)</f>
        <v>45.587207270185246</v>
      </c>
    </row>
    <row r="1354" spans="1:17" x14ac:dyDescent="0.25">
      <c r="A1354" s="27" t="s">
        <v>2706</v>
      </c>
      <c r="B1354" s="27" t="str">
        <f>VLOOKUP(A1354,'Customer Name'!A1353:E3688,4,0)</f>
        <v>Sabina</v>
      </c>
      <c r="C1354" s="27">
        <f>VLOOKUP(A1354,Table7[#All],2,0)</f>
        <v>27.74</v>
      </c>
      <c r="D1354" s="27">
        <f>VLOOKUP(A1354,Table7[#All],3,0)</f>
        <v>6.06</v>
      </c>
      <c r="E1354" s="27" t="str">
        <f>VLOOKUP(A1354,Table7[#All],4,0)</f>
        <v>yes</v>
      </c>
      <c r="F1354" s="27" t="str">
        <f>VLOOKUP(A1354,Table7[#All],5,0)</f>
        <v>No</v>
      </c>
      <c r="G1354" s="27" t="str">
        <f>VLOOKUP(A1354,Table7[#All],6,0)</f>
        <v>No</v>
      </c>
      <c r="H1354" s="27">
        <f>VLOOKUP(A1354,'Medical Examination'!A1353:M3688,11,0)</f>
        <v>0</v>
      </c>
      <c r="I1354" s="27" t="str">
        <f>VLOOKUP(A1354,'Medical Examination'!A1353:M3688,10,0)</f>
        <v>No</v>
      </c>
      <c r="J1354" s="27" t="str">
        <f>VLOOKUP(A1354,'Medical Examination'!A1353:M3688,12,0)</f>
        <v>Overweight</v>
      </c>
      <c r="K1354" s="27" t="str">
        <f>VLOOKUP(A1354,'Medical Examination'!A1353:M3688,13,0)</f>
        <v>Prediabetes</v>
      </c>
      <c r="L1354" s="27" t="str">
        <f>VLOOKUP(A1354,'Hospitalisation Details'!A183:R2526,17,0)</f>
        <v>20-Dec-1976</v>
      </c>
      <c r="M1354" s="28">
        <f>VLOOKUP(A1354,'Hospitalisation Details'!$A$1:$R$2344,6,0)</f>
        <v>8026.67</v>
      </c>
      <c r="N1354" s="27" t="str">
        <f>VLOOKUP(A1354,'Hospitalisation Details'!$A$1:$R$2344,14,0)</f>
        <v>tier - 2</v>
      </c>
      <c r="O1354" s="27" t="str">
        <f>VLOOKUP(A1354,'Hospitalisation Details'!$A$1:$R$2344,15,0)</f>
        <v>tier - 2</v>
      </c>
      <c r="P1354" s="27" t="str">
        <f>VLOOKUP(A1354,'Hospitalisation Details'!$A$1:$R$2344,16,0)</f>
        <v>R1012</v>
      </c>
      <c r="Q1354" s="38">
        <f>VLOOKUP(A1354,'Hospitalisation Details'!$A$1:$R$2344,18,0)</f>
        <v>46.464065708418893</v>
      </c>
    </row>
    <row r="1355" spans="1:17" x14ac:dyDescent="0.25">
      <c r="A1355" s="27" t="s">
        <v>2708</v>
      </c>
      <c r="B1355" s="27" t="str">
        <f>VLOOKUP(A1355,'Customer Name'!A1354:E3689,4,0)</f>
        <v>Amy C</v>
      </c>
      <c r="C1355" s="27">
        <f>VLOOKUP(A1355,Table7[#All],2,0)</f>
        <v>36.954999999999998</v>
      </c>
      <c r="D1355" s="27">
        <f>VLOOKUP(A1355,Table7[#All],3,0)</f>
        <v>7.57</v>
      </c>
      <c r="E1355" s="27" t="str">
        <f>VLOOKUP(A1355,Table7[#All],4,0)</f>
        <v>No</v>
      </c>
      <c r="F1355" s="27" t="str">
        <f>VLOOKUP(A1355,Table7[#All],5,0)</f>
        <v>No</v>
      </c>
      <c r="G1355" s="27" t="str">
        <f>VLOOKUP(A1355,Table7[#All],6,0)</f>
        <v>No</v>
      </c>
      <c r="H1355" s="27">
        <f>VLOOKUP(A1355,'Medical Examination'!A1354:M3689,11,0)</f>
        <v>0</v>
      </c>
      <c r="I1355" s="27" t="str">
        <f>VLOOKUP(A1355,'Medical Examination'!A1354:M3689,10,0)</f>
        <v>No</v>
      </c>
      <c r="J1355" s="27" t="str">
        <f>VLOOKUP(A1355,'Medical Examination'!A1354:M3689,12,0)</f>
        <v>Obesity</v>
      </c>
      <c r="K1355" s="27" t="str">
        <f>VLOOKUP(A1355,'Medical Examination'!A1354:M3689,13,0)</f>
        <v>Diabetes</v>
      </c>
      <c r="L1355" s="27" t="str">
        <f>VLOOKUP(A1355,'Hospitalisation Details'!A184:R2527,17,0)</f>
        <v>17-Jul-1978</v>
      </c>
      <c r="M1355" s="28">
        <f>VLOOKUP(A1355,'Hospitalisation Details'!$A$1:$R$2344,6,0)</f>
        <v>8023.14</v>
      </c>
      <c r="N1355" s="27" t="str">
        <f>VLOOKUP(A1355,'Hospitalisation Details'!$A$1:$R$2344,14,0)</f>
        <v>tier - 2</v>
      </c>
      <c r="O1355" s="27" t="str">
        <f>VLOOKUP(A1355,'Hospitalisation Details'!$A$1:$R$2344,15,0)</f>
        <v>tier - 3</v>
      </c>
      <c r="P1355" s="27" t="str">
        <f>VLOOKUP(A1355,'Hospitalisation Details'!$A$1:$R$2344,16,0)</f>
        <v>R1012</v>
      </c>
      <c r="Q1355" s="38">
        <f>VLOOKUP(A1355,'Hospitalisation Details'!$A$1:$R$2344,18,0)</f>
        <v>44.89387536456163</v>
      </c>
    </row>
    <row r="1356" spans="1:17" x14ac:dyDescent="0.25">
      <c r="A1356" s="27" t="s">
        <v>2710</v>
      </c>
      <c r="B1356" s="27" t="str">
        <f>VLOOKUP(A1356,'Customer Name'!A1355:E3690,4,0)</f>
        <v>Victoria U</v>
      </c>
      <c r="C1356" s="27">
        <f>VLOOKUP(A1356,Table7[#All],2,0)</f>
        <v>30.69</v>
      </c>
      <c r="D1356" s="27">
        <f>VLOOKUP(A1356,Table7[#All],3,0)</f>
        <v>6.15</v>
      </c>
      <c r="E1356" s="27" t="str">
        <f>VLOOKUP(A1356,Table7[#All],4,0)</f>
        <v>No</v>
      </c>
      <c r="F1356" s="27" t="str">
        <f>VLOOKUP(A1356,Table7[#All],5,0)</f>
        <v>No</v>
      </c>
      <c r="G1356" s="27" t="str">
        <f>VLOOKUP(A1356,Table7[#All],6,0)</f>
        <v>No</v>
      </c>
      <c r="H1356" s="27">
        <f>VLOOKUP(A1356,'Medical Examination'!A1355:M3690,11,0)</f>
        <v>0</v>
      </c>
      <c r="I1356" s="27" t="str">
        <f>VLOOKUP(A1356,'Medical Examination'!A1355:M3690,10,0)</f>
        <v>No</v>
      </c>
      <c r="J1356" s="27" t="str">
        <f>VLOOKUP(A1356,'Medical Examination'!A1355:M3690,12,0)</f>
        <v>Obesity</v>
      </c>
      <c r="K1356" s="27" t="str">
        <f>VLOOKUP(A1356,'Medical Examination'!A1355:M3690,13,0)</f>
        <v>Prediabetes</v>
      </c>
      <c r="L1356" s="27" t="str">
        <f>VLOOKUP(A1356,'Hospitalisation Details'!A185:R2528,17,0)</f>
        <v>3-Nov-1989</v>
      </c>
      <c r="M1356" s="28">
        <f>VLOOKUP(A1356,'Hospitalisation Details'!$A$1:$R$2344,6,0)</f>
        <v>8021.11</v>
      </c>
      <c r="N1356" s="27" t="str">
        <f>VLOOKUP(A1356,'Hospitalisation Details'!$A$1:$R$2344,14,0)</f>
        <v>tier - 2</v>
      </c>
      <c r="O1356" s="27" t="str">
        <f>VLOOKUP(A1356,'Hospitalisation Details'!$A$1:$R$2344,15,0)</f>
        <v>tier - 1</v>
      </c>
      <c r="P1356" s="27" t="str">
        <f>VLOOKUP(A1356,'Hospitalisation Details'!$A$1:$R$2344,16,0)</f>
        <v>R1012</v>
      </c>
      <c r="Q1356" s="38">
        <f>VLOOKUP(A1356,'Hospitalisation Details'!$A$1:$R$2344,18,0)</f>
        <v>33.595400140812011</v>
      </c>
    </row>
    <row r="1357" spans="1:17" x14ac:dyDescent="0.25">
      <c r="A1357" s="27" t="s">
        <v>2712</v>
      </c>
      <c r="B1357" s="27" t="str">
        <f>VLOOKUP(A1357,'Customer Name'!A1356:E3691,4,0)</f>
        <v>Amelia B</v>
      </c>
      <c r="C1357" s="27">
        <f>VLOOKUP(A1357,Table7[#All],2,0)</f>
        <v>24.984999999999999</v>
      </c>
      <c r="D1357" s="27">
        <f>VLOOKUP(A1357,Table7[#All],3,0)</f>
        <v>4.5599999999999996</v>
      </c>
      <c r="E1357" s="27" t="str">
        <f>VLOOKUP(A1357,Table7[#All],4,0)</f>
        <v>No</v>
      </c>
      <c r="F1357" s="27" t="str">
        <f>VLOOKUP(A1357,Table7[#All],5,0)</f>
        <v>No</v>
      </c>
      <c r="G1357" s="27" t="str">
        <f>VLOOKUP(A1357,Table7[#All],6,0)</f>
        <v>No</v>
      </c>
      <c r="H1357" s="27">
        <f>VLOOKUP(A1357,'Medical Examination'!A1356:M3691,11,0)</f>
        <v>0</v>
      </c>
      <c r="I1357" s="27" t="str">
        <f>VLOOKUP(A1357,'Medical Examination'!A1356:M3691,10,0)</f>
        <v>No</v>
      </c>
      <c r="J1357" s="27" t="str">
        <f>VLOOKUP(A1357,'Medical Examination'!A1356:M3691,12,0)</f>
        <v>Normal Weight</v>
      </c>
      <c r="K1357" s="27" t="str">
        <f>VLOOKUP(A1357,'Medical Examination'!A1356:M3691,13,0)</f>
        <v>Normal</v>
      </c>
      <c r="L1357" s="27" t="str">
        <f>VLOOKUP(A1357,'Hospitalisation Details'!A186:R2529,17,0)</f>
        <v>8-Nov-1980</v>
      </c>
      <c r="M1357" s="28">
        <f>VLOOKUP(A1357,'Hospitalisation Details'!$A$1:$R$2344,6,0)</f>
        <v>8017.06</v>
      </c>
      <c r="N1357" s="27" t="str">
        <f>VLOOKUP(A1357,'Hospitalisation Details'!$A$1:$R$2344,14,0)</f>
        <v>tier - 2</v>
      </c>
      <c r="O1357" s="27" t="str">
        <f>VLOOKUP(A1357,'Hospitalisation Details'!$A$1:$R$2344,15,0)</f>
        <v>tier - 2</v>
      </c>
      <c r="P1357" s="27" t="str">
        <f>VLOOKUP(A1357,'Hospitalisation Details'!$A$1:$R$2344,16,0)</f>
        <v>R1012</v>
      </c>
      <c r="Q1357" s="38">
        <f>VLOOKUP(A1357,'Hospitalisation Details'!$A$1:$R$2344,18,0)</f>
        <v>42.579055441478438</v>
      </c>
    </row>
    <row r="1358" spans="1:17" x14ac:dyDescent="0.25">
      <c r="A1358" s="27" t="s">
        <v>2714</v>
      </c>
      <c r="B1358" s="27" t="str">
        <f>VLOOKUP(A1358,'Customer Name'!A1357:E3692,4,0)</f>
        <v>Jackie J</v>
      </c>
      <c r="C1358" s="27">
        <f>VLOOKUP(A1358,Table7[#All],2,0)</f>
        <v>39.42</v>
      </c>
      <c r="D1358" s="27">
        <f>VLOOKUP(A1358,Table7[#All],3,0)</f>
        <v>4.72</v>
      </c>
      <c r="E1358" s="27" t="str">
        <f>VLOOKUP(A1358,Table7[#All],4,0)</f>
        <v>yes</v>
      </c>
      <c r="F1358" s="27" t="str">
        <f>VLOOKUP(A1358,Table7[#All],5,0)</f>
        <v>No</v>
      </c>
      <c r="G1358" s="27" t="str">
        <f>VLOOKUP(A1358,Table7[#All],6,0)</f>
        <v>No</v>
      </c>
      <c r="H1358" s="27">
        <f>VLOOKUP(A1358,'Medical Examination'!A1357:M3692,11,0)</f>
        <v>1</v>
      </c>
      <c r="I1358" s="27" t="str">
        <f>VLOOKUP(A1358,'Medical Examination'!A1357:M3692,10,0)</f>
        <v>No</v>
      </c>
      <c r="J1358" s="27" t="str">
        <f>VLOOKUP(A1358,'Medical Examination'!A1357:M3692,12,0)</f>
        <v>Obesity</v>
      </c>
      <c r="K1358" s="27" t="str">
        <f>VLOOKUP(A1358,'Medical Examination'!A1357:M3692,13,0)</f>
        <v>Normal</v>
      </c>
      <c r="L1358" s="27" t="str">
        <f>VLOOKUP(A1358,'Hospitalisation Details'!A187:R2530,17,0)</f>
        <v>18-Sep-1995</v>
      </c>
      <c r="M1358" s="28">
        <f>VLOOKUP(A1358,'Hospitalisation Details'!$A$1:$R$2344,6,0)</f>
        <v>8014.62</v>
      </c>
      <c r="N1358" s="27" t="str">
        <f>VLOOKUP(A1358,'Hospitalisation Details'!$A$1:$R$2344,14,0)</f>
        <v>tier - 2</v>
      </c>
      <c r="O1358" s="27" t="str">
        <f>VLOOKUP(A1358,'Hospitalisation Details'!$A$1:$R$2344,15,0)</f>
        <v>tier - 3</v>
      </c>
      <c r="P1358" s="27" t="str">
        <f>VLOOKUP(A1358,'Hospitalisation Details'!$A$1:$R$2344,16,0)</f>
        <v>R1012</v>
      </c>
      <c r="Q1358" s="38">
        <f>VLOOKUP(A1358,'Hospitalisation Details'!$A$1:$R$2344,18,0)</f>
        <v>27.721393504531722</v>
      </c>
    </row>
    <row r="1359" spans="1:17" x14ac:dyDescent="0.25">
      <c r="A1359" s="27" t="s">
        <v>2716</v>
      </c>
      <c r="B1359" s="27" t="str">
        <f>VLOOKUP(A1359,'Customer Name'!A1358:E3693,4,0)</f>
        <v>Justin</v>
      </c>
      <c r="C1359" s="27">
        <f>VLOOKUP(A1359,Table7[#All],2,0)</f>
        <v>16.8</v>
      </c>
      <c r="D1359" s="27">
        <f>VLOOKUP(A1359,Table7[#All],3,0)</f>
        <v>7.98</v>
      </c>
      <c r="E1359" s="27" t="str">
        <f>VLOOKUP(A1359,Table7[#All],4,0)</f>
        <v>No</v>
      </c>
      <c r="F1359" s="27" t="str">
        <f>VLOOKUP(A1359,Table7[#All],5,0)</f>
        <v>No</v>
      </c>
      <c r="G1359" s="27" t="str">
        <f>VLOOKUP(A1359,Table7[#All],6,0)</f>
        <v>No</v>
      </c>
      <c r="H1359" s="27">
        <f>VLOOKUP(A1359,'Medical Examination'!A1358:M3693,11,0)</f>
        <v>0</v>
      </c>
      <c r="I1359" s="27" t="str">
        <f>VLOOKUP(A1359,'Medical Examination'!A1358:M3693,10,0)</f>
        <v>No</v>
      </c>
      <c r="J1359" s="27" t="str">
        <f>VLOOKUP(A1359,'Medical Examination'!A1358:M3693,12,0)</f>
        <v>Underweight</v>
      </c>
      <c r="K1359" s="27" t="str">
        <f>VLOOKUP(A1359,'Medical Examination'!A1358:M3693,13,0)</f>
        <v>Diabetes</v>
      </c>
      <c r="L1359" s="27" t="str">
        <f>VLOOKUP(A1359,'Hospitalisation Details'!A188:R2531,17,0)</f>
        <v>22-Aug-1962</v>
      </c>
      <c r="M1359" s="28">
        <f>VLOOKUP(A1359,'Hospitalisation Details'!$A$1:$R$2344,6,0)</f>
        <v>8004.96</v>
      </c>
      <c r="N1359" s="27" t="str">
        <f>VLOOKUP(A1359,'Hospitalisation Details'!$A$1:$R$2344,14,0)</f>
        <v>tier - 3</v>
      </c>
      <c r="O1359" s="27" t="str">
        <f>VLOOKUP(A1359,'Hospitalisation Details'!$A$1:$R$2344,15,0)</f>
        <v>tier - 1</v>
      </c>
      <c r="P1359" s="27" t="str">
        <f>VLOOKUP(A1359,'Hospitalisation Details'!$A$1:$R$2344,16,0)</f>
        <v>R1013</v>
      </c>
      <c r="Q1359" s="38">
        <f>VLOOKUP(A1359,'Hospitalisation Details'!$A$1:$R$2344,18,0)</f>
        <v>60.795319054979025</v>
      </c>
    </row>
    <row r="1360" spans="1:17" x14ac:dyDescent="0.25">
      <c r="A1360" s="27" t="s">
        <v>2718</v>
      </c>
      <c r="B1360" s="27" t="str">
        <f>VLOOKUP(A1360,'Customer Name'!A1359:E3694,4,0)</f>
        <v>Kerry</v>
      </c>
      <c r="C1360" s="27">
        <f>VLOOKUP(A1360,Table7[#All],2,0)</f>
        <v>23.274999999999999</v>
      </c>
      <c r="D1360" s="27">
        <f>VLOOKUP(A1360,Table7[#All],3,0)</f>
        <v>6.26</v>
      </c>
      <c r="E1360" s="27" t="str">
        <f>VLOOKUP(A1360,Table7[#All],4,0)</f>
        <v>yes</v>
      </c>
      <c r="F1360" s="27" t="str">
        <f>VLOOKUP(A1360,Table7[#All],5,0)</f>
        <v>No</v>
      </c>
      <c r="G1360" s="27" t="str">
        <f>VLOOKUP(A1360,Table7[#All],6,0)</f>
        <v>Yes</v>
      </c>
      <c r="H1360" s="27">
        <f>VLOOKUP(A1360,'Medical Examination'!A1359:M3694,11,0)</f>
        <v>1</v>
      </c>
      <c r="I1360" s="27" t="str">
        <f>VLOOKUP(A1360,'Medical Examination'!A1359:M3694,10,0)</f>
        <v>No</v>
      </c>
      <c r="J1360" s="27" t="str">
        <f>VLOOKUP(A1360,'Medical Examination'!A1359:M3694,12,0)</f>
        <v>Normal Weight</v>
      </c>
      <c r="K1360" s="27" t="str">
        <f>VLOOKUP(A1360,'Medical Examination'!A1359:M3694,13,0)</f>
        <v>Prediabetes</v>
      </c>
      <c r="L1360" s="27" t="str">
        <f>VLOOKUP(A1360,'Hospitalisation Details'!A189:R2532,17,0)</f>
        <v>20-Aug-1983</v>
      </c>
      <c r="M1360" s="28">
        <f>VLOOKUP(A1360,'Hospitalisation Details'!$A$1:$R$2344,6,0)</f>
        <v>7986.48</v>
      </c>
      <c r="N1360" s="27" t="str">
        <f>VLOOKUP(A1360,'Hospitalisation Details'!$A$1:$R$2344,14,0)</f>
        <v>tier - 2</v>
      </c>
      <c r="O1360" s="27" t="str">
        <f>VLOOKUP(A1360,'Hospitalisation Details'!$A$1:$R$2344,15,0)</f>
        <v>tier - 3</v>
      </c>
      <c r="P1360" s="27" t="str">
        <f>VLOOKUP(A1360,'Hospitalisation Details'!$A$1:$R$2344,16,0)</f>
        <v>R1024</v>
      </c>
      <c r="Q1360" s="38">
        <f>VLOOKUP(A1360,'Hospitalisation Details'!$A$1:$R$2344,18,0)</f>
        <v>39.800801335559264</v>
      </c>
    </row>
    <row r="1361" spans="1:17" x14ac:dyDescent="0.25">
      <c r="A1361" s="27" t="s">
        <v>2720</v>
      </c>
      <c r="B1361" s="27" t="str">
        <f>VLOOKUP(A1361,'Customer Name'!A1360:E3695,4,0)</f>
        <v>Cindy G.</v>
      </c>
      <c r="C1361" s="27">
        <f>VLOOKUP(A1361,Table7[#All],2,0)</f>
        <v>22.8</v>
      </c>
      <c r="D1361" s="27">
        <f>VLOOKUP(A1361,Table7[#All],3,0)</f>
        <v>4.29</v>
      </c>
      <c r="E1361" s="27" t="str">
        <f>VLOOKUP(A1361,Table7[#All],4,0)</f>
        <v>yes</v>
      </c>
      <c r="F1361" s="27" t="str">
        <f>VLOOKUP(A1361,Table7[#All],5,0)</f>
        <v>No</v>
      </c>
      <c r="G1361" s="27" t="str">
        <f>VLOOKUP(A1361,Table7[#All],6,0)</f>
        <v>Yes</v>
      </c>
      <c r="H1361" s="27">
        <f>VLOOKUP(A1361,'Medical Examination'!A1360:M3695,11,0)</f>
        <v>1</v>
      </c>
      <c r="I1361" s="27" t="str">
        <f>VLOOKUP(A1361,'Medical Examination'!A1360:M3695,10,0)</f>
        <v>No</v>
      </c>
      <c r="J1361" s="27" t="str">
        <f>VLOOKUP(A1361,'Medical Examination'!A1360:M3695,12,0)</f>
        <v>Normal Weight</v>
      </c>
      <c r="K1361" s="27" t="str">
        <f>VLOOKUP(A1361,'Medical Examination'!A1360:M3695,13,0)</f>
        <v>Normal</v>
      </c>
      <c r="L1361" s="27" t="str">
        <f>VLOOKUP(A1361,'Hospitalisation Details'!A190:R2533,17,0)</f>
        <v>28-Aug-1983</v>
      </c>
      <c r="M1361" s="28">
        <f>VLOOKUP(A1361,'Hospitalisation Details'!$A$1:$R$2344,6,0)</f>
        <v>7985.82</v>
      </c>
      <c r="N1361" s="27" t="str">
        <f>VLOOKUP(A1361,'Hospitalisation Details'!$A$1:$R$2344,14,0)</f>
        <v>tier - 2</v>
      </c>
      <c r="O1361" s="27" t="str">
        <f>VLOOKUP(A1361,'Hospitalisation Details'!$A$1:$R$2344,15,0)</f>
        <v>tier - 1</v>
      </c>
      <c r="P1361" s="27" t="str">
        <f>VLOOKUP(A1361,'Hospitalisation Details'!$A$1:$R$2344,16,0)</f>
        <v>R1024</v>
      </c>
      <c r="Q1361" s="38">
        <f>VLOOKUP(A1361,'Hospitalisation Details'!$A$1:$R$2344,18,0)</f>
        <v>39.778898163606009</v>
      </c>
    </row>
    <row r="1362" spans="1:17" x14ac:dyDescent="0.25">
      <c r="A1362" s="27" t="s">
        <v>2722</v>
      </c>
      <c r="B1362" s="27" t="str">
        <f>VLOOKUP(A1362,'Customer Name'!A1361:E3696,4,0)</f>
        <v>Gennaro</v>
      </c>
      <c r="C1362" s="27">
        <f>VLOOKUP(A1362,Table7[#All],2,0)</f>
        <v>24.3</v>
      </c>
      <c r="D1362" s="27">
        <f>VLOOKUP(A1362,Table7[#All],3,0)</f>
        <v>5.43</v>
      </c>
      <c r="E1362" s="27" t="str">
        <f>VLOOKUP(A1362,Table7[#All],4,0)</f>
        <v>No</v>
      </c>
      <c r="F1362" s="27" t="str">
        <f>VLOOKUP(A1362,Table7[#All],5,0)</f>
        <v>No</v>
      </c>
      <c r="G1362" s="27" t="str">
        <f>VLOOKUP(A1362,Table7[#All],6,0)</f>
        <v>No</v>
      </c>
      <c r="H1362" s="27">
        <f>VLOOKUP(A1362,'Medical Examination'!A1361:M3696,11,0)</f>
        <v>2</v>
      </c>
      <c r="I1362" s="27" t="str">
        <f>VLOOKUP(A1362,'Medical Examination'!A1361:M3696,10,0)</f>
        <v>No</v>
      </c>
      <c r="J1362" s="27" t="str">
        <f>VLOOKUP(A1362,'Medical Examination'!A1361:M3696,12,0)</f>
        <v>Normal Weight</v>
      </c>
      <c r="K1362" s="27" t="str">
        <f>VLOOKUP(A1362,'Medical Examination'!A1361:M3696,13,0)</f>
        <v>Normal</v>
      </c>
      <c r="L1362" s="27" t="str">
        <f>VLOOKUP(A1362,'Hospitalisation Details'!A191:R2534,17,0)</f>
        <v>23-Nov-1972</v>
      </c>
      <c r="M1362" s="28">
        <f>VLOOKUP(A1362,'Hospitalisation Details'!$A$1:$R$2344,6,0)</f>
        <v>7980.34</v>
      </c>
      <c r="N1362" s="27" t="str">
        <f>VLOOKUP(A1362,'Hospitalisation Details'!$A$1:$R$2344,14,0)</f>
        <v>tier - 2</v>
      </c>
      <c r="O1362" s="27" t="str">
        <f>VLOOKUP(A1362,'Hospitalisation Details'!$A$1:$R$2344,15,0)</f>
        <v>tier - 2</v>
      </c>
      <c r="P1362" s="27" t="str">
        <f>VLOOKUP(A1362,'Hospitalisation Details'!$A$1:$R$2344,16,0)</f>
        <v>R1013</v>
      </c>
      <c r="Q1362" s="38">
        <f>VLOOKUP(A1362,'Hospitalisation Details'!$A$1:$R$2344,18,0)</f>
        <v>50.53798767967146</v>
      </c>
    </row>
    <row r="1363" spans="1:17" x14ac:dyDescent="0.25">
      <c r="A1363" s="27" t="s">
        <v>2724</v>
      </c>
      <c r="B1363" s="27" t="str">
        <f>VLOOKUP(A1363,'Customer Name'!A1362:E3697,4,0)</f>
        <v>Terry</v>
      </c>
      <c r="C1363" s="27">
        <f>VLOOKUP(A1363,Table7[#All],2,0)</f>
        <v>25.13</v>
      </c>
      <c r="D1363" s="27">
        <f>VLOOKUP(A1363,Table7[#All],3,0)</f>
        <v>8</v>
      </c>
      <c r="E1363" s="27" t="str">
        <f>VLOOKUP(A1363,Table7[#All],4,0)</f>
        <v>yes</v>
      </c>
      <c r="F1363" s="27" t="str">
        <f>VLOOKUP(A1363,Table7[#All],5,0)</f>
        <v>No</v>
      </c>
      <c r="G1363" s="27" t="str">
        <f>VLOOKUP(A1363,Table7[#All],6,0)</f>
        <v>No</v>
      </c>
      <c r="H1363" s="27">
        <f>VLOOKUP(A1363,'Medical Examination'!A1362:M3697,11,0)</f>
        <v>1</v>
      </c>
      <c r="I1363" s="27" t="str">
        <f>VLOOKUP(A1363,'Medical Examination'!A1362:M3697,10,0)</f>
        <v>No</v>
      </c>
      <c r="J1363" s="27" t="str">
        <f>VLOOKUP(A1363,'Medical Examination'!A1362:M3697,12,0)</f>
        <v>Overweight</v>
      </c>
      <c r="K1363" s="27" t="str">
        <f>VLOOKUP(A1363,'Medical Examination'!A1362:M3697,13,0)</f>
        <v>Diabetes</v>
      </c>
      <c r="L1363" s="27" t="str">
        <f>VLOOKUP(A1363,'Hospitalisation Details'!A192:R2535,17,0)</f>
        <v>10-Aug-1975</v>
      </c>
      <c r="M1363" s="28">
        <f>VLOOKUP(A1363,'Hospitalisation Details'!$A$1:$R$2344,6,0)</f>
        <v>7966.81</v>
      </c>
      <c r="N1363" s="27" t="str">
        <f>VLOOKUP(A1363,'Hospitalisation Details'!$A$1:$R$2344,14,0)</f>
        <v>tier - 2</v>
      </c>
      <c r="O1363" s="27" t="str">
        <f>VLOOKUP(A1363,'Hospitalisation Details'!$A$1:$R$2344,15,0)</f>
        <v>tier - 2</v>
      </c>
      <c r="P1363" s="27" t="str">
        <f>VLOOKUP(A1363,'Hospitalisation Details'!$A$1:$R$2344,16,0)</f>
        <v>R1013</v>
      </c>
      <c r="Q1363" s="38">
        <f>VLOOKUP(A1363,'Hospitalisation Details'!$A$1:$R$2344,18,0)</f>
        <v>47.82818349444041</v>
      </c>
    </row>
    <row r="1364" spans="1:17" x14ac:dyDescent="0.25">
      <c r="A1364" s="27" t="s">
        <v>2726</v>
      </c>
      <c r="B1364" s="27" t="str">
        <f>VLOOKUP(A1364,'Customer Name'!A1363:E3698,4,0)</f>
        <v>Patrick J</v>
      </c>
      <c r="C1364" s="27">
        <f>VLOOKUP(A1364,Table7[#All],2,0)</f>
        <v>22.72</v>
      </c>
      <c r="D1364" s="27">
        <f>VLOOKUP(A1364,Table7[#All],3,0)</f>
        <v>9.9600000000000009</v>
      </c>
      <c r="E1364" s="27" t="str">
        <f>VLOOKUP(A1364,Table7[#All],4,0)</f>
        <v>yes</v>
      </c>
      <c r="F1364" s="27" t="str">
        <f>VLOOKUP(A1364,Table7[#All],5,0)</f>
        <v>No</v>
      </c>
      <c r="G1364" s="27" t="str">
        <f>VLOOKUP(A1364,Table7[#All],6,0)</f>
        <v>No</v>
      </c>
      <c r="H1364" s="27">
        <f>VLOOKUP(A1364,'Medical Examination'!A1363:M3698,11,0)</f>
        <v>2</v>
      </c>
      <c r="I1364" s="27" t="str">
        <f>VLOOKUP(A1364,'Medical Examination'!A1363:M3698,10,0)</f>
        <v>No</v>
      </c>
      <c r="J1364" s="27" t="str">
        <f>VLOOKUP(A1364,'Medical Examination'!A1363:M3698,12,0)</f>
        <v>Normal Weight</v>
      </c>
      <c r="K1364" s="27" t="str">
        <f>VLOOKUP(A1364,'Medical Examination'!A1363:M3698,13,0)</f>
        <v>Diabetes</v>
      </c>
      <c r="L1364" s="27" t="str">
        <f>VLOOKUP(A1364,'Hospitalisation Details'!A193:R2536,17,0)</f>
        <v>19-Jun-1970</v>
      </c>
      <c r="M1364" s="28">
        <f>VLOOKUP(A1364,'Hospitalisation Details'!$A$1:$R$2344,6,0)</f>
        <v>7958.13</v>
      </c>
      <c r="N1364" s="27" t="str">
        <f>VLOOKUP(A1364,'Hospitalisation Details'!$A$1:$R$2344,14,0)</f>
        <v>tier - 2</v>
      </c>
      <c r="O1364" s="27" t="str">
        <f>VLOOKUP(A1364,'Hospitalisation Details'!$A$1:$R$2344,15,0)</f>
        <v>tier - 2</v>
      </c>
      <c r="P1364" s="27" t="str">
        <f>VLOOKUP(A1364,'Hospitalisation Details'!$A$1:$R$2344,16,0)</f>
        <v>R1013</v>
      </c>
      <c r="Q1364" s="38">
        <f>VLOOKUP(A1364,'Hospitalisation Details'!$A$1:$R$2344,18,0)</f>
        <v>52.970542006794098</v>
      </c>
    </row>
    <row r="1365" spans="1:17" x14ac:dyDescent="0.25">
      <c r="A1365" s="27" t="s">
        <v>2728</v>
      </c>
      <c r="B1365" s="27" t="str">
        <f>VLOOKUP(A1365,'Customer Name'!A1364:E3699,4,0)</f>
        <v>Keara</v>
      </c>
      <c r="C1365" s="27">
        <f>VLOOKUP(A1365,Table7[#All],2,0)</f>
        <v>32.6</v>
      </c>
      <c r="D1365" s="27">
        <f>VLOOKUP(A1365,Table7[#All],3,0)</f>
        <v>6.8</v>
      </c>
      <c r="E1365" s="27" t="str">
        <f>VLOOKUP(A1365,Table7[#All],4,0)</f>
        <v>yes</v>
      </c>
      <c r="F1365" s="27" t="str">
        <f>VLOOKUP(A1365,Table7[#All],5,0)</f>
        <v>No</v>
      </c>
      <c r="G1365" s="27" t="str">
        <f>VLOOKUP(A1365,Table7[#All],6,0)</f>
        <v>No</v>
      </c>
      <c r="H1365" s="27">
        <f>VLOOKUP(A1365,'Medical Examination'!A1364:M3699,11,0)</f>
        <v>0</v>
      </c>
      <c r="I1365" s="27" t="str">
        <f>VLOOKUP(A1365,'Medical Examination'!A1364:M3699,10,0)</f>
        <v>No</v>
      </c>
      <c r="J1365" s="27" t="str">
        <f>VLOOKUP(A1365,'Medical Examination'!A1364:M3699,12,0)</f>
        <v>Obesity</v>
      </c>
      <c r="K1365" s="27" t="str">
        <f>VLOOKUP(A1365,'Medical Examination'!A1364:M3699,13,0)</f>
        <v>Diabetes</v>
      </c>
      <c r="L1365" s="27" t="str">
        <f>VLOOKUP(A1365,'Hospitalisation Details'!A194:R2537,17,0)</f>
        <v>28-Dec-1981</v>
      </c>
      <c r="M1365" s="28">
        <f>VLOOKUP(A1365,'Hospitalisation Details'!$A$1:$R$2344,6,0)</f>
        <v>7954.52</v>
      </c>
      <c r="N1365" s="27" t="str">
        <f>VLOOKUP(A1365,'Hospitalisation Details'!$A$1:$R$2344,14,0)</f>
        <v>tier - 2</v>
      </c>
      <c r="O1365" s="27" t="str">
        <f>VLOOKUP(A1365,'Hospitalisation Details'!$A$1:$R$2344,15,0)</f>
        <v>tier - 2</v>
      </c>
      <c r="P1365" s="27" t="str">
        <f>VLOOKUP(A1365,'Hospitalisation Details'!$A$1:$R$2344,16,0)</f>
        <v>R1011</v>
      </c>
      <c r="Q1365" s="38">
        <f>VLOOKUP(A1365,'Hospitalisation Details'!$A$1:$R$2344,18,0)</f>
        <v>41.444826488379498</v>
      </c>
    </row>
    <row r="1366" spans="1:17" x14ac:dyDescent="0.25">
      <c r="A1366" s="27" t="s">
        <v>2730</v>
      </c>
      <c r="B1366" s="27" t="str">
        <f>VLOOKUP(A1366,'Customer Name'!A1365:E3700,4,0)</f>
        <v>Nicole</v>
      </c>
      <c r="C1366" s="27">
        <f>VLOOKUP(A1366,Table7[#All],2,0)</f>
        <v>17.28</v>
      </c>
      <c r="D1366" s="27">
        <f>VLOOKUP(A1366,Table7[#All],3,0)</f>
        <v>6.22</v>
      </c>
      <c r="E1366" s="27" t="str">
        <f>VLOOKUP(A1366,Table7[#All],4,0)</f>
        <v>yes</v>
      </c>
      <c r="F1366" s="27" t="str">
        <f>VLOOKUP(A1366,Table7[#All],5,0)</f>
        <v>No</v>
      </c>
      <c r="G1366" s="27" t="str">
        <f>VLOOKUP(A1366,Table7[#All],6,0)</f>
        <v>No</v>
      </c>
      <c r="H1366" s="27">
        <f>VLOOKUP(A1366,'Medical Examination'!A1365:M3700,11,0)</f>
        <v>2</v>
      </c>
      <c r="I1366" s="27" t="str">
        <f>VLOOKUP(A1366,'Medical Examination'!A1365:M3700,10,0)</f>
        <v>No</v>
      </c>
      <c r="J1366" s="27" t="str">
        <f>VLOOKUP(A1366,'Medical Examination'!A1365:M3700,12,0)</f>
        <v>Underweight</v>
      </c>
      <c r="K1366" s="27" t="str">
        <f>VLOOKUP(A1366,'Medical Examination'!A1365:M3700,13,0)</f>
        <v>Prediabetes</v>
      </c>
      <c r="L1366" s="27" t="str">
        <f>VLOOKUP(A1366,'Hospitalisation Details'!A195:R2538,17,0)</f>
        <v>9-Jul-1966</v>
      </c>
      <c r="M1366" s="28">
        <f>VLOOKUP(A1366,'Hospitalisation Details'!$A$1:$R$2344,6,0)</f>
        <v>7953.72</v>
      </c>
      <c r="N1366" s="27" t="str">
        <f>VLOOKUP(A1366,'Hospitalisation Details'!$A$1:$R$2344,14,0)</f>
        <v>tier - 3</v>
      </c>
      <c r="O1366" s="27" t="str">
        <f>VLOOKUP(A1366,'Hospitalisation Details'!$A$1:$R$2344,15,0)</f>
        <v>tier - 3</v>
      </c>
      <c r="P1366" s="27" t="str">
        <f>VLOOKUP(A1366,'Hospitalisation Details'!$A$1:$R$2344,16,0)</f>
        <v>R1012</v>
      </c>
      <c r="Q1366" s="38">
        <f>VLOOKUP(A1366,'Hospitalisation Details'!$A$1:$R$2344,18,0)</f>
        <v>56.915785498489427</v>
      </c>
    </row>
    <row r="1367" spans="1:17" x14ac:dyDescent="0.25">
      <c r="A1367" s="27" t="s">
        <v>2732</v>
      </c>
      <c r="B1367" s="27" t="str">
        <f>VLOOKUP(A1367,'Customer Name'!A1366:E3701,4,0)</f>
        <v>.  Katena</v>
      </c>
      <c r="C1367" s="27">
        <f>VLOOKUP(A1367,Table7[#All],2,0)</f>
        <v>27.92</v>
      </c>
      <c r="D1367" s="27">
        <f>VLOOKUP(A1367,Table7[#All],3,0)</f>
        <v>5.79</v>
      </c>
      <c r="E1367" s="27" t="str">
        <f>VLOOKUP(A1367,Table7[#All],4,0)</f>
        <v>No</v>
      </c>
      <c r="F1367" s="27" t="str">
        <f>VLOOKUP(A1367,Table7[#All],5,0)</f>
        <v>No</v>
      </c>
      <c r="G1367" s="27" t="str">
        <f>VLOOKUP(A1367,Table7[#All],6,0)</f>
        <v>No</v>
      </c>
      <c r="H1367" s="27">
        <f>VLOOKUP(A1367,'Medical Examination'!A1366:M3701,11,0)</f>
        <v>1</v>
      </c>
      <c r="I1367" s="27" t="str">
        <f>VLOOKUP(A1367,'Medical Examination'!A1366:M3701,10,0)</f>
        <v>No</v>
      </c>
      <c r="J1367" s="27" t="str">
        <f>VLOOKUP(A1367,'Medical Examination'!A1366:M3701,12,0)</f>
        <v>Overweight</v>
      </c>
      <c r="K1367" s="27" t="str">
        <f>VLOOKUP(A1367,'Medical Examination'!A1366:M3701,13,0)</f>
        <v>Prediabetes</v>
      </c>
      <c r="L1367" s="27" t="str">
        <f>VLOOKUP(A1367,'Hospitalisation Details'!A196:R2539,17,0)</f>
        <v>29-Oct-1987</v>
      </c>
      <c r="M1367" s="28">
        <f>VLOOKUP(A1367,'Hospitalisation Details'!$A$1:$R$2344,6,0)</f>
        <v>7948.22</v>
      </c>
      <c r="N1367" s="27" t="str">
        <f>VLOOKUP(A1367,'Hospitalisation Details'!$A$1:$R$2344,14,0)</f>
        <v>tier - 2</v>
      </c>
      <c r="O1367" s="27" t="str">
        <f>VLOOKUP(A1367,'Hospitalisation Details'!$A$1:$R$2344,15,0)</f>
        <v>tier - 3</v>
      </c>
      <c r="P1367" s="27" t="str">
        <f>VLOOKUP(A1367,'Hospitalisation Details'!$A$1:$R$2344,16,0)</f>
        <v>R1025</v>
      </c>
      <c r="Q1367" s="38">
        <f>VLOOKUP(A1367,'Hospitalisation Details'!$A$1:$R$2344,18,0)</f>
        <v>35.609146070741453</v>
      </c>
    </row>
    <row r="1368" spans="1:17" x14ac:dyDescent="0.25">
      <c r="A1368" s="27" t="s">
        <v>2734</v>
      </c>
      <c r="B1368" s="27" t="str">
        <f>VLOOKUP(A1368,'Customer Name'!A1367:E3702,4,0)</f>
        <v>Bean K.</v>
      </c>
      <c r="C1368" s="27">
        <f>VLOOKUP(A1368,Table7[#All],2,0)</f>
        <v>38.284999999999997</v>
      </c>
      <c r="D1368" s="27">
        <f>VLOOKUP(A1368,Table7[#All],3,0)</f>
        <v>5.41</v>
      </c>
      <c r="E1368" s="27" t="str">
        <f>VLOOKUP(A1368,Table7[#All],4,0)</f>
        <v>No</v>
      </c>
      <c r="F1368" s="27" t="str">
        <f>VLOOKUP(A1368,Table7[#All],5,0)</f>
        <v>No</v>
      </c>
      <c r="G1368" s="27" t="str">
        <f>VLOOKUP(A1368,Table7[#All],6,0)</f>
        <v>No</v>
      </c>
      <c r="H1368" s="27">
        <f>VLOOKUP(A1368,'Medical Examination'!A1367:M3702,11,0)</f>
        <v>0</v>
      </c>
      <c r="I1368" s="27" t="str">
        <f>VLOOKUP(A1368,'Medical Examination'!A1367:M3702,10,0)</f>
        <v>No</v>
      </c>
      <c r="J1368" s="27" t="str">
        <f>VLOOKUP(A1368,'Medical Examination'!A1367:M3702,12,0)</f>
        <v>Obesity</v>
      </c>
      <c r="K1368" s="27" t="str">
        <f>VLOOKUP(A1368,'Medical Examination'!A1367:M3702,13,0)</f>
        <v>Normal</v>
      </c>
      <c r="L1368" s="27" t="str">
        <f>VLOOKUP(A1368,'Hospitalisation Details'!A197:R2540,17,0)</f>
        <v>20-Jul-1977</v>
      </c>
      <c r="M1368" s="28">
        <f>VLOOKUP(A1368,'Hospitalisation Details'!$A$1:$R$2344,6,0)</f>
        <v>7935.29</v>
      </c>
      <c r="N1368" s="27" t="str">
        <f>VLOOKUP(A1368,'Hospitalisation Details'!$A$1:$R$2344,14,0)</f>
        <v>tier - 2</v>
      </c>
      <c r="O1368" s="27" t="str">
        <f>VLOOKUP(A1368,'Hospitalisation Details'!$A$1:$R$2344,15,0)</f>
        <v>tier - 1</v>
      </c>
      <c r="P1368" s="27" t="str">
        <f>VLOOKUP(A1368,'Hospitalisation Details'!$A$1:$R$2344,16,0)</f>
        <v>R1024</v>
      </c>
      <c r="Q1368" s="38">
        <f>VLOOKUP(A1368,'Hospitalisation Details'!$A$1:$R$2344,18,0)</f>
        <v>45.885646044506579</v>
      </c>
    </row>
    <row r="1369" spans="1:17" x14ac:dyDescent="0.25">
      <c r="A1369" s="27" t="s">
        <v>2736</v>
      </c>
      <c r="B1369" s="27" t="str">
        <f>VLOOKUP(A1369,'Customer Name'!A1368:E3703,4,0)</f>
        <v>Brian</v>
      </c>
      <c r="C1369" s="27">
        <f>VLOOKUP(A1369,Table7[#All],2,0)</f>
        <v>16.48</v>
      </c>
      <c r="D1369" s="27">
        <f>VLOOKUP(A1369,Table7[#All],3,0)</f>
        <v>11.05</v>
      </c>
      <c r="E1369" s="27" t="str">
        <f>VLOOKUP(A1369,Table7[#All],4,0)</f>
        <v>No</v>
      </c>
      <c r="F1369" s="27" t="str">
        <f>VLOOKUP(A1369,Table7[#All],5,0)</f>
        <v>No</v>
      </c>
      <c r="G1369" s="27" t="str">
        <f>VLOOKUP(A1369,Table7[#All],6,0)</f>
        <v>No</v>
      </c>
      <c r="H1369" s="27">
        <f>VLOOKUP(A1369,'Medical Examination'!A1368:M3703,11,0)</f>
        <v>0</v>
      </c>
      <c r="I1369" s="27" t="str">
        <f>VLOOKUP(A1369,'Medical Examination'!A1368:M3703,10,0)</f>
        <v>No</v>
      </c>
      <c r="J1369" s="27" t="str">
        <f>VLOOKUP(A1369,'Medical Examination'!A1368:M3703,12,0)</f>
        <v>Underweight</v>
      </c>
      <c r="K1369" s="27" t="str">
        <f>VLOOKUP(A1369,'Medical Examination'!A1368:M3703,13,0)</f>
        <v>Diabetes</v>
      </c>
      <c r="L1369" s="27" t="str">
        <f>VLOOKUP(A1369,'Hospitalisation Details'!A198:R2541,17,0)</f>
        <v>10-Oct-1962</v>
      </c>
      <c r="M1369" s="28">
        <f>VLOOKUP(A1369,'Hospitalisation Details'!$A$1:$R$2344,6,0)</f>
        <v>7896.41</v>
      </c>
      <c r="N1369" s="27" t="str">
        <f>VLOOKUP(A1369,'Hospitalisation Details'!$A$1:$R$2344,14,0)</f>
        <v>tier - 3</v>
      </c>
      <c r="O1369" s="27" t="str">
        <f>VLOOKUP(A1369,'Hospitalisation Details'!$A$1:$R$2344,15,0)</f>
        <v>tier - 2</v>
      </c>
      <c r="P1369" s="27" t="str">
        <f>VLOOKUP(A1369,'Hospitalisation Details'!$A$1:$R$2344,16,0)</f>
        <v>R1013</v>
      </c>
      <c r="Q1369" s="38">
        <f>VLOOKUP(A1369,'Hospitalisation Details'!$A$1:$R$2344,18,0)</f>
        <v>60.661161404283504</v>
      </c>
    </row>
    <row r="1370" spans="1:17" x14ac:dyDescent="0.25">
      <c r="A1370" s="27" t="s">
        <v>2738</v>
      </c>
      <c r="B1370" s="27" t="str">
        <f>VLOOKUP(A1370,'Customer Name'!A1369:E3704,4,0)</f>
        <v>Jan-Patrick</v>
      </c>
      <c r="C1370" s="27">
        <f>VLOOKUP(A1370,Table7[#All],2,0)</f>
        <v>38.57</v>
      </c>
      <c r="D1370" s="27">
        <f>VLOOKUP(A1370,Table7[#All],3,0)</f>
        <v>6.27</v>
      </c>
      <c r="E1370" s="27" t="str">
        <f>VLOOKUP(A1370,Table7[#All],4,0)</f>
        <v>No</v>
      </c>
      <c r="F1370" s="27" t="str">
        <f>VLOOKUP(A1370,Table7[#All],5,0)</f>
        <v>No</v>
      </c>
      <c r="G1370" s="27" t="str">
        <f>VLOOKUP(A1370,Table7[#All],6,0)</f>
        <v>No</v>
      </c>
      <c r="H1370" s="27">
        <f>VLOOKUP(A1370,'Medical Examination'!A1369:M3704,11,0)</f>
        <v>0</v>
      </c>
      <c r="I1370" s="27" t="str">
        <f>VLOOKUP(A1370,'Medical Examination'!A1369:M3704,10,0)</f>
        <v>No</v>
      </c>
      <c r="J1370" s="27" t="str">
        <f>VLOOKUP(A1370,'Medical Examination'!A1369:M3704,12,0)</f>
        <v>Obesity</v>
      </c>
      <c r="K1370" s="27" t="str">
        <f>VLOOKUP(A1370,'Medical Examination'!A1369:M3704,13,0)</f>
        <v>Prediabetes</v>
      </c>
      <c r="L1370" s="27" t="str">
        <f>VLOOKUP(A1370,'Hospitalisation Details'!A199:R2542,17,0)</f>
        <v>17-Nov-1994</v>
      </c>
      <c r="M1370" s="28">
        <f>VLOOKUP(A1370,'Hospitalisation Details'!$A$1:$R$2344,6,0)</f>
        <v>7851.85</v>
      </c>
      <c r="N1370" s="27" t="str">
        <f>VLOOKUP(A1370,'Hospitalisation Details'!$A$1:$R$2344,14,0)</f>
        <v>tier - 2</v>
      </c>
      <c r="O1370" s="27" t="str">
        <f>VLOOKUP(A1370,'Hospitalisation Details'!$A$1:$R$2344,15,0)</f>
        <v>tier - 3</v>
      </c>
      <c r="P1370" s="27" t="str">
        <f>VLOOKUP(A1370,'Hospitalisation Details'!$A$1:$R$2344,16,0)</f>
        <v>R1012</v>
      </c>
      <c r="Q1370" s="38">
        <f>VLOOKUP(A1370,'Hospitalisation Details'!$A$1:$R$2344,18,0)</f>
        <v>28.557086793830425</v>
      </c>
    </row>
    <row r="1371" spans="1:17" x14ac:dyDescent="0.25">
      <c r="A1371" s="27" t="s">
        <v>2740</v>
      </c>
      <c r="B1371" s="27" t="str">
        <f>VLOOKUP(A1371,'Customer Name'!A1370:E3705,4,0)</f>
        <v>Jesse J</v>
      </c>
      <c r="C1371" s="27">
        <f>VLOOKUP(A1371,Table7[#All],2,0)</f>
        <v>43.85</v>
      </c>
      <c r="D1371" s="27">
        <f>VLOOKUP(A1371,Table7[#All],3,0)</f>
        <v>4.7699999999999996</v>
      </c>
      <c r="E1371" s="27" t="str">
        <f>VLOOKUP(A1371,Table7[#All],4,0)</f>
        <v>yes</v>
      </c>
      <c r="F1371" s="27" t="str">
        <f>VLOOKUP(A1371,Table7[#All],5,0)</f>
        <v>No</v>
      </c>
      <c r="G1371" s="27" t="str">
        <f>VLOOKUP(A1371,Table7[#All],6,0)</f>
        <v>No</v>
      </c>
      <c r="H1371" s="27">
        <f>VLOOKUP(A1371,'Medical Examination'!A1370:M3705,11,0)</f>
        <v>0</v>
      </c>
      <c r="I1371" s="27" t="str">
        <f>VLOOKUP(A1371,'Medical Examination'!A1370:M3705,10,0)</f>
        <v>No</v>
      </c>
      <c r="J1371" s="27" t="str">
        <f>VLOOKUP(A1371,'Medical Examination'!A1370:M3705,12,0)</f>
        <v>Obesity</v>
      </c>
      <c r="K1371" s="27" t="str">
        <f>VLOOKUP(A1371,'Medical Examination'!A1370:M3705,13,0)</f>
        <v>Normal</v>
      </c>
      <c r="L1371" s="27" t="str">
        <f>VLOOKUP(A1371,'Hospitalisation Details'!A200:R2543,17,0)</f>
        <v>5-Oct-2001</v>
      </c>
      <c r="M1371" s="28">
        <f>VLOOKUP(A1371,'Hospitalisation Details'!$A$1:$R$2344,6,0)</f>
        <v>7844.8</v>
      </c>
      <c r="N1371" s="27" t="str">
        <f>VLOOKUP(A1371,'Hospitalisation Details'!$A$1:$R$2344,14,0)</f>
        <v>tier - 2</v>
      </c>
      <c r="O1371" s="27" t="str">
        <f>VLOOKUP(A1371,'Hospitalisation Details'!$A$1:$R$2344,15,0)</f>
        <v>tier - 2</v>
      </c>
      <c r="P1371" s="27" t="str">
        <f>VLOOKUP(A1371,'Hospitalisation Details'!$A$1:$R$2344,16,0)</f>
        <v>R1012</v>
      </c>
      <c r="Q1371" s="38">
        <f>VLOOKUP(A1371,'Hospitalisation Details'!$A$1:$R$2344,18,0)</f>
        <v>21.674761904761905</v>
      </c>
    </row>
    <row r="1372" spans="1:17" x14ac:dyDescent="0.25">
      <c r="A1372" s="27" t="s">
        <v>2742</v>
      </c>
      <c r="B1372" s="27" t="str">
        <f>VLOOKUP(A1372,'Customer Name'!A1371:E3706,4,0)</f>
        <v>Lindsey M</v>
      </c>
      <c r="C1372" s="27">
        <f>VLOOKUP(A1372,Table7[#All],2,0)</f>
        <v>30.11</v>
      </c>
      <c r="D1372" s="27">
        <f>VLOOKUP(A1372,Table7[#All],3,0)</f>
        <v>4.08</v>
      </c>
      <c r="E1372" s="27" t="str">
        <f>VLOOKUP(A1372,Table7[#All],4,0)</f>
        <v>No</v>
      </c>
      <c r="F1372" s="27" t="str">
        <f>VLOOKUP(A1372,Table7[#All],5,0)</f>
        <v>No</v>
      </c>
      <c r="G1372" s="27" t="str">
        <f>VLOOKUP(A1372,Table7[#All],6,0)</f>
        <v>No</v>
      </c>
      <c r="H1372" s="27">
        <f>VLOOKUP(A1372,'Medical Examination'!A1371:M3706,11,0)</f>
        <v>0</v>
      </c>
      <c r="I1372" s="27" t="str">
        <f>VLOOKUP(A1372,'Medical Examination'!A1371:M3706,10,0)</f>
        <v>No</v>
      </c>
      <c r="J1372" s="27" t="str">
        <f>VLOOKUP(A1372,'Medical Examination'!A1371:M3706,12,0)</f>
        <v>Obesity</v>
      </c>
      <c r="K1372" s="27" t="str">
        <f>VLOOKUP(A1372,'Medical Examination'!A1371:M3706,13,0)</f>
        <v>Normal</v>
      </c>
      <c r="L1372" s="27" t="str">
        <f>VLOOKUP(A1372,'Hospitalisation Details'!A201:R2544,17,0)</f>
        <v>12-Oct-1989</v>
      </c>
      <c r="M1372" s="28">
        <f>VLOOKUP(A1372,'Hospitalisation Details'!$A$1:$R$2344,6,0)</f>
        <v>7824.37</v>
      </c>
      <c r="N1372" s="27" t="str">
        <f>VLOOKUP(A1372,'Hospitalisation Details'!$A$1:$R$2344,14,0)</f>
        <v>tier - 2</v>
      </c>
      <c r="O1372" s="27" t="str">
        <f>VLOOKUP(A1372,'Hospitalisation Details'!$A$1:$R$2344,15,0)</f>
        <v>tier - 2</v>
      </c>
      <c r="P1372" s="27" t="str">
        <f>VLOOKUP(A1372,'Hospitalisation Details'!$A$1:$R$2344,16,0)</f>
        <v>R1012</v>
      </c>
      <c r="Q1372" s="38">
        <f>VLOOKUP(A1372,'Hospitalisation Details'!$A$1:$R$2344,18,0)</f>
        <v>33.655636392083231</v>
      </c>
    </row>
    <row r="1373" spans="1:17" x14ac:dyDescent="0.25">
      <c r="A1373" s="27" t="s">
        <v>2744</v>
      </c>
      <c r="B1373" s="27" t="str">
        <f>VLOOKUP(A1373,'Customer Name'!A1372:E3707,4,0)</f>
        <v>Marguerite K.</v>
      </c>
      <c r="C1373" s="27">
        <f>VLOOKUP(A1373,Table7[#All],2,0)</f>
        <v>31.59</v>
      </c>
      <c r="D1373" s="27">
        <f>VLOOKUP(A1373,Table7[#All],3,0)</f>
        <v>6.01</v>
      </c>
      <c r="E1373" s="27" t="str">
        <f>VLOOKUP(A1373,Table7[#All],4,0)</f>
        <v>No</v>
      </c>
      <c r="F1373" s="27" t="str">
        <f>VLOOKUP(A1373,Table7[#All],5,0)</f>
        <v>No</v>
      </c>
      <c r="G1373" s="27" t="str">
        <f>VLOOKUP(A1373,Table7[#All],6,0)</f>
        <v>No</v>
      </c>
      <c r="H1373" s="27">
        <f>VLOOKUP(A1373,'Medical Examination'!A1372:M3707,11,0)</f>
        <v>0</v>
      </c>
      <c r="I1373" s="27" t="str">
        <f>VLOOKUP(A1373,'Medical Examination'!A1372:M3707,10,0)</f>
        <v>No</v>
      </c>
      <c r="J1373" s="27" t="str">
        <f>VLOOKUP(A1373,'Medical Examination'!A1372:M3707,12,0)</f>
        <v>Obesity</v>
      </c>
      <c r="K1373" s="27" t="str">
        <f>VLOOKUP(A1373,'Medical Examination'!A1372:M3707,13,0)</f>
        <v>Prediabetes</v>
      </c>
      <c r="L1373" s="27" t="str">
        <f>VLOOKUP(A1373,'Hospitalisation Details'!A202:R2545,17,0)</f>
        <v>21-Dec-1991</v>
      </c>
      <c r="M1373" s="28">
        <f>VLOOKUP(A1373,'Hospitalisation Details'!$A$1:$R$2344,6,0)</f>
        <v>7812.67</v>
      </c>
      <c r="N1373" s="27" t="str">
        <f>VLOOKUP(A1373,'Hospitalisation Details'!$A$1:$R$2344,14,0)</f>
        <v>tier - 2</v>
      </c>
      <c r="O1373" s="27" t="str">
        <f>VLOOKUP(A1373,'Hospitalisation Details'!$A$1:$R$2344,15,0)</f>
        <v>tier - 1</v>
      </c>
      <c r="P1373" s="27" t="str">
        <f>VLOOKUP(A1373,'Hospitalisation Details'!$A$1:$R$2344,16,0)</f>
        <v>R1012</v>
      </c>
      <c r="Q1373" s="38">
        <f>VLOOKUP(A1373,'Hospitalisation Details'!$A$1:$R$2344,18,0)</f>
        <v>31.464033850493653</v>
      </c>
    </row>
    <row r="1374" spans="1:17" x14ac:dyDescent="0.25">
      <c r="A1374" s="27" t="s">
        <v>2746</v>
      </c>
      <c r="B1374" s="27" t="str">
        <f>VLOOKUP(A1374,'Customer Name'!A1373:E3708,4,0)</f>
        <v>Travis</v>
      </c>
      <c r="C1374" s="27">
        <f>VLOOKUP(A1374,Table7[#All],2,0)</f>
        <v>40.15</v>
      </c>
      <c r="D1374" s="27">
        <f>VLOOKUP(A1374,Table7[#All],3,0)</f>
        <v>11.84</v>
      </c>
      <c r="E1374" s="27" t="str">
        <f>VLOOKUP(A1374,Table7[#All],4,0)</f>
        <v>No</v>
      </c>
      <c r="F1374" s="27" t="str">
        <f>VLOOKUP(A1374,Table7[#All],5,0)</f>
        <v>No</v>
      </c>
      <c r="G1374" s="27" t="str">
        <f>VLOOKUP(A1374,Table7[#All],6,0)</f>
        <v>No</v>
      </c>
      <c r="H1374" s="27">
        <f>VLOOKUP(A1374,'Medical Examination'!A1373:M3708,11,0)</f>
        <v>0</v>
      </c>
      <c r="I1374" s="27" t="str">
        <f>VLOOKUP(A1374,'Medical Examination'!A1373:M3708,10,0)</f>
        <v>No</v>
      </c>
      <c r="J1374" s="27" t="str">
        <f>VLOOKUP(A1374,'Medical Examination'!A1373:M3708,12,0)</f>
        <v>Obesity</v>
      </c>
      <c r="K1374" s="27" t="str">
        <f>VLOOKUP(A1374,'Medical Examination'!A1373:M3708,13,0)</f>
        <v>Diabetes</v>
      </c>
      <c r="L1374" s="27" t="str">
        <f>VLOOKUP(A1374,'Hospitalisation Details'!A203:R2546,17,0)</f>
        <v>9-Nov-1974</v>
      </c>
      <c r="M1374" s="28">
        <f>VLOOKUP(A1374,'Hospitalisation Details'!$A$1:$R$2344,6,0)</f>
        <v>7804.16</v>
      </c>
      <c r="N1374" s="27" t="str">
        <f>VLOOKUP(A1374,'Hospitalisation Details'!$A$1:$R$2344,14,0)</f>
        <v>tier - 2</v>
      </c>
      <c r="O1374" s="27" t="str">
        <f>VLOOKUP(A1374,'Hospitalisation Details'!$A$1:$R$2344,15,0)</f>
        <v>tier - 3</v>
      </c>
      <c r="P1374" s="27" t="str">
        <f>VLOOKUP(A1374,'Hospitalisation Details'!$A$1:$R$2344,16,0)</f>
        <v>R1013</v>
      </c>
      <c r="Q1374" s="38">
        <f>VLOOKUP(A1374,'Hospitalisation Details'!$A$1:$R$2344,18,0)</f>
        <v>48.57901653707151</v>
      </c>
    </row>
    <row r="1375" spans="1:17" x14ac:dyDescent="0.25">
      <c r="A1375" s="27" t="s">
        <v>2748</v>
      </c>
      <c r="B1375" s="27" t="str">
        <f>VLOOKUP(A1375,'Customer Name'!A1374:E3709,4,0)</f>
        <v>Ricky</v>
      </c>
      <c r="C1375" s="27">
        <f>VLOOKUP(A1375,Table7[#All],2,0)</f>
        <v>40.700000000000003</v>
      </c>
      <c r="D1375" s="27">
        <f>VLOOKUP(A1375,Table7[#All],3,0)</f>
        <v>6.27</v>
      </c>
      <c r="E1375" s="27" t="str">
        <f>VLOOKUP(A1375,Table7[#All],4,0)</f>
        <v>yes</v>
      </c>
      <c r="F1375" s="27" t="str">
        <f>VLOOKUP(A1375,Table7[#All],5,0)</f>
        <v>No</v>
      </c>
      <c r="G1375" s="27" t="str">
        <f>VLOOKUP(A1375,Table7[#All],6,0)</f>
        <v>Yes</v>
      </c>
      <c r="H1375" s="27">
        <f>VLOOKUP(A1375,'Medical Examination'!A1374:M3709,11,0)</f>
        <v>1</v>
      </c>
      <c r="I1375" s="27" t="str">
        <f>VLOOKUP(A1375,'Medical Examination'!A1374:M3709,10,0)</f>
        <v>No</v>
      </c>
      <c r="J1375" s="27" t="str">
        <f>VLOOKUP(A1375,'Medical Examination'!A1374:M3709,12,0)</f>
        <v>Obesity</v>
      </c>
      <c r="K1375" s="27" t="str">
        <f>VLOOKUP(A1375,'Medical Examination'!A1374:M3709,13,0)</f>
        <v>Prediabetes</v>
      </c>
      <c r="L1375" s="27" t="str">
        <f>VLOOKUP(A1375,'Hospitalisation Details'!A204:R2547,17,0)</f>
        <v>2-Dec-1997</v>
      </c>
      <c r="M1375" s="28">
        <f>VLOOKUP(A1375,'Hospitalisation Details'!$A$1:$R$2344,6,0)</f>
        <v>7803.77</v>
      </c>
      <c r="N1375" s="27" t="str">
        <f>VLOOKUP(A1375,'Hospitalisation Details'!$A$1:$R$2344,14,0)</f>
        <v>tier - 2</v>
      </c>
      <c r="O1375" s="27" t="str">
        <f>VLOOKUP(A1375,'Hospitalisation Details'!$A$1:$R$2344,15,0)</f>
        <v>tier - 3</v>
      </c>
      <c r="P1375" s="27" t="str">
        <f>VLOOKUP(A1375,'Hospitalisation Details'!$A$1:$R$2344,16,0)</f>
        <v>R1012</v>
      </c>
      <c r="Q1375" s="38">
        <f>VLOOKUP(A1375,'Hospitalisation Details'!$A$1:$R$2344,18,0)</f>
        <v>25.515972010952236</v>
      </c>
    </row>
    <row r="1376" spans="1:17" x14ac:dyDescent="0.25">
      <c r="A1376" s="27" t="s">
        <v>2750</v>
      </c>
      <c r="B1376" s="27" t="str">
        <f>VLOOKUP(A1376,'Customer Name'!A1375:E3710,4,0)</f>
        <v>.  Colleen L.</v>
      </c>
      <c r="C1376" s="27">
        <f>VLOOKUP(A1376,Table7[#All],2,0)</f>
        <v>40.76</v>
      </c>
      <c r="D1376" s="27">
        <f>VLOOKUP(A1376,Table7[#All],3,0)</f>
        <v>5.28</v>
      </c>
      <c r="E1376" s="27" t="str">
        <f>VLOOKUP(A1376,Table7[#All],4,0)</f>
        <v>No</v>
      </c>
      <c r="F1376" s="27" t="str">
        <f>VLOOKUP(A1376,Table7[#All],5,0)</f>
        <v>No</v>
      </c>
      <c r="G1376" s="27" t="str">
        <f>VLOOKUP(A1376,Table7[#All],6,0)</f>
        <v>No</v>
      </c>
      <c r="H1376" s="27">
        <f>VLOOKUP(A1376,'Medical Examination'!A1375:M3710,11,0)</f>
        <v>0</v>
      </c>
      <c r="I1376" s="27" t="str">
        <f>VLOOKUP(A1376,'Medical Examination'!A1375:M3710,10,0)</f>
        <v>No</v>
      </c>
      <c r="J1376" s="27" t="str">
        <f>VLOOKUP(A1376,'Medical Examination'!A1375:M3710,12,0)</f>
        <v>Obesity</v>
      </c>
      <c r="K1376" s="27" t="str">
        <f>VLOOKUP(A1376,'Medical Examination'!A1375:M3710,13,0)</f>
        <v>Normal</v>
      </c>
      <c r="L1376" s="27" t="str">
        <f>VLOOKUP(A1376,'Hospitalisation Details'!A205:R2548,17,0)</f>
        <v>25-Dec-1999</v>
      </c>
      <c r="M1376" s="28">
        <f>VLOOKUP(A1376,'Hospitalisation Details'!$A$1:$R$2344,6,0)</f>
        <v>7794.68</v>
      </c>
      <c r="N1376" s="27" t="str">
        <f>VLOOKUP(A1376,'Hospitalisation Details'!$A$1:$R$2344,14,0)</f>
        <v>tier - 2</v>
      </c>
      <c r="O1376" s="27" t="str">
        <f>VLOOKUP(A1376,'Hospitalisation Details'!$A$1:$R$2344,15,0)</f>
        <v>tier - 2</v>
      </c>
      <c r="P1376" s="27" t="str">
        <f>VLOOKUP(A1376,'Hospitalisation Details'!$A$1:$R$2344,16,0)</f>
        <v>R1026</v>
      </c>
      <c r="Q1376" s="38">
        <f>VLOOKUP(A1376,'Hospitalisation Details'!$A$1:$R$2344,18,0)</f>
        <v>23.453071952688642</v>
      </c>
    </row>
    <row r="1377" spans="1:17" x14ac:dyDescent="0.25">
      <c r="A1377" s="27" t="s">
        <v>2752</v>
      </c>
      <c r="B1377" s="27" t="str">
        <f>VLOOKUP(A1377,'Customer Name'!A1376:E3711,4,0)</f>
        <v>Charlie A</v>
      </c>
      <c r="C1377" s="27">
        <f>VLOOKUP(A1377,Table7[#All],2,0)</f>
        <v>29.7</v>
      </c>
      <c r="D1377" s="27">
        <f>VLOOKUP(A1377,Table7[#All],3,0)</f>
        <v>7.03</v>
      </c>
      <c r="E1377" s="27" t="str">
        <f>VLOOKUP(A1377,Table7[#All],4,0)</f>
        <v>No</v>
      </c>
      <c r="F1377" s="27" t="str">
        <f>VLOOKUP(A1377,Table7[#All],5,0)</f>
        <v>No</v>
      </c>
      <c r="G1377" s="27" t="str">
        <f>VLOOKUP(A1377,Table7[#All],6,0)</f>
        <v>No</v>
      </c>
      <c r="H1377" s="27">
        <f>VLOOKUP(A1377,'Medical Examination'!A1376:M3711,11,0)</f>
        <v>0</v>
      </c>
      <c r="I1377" s="27" t="str">
        <f>VLOOKUP(A1377,'Medical Examination'!A1376:M3711,10,0)</f>
        <v>No</v>
      </c>
      <c r="J1377" s="27" t="str">
        <f>VLOOKUP(A1377,'Medical Examination'!A1376:M3711,12,0)</f>
        <v>Overweight</v>
      </c>
      <c r="K1377" s="27" t="str">
        <f>VLOOKUP(A1377,'Medical Examination'!A1376:M3711,13,0)</f>
        <v>Diabetes</v>
      </c>
      <c r="L1377" s="27" t="str">
        <f>VLOOKUP(A1377,'Hospitalisation Details'!A206:R2549,17,0)</f>
        <v>6-Dec-1974</v>
      </c>
      <c r="M1377" s="28">
        <f>VLOOKUP(A1377,'Hospitalisation Details'!$A$1:$R$2344,6,0)</f>
        <v>7789.64</v>
      </c>
      <c r="N1377" s="27" t="str">
        <f>VLOOKUP(A1377,'Hospitalisation Details'!$A$1:$R$2344,14,0)</f>
        <v>tier - 1</v>
      </c>
      <c r="O1377" s="27" t="str">
        <f>VLOOKUP(A1377,'Hospitalisation Details'!$A$1:$R$2344,15,0)</f>
        <v>tier - 3</v>
      </c>
      <c r="P1377" s="27" t="str">
        <f>VLOOKUP(A1377,'Hospitalisation Details'!$A$1:$R$2344,16,0)</f>
        <v>R1013</v>
      </c>
      <c r="Q1377" s="38">
        <f>VLOOKUP(A1377,'Hospitalisation Details'!$A$1:$R$2344,18,0)</f>
        <v>48.505092541890264</v>
      </c>
    </row>
    <row r="1378" spans="1:17" x14ac:dyDescent="0.25">
      <c r="A1378" s="27" t="s">
        <v>2754</v>
      </c>
      <c r="B1378" s="27" t="str">
        <f>VLOOKUP(A1378,'Customer Name'!A1377:E3712,4,0)</f>
        <v>Rick</v>
      </c>
      <c r="C1378" s="27">
        <f>VLOOKUP(A1378,Table7[#All],2,0)</f>
        <v>40.58</v>
      </c>
      <c r="D1378" s="27">
        <f>VLOOKUP(A1378,Table7[#All],3,0)</f>
        <v>5.32</v>
      </c>
      <c r="E1378" s="27" t="str">
        <f>VLOOKUP(A1378,Table7[#All],4,0)</f>
        <v>yes</v>
      </c>
      <c r="F1378" s="27" t="str">
        <f>VLOOKUP(A1378,Table7[#All],5,0)</f>
        <v>No</v>
      </c>
      <c r="G1378" s="27" t="str">
        <f>VLOOKUP(A1378,Table7[#All],6,0)</f>
        <v>Yes</v>
      </c>
      <c r="H1378" s="27">
        <f>VLOOKUP(A1378,'Medical Examination'!A1377:M3712,11,0)</f>
        <v>1</v>
      </c>
      <c r="I1378" s="27" t="str">
        <f>VLOOKUP(A1378,'Medical Examination'!A1377:M3712,10,0)</f>
        <v>No</v>
      </c>
      <c r="J1378" s="27" t="str">
        <f>VLOOKUP(A1378,'Medical Examination'!A1377:M3712,12,0)</f>
        <v>Obesity</v>
      </c>
      <c r="K1378" s="27" t="str">
        <f>VLOOKUP(A1378,'Medical Examination'!A1377:M3712,13,0)</f>
        <v>Normal</v>
      </c>
      <c r="L1378" s="27" t="str">
        <f>VLOOKUP(A1378,'Hospitalisation Details'!A207:R2550,17,0)</f>
        <v>21-Dec-1997</v>
      </c>
      <c r="M1378" s="28">
        <f>VLOOKUP(A1378,'Hospitalisation Details'!$A$1:$R$2344,6,0)</f>
        <v>7763.06</v>
      </c>
      <c r="N1378" s="27" t="str">
        <f>VLOOKUP(A1378,'Hospitalisation Details'!$A$1:$R$2344,14,0)</f>
        <v>tier - 2</v>
      </c>
      <c r="O1378" s="27" t="str">
        <f>VLOOKUP(A1378,'Hospitalisation Details'!$A$1:$R$2344,15,0)</f>
        <v>tier - 1</v>
      </c>
      <c r="P1378" s="27" t="str">
        <f>VLOOKUP(A1378,'Hospitalisation Details'!$A$1:$R$2344,16,0)</f>
        <v>R1012</v>
      </c>
      <c r="Q1378" s="38">
        <f>VLOOKUP(A1378,'Hospitalisation Details'!$A$1:$R$2344,18,0)</f>
        <v>25.463948889564954</v>
      </c>
    </row>
    <row r="1379" spans="1:17" x14ac:dyDescent="0.25">
      <c r="A1379" s="27" t="s">
        <v>2756</v>
      </c>
      <c r="B1379" s="27" t="str">
        <f>VLOOKUP(A1379,'Customer Name'!A1378:E3713,4,0)</f>
        <v>Lauren C</v>
      </c>
      <c r="C1379" s="27">
        <f>VLOOKUP(A1379,Table7[#All],2,0)</f>
        <v>33.06</v>
      </c>
      <c r="D1379" s="27">
        <f>VLOOKUP(A1379,Table7[#All],3,0)</f>
        <v>9.59</v>
      </c>
      <c r="E1379" s="27" t="str">
        <f>VLOOKUP(A1379,Table7[#All],4,0)</f>
        <v>yes</v>
      </c>
      <c r="F1379" s="27" t="str">
        <f>VLOOKUP(A1379,Table7[#All],5,0)</f>
        <v>No</v>
      </c>
      <c r="G1379" s="27" t="str">
        <f>VLOOKUP(A1379,Table7[#All],6,0)</f>
        <v>No</v>
      </c>
      <c r="H1379" s="27">
        <f>VLOOKUP(A1379,'Medical Examination'!A1378:M3713,11,0)</f>
        <v>0</v>
      </c>
      <c r="I1379" s="27" t="str">
        <f>VLOOKUP(A1379,'Medical Examination'!A1378:M3713,10,0)</f>
        <v>No</v>
      </c>
      <c r="J1379" s="27" t="str">
        <f>VLOOKUP(A1379,'Medical Examination'!A1378:M3713,12,0)</f>
        <v>Obesity</v>
      </c>
      <c r="K1379" s="27" t="str">
        <f>VLOOKUP(A1379,'Medical Examination'!A1378:M3713,13,0)</f>
        <v>Diabetes</v>
      </c>
      <c r="L1379" s="27" t="str">
        <f>VLOOKUP(A1379,'Hospitalisation Details'!A208:R2551,17,0)</f>
        <v>30-Jun-1981</v>
      </c>
      <c r="M1379" s="28">
        <f>VLOOKUP(A1379,'Hospitalisation Details'!$A$1:$R$2344,6,0)</f>
        <v>7749.16</v>
      </c>
      <c r="N1379" s="27" t="str">
        <f>VLOOKUP(A1379,'Hospitalisation Details'!$A$1:$R$2344,14,0)</f>
        <v>tier - 2</v>
      </c>
      <c r="O1379" s="27" t="str">
        <f>VLOOKUP(A1379,'Hospitalisation Details'!$A$1:$R$2344,15,0)</f>
        <v>tier - 1</v>
      </c>
      <c r="P1379" s="27" t="str">
        <f>VLOOKUP(A1379,'Hospitalisation Details'!$A$1:$R$2344,16,0)</f>
        <v>R1012</v>
      </c>
      <c r="Q1379" s="38">
        <f>VLOOKUP(A1379,'Hospitalisation Details'!$A$1:$R$2344,18,0)</f>
        <v>41.940401146131805</v>
      </c>
    </row>
    <row r="1380" spans="1:17" x14ac:dyDescent="0.25">
      <c r="A1380" s="27" t="s">
        <v>2758</v>
      </c>
      <c r="B1380" s="27" t="str">
        <f>VLOOKUP(A1380,'Customer Name'!A1379:E3714,4,0)</f>
        <v>Daniel</v>
      </c>
      <c r="C1380" s="27">
        <f>VLOOKUP(A1380,Table7[#All],2,0)</f>
        <v>26.62</v>
      </c>
      <c r="D1380" s="27">
        <f>VLOOKUP(A1380,Table7[#All],3,0)</f>
        <v>6.15</v>
      </c>
      <c r="E1380" s="27" t="str">
        <f>VLOOKUP(A1380,Table7[#All],4,0)</f>
        <v>yes</v>
      </c>
      <c r="F1380" s="27" t="str">
        <f>VLOOKUP(A1380,Table7[#All],5,0)</f>
        <v>No</v>
      </c>
      <c r="G1380" s="27" t="str">
        <f>VLOOKUP(A1380,Table7[#All],6,0)</f>
        <v>No</v>
      </c>
      <c r="H1380" s="27">
        <f>VLOOKUP(A1380,'Medical Examination'!A1379:M3714,11,0)</f>
        <v>0</v>
      </c>
      <c r="I1380" s="27" t="str">
        <f>VLOOKUP(A1380,'Medical Examination'!A1379:M3714,10,0)</f>
        <v>No</v>
      </c>
      <c r="J1380" s="27" t="str">
        <f>VLOOKUP(A1380,'Medical Examination'!A1379:M3714,12,0)</f>
        <v>Overweight</v>
      </c>
      <c r="K1380" s="27" t="str">
        <f>VLOOKUP(A1380,'Medical Examination'!A1379:M3714,13,0)</f>
        <v>Prediabetes</v>
      </c>
      <c r="L1380" s="27" t="str">
        <f>VLOOKUP(A1380,'Hospitalisation Details'!A209:R2552,17,0)</f>
        <v>12-Dec-1976</v>
      </c>
      <c r="M1380" s="28">
        <f>VLOOKUP(A1380,'Hospitalisation Details'!$A$1:$R$2344,6,0)</f>
        <v>7742.11</v>
      </c>
      <c r="N1380" s="27" t="str">
        <f>VLOOKUP(A1380,'Hospitalisation Details'!$A$1:$R$2344,14,0)</f>
        <v>tier - 3</v>
      </c>
      <c r="O1380" s="27" t="str">
        <f>VLOOKUP(A1380,'Hospitalisation Details'!$A$1:$R$2344,15,0)</f>
        <v>tier - 2</v>
      </c>
      <c r="P1380" s="27" t="str">
        <f>VLOOKUP(A1380,'Hospitalisation Details'!$A$1:$R$2344,16,0)</f>
        <v>R1013</v>
      </c>
      <c r="Q1380" s="38">
        <f>VLOOKUP(A1380,'Hospitalisation Details'!$A$1:$R$2344,18,0)</f>
        <v>46.48596851471595</v>
      </c>
    </row>
    <row r="1381" spans="1:17" x14ac:dyDescent="0.25">
      <c r="A1381" s="27" t="s">
        <v>2760</v>
      </c>
      <c r="B1381" s="27" t="str">
        <f>VLOOKUP(A1381,'Customer Name'!A1380:E3715,4,0)</f>
        <v>Jaime</v>
      </c>
      <c r="C1381" s="27">
        <f>VLOOKUP(A1381,Table7[#All],2,0)</f>
        <v>37.1</v>
      </c>
      <c r="D1381" s="27">
        <f>VLOOKUP(A1381,Table7[#All],3,0)</f>
        <v>11.08</v>
      </c>
      <c r="E1381" s="27" t="str">
        <f>VLOOKUP(A1381,Table7[#All],4,0)</f>
        <v>No</v>
      </c>
      <c r="F1381" s="27" t="str">
        <f>VLOOKUP(A1381,Table7[#All],5,0)</f>
        <v>No</v>
      </c>
      <c r="G1381" s="27" t="str">
        <f>VLOOKUP(A1381,Table7[#All],6,0)</f>
        <v>No</v>
      </c>
      <c r="H1381" s="27">
        <f>VLOOKUP(A1381,'Medical Examination'!A1380:M3715,11,0)</f>
        <v>0</v>
      </c>
      <c r="I1381" s="27" t="str">
        <f>VLOOKUP(A1381,'Medical Examination'!A1380:M3715,10,0)</f>
        <v>No</v>
      </c>
      <c r="J1381" s="27" t="str">
        <f>VLOOKUP(A1381,'Medical Examination'!A1380:M3715,12,0)</f>
        <v>Obesity</v>
      </c>
      <c r="K1381" s="27" t="str">
        <f>VLOOKUP(A1381,'Medical Examination'!A1380:M3715,13,0)</f>
        <v>Diabetes</v>
      </c>
      <c r="L1381" s="27" t="str">
        <f>VLOOKUP(A1381,'Hospitalisation Details'!A210:R2553,17,0)</f>
        <v>4-Sep-1978</v>
      </c>
      <c r="M1381" s="28">
        <f>VLOOKUP(A1381,'Hospitalisation Details'!$A$1:$R$2344,6,0)</f>
        <v>7740.34</v>
      </c>
      <c r="N1381" s="27" t="str">
        <f>VLOOKUP(A1381,'Hospitalisation Details'!$A$1:$R$2344,14,0)</f>
        <v>tier - 1</v>
      </c>
      <c r="O1381" s="27" t="str">
        <f>VLOOKUP(A1381,'Hospitalisation Details'!$A$1:$R$2344,15,0)</f>
        <v>tier - 1</v>
      </c>
      <c r="P1381" s="27" t="str">
        <f>VLOOKUP(A1381,'Hospitalisation Details'!$A$1:$R$2344,16,0)</f>
        <v>R1011</v>
      </c>
      <c r="Q1381" s="38">
        <f>VLOOKUP(A1381,'Hospitalisation Details'!$A$1:$R$2344,18,0)</f>
        <v>44.759716683530741</v>
      </c>
    </row>
    <row r="1382" spans="1:17" x14ac:dyDescent="0.25">
      <c r="A1382" s="27" t="s">
        <v>2762</v>
      </c>
      <c r="B1382" s="27" t="str">
        <f>VLOOKUP(A1382,'Customer Name'!A1381:E3716,4,0)</f>
        <v>Erik R</v>
      </c>
      <c r="C1382" s="27">
        <f>VLOOKUP(A1382,Table7[#All],2,0)</f>
        <v>18.28</v>
      </c>
      <c r="D1382" s="27">
        <f>VLOOKUP(A1382,Table7[#All],3,0)</f>
        <v>7.95</v>
      </c>
      <c r="E1382" s="27" t="str">
        <f>VLOOKUP(A1382,Table7[#All],4,0)</f>
        <v>No</v>
      </c>
      <c r="F1382" s="27" t="str">
        <f>VLOOKUP(A1382,Table7[#All],5,0)</f>
        <v>No</v>
      </c>
      <c r="G1382" s="27" t="str">
        <f>VLOOKUP(A1382,Table7[#All],6,0)</f>
        <v>No</v>
      </c>
      <c r="H1382" s="27">
        <f>VLOOKUP(A1382,'Medical Examination'!A1381:M3716,11,0)</f>
        <v>0</v>
      </c>
      <c r="I1382" s="27" t="str">
        <f>VLOOKUP(A1382,'Medical Examination'!A1381:M3716,10,0)</f>
        <v>No</v>
      </c>
      <c r="J1382" s="27" t="str">
        <f>VLOOKUP(A1382,'Medical Examination'!A1381:M3716,12,0)</f>
        <v>Underweight</v>
      </c>
      <c r="K1382" s="27" t="str">
        <f>VLOOKUP(A1382,'Medical Examination'!A1381:M3716,13,0)</f>
        <v>Diabetes</v>
      </c>
      <c r="L1382" s="27" t="str">
        <f>VLOOKUP(A1382,'Hospitalisation Details'!A211:R2554,17,0)</f>
        <v>18-Jul-1965</v>
      </c>
      <c r="M1382" s="28">
        <f>VLOOKUP(A1382,'Hospitalisation Details'!$A$1:$R$2344,6,0)</f>
        <v>7736.39</v>
      </c>
      <c r="N1382" s="27" t="str">
        <f>VLOOKUP(A1382,'Hospitalisation Details'!$A$1:$R$2344,14,0)</f>
        <v>tier - 3</v>
      </c>
      <c r="O1382" s="27" t="str">
        <f>VLOOKUP(A1382,'Hospitalisation Details'!$A$1:$R$2344,15,0)</f>
        <v>tier - 2</v>
      </c>
      <c r="P1382" s="27" t="str">
        <f>VLOOKUP(A1382,'Hospitalisation Details'!$A$1:$R$2344,16,0)</f>
        <v>R1013</v>
      </c>
      <c r="Q1382" s="38">
        <f>VLOOKUP(A1382,'Hospitalisation Details'!$A$1:$R$2344,18,0)</f>
        <v>57.891131839064457</v>
      </c>
    </row>
    <row r="1383" spans="1:17" x14ac:dyDescent="0.25">
      <c r="A1383" s="27" t="s">
        <v>2764</v>
      </c>
      <c r="B1383" s="27" t="str">
        <f>VLOOKUP(A1383,'Customer Name'!A1382:E3717,4,0)</f>
        <v>Katie</v>
      </c>
      <c r="C1383" s="27">
        <f>VLOOKUP(A1383,Table7[#All],2,0)</f>
        <v>35.814999999999998</v>
      </c>
      <c r="D1383" s="27">
        <f>VLOOKUP(A1383,Table7[#All],3,0)</f>
        <v>6.23</v>
      </c>
      <c r="E1383" s="27" t="str">
        <f>VLOOKUP(A1383,Table7[#All],4,0)</f>
        <v>No</v>
      </c>
      <c r="F1383" s="27" t="str">
        <f>VLOOKUP(A1383,Table7[#All],5,0)</f>
        <v>No</v>
      </c>
      <c r="G1383" s="27" t="str">
        <f>VLOOKUP(A1383,Table7[#All],6,0)</f>
        <v>No</v>
      </c>
      <c r="H1383" s="27">
        <f>VLOOKUP(A1383,'Medical Examination'!A1382:M3717,11,0)</f>
        <v>0</v>
      </c>
      <c r="I1383" s="27" t="str">
        <f>VLOOKUP(A1383,'Medical Examination'!A1382:M3717,10,0)</f>
        <v>No</v>
      </c>
      <c r="J1383" s="27" t="str">
        <f>VLOOKUP(A1383,'Medical Examination'!A1382:M3717,12,0)</f>
        <v>Obesity</v>
      </c>
      <c r="K1383" s="27" t="str">
        <f>VLOOKUP(A1383,'Medical Examination'!A1382:M3717,13,0)</f>
        <v>Prediabetes</v>
      </c>
      <c r="L1383" s="27" t="str">
        <f>VLOOKUP(A1383,'Hospitalisation Details'!A212:R2555,17,0)</f>
        <v>29-Aug-1977</v>
      </c>
      <c r="M1383" s="28">
        <f>VLOOKUP(A1383,'Hospitalisation Details'!$A$1:$R$2344,6,0)</f>
        <v>7731.86</v>
      </c>
      <c r="N1383" s="27" t="str">
        <f>VLOOKUP(A1383,'Hospitalisation Details'!$A$1:$R$2344,14,0)</f>
        <v>tier - 2</v>
      </c>
      <c r="O1383" s="27" t="str">
        <f>VLOOKUP(A1383,'Hospitalisation Details'!$A$1:$R$2344,15,0)</f>
        <v>tier - 3</v>
      </c>
      <c r="P1383" s="27" t="str">
        <f>VLOOKUP(A1383,'Hospitalisation Details'!$A$1:$R$2344,16,0)</f>
        <v>R1012</v>
      </c>
      <c r="Q1383" s="38">
        <f>VLOOKUP(A1383,'Hospitalisation Details'!$A$1:$R$2344,18,0)</f>
        <v>45.776127228241869</v>
      </c>
    </row>
    <row r="1384" spans="1:17" x14ac:dyDescent="0.25">
      <c r="A1384" s="27" t="s">
        <v>2766</v>
      </c>
      <c r="B1384" s="27" t="str">
        <f>VLOOKUP(A1384,'Customer Name'!A1383:E3718,4,0)</f>
        <v>Thomas A</v>
      </c>
      <c r="C1384" s="27">
        <f>VLOOKUP(A1384,Table7[#All],2,0)</f>
        <v>30.69</v>
      </c>
      <c r="D1384" s="27">
        <f>VLOOKUP(A1384,Table7[#All],3,0)</f>
        <v>6.5</v>
      </c>
      <c r="E1384" s="27" t="str">
        <f>VLOOKUP(A1384,Table7[#All],4,0)</f>
        <v>No</v>
      </c>
      <c r="F1384" s="27" t="str">
        <f>VLOOKUP(A1384,Table7[#All],5,0)</f>
        <v>No</v>
      </c>
      <c r="G1384" s="27" t="str">
        <f>VLOOKUP(A1384,Table7[#All],6,0)</f>
        <v>No</v>
      </c>
      <c r="H1384" s="27">
        <f>VLOOKUP(A1384,'Medical Examination'!A1383:M3718,11,0)</f>
        <v>0</v>
      </c>
      <c r="I1384" s="27" t="str">
        <f>VLOOKUP(A1384,'Medical Examination'!A1383:M3718,10,0)</f>
        <v>No</v>
      </c>
      <c r="J1384" s="27" t="str">
        <f>VLOOKUP(A1384,'Medical Examination'!A1383:M3718,12,0)</f>
        <v>Obesity</v>
      </c>
      <c r="K1384" s="27" t="str">
        <f>VLOOKUP(A1384,'Medical Examination'!A1383:M3718,13,0)</f>
        <v>Diabetes</v>
      </c>
      <c r="L1384" s="27" t="str">
        <f>VLOOKUP(A1384,'Hospitalisation Details'!A213:R2556,17,0)</f>
        <v>4-Dec-1978</v>
      </c>
      <c r="M1384" s="28">
        <f>VLOOKUP(A1384,'Hospitalisation Details'!$A$1:$R$2344,6,0)</f>
        <v>7731.43</v>
      </c>
      <c r="N1384" s="27" t="str">
        <f>VLOOKUP(A1384,'Hospitalisation Details'!$A$1:$R$2344,14,0)</f>
        <v>tier - 3</v>
      </c>
      <c r="O1384" s="27" t="str">
        <f>VLOOKUP(A1384,'Hospitalisation Details'!$A$1:$R$2344,15,0)</f>
        <v>tier - 2</v>
      </c>
      <c r="P1384" s="27" t="str">
        <f>VLOOKUP(A1384,'Hospitalisation Details'!$A$1:$R$2344,16,0)</f>
        <v>R1013</v>
      </c>
      <c r="Q1384" s="38">
        <f>VLOOKUP(A1384,'Hospitalisation Details'!$A$1:$R$2344,18,0)</f>
        <v>44.510564847330514</v>
      </c>
    </row>
    <row r="1385" spans="1:17" x14ac:dyDescent="0.25">
      <c r="A1385" s="27" t="s">
        <v>2768</v>
      </c>
      <c r="B1385" s="27" t="str">
        <f>VLOOKUP(A1385,'Customer Name'!A1384:E3719,4,0)</f>
        <v>Jean-Marc</v>
      </c>
      <c r="C1385" s="27">
        <f>VLOOKUP(A1385,Table7[#All],2,0)</f>
        <v>26.125</v>
      </c>
      <c r="D1385" s="27">
        <f>VLOOKUP(A1385,Table7[#All],3,0)</f>
        <v>5.22</v>
      </c>
      <c r="E1385" s="27" t="str">
        <f>VLOOKUP(A1385,Table7[#All],4,0)</f>
        <v>No</v>
      </c>
      <c r="F1385" s="27" t="str">
        <f>VLOOKUP(A1385,Table7[#All],5,0)</f>
        <v>No</v>
      </c>
      <c r="G1385" s="27" t="str">
        <f>VLOOKUP(A1385,Table7[#All],6,0)</f>
        <v>No</v>
      </c>
      <c r="H1385" s="27">
        <f>VLOOKUP(A1385,'Medical Examination'!A1384:M3719,11,0)</f>
        <v>0</v>
      </c>
      <c r="I1385" s="27" t="str">
        <f>VLOOKUP(A1385,'Medical Examination'!A1384:M3719,10,0)</f>
        <v>No</v>
      </c>
      <c r="J1385" s="27" t="str">
        <f>VLOOKUP(A1385,'Medical Examination'!A1384:M3719,12,0)</f>
        <v>Overweight</v>
      </c>
      <c r="K1385" s="27" t="str">
        <f>VLOOKUP(A1385,'Medical Examination'!A1384:M3719,13,0)</f>
        <v>Normal</v>
      </c>
      <c r="L1385" s="27" t="str">
        <f>VLOOKUP(A1385,'Hospitalisation Details'!A214:R2557,17,0)</f>
        <v>10-Sep-1980</v>
      </c>
      <c r="M1385" s="28">
        <f>VLOOKUP(A1385,'Hospitalisation Details'!$A$1:$R$2344,6,0)</f>
        <v>7729.65</v>
      </c>
      <c r="N1385" s="27" t="str">
        <f>VLOOKUP(A1385,'Hospitalisation Details'!$A$1:$R$2344,14,0)</f>
        <v>tier - 3</v>
      </c>
      <c r="O1385" s="27" t="str">
        <f>VLOOKUP(A1385,'Hospitalisation Details'!$A$1:$R$2344,15,0)</f>
        <v>tier - 1</v>
      </c>
      <c r="P1385" s="27" t="str">
        <f>VLOOKUP(A1385,'Hospitalisation Details'!$A$1:$R$2344,16,0)</f>
        <v>R1016</v>
      </c>
      <c r="Q1385" s="38">
        <f>VLOOKUP(A1385,'Hospitalisation Details'!$A$1:$R$2344,18,0)</f>
        <v>42.740588637919231</v>
      </c>
    </row>
    <row r="1386" spans="1:17" x14ac:dyDescent="0.25">
      <c r="A1386" s="27" t="s">
        <v>2770</v>
      </c>
      <c r="B1386" s="27" t="str">
        <f>VLOOKUP(A1386,'Customer Name'!A1385:E3720,4,0)</f>
        <v>Kerry L</v>
      </c>
      <c r="C1386" s="27">
        <f>VLOOKUP(A1386,Table7[#All],2,0)</f>
        <v>34.58</v>
      </c>
      <c r="D1386" s="27">
        <f>VLOOKUP(A1386,Table7[#All],3,0)</f>
        <v>6.3</v>
      </c>
      <c r="E1386" s="27" t="str">
        <f>VLOOKUP(A1386,Table7[#All],4,0)</f>
        <v>No</v>
      </c>
      <c r="F1386" s="27" t="str">
        <f>VLOOKUP(A1386,Table7[#All],5,0)</f>
        <v>No</v>
      </c>
      <c r="G1386" s="27" t="str">
        <f>VLOOKUP(A1386,Table7[#All],6,0)</f>
        <v>Yes</v>
      </c>
      <c r="H1386" s="27">
        <f>VLOOKUP(A1386,'Medical Examination'!A1385:M3720,11,0)</f>
        <v>1</v>
      </c>
      <c r="I1386" s="27" t="str">
        <f>VLOOKUP(A1386,'Medical Examination'!A1385:M3720,10,0)</f>
        <v>No</v>
      </c>
      <c r="J1386" s="27" t="str">
        <f>VLOOKUP(A1386,'Medical Examination'!A1385:M3720,12,0)</f>
        <v>Obesity</v>
      </c>
      <c r="K1386" s="27" t="str">
        <f>VLOOKUP(A1386,'Medical Examination'!A1385:M3720,13,0)</f>
        <v>Prediabetes</v>
      </c>
      <c r="L1386" s="27" t="str">
        <f>VLOOKUP(A1386,'Hospitalisation Details'!A215:R2558,17,0)</f>
        <v>2-Jun-1979</v>
      </c>
      <c r="M1386" s="28">
        <f>VLOOKUP(A1386,'Hospitalisation Details'!$A$1:$R$2344,6,0)</f>
        <v>7727.25</v>
      </c>
      <c r="N1386" s="27" t="str">
        <f>VLOOKUP(A1386,'Hospitalisation Details'!$A$1:$R$2344,14,0)</f>
        <v>tier - 2</v>
      </c>
      <c r="O1386" s="27" t="str">
        <f>VLOOKUP(A1386,'Hospitalisation Details'!$A$1:$R$2344,15,0)</f>
        <v>tier - 3</v>
      </c>
      <c r="P1386" s="27" t="str">
        <f>VLOOKUP(A1386,'Hospitalisation Details'!$A$1:$R$2344,16,0)</f>
        <v>R1012</v>
      </c>
      <c r="Q1386" s="38">
        <f>VLOOKUP(A1386,'Hospitalisation Details'!$A$1:$R$2344,18,0)</f>
        <v>44.017096617181792</v>
      </c>
    </row>
    <row r="1387" spans="1:17" x14ac:dyDescent="0.25">
      <c r="A1387" s="27" t="s">
        <v>2772</v>
      </c>
      <c r="B1387" s="27" t="str">
        <f>VLOOKUP(A1387,'Customer Name'!A1386:E3721,4,0)</f>
        <v>Ulrich</v>
      </c>
      <c r="C1387" s="27">
        <f>VLOOKUP(A1387,Table7[#All],2,0)</f>
        <v>27.4</v>
      </c>
      <c r="D1387" s="27">
        <f>VLOOKUP(A1387,Table7[#All],3,0)</f>
        <v>8.84</v>
      </c>
      <c r="E1387" s="27" t="str">
        <f>VLOOKUP(A1387,Table7[#All],4,0)</f>
        <v>No</v>
      </c>
      <c r="F1387" s="27" t="str">
        <f>VLOOKUP(A1387,Table7[#All],5,0)</f>
        <v>No</v>
      </c>
      <c r="G1387" s="27" t="str">
        <f>VLOOKUP(A1387,Table7[#All],6,0)</f>
        <v>No</v>
      </c>
      <c r="H1387" s="27">
        <f>VLOOKUP(A1387,'Medical Examination'!A1386:M3721,11,0)</f>
        <v>0</v>
      </c>
      <c r="I1387" s="27" t="str">
        <f>VLOOKUP(A1387,'Medical Examination'!A1386:M3721,10,0)</f>
        <v>No</v>
      </c>
      <c r="J1387" s="27" t="str">
        <f>VLOOKUP(A1387,'Medical Examination'!A1386:M3721,12,0)</f>
        <v>Overweight</v>
      </c>
      <c r="K1387" s="27" t="str">
        <f>VLOOKUP(A1387,'Medical Examination'!A1386:M3721,13,0)</f>
        <v>Diabetes</v>
      </c>
      <c r="L1387" s="27" t="str">
        <f>VLOOKUP(A1387,'Hospitalisation Details'!A216:R2559,17,0)</f>
        <v>29-Dec-1978</v>
      </c>
      <c r="M1387" s="28">
        <f>VLOOKUP(A1387,'Hospitalisation Details'!$A$1:$R$2344,6,0)</f>
        <v>7726.85</v>
      </c>
      <c r="N1387" s="27" t="str">
        <f>VLOOKUP(A1387,'Hospitalisation Details'!$A$1:$R$2344,14,0)</f>
        <v>tier - 1</v>
      </c>
      <c r="O1387" s="27" t="str">
        <f>VLOOKUP(A1387,'Hospitalisation Details'!$A$1:$R$2344,15,0)</f>
        <v>tier - 2</v>
      </c>
      <c r="P1387" s="27" t="str">
        <f>VLOOKUP(A1387,'Hospitalisation Details'!$A$1:$R$2344,16,0)</f>
        <v>R1011</v>
      </c>
      <c r="Q1387" s="38">
        <f>VLOOKUP(A1387,'Hospitalisation Details'!$A$1:$R$2344,18,0)</f>
        <v>44.4421165406821</v>
      </c>
    </row>
    <row r="1388" spans="1:17" x14ac:dyDescent="0.25">
      <c r="A1388" s="27" t="s">
        <v>2774</v>
      </c>
      <c r="B1388" s="27" t="str">
        <f>VLOOKUP(A1388,'Customer Name'!A1387:E3722,4,0)</f>
        <v>Justin P</v>
      </c>
      <c r="C1388" s="27">
        <f>VLOOKUP(A1388,Table7[#All],2,0)</f>
        <v>27.53</v>
      </c>
      <c r="D1388" s="27">
        <f>VLOOKUP(A1388,Table7[#All],3,0)</f>
        <v>4.1100000000000003</v>
      </c>
      <c r="E1388" s="27" t="str">
        <f>VLOOKUP(A1388,Table7[#All],4,0)</f>
        <v>No</v>
      </c>
      <c r="F1388" s="27" t="str">
        <f>VLOOKUP(A1388,Table7[#All],5,0)</f>
        <v>No</v>
      </c>
      <c r="G1388" s="27" t="str">
        <f>VLOOKUP(A1388,Table7[#All],6,0)</f>
        <v>No</v>
      </c>
      <c r="H1388" s="27">
        <f>VLOOKUP(A1388,'Medical Examination'!A1387:M3722,11,0)</f>
        <v>1</v>
      </c>
      <c r="I1388" s="27" t="str">
        <f>VLOOKUP(A1388,'Medical Examination'!A1387:M3722,10,0)</f>
        <v>No</v>
      </c>
      <c r="J1388" s="27" t="str">
        <f>VLOOKUP(A1388,'Medical Examination'!A1387:M3722,12,0)</f>
        <v>Overweight</v>
      </c>
      <c r="K1388" s="27" t="str">
        <f>VLOOKUP(A1388,'Medical Examination'!A1387:M3722,13,0)</f>
        <v>Normal</v>
      </c>
      <c r="L1388" s="27" t="str">
        <f>VLOOKUP(A1388,'Hospitalisation Details'!A217:R2560,17,0)</f>
        <v>12-Jul-1987</v>
      </c>
      <c r="M1388" s="28">
        <f>VLOOKUP(A1388,'Hospitalisation Details'!$A$1:$R$2344,6,0)</f>
        <v>7684.62</v>
      </c>
      <c r="N1388" s="27" t="str">
        <f>VLOOKUP(A1388,'Hospitalisation Details'!$A$1:$R$2344,14,0)</f>
        <v>tier - 2</v>
      </c>
      <c r="O1388" s="27" t="str">
        <f>VLOOKUP(A1388,'Hospitalisation Details'!$A$1:$R$2344,15,0)</f>
        <v>tier - 3</v>
      </c>
      <c r="P1388" s="27" t="str">
        <f>VLOOKUP(A1388,'Hospitalisation Details'!$A$1:$R$2344,16,0)</f>
        <v>R1021</v>
      </c>
      <c r="Q1388" s="38">
        <f>VLOOKUP(A1388,'Hospitalisation Details'!$A$1:$R$2344,18,0)</f>
        <v>35.907577327216224</v>
      </c>
    </row>
    <row r="1389" spans="1:17" x14ac:dyDescent="0.25">
      <c r="A1389" s="27" t="s">
        <v>2776</v>
      </c>
      <c r="B1389" s="27" t="str">
        <f>VLOOKUP(A1389,'Customer Name'!A1388:E3723,4,0)</f>
        <v>Hannah E.</v>
      </c>
      <c r="C1389" s="27">
        <f>VLOOKUP(A1389,Table7[#All],2,0)</f>
        <v>33</v>
      </c>
      <c r="D1389" s="27">
        <f>VLOOKUP(A1389,Table7[#All],3,0)</f>
        <v>4.57</v>
      </c>
      <c r="E1389" s="27" t="str">
        <f>VLOOKUP(A1389,Table7[#All],4,0)</f>
        <v>No</v>
      </c>
      <c r="F1389" s="27" t="str">
        <f>VLOOKUP(A1389,Table7[#All],5,0)</f>
        <v>No</v>
      </c>
      <c r="G1389" s="27" t="str">
        <f>VLOOKUP(A1389,Table7[#All],6,0)</f>
        <v>No</v>
      </c>
      <c r="H1389" s="27">
        <f>VLOOKUP(A1389,'Medical Examination'!A1388:M3723,11,0)</f>
        <v>0</v>
      </c>
      <c r="I1389" s="27" t="str">
        <f>VLOOKUP(A1389,'Medical Examination'!A1388:M3723,10,0)</f>
        <v>No</v>
      </c>
      <c r="J1389" s="27" t="str">
        <f>VLOOKUP(A1389,'Medical Examination'!A1388:M3723,12,0)</f>
        <v>Obesity</v>
      </c>
      <c r="K1389" s="27" t="str">
        <f>VLOOKUP(A1389,'Medical Examination'!A1388:M3723,13,0)</f>
        <v>Normal</v>
      </c>
      <c r="L1389" s="27" t="str">
        <f>VLOOKUP(A1389,'Hospitalisation Details'!A218:R2561,17,0)</f>
        <v>18-Dec-1982</v>
      </c>
      <c r="M1389" s="28">
        <f>VLOOKUP(A1389,'Hospitalisation Details'!$A$1:$R$2344,6,0)</f>
        <v>7682.67</v>
      </c>
      <c r="N1389" s="27" t="str">
        <f>VLOOKUP(A1389,'Hospitalisation Details'!$A$1:$R$2344,14,0)</f>
        <v>tier - 2</v>
      </c>
      <c r="O1389" s="27" t="str">
        <f>VLOOKUP(A1389,'Hospitalisation Details'!$A$1:$R$2344,15,0)</f>
        <v>tier - 1</v>
      </c>
      <c r="P1389" s="27" t="str">
        <f>VLOOKUP(A1389,'Hospitalisation Details'!$A$1:$R$2344,16,0)</f>
        <v>R1013</v>
      </c>
      <c r="Q1389" s="38">
        <f>VLOOKUP(A1389,'Hospitalisation Details'!$A$1:$R$2344,18,0)</f>
        <v>40.472229465449807</v>
      </c>
    </row>
    <row r="1390" spans="1:17" x14ac:dyDescent="0.25">
      <c r="A1390" s="27" t="s">
        <v>2778</v>
      </c>
      <c r="B1390" s="27" t="str">
        <f>VLOOKUP(A1390,'Customer Name'!A1389:E3724,4,0)</f>
        <v>David</v>
      </c>
      <c r="C1390" s="27">
        <f>VLOOKUP(A1390,Table7[#All],2,0)</f>
        <v>25.78</v>
      </c>
      <c r="D1390" s="27">
        <f>VLOOKUP(A1390,Table7[#All],3,0)</f>
        <v>11.06</v>
      </c>
      <c r="E1390" s="27" t="str">
        <f>VLOOKUP(A1390,Table7[#All],4,0)</f>
        <v>yes</v>
      </c>
      <c r="F1390" s="27" t="str">
        <f>VLOOKUP(A1390,Table7[#All],5,0)</f>
        <v>No</v>
      </c>
      <c r="G1390" s="27" t="str">
        <f>VLOOKUP(A1390,Table7[#All],6,0)</f>
        <v>No</v>
      </c>
      <c r="H1390" s="27">
        <f>VLOOKUP(A1390,'Medical Examination'!A1389:M3724,11,0)</f>
        <v>0</v>
      </c>
      <c r="I1390" s="27" t="str">
        <f>VLOOKUP(A1390,'Medical Examination'!A1389:M3724,10,0)</f>
        <v>No</v>
      </c>
      <c r="J1390" s="27" t="str">
        <f>VLOOKUP(A1390,'Medical Examination'!A1389:M3724,12,0)</f>
        <v>Overweight</v>
      </c>
      <c r="K1390" s="27" t="str">
        <f>VLOOKUP(A1390,'Medical Examination'!A1389:M3724,13,0)</f>
        <v>Diabetes</v>
      </c>
      <c r="L1390" s="27" t="str">
        <f>VLOOKUP(A1390,'Hospitalisation Details'!A219:R2562,17,0)</f>
        <v>19-Dec-1981</v>
      </c>
      <c r="M1390" s="28">
        <f>VLOOKUP(A1390,'Hospitalisation Details'!$A$1:$R$2344,6,0)</f>
        <v>7681.17</v>
      </c>
      <c r="N1390" s="27" t="str">
        <f>VLOOKUP(A1390,'Hospitalisation Details'!$A$1:$R$2344,14,0)</f>
        <v>tier - 2</v>
      </c>
      <c r="O1390" s="27" t="str">
        <f>VLOOKUP(A1390,'Hospitalisation Details'!$A$1:$R$2344,15,0)</f>
        <v>tier - 2</v>
      </c>
      <c r="P1390" s="27" t="str">
        <f>VLOOKUP(A1390,'Hospitalisation Details'!$A$1:$R$2344,16,0)</f>
        <v>R1020</v>
      </c>
      <c r="Q1390" s="38">
        <f>VLOOKUP(A1390,'Hospitalisation Details'!$A$1:$R$2344,18,0)</f>
        <v>41.469468322190387</v>
      </c>
    </row>
    <row r="1391" spans="1:17" x14ac:dyDescent="0.25">
      <c r="A1391" s="27" t="s">
        <v>2780</v>
      </c>
      <c r="B1391" s="27" t="str">
        <f>VLOOKUP(A1391,'Customer Name'!A1390:E3725,4,0)</f>
        <v>Jim</v>
      </c>
      <c r="C1391" s="27">
        <f>VLOOKUP(A1391,Table7[#All],2,0)</f>
        <v>22.66</v>
      </c>
      <c r="D1391" s="27">
        <f>VLOOKUP(A1391,Table7[#All],3,0)</f>
        <v>10.68</v>
      </c>
      <c r="E1391" s="27" t="str">
        <f>VLOOKUP(A1391,Table7[#All],4,0)</f>
        <v>No</v>
      </c>
      <c r="F1391" s="27" t="str">
        <f>VLOOKUP(A1391,Table7[#All],5,0)</f>
        <v>No</v>
      </c>
      <c r="G1391" s="27" t="str">
        <f>VLOOKUP(A1391,Table7[#All],6,0)</f>
        <v>No</v>
      </c>
      <c r="H1391" s="27">
        <f>VLOOKUP(A1391,'Medical Examination'!A1390:M3725,11,0)</f>
        <v>0</v>
      </c>
      <c r="I1391" s="27" t="str">
        <f>VLOOKUP(A1391,'Medical Examination'!A1390:M3725,10,0)</f>
        <v>No</v>
      </c>
      <c r="J1391" s="27" t="str">
        <f>VLOOKUP(A1391,'Medical Examination'!A1390:M3725,12,0)</f>
        <v>Normal Weight</v>
      </c>
      <c r="K1391" s="27" t="str">
        <f>VLOOKUP(A1391,'Medical Examination'!A1390:M3725,13,0)</f>
        <v>Diabetes</v>
      </c>
      <c r="L1391" s="27" t="str">
        <f>VLOOKUP(A1391,'Hospitalisation Details'!A220:R2563,17,0)</f>
        <v>11-Oct-1971</v>
      </c>
      <c r="M1391" s="28">
        <f>VLOOKUP(A1391,'Hospitalisation Details'!$A$1:$R$2344,6,0)</f>
        <v>7680.92</v>
      </c>
      <c r="N1391" s="27" t="str">
        <f>VLOOKUP(A1391,'Hospitalisation Details'!$A$1:$R$2344,14,0)</f>
        <v>tier - 2</v>
      </c>
      <c r="O1391" s="27" t="str">
        <f>VLOOKUP(A1391,'Hospitalisation Details'!$A$1:$R$2344,15,0)</f>
        <v>tier - 1</v>
      </c>
      <c r="P1391" s="27" t="str">
        <f>VLOOKUP(A1391,'Hospitalisation Details'!$A$1:$R$2344,16,0)</f>
        <v>R1013</v>
      </c>
      <c r="Q1391" s="38">
        <f>VLOOKUP(A1391,'Hospitalisation Details'!$A$1:$R$2344,18,0)</f>
        <v>51.658435788821158</v>
      </c>
    </row>
    <row r="1392" spans="1:17" x14ac:dyDescent="0.25">
      <c r="A1392" s="27" t="s">
        <v>2782</v>
      </c>
      <c r="B1392" s="27" t="str">
        <f>VLOOKUP(A1392,'Customer Name'!A1391:E3726,4,0)</f>
        <v>Joseph P</v>
      </c>
      <c r="C1392" s="27">
        <f>VLOOKUP(A1392,Table7[#All],2,0)</f>
        <v>38.81</v>
      </c>
      <c r="D1392" s="27">
        <f>VLOOKUP(A1392,Table7[#All],3,0)</f>
        <v>6.14</v>
      </c>
      <c r="E1392" s="27" t="str">
        <f>VLOOKUP(A1392,Table7[#All],4,0)</f>
        <v>yes</v>
      </c>
      <c r="F1392" s="27" t="str">
        <f>VLOOKUP(A1392,Table7[#All],5,0)</f>
        <v>No</v>
      </c>
      <c r="G1392" s="27" t="str">
        <f>VLOOKUP(A1392,Table7[#All],6,0)</f>
        <v>No</v>
      </c>
      <c r="H1392" s="27">
        <f>VLOOKUP(A1392,'Medical Examination'!A1391:M3726,11,0)</f>
        <v>1</v>
      </c>
      <c r="I1392" s="27" t="str">
        <f>VLOOKUP(A1392,'Medical Examination'!A1391:M3726,10,0)</f>
        <v>No</v>
      </c>
      <c r="J1392" s="27" t="str">
        <f>VLOOKUP(A1392,'Medical Examination'!A1391:M3726,12,0)</f>
        <v>Obesity</v>
      </c>
      <c r="K1392" s="27" t="str">
        <f>VLOOKUP(A1392,'Medical Examination'!A1391:M3726,13,0)</f>
        <v>Prediabetes</v>
      </c>
      <c r="L1392" s="27" t="str">
        <f>VLOOKUP(A1392,'Hospitalisation Details'!A221:R2564,17,0)</f>
        <v>13-Sep-1995</v>
      </c>
      <c r="M1392" s="28">
        <f>VLOOKUP(A1392,'Hospitalisation Details'!$A$1:$R$2344,6,0)</f>
        <v>7676.4</v>
      </c>
      <c r="N1392" s="27" t="str">
        <f>VLOOKUP(A1392,'Hospitalisation Details'!$A$1:$R$2344,14,0)</f>
        <v>tier - 2</v>
      </c>
      <c r="O1392" s="27" t="str">
        <f>VLOOKUP(A1392,'Hospitalisation Details'!$A$1:$R$2344,15,0)</f>
        <v>tier - 1</v>
      </c>
      <c r="P1392" s="27" t="str">
        <f>VLOOKUP(A1392,'Hospitalisation Details'!$A$1:$R$2344,16,0)</f>
        <v>R1012</v>
      </c>
      <c r="Q1392" s="38">
        <f>VLOOKUP(A1392,'Hospitalisation Details'!$A$1:$R$2344,18,0)</f>
        <v>27.735083081570998</v>
      </c>
    </row>
    <row r="1393" spans="1:17" x14ac:dyDescent="0.25">
      <c r="A1393" s="27" t="s">
        <v>2784</v>
      </c>
      <c r="B1393" s="27" t="str">
        <f>VLOOKUP(A1393,'Customer Name'!A1392:E3727,4,0)</f>
        <v>Michael</v>
      </c>
      <c r="C1393" s="27">
        <f>VLOOKUP(A1393,Table7[#All],2,0)</f>
        <v>38.51</v>
      </c>
      <c r="D1393" s="27">
        <f>VLOOKUP(A1393,Table7[#All],3,0)</f>
        <v>5.45</v>
      </c>
      <c r="E1393" s="27" t="str">
        <f>VLOOKUP(A1393,Table7[#All],4,0)</f>
        <v>yes</v>
      </c>
      <c r="F1393" s="27" t="str">
        <f>VLOOKUP(A1393,Table7[#All],5,0)</f>
        <v>No</v>
      </c>
      <c r="G1393" s="27" t="str">
        <f>VLOOKUP(A1393,Table7[#All],6,0)</f>
        <v>No</v>
      </c>
      <c r="H1393" s="27">
        <f>VLOOKUP(A1393,'Medical Examination'!A1392:M3727,11,0)</f>
        <v>0</v>
      </c>
      <c r="I1393" s="27" t="str">
        <f>VLOOKUP(A1393,'Medical Examination'!A1392:M3727,10,0)</f>
        <v>No</v>
      </c>
      <c r="J1393" s="27" t="str">
        <f>VLOOKUP(A1393,'Medical Examination'!A1392:M3727,12,0)</f>
        <v>Obesity</v>
      </c>
      <c r="K1393" s="27" t="str">
        <f>VLOOKUP(A1393,'Medical Examination'!A1392:M3727,13,0)</f>
        <v>Normal</v>
      </c>
      <c r="L1393" s="27" t="str">
        <f>VLOOKUP(A1393,'Hospitalisation Details'!A222:R2565,17,0)</f>
        <v>24-Nov-1996</v>
      </c>
      <c r="M1393" s="28">
        <f>VLOOKUP(A1393,'Hospitalisation Details'!$A$1:$R$2344,6,0)</f>
        <v>7670.75</v>
      </c>
      <c r="N1393" s="27" t="str">
        <f>VLOOKUP(A1393,'Hospitalisation Details'!$A$1:$R$2344,14,0)</f>
        <v>tier - 2</v>
      </c>
      <c r="O1393" s="27" t="str">
        <f>VLOOKUP(A1393,'Hospitalisation Details'!$A$1:$R$2344,15,0)</f>
        <v>tier - 2</v>
      </c>
      <c r="P1393" s="27" t="str">
        <f>VLOOKUP(A1393,'Hospitalisation Details'!$A$1:$R$2344,16,0)</f>
        <v>R1022</v>
      </c>
      <c r="Q1393" s="38">
        <f>VLOOKUP(A1393,'Hospitalisation Details'!$A$1:$R$2344,18,0)</f>
        <v>26.535249828884325</v>
      </c>
    </row>
    <row r="1394" spans="1:17" x14ac:dyDescent="0.25">
      <c r="A1394" s="27" t="s">
        <v>2786</v>
      </c>
      <c r="B1394" s="27" t="str">
        <f>VLOOKUP(A1394,'Customer Name'!A1393:E3728,4,0)</f>
        <v>Gina M</v>
      </c>
      <c r="C1394" s="27">
        <f>VLOOKUP(A1394,Table7[#All],2,0)</f>
        <v>22.98</v>
      </c>
      <c r="D1394" s="27">
        <f>VLOOKUP(A1394,Table7[#All],3,0)</f>
        <v>6.14</v>
      </c>
      <c r="E1394" s="27" t="str">
        <f>VLOOKUP(A1394,Table7[#All],4,0)</f>
        <v>yes</v>
      </c>
      <c r="F1394" s="27" t="str">
        <f>VLOOKUP(A1394,Table7[#All],5,0)</f>
        <v>No</v>
      </c>
      <c r="G1394" s="27" t="str">
        <f>VLOOKUP(A1394,Table7[#All],6,0)</f>
        <v>No</v>
      </c>
      <c r="H1394" s="27">
        <f>VLOOKUP(A1394,'Medical Examination'!A1393:M3728,11,0)</f>
        <v>0</v>
      </c>
      <c r="I1394" s="27" t="str">
        <f>VLOOKUP(A1394,'Medical Examination'!A1393:M3728,10,0)</f>
        <v>No</v>
      </c>
      <c r="J1394" s="27" t="str">
        <f>VLOOKUP(A1394,'Medical Examination'!A1393:M3728,12,0)</f>
        <v>Normal Weight</v>
      </c>
      <c r="K1394" s="27" t="str">
        <f>VLOOKUP(A1394,'Medical Examination'!A1393:M3728,13,0)</f>
        <v>Prediabetes</v>
      </c>
      <c r="L1394" s="27" t="str">
        <f>VLOOKUP(A1394,'Hospitalisation Details'!A223:R2566,17,0)</f>
        <v>9-Oct-1976</v>
      </c>
      <c r="M1394" s="28">
        <f>VLOOKUP(A1394,'Hospitalisation Details'!$A$1:$R$2344,6,0)</f>
        <v>7662.47</v>
      </c>
      <c r="N1394" s="27" t="str">
        <f>VLOOKUP(A1394,'Hospitalisation Details'!$A$1:$R$2344,14,0)</f>
        <v>tier - 2</v>
      </c>
      <c r="O1394" s="27" t="str">
        <f>VLOOKUP(A1394,'Hospitalisation Details'!$A$1:$R$2344,15,0)</f>
        <v>tier - 1</v>
      </c>
      <c r="P1394" s="27" t="str">
        <f>VLOOKUP(A1394,'Hospitalisation Details'!$A$1:$R$2344,16,0)</f>
        <v>R1011</v>
      </c>
      <c r="Q1394" s="38">
        <f>VLOOKUP(A1394,'Hospitalisation Details'!$A$1:$R$2344,18,0)</f>
        <v>46.661190965092402</v>
      </c>
    </row>
    <row r="1395" spans="1:17" x14ac:dyDescent="0.25">
      <c r="A1395" s="27" t="s">
        <v>2788</v>
      </c>
      <c r="B1395" s="27" t="str">
        <f>VLOOKUP(A1395,'Customer Name'!A1394:E3729,4,0)</f>
        <v>Shantel C.</v>
      </c>
      <c r="C1395" s="27">
        <f>VLOOKUP(A1395,Table7[#All],2,0)</f>
        <v>15.65</v>
      </c>
      <c r="D1395" s="27">
        <f>VLOOKUP(A1395,Table7[#All],3,0)</f>
        <v>7.85</v>
      </c>
      <c r="E1395" s="27" t="str">
        <f>VLOOKUP(A1395,Table7[#All],4,0)</f>
        <v>No</v>
      </c>
      <c r="F1395" s="27" t="str">
        <f>VLOOKUP(A1395,Table7[#All],5,0)</f>
        <v>No</v>
      </c>
      <c r="G1395" s="27" t="str">
        <f>VLOOKUP(A1395,Table7[#All],6,0)</f>
        <v>No</v>
      </c>
      <c r="H1395" s="27">
        <f>VLOOKUP(A1395,'Medical Examination'!A1394:M3729,11,0)</f>
        <v>0</v>
      </c>
      <c r="I1395" s="27" t="str">
        <f>VLOOKUP(A1395,'Medical Examination'!A1394:M3729,10,0)</f>
        <v>No</v>
      </c>
      <c r="J1395" s="27" t="str">
        <f>VLOOKUP(A1395,'Medical Examination'!A1394:M3729,12,0)</f>
        <v>Underweight</v>
      </c>
      <c r="K1395" s="27" t="str">
        <f>VLOOKUP(A1395,'Medical Examination'!A1394:M3729,13,0)</f>
        <v>Diabetes</v>
      </c>
      <c r="L1395" s="27" t="str">
        <f>VLOOKUP(A1395,'Hospitalisation Details'!A224:R2567,17,0)</f>
        <v>27-Dec-1965</v>
      </c>
      <c r="M1395" s="28">
        <f>VLOOKUP(A1395,'Hospitalisation Details'!$A$1:$R$2344,6,0)</f>
        <v>7657.69</v>
      </c>
      <c r="N1395" s="27" t="str">
        <f>VLOOKUP(A1395,'Hospitalisation Details'!$A$1:$R$2344,14,0)</f>
        <v>tier - 3</v>
      </c>
      <c r="O1395" s="27" t="str">
        <f>VLOOKUP(A1395,'Hospitalisation Details'!$A$1:$R$2344,15,0)</f>
        <v>tier - 3</v>
      </c>
      <c r="P1395" s="27" t="str">
        <f>VLOOKUP(A1395,'Hospitalisation Details'!$A$1:$R$2344,16,0)</f>
        <v>R1012</v>
      </c>
      <c r="Q1395" s="38">
        <f>VLOOKUP(A1395,'Hospitalisation Details'!$A$1:$R$2344,18,0)</f>
        <v>57.447584574690239</v>
      </c>
    </row>
    <row r="1396" spans="1:17" x14ac:dyDescent="0.25">
      <c r="A1396" s="27" t="s">
        <v>2790</v>
      </c>
      <c r="B1396" s="27" t="str">
        <f>VLOOKUP(A1396,'Customer Name'!A1395:E3730,4,0)</f>
        <v>Brian</v>
      </c>
      <c r="C1396" s="27">
        <f>VLOOKUP(A1396,Table7[#All],2,0)</f>
        <v>39.97</v>
      </c>
      <c r="D1396" s="27">
        <f>VLOOKUP(A1396,Table7[#All],3,0)</f>
        <v>4.09</v>
      </c>
      <c r="E1396" s="27" t="str">
        <f>VLOOKUP(A1396,Table7[#All],4,0)</f>
        <v>No</v>
      </c>
      <c r="F1396" s="27" t="str">
        <f>VLOOKUP(A1396,Table7[#All],5,0)</f>
        <v>No</v>
      </c>
      <c r="G1396" s="27" t="str">
        <f>VLOOKUP(A1396,Table7[#All],6,0)</f>
        <v>No</v>
      </c>
      <c r="H1396" s="27">
        <f>VLOOKUP(A1396,'Medical Examination'!A1395:M3730,11,0)</f>
        <v>1</v>
      </c>
      <c r="I1396" s="27" t="str">
        <f>VLOOKUP(A1396,'Medical Examination'!A1395:M3730,10,0)</f>
        <v>No</v>
      </c>
      <c r="J1396" s="27" t="str">
        <f>VLOOKUP(A1396,'Medical Examination'!A1395:M3730,12,0)</f>
        <v>Obesity</v>
      </c>
      <c r="K1396" s="27" t="str">
        <f>VLOOKUP(A1396,'Medical Examination'!A1395:M3730,13,0)</f>
        <v>Normal</v>
      </c>
      <c r="L1396" s="27" t="str">
        <f>VLOOKUP(A1396,'Hospitalisation Details'!A225:R2568,17,0)</f>
        <v>30-Sep-1998</v>
      </c>
      <c r="M1396" s="28">
        <f>VLOOKUP(A1396,'Hospitalisation Details'!$A$1:$R$2344,6,0)</f>
        <v>7652.26</v>
      </c>
      <c r="N1396" s="27" t="str">
        <f>VLOOKUP(A1396,'Hospitalisation Details'!$A$1:$R$2344,14,0)</f>
        <v>tier - 2</v>
      </c>
      <c r="O1396" s="27" t="str">
        <f>VLOOKUP(A1396,'Hospitalisation Details'!$A$1:$R$2344,15,0)</f>
        <v>tier - 3</v>
      </c>
      <c r="P1396" s="27" t="str">
        <f>VLOOKUP(A1396,'Hospitalisation Details'!$A$1:$R$2344,16,0)</f>
        <v>R1023</v>
      </c>
      <c r="Q1396" s="38">
        <f>VLOOKUP(A1396,'Hospitalisation Details'!$A$1:$R$2344,18,0)</f>
        <v>24.688500421229993</v>
      </c>
    </row>
    <row r="1397" spans="1:17" x14ac:dyDescent="0.25">
      <c r="A1397" s="27" t="s">
        <v>2792</v>
      </c>
      <c r="B1397" s="27" t="str">
        <f>VLOOKUP(A1397,'Customer Name'!A1396:E3731,4,0)</f>
        <v>Brian</v>
      </c>
      <c r="C1397" s="27">
        <f>VLOOKUP(A1397,Table7[#All],2,0)</f>
        <v>37.22</v>
      </c>
      <c r="D1397" s="27">
        <f>VLOOKUP(A1397,Table7[#All],3,0)</f>
        <v>4.62</v>
      </c>
      <c r="E1397" s="27" t="str">
        <f>VLOOKUP(A1397,Table7[#All],4,0)</f>
        <v>No</v>
      </c>
      <c r="F1397" s="27" t="str">
        <f>VLOOKUP(A1397,Table7[#All],5,0)</f>
        <v>No</v>
      </c>
      <c r="G1397" s="27" t="str">
        <f>VLOOKUP(A1397,Table7[#All],6,0)</f>
        <v>Yes</v>
      </c>
      <c r="H1397" s="27">
        <f>VLOOKUP(A1397,'Medical Examination'!A1396:M3731,11,0)</f>
        <v>1</v>
      </c>
      <c r="I1397" s="27" t="str">
        <f>VLOOKUP(A1397,'Medical Examination'!A1396:M3731,10,0)</f>
        <v>No</v>
      </c>
      <c r="J1397" s="27" t="str">
        <f>VLOOKUP(A1397,'Medical Examination'!A1396:M3731,12,0)</f>
        <v>Obesity</v>
      </c>
      <c r="K1397" s="27" t="str">
        <f>VLOOKUP(A1397,'Medical Examination'!A1396:M3731,13,0)</f>
        <v>Normal</v>
      </c>
      <c r="L1397" s="27" t="str">
        <f>VLOOKUP(A1397,'Hospitalisation Details'!A226:R2569,17,0)</f>
        <v>10-Aug-1993</v>
      </c>
      <c r="M1397" s="28">
        <f>VLOOKUP(A1397,'Hospitalisation Details'!$A$1:$R$2344,6,0)</f>
        <v>7650.8</v>
      </c>
      <c r="N1397" s="27" t="str">
        <f>VLOOKUP(A1397,'Hospitalisation Details'!$A$1:$R$2344,14,0)</f>
        <v>tier - 2</v>
      </c>
      <c r="O1397" s="27" t="str">
        <f>VLOOKUP(A1397,'Hospitalisation Details'!$A$1:$R$2344,15,0)</f>
        <v>tier - 2</v>
      </c>
      <c r="P1397" s="27" t="str">
        <f>VLOOKUP(A1397,'Hospitalisation Details'!$A$1:$R$2344,16,0)</f>
        <v>R1012</v>
      </c>
      <c r="Q1397" s="38">
        <f>VLOOKUP(A1397,'Hospitalisation Details'!$A$1:$R$2344,18,0)</f>
        <v>29.828122239886945</v>
      </c>
    </row>
    <row r="1398" spans="1:17" x14ac:dyDescent="0.25">
      <c r="A1398" s="27" t="s">
        <v>2794</v>
      </c>
      <c r="B1398" s="27" t="str">
        <f>VLOOKUP(A1398,'Customer Name'!A1397:E3732,4,0)</f>
        <v>Jessica R</v>
      </c>
      <c r="C1398" s="27">
        <f>VLOOKUP(A1398,Table7[#All],2,0)</f>
        <v>41.325000000000003</v>
      </c>
      <c r="D1398" s="27">
        <f>VLOOKUP(A1398,Table7[#All],3,0)</f>
        <v>5.77</v>
      </c>
      <c r="E1398" s="27" t="str">
        <f>VLOOKUP(A1398,Table7[#All],4,0)</f>
        <v>No</v>
      </c>
      <c r="F1398" s="27" t="str">
        <f>VLOOKUP(A1398,Table7[#All],5,0)</f>
        <v>No</v>
      </c>
      <c r="G1398" s="27" t="str">
        <f>VLOOKUP(A1398,Table7[#All],6,0)</f>
        <v>No</v>
      </c>
      <c r="H1398" s="27">
        <f>VLOOKUP(A1398,'Medical Examination'!A1397:M3732,11,0)</f>
        <v>0</v>
      </c>
      <c r="I1398" s="27" t="str">
        <f>VLOOKUP(A1398,'Medical Examination'!A1397:M3732,10,0)</f>
        <v>No</v>
      </c>
      <c r="J1398" s="27" t="str">
        <f>VLOOKUP(A1398,'Medical Examination'!A1397:M3732,12,0)</f>
        <v>Obesity</v>
      </c>
      <c r="K1398" s="27" t="str">
        <f>VLOOKUP(A1398,'Medical Examination'!A1397:M3732,13,0)</f>
        <v>Prediabetes</v>
      </c>
      <c r="L1398" s="27" t="str">
        <f>VLOOKUP(A1398,'Hospitalisation Details'!A227:R2570,17,0)</f>
        <v>16-Oct-1980</v>
      </c>
      <c r="M1398" s="28">
        <f>VLOOKUP(A1398,'Hospitalisation Details'!$A$1:$R$2344,6,0)</f>
        <v>7650.77</v>
      </c>
      <c r="N1398" s="27" t="str">
        <f>VLOOKUP(A1398,'Hospitalisation Details'!$A$1:$R$2344,14,0)</f>
        <v>tier - 2</v>
      </c>
      <c r="O1398" s="27" t="str">
        <f>VLOOKUP(A1398,'Hospitalisation Details'!$A$1:$R$2344,15,0)</f>
        <v>tier - 2</v>
      </c>
      <c r="P1398" s="27" t="str">
        <f>VLOOKUP(A1398,'Hospitalisation Details'!$A$1:$R$2344,16,0)</f>
        <v>R1024</v>
      </c>
      <c r="Q1398" s="38">
        <f>VLOOKUP(A1398,'Hospitalisation Details'!$A$1:$R$2344,18,0)</f>
        <v>42.64202600958248</v>
      </c>
    </row>
    <row r="1399" spans="1:17" x14ac:dyDescent="0.25">
      <c r="A1399" s="27" t="s">
        <v>2796</v>
      </c>
      <c r="B1399" s="27" t="str">
        <f>VLOOKUP(A1399,'Customer Name'!A1398:E3733,4,0)</f>
        <v>.  Robyn</v>
      </c>
      <c r="C1399" s="27">
        <f>VLOOKUP(A1399,Table7[#All],2,0)</f>
        <v>40.31</v>
      </c>
      <c r="D1399" s="27">
        <f>VLOOKUP(A1399,Table7[#All],3,0)</f>
        <v>5.84</v>
      </c>
      <c r="E1399" s="27" t="str">
        <f>VLOOKUP(A1399,Table7[#All],4,0)</f>
        <v>No</v>
      </c>
      <c r="F1399" s="27" t="str">
        <f>VLOOKUP(A1399,Table7[#All],5,0)</f>
        <v>No</v>
      </c>
      <c r="G1399" s="27" t="str">
        <f>VLOOKUP(A1399,Table7[#All],6,0)</f>
        <v>No</v>
      </c>
      <c r="H1399" s="27">
        <f>VLOOKUP(A1399,'Medical Examination'!A1398:M3733,11,0)</f>
        <v>0</v>
      </c>
      <c r="I1399" s="27" t="str">
        <f>VLOOKUP(A1399,'Medical Examination'!A1398:M3733,10,0)</f>
        <v>No</v>
      </c>
      <c r="J1399" s="27" t="str">
        <f>VLOOKUP(A1399,'Medical Examination'!A1398:M3733,12,0)</f>
        <v>Obesity</v>
      </c>
      <c r="K1399" s="27" t="str">
        <f>VLOOKUP(A1399,'Medical Examination'!A1398:M3733,13,0)</f>
        <v>Prediabetes</v>
      </c>
      <c r="L1399" s="27" t="str">
        <f>VLOOKUP(A1399,'Hospitalisation Details'!A228:R2571,17,0)</f>
        <v>15-Jun-1999</v>
      </c>
      <c r="M1399" s="28">
        <f>VLOOKUP(A1399,'Hospitalisation Details'!$A$1:$R$2344,6,0)</f>
        <v>7642.05</v>
      </c>
      <c r="N1399" s="27" t="str">
        <f>VLOOKUP(A1399,'Hospitalisation Details'!$A$1:$R$2344,14,0)</f>
        <v>tier - 2</v>
      </c>
      <c r="O1399" s="27" t="str">
        <f>VLOOKUP(A1399,'Hospitalisation Details'!$A$1:$R$2344,15,0)</f>
        <v>tier - 2</v>
      </c>
      <c r="P1399" s="27" t="str">
        <f>VLOOKUP(A1399,'Hospitalisation Details'!$A$1:$R$2344,16,0)</f>
        <v>R1026</v>
      </c>
      <c r="Q1399" s="38">
        <f>VLOOKUP(A1399,'Hospitalisation Details'!$A$1:$R$2344,18,0)</f>
        <v>23.981491621947214</v>
      </c>
    </row>
    <row r="1400" spans="1:17" x14ac:dyDescent="0.25">
      <c r="A1400" s="27" t="s">
        <v>2798</v>
      </c>
      <c r="B1400" s="27" t="str">
        <f>VLOOKUP(A1400,'Customer Name'!A1399:E3734,4,0)</f>
        <v>Ashley</v>
      </c>
      <c r="C1400" s="27">
        <f>VLOOKUP(A1400,Table7[#All],2,0)</f>
        <v>29.48</v>
      </c>
      <c r="D1400" s="27">
        <f>VLOOKUP(A1400,Table7[#All],3,0)</f>
        <v>4.91</v>
      </c>
      <c r="E1400" s="27" t="str">
        <f>VLOOKUP(A1400,Table7[#All],4,0)</f>
        <v>No</v>
      </c>
      <c r="F1400" s="27" t="str">
        <f>VLOOKUP(A1400,Table7[#All],5,0)</f>
        <v>No</v>
      </c>
      <c r="G1400" s="27" t="str">
        <f>VLOOKUP(A1400,Table7[#All],6,0)</f>
        <v>No</v>
      </c>
      <c r="H1400" s="27">
        <f>VLOOKUP(A1400,'Medical Examination'!A1399:M3734,11,0)</f>
        <v>0</v>
      </c>
      <c r="I1400" s="27" t="str">
        <f>VLOOKUP(A1400,'Medical Examination'!A1399:M3734,10,0)</f>
        <v>No</v>
      </c>
      <c r="J1400" s="27" t="str">
        <f>VLOOKUP(A1400,'Medical Examination'!A1399:M3734,12,0)</f>
        <v>Overweight</v>
      </c>
      <c r="K1400" s="27" t="str">
        <f>VLOOKUP(A1400,'Medical Examination'!A1399:M3734,13,0)</f>
        <v>Normal</v>
      </c>
      <c r="L1400" s="27" t="str">
        <f>VLOOKUP(A1400,'Hospitalisation Details'!A229:R2572,17,0)</f>
        <v>24-Jul-1980</v>
      </c>
      <c r="M1400" s="28">
        <f>VLOOKUP(A1400,'Hospitalisation Details'!$A$1:$R$2344,6,0)</f>
        <v>7640.31</v>
      </c>
      <c r="N1400" s="27" t="str">
        <f>VLOOKUP(A1400,'Hospitalisation Details'!$A$1:$R$2344,14,0)</f>
        <v>tier - 2</v>
      </c>
      <c r="O1400" s="27" t="str">
        <f>VLOOKUP(A1400,'Hospitalisation Details'!$A$1:$R$2344,15,0)</f>
        <v>tier - 1</v>
      </c>
      <c r="P1400" s="27" t="str">
        <f>VLOOKUP(A1400,'Hospitalisation Details'!$A$1:$R$2344,16,0)</f>
        <v>R1013</v>
      </c>
      <c r="Q1400" s="38">
        <f>VLOOKUP(A1400,'Hospitalisation Details'!$A$1:$R$2344,18,0)</f>
        <v>42.872005475701577</v>
      </c>
    </row>
    <row r="1401" spans="1:17" x14ac:dyDescent="0.25">
      <c r="A1401" s="27" t="s">
        <v>2800</v>
      </c>
      <c r="B1401" s="27" t="str">
        <f>VLOOKUP(A1401,'Customer Name'!A1400:E3735,4,0)</f>
        <v>Dana</v>
      </c>
      <c r="C1401" s="27">
        <f>VLOOKUP(A1401,Table7[#All],2,0)</f>
        <v>33.155000000000001</v>
      </c>
      <c r="D1401" s="27">
        <f>VLOOKUP(A1401,Table7[#All],3,0)</f>
        <v>5.07</v>
      </c>
      <c r="E1401" s="27" t="str">
        <f>VLOOKUP(A1401,Table7[#All],4,0)</f>
        <v>No</v>
      </c>
      <c r="F1401" s="27" t="str">
        <f>VLOOKUP(A1401,Table7[#All],5,0)</f>
        <v>No</v>
      </c>
      <c r="G1401" s="27" t="str">
        <f>VLOOKUP(A1401,Table7[#All],6,0)</f>
        <v>No</v>
      </c>
      <c r="H1401" s="27">
        <f>VLOOKUP(A1401,'Medical Examination'!A1400:M3735,11,0)</f>
        <v>0</v>
      </c>
      <c r="I1401" s="27" t="str">
        <f>VLOOKUP(A1401,'Medical Examination'!A1400:M3735,10,0)</f>
        <v>No</v>
      </c>
      <c r="J1401" s="27" t="str">
        <f>VLOOKUP(A1401,'Medical Examination'!A1400:M3735,12,0)</f>
        <v>Obesity</v>
      </c>
      <c r="K1401" s="27" t="str">
        <f>VLOOKUP(A1401,'Medical Examination'!A1400:M3735,13,0)</f>
        <v>Normal</v>
      </c>
      <c r="L1401" s="27" t="str">
        <f>VLOOKUP(A1401,'Hospitalisation Details'!A230:R2573,17,0)</f>
        <v>20-Jun-1980</v>
      </c>
      <c r="M1401" s="28">
        <f>VLOOKUP(A1401,'Hospitalisation Details'!$A$1:$R$2344,6,0)</f>
        <v>7639.42</v>
      </c>
      <c r="N1401" s="27" t="str">
        <f>VLOOKUP(A1401,'Hospitalisation Details'!$A$1:$R$2344,14,0)</f>
        <v>tier - 2</v>
      </c>
      <c r="O1401" s="27" t="str">
        <f>VLOOKUP(A1401,'Hospitalisation Details'!$A$1:$R$2344,15,0)</f>
        <v>tier - 2</v>
      </c>
      <c r="P1401" s="27" t="str">
        <f>VLOOKUP(A1401,'Hospitalisation Details'!$A$1:$R$2344,16,0)</f>
        <v>R1024</v>
      </c>
      <c r="Q1401" s="38">
        <f>VLOOKUP(A1401,'Hospitalisation Details'!$A$1:$R$2344,18,0)</f>
        <v>42.965092402464066</v>
      </c>
    </row>
    <row r="1402" spans="1:17" x14ac:dyDescent="0.25">
      <c r="A1402" s="27" t="s">
        <v>2802</v>
      </c>
      <c r="B1402" s="27" t="str">
        <f>VLOOKUP(A1402,'Customer Name'!A1401:E3736,4,0)</f>
        <v>Jessica F.</v>
      </c>
      <c r="C1402" s="27">
        <f>VLOOKUP(A1402,Table7[#All],2,0)</f>
        <v>42.85</v>
      </c>
      <c r="D1402" s="27">
        <f>VLOOKUP(A1402,Table7[#All],3,0)</f>
        <v>5.81</v>
      </c>
      <c r="E1402" s="27" t="str">
        <f>VLOOKUP(A1402,Table7[#All],4,0)</f>
        <v>yes</v>
      </c>
      <c r="F1402" s="27" t="str">
        <f>VLOOKUP(A1402,Table7[#All],5,0)</f>
        <v>No</v>
      </c>
      <c r="G1402" s="27" t="str">
        <f>VLOOKUP(A1402,Table7[#All],6,0)</f>
        <v>No</v>
      </c>
      <c r="H1402" s="27">
        <f>VLOOKUP(A1402,'Medical Examination'!A1401:M3736,11,0)</f>
        <v>0</v>
      </c>
      <c r="I1402" s="27" t="str">
        <f>VLOOKUP(A1402,'Medical Examination'!A1401:M3736,10,0)</f>
        <v>No</v>
      </c>
      <c r="J1402" s="27" t="str">
        <f>VLOOKUP(A1402,'Medical Examination'!A1401:M3736,12,0)</f>
        <v>Obesity</v>
      </c>
      <c r="K1402" s="27" t="str">
        <f>VLOOKUP(A1402,'Medical Examination'!A1401:M3736,13,0)</f>
        <v>Prediabetes</v>
      </c>
      <c r="L1402" s="27" t="str">
        <f>VLOOKUP(A1402,'Hospitalisation Details'!A231:R2574,17,0)</f>
        <v>13-Dec-2001</v>
      </c>
      <c r="M1402" s="28">
        <f>VLOOKUP(A1402,'Hospitalisation Details'!$A$1:$R$2344,6,0)</f>
        <v>7636.92</v>
      </c>
      <c r="N1402" s="27" t="str">
        <f>VLOOKUP(A1402,'Hospitalisation Details'!$A$1:$R$2344,14,0)</f>
        <v>tier - 2</v>
      </c>
      <c r="O1402" s="27" t="str">
        <f>VLOOKUP(A1402,'Hospitalisation Details'!$A$1:$R$2344,15,0)</f>
        <v>tier - 3</v>
      </c>
      <c r="P1402" s="27" t="str">
        <f>VLOOKUP(A1402,'Hospitalisation Details'!$A$1:$R$2344,16,0)</f>
        <v>R1012</v>
      </c>
      <c r="Q1402" s="38">
        <f>VLOOKUP(A1402,'Hospitalisation Details'!$A$1:$R$2344,18,0)</f>
        <v>21.485833333333336</v>
      </c>
    </row>
    <row r="1403" spans="1:17" x14ac:dyDescent="0.25">
      <c r="A1403" s="27" t="s">
        <v>2804</v>
      </c>
      <c r="B1403" s="27" t="str">
        <f>VLOOKUP(A1403,'Customer Name'!A1402:E3737,4,0)</f>
        <v>Lindsey</v>
      </c>
      <c r="C1403" s="27">
        <f>VLOOKUP(A1403,Table7[#All],2,0)</f>
        <v>32.340000000000003</v>
      </c>
      <c r="D1403" s="27">
        <f>VLOOKUP(A1403,Table7[#All],3,0)</f>
        <v>11.2</v>
      </c>
      <c r="E1403" s="27" t="str">
        <f>VLOOKUP(A1403,Table7[#All],4,0)</f>
        <v>No</v>
      </c>
      <c r="F1403" s="27" t="str">
        <f>VLOOKUP(A1403,Table7[#All],5,0)</f>
        <v>No</v>
      </c>
      <c r="G1403" s="27" t="str">
        <f>VLOOKUP(A1403,Table7[#All],6,0)</f>
        <v>No</v>
      </c>
      <c r="H1403" s="27">
        <f>VLOOKUP(A1403,'Medical Examination'!A1402:M3737,11,0)</f>
        <v>0</v>
      </c>
      <c r="I1403" s="27" t="str">
        <f>VLOOKUP(A1403,'Medical Examination'!A1402:M3737,10,0)</f>
        <v>No</v>
      </c>
      <c r="J1403" s="27" t="str">
        <f>VLOOKUP(A1403,'Medical Examination'!A1402:M3737,12,0)</f>
        <v>Obesity</v>
      </c>
      <c r="K1403" s="27" t="str">
        <f>VLOOKUP(A1403,'Medical Examination'!A1402:M3737,13,0)</f>
        <v>Diabetes</v>
      </c>
      <c r="L1403" s="27" t="str">
        <f>VLOOKUP(A1403,'Hospitalisation Details'!A232:R2575,17,0)</f>
        <v>24-Aug-1978</v>
      </c>
      <c r="M1403" s="28">
        <f>VLOOKUP(A1403,'Hospitalisation Details'!$A$1:$R$2344,6,0)</f>
        <v>7633.72</v>
      </c>
      <c r="N1403" s="27" t="str">
        <f>VLOOKUP(A1403,'Hospitalisation Details'!$A$1:$R$2344,14,0)</f>
        <v>tier - 2</v>
      </c>
      <c r="O1403" s="27" t="str">
        <f>VLOOKUP(A1403,'Hospitalisation Details'!$A$1:$R$2344,15,0)</f>
        <v>tier - 1</v>
      </c>
      <c r="P1403" s="27" t="str">
        <f>VLOOKUP(A1403,'Hospitalisation Details'!$A$1:$R$2344,16,0)</f>
        <v>R1013</v>
      </c>
      <c r="Q1403" s="38">
        <f>VLOOKUP(A1403,'Hospitalisation Details'!$A$1:$R$2344,18,0)</f>
        <v>44.789833938456042</v>
      </c>
    </row>
    <row r="1404" spans="1:17" x14ac:dyDescent="0.25">
      <c r="A1404" s="27" t="s">
        <v>2806</v>
      </c>
      <c r="B1404" s="27" t="str">
        <f>VLOOKUP(A1404,'Customer Name'!A1403:E3738,4,0)</f>
        <v>Kelly A</v>
      </c>
      <c r="C1404" s="27">
        <f>VLOOKUP(A1404,Table7[#All],2,0)</f>
        <v>27.5</v>
      </c>
      <c r="D1404" s="27">
        <f>VLOOKUP(A1404,Table7[#All],3,0)</f>
        <v>10.75</v>
      </c>
      <c r="E1404" s="27" t="str">
        <f>VLOOKUP(A1404,Table7[#All],4,0)</f>
        <v>No</v>
      </c>
      <c r="F1404" s="27" t="str">
        <f>VLOOKUP(A1404,Table7[#All],5,0)</f>
        <v>No</v>
      </c>
      <c r="G1404" s="27" t="str">
        <f>VLOOKUP(A1404,Table7[#All],6,0)</f>
        <v>No</v>
      </c>
      <c r="H1404" s="27">
        <f>VLOOKUP(A1404,'Medical Examination'!A1403:M3738,11,0)</f>
        <v>0</v>
      </c>
      <c r="I1404" s="27" t="str">
        <f>VLOOKUP(A1404,'Medical Examination'!A1403:M3738,10,0)</f>
        <v>No</v>
      </c>
      <c r="J1404" s="27" t="str">
        <f>VLOOKUP(A1404,'Medical Examination'!A1403:M3738,12,0)</f>
        <v>Overweight</v>
      </c>
      <c r="K1404" s="27" t="str">
        <f>VLOOKUP(A1404,'Medical Examination'!A1403:M3738,13,0)</f>
        <v>Diabetes</v>
      </c>
      <c r="L1404" s="27" t="str">
        <f>VLOOKUP(A1404,'Hospitalisation Details'!A233:R2576,17,0)</f>
        <v>29-Nov-1978</v>
      </c>
      <c r="M1404" s="28">
        <f>VLOOKUP(A1404,'Hospitalisation Details'!$A$1:$R$2344,6,0)</f>
        <v>7626.99</v>
      </c>
      <c r="N1404" s="27" t="str">
        <f>VLOOKUP(A1404,'Hospitalisation Details'!$A$1:$R$2344,14,0)</f>
        <v>tier - 2</v>
      </c>
      <c r="O1404" s="27" t="str">
        <f>VLOOKUP(A1404,'Hospitalisation Details'!$A$1:$R$2344,15,0)</f>
        <v>tier - 2</v>
      </c>
      <c r="P1404" s="27" t="str">
        <f>VLOOKUP(A1404,'Hospitalisation Details'!$A$1:$R$2344,16,0)</f>
        <v>R1011</v>
      </c>
      <c r="Q1404" s="38">
        <f>VLOOKUP(A1404,'Hospitalisation Details'!$A$1:$R$2344,18,0)</f>
        <v>44.524254508660199</v>
      </c>
    </row>
    <row r="1405" spans="1:17" x14ac:dyDescent="0.25">
      <c r="A1405" s="27" t="s">
        <v>2808</v>
      </c>
      <c r="B1405" s="27" t="str">
        <f>VLOOKUP(A1405,'Customer Name'!A1404:E3739,4,0)</f>
        <v>Brooke E</v>
      </c>
      <c r="C1405" s="27">
        <f>VLOOKUP(A1405,Table7[#All],2,0)</f>
        <v>25.8</v>
      </c>
      <c r="D1405" s="27">
        <f>VLOOKUP(A1405,Table7[#All],3,0)</f>
        <v>7.8</v>
      </c>
      <c r="E1405" s="27" t="str">
        <f>VLOOKUP(A1405,Table7[#All],4,0)</f>
        <v>No</v>
      </c>
      <c r="F1405" s="27" t="str">
        <f>VLOOKUP(A1405,Table7[#All],5,0)</f>
        <v>No</v>
      </c>
      <c r="G1405" s="27" t="str">
        <f>VLOOKUP(A1405,Table7[#All],6,0)</f>
        <v>No</v>
      </c>
      <c r="H1405" s="27">
        <f>VLOOKUP(A1405,'Medical Examination'!A1404:M3739,11,0)</f>
        <v>0</v>
      </c>
      <c r="I1405" s="27" t="str">
        <f>VLOOKUP(A1405,'Medical Examination'!A1404:M3739,10,0)</f>
        <v>No</v>
      </c>
      <c r="J1405" s="27" t="str">
        <f>VLOOKUP(A1405,'Medical Examination'!A1404:M3739,12,0)</f>
        <v>Overweight</v>
      </c>
      <c r="K1405" s="27" t="str">
        <f>VLOOKUP(A1405,'Medical Examination'!A1404:M3739,13,0)</f>
        <v>Diabetes</v>
      </c>
      <c r="L1405" s="27" t="str">
        <f>VLOOKUP(A1405,'Hospitalisation Details'!A234:R2577,17,0)</f>
        <v>6-Nov-1978</v>
      </c>
      <c r="M1405" s="28">
        <f>VLOOKUP(A1405,'Hospitalisation Details'!$A$1:$R$2344,6,0)</f>
        <v>7624.63</v>
      </c>
      <c r="N1405" s="27" t="str">
        <f>VLOOKUP(A1405,'Hospitalisation Details'!$A$1:$R$2344,14,0)</f>
        <v>tier - 2</v>
      </c>
      <c r="O1405" s="27" t="str">
        <f>VLOOKUP(A1405,'Hospitalisation Details'!$A$1:$R$2344,15,0)</f>
        <v>tier - 1</v>
      </c>
      <c r="P1405" s="27" t="str">
        <f>VLOOKUP(A1405,'Hospitalisation Details'!$A$1:$R$2344,16,0)</f>
        <v>R1011</v>
      </c>
      <c r="Q1405" s="38">
        <f>VLOOKUP(A1405,'Hospitalisation Details'!$A$1:$R$2344,18,0)</f>
        <v>44.587226950776738</v>
      </c>
    </row>
    <row r="1406" spans="1:17" x14ac:dyDescent="0.25">
      <c r="A1406" s="27" t="s">
        <v>2810</v>
      </c>
      <c r="B1406" s="27" t="str">
        <f>VLOOKUP(A1406,'Customer Name'!A1405:E3740,4,0)</f>
        <v>Katelyn E.</v>
      </c>
      <c r="C1406" s="27">
        <f>VLOOKUP(A1406,Table7[#All],2,0)</f>
        <v>25</v>
      </c>
      <c r="D1406" s="27">
        <f>VLOOKUP(A1406,Table7[#All],3,0)</f>
        <v>7.04</v>
      </c>
      <c r="E1406" s="27" t="str">
        <f>VLOOKUP(A1406,Table7[#All],4,0)</f>
        <v>No</v>
      </c>
      <c r="F1406" s="27" t="str">
        <f>VLOOKUP(A1406,Table7[#All],5,0)</f>
        <v>No</v>
      </c>
      <c r="G1406" s="27" t="str">
        <f>VLOOKUP(A1406,Table7[#All],6,0)</f>
        <v>No</v>
      </c>
      <c r="H1406" s="27">
        <f>VLOOKUP(A1406,'Medical Examination'!A1405:M3740,11,0)</f>
        <v>0</v>
      </c>
      <c r="I1406" s="27" t="str">
        <f>VLOOKUP(A1406,'Medical Examination'!A1405:M3740,10,0)</f>
        <v>No</v>
      </c>
      <c r="J1406" s="27" t="str">
        <f>VLOOKUP(A1406,'Medical Examination'!A1405:M3740,12,0)</f>
        <v>Overweight</v>
      </c>
      <c r="K1406" s="27" t="str">
        <f>VLOOKUP(A1406,'Medical Examination'!A1405:M3740,13,0)</f>
        <v>Diabetes</v>
      </c>
      <c r="L1406" s="27" t="str">
        <f>VLOOKUP(A1406,'Hospitalisation Details'!A235:R2578,17,0)</f>
        <v>28-Nov-1978</v>
      </c>
      <c r="M1406" s="28">
        <f>VLOOKUP(A1406,'Hospitalisation Details'!$A$1:$R$2344,6,0)</f>
        <v>7623.52</v>
      </c>
      <c r="N1406" s="27" t="str">
        <f>VLOOKUP(A1406,'Hospitalisation Details'!$A$1:$R$2344,14,0)</f>
        <v>tier - 2</v>
      </c>
      <c r="O1406" s="27" t="str">
        <f>VLOOKUP(A1406,'Hospitalisation Details'!$A$1:$R$2344,15,0)</f>
        <v>tier - 1</v>
      </c>
      <c r="P1406" s="27" t="str">
        <f>VLOOKUP(A1406,'Hospitalisation Details'!$A$1:$R$2344,16,0)</f>
        <v>R1011</v>
      </c>
      <c r="Q1406" s="38">
        <f>VLOOKUP(A1406,'Hospitalisation Details'!$A$1:$R$2344,18,0)</f>
        <v>44.526992440926136</v>
      </c>
    </row>
    <row r="1407" spans="1:17" x14ac:dyDescent="0.25">
      <c r="A1407" s="27" t="s">
        <v>2812</v>
      </c>
      <c r="B1407" s="27" t="str">
        <f>VLOOKUP(A1407,'Customer Name'!A1406:E3741,4,0)</f>
        <v>Adam</v>
      </c>
      <c r="C1407" s="27">
        <f>VLOOKUP(A1407,Table7[#All],2,0)</f>
        <v>41.2</v>
      </c>
      <c r="D1407" s="27">
        <f>VLOOKUP(A1407,Table7[#All],3,0)</f>
        <v>4.18</v>
      </c>
      <c r="E1407" s="27" t="str">
        <f>VLOOKUP(A1407,Table7[#All],4,0)</f>
        <v>yes</v>
      </c>
      <c r="F1407" s="27" t="str">
        <f>VLOOKUP(A1407,Table7[#All],5,0)</f>
        <v>No</v>
      </c>
      <c r="G1407" s="27" t="str">
        <f>VLOOKUP(A1407,Table7[#All],6,0)</f>
        <v>No</v>
      </c>
      <c r="H1407" s="27">
        <f>VLOOKUP(A1407,'Medical Examination'!A1406:M3741,11,0)</f>
        <v>0</v>
      </c>
      <c r="I1407" s="27" t="str">
        <f>VLOOKUP(A1407,'Medical Examination'!A1406:M3741,10,0)</f>
        <v>No</v>
      </c>
      <c r="J1407" s="27" t="str">
        <f>VLOOKUP(A1407,'Medical Examination'!A1406:M3741,12,0)</f>
        <v>Obesity</v>
      </c>
      <c r="K1407" s="27" t="str">
        <f>VLOOKUP(A1407,'Medical Examination'!A1406:M3741,13,0)</f>
        <v>Normal</v>
      </c>
      <c r="L1407" s="27" t="str">
        <f>VLOOKUP(A1407,'Hospitalisation Details'!A236:R2579,17,0)</f>
        <v>17-Sep-1996</v>
      </c>
      <c r="M1407" s="28">
        <f>VLOOKUP(A1407,'Hospitalisation Details'!$A$1:$R$2344,6,0)</f>
        <v>7623.13</v>
      </c>
      <c r="N1407" s="27" t="str">
        <f>VLOOKUP(A1407,'Hospitalisation Details'!$A$1:$R$2344,14,0)</f>
        <v>tier - 2</v>
      </c>
      <c r="O1407" s="27" t="str">
        <f>VLOOKUP(A1407,'Hospitalisation Details'!$A$1:$R$2344,15,0)</f>
        <v>tier - 3</v>
      </c>
      <c r="P1407" s="27" t="str">
        <f>VLOOKUP(A1407,'Hospitalisation Details'!$A$1:$R$2344,16,0)</f>
        <v>R1011</v>
      </c>
      <c r="Q1407" s="38">
        <f>VLOOKUP(A1407,'Hospitalisation Details'!$A$1:$R$2344,18,0)</f>
        <v>26.721423682409309</v>
      </c>
    </row>
    <row r="1408" spans="1:17" x14ac:dyDescent="0.25">
      <c r="A1408" s="27" t="s">
        <v>2814</v>
      </c>
      <c r="B1408" s="27" t="str">
        <f>VLOOKUP(A1408,'Customer Name'!A1407:E3742,4,0)</f>
        <v>Dana</v>
      </c>
      <c r="C1408" s="27">
        <f>VLOOKUP(A1408,Table7[#All],2,0)</f>
        <v>17.78</v>
      </c>
      <c r="D1408" s="27">
        <f>VLOOKUP(A1408,Table7[#All],3,0)</f>
        <v>8.19</v>
      </c>
      <c r="E1408" s="27" t="str">
        <f>VLOOKUP(A1408,Table7[#All],4,0)</f>
        <v>No</v>
      </c>
      <c r="F1408" s="27" t="str">
        <f>VLOOKUP(A1408,Table7[#All],5,0)</f>
        <v>No</v>
      </c>
      <c r="G1408" s="27" t="str">
        <f>VLOOKUP(A1408,Table7[#All],6,0)</f>
        <v>No</v>
      </c>
      <c r="H1408" s="27">
        <f>VLOOKUP(A1408,'Medical Examination'!A1407:M3742,11,0)</f>
        <v>0</v>
      </c>
      <c r="I1408" s="27" t="str">
        <f>VLOOKUP(A1408,'Medical Examination'!A1407:M3742,10,0)</f>
        <v>No</v>
      </c>
      <c r="J1408" s="27" t="str">
        <f>VLOOKUP(A1408,'Medical Examination'!A1407:M3742,12,0)</f>
        <v>Underweight</v>
      </c>
      <c r="K1408" s="27" t="str">
        <f>VLOOKUP(A1408,'Medical Examination'!A1407:M3742,13,0)</f>
        <v>Diabetes</v>
      </c>
      <c r="L1408" s="27" t="str">
        <f>VLOOKUP(A1408,'Hospitalisation Details'!A237:R2580,17,0)</f>
        <v>3-Jul-1968</v>
      </c>
      <c r="M1408" s="28">
        <f>VLOOKUP(A1408,'Hospitalisation Details'!$A$1:$R$2344,6,0)</f>
        <v>7609.6</v>
      </c>
      <c r="N1408" s="27" t="str">
        <f>VLOOKUP(A1408,'Hospitalisation Details'!$A$1:$R$2344,14,0)</f>
        <v>tier - 3</v>
      </c>
      <c r="O1408" s="27" t="str">
        <f>VLOOKUP(A1408,'Hospitalisation Details'!$A$1:$R$2344,15,0)</f>
        <v>tier - 2</v>
      </c>
      <c r="P1408" s="27" t="str">
        <f>VLOOKUP(A1408,'Hospitalisation Details'!$A$1:$R$2344,16,0)</f>
        <v>R1012</v>
      </c>
      <c r="Q1408" s="38">
        <f>VLOOKUP(A1408,'Hospitalisation Details'!$A$1:$R$2344,18,0)</f>
        <v>54.92950034223135</v>
      </c>
    </row>
    <row r="1409" spans="1:17" x14ac:dyDescent="0.25">
      <c r="A1409" s="27" t="s">
        <v>2816</v>
      </c>
      <c r="B1409" s="27" t="str">
        <f>VLOOKUP(A1409,'Customer Name'!A1408:E3743,4,0)</f>
        <v>Eric W</v>
      </c>
      <c r="C1409" s="27">
        <f>VLOOKUP(A1409,Table7[#All],2,0)</f>
        <v>40.119999999999997</v>
      </c>
      <c r="D1409" s="27">
        <f>VLOOKUP(A1409,Table7[#All],3,0)</f>
        <v>6.22</v>
      </c>
      <c r="E1409" s="27" t="str">
        <f>VLOOKUP(A1409,Table7[#All],4,0)</f>
        <v>yes</v>
      </c>
      <c r="F1409" s="27" t="str">
        <f>VLOOKUP(A1409,Table7[#All],5,0)</f>
        <v>No</v>
      </c>
      <c r="G1409" s="27" t="str">
        <f>VLOOKUP(A1409,Table7[#All],6,0)</f>
        <v>Yes</v>
      </c>
      <c r="H1409" s="27">
        <f>VLOOKUP(A1409,'Medical Examination'!A1408:M3743,11,0)</f>
        <v>1</v>
      </c>
      <c r="I1409" s="27" t="str">
        <f>VLOOKUP(A1409,'Medical Examination'!A1408:M3743,10,0)</f>
        <v>No</v>
      </c>
      <c r="J1409" s="27" t="str">
        <f>VLOOKUP(A1409,'Medical Examination'!A1408:M3743,12,0)</f>
        <v>Obesity</v>
      </c>
      <c r="K1409" s="27" t="str">
        <f>VLOOKUP(A1409,'Medical Examination'!A1408:M3743,13,0)</f>
        <v>Prediabetes</v>
      </c>
      <c r="L1409" s="27" t="str">
        <f>VLOOKUP(A1409,'Hospitalisation Details'!A238:R2581,17,0)</f>
        <v>30-Sep-1997</v>
      </c>
      <c r="M1409" s="28">
        <f>VLOOKUP(A1409,'Hospitalisation Details'!$A$1:$R$2344,6,0)</f>
        <v>7607.03</v>
      </c>
      <c r="N1409" s="27" t="str">
        <f>VLOOKUP(A1409,'Hospitalisation Details'!$A$1:$R$2344,14,0)</f>
        <v>tier - 2</v>
      </c>
      <c r="O1409" s="27" t="str">
        <f>VLOOKUP(A1409,'Hospitalisation Details'!$A$1:$R$2344,15,0)</f>
        <v>tier - 2</v>
      </c>
      <c r="P1409" s="27" t="str">
        <f>VLOOKUP(A1409,'Hospitalisation Details'!$A$1:$R$2344,16,0)</f>
        <v>R1012</v>
      </c>
      <c r="Q1409" s="38">
        <f>VLOOKUP(A1409,'Hospitalisation Details'!$A$1:$R$2344,18,0)</f>
        <v>25.688469729236385</v>
      </c>
    </row>
    <row r="1410" spans="1:17" x14ac:dyDescent="0.25">
      <c r="A1410" s="27" t="s">
        <v>2818</v>
      </c>
      <c r="B1410" s="27" t="str">
        <f>VLOOKUP(A1410,'Customer Name'!A1409:E3744,4,0)</f>
        <v>Matthew D</v>
      </c>
      <c r="C1410" s="27">
        <f>VLOOKUP(A1410,Table7[#All],2,0)</f>
        <v>19.350000000000001</v>
      </c>
      <c r="D1410" s="27">
        <f>VLOOKUP(A1410,Table7[#All],3,0)</f>
        <v>8.2200000000000006</v>
      </c>
      <c r="E1410" s="27" t="str">
        <f>VLOOKUP(A1410,Table7[#All],4,0)</f>
        <v>yes</v>
      </c>
      <c r="F1410" s="27" t="str">
        <f>VLOOKUP(A1410,Table7[#All],5,0)</f>
        <v>No</v>
      </c>
      <c r="G1410" s="27" t="str">
        <f>VLOOKUP(A1410,Table7[#All],6,0)</f>
        <v>No</v>
      </c>
      <c r="H1410" s="27">
        <f>VLOOKUP(A1410,'Medical Examination'!A1409:M3744,11,0)</f>
        <v>0</v>
      </c>
      <c r="I1410" s="27" t="str">
        <f>VLOOKUP(A1410,'Medical Examination'!A1409:M3744,10,0)</f>
        <v>No</v>
      </c>
      <c r="J1410" s="27" t="str">
        <f>VLOOKUP(A1410,'Medical Examination'!A1409:M3744,12,0)</f>
        <v>Normal Weight</v>
      </c>
      <c r="K1410" s="27" t="str">
        <f>VLOOKUP(A1410,'Medical Examination'!A1409:M3744,13,0)</f>
        <v>Diabetes</v>
      </c>
      <c r="L1410" s="27" t="str">
        <f>VLOOKUP(A1410,'Hospitalisation Details'!A239:R2582,17,0)</f>
        <v>17-Jul-1967</v>
      </c>
      <c r="M1410" s="28">
        <f>VLOOKUP(A1410,'Hospitalisation Details'!$A$1:$R$2344,6,0)</f>
        <v>7585.62</v>
      </c>
      <c r="N1410" s="27" t="str">
        <f>VLOOKUP(A1410,'Hospitalisation Details'!$A$1:$R$2344,14,0)</f>
        <v>tier - 3</v>
      </c>
      <c r="O1410" s="27" t="str">
        <f>VLOOKUP(A1410,'Hospitalisation Details'!$A$1:$R$2344,15,0)</f>
        <v>tier - 2</v>
      </c>
      <c r="P1410" s="27" t="str">
        <f>VLOOKUP(A1410,'Hospitalisation Details'!$A$1:$R$2344,16,0)</f>
        <v>R1013</v>
      </c>
      <c r="Q1410" s="38">
        <f>VLOOKUP(A1410,'Hospitalisation Details'!$A$1:$R$2344,18,0)</f>
        <v>55.893894999759837</v>
      </c>
    </row>
    <row r="1411" spans="1:17" x14ac:dyDescent="0.25">
      <c r="A1411" s="27" t="s">
        <v>2820</v>
      </c>
      <c r="B1411" s="27" t="str">
        <f>VLOOKUP(A1411,'Customer Name'!A1410:E3745,4,0)</f>
        <v>Eoghan</v>
      </c>
      <c r="C1411" s="27">
        <f>VLOOKUP(A1411,Table7[#All],2,0)</f>
        <v>36.69</v>
      </c>
      <c r="D1411" s="27">
        <f>VLOOKUP(A1411,Table7[#All],3,0)</f>
        <v>6.15</v>
      </c>
      <c r="E1411" s="27" t="str">
        <f>VLOOKUP(A1411,Table7[#All],4,0)</f>
        <v>No</v>
      </c>
      <c r="F1411" s="27" t="str">
        <f>VLOOKUP(A1411,Table7[#All],5,0)</f>
        <v>No</v>
      </c>
      <c r="G1411" s="27" t="str">
        <f>VLOOKUP(A1411,Table7[#All],6,0)</f>
        <v>No</v>
      </c>
      <c r="H1411" s="27">
        <f>VLOOKUP(A1411,'Medical Examination'!A1410:M3745,11,0)</f>
        <v>0</v>
      </c>
      <c r="I1411" s="27" t="str">
        <f>VLOOKUP(A1411,'Medical Examination'!A1410:M3745,10,0)</f>
        <v>No</v>
      </c>
      <c r="J1411" s="27" t="str">
        <f>VLOOKUP(A1411,'Medical Examination'!A1410:M3745,12,0)</f>
        <v>Obesity</v>
      </c>
      <c r="K1411" s="27" t="str">
        <f>VLOOKUP(A1411,'Medical Examination'!A1410:M3745,13,0)</f>
        <v>Prediabetes</v>
      </c>
      <c r="L1411" s="27" t="str">
        <f>VLOOKUP(A1411,'Hospitalisation Details'!A240:R2583,17,0)</f>
        <v>14-Aug-1994</v>
      </c>
      <c r="M1411" s="28">
        <f>VLOOKUP(A1411,'Hospitalisation Details'!$A$1:$R$2344,6,0)</f>
        <v>7567.13</v>
      </c>
      <c r="N1411" s="27" t="str">
        <f>VLOOKUP(A1411,'Hospitalisation Details'!$A$1:$R$2344,14,0)</f>
        <v>tier - 2</v>
      </c>
      <c r="O1411" s="27" t="str">
        <f>VLOOKUP(A1411,'Hospitalisation Details'!$A$1:$R$2344,15,0)</f>
        <v>tier - 2</v>
      </c>
      <c r="P1411" s="27" t="str">
        <f>VLOOKUP(A1411,'Hospitalisation Details'!$A$1:$R$2344,16,0)</f>
        <v>R1021</v>
      </c>
      <c r="Q1411" s="38">
        <f>VLOOKUP(A1411,'Hospitalisation Details'!$A$1:$R$2344,18,0)</f>
        <v>28.81719448754221</v>
      </c>
    </row>
    <row r="1412" spans="1:17" x14ac:dyDescent="0.25">
      <c r="A1412" s="27" t="s">
        <v>2822</v>
      </c>
      <c r="B1412" s="27" t="str">
        <f>VLOOKUP(A1412,'Customer Name'!A1411:E3746,4,0)</f>
        <v>Pamela W</v>
      </c>
      <c r="C1412" s="27">
        <f>VLOOKUP(A1412,Table7[#All],2,0)</f>
        <v>28.51</v>
      </c>
      <c r="D1412" s="27">
        <f>VLOOKUP(A1412,Table7[#All],3,0)</f>
        <v>5.65</v>
      </c>
      <c r="E1412" s="27" t="str">
        <f>VLOOKUP(A1412,Table7[#All],4,0)</f>
        <v>yes</v>
      </c>
      <c r="F1412" s="27" t="str">
        <f>VLOOKUP(A1412,Table7[#All],5,0)</f>
        <v>No</v>
      </c>
      <c r="G1412" s="27" t="str">
        <f>VLOOKUP(A1412,Table7[#All],6,0)</f>
        <v>No</v>
      </c>
      <c r="H1412" s="27">
        <f>VLOOKUP(A1412,'Medical Examination'!A1411:M3746,11,0)</f>
        <v>1</v>
      </c>
      <c r="I1412" s="27" t="str">
        <f>VLOOKUP(A1412,'Medical Examination'!A1411:M3746,10,0)</f>
        <v>No</v>
      </c>
      <c r="J1412" s="27" t="str">
        <f>VLOOKUP(A1412,'Medical Examination'!A1411:M3746,12,0)</f>
        <v>Overweight</v>
      </c>
      <c r="K1412" s="27" t="str">
        <f>VLOOKUP(A1412,'Medical Examination'!A1411:M3746,13,0)</f>
        <v>Normal</v>
      </c>
      <c r="L1412" s="27" t="str">
        <f>VLOOKUP(A1412,'Hospitalisation Details'!A241:R2584,17,0)</f>
        <v>15-Dec-1988</v>
      </c>
      <c r="M1412" s="28">
        <f>VLOOKUP(A1412,'Hospitalisation Details'!$A$1:$R$2344,6,0)</f>
        <v>7538.52</v>
      </c>
      <c r="N1412" s="27" t="str">
        <f>VLOOKUP(A1412,'Hospitalisation Details'!$A$1:$R$2344,14,0)</f>
        <v>tier - 2</v>
      </c>
      <c r="O1412" s="27" t="str">
        <f>VLOOKUP(A1412,'Hospitalisation Details'!$A$1:$R$2344,15,0)</f>
        <v>tier - 2</v>
      </c>
      <c r="P1412" s="27" t="str">
        <f>VLOOKUP(A1412,'Hospitalisation Details'!$A$1:$R$2344,16,0)</f>
        <v>R1012</v>
      </c>
      <c r="Q1412" s="38">
        <f>VLOOKUP(A1412,'Hospitalisation Details'!$A$1:$R$2344,18,0)</f>
        <v>34.477754962354553</v>
      </c>
    </row>
    <row r="1413" spans="1:17" x14ac:dyDescent="0.25">
      <c r="A1413" s="27" t="s">
        <v>2824</v>
      </c>
      <c r="B1413" s="27" t="str">
        <f>VLOOKUP(A1413,'Customer Name'!A1412:E3747,4,0)</f>
        <v>Lindsey M.</v>
      </c>
      <c r="C1413" s="27">
        <f>VLOOKUP(A1413,Table7[#All],2,0)</f>
        <v>30.21</v>
      </c>
      <c r="D1413" s="27">
        <f>VLOOKUP(A1413,Table7[#All],3,0)</f>
        <v>5.5</v>
      </c>
      <c r="E1413" s="27" t="str">
        <f>VLOOKUP(A1413,Table7[#All],4,0)</f>
        <v>No</v>
      </c>
      <c r="F1413" s="27" t="str">
        <f>VLOOKUP(A1413,Table7[#All],5,0)</f>
        <v>No</v>
      </c>
      <c r="G1413" s="27" t="str">
        <f>VLOOKUP(A1413,Table7[#All],6,0)</f>
        <v>No</v>
      </c>
      <c r="H1413" s="27">
        <f>VLOOKUP(A1413,'Medical Examination'!A1412:M3747,11,0)</f>
        <v>1</v>
      </c>
      <c r="I1413" s="27" t="str">
        <f>VLOOKUP(A1413,'Medical Examination'!A1412:M3747,10,0)</f>
        <v>No</v>
      </c>
      <c r="J1413" s="27" t="str">
        <f>VLOOKUP(A1413,'Medical Examination'!A1412:M3747,12,0)</f>
        <v>Obesity</v>
      </c>
      <c r="K1413" s="27" t="str">
        <f>VLOOKUP(A1413,'Medical Examination'!A1412:M3747,13,0)</f>
        <v>Normal</v>
      </c>
      <c r="L1413" s="27" t="str">
        <f>VLOOKUP(A1413,'Hospitalisation Details'!A242:R2585,17,0)</f>
        <v>22-Aug-1984</v>
      </c>
      <c r="M1413" s="28">
        <f>VLOOKUP(A1413,'Hospitalisation Details'!$A$1:$R$2344,6,0)</f>
        <v>7537.16</v>
      </c>
      <c r="N1413" s="27" t="str">
        <f>VLOOKUP(A1413,'Hospitalisation Details'!$A$1:$R$2344,14,0)</f>
        <v>tier - 2</v>
      </c>
      <c r="O1413" s="27" t="str">
        <f>VLOOKUP(A1413,'Hospitalisation Details'!$A$1:$R$2344,15,0)</f>
        <v>tier - 2</v>
      </c>
      <c r="P1413" s="27" t="str">
        <f>VLOOKUP(A1413,'Hospitalisation Details'!$A$1:$R$2344,16,0)</f>
        <v>R1012</v>
      </c>
      <c r="Q1413" s="38">
        <f>VLOOKUP(A1413,'Hospitalisation Details'!$A$1:$R$2344,18,0)</f>
        <v>38.792607802874741</v>
      </c>
    </row>
    <row r="1414" spans="1:17" x14ac:dyDescent="0.25">
      <c r="A1414" s="27" t="s">
        <v>2826</v>
      </c>
      <c r="B1414" s="27" t="str">
        <f>VLOOKUP(A1414,'Customer Name'!A1413:E3748,4,0)</f>
        <v>Kassie</v>
      </c>
      <c r="C1414" s="27">
        <f>VLOOKUP(A1414,Table7[#All],2,0)</f>
        <v>24.33</v>
      </c>
      <c r="D1414" s="27">
        <f>VLOOKUP(A1414,Table7[#All],3,0)</f>
        <v>8</v>
      </c>
      <c r="E1414" s="27" t="str">
        <f>VLOOKUP(A1414,Table7[#All],4,0)</f>
        <v>No</v>
      </c>
      <c r="F1414" s="27" t="str">
        <f>VLOOKUP(A1414,Table7[#All],5,0)</f>
        <v>No</v>
      </c>
      <c r="G1414" s="27" t="str">
        <f>VLOOKUP(A1414,Table7[#All],6,0)</f>
        <v>No</v>
      </c>
      <c r="H1414" s="27">
        <f>VLOOKUP(A1414,'Medical Examination'!A1413:M3748,11,0)</f>
        <v>0</v>
      </c>
      <c r="I1414" s="27" t="str">
        <f>VLOOKUP(A1414,'Medical Examination'!A1413:M3748,10,0)</f>
        <v>No</v>
      </c>
      <c r="J1414" s="27" t="str">
        <f>VLOOKUP(A1414,'Medical Examination'!A1413:M3748,12,0)</f>
        <v>Normal Weight</v>
      </c>
      <c r="K1414" s="27" t="str">
        <f>VLOOKUP(A1414,'Medical Examination'!A1413:M3748,13,0)</f>
        <v>Diabetes</v>
      </c>
      <c r="L1414" s="27" t="str">
        <f>VLOOKUP(A1414,'Hospitalisation Details'!A243:R2586,17,0)</f>
        <v>14-Dec-1978</v>
      </c>
      <c r="M1414" s="28">
        <f>VLOOKUP(A1414,'Hospitalisation Details'!$A$1:$R$2344,6,0)</f>
        <v>7531.7</v>
      </c>
      <c r="N1414" s="27" t="str">
        <f>VLOOKUP(A1414,'Hospitalisation Details'!$A$1:$R$2344,14,0)</f>
        <v>tier - 2</v>
      </c>
      <c r="O1414" s="27" t="str">
        <f>VLOOKUP(A1414,'Hospitalisation Details'!$A$1:$R$2344,15,0)</f>
        <v>tier - 1</v>
      </c>
      <c r="P1414" s="27" t="str">
        <f>VLOOKUP(A1414,'Hospitalisation Details'!$A$1:$R$2344,16,0)</f>
        <v>R1013</v>
      </c>
      <c r="Q1414" s="38">
        <f>VLOOKUP(A1414,'Hospitalisation Details'!$A$1:$R$2344,18,0)</f>
        <v>44.48318552467115</v>
      </c>
    </row>
    <row r="1415" spans="1:17" x14ac:dyDescent="0.25">
      <c r="A1415" s="27" t="s">
        <v>2828</v>
      </c>
      <c r="B1415" s="27" t="str">
        <f>VLOOKUP(A1415,'Customer Name'!A1414:E3749,4,0)</f>
        <v>Matthew</v>
      </c>
      <c r="C1415" s="27">
        <f>VLOOKUP(A1415,Table7[#All],2,0)</f>
        <v>19.855</v>
      </c>
      <c r="D1415" s="27">
        <f>VLOOKUP(A1415,Table7[#All],3,0)</f>
        <v>5.71</v>
      </c>
      <c r="E1415" s="27" t="str">
        <f>VLOOKUP(A1415,Table7[#All],4,0)</f>
        <v>yes</v>
      </c>
      <c r="F1415" s="27" t="str">
        <f>VLOOKUP(A1415,Table7[#All],5,0)</f>
        <v>No</v>
      </c>
      <c r="G1415" s="27" t="str">
        <f>VLOOKUP(A1415,Table7[#All],6,0)</f>
        <v>No</v>
      </c>
      <c r="H1415" s="27">
        <f>VLOOKUP(A1415,'Medical Examination'!A1414:M3749,11,0)</f>
        <v>0</v>
      </c>
      <c r="I1415" s="27" t="str">
        <f>VLOOKUP(A1415,'Medical Examination'!A1414:M3749,10,0)</f>
        <v>No</v>
      </c>
      <c r="J1415" s="27" t="str">
        <f>VLOOKUP(A1415,'Medical Examination'!A1414:M3749,12,0)</f>
        <v>Normal Weight</v>
      </c>
      <c r="K1415" s="27" t="str">
        <f>VLOOKUP(A1415,'Medical Examination'!A1414:M3749,13,0)</f>
        <v>Prediabetes</v>
      </c>
      <c r="L1415" s="27" t="str">
        <f>VLOOKUP(A1415,'Hospitalisation Details'!A244:R2587,17,0)</f>
        <v>10-Oct-1976</v>
      </c>
      <c r="M1415" s="28">
        <f>VLOOKUP(A1415,'Hospitalisation Details'!$A$1:$R$2344,6,0)</f>
        <v>7526.71</v>
      </c>
      <c r="N1415" s="27" t="str">
        <f>VLOOKUP(A1415,'Hospitalisation Details'!$A$1:$R$2344,14,0)</f>
        <v>tier - 3</v>
      </c>
      <c r="O1415" s="27" t="str">
        <f>VLOOKUP(A1415,'Hospitalisation Details'!$A$1:$R$2344,15,0)</f>
        <v>tier - 1</v>
      </c>
      <c r="P1415" s="27" t="str">
        <f>VLOOKUP(A1415,'Hospitalisation Details'!$A$1:$R$2344,16,0)</f>
        <v>R1012</v>
      </c>
      <c r="Q1415" s="38">
        <f>VLOOKUP(A1415,'Hospitalisation Details'!$A$1:$R$2344,18,0)</f>
        <v>46.658453114305267</v>
      </c>
    </row>
    <row r="1416" spans="1:17" x14ac:dyDescent="0.25">
      <c r="A1416" s="27" t="s">
        <v>2830</v>
      </c>
      <c r="B1416" s="27" t="str">
        <f>VLOOKUP(A1416,'Customer Name'!A1415:E3750,4,0)</f>
        <v>Ruben Dario</v>
      </c>
      <c r="C1416" s="27">
        <f>VLOOKUP(A1416,Table7[#All],2,0)</f>
        <v>25.364999999999998</v>
      </c>
      <c r="D1416" s="27">
        <f>VLOOKUP(A1416,Table7[#All],3,0)</f>
        <v>11.71</v>
      </c>
      <c r="E1416" s="27" t="str">
        <f>VLOOKUP(A1416,Table7[#All],4,0)</f>
        <v>No</v>
      </c>
      <c r="F1416" s="27" t="str">
        <f>VLOOKUP(A1416,Table7[#All],5,0)</f>
        <v>No</v>
      </c>
      <c r="G1416" s="27" t="str">
        <f>VLOOKUP(A1416,Table7[#All],6,0)</f>
        <v>No</v>
      </c>
      <c r="H1416" s="27">
        <f>VLOOKUP(A1416,'Medical Examination'!A1415:M3750,11,0)</f>
        <v>0</v>
      </c>
      <c r="I1416" s="27" t="str">
        <f>VLOOKUP(A1416,'Medical Examination'!A1415:M3750,10,0)</f>
        <v>No</v>
      </c>
      <c r="J1416" s="27" t="str">
        <f>VLOOKUP(A1416,'Medical Examination'!A1415:M3750,12,0)</f>
        <v>Overweight</v>
      </c>
      <c r="K1416" s="27" t="str">
        <f>VLOOKUP(A1416,'Medical Examination'!A1415:M3750,13,0)</f>
        <v>Diabetes</v>
      </c>
      <c r="L1416" s="27" t="str">
        <f>VLOOKUP(A1416,'Hospitalisation Details'!A245:R2588,17,0)</f>
        <v>18-Oct-1978</v>
      </c>
      <c r="M1416" s="28">
        <f>VLOOKUP(A1416,'Hospitalisation Details'!$A$1:$R$2344,6,0)</f>
        <v>7518.03</v>
      </c>
      <c r="N1416" s="27" t="str">
        <f>VLOOKUP(A1416,'Hospitalisation Details'!$A$1:$R$2344,14,0)</f>
        <v>tier - 2</v>
      </c>
      <c r="O1416" s="27" t="str">
        <f>VLOOKUP(A1416,'Hospitalisation Details'!$A$1:$R$2344,15,0)</f>
        <v>tier - 3</v>
      </c>
      <c r="P1416" s="27" t="str">
        <f>VLOOKUP(A1416,'Hospitalisation Details'!$A$1:$R$2344,16,0)</f>
        <v>R1012</v>
      </c>
      <c r="Q1416" s="38">
        <f>VLOOKUP(A1416,'Hospitalisation Details'!$A$1:$R$2344,18,0)</f>
        <v>44.639247663829529</v>
      </c>
    </row>
    <row r="1417" spans="1:17" x14ac:dyDescent="0.25">
      <c r="A1417" s="27" t="s">
        <v>2832</v>
      </c>
      <c r="B1417" s="27" t="str">
        <f>VLOOKUP(A1417,'Customer Name'!A1416:E3751,4,0)</f>
        <v>Kevin</v>
      </c>
      <c r="C1417" s="27">
        <f>VLOOKUP(A1417,Table7[#All],2,0)</f>
        <v>29.6</v>
      </c>
      <c r="D1417" s="27">
        <f>VLOOKUP(A1417,Table7[#All],3,0)</f>
        <v>6.17</v>
      </c>
      <c r="E1417" s="27" t="str">
        <f>VLOOKUP(A1417,Table7[#All],4,0)</f>
        <v>yes</v>
      </c>
      <c r="F1417" s="27" t="str">
        <f>VLOOKUP(A1417,Table7[#All],5,0)</f>
        <v>No</v>
      </c>
      <c r="G1417" s="27" t="str">
        <f>VLOOKUP(A1417,Table7[#All],6,0)</f>
        <v>Yes</v>
      </c>
      <c r="H1417" s="27">
        <f>VLOOKUP(A1417,'Medical Examination'!A1416:M3751,11,0)</f>
        <v>1</v>
      </c>
      <c r="I1417" s="27" t="str">
        <f>VLOOKUP(A1417,'Medical Examination'!A1416:M3751,10,0)</f>
        <v>No</v>
      </c>
      <c r="J1417" s="27" t="str">
        <f>VLOOKUP(A1417,'Medical Examination'!A1416:M3751,12,0)</f>
        <v>Overweight</v>
      </c>
      <c r="K1417" s="27" t="str">
        <f>VLOOKUP(A1417,'Medical Examination'!A1416:M3751,13,0)</f>
        <v>Prediabetes</v>
      </c>
      <c r="L1417" s="27" t="str">
        <f>VLOOKUP(A1417,'Hospitalisation Details'!A246:R2589,17,0)</f>
        <v>10-Jul-1983</v>
      </c>
      <c r="M1417" s="28">
        <f>VLOOKUP(A1417,'Hospitalisation Details'!$A$1:$R$2344,6,0)</f>
        <v>7512.27</v>
      </c>
      <c r="N1417" s="27" t="str">
        <f>VLOOKUP(A1417,'Hospitalisation Details'!$A$1:$R$2344,14,0)</f>
        <v>tier - 3</v>
      </c>
      <c r="O1417" s="27" t="str">
        <f>VLOOKUP(A1417,'Hospitalisation Details'!$A$1:$R$2344,15,0)</f>
        <v>tier - 2</v>
      </c>
      <c r="P1417" s="27" t="str">
        <f>VLOOKUP(A1417,'Hospitalisation Details'!$A$1:$R$2344,16,0)</f>
        <v>R1011</v>
      </c>
      <c r="Q1417" s="38">
        <f>VLOOKUP(A1417,'Hospitalisation Details'!$A$1:$R$2344,18,0)</f>
        <v>39.9130550918197</v>
      </c>
    </row>
    <row r="1418" spans="1:17" x14ac:dyDescent="0.25">
      <c r="A1418" s="27" t="s">
        <v>2834</v>
      </c>
      <c r="B1418" s="27" t="str">
        <f>VLOOKUP(A1418,'Customer Name'!A1417:E3752,4,0)</f>
        <v>Lindsay M</v>
      </c>
      <c r="C1418" s="27">
        <f>VLOOKUP(A1418,Table7[#All],2,0)</f>
        <v>39.43</v>
      </c>
      <c r="D1418" s="27">
        <f>VLOOKUP(A1418,Table7[#All],3,0)</f>
        <v>6.1</v>
      </c>
      <c r="E1418" s="27" t="str">
        <f>VLOOKUP(A1418,Table7[#All],4,0)</f>
        <v>yes</v>
      </c>
      <c r="F1418" s="27" t="str">
        <f>VLOOKUP(A1418,Table7[#All],5,0)</f>
        <v>No</v>
      </c>
      <c r="G1418" s="27" t="str">
        <f>VLOOKUP(A1418,Table7[#All],6,0)</f>
        <v>Yes</v>
      </c>
      <c r="H1418" s="27">
        <f>VLOOKUP(A1418,'Medical Examination'!A1417:M3752,11,0)</f>
        <v>1</v>
      </c>
      <c r="I1418" s="27" t="str">
        <f>VLOOKUP(A1418,'Medical Examination'!A1417:M3752,10,0)</f>
        <v>No</v>
      </c>
      <c r="J1418" s="27" t="str">
        <f>VLOOKUP(A1418,'Medical Examination'!A1417:M3752,12,0)</f>
        <v>Obesity</v>
      </c>
      <c r="K1418" s="27" t="str">
        <f>VLOOKUP(A1418,'Medical Examination'!A1417:M3752,13,0)</f>
        <v>Prediabetes</v>
      </c>
      <c r="L1418" s="27" t="str">
        <f>VLOOKUP(A1418,'Hospitalisation Details'!A247:R2590,17,0)</f>
        <v>28-Oct-1997</v>
      </c>
      <c r="M1418" s="28">
        <f>VLOOKUP(A1418,'Hospitalisation Details'!$A$1:$R$2344,6,0)</f>
        <v>7504.3</v>
      </c>
      <c r="N1418" s="27" t="str">
        <f>VLOOKUP(A1418,'Hospitalisation Details'!$A$1:$R$2344,14,0)</f>
        <v>tier - 2</v>
      </c>
      <c r="O1418" s="27" t="str">
        <f>VLOOKUP(A1418,'Hospitalisation Details'!$A$1:$R$2344,15,0)</f>
        <v>tier - 1</v>
      </c>
      <c r="P1418" s="27" t="str">
        <f>VLOOKUP(A1418,'Hospitalisation Details'!$A$1:$R$2344,16,0)</f>
        <v>R1012</v>
      </c>
      <c r="Q1418" s="38">
        <f>VLOOKUP(A1418,'Hospitalisation Details'!$A$1:$R$2344,18,0)</f>
        <v>25.611804076665653</v>
      </c>
    </row>
    <row r="1419" spans="1:17" x14ac:dyDescent="0.25">
      <c r="A1419" s="27" t="s">
        <v>2836</v>
      </c>
      <c r="B1419" s="27" t="str">
        <f>VLOOKUP(A1419,'Customer Name'!A1418:E3753,4,0)</f>
        <v>.  Amanda</v>
      </c>
      <c r="C1419" s="27">
        <f>VLOOKUP(A1419,Table7[#All],2,0)</f>
        <v>27.34</v>
      </c>
      <c r="D1419" s="27">
        <f>VLOOKUP(A1419,Table7[#All],3,0)</f>
        <v>5.19</v>
      </c>
      <c r="E1419" s="27" t="str">
        <f>VLOOKUP(A1419,Table7[#All],4,0)</f>
        <v>yes</v>
      </c>
      <c r="F1419" s="27" t="str">
        <f>VLOOKUP(A1419,Table7[#All],5,0)</f>
        <v>No</v>
      </c>
      <c r="G1419" s="27" t="str">
        <f>VLOOKUP(A1419,Table7[#All],6,0)</f>
        <v>No</v>
      </c>
      <c r="H1419" s="27">
        <f>VLOOKUP(A1419,'Medical Examination'!A1418:M3753,11,0)</f>
        <v>1</v>
      </c>
      <c r="I1419" s="27" t="str">
        <f>VLOOKUP(A1419,'Medical Examination'!A1418:M3753,10,0)</f>
        <v>No</v>
      </c>
      <c r="J1419" s="27" t="str">
        <f>VLOOKUP(A1419,'Medical Examination'!A1418:M3753,12,0)</f>
        <v>Overweight</v>
      </c>
      <c r="K1419" s="27" t="str">
        <f>VLOOKUP(A1419,'Medical Examination'!A1418:M3753,13,0)</f>
        <v>Normal</v>
      </c>
      <c r="L1419" s="27" t="str">
        <f>VLOOKUP(A1419,'Hospitalisation Details'!A248:R2591,17,0)</f>
        <v>15-Dec-1988</v>
      </c>
      <c r="M1419" s="28">
        <f>VLOOKUP(A1419,'Hospitalisation Details'!$A$1:$R$2344,6,0)</f>
        <v>7494.63</v>
      </c>
      <c r="N1419" s="27" t="str">
        <f>VLOOKUP(A1419,'Hospitalisation Details'!$A$1:$R$2344,14,0)</f>
        <v>tier - 2</v>
      </c>
      <c r="O1419" s="27" t="str">
        <f>VLOOKUP(A1419,'Hospitalisation Details'!$A$1:$R$2344,15,0)</f>
        <v>tier - 3</v>
      </c>
      <c r="P1419" s="27" t="str">
        <f>VLOOKUP(A1419,'Hospitalisation Details'!$A$1:$R$2344,16,0)</f>
        <v>R1025</v>
      </c>
      <c r="Q1419" s="38">
        <f>VLOOKUP(A1419,'Hospitalisation Details'!$A$1:$R$2344,18,0)</f>
        <v>34.477754962354553</v>
      </c>
    </row>
    <row r="1420" spans="1:17" x14ac:dyDescent="0.25">
      <c r="A1420" s="27" t="s">
        <v>2838</v>
      </c>
      <c r="B1420" s="27" t="str">
        <f>VLOOKUP(A1420,'Customer Name'!A1419:E3754,4,0)</f>
        <v>James</v>
      </c>
      <c r="C1420" s="27">
        <f>VLOOKUP(A1420,Table7[#All],2,0)</f>
        <v>39.01</v>
      </c>
      <c r="D1420" s="27">
        <f>VLOOKUP(A1420,Table7[#All],3,0)</f>
        <v>5.37</v>
      </c>
      <c r="E1420" s="27" t="str">
        <f>VLOOKUP(A1420,Table7[#All],4,0)</f>
        <v>yes</v>
      </c>
      <c r="F1420" s="27" t="str">
        <f>VLOOKUP(A1420,Table7[#All],5,0)</f>
        <v>No</v>
      </c>
      <c r="G1420" s="27" t="str">
        <f>VLOOKUP(A1420,Table7[#All],6,0)</f>
        <v>No</v>
      </c>
      <c r="H1420" s="27">
        <f>VLOOKUP(A1420,'Medical Examination'!A1419:M3754,11,0)</f>
        <v>0</v>
      </c>
      <c r="I1420" s="27" t="str">
        <f>VLOOKUP(A1420,'Medical Examination'!A1419:M3754,10,0)</f>
        <v>No</v>
      </c>
      <c r="J1420" s="27" t="str">
        <f>VLOOKUP(A1420,'Medical Examination'!A1419:M3754,12,0)</f>
        <v>Obesity</v>
      </c>
      <c r="K1420" s="27" t="str">
        <f>VLOOKUP(A1420,'Medical Examination'!A1419:M3754,13,0)</f>
        <v>Normal</v>
      </c>
      <c r="L1420" s="27" t="str">
        <f>VLOOKUP(A1420,'Hospitalisation Details'!A249:R2592,17,0)</f>
        <v>14-Jun-1996</v>
      </c>
      <c r="M1420" s="28">
        <f>VLOOKUP(A1420,'Hospitalisation Details'!$A$1:$R$2344,6,0)</f>
        <v>7487.38</v>
      </c>
      <c r="N1420" s="27" t="str">
        <f>VLOOKUP(A1420,'Hospitalisation Details'!$A$1:$R$2344,14,0)</f>
        <v>tier - 2</v>
      </c>
      <c r="O1420" s="27" t="str">
        <f>VLOOKUP(A1420,'Hospitalisation Details'!$A$1:$R$2344,15,0)</f>
        <v>tier - 3</v>
      </c>
      <c r="P1420" s="27" t="str">
        <f>VLOOKUP(A1420,'Hospitalisation Details'!$A$1:$R$2344,16,0)</f>
        <v>R1012</v>
      </c>
      <c r="Q1420" s="38">
        <f>VLOOKUP(A1420,'Hospitalisation Details'!$A$1:$R$2344,18,0)</f>
        <v>26.981519507186857</v>
      </c>
    </row>
    <row r="1421" spans="1:17" x14ac:dyDescent="0.25">
      <c r="A1421" s="27" t="s">
        <v>2840</v>
      </c>
      <c r="B1421" s="27" t="str">
        <f>VLOOKUP(A1421,'Customer Name'!A1420:E3755,4,0)</f>
        <v>Samuel H.</v>
      </c>
      <c r="C1421" s="27">
        <f>VLOOKUP(A1421,Table7[#All],2,0)</f>
        <v>18.989999999999998</v>
      </c>
      <c r="D1421" s="27">
        <f>VLOOKUP(A1421,Table7[#All],3,0)</f>
        <v>10.82</v>
      </c>
      <c r="E1421" s="27" t="str">
        <f>VLOOKUP(A1421,Table7[#All],4,0)</f>
        <v>yes</v>
      </c>
      <c r="F1421" s="27" t="str">
        <f>VLOOKUP(A1421,Table7[#All],5,0)</f>
        <v>No</v>
      </c>
      <c r="G1421" s="27" t="str">
        <f>VLOOKUP(A1421,Table7[#All],6,0)</f>
        <v>No</v>
      </c>
      <c r="H1421" s="27">
        <f>VLOOKUP(A1421,'Medical Examination'!A1420:M3755,11,0)</f>
        <v>0</v>
      </c>
      <c r="I1421" s="27" t="str">
        <f>VLOOKUP(A1421,'Medical Examination'!A1420:M3755,10,0)</f>
        <v>No</v>
      </c>
      <c r="J1421" s="27" t="str">
        <f>VLOOKUP(A1421,'Medical Examination'!A1420:M3755,12,0)</f>
        <v>Normal Weight</v>
      </c>
      <c r="K1421" s="27" t="str">
        <f>VLOOKUP(A1421,'Medical Examination'!A1420:M3755,13,0)</f>
        <v>Diabetes</v>
      </c>
      <c r="L1421" s="27" t="str">
        <f>VLOOKUP(A1421,'Hospitalisation Details'!A250:R2593,17,0)</f>
        <v>4-Aug-1967</v>
      </c>
      <c r="M1421" s="28">
        <f>VLOOKUP(A1421,'Hospitalisation Details'!$A$1:$R$2344,6,0)</f>
        <v>7463.51</v>
      </c>
      <c r="N1421" s="27" t="str">
        <f>VLOOKUP(A1421,'Hospitalisation Details'!$A$1:$R$2344,14,0)</f>
        <v>tier - 3</v>
      </c>
      <c r="O1421" s="27" t="str">
        <f>VLOOKUP(A1421,'Hospitalisation Details'!$A$1:$R$2344,15,0)</f>
        <v>tier - 3</v>
      </c>
      <c r="P1421" s="27" t="str">
        <f>VLOOKUP(A1421,'Hospitalisation Details'!$A$1:$R$2344,16,0)</f>
        <v>R1013</v>
      </c>
      <c r="Q1421" s="38">
        <f>VLOOKUP(A1421,'Hospitalisation Details'!$A$1:$R$2344,18,0)</f>
        <v>55.84461309380854</v>
      </c>
    </row>
    <row r="1422" spans="1:17" x14ac:dyDescent="0.25">
      <c r="A1422" s="27" t="s">
        <v>2842</v>
      </c>
      <c r="B1422" s="27" t="str">
        <f>VLOOKUP(A1422,'Customer Name'!A1421:E3756,4,0)</f>
        <v>Jenni</v>
      </c>
      <c r="C1422" s="27">
        <f>VLOOKUP(A1422,Table7[#All],2,0)</f>
        <v>42.3</v>
      </c>
      <c r="D1422" s="27">
        <f>VLOOKUP(A1422,Table7[#All],3,0)</f>
        <v>6.06</v>
      </c>
      <c r="E1422" s="27" t="str">
        <f>VLOOKUP(A1422,Table7[#All],4,0)</f>
        <v>yes</v>
      </c>
      <c r="F1422" s="27" t="str">
        <f>VLOOKUP(A1422,Table7[#All],5,0)</f>
        <v>No</v>
      </c>
      <c r="G1422" s="27" t="str">
        <f>VLOOKUP(A1422,Table7[#All],6,0)</f>
        <v>No</v>
      </c>
      <c r="H1422" s="27">
        <f>VLOOKUP(A1422,'Medical Examination'!A1421:M3756,11,0)</f>
        <v>0</v>
      </c>
      <c r="I1422" s="27" t="str">
        <f>VLOOKUP(A1422,'Medical Examination'!A1421:M3756,10,0)</f>
        <v>No</v>
      </c>
      <c r="J1422" s="27" t="str">
        <f>VLOOKUP(A1422,'Medical Examination'!A1421:M3756,12,0)</f>
        <v>Obesity</v>
      </c>
      <c r="K1422" s="27" t="str">
        <f>VLOOKUP(A1422,'Medical Examination'!A1421:M3756,13,0)</f>
        <v>Prediabetes</v>
      </c>
      <c r="L1422" s="27" t="str">
        <f>VLOOKUP(A1422,'Hospitalisation Details'!A251:R2594,17,0)</f>
        <v>1-Jun-2001</v>
      </c>
      <c r="M1422" s="28">
        <f>VLOOKUP(A1422,'Hospitalisation Details'!$A$1:$R$2344,6,0)</f>
        <v>7450.36</v>
      </c>
      <c r="N1422" s="27" t="str">
        <f>VLOOKUP(A1422,'Hospitalisation Details'!$A$1:$R$2344,14,0)</f>
        <v>tier - 2</v>
      </c>
      <c r="O1422" s="27" t="str">
        <f>VLOOKUP(A1422,'Hospitalisation Details'!$A$1:$R$2344,15,0)</f>
        <v>tier - 2</v>
      </c>
      <c r="P1422" s="27" t="str">
        <f>VLOOKUP(A1422,'Hospitalisation Details'!$A$1:$R$2344,16,0)</f>
        <v>R1012</v>
      </c>
      <c r="Q1422" s="38">
        <f>VLOOKUP(A1422,'Hospitalisation Details'!$A$1:$R$2344,18,0)</f>
        <v>22.019761904761907</v>
      </c>
    </row>
    <row r="1423" spans="1:17" x14ac:dyDescent="0.25">
      <c r="A1423" s="27" t="s">
        <v>2844</v>
      </c>
      <c r="B1423" s="27" t="str">
        <f>VLOOKUP(A1423,'Customer Name'!A1422:E3757,4,0)</f>
        <v>Estuardo F</v>
      </c>
      <c r="C1423" s="27">
        <f>VLOOKUP(A1423,Table7[#All],2,0)</f>
        <v>39.805</v>
      </c>
      <c r="D1423" s="27">
        <f>VLOOKUP(A1423,Table7[#All],3,0)</f>
        <v>5.91</v>
      </c>
      <c r="E1423" s="27" t="str">
        <f>VLOOKUP(A1423,Table7[#All],4,0)</f>
        <v>No</v>
      </c>
      <c r="F1423" s="27" t="str">
        <f>VLOOKUP(A1423,Table7[#All],5,0)</f>
        <v>No</v>
      </c>
      <c r="G1423" s="27" t="str">
        <f>VLOOKUP(A1423,Table7[#All],6,0)</f>
        <v>No</v>
      </c>
      <c r="H1423" s="27">
        <f>VLOOKUP(A1423,'Medical Examination'!A1422:M3757,11,0)</f>
        <v>0</v>
      </c>
      <c r="I1423" s="27" t="str">
        <f>VLOOKUP(A1423,'Medical Examination'!A1422:M3757,10,0)</f>
        <v>No</v>
      </c>
      <c r="J1423" s="27" t="str">
        <f>VLOOKUP(A1423,'Medical Examination'!A1422:M3757,12,0)</f>
        <v>Obesity</v>
      </c>
      <c r="K1423" s="27" t="str">
        <f>VLOOKUP(A1423,'Medical Examination'!A1422:M3757,13,0)</f>
        <v>Prediabetes</v>
      </c>
      <c r="L1423" s="27" t="str">
        <f>VLOOKUP(A1423,'Hospitalisation Details'!A252:R2595,17,0)</f>
        <v>30-Sep-1977</v>
      </c>
      <c r="M1423" s="28">
        <f>VLOOKUP(A1423,'Hospitalisation Details'!$A$1:$R$2344,6,0)</f>
        <v>7448.4</v>
      </c>
      <c r="N1423" s="27" t="str">
        <f>VLOOKUP(A1423,'Hospitalisation Details'!$A$1:$R$2344,14,0)</f>
        <v>tier - 3</v>
      </c>
      <c r="O1423" s="27" t="str">
        <f>VLOOKUP(A1423,'Hospitalisation Details'!$A$1:$R$2344,15,0)</f>
        <v>tier - 3</v>
      </c>
      <c r="P1423" s="27" t="str">
        <f>VLOOKUP(A1423,'Hospitalisation Details'!$A$1:$R$2344,16,0)</f>
        <v>R1017</v>
      </c>
      <c r="Q1423" s="38">
        <f>VLOOKUP(A1423,'Hospitalisation Details'!$A$1:$R$2344,18,0)</f>
        <v>45.688512175230102</v>
      </c>
    </row>
    <row r="1424" spans="1:17" x14ac:dyDescent="0.25">
      <c r="A1424" s="27" t="s">
        <v>2846</v>
      </c>
      <c r="B1424" s="27" t="str">
        <f>VLOOKUP(A1424,'Customer Name'!A1423:E3758,4,0)</f>
        <v>Brett</v>
      </c>
      <c r="C1424" s="27">
        <f>VLOOKUP(A1424,Table7[#All],2,0)</f>
        <v>33.700000000000003</v>
      </c>
      <c r="D1424" s="27">
        <f>VLOOKUP(A1424,Table7[#All],3,0)</f>
        <v>5.87</v>
      </c>
      <c r="E1424" s="27" t="str">
        <f>VLOOKUP(A1424,Table7[#All],4,0)</f>
        <v>No</v>
      </c>
      <c r="F1424" s="27" t="str">
        <f>VLOOKUP(A1424,Table7[#All],5,0)</f>
        <v>No</v>
      </c>
      <c r="G1424" s="27" t="str">
        <f>VLOOKUP(A1424,Table7[#All],6,0)</f>
        <v>No</v>
      </c>
      <c r="H1424" s="27">
        <f>VLOOKUP(A1424,'Medical Examination'!A1423:M3758,11,0)</f>
        <v>0</v>
      </c>
      <c r="I1424" s="27" t="str">
        <f>VLOOKUP(A1424,'Medical Examination'!A1423:M3758,10,0)</f>
        <v>No</v>
      </c>
      <c r="J1424" s="27" t="str">
        <f>VLOOKUP(A1424,'Medical Examination'!A1423:M3758,12,0)</f>
        <v>Obesity</v>
      </c>
      <c r="K1424" s="27" t="str">
        <f>VLOOKUP(A1424,'Medical Examination'!A1423:M3758,13,0)</f>
        <v>Prediabetes</v>
      </c>
      <c r="L1424" s="27" t="str">
        <f>VLOOKUP(A1424,'Hospitalisation Details'!A253:R2596,17,0)</f>
        <v>25-Sep-1977</v>
      </c>
      <c r="M1424" s="28">
        <f>VLOOKUP(A1424,'Hospitalisation Details'!$A$1:$R$2344,6,0)</f>
        <v>7445.92</v>
      </c>
      <c r="N1424" s="27" t="str">
        <f>VLOOKUP(A1424,'Hospitalisation Details'!$A$1:$R$2344,14,0)</f>
        <v>tier - 3</v>
      </c>
      <c r="O1424" s="27" t="str">
        <f>VLOOKUP(A1424,'Hospitalisation Details'!$A$1:$R$2344,15,0)</f>
        <v>tier - 1</v>
      </c>
      <c r="P1424" s="27" t="str">
        <f>VLOOKUP(A1424,'Hospitalisation Details'!$A$1:$R$2344,16,0)</f>
        <v>R1011</v>
      </c>
      <c r="Q1424" s="38">
        <f>VLOOKUP(A1424,'Hospitalisation Details'!$A$1:$R$2344,18,0)</f>
        <v>45.702202027263191</v>
      </c>
    </row>
    <row r="1425" spans="1:17" x14ac:dyDescent="0.25">
      <c r="A1425" s="27" t="s">
        <v>2848</v>
      </c>
      <c r="B1425" s="27" t="str">
        <f>VLOOKUP(A1425,'Customer Name'!A1424:E3759,4,0)</f>
        <v>Sharon E.</v>
      </c>
      <c r="C1425" s="27">
        <f>VLOOKUP(A1425,Table7[#All],2,0)</f>
        <v>36.195</v>
      </c>
      <c r="D1425" s="27">
        <f>VLOOKUP(A1425,Table7[#All],3,0)</f>
        <v>6.22</v>
      </c>
      <c r="E1425" s="27" t="str">
        <f>VLOOKUP(A1425,Table7[#All],4,0)</f>
        <v>No</v>
      </c>
      <c r="F1425" s="27" t="str">
        <f>VLOOKUP(A1425,Table7[#All],5,0)</f>
        <v>No</v>
      </c>
      <c r="G1425" s="27" t="str">
        <f>VLOOKUP(A1425,Table7[#All],6,0)</f>
        <v>No</v>
      </c>
      <c r="H1425" s="27">
        <f>VLOOKUP(A1425,'Medical Examination'!A1424:M3759,11,0)</f>
        <v>0</v>
      </c>
      <c r="I1425" s="27" t="str">
        <f>VLOOKUP(A1425,'Medical Examination'!A1424:M3759,10,0)</f>
        <v>No</v>
      </c>
      <c r="J1425" s="27" t="str">
        <f>VLOOKUP(A1425,'Medical Examination'!A1424:M3759,12,0)</f>
        <v>Obesity</v>
      </c>
      <c r="K1425" s="27" t="str">
        <f>VLOOKUP(A1425,'Medical Examination'!A1424:M3759,13,0)</f>
        <v>Prediabetes</v>
      </c>
      <c r="L1425" s="27" t="str">
        <f>VLOOKUP(A1425,'Hospitalisation Details'!A254:R2597,17,0)</f>
        <v>7-Jul-1980</v>
      </c>
      <c r="M1425" s="28">
        <f>VLOOKUP(A1425,'Hospitalisation Details'!$A$1:$R$2344,6,0)</f>
        <v>7443.64</v>
      </c>
      <c r="N1425" s="27" t="str">
        <f>VLOOKUP(A1425,'Hospitalisation Details'!$A$1:$R$2344,14,0)</f>
        <v>tier - 2</v>
      </c>
      <c r="O1425" s="27" t="str">
        <f>VLOOKUP(A1425,'Hospitalisation Details'!$A$1:$R$2344,15,0)</f>
        <v>tier - 3</v>
      </c>
      <c r="P1425" s="27" t="str">
        <f>VLOOKUP(A1425,'Hospitalisation Details'!$A$1:$R$2344,16,0)</f>
        <v>R1012</v>
      </c>
      <c r="Q1425" s="38">
        <f>VLOOKUP(A1425,'Hospitalisation Details'!$A$1:$R$2344,18,0)</f>
        <v>42.918548939082818</v>
      </c>
    </row>
    <row r="1426" spans="1:17" x14ac:dyDescent="0.25">
      <c r="A1426" s="27" t="s">
        <v>2850</v>
      </c>
      <c r="B1426" s="27" t="str">
        <f>VLOOKUP(A1426,'Customer Name'!A1425:E3760,4,0)</f>
        <v>Jacob W√¶ver</v>
      </c>
      <c r="C1426" s="27">
        <f>VLOOKUP(A1426,Table7[#All],2,0)</f>
        <v>32.6</v>
      </c>
      <c r="D1426" s="27">
        <f>VLOOKUP(A1426,Table7[#All],3,0)</f>
        <v>5.73</v>
      </c>
      <c r="E1426" s="27" t="str">
        <f>VLOOKUP(A1426,Table7[#All],4,0)</f>
        <v>No</v>
      </c>
      <c r="F1426" s="27" t="str">
        <f>VLOOKUP(A1426,Table7[#All],5,0)</f>
        <v>No</v>
      </c>
      <c r="G1426" s="27" t="str">
        <f>VLOOKUP(A1426,Table7[#All],6,0)</f>
        <v>Yes</v>
      </c>
      <c r="H1426" s="27">
        <f>VLOOKUP(A1426,'Medical Examination'!A1425:M3760,11,0)</f>
        <v>1</v>
      </c>
      <c r="I1426" s="27" t="str">
        <f>VLOOKUP(A1426,'Medical Examination'!A1425:M3760,10,0)</f>
        <v>No</v>
      </c>
      <c r="J1426" s="27" t="str">
        <f>VLOOKUP(A1426,'Medical Examination'!A1425:M3760,12,0)</f>
        <v>Obesity</v>
      </c>
      <c r="K1426" s="27" t="str">
        <f>VLOOKUP(A1426,'Medical Examination'!A1425:M3760,13,0)</f>
        <v>Prediabetes</v>
      </c>
      <c r="L1426" s="27" t="str">
        <f>VLOOKUP(A1426,'Hospitalisation Details'!A255:R2598,17,0)</f>
        <v>1-Sep-1979</v>
      </c>
      <c r="M1426" s="28">
        <f>VLOOKUP(A1426,'Hospitalisation Details'!$A$1:$R$2344,6,0)</f>
        <v>7441.5</v>
      </c>
      <c r="N1426" s="27" t="str">
        <f>VLOOKUP(A1426,'Hospitalisation Details'!$A$1:$R$2344,14,0)</f>
        <v>tier - 3</v>
      </c>
      <c r="O1426" s="27" t="str">
        <f>VLOOKUP(A1426,'Hospitalisation Details'!$A$1:$R$2344,15,0)</f>
        <v>tier - 2</v>
      </c>
      <c r="P1426" s="27" t="str">
        <f>VLOOKUP(A1426,'Hospitalisation Details'!$A$1:$R$2344,16,0)</f>
        <v>R1011</v>
      </c>
      <c r="Q1426" s="38">
        <f>VLOOKUP(A1426,'Hospitalisation Details'!$A$1:$R$2344,18,0)</f>
        <v>43.767948405938185</v>
      </c>
    </row>
    <row r="1427" spans="1:17" x14ac:dyDescent="0.25">
      <c r="A1427" s="27" t="s">
        <v>2852</v>
      </c>
      <c r="B1427" s="27" t="str">
        <f>VLOOKUP(A1427,'Customer Name'!A1426:E3761,4,0)</f>
        <v>Scott</v>
      </c>
      <c r="C1427" s="27">
        <f>VLOOKUP(A1427,Table7[#All],2,0)</f>
        <v>30.2</v>
      </c>
      <c r="D1427" s="27">
        <f>VLOOKUP(A1427,Table7[#All],3,0)</f>
        <v>5.7</v>
      </c>
      <c r="E1427" s="27" t="str">
        <f>VLOOKUP(A1427,Table7[#All],4,0)</f>
        <v>No</v>
      </c>
      <c r="F1427" s="27" t="str">
        <f>VLOOKUP(A1427,Table7[#All],5,0)</f>
        <v>No</v>
      </c>
      <c r="G1427" s="27" t="str">
        <f>VLOOKUP(A1427,Table7[#All],6,0)</f>
        <v>No</v>
      </c>
      <c r="H1427" s="27">
        <f>VLOOKUP(A1427,'Medical Examination'!A1426:M3761,11,0)</f>
        <v>0</v>
      </c>
      <c r="I1427" s="27" t="str">
        <f>VLOOKUP(A1427,'Medical Examination'!A1426:M3761,10,0)</f>
        <v>No</v>
      </c>
      <c r="J1427" s="27" t="str">
        <f>VLOOKUP(A1427,'Medical Examination'!A1426:M3761,12,0)</f>
        <v>Obesity</v>
      </c>
      <c r="K1427" s="27" t="str">
        <f>VLOOKUP(A1427,'Medical Examination'!A1426:M3761,13,0)</f>
        <v>Prediabetes</v>
      </c>
      <c r="L1427" s="27" t="str">
        <f>VLOOKUP(A1427,'Hospitalisation Details'!A256:R2599,17,0)</f>
        <v>25-Aug-1977</v>
      </c>
      <c r="M1427" s="28">
        <f>VLOOKUP(A1427,'Hospitalisation Details'!$A$1:$R$2344,6,0)</f>
        <v>7441.05</v>
      </c>
      <c r="N1427" s="27" t="str">
        <f>VLOOKUP(A1427,'Hospitalisation Details'!$A$1:$R$2344,14,0)</f>
        <v>tier - 3</v>
      </c>
      <c r="O1427" s="27" t="str">
        <f>VLOOKUP(A1427,'Hospitalisation Details'!$A$1:$R$2344,15,0)</f>
        <v>tier - 2</v>
      </c>
      <c r="P1427" s="27" t="str">
        <f>VLOOKUP(A1427,'Hospitalisation Details'!$A$1:$R$2344,16,0)</f>
        <v>R1011</v>
      </c>
      <c r="Q1427" s="38">
        <f>VLOOKUP(A1427,'Hospitalisation Details'!$A$1:$R$2344,18,0)</f>
        <v>45.787079109868344</v>
      </c>
    </row>
    <row r="1428" spans="1:17" x14ac:dyDescent="0.25">
      <c r="A1428" s="27" t="s">
        <v>2854</v>
      </c>
      <c r="B1428" s="27" t="str">
        <f>VLOOKUP(A1428,'Customer Name'!A1427:E3762,4,0)</f>
        <v>Brooke S.</v>
      </c>
      <c r="C1428" s="27">
        <f>VLOOKUP(A1428,Table7[#All],2,0)</f>
        <v>27.645</v>
      </c>
      <c r="D1428" s="27">
        <f>VLOOKUP(A1428,Table7[#All],3,0)</f>
        <v>9.91</v>
      </c>
      <c r="E1428" s="27" t="str">
        <f>VLOOKUP(A1428,Table7[#All],4,0)</f>
        <v>No</v>
      </c>
      <c r="F1428" s="27" t="str">
        <f>VLOOKUP(A1428,Table7[#All],5,0)</f>
        <v>No</v>
      </c>
      <c r="G1428" s="27" t="str">
        <f>VLOOKUP(A1428,Table7[#All],6,0)</f>
        <v>No</v>
      </c>
      <c r="H1428" s="27">
        <f>VLOOKUP(A1428,'Medical Examination'!A1427:M3762,11,0)</f>
        <v>0</v>
      </c>
      <c r="I1428" s="27" t="str">
        <f>VLOOKUP(A1428,'Medical Examination'!A1427:M3762,10,0)</f>
        <v>No</v>
      </c>
      <c r="J1428" s="27" t="str">
        <f>VLOOKUP(A1428,'Medical Examination'!A1427:M3762,12,0)</f>
        <v>Overweight</v>
      </c>
      <c r="K1428" s="27" t="str">
        <f>VLOOKUP(A1428,'Medical Examination'!A1427:M3762,13,0)</f>
        <v>Diabetes</v>
      </c>
      <c r="L1428" s="27" t="str">
        <f>VLOOKUP(A1428,'Hospitalisation Details'!A257:R2600,17,0)</f>
        <v>2-Dec-1978</v>
      </c>
      <c r="M1428" s="28">
        <f>VLOOKUP(A1428,'Hospitalisation Details'!$A$1:$R$2344,6,0)</f>
        <v>7421.19</v>
      </c>
      <c r="N1428" s="27" t="str">
        <f>VLOOKUP(A1428,'Hospitalisation Details'!$A$1:$R$2344,14,0)</f>
        <v>tier - 2</v>
      </c>
      <c r="O1428" s="27" t="str">
        <f>VLOOKUP(A1428,'Hospitalisation Details'!$A$1:$R$2344,15,0)</f>
        <v>tier - 3</v>
      </c>
      <c r="P1428" s="27" t="str">
        <f>VLOOKUP(A1428,'Hospitalisation Details'!$A$1:$R$2344,16,0)</f>
        <v>R1012</v>
      </c>
      <c r="Q1428" s="38">
        <f>VLOOKUP(A1428,'Hospitalisation Details'!$A$1:$R$2344,18,0)</f>
        <v>44.516040711862388</v>
      </c>
    </row>
    <row r="1429" spans="1:17" x14ac:dyDescent="0.25">
      <c r="A1429" s="27" t="s">
        <v>2856</v>
      </c>
      <c r="B1429" s="27" t="str">
        <f>VLOOKUP(A1429,'Customer Name'!A1428:E3763,4,0)</f>
        <v>Kaye A.</v>
      </c>
      <c r="C1429" s="27">
        <f>VLOOKUP(A1429,Table7[#All],2,0)</f>
        <v>26.41</v>
      </c>
      <c r="D1429" s="27">
        <f>VLOOKUP(A1429,Table7[#All],3,0)</f>
        <v>11.4</v>
      </c>
      <c r="E1429" s="27" t="str">
        <f>VLOOKUP(A1429,Table7[#All],4,0)</f>
        <v>No</v>
      </c>
      <c r="F1429" s="27" t="str">
        <f>VLOOKUP(A1429,Table7[#All],5,0)</f>
        <v>No</v>
      </c>
      <c r="G1429" s="27" t="str">
        <f>VLOOKUP(A1429,Table7[#All],6,0)</f>
        <v>No</v>
      </c>
      <c r="H1429" s="27">
        <f>VLOOKUP(A1429,'Medical Examination'!A1428:M3763,11,0)</f>
        <v>0</v>
      </c>
      <c r="I1429" s="27" t="str">
        <f>VLOOKUP(A1429,'Medical Examination'!A1428:M3763,10,0)</f>
        <v>No</v>
      </c>
      <c r="J1429" s="27" t="str">
        <f>VLOOKUP(A1429,'Medical Examination'!A1428:M3763,12,0)</f>
        <v>Overweight</v>
      </c>
      <c r="K1429" s="27" t="str">
        <f>VLOOKUP(A1429,'Medical Examination'!A1428:M3763,13,0)</f>
        <v>Diabetes</v>
      </c>
      <c r="L1429" s="27" t="str">
        <f>VLOOKUP(A1429,'Hospitalisation Details'!A258:R2601,17,0)</f>
        <v>12-Nov-1978</v>
      </c>
      <c r="M1429" s="28">
        <f>VLOOKUP(A1429,'Hospitalisation Details'!$A$1:$R$2344,6,0)</f>
        <v>7419.48</v>
      </c>
      <c r="N1429" s="27" t="str">
        <f>VLOOKUP(A1429,'Hospitalisation Details'!$A$1:$R$2344,14,0)</f>
        <v>tier - 2</v>
      </c>
      <c r="O1429" s="27" t="str">
        <f>VLOOKUP(A1429,'Hospitalisation Details'!$A$1:$R$2344,15,0)</f>
        <v>tier - 2</v>
      </c>
      <c r="P1429" s="27" t="str">
        <f>VLOOKUP(A1429,'Hospitalisation Details'!$A$1:$R$2344,16,0)</f>
        <v>R1012</v>
      </c>
      <c r="Q1429" s="38">
        <f>VLOOKUP(A1429,'Hospitalisation Details'!$A$1:$R$2344,18,0)</f>
        <v>44.570799357181116</v>
      </c>
    </row>
    <row r="1430" spans="1:17" x14ac:dyDescent="0.25">
      <c r="A1430" s="27" t="s">
        <v>2858</v>
      </c>
      <c r="B1430" s="27" t="str">
        <f>VLOOKUP(A1430,'Customer Name'!A1429:E3764,4,0)</f>
        <v>Carolyn</v>
      </c>
      <c r="C1430" s="27">
        <f>VLOOKUP(A1430,Table7[#All],2,0)</f>
        <v>34.1</v>
      </c>
      <c r="D1430" s="27">
        <f>VLOOKUP(A1430,Table7[#All],3,0)</f>
        <v>6.29</v>
      </c>
      <c r="E1430" s="27" t="str">
        <f>VLOOKUP(A1430,Table7[#All],4,0)</f>
        <v>yes</v>
      </c>
      <c r="F1430" s="27" t="str">
        <f>VLOOKUP(A1430,Table7[#All],5,0)</f>
        <v>No</v>
      </c>
      <c r="G1430" s="27" t="str">
        <f>VLOOKUP(A1430,Table7[#All],6,0)</f>
        <v>Yes</v>
      </c>
      <c r="H1430" s="27">
        <f>VLOOKUP(A1430,'Medical Examination'!A1429:M3764,11,0)</f>
        <v>1</v>
      </c>
      <c r="I1430" s="27" t="str">
        <f>VLOOKUP(A1430,'Medical Examination'!A1429:M3764,10,0)</f>
        <v>No</v>
      </c>
      <c r="J1430" s="27" t="str">
        <f>VLOOKUP(A1430,'Medical Examination'!A1429:M3764,12,0)</f>
        <v>Obesity</v>
      </c>
      <c r="K1430" s="27" t="str">
        <f>VLOOKUP(A1430,'Medical Examination'!A1429:M3764,13,0)</f>
        <v>Prediabetes</v>
      </c>
      <c r="L1430" s="27" t="str">
        <f>VLOOKUP(A1430,'Hospitalisation Details'!A259:R2602,17,0)</f>
        <v>19-Sep-1983</v>
      </c>
      <c r="M1430" s="28">
        <f>VLOOKUP(A1430,'Hospitalisation Details'!$A$1:$R$2344,6,0)</f>
        <v>7418.52</v>
      </c>
      <c r="N1430" s="27" t="str">
        <f>VLOOKUP(A1430,'Hospitalisation Details'!$A$1:$R$2344,14,0)</f>
        <v>tier - 2</v>
      </c>
      <c r="O1430" s="27" t="str">
        <f>VLOOKUP(A1430,'Hospitalisation Details'!$A$1:$R$2344,15,0)</f>
        <v>tier - 2</v>
      </c>
      <c r="P1430" s="27" t="str">
        <f>VLOOKUP(A1430,'Hospitalisation Details'!$A$1:$R$2344,16,0)</f>
        <v>R1011</v>
      </c>
      <c r="Q1430" s="38">
        <f>VLOOKUP(A1430,'Hospitalisation Details'!$A$1:$R$2344,18,0)</f>
        <v>39.718664440734557</v>
      </c>
    </row>
    <row r="1431" spans="1:17" x14ac:dyDescent="0.25">
      <c r="A1431" s="27" t="s">
        <v>2860</v>
      </c>
      <c r="B1431" s="27" t="str">
        <f>VLOOKUP(A1431,'Customer Name'!A1430:E3765,4,0)</f>
        <v>Daniel C.</v>
      </c>
      <c r="C1431" s="27">
        <f>VLOOKUP(A1431,Table7[#All],2,0)</f>
        <v>17.3</v>
      </c>
      <c r="D1431" s="27">
        <f>VLOOKUP(A1431,Table7[#All],3,0)</f>
        <v>9.2799999999999994</v>
      </c>
      <c r="E1431" s="27" t="str">
        <f>VLOOKUP(A1431,Table7[#All],4,0)</f>
        <v>No</v>
      </c>
      <c r="F1431" s="27" t="str">
        <f>VLOOKUP(A1431,Table7[#All],5,0)</f>
        <v>No</v>
      </c>
      <c r="G1431" s="27" t="str">
        <f>VLOOKUP(A1431,Table7[#All],6,0)</f>
        <v>No</v>
      </c>
      <c r="H1431" s="27">
        <f>VLOOKUP(A1431,'Medical Examination'!A1430:M3765,11,0)</f>
        <v>0</v>
      </c>
      <c r="I1431" s="27" t="str">
        <f>VLOOKUP(A1431,'Medical Examination'!A1430:M3765,10,0)</f>
        <v>No</v>
      </c>
      <c r="J1431" s="27" t="str">
        <f>VLOOKUP(A1431,'Medical Examination'!A1430:M3765,12,0)</f>
        <v>Underweight</v>
      </c>
      <c r="K1431" s="27" t="str">
        <f>VLOOKUP(A1431,'Medical Examination'!A1430:M3765,13,0)</f>
        <v>Diabetes</v>
      </c>
      <c r="L1431" s="27" t="str">
        <f>VLOOKUP(A1431,'Hospitalisation Details'!A260:R2603,17,0)</f>
        <v>5-Dec-1965</v>
      </c>
      <c r="M1431" s="28">
        <f>VLOOKUP(A1431,'Hospitalisation Details'!$A$1:$R$2344,6,0)</f>
        <v>7403.98</v>
      </c>
      <c r="N1431" s="27" t="str">
        <f>VLOOKUP(A1431,'Hospitalisation Details'!$A$1:$R$2344,14,0)</f>
        <v>tier - 3</v>
      </c>
      <c r="O1431" s="27" t="str">
        <f>VLOOKUP(A1431,'Hospitalisation Details'!$A$1:$R$2344,15,0)</f>
        <v>tier - 2</v>
      </c>
      <c r="P1431" s="27" t="str">
        <f>VLOOKUP(A1431,'Hospitalisation Details'!$A$1:$R$2344,16,0)</f>
        <v>R1013</v>
      </c>
      <c r="Q1431" s="38">
        <f>VLOOKUP(A1431,'Hospitalisation Details'!$A$1:$R$2344,18,0)</f>
        <v>57.507819388370685</v>
      </c>
    </row>
    <row r="1432" spans="1:17" x14ac:dyDescent="0.25">
      <c r="A1432" s="27" t="s">
        <v>2862</v>
      </c>
      <c r="B1432" s="27" t="str">
        <f>VLOOKUP(A1432,'Customer Name'!A1431:E3766,4,0)</f>
        <v>.  Laurie A</v>
      </c>
      <c r="C1432" s="27">
        <f>VLOOKUP(A1432,Table7[#All],2,0)</f>
        <v>35.020000000000003</v>
      </c>
      <c r="D1432" s="27">
        <f>VLOOKUP(A1432,Table7[#All],3,0)</f>
        <v>4.78</v>
      </c>
      <c r="E1432" s="27" t="str">
        <f>VLOOKUP(A1432,Table7[#All],4,0)</f>
        <v>No</v>
      </c>
      <c r="F1432" s="27" t="str">
        <f>VLOOKUP(A1432,Table7[#All],5,0)</f>
        <v>No</v>
      </c>
      <c r="G1432" s="27" t="str">
        <f>VLOOKUP(A1432,Table7[#All],6,0)</f>
        <v>Yes</v>
      </c>
      <c r="H1432" s="27">
        <f>VLOOKUP(A1432,'Medical Examination'!A1431:M3766,11,0)</f>
        <v>1</v>
      </c>
      <c r="I1432" s="27" t="str">
        <f>VLOOKUP(A1432,'Medical Examination'!A1431:M3766,10,0)</f>
        <v>No</v>
      </c>
      <c r="J1432" s="27" t="str">
        <f>VLOOKUP(A1432,'Medical Examination'!A1431:M3766,12,0)</f>
        <v>Obesity</v>
      </c>
      <c r="K1432" s="27" t="str">
        <f>VLOOKUP(A1432,'Medical Examination'!A1431:M3766,13,0)</f>
        <v>Normal</v>
      </c>
      <c r="L1432" s="27" t="str">
        <f>VLOOKUP(A1432,'Hospitalisation Details'!A261:R2604,17,0)</f>
        <v>22-Jul-1993</v>
      </c>
      <c r="M1432" s="28">
        <f>VLOOKUP(A1432,'Hospitalisation Details'!$A$1:$R$2344,6,0)</f>
        <v>7388.85</v>
      </c>
      <c r="N1432" s="27" t="str">
        <f>VLOOKUP(A1432,'Hospitalisation Details'!$A$1:$R$2344,14,0)</f>
        <v>tier - 2</v>
      </c>
      <c r="O1432" s="27" t="str">
        <f>VLOOKUP(A1432,'Hospitalisation Details'!$A$1:$R$2344,15,0)</f>
        <v>tier - 2</v>
      </c>
      <c r="P1432" s="27" t="str">
        <f>VLOOKUP(A1432,'Hospitalisation Details'!$A$1:$R$2344,16,0)</f>
        <v>R1026</v>
      </c>
      <c r="Q1432" s="38">
        <f>VLOOKUP(A1432,'Hospitalisation Details'!$A$1:$R$2344,18,0)</f>
        <v>29.880144850733085</v>
      </c>
    </row>
    <row r="1433" spans="1:17" x14ac:dyDescent="0.25">
      <c r="A1433" s="27" t="s">
        <v>2864</v>
      </c>
      <c r="B1433" s="27" t="str">
        <f>VLOOKUP(A1433,'Customer Name'!A1432:E3767,4,0)</f>
        <v>Nicole</v>
      </c>
      <c r="C1433" s="27">
        <f>VLOOKUP(A1433,Table7[#All],2,0)</f>
        <v>37.1</v>
      </c>
      <c r="D1433" s="27">
        <f>VLOOKUP(A1433,Table7[#All],3,0)</f>
        <v>8.8699999999999992</v>
      </c>
      <c r="E1433" s="27" t="str">
        <f>VLOOKUP(A1433,Table7[#All],4,0)</f>
        <v>yes</v>
      </c>
      <c r="F1433" s="27" t="str">
        <f>VLOOKUP(A1433,Table7[#All],5,0)</f>
        <v>No</v>
      </c>
      <c r="G1433" s="27" t="str">
        <f>VLOOKUP(A1433,Table7[#All],6,0)</f>
        <v>No</v>
      </c>
      <c r="H1433" s="27">
        <f>VLOOKUP(A1433,'Medical Examination'!A1432:M3767,11,0)</f>
        <v>0</v>
      </c>
      <c r="I1433" s="27" t="str">
        <f>VLOOKUP(A1433,'Medical Examination'!A1432:M3767,10,0)</f>
        <v>No</v>
      </c>
      <c r="J1433" s="27" t="str">
        <f>VLOOKUP(A1433,'Medical Examination'!A1432:M3767,12,0)</f>
        <v>Obesity</v>
      </c>
      <c r="K1433" s="27" t="str">
        <f>VLOOKUP(A1433,'Medical Examination'!A1432:M3767,13,0)</f>
        <v>Diabetes</v>
      </c>
      <c r="L1433" s="27" t="str">
        <f>VLOOKUP(A1433,'Hospitalisation Details'!A262:R2605,17,0)</f>
        <v>24-Nov-1981</v>
      </c>
      <c r="M1433" s="28">
        <f>VLOOKUP(A1433,'Hospitalisation Details'!$A$1:$R$2344,6,0)</f>
        <v>7371.77</v>
      </c>
      <c r="N1433" s="27" t="str">
        <f>VLOOKUP(A1433,'Hospitalisation Details'!$A$1:$R$2344,14,0)</f>
        <v>tier - 2</v>
      </c>
      <c r="O1433" s="27" t="str">
        <f>VLOOKUP(A1433,'Hospitalisation Details'!$A$1:$R$2344,15,0)</f>
        <v>tier - 1</v>
      </c>
      <c r="P1433" s="27" t="str">
        <f>VLOOKUP(A1433,'Hospitalisation Details'!$A$1:$R$2344,16,0)</f>
        <v>R1011</v>
      </c>
      <c r="Q1433" s="38">
        <f>VLOOKUP(A1433,'Hospitalisation Details'!$A$1:$R$2344,18,0)</f>
        <v>41.537917860553961</v>
      </c>
    </row>
    <row r="1434" spans="1:17" x14ac:dyDescent="0.25">
      <c r="A1434" s="27" t="s">
        <v>2866</v>
      </c>
      <c r="B1434" s="27" t="str">
        <f>VLOOKUP(A1434,'Customer Name'!A1433:E3768,4,0)</f>
        <v>Shelby</v>
      </c>
      <c r="C1434" s="27">
        <f>VLOOKUP(A1434,Table7[#All],2,0)</f>
        <v>16.79</v>
      </c>
      <c r="D1434" s="27">
        <f>VLOOKUP(A1434,Table7[#All],3,0)</f>
        <v>11.4</v>
      </c>
      <c r="E1434" s="27" t="str">
        <f>VLOOKUP(A1434,Table7[#All],4,0)</f>
        <v>No</v>
      </c>
      <c r="F1434" s="27" t="str">
        <f>VLOOKUP(A1434,Table7[#All],5,0)</f>
        <v>No</v>
      </c>
      <c r="G1434" s="27" t="str">
        <f>VLOOKUP(A1434,Table7[#All],6,0)</f>
        <v>No</v>
      </c>
      <c r="H1434" s="27">
        <f>VLOOKUP(A1434,'Medical Examination'!A1433:M3768,11,0)</f>
        <v>0</v>
      </c>
      <c r="I1434" s="27" t="str">
        <f>VLOOKUP(A1434,'Medical Examination'!A1433:M3768,10,0)</f>
        <v>No</v>
      </c>
      <c r="J1434" s="27" t="str">
        <f>VLOOKUP(A1434,'Medical Examination'!A1433:M3768,12,0)</f>
        <v>Underweight</v>
      </c>
      <c r="K1434" s="27" t="str">
        <f>VLOOKUP(A1434,'Medical Examination'!A1433:M3768,13,0)</f>
        <v>Diabetes</v>
      </c>
      <c r="L1434" s="27" t="str">
        <f>VLOOKUP(A1434,'Hospitalisation Details'!A263:R2606,17,0)</f>
        <v>9-Dec-1965</v>
      </c>
      <c r="M1434" s="28">
        <f>VLOOKUP(A1434,'Hospitalisation Details'!$A$1:$R$2344,6,0)</f>
        <v>7362.31</v>
      </c>
      <c r="N1434" s="27" t="str">
        <f>VLOOKUP(A1434,'Hospitalisation Details'!$A$1:$R$2344,14,0)</f>
        <v>tier - 3</v>
      </c>
      <c r="O1434" s="27" t="str">
        <f>VLOOKUP(A1434,'Hospitalisation Details'!$A$1:$R$2344,15,0)</f>
        <v>tier - 3</v>
      </c>
      <c r="P1434" s="27" t="str">
        <f>VLOOKUP(A1434,'Hospitalisation Details'!$A$1:$R$2344,16,0)</f>
        <v>R1013</v>
      </c>
      <c r="Q1434" s="38">
        <f>VLOOKUP(A1434,'Hospitalisation Details'!$A$1:$R$2344,18,0)</f>
        <v>57.496867604065152</v>
      </c>
    </row>
    <row r="1435" spans="1:17" x14ac:dyDescent="0.25">
      <c r="A1435" s="27" t="s">
        <v>2868</v>
      </c>
      <c r="B1435" s="27" t="str">
        <f>VLOOKUP(A1435,'Customer Name'!A1434:E3769,4,0)</f>
        <v>Allison</v>
      </c>
      <c r="C1435" s="27">
        <f>VLOOKUP(A1435,Table7[#All],2,0)</f>
        <v>31.635000000000002</v>
      </c>
      <c r="D1435" s="27">
        <f>VLOOKUP(A1435,Table7[#All],3,0)</f>
        <v>9.1300000000000008</v>
      </c>
      <c r="E1435" s="27" t="str">
        <f>VLOOKUP(A1435,Table7[#All],4,0)</f>
        <v>yes</v>
      </c>
      <c r="F1435" s="27" t="str">
        <f>VLOOKUP(A1435,Table7[#All],5,0)</f>
        <v>No</v>
      </c>
      <c r="G1435" s="27" t="str">
        <f>VLOOKUP(A1435,Table7[#All],6,0)</f>
        <v>No</v>
      </c>
      <c r="H1435" s="27">
        <f>VLOOKUP(A1435,'Medical Examination'!A1434:M3769,11,0)</f>
        <v>0</v>
      </c>
      <c r="I1435" s="27" t="str">
        <f>VLOOKUP(A1435,'Medical Examination'!A1434:M3769,10,0)</f>
        <v>No</v>
      </c>
      <c r="J1435" s="27" t="str">
        <f>VLOOKUP(A1435,'Medical Examination'!A1434:M3769,12,0)</f>
        <v>Obesity</v>
      </c>
      <c r="K1435" s="27" t="str">
        <f>VLOOKUP(A1435,'Medical Examination'!A1434:M3769,13,0)</f>
        <v>Diabetes</v>
      </c>
      <c r="L1435" s="27" t="str">
        <f>VLOOKUP(A1435,'Hospitalisation Details'!A264:R2607,17,0)</f>
        <v>16-Jul-1981</v>
      </c>
      <c r="M1435" s="28">
        <f>VLOOKUP(A1435,'Hospitalisation Details'!$A$1:$R$2344,6,0)</f>
        <v>7358.18</v>
      </c>
      <c r="N1435" s="27" t="str">
        <f>VLOOKUP(A1435,'Hospitalisation Details'!$A$1:$R$2344,14,0)</f>
        <v>tier - 2</v>
      </c>
      <c r="O1435" s="27" t="str">
        <f>VLOOKUP(A1435,'Hospitalisation Details'!$A$1:$R$2344,15,0)</f>
        <v>tier - 3</v>
      </c>
      <c r="P1435" s="27" t="str">
        <f>VLOOKUP(A1435,'Hospitalisation Details'!$A$1:$R$2344,16,0)</f>
        <v>R1024</v>
      </c>
      <c r="Q1435" s="38">
        <f>VLOOKUP(A1435,'Hospitalisation Details'!$A$1:$R$2344,18,0)</f>
        <v>41.896593441579114</v>
      </c>
    </row>
    <row r="1436" spans="1:17" x14ac:dyDescent="0.25">
      <c r="A1436" s="27" t="s">
        <v>2870</v>
      </c>
      <c r="B1436" s="27" t="str">
        <f>VLOOKUP(A1436,'Customer Name'!A1435:E3770,4,0)</f>
        <v>Leticia</v>
      </c>
      <c r="C1436" s="27">
        <f>VLOOKUP(A1436,Table7[#All],2,0)</f>
        <v>24.19</v>
      </c>
      <c r="D1436" s="27">
        <f>VLOOKUP(A1436,Table7[#All],3,0)</f>
        <v>6.22</v>
      </c>
      <c r="E1436" s="27" t="str">
        <f>VLOOKUP(A1436,Table7[#All],4,0)</f>
        <v>yes</v>
      </c>
      <c r="F1436" s="27" t="str">
        <f>VLOOKUP(A1436,Table7[#All],5,0)</f>
        <v>No</v>
      </c>
      <c r="G1436" s="27" t="str">
        <f>VLOOKUP(A1436,Table7[#All],6,0)</f>
        <v>Yes</v>
      </c>
      <c r="H1436" s="27">
        <f>VLOOKUP(A1436,'Medical Examination'!A1435:M3770,11,0)</f>
        <v>1</v>
      </c>
      <c r="I1436" s="27" t="str">
        <f>VLOOKUP(A1436,'Medical Examination'!A1435:M3770,10,0)</f>
        <v>No</v>
      </c>
      <c r="J1436" s="27" t="str">
        <f>VLOOKUP(A1436,'Medical Examination'!A1435:M3770,12,0)</f>
        <v>Normal Weight</v>
      </c>
      <c r="K1436" s="27" t="str">
        <f>VLOOKUP(A1436,'Medical Examination'!A1435:M3770,13,0)</f>
        <v>Prediabetes</v>
      </c>
      <c r="L1436" s="27" t="str">
        <f>VLOOKUP(A1436,'Hospitalisation Details'!A265:R2608,17,0)</f>
        <v>21-Jun-1983</v>
      </c>
      <c r="M1436" s="28">
        <f>VLOOKUP(A1436,'Hospitalisation Details'!$A$1:$R$2344,6,0)</f>
        <v>7357.49</v>
      </c>
      <c r="N1436" s="27" t="str">
        <f>VLOOKUP(A1436,'Hospitalisation Details'!$A$1:$R$2344,14,0)</f>
        <v>tier - 2</v>
      </c>
      <c r="O1436" s="27" t="str">
        <f>VLOOKUP(A1436,'Hospitalisation Details'!$A$1:$R$2344,15,0)</f>
        <v>tier - 2</v>
      </c>
      <c r="P1436" s="27" t="str">
        <f>VLOOKUP(A1436,'Hospitalisation Details'!$A$1:$R$2344,16,0)</f>
        <v>R1012</v>
      </c>
      <c r="Q1436" s="38">
        <f>VLOOKUP(A1436,'Hospitalisation Details'!$A$1:$R$2344,18,0)</f>
        <v>39.965075125208678</v>
      </c>
    </row>
    <row r="1437" spans="1:17" x14ac:dyDescent="0.25">
      <c r="A1437" s="27" t="s">
        <v>2872</v>
      </c>
      <c r="B1437" s="27" t="str">
        <f>VLOOKUP(A1437,'Customer Name'!A1436:E3771,4,0)</f>
        <v>John S.</v>
      </c>
      <c r="C1437" s="27">
        <f>VLOOKUP(A1437,Table7[#All],2,0)</f>
        <v>35.29</v>
      </c>
      <c r="D1437" s="27">
        <f>VLOOKUP(A1437,Table7[#All],3,0)</f>
        <v>5.9</v>
      </c>
      <c r="E1437" s="27" t="str">
        <f>VLOOKUP(A1437,Table7[#All],4,0)</f>
        <v>No</v>
      </c>
      <c r="F1437" s="27" t="str">
        <f>VLOOKUP(A1437,Table7[#All],5,0)</f>
        <v>No</v>
      </c>
      <c r="G1437" s="27" t="str">
        <f>VLOOKUP(A1437,Table7[#All],6,0)</f>
        <v>Yes</v>
      </c>
      <c r="H1437" s="27">
        <f>VLOOKUP(A1437,'Medical Examination'!A1436:M3771,11,0)</f>
        <v>1</v>
      </c>
      <c r="I1437" s="27" t="str">
        <f>VLOOKUP(A1437,'Medical Examination'!A1436:M3771,10,0)</f>
        <v>No</v>
      </c>
      <c r="J1437" s="27" t="str">
        <f>VLOOKUP(A1437,'Medical Examination'!A1436:M3771,12,0)</f>
        <v>Obesity</v>
      </c>
      <c r="K1437" s="27" t="str">
        <f>VLOOKUP(A1437,'Medical Examination'!A1436:M3771,13,0)</f>
        <v>Prediabetes</v>
      </c>
      <c r="L1437" s="27" t="str">
        <f>VLOOKUP(A1437,'Hospitalisation Details'!A266:R2609,17,0)</f>
        <v>5-Oct-1993</v>
      </c>
      <c r="M1437" s="28">
        <f>VLOOKUP(A1437,'Hospitalisation Details'!$A$1:$R$2344,6,0)</f>
        <v>7349.12</v>
      </c>
      <c r="N1437" s="27" t="str">
        <f>VLOOKUP(A1437,'Hospitalisation Details'!$A$1:$R$2344,14,0)</f>
        <v>tier - 2</v>
      </c>
      <c r="O1437" s="27" t="str">
        <f>VLOOKUP(A1437,'Hospitalisation Details'!$A$1:$R$2344,15,0)</f>
        <v>tier - 2</v>
      </c>
      <c r="P1437" s="27" t="str">
        <f>VLOOKUP(A1437,'Hospitalisation Details'!$A$1:$R$2344,16,0)</f>
        <v>R1021</v>
      </c>
      <c r="Q1437" s="38">
        <f>VLOOKUP(A1437,'Hospitalisation Details'!$A$1:$R$2344,18,0)</f>
        <v>29.674792439498319</v>
      </c>
    </row>
    <row r="1438" spans="1:17" x14ac:dyDescent="0.25">
      <c r="A1438" s="27" t="s">
        <v>2874</v>
      </c>
      <c r="B1438" s="27" t="str">
        <f>VLOOKUP(A1438,'Customer Name'!A1437:E3772,4,0)</f>
        <v>April</v>
      </c>
      <c r="C1438" s="27">
        <f>VLOOKUP(A1438,Table7[#All],2,0)</f>
        <v>35.299999999999997</v>
      </c>
      <c r="D1438" s="27">
        <f>VLOOKUP(A1438,Table7[#All],3,0)</f>
        <v>4.45</v>
      </c>
      <c r="E1438" s="27" t="str">
        <f>VLOOKUP(A1438,Table7[#All],4,0)</f>
        <v>No</v>
      </c>
      <c r="F1438" s="27" t="str">
        <f>VLOOKUP(A1438,Table7[#All],5,0)</f>
        <v>No</v>
      </c>
      <c r="G1438" s="27" t="str">
        <f>VLOOKUP(A1438,Table7[#All],6,0)</f>
        <v>No</v>
      </c>
      <c r="H1438" s="27">
        <f>VLOOKUP(A1438,'Medical Examination'!A1437:M3772,11,0)</f>
        <v>0</v>
      </c>
      <c r="I1438" s="27" t="str">
        <f>VLOOKUP(A1438,'Medical Examination'!A1437:M3772,10,0)</f>
        <v>No</v>
      </c>
      <c r="J1438" s="27" t="str">
        <f>VLOOKUP(A1438,'Medical Examination'!A1437:M3772,12,0)</f>
        <v>Obesity</v>
      </c>
      <c r="K1438" s="27" t="str">
        <f>VLOOKUP(A1438,'Medical Examination'!A1437:M3772,13,0)</f>
        <v>Normal</v>
      </c>
      <c r="L1438" s="27" t="str">
        <f>VLOOKUP(A1438,'Hospitalisation Details'!A267:R2610,17,0)</f>
        <v>1-Dec-1977</v>
      </c>
      <c r="M1438" s="28">
        <f>VLOOKUP(A1438,'Hospitalisation Details'!$A$1:$R$2344,6,0)</f>
        <v>7348.14</v>
      </c>
      <c r="N1438" s="27" t="str">
        <f>VLOOKUP(A1438,'Hospitalisation Details'!$A$1:$R$2344,14,0)</f>
        <v>tier - 2</v>
      </c>
      <c r="O1438" s="27" t="str">
        <f>VLOOKUP(A1438,'Hospitalisation Details'!$A$1:$R$2344,15,0)</f>
        <v>tier - 1</v>
      </c>
      <c r="P1438" s="27" t="str">
        <f>VLOOKUP(A1438,'Hospitalisation Details'!$A$1:$R$2344,16,0)</f>
        <v>R1011</v>
      </c>
      <c r="Q1438" s="38">
        <f>VLOOKUP(A1438,'Hospitalisation Details'!$A$1:$R$2344,18,0)</f>
        <v>45.518758010019802</v>
      </c>
    </row>
    <row r="1439" spans="1:17" x14ac:dyDescent="0.25">
      <c r="A1439" s="27" t="s">
        <v>2876</v>
      </c>
      <c r="B1439" s="27" t="str">
        <f>VLOOKUP(A1439,'Customer Name'!A1438:E3773,4,0)</f>
        <v>Ashley N.</v>
      </c>
      <c r="C1439" s="27">
        <f>VLOOKUP(A1439,Table7[#All],2,0)</f>
        <v>35.64</v>
      </c>
      <c r="D1439" s="27">
        <f>VLOOKUP(A1439,Table7[#All],3,0)</f>
        <v>6.17</v>
      </c>
      <c r="E1439" s="27" t="str">
        <f>VLOOKUP(A1439,Table7[#All],4,0)</f>
        <v>No</v>
      </c>
      <c r="F1439" s="27" t="str">
        <f>VLOOKUP(A1439,Table7[#All],5,0)</f>
        <v>No</v>
      </c>
      <c r="G1439" s="27" t="str">
        <f>VLOOKUP(A1439,Table7[#All],6,0)</f>
        <v>Yes</v>
      </c>
      <c r="H1439" s="27">
        <f>VLOOKUP(A1439,'Medical Examination'!A1438:M3773,11,0)</f>
        <v>1</v>
      </c>
      <c r="I1439" s="27" t="str">
        <f>VLOOKUP(A1439,'Medical Examination'!A1438:M3773,10,0)</f>
        <v>No</v>
      </c>
      <c r="J1439" s="27" t="str">
        <f>VLOOKUP(A1439,'Medical Examination'!A1438:M3773,12,0)</f>
        <v>Obesity</v>
      </c>
      <c r="K1439" s="27" t="str">
        <f>VLOOKUP(A1439,'Medical Examination'!A1438:M3773,13,0)</f>
        <v>Prediabetes</v>
      </c>
      <c r="L1439" s="27" t="str">
        <f>VLOOKUP(A1439,'Hospitalisation Details'!A268:R2611,17,0)</f>
        <v>26-Jun-1979</v>
      </c>
      <c r="M1439" s="28">
        <f>VLOOKUP(A1439,'Hospitalisation Details'!$A$1:$R$2344,6,0)</f>
        <v>7345.73</v>
      </c>
      <c r="N1439" s="27" t="str">
        <f>VLOOKUP(A1439,'Hospitalisation Details'!$A$1:$R$2344,14,0)</f>
        <v>tier - 2</v>
      </c>
      <c r="O1439" s="27" t="str">
        <f>VLOOKUP(A1439,'Hospitalisation Details'!$A$1:$R$2344,15,0)</f>
        <v>tier - 1</v>
      </c>
      <c r="P1439" s="27" t="str">
        <f>VLOOKUP(A1439,'Hospitalisation Details'!$A$1:$R$2344,16,0)</f>
        <v>R1013</v>
      </c>
      <c r="Q1439" s="38">
        <f>VLOOKUP(A1439,'Hospitalisation Details'!$A$1:$R$2344,18,0)</f>
        <v>43.951387198831831</v>
      </c>
    </row>
    <row r="1440" spans="1:17" x14ac:dyDescent="0.25">
      <c r="A1440" s="27" t="s">
        <v>2878</v>
      </c>
      <c r="B1440" s="27" t="str">
        <f>VLOOKUP(A1440,'Customer Name'!A1439:E3774,4,0)</f>
        <v>Madeleine</v>
      </c>
      <c r="C1440" s="27">
        <f>VLOOKUP(A1440,Table7[#All],2,0)</f>
        <v>33.1</v>
      </c>
      <c r="D1440" s="27">
        <f>VLOOKUP(A1440,Table7[#All],3,0)</f>
        <v>4.93</v>
      </c>
      <c r="E1440" s="27" t="str">
        <f>VLOOKUP(A1440,Table7[#All],4,0)</f>
        <v>No</v>
      </c>
      <c r="F1440" s="27" t="str">
        <f>VLOOKUP(A1440,Table7[#All],5,0)</f>
        <v>No</v>
      </c>
      <c r="G1440" s="27" t="str">
        <f>VLOOKUP(A1440,Table7[#All],6,0)</f>
        <v>No</v>
      </c>
      <c r="H1440" s="27">
        <f>VLOOKUP(A1440,'Medical Examination'!A1439:M3774,11,0)</f>
        <v>0</v>
      </c>
      <c r="I1440" s="27" t="str">
        <f>VLOOKUP(A1440,'Medical Examination'!A1439:M3774,10,0)</f>
        <v>No</v>
      </c>
      <c r="J1440" s="27" t="str">
        <f>VLOOKUP(A1440,'Medical Examination'!A1439:M3774,12,0)</f>
        <v>Obesity</v>
      </c>
      <c r="K1440" s="27" t="str">
        <f>VLOOKUP(A1440,'Medical Examination'!A1439:M3774,13,0)</f>
        <v>Normal</v>
      </c>
      <c r="L1440" s="27" t="str">
        <f>VLOOKUP(A1440,'Hospitalisation Details'!A269:R2612,17,0)</f>
        <v>18-Dec-1977</v>
      </c>
      <c r="M1440" s="28">
        <f>VLOOKUP(A1440,'Hospitalisation Details'!$A$1:$R$2344,6,0)</f>
        <v>7345.08</v>
      </c>
      <c r="N1440" s="27" t="str">
        <f>VLOOKUP(A1440,'Hospitalisation Details'!$A$1:$R$2344,14,0)</f>
        <v>tier - 2</v>
      </c>
      <c r="O1440" s="27" t="str">
        <f>VLOOKUP(A1440,'Hospitalisation Details'!$A$1:$R$2344,15,0)</f>
        <v>tier - 1</v>
      </c>
      <c r="P1440" s="27" t="str">
        <f>VLOOKUP(A1440,'Hospitalisation Details'!$A$1:$R$2344,16,0)</f>
        <v>R1011</v>
      </c>
      <c r="Q1440" s="38">
        <f>VLOOKUP(A1440,'Hospitalisation Details'!$A$1:$R$2344,18,0)</f>
        <v>45.472212513107301</v>
      </c>
    </row>
    <row r="1441" spans="1:17" x14ac:dyDescent="0.25">
      <c r="A1441" s="27" t="s">
        <v>2880</v>
      </c>
      <c r="B1441" s="27" t="str">
        <f>VLOOKUP(A1441,'Customer Name'!A1440:E3775,4,0)</f>
        <v>Nelly S</v>
      </c>
      <c r="C1441" s="27">
        <f>VLOOKUP(A1441,Table7[#All],2,0)</f>
        <v>26.41</v>
      </c>
      <c r="D1441" s="27">
        <f>VLOOKUP(A1441,Table7[#All],3,0)</f>
        <v>7.32</v>
      </c>
      <c r="E1441" s="27" t="str">
        <f>VLOOKUP(A1441,Table7[#All],4,0)</f>
        <v>yes</v>
      </c>
      <c r="F1441" s="27" t="str">
        <f>VLOOKUP(A1441,Table7[#All],5,0)</f>
        <v>No</v>
      </c>
      <c r="G1441" s="27" t="str">
        <f>VLOOKUP(A1441,Table7[#All],6,0)</f>
        <v>No</v>
      </c>
      <c r="H1441" s="27">
        <f>VLOOKUP(A1441,'Medical Examination'!A1440:M3775,11,0)</f>
        <v>1</v>
      </c>
      <c r="I1441" s="27" t="str">
        <f>VLOOKUP(A1441,'Medical Examination'!A1440:M3775,10,0)</f>
        <v>No</v>
      </c>
      <c r="J1441" s="27" t="str">
        <f>VLOOKUP(A1441,'Medical Examination'!A1440:M3775,12,0)</f>
        <v>Overweight</v>
      </c>
      <c r="K1441" s="27" t="str">
        <f>VLOOKUP(A1441,'Medical Examination'!A1440:M3775,13,0)</f>
        <v>Diabetes</v>
      </c>
      <c r="L1441" s="27" t="str">
        <f>VLOOKUP(A1441,'Hospitalisation Details'!A270:R2613,17,0)</f>
        <v>15-Jun-1986</v>
      </c>
      <c r="M1441" s="28">
        <f>VLOOKUP(A1441,'Hospitalisation Details'!$A$1:$R$2344,6,0)</f>
        <v>7339.93</v>
      </c>
      <c r="N1441" s="27" t="str">
        <f>VLOOKUP(A1441,'Hospitalisation Details'!$A$1:$R$2344,14,0)</f>
        <v>tier - 2</v>
      </c>
      <c r="O1441" s="27" t="str">
        <f>VLOOKUP(A1441,'Hospitalisation Details'!$A$1:$R$2344,15,0)</f>
        <v>tier - 2</v>
      </c>
      <c r="P1441" s="27" t="str">
        <f>VLOOKUP(A1441,'Hospitalisation Details'!$A$1:$R$2344,16,0)</f>
        <v>R1012</v>
      </c>
      <c r="Q1441" s="38">
        <f>VLOOKUP(A1441,'Hospitalisation Details'!$A$1:$R$2344,18,0)</f>
        <v>36.981482815764821</v>
      </c>
    </row>
    <row r="1442" spans="1:17" x14ac:dyDescent="0.25">
      <c r="A1442" s="27" t="s">
        <v>2882</v>
      </c>
      <c r="B1442" s="27" t="str">
        <f>VLOOKUP(A1442,'Customer Name'!A1441:E3776,4,0)</f>
        <v>Meredith S</v>
      </c>
      <c r="C1442" s="27">
        <f>VLOOKUP(A1442,Table7[#All],2,0)</f>
        <v>29.9</v>
      </c>
      <c r="D1442" s="27">
        <f>VLOOKUP(A1442,Table7[#All],3,0)</f>
        <v>5.27</v>
      </c>
      <c r="E1442" s="27" t="str">
        <f>VLOOKUP(A1442,Table7[#All],4,0)</f>
        <v>No</v>
      </c>
      <c r="F1442" s="27" t="str">
        <f>VLOOKUP(A1442,Table7[#All],5,0)</f>
        <v>No</v>
      </c>
      <c r="G1442" s="27" t="str">
        <f>VLOOKUP(A1442,Table7[#All],6,0)</f>
        <v>Yes</v>
      </c>
      <c r="H1442" s="27">
        <f>VLOOKUP(A1442,'Medical Examination'!A1441:M3776,11,0)</f>
        <v>1</v>
      </c>
      <c r="I1442" s="27" t="str">
        <f>VLOOKUP(A1442,'Medical Examination'!A1441:M3776,10,0)</f>
        <v>No</v>
      </c>
      <c r="J1442" s="27" t="str">
        <f>VLOOKUP(A1442,'Medical Examination'!A1441:M3776,12,0)</f>
        <v>Overweight</v>
      </c>
      <c r="K1442" s="27" t="str">
        <f>VLOOKUP(A1442,'Medical Examination'!A1441:M3776,13,0)</f>
        <v>Normal</v>
      </c>
      <c r="L1442" s="27" t="str">
        <f>VLOOKUP(A1442,'Hospitalisation Details'!A271:R2614,17,0)</f>
        <v>19-Sep-1979</v>
      </c>
      <c r="M1442" s="28">
        <f>VLOOKUP(A1442,'Hospitalisation Details'!$A$1:$R$2344,6,0)</f>
        <v>7337.75</v>
      </c>
      <c r="N1442" s="27" t="str">
        <f>VLOOKUP(A1442,'Hospitalisation Details'!$A$1:$R$2344,14,0)</f>
        <v>tier - 2</v>
      </c>
      <c r="O1442" s="27" t="str">
        <f>VLOOKUP(A1442,'Hospitalisation Details'!$A$1:$R$2344,15,0)</f>
        <v>tier - 3</v>
      </c>
      <c r="P1442" s="27" t="str">
        <f>VLOOKUP(A1442,'Hospitalisation Details'!$A$1:$R$2344,16,0)</f>
        <v>R1011</v>
      </c>
      <c r="Q1442" s="38">
        <f>VLOOKUP(A1442,'Hospitalisation Details'!$A$1:$R$2344,18,0)</f>
        <v>43.718666342175709</v>
      </c>
    </row>
    <row r="1443" spans="1:17" x14ac:dyDescent="0.25">
      <c r="A1443" s="27" t="s">
        <v>2884</v>
      </c>
      <c r="B1443" s="27" t="str">
        <f>VLOOKUP(A1443,'Customer Name'!A1442:E3777,4,0)</f>
        <v>Kevin</v>
      </c>
      <c r="C1443" s="27">
        <f>VLOOKUP(A1443,Table7[#All],2,0)</f>
        <v>25.24</v>
      </c>
      <c r="D1443" s="27">
        <f>VLOOKUP(A1443,Table7[#All],3,0)</f>
        <v>5.82</v>
      </c>
      <c r="E1443" s="27" t="str">
        <f>VLOOKUP(A1443,Table7[#All],4,0)</f>
        <v>No</v>
      </c>
      <c r="F1443" s="27" t="str">
        <f>VLOOKUP(A1443,Table7[#All],5,0)</f>
        <v>No</v>
      </c>
      <c r="G1443" s="27" t="str">
        <f>VLOOKUP(A1443,Table7[#All],6,0)</f>
        <v>No</v>
      </c>
      <c r="H1443" s="27">
        <f>VLOOKUP(A1443,'Medical Examination'!A1442:M3777,11,0)</f>
        <v>1</v>
      </c>
      <c r="I1443" s="27" t="str">
        <f>VLOOKUP(A1443,'Medical Examination'!A1442:M3777,10,0)</f>
        <v>No</v>
      </c>
      <c r="J1443" s="27" t="str">
        <f>VLOOKUP(A1443,'Medical Examination'!A1442:M3777,12,0)</f>
        <v>Overweight</v>
      </c>
      <c r="K1443" s="27" t="str">
        <f>VLOOKUP(A1443,'Medical Examination'!A1442:M3777,13,0)</f>
        <v>Prediabetes</v>
      </c>
      <c r="L1443" s="27" t="str">
        <f>VLOOKUP(A1443,'Hospitalisation Details'!A272:R2615,17,0)</f>
        <v>25-Jul-1984</v>
      </c>
      <c r="M1443" s="28">
        <f>VLOOKUP(A1443,'Hospitalisation Details'!$A$1:$R$2344,6,0)</f>
        <v>7325.47</v>
      </c>
      <c r="N1443" s="27" t="str">
        <f>VLOOKUP(A1443,'Hospitalisation Details'!$A$1:$R$2344,14,0)</f>
        <v>tier - 2</v>
      </c>
      <c r="O1443" s="27" t="str">
        <f>VLOOKUP(A1443,'Hospitalisation Details'!$A$1:$R$2344,15,0)</f>
        <v>tier - 1</v>
      </c>
      <c r="P1443" s="27" t="str">
        <f>VLOOKUP(A1443,'Hospitalisation Details'!$A$1:$R$2344,16,0)</f>
        <v>R1012</v>
      </c>
      <c r="Q1443" s="38">
        <f>VLOOKUP(A1443,'Hospitalisation Details'!$A$1:$R$2344,18,0)</f>
        <v>38.869267624914443</v>
      </c>
    </row>
    <row r="1444" spans="1:17" x14ac:dyDescent="0.25">
      <c r="A1444" s="27" t="s">
        <v>2886</v>
      </c>
      <c r="B1444" s="27" t="str">
        <f>VLOOKUP(A1444,'Customer Name'!A1443:E3778,4,0)</f>
        <v>Lisa</v>
      </c>
      <c r="C1444" s="27">
        <f>VLOOKUP(A1444,Table7[#All],2,0)</f>
        <v>25.08</v>
      </c>
      <c r="D1444" s="27">
        <f>VLOOKUP(A1444,Table7[#All],3,0)</f>
        <v>5.8</v>
      </c>
      <c r="E1444" s="27" t="str">
        <f>VLOOKUP(A1444,Table7[#All],4,0)</f>
        <v>No</v>
      </c>
      <c r="F1444" s="27" t="str">
        <f>VLOOKUP(A1444,Table7[#All],5,0)</f>
        <v>No</v>
      </c>
      <c r="G1444" s="27" t="str">
        <f>VLOOKUP(A1444,Table7[#All],6,0)</f>
        <v>Yes</v>
      </c>
      <c r="H1444" s="27">
        <f>VLOOKUP(A1444,'Medical Examination'!A1443:M3778,11,0)</f>
        <v>1</v>
      </c>
      <c r="I1444" s="27" t="str">
        <f>VLOOKUP(A1444,'Medical Examination'!A1443:M3778,10,0)</f>
        <v>No</v>
      </c>
      <c r="J1444" s="27" t="str">
        <f>VLOOKUP(A1444,'Medical Examination'!A1443:M3778,12,0)</f>
        <v>Overweight</v>
      </c>
      <c r="K1444" s="27" t="str">
        <f>VLOOKUP(A1444,'Medical Examination'!A1443:M3778,13,0)</f>
        <v>Prediabetes</v>
      </c>
      <c r="L1444" s="27" t="str">
        <f>VLOOKUP(A1444,'Hospitalisation Details'!A273:R2616,17,0)</f>
        <v>19-Jun-1979</v>
      </c>
      <c r="M1444" s="28">
        <f>VLOOKUP(A1444,'Hospitalisation Details'!$A$1:$R$2344,6,0)</f>
        <v>7325.05</v>
      </c>
      <c r="N1444" s="27" t="str">
        <f>VLOOKUP(A1444,'Hospitalisation Details'!$A$1:$R$2344,14,0)</f>
        <v>tier - 2</v>
      </c>
      <c r="O1444" s="27" t="str">
        <f>VLOOKUP(A1444,'Hospitalisation Details'!$A$1:$R$2344,15,0)</f>
        <v>tier - 3</v>
      </c>
      <c r="P1444" s="27" t="str">
        <f>VLOOKUP(A1444,'Hospitalisation Details'!$A$1:$R$2344,16,0)</f>
        <v>R1024</v>
      </c>
      <c r="Q1444" s="38">
        <f>VLOOKUP(A1444,'Hospitalisation Details'!$A$1:$R$2344,18,0)</f>
        <v>43.970552445850572</v>
      </c>
    </row>
    <row r="1445" spans="1:17" x14ac:dyDescent="0.25">
      <c r="A1445" s="27" t="s">
        <v>2888</v>
      </c>
      <c r="B1445" s="27" t="str">
        <f>VLOOKUP(A1445,'Customer Name'!A1444:E3779,4,0)</f>
        <v>Katherine A</v>
      </c>
      <c r="C1445" s="27">
        <f>VLOOKUP(A1445,Table7[#All],2,0)</f>
        <v>29.164999999999999</v>
      </c>
      <c r="D1445" s="27">
        <f>VLOOKUP(A1445,Table7[#All],3,0)</f>
        <v>4.87</v>
      </c>
      <c r="E1445" s="27" t="str">
        <f>VLOOKUP(A1445,Table7[#All],4,0)</f>
        <v>No</v>
      </c>
      <c r="F1445" s="27" t="str">
        <f>VLOOKUP(A1445,Table7[#All],5,0)</f>
        <v>yes</v>
      </c>
      <c r="G1445" s="27" t="str">
        <f>VLOOKUP(A1445,Table7[#All],6,0)</f>
        <v>No</v>
      </c>
      <c r="H1445" s="27">
        <f>VLOOKUP(A1445,'Medical Examination'!A1444:M3779,11,0)</f>
        <v>1</v>
      </c>
      <c r="I1445" s="27" t="str">
        <f>VLOOKUP(A1445,'Medical Examination'!A1444:M3779,10,0)</f>
        <v>No</v>
      </c>
      <c r="J1445" s="27" t="str">
        <f>VLOOKUP(A1445,'Medical Examination'!A1444:M3779,12,0)</f>
        <v>Overweight</v>
      </c>
      <c r="K1445" s="27" t="str">
        <f>VLOOKUP(A1445,'Medical Examination'!A1444:M3779,13,0)</f>
        <v>Normal</v>
      </c>
      <c r="L1445" s="27" t="str">
        <f>VLOOKUP(A1445,'Hospitalisation Details'!A274:R2617,17,0)</f>
        <v>15-Nov-2004</v>
      </c>
      <c r="M1445" s="28">
        <f>VLOOKUP(A1445,'Hospitalisation Details'!$A$1:$R$2344,6,0)</f>
        <v>7323.73</v>
      </c>
      <c r="N1445" s="27" t="str">
        <f>VLOOKUP(A1445,'Hospitalisation Details'!$A$1:$R$2344,14,0)</f>
        <v>tier - 2</v>
      </c>
      <c r="O1445" s="27" t="str">
        <f>VLOOKUP(A1445,'Hospitalisation Details'!$A$1:$R$2344,15,0)</f>
        <v>tier - 2</v>
      </c>
      <c r="P1445" s="27" t="str">
        <f>VLOOKUP(A1445,'Hospitalisation Details'!$A$1:$R$2344,16,0)</f>
        <v>R1024</v>
      </c>
      <c r="Q1445" s="38">
        <f>VLOOKUP(A1445,'Hospitalisation Details'!$A$1:$R$2344,18,0)</f>
        <v>18.559890485968516</v>
      </c>
    </row>
    <row r="1446" spans="1:17" x14ac:dyDescent="0.25">
      <c r="A1446" s="27" t="s">
        <v>2890</v>
      </c>
      <c r="B1446" s="27" t="str">
        <f>VLOOKUP(A1446,'Customer Name'!A1445:E3780,4,0)</f>
        <v>Steve</v>
      </c>
      <c r="C1446" s="27">
        <f>VLOOKUP(A1446,Table7[#All],2,0)</f>
        <v>15.05</v>
      </c>
      <c r="D1446" s="27">
        <f>VLOOKUP(A1446,Table7[#All],3,0)</f>
        <v>8.1199999999999992</v>
      </c>
      <c r="E1446" s="27" t="str">
        <f>VLOOKUP(A1446,Table7[#All],4,0)</f>
        <v>No</v>
      </c>
      <c r="F1446" s="27" t="str">
        <f>VLOOKUP(A1446,Table7[#All],5,0)</f>
        <v>No</v>
      </c>
      <c r="G1446" s="27" t="str">
        <f>VLOOKUP(A1446,Table7[#All],6,0)</f>
        <v>No</v>
      </c>
      <c r="H1446" s="27">
        <f>VLOOKUP(A1446,'Medical Examination'!A1445:M3780,11,0)</f>
        <v>0</v>
      </c>
      <c r="I1446" s="27" t="str">
        <f>VLOOKUP(A1446,'Medical Examination'!A1445:M3780,10,0)</f>
        <v>No</v>
      </c>
      <c r="J1446" s="27" t="str">
        <f>VLOOKUP(A1446,'Medical Examination'!A1445:M3780,12,0)</f>
        <v>Underweight</v>
      </c>
      <c r="K1446" s="27" t="str">
        <f>VLOOKUP(A1446,'Medical Examination'!A1445:M3780,13,0)</f>
        <v>Diabetes</v>
      </c>
      <c r="L1446" s="27" t="str">
        <f>VLOOKUP(A1446,'Hospitalisation Details'!A275:R2618,17,0)</f>
        <v>11-Jul-1965</v>
      </c>
      <c r="M1446" s="28">
        <f>VLOOKUP(A1446,'Hospitalisation Details'!$A$1:$R$2344,6,0)</f>
        <v>7322.86</v>
      </c>
      <c r="N1446" s="27" t="str">
        <f>VLOOKUP(A1446,'Hospitalisation Details'!$A$1:$R$2344,14,0)</f>
        <v>tier - 3</v>
      </c>
      <c r="O1446" s="27" t="str">
        <f>VLOOKUP(A1446,'Hospitalisation Details'!$A$1:$R$2344,15,0)</f>
        <v>tier - 3</v>
      </c>
      <c r="P1446" s="27" t="str">
        <f>VLOOKUP(A1446,'Hospitalisation Details'!$A$1:$R$2344,16,0)</f>
        <v>R1012</v>
      </c>
      <c r="Q1446" s="38">
        <f>VLOOKUP(A1446,'Hospitalisation Details'!$A$1:$R$2344,18,0)</f>
        <v>57.910297461599143</v>
      </c>
    </row>
    <row r="1447" spans="1:17" x14ac:dyDescent="0.25">
      <c r="A1447" s="27" t="s">
        <v>2892</v>
      </c>
      <c r="B1447" s="27" t="str">
        <f>VLOOKUP(A1447,'Customer Name'!A1446:E3781,4,0)</f>
        <v>Kate L.</v>
      </c>
      <c r="C1447" s="27">
        <f>VLOOKUP(A1447,Table7[#All],2,0)</f>
        <v>19.95</v>
      </c>
      <c r="D1447" s="27">
        <f>VLOOKUP(A1447,Table7[#All],3,0)</f>
        <v>4.3600000000000003</v>
      </c>
      <c r="E1447" s="27" t="str">
        <f>VLOOKUP(A1447,Table7[#All],4,0)</f>
        <v>No</v>
      </c>
      <c r="F1447" s="27" t="str">
        <f>VLOOKUP(A1447,Table7[#All],5,0)</f>
        <v>No</v>
      </c>
      <c r="G1447" s="27" t="str">
        <f>VLOOKUP(A1447,Table7[#All],6,0)</f>
        <v>No</v>
      </c>
      <c r="H1447" s="27">
        <f>VLOOKUP(A1447,'Medical Examination'!A1446:M3781,11,0)</f>
        <v>2</v>
      </c>
      <c r="I1447" s="27" t="str">
        <f>VLOOKUP(A1447,'Medical Examination'!A1446:M3781,10,0)</f>
        <v>No</v>
      </c>
      <c r="J1447" s="27" t="str">
        <f>VLOOKUP(A1447,'Medical Examination'!A1446:M3781,12,0)</f>
        <v>Normal Weight</v>
      </c>
      <c r="K1447" s="27" t="str">
        <f>VLOOKUP(A1447,'Medical Examination'!A1446:M3781,13,0)</f>
        <v>Normal</v>
      </c>
      <c r="L1447" s="27" t="str">
        <f>VLOOKUP(A1447,'Hospitalisation Details'!A276:R2619,17,0)</f>
        <v>11-Aug-1972</v>
      </c>
      <c r="M1447" s="28">
        <f>VLOOKUP(A1447,'Hospitalisation Details'!$A$1:$R$2344,6,0)</f>
        <v>7318.22</v>
      </c>
      <c r="N1447" s="27" t="str">
        <f>VLOOKUP(A1447,'Hospitalisation Details'!$A$1:$R$2344,14,0)</f>
        <v>tier - 2</v>
      </c>
      <c r="O1447" s="27" t="str">
        <f>VLOOKUP(A1447,'Hospitalisation Details'!$A$1:$R$2344,15,0)</f>
        <v>tier - 3</v>
      </c>
      <c r="P1447" s="27" t="str">
        <f>VLOOKUP(A1447,'Hospitalisation Details'!$A$1:$R$2344,16,0)</f>
        <v>R1012</v>
      </c>
      <c r="Q1447" s="38">
        <f>VLOOKUP(A1447,'Hospitalisation Details'!$A$1:$R$2344,18,0)</f>
        <v>50.822724161533195</v>
      </c>
    </row>
    <row r="1448" spans="1:17" x14ac:dyDescent="0.25">
      <c r="A1448" s="27" t="s">
        <v>2894</v>
      </c>
      <c r="B1448" s="27" t="str">
        <f>VLOOKUP(A1448,'Customer Name'!A1447:E3782,4,0)</f>
        <v>Beth</v>
      </c>
      <c r="C1448" s="27">
        <f>VLOOKUP(A1448,Table7[#All],2,0)</f>
        <v>16.66</v>
      </c>
      <c r="D1448" s="27">
        <f>VLOOKUP(A1448,Table7[#All],3,0)</f>
        <v>9.16</v>
      </c>
      <c r="E1448" s="27" t="str">
        <f>VLOOKUP(A1448,Table7[#All],4,0)</f>
        <v>No</v>
      </c>
      <c r="F1448" s="27" t="str">
        <f>VLOOKUP(A1448,Table7[#All],5,0)</f>
        <v>No</v>
      </c>
      <c r="G1448" s="27" t="str">
        <f>VLOOKUP(A1448,Table7[#All],6,0)</f>
        <v>No</v>
      </c>
      <c r="H1448" s="27">
        <f>VLOOKUP(A1448,'Medical Examination'!A1447:M3782,11,0)</f>
        <v>0</v>
      </c>
      <c r="I1448" s="27" t="str">
        <f>VLOOKUP(A1448,'Medical Examination'!A1447:M3782,10,0)</f>
        <v>No</v>
      </c>
      <c r="J1448" s="27" t="str">
        <f>VLOOKUP(A1448,'Medical Examination'!A1447:M3782,12,0)</f>
        <v>Underweight</v>
      </c>
      <c r="K1448" s="27" t="str">
        <f>VLOOKUP(A1448,'Medical Examination'!A1447:M3782,13,0)</f>
        <v>Diabetes</v>
      </c>
      <c r="L1448" s="27" t="str">
        <f>VLOOKUP(A1448,'Hospitalisation Details'!A277:R2620,17,0)</f>
        <v>25-Jun-1965</v>
      </c>
      <c r="M1448" s="28">
        <f>VLOOKUP(A1448,'Hospitalisation Details'!$A$1:$R$2344,6,0)</f>
        <v>7318.21</v>
      </c>
      <c r="N1448" s="27" t="str">
        <f>VLOOKUP(A1448,'Hospitalisation Details'!$A$1:$R$2344,14,0)</f>
        <v>tier - 3</v>
      </c>
      <c r="O1448" s="27" t="str">
        <f>VLOOKUP(A1448,'Hospitalisation Details'!$A$1:$R$2344,15,0)</f>
        <v>tier - 1</v>
      </c>
      <c r="P1448" s="27" t="str">
        <f>VLOOKUP(A1448,'Hospitalisation Details'!$A$1:$R$2344,16,0)</f>
        <v>R1013</v>
      </c>
      <c r="Q1448" s="38">
        <f>VLOOKUP(A1448,'Hospitalisation Details'!$A$1:$R$2344,18,0)</f>
        <v>57.954104598821289</v>
      </c>
    </row>
    <row r="1449" spans="1:17" x14ac:dyDescent="0.25">
      <c r="A1449" s="27" t="s">
        <v>2896</v>
      </c>
      <c r="B1449" s="27" t="str">
        <f>VLOOKUP(A1449,'Customer Name'!A1448:E3783,4,0)</f>
        <v>Katharine</v>
      </c>
      <c r="C1449" s="27">
        <f>VLOOKUP(A1449,Table7[#All],2,0)</f>
        <v>16.62</v>
      </c>
      <c r="D1449" s="27">
        <f>VLOOKUP(A1449,Table7[#All],3,0)</f>
        <v>9.14</v>
      </c>
      <c r="E1449" s="27" t="str">
        <f>VLOOKUP(A1449,Table7[#All],4,0)</f>
        <v>No</v>
      </c>
      <c r="F1449" s="27" t="str">
        <f>VLOOKUP(A1449,Table7[#All],5,0)</f>
        <v>No</v>
      </c>
      <c r="G1449" s="27" t="str">
        <f>VLOOKUP(A1449,Table7[#All],6,0)</f>
        <v>No</v>
      </c>
      <c r="H1449" s="27">
        <f>VLOOKUP(A1449,'Medical Examination'!A1448:M3783,11,0)</f>
        <v>0</v>
      </c>
      <c r="I1449" s="27" t="str">
        <f>VLOOKUP(A1449,'Medical Examination'!A1448:M3783,10,0)</f>
        <v>No</v>
      </c>
      <c r="J1449" s="27" t="str">
        <f>VLOOKUP(A1449,'Medical Examination'!A1448:M3783,12,0)</f>
        <v>Underweight</v>
      </c>
      <c r="K1449" s="27" t="str">
        <f>VLOOKUP(A1449,'Medical Examination'!A1448:M3783,13,0)</f>
        <v>Diabetes</v>
      </c>
      <c r="L1449" s="27" t="str">
        <f>VLOOKUP(A1449,'Hospitalisation Details'!A278:R2621,17,0)</f>
        <v>6-Jun-1965</v>
      </c>
      <c r="M1449" s="28">
        <f>VLOOKUP(A1449,'Hospitalisation Details'!$A$1:$R$2344,6,0)</f>
        <v>7304.65</v>
      </c>
      <c r="N1449" s="27" t="str">
        <f>VLOOKUP(A1449,'Hospitalisation Details'!$A$1:$R$2344,14,0)</f>
        <v>tier - 3</v>
      </c>
      <c r="O1449" s="27" t="str">
        <f>VLOOKUP(A1449,'Hospitalisation Details'!$A$1:$R$2344,15,0)</f>
        <v>tier - 3</v>
      </c>
      <c r="P1449" s="27" t="str">
        <f>VLOOKUP(A1449,'Hospitalisation Details'!$A$1:$R$2344,16,0)</f>
        <v>R1013</v>
      </c>
      <c r="Q1449" s="38">
        <f>VLOOKUP(A1449,'Hospitalisation Details'!$A$1:$R$2344,18,0)</f>
        <v>58.006125574272581</v>
      </c>
    </row>
    <row r="1450" spans="1:17" x14ac:dyDescent="0.25">
      <c r="A1450" s="27" t="s">
        <v>2898</v>
      </c>
      <c r="B1450" s="27" t="str">
        <f>VLOOKUP(A1450,'Customer Name'!A1449:E3784,4,0)</f>
        <v>Heather L</v>
      </c>
      <c r="C1450" s="27">
        <f>VLOOKUP(A1450,Table7[#All],2,0)</f>
        <v>15.36</v>
      </c>
      <c r="D1450" s="27">
        <f>VLOOKUP(A1450,Table7[#All],3,0)</f>
        <v>5.49</v>
      </c>
      <c r="E1450" s="27" t="str">
        <f>VLOOKUP(A1450,Table7[#All],4,0)</f>
        <v>yes</v>
      </c>
      <c r="F1450" s="27" t="str">
        <f>VLOOKUP(A1450,Table7[#All],5,0)</f>
        <v>No</v>
      </c>
      <c r="G1450" s="27" t="str">
        <f>VLOOKUP(A1450,Table7[#All],6,0)</f>
        <v>No</v>
      </c>
      <c r="H1450" s="27">
        <f>VLOOKUP(A1450,'Medical Examination'!A1449:M3784,11,0)</f>
        <v>2</v>
      </c>
      <c r="I1450" s="27" t="str">
        <f>VLOOKUP(A1450,'Medical Examination'!A1449:M3784,10,0)</f>
        <v>No</v>
      </c>
      <c r="J1450" s="27" t="str">
        <f>VLOOKUP(A1450,'Medical Examination'!A1449:M3784,12,0)</f>
        <v>Underweight</v>
      </c>
      <c r="K1450" s="27" t="str">
        <f>VLOOKUP(A1450,'Medical Examination'!A1449:M3784,13,0)</f>
        <v>Normal</v>
      </c>
      <c r="L1450" s="27" t="str">
        <f>VLOOKUP(A1450,'Hospitalisation Details'!A279:R2622,17,0)</f>
        <v>26-Dec-1966</v>
      </c>
      <c r="M1450" s="28">
        <f>VLOOKUP(A1450,'Hospitalisation Details'!$A$1:$R$2344,6,0)</f>
        <v>7302.46</v>
      </c>
      <c r="N1450" s="27" t="str">
        <f>VLOOKUP(A1450,'Hospitalisation Details'!$A$1:$R$2344,14,0)</f>
        <v>tier - 3</v>
      </c>
      <c r="O1450" s="27" t="str">
        <f>VLOOKUP(A1450,'Hospitalisation Details'!$A$1:$R$2344,15,0)</f>
        <v>tier - 1</v>
      </c>
      <c r="P1450" s="27" t="str">
        <f>VLOOKUP(A1450,'Hospitalisation Details'!$A$1:$R$2344,16,0)</f>
        <v>R1012</v>
      </c>
      <c r="Q1450" s="38">
        <f>VLOOKUP(A1450,'Hospitalisation Details'!$A$1:$R$2344,18,0)</f>
        <v>56.450339879154079</v>
      </c>
    </row>
    <row r="1451" spans="1:17" x14ac:dyDescent="0.25">
      <c r="A1451" s="27" t="s">
        <v>2900</v>
      </c>
      <c r="B1451" s="27" t="str">
        <f>VLOOKUP(A1451,'Customer Name'!A1450:E3785,4,0)</f>
        <v>Desiree</v>
      </c>
      <c r="C1451" s="27">
        <f>VLOOKUP(A1451,Table7[#All],2,0)</f>
        <v>27.74</v>
      </c>
      <c r="D1451" s="27">
        <f>VLOOKUP(A1451,Table7[#All],3,0)</f>
        <v>5.96</v>
      </c>
      <c r="E1451" s="27" t="str">
        <f>VLOOKUP(A1451,Table7[#All],4,0)</f>
        <v>yes</v>
      </c>
      <c r="F1451" s="27" t="str">
        <f>VLOOKUP(A1451,Table7[#All],5,0)</f>
        <v>No</v>
      </c>
      <c r="G1451" s="27" t="str">
        <f>VLOOKUP(A1451,Table7[#All],6,0)</f>
        <v>No</v>
      </c>
      <c r="H1451" s="27">
        <f>VLOOKUP(A1451,'Medical Examination'!A1450:M3785,11,0)</f>
        <v>0</v>
      </c>
      <c r="I1451" s="27" t="str">
        <f>VLOOKUP(A1451,'Medical Examination'!A1450:M3785,10,0)</f>
        <v>No</v>
      </c>
      <c r="J1451" s="27" t="str">
        <f>VLOOKUP(A1451,'Medical Examination'!A1450:M3785,12,0)</f>
        <v>Overweight</v>
      </c>
      <c r="K1451" s="27" t="str">
        <f>VLOOKUP(A1451,'Medical Examination'!A1450:M3785,13,0)</f>
        <v>Prediabetes</v>
      </c>
      <c r="L1451" s="27" t="str">
        <f>VLOOKUP(A1451,'Hospitalisation Details'!A280:R2623,17,0)</f>
        <v>2-Nov-1985</v>
      </c>
      <c r="M1451" s="28">
        <f>VLOOKUP(A1451,'Hospitalisation Details'!$A$1:$R$2344,6,0)</f>
        <v>7281.51</v>
      </c>
      <c r="N1451" s="27" t="str">
        <f>VLOOKUP(A1451,'Hospitalisation Details'!$A$1:$R$2344,14,0)</f>
        <v>tier - 2</v>
      </c>
      <c r="O1451" s="27" t="str">
        <f>VLOOKUP(A1451,'Hospitalisation Details'!$A$1:$R$2344,15,0)</f>
        <v>tier - 1</v>
      </c>
      <c r="P1451" s="27" t="str">
        <f>VLOOKUP(A1451,'Hospitalisation Details'!$A$1:$R$2344,16,0)</f>
        <v>R1012</v>
      </c>
      <c r="Q1451" s="38">
        <f>VLOOKUP(A1451,'Hospitalisation Details'!$A$1:$R$2344,18,0)</f>
        <v>37.598146588037068</v>
      </c>
    </row>
    <row r="1452" spans="1:17" x14ac:dyDescent="0.25">
      <c r="A1452" s="27" t="s">
        <v>2902</v>
      </c>
      <c r="B1452" s="27" t="str">
        <f>VLOOKUP(A1452,'Customer Name'!A1451:E3786,4,0)</f>
        <v>Peter B.</v>
      </c>
      <c r="C1452" s="27">
        <f>VLOOKUP(A1452,Table7[#All],2,0)</f>
        <v>22.44</v>
      </c>
      <c r="D1452" s="27">
        <f>VLOOKUP(A1452,Table7[#All],3,0)</f>
        <v>4.62</v>
      </c>
      <c r="E1452" s="27" t="str">
        <f>VLOOKUP(A1452,Table7[#All],4,0)</f>
        <v>yes</v>
      </c>
      <c r="F1452" s="27" t="str">
        <f>VLOOKUP(A1452,Table7[#All],5,0)</f>
        <v>No</v>
      </c>
      <c r="G1452" s="27" t="str">
        <f>VLOOKUP(A1452,Table7[#All],6,0)</f>
        <v>No</v>
      </c>
      <c r="H1452" s="27">
        <f>VLOOKUP(A1452,'Medical Examination'!A1451:M3786,11,0)</f>
        <v>0</v>
      </c>
      <c r="I1452" s="27" t="str">
        <f>VLOOKUP(A1452,'Medical Examination'!A1451:M3786,10,0)</f>
        <v>No</v>
      </c>
      <c r="J1452" s="27" t="str">
        <f>VLOOKUP(A1452,'Medical Examination'!A1451:M3786,12,0)</f>
        <v>Normal Weight</v>
      </c>
      <c r="K1452" s="27" t="str">
        <f>VLOOKUP(A1452,'Medical Examination'!A1451:M3786,13,0)</f>
        <v>Normal</v>
      </c>
      <c r="L1452" s="27" t="str">
        <f>VLOOKUP(A1452,'Hospitalisation Details'!A281:R2624,17,0)</f>
        <v>18-Dec-1976</v>
      </c>
      <c r="M1452" s="28">
        <f>VLOOKUP(A1452,'Hospitalisation Details'!$A$1:$R$2344,6,0)</f>
        <v>7273.02</v>
      </c>
      <c r="N1452" s="27" t="str">
        <f>VLOOKUP(A1452,'Hospitalisation Details'!$A$1:$R$2344,14,0)</f>
        <v>tier - 2</v>
      </c>
      <c r="O1452" s="27" t="str">
        <f>VLOOKUP(A1452,'Hospitalisation Details'!$A$1:$R$2344,15,0)</f>
        <v>tier - 1</v>
      </c>
      <c r="P1452" s="27" t="str">
        <f>VLOOKUP(A1452,'Hospitalisation Details'!$A$1:$R$2344,16,0)</f>
        <v>R1013</v>
      </c>
      <c r="Q1452" s="38">
        <f>VLOOKUP(A1452,'Hospitalisation Details'!$A$1:$R$2344,18,0)</f>
        <v>46.469541409993155</v>
      </c>
    </row>
    <row r="1453" spans="1:17" x14ac:dyDescent="0.25">
      <c r="A1453" s="27" t="s">
        <v>2904</v>
      </c>
      <c r="B1453" s="27" t="str">
        <f>VLOOKUP(A1453,'Customer Name'!A1452:E3787,4,0)</f>
        <v>Adam</v>
      </c>
      <c r="C1453" s="27">
        <f>VLOOKUP(A1453,Table7[#All],2,0)</f>
        <v>37.049999999999997</v>
      </c>
      <c r="D1453" s="27">
        <f>VLOOKUP(A1453,Table7[#All],3,0)</f>
        <v>9.9600000000000009</v>
      </c>
      <c r="E1453" s="27" t="str">
        <f>VLOOKUP(A1453,Table7[#All],4,0)</f>
        <v>yes</v>
      </c>
      <c r="F1453" s="27" t="str">
        <f>VLOOKUP(A1453,Table7[#All],5,0)</f>
        <v>No</v>
      </c>
      <c r="G1453" s="27" t="str">
        <f>VLOOKUP(A1453,Table7[#All],6,0)</f>
        <v>No</v>
      </c>
      <c r="H1453" s="27">
        <f>VLOOKUP(A1453,'Medical Examination'!A1452:M3787,11,0)</f>
        <v>0</v>
      </c>
      <c r="I1453" s="27" t="str">
        <f>VLOOKUP(A1453,'Medical Examination'!A1452:M3787,10,0)</f>
        <v>No</v>
      </c>
      <c r="J1453" s="27" t="str">
        <f>VLOOKUP(A1453,'Medical Examination'!A1452:M3787,12,0)</f>
        <v>Obesity</v>
      </c>
      <c r="K1453" s="27" t="str">
        <f>VLOOKUP(A1453,'Medical Examination'!A1452:M3787,13,0)</f>
        <v>Diabetes</v>
      </c>
      <c r="L1453" s="27" t="str">
        <f>VLOOKUP(A1453,'Hospitalisation Details'!A282:R2625,17,0)</f>
        <v>4-Aug-1981</v>
      </c>
      <c r="M1453" s="28">
        <f>VLOOKUP(A1453,'Hospitalisation Details'!$A$1:$R$2344,6,0)</f>
        <v>7265.7</v>
      </c>
      <c r="N1453" s="27" t="str">
        <f>VLOOKUP(A1453,'Hospitalisation Details'!$A$1:$R$2344,14,0)</f>
        <v>tier - 3</v>
      </c>
      <c r="O1453" s="27" t="str">
        <f>VLOOKUP(A1453,'Hospitalisation Details'!$A$1:$R$2344,15,0)</f>
        <v>tier - 3</v>
      </c>
      <c r="P1453" s="27" t="str">
        <f>VLOOKUP(A1453,'Hospitalisation Details'!$A$1:$R$2344,16,0)</f>
        <v>R1012</v>
      </c>
      <c r="Q1453" s="38">
        <f>VLOOKUP(A1453,'Hospitalisation Details'!$A$1:$R$2344,18,0)</f>
        <v>41.844571792422798</v>
      </c>
    </row>
    <row r="1454" spans="1:17" x14ac:dyDescent="0.25">
      <c r="A1454" s="27" t="s">
        <v>2906</v>
      </c>
      <c r="B1454" s="27" t="str">
        <f>VLOOKUP(A1454,'Customer Name'!A1453:E3788,4,0)</f>
        <v>Jeremy J</v>
      </c>
      <c r="C1454" s="27">
        <f>VLOOKUP(A1454,Table7[#All],2,0)</f>
        <v>22.95</v>
      </c>
      <c r="D1454" s="27">
        <f>VLOOKUP(A1454,Table7[#All],3,0)</f>
        <v>10.53</v>
      </c>
      <c r="E1454" s="27" t="str">
        <f>VLOOKUP(A1454,Table7[#All],4,0)</f>
        <v>No</v>
      </c>
      <c r="F1454" s="27" t="str">
        <f>VLOOKUP(A1454,Table7[#All],5,0)</f>
        <v>No</v>
      </c>
      <c r="G1454" s="27" t="str">
        <f>VLOOKUP(A1454,Table7[#All],6,0)</f>
        <v>No</v>
      </c>
      <c r="H1454" s="27">
        <f>VLOOKUP(A1454,'Medical Examination'!A1453:M3788,11,0)</f>
        <v>2</v>
      </c>
      <c r="I1454" s="27" t="str">
        <f>VLOOKUP(A1454,'Medical Examination'!A1453:M3788,10,0)</f>
        <v>No</v>
      </c>
      <c r="J1454" s="27" t="str">
        <f>VLOOKUP(A1454,'Medical Examination'!A1453:M3788,12,0)</f>
        <v>Normal Weight</v>
      </c>
      <c r="K1454" s="27" t="str">
        <f>VLOOKUP(A1454,'Medical Examination'!A1453:M3788,13,0)</f>
        <v>Diabetes</v>
      </c>
      <c r="L1454" s="27" t="str">
        <f>VLOOKUP(A1454,'Hospitalisation Details'!A283:R2626,17,0)</f>
        <v>25-Oct-1973</v>
      </c>
      <c r="M1454" s="28">
        <f>VLOOKUP(A1454,'Hospitalisation Details'!$A$1:$R$2344,6,0)</f>
        <v>7265.58</v>
      </c>
      <c r="N1454" s="27" t="str">
        <f>VLOOKUP(A1454,'Hospitalisation Details'!$A$1:$R$2344,14,0)</f>
        <v>tier - 2</v>
      </c>
      <c r="O1454" s="27" t="str">
        <f>VLOOKUP(A1454,'Hospitalisation Details'!$A$1:$R$2344,15,0)</f>
        <v>tier - 2</v>
      </c>
      <c r="P1454" s="27" t="str">
        <f>VLOOKUP(A1454,'Hospitalisation Details'!$A$1:$R$2344,16,0)</f>
        <v>R1013</v>
      </c>
      <c r="Q1454" s="38">
        <f>VLOOKUP(A1454,'Hospitalisation Details'!$A$1:$R$2344,18,0)</f>
        <v>49.620067643742949</v>
      </c>
    </row>
    <row r="1455" spans="1:17" x14ac:dyDescent="0.25">
      <c r="A1455" s="27" t="s">
        <v>2908</v>
      </c>
      <c r="B1455" s="27" t="str">
        <f>VLOOKUP(A1455,'Customer Name'!A1454:E3789,4,0)</f>
        <v>Adam C</v>
      </c>
      <c r="C1455" s="27">
        <f>VLOOKUP(A1455,Table7[#All],2,0)</f>
        <v>34.200000000000003</v>
      </c>
      <c r="D1455" s="27">
        <f>VLOOKUP(A1455,Table7[#All],3,0)</f>
        <v>6.69</v>
      </c>
      <c r="E1455" s="27" t="str">
        <f>VLOOKUP(A1455,Table7[#All],4,0)</f>
        <v>yes</v>
      </c>
      <c r="F1455" s="27" t="str">
        <f>VLOOKUP(A1455,Table7[#All],5,0)</f>
        <v>No</v>
      </c>
      <c r="G1455" s="27" t="str">
        <f>VLOOKUP(A1455,Table7[#All],6,0)</f>
        <v>No</v>
      </c>
      <c r="H1455" s="27">
        <f>VLOOKUP(A1455,'Medical Examination'!A1454:M3789,11,0)</f>
        <v>0</v>
      </c>
      <c r="I1455" s="27" t="str">
        <f>VLOOKUP(A1455,'Medical Examination'!A1454:M3789,10,0)</f>
        <v>No</v>
      </c>
      <c r="J1455" s="27" t="str">
        <f>VLOOKUP(A1455,'Medical Examination'!A1454:M3789,12,0)</f>
        <v>Obesity</v>
      </c>
      <c r="K1455" s="27" t="str">
        <f>VLOOKUP(A1455,'Medical Examination'!A1454:M3789,13,0)</f>
        <v>Diabetes</v>
      </c>
      <c r="L1455" s="27" t="str">
        <f>VLOOKUP(A1455,'Hospitalisation Details'!A284:R2627,17,0)</f>
        <v>13-Jun-1981</v>
      </c>
      <c r="M1455" s="28">
        <f>VLOOKUP(A1455,'Hospitalisation Details'!$A$1:$R$2344,6,0)</f>
        <v>7261.74</v>
      </c>
      <c r="N1455" s="27" t="str">
        <f>VLOOKUP(A1455,'Hospitalisation Details'!$A$1:$R$2344,14,0)</f>
        <v>tier - 3</v>
      </c>
      <c r="O1455" s="27" t="str">
        <f>VLOOKUP(A1455,'Hospitalisation Details'!$A$1:$R$2344,15,0)</f>
        <v>tier - 3</v>
      </c>
      <c r="P1455" s="27" t="str">
        <f>VLOOKUP(A1455,'Hospitalisation Details'!$A$1:$R$2344,16,0)</f>
        <v>R1012</v>
      </c>
      <c r="Q1455" s="38">
        <f>VLOOKUP(A1455,'Hospitalisation Details'!$A$1:$R$2344,18,0)</f>
        <v>41.98694683221904</v>
      </c>
    </row>
    <row r="1456" spans="1:17" x14ac:dyDescent="0.25">
      <c r="A1456" s="27" t="s">
        <v>2910</v>
      </c>
      <c r="B1456" s="27" t="str">
        <f>VLOOKUP(A1456,'Customer Name'!A1455:E3790,4,0)</f>
        <v>Jon</v>
      </c>
      <c r="C1456" s="27">
        <f>VLOOKUP(A1456,Table7[#All],2,0)</f>
        <v>30.59</v>
      </c>
      <c r="D1456" s="27">
        <f>VLOOKUP(A1456,Table7[#All],3,0)</f>
        <v>9.5500000000000007</v>
      </c>
      <c r="E1456" s="27" t="str">
        <f>VLOOKUP(A1456,Table7[#All],4,0)</f>
        <v>yes</v>
      </c>
      <c r="F1456" s="27" t="str">
        <f>VLOOKUP(A1456,Table7[#All],5,0)</f>
        <v>No</v>
      </c>
      <c r="G1456" s="27" t="str">
        <f>VLOOKUP(A1456,Table7[#All],6,0)</f>
        <v>No</v>
      </c>
      <c r="H1456" s="27">
        <f>VLOOKUP(A1456,'Medical Examination'!A1455:M3790,11,0)</f>
        <v>0</v>
      </c>
      <c r="I1456" s="27" t="str">
        <f>VLOOKUP(A1456,'Medical Examination'!A1455:M3790,10,0)</f>
        <v>No</v>
      </c>
      <c r="J1456" s="27" t="str">
        <f>VLOOKUP(A1456,'Medical Examination'!A1455:M3790,12,0)</f>
        <v>Obesity</v>
      </c>
      <c r="K1456" s="27" t="str">
        <f>VLOOKUP(A1456,'Medical Examination'!A1455:M3790,13,0)</f>
        <v>Diabetes</v>
      </c>
      <c r="L1456" s="27" t="str">
        <f>VLOOKUP(A1456,'Hospitalisation Details'!A285:R2628,17,0)</f>
        <v>14-Aug-1981</v>
      </c>
      <c r="M1456" s="28">
        <f>VLOOKUP(A1456,'Hospitalisation Details'!$A$1:$R$2344,6,0)</f>
        <v>7256.72</v>
      </c>
      <c r="N1456" s="27" t="str">
        <f>VLOOKUP(A1456,'Hospitalisation Details'!$A$1:$R$2344,14,0)</f>
        <v>tier - 3</v>
      </c>
      <c r="O1456" s="27" t="str">
        <f>VLOOKUP(A1456,'Hospitalisation Details'!$A$1:$R$2344,15,0)</f>
        <v>tier - 2</v>
      </c>
      <c r="P1456" s="27" t="str">
        <f>VLOOKUP(A1456,'Hospitalisation Details'!$A$1:$R$2344,16,0)</f>
        <v>R1012</v>
      </c>
      <c r="Q1456" s="38">
        <f>VLOOKUP(A1456,'Hospitalisation Details'!$A$1:$R$2344,18,0)</f>
        <v>41.817191977077364</v>
      </c>
    </row>
    <row r="1457" spans="1:17" x14ac:dyDescent="0.25">
      <c r="A1457" s="27" t="s">
        <v>2912</v>
      </c>
      <c r="B1457" s="27" t="str">
        <f>VLOOKUP(A1457,'Customer Name'!A1456:E3791,4,0)</f>
        <v>Steven J</v>
      </c>
      <c r="C1457" s="27">
        <f>VLOOKUP(A1457,Table7[#All],2,0)</f>
        <v>25.51</v>
      </c>
      <c r="D1457" s="27">
        <f>VLOOKUP(A1457,Table7[#All],3,0)</f>
        <v>6.05</v>
      </c>
      <c r="E1457" s="27" t="str">
        <f>VLOOKUP(A1457,Table7[#All],4,0)</f>
        <v>No</v>
      </c>
      <c r="F1457" s="27" t="str">
        <f>VLOOKUP(A1457,Table7[#All],5,0)</f>
        <v>No</v>
      </c>
      <c r="G1457" s="27" t="str">
        <f>VLOOKUP(A1457,Table7[#All],6,0)</f>
        <v>No</v>
      </c>
      <c r="H1457" s="27">
        <f>VLOOKUP(A1457,'Medical Examination'!A1456:M3791,11,0)</f>
        <v>0</v>
      </c>
      <c r="I1457" s="27" t="str">
        <f>VLOOKUP(A1457,'Medical Examination'!A1456:M3791,10,0)</f>
        <v>No</v>
      </c>
      <c r="J1457" s="27" t="str">
        <f>VLOOKUP(A1457,'Medical Examination'!A1456:M3791,12,0)</f>
        <v>Overweight</v>
      </c>
      <c r="K1457" s="27" t="str">
        <f>VLOOKUP(A1457,'Medical Examination'!A1456:M3791,13,0)</f>
        <v>Prediabetes</v>
      </c>
      <c r="L1457" s="27" t="str">
        <f>VLOOKUP(A1457,'Hospitalisation Details'!A286:R2629,17,0)</f>
        <v>24-Jul-1982</v>
      </c>
      <c r="M1457" s="28">
        <f>VLOOKUP(A1457,'Hospitalisation Details'!$A$1:$R$2344,6,0)</f>
        <v>7248.71</v>
      </c>
      <c r="N1457" s="27" t="str">
        <f>VLOOKUP(A1457,'Hospitalisation Details'!$A$1:$R$2344,14,0)</f>
        <v>tier - 2</v>
      </c>
      <c r="O1457" s="27" t="str">
        <f>VLOOKUP(A1457,'Hospitalisation Details'!$A$1:$R$2344,15,0)</f>
        <v>tier - 1</v>
      </c>
      <c r="P1457" s="27" t="str">
        <f>VLOOKUP(A1457,'Hospitalisation Details'!$A$1:$R$2344,16,0)</f>
        <v>R1013</v>
      </c>
      <c r="Q1457" s="38">
        <f>VLOOKUP(A1457,'Hospitalisation Details'!$A$1:$R$2344,18,0)</f>
        <v>40.874706649282921</v>
      </c>
    </row>
    <row r="1458" spans="1:17" x14ac:dyDescent="0.25">
      <c r="A1458" s="27" t="s">
        <v>2914</v>
      </c>
      <c r="B1458" s="27" t="str">
        <f>VLOOKUP(A1458,'Customer Name'!A1457:E3792,4,0)</f>
        <v>Jessica P.</v>
      </c>
      <c r="C1458" s="27">
        <f>VLOOKUP(A1458,Table7[#All],2,0)</f>
        <v>29.04</v>
      </c>
      <c r="D1458" s="27">
        <f>VLOOKUP(A1458,Table7[#All],3,0)</f>
        <v>10.56</v>
      </c>
      <c r="E1458" s="27" t="str">
        <f>VLOOKUP(A1458,Table7[#All],4,0)</f>
        <v>yes</v>
      </c>
      <c r="F1458" s="27" t="str">
        <f>VLOOKUP(A1458,Table7[#All],5,0)</f>
        <v>No</v>
      </c>
      <c r="G1458" s="27" t="str">
        <f>VLOOKUP(A1458,Table7[#All],6,0)</f>
        <v>No</v>
      </c>
      <c r="H1458" s="27">
        <f>VLOOKUP(A1458,'Medical Examination'!A1457:M3792,11,0)</f>
        <v>1</v>
      </c>
      <c r="I1458" s="27" t="str">
        <f>VLOOKUP(A1458,'Medical Examination'!A1457:M3792,10,0)</f>
        <v>No</v>
      </c>
      <c r="J1458" s="27" t="str">
        <f>VLOOKUP(A1458,'Medical Examination'!A1457:M3792,12,0)</f>
        <v>Overweight</v>
      </c>
      <c r="K1458" s="27" t="str">
        <f>VLOOKUP(A1458,'Medical Examination'!A1457:M3792,13,0)</f>
        <v>Diabetes</v>
      </c>
      <c r="L1458" s="27" t="str">
        <f>VLOOKUP(A1458,'Hospitalisation Details'!A287:R2630,17,0)</f>
        <v>2-Sep-1986</v>
      </c>
      <c r="M1458" s="28">
        <f>VLOOKUP(A1458,'Hospitalisation Details'!$A$1:$R$2344,6,0)</f>
        <v>7243.81</v>
      </c>
      <c r="N1458" s="27" t="str">
        <f>VLOOKUP(A1458,'Hospitalisation Details'!$A$1:$R$2344,14,0)</f>
        <v>tier - 2</v>
      </c>
      <c r="O1458" s="27" t="str">
        <f>VLOOKUP(A1458,'Hospitalisation Details'!$A$1:$R$2344,15,0)</f>
        <v>tier - 3</v>
      </c>
      <c r="P1458" s="27" t="str">
        <f>VLOOKUP(A1458,'Hospitalisation Details'!$A$1:$R$2344,16,0)</f>
        <v>R1013</v>
      </c>
      <c r="Q1458" s="38">
        <f>VLOOKUP(A1458,'Hospitalisation Details'!$A$1:$R$2344,18,0)</f>
        <v>36.765184811585847</v>
      </c>
    </row>
    <row r="1459" spans="1:17" x14ac:dyDescent="0.25">
      <c r="A1459" s="27" t="s">
        <v>2916</v>
      </c>
      <c r="B1459" s="27" t="str">
        <f>VLOOKUP(A1459,'Customer Name'!A1458:E3793,4,0)</f>
        <v>Ashley</v>
      </c>
      <c r="C1459" s="27">
        <f>VLOOKUP(A1459,Table7[#All],2,0)</f>
        <v>22.135000000000002</v>
      </c>
      <c r="D1459" s="27">
        <f>VLOOKUP(A1459,Table7[#All],3,0)</f>
        <v>10.81</v>
      </c>
      <c r="E1459" s="27" t="str">
        <f>VLOOKUP(A1459,Table7[#All],4,0)</f>
        <v>yes</v>
      </c>
      <c r="F1459" s="27" t="str">
        <f>VLOOKUP(A1459,Table7[#All],5,0)</f>
        <v>No</v>
      </c>
      <c r="G1459" s="27" t="str">
        <f>VLOOKUP(A1459,Table7[#All],6,0)</f>
        <v>No</v>
      </c>
      <c r="H1459" s="27">
        <f>VLOOKUP(A1459,'Medical Examination'!A1458:M3793,11,0)</f>
        <v>1</v>
      </c>
      <c r="I1459" s="27" t="str">
        <f>VLOOKUP(A1459,'Medical Examination'!A1458:M3793,10,0)</f>
        <v>No</v>
      </c>
      <c r="J1459" s="27" t="str">
        <f>VLOOKUP(A1459,'Medical Examination'!A1458:M3793,12,0)</f>
        <v>Normal Weight</v>
      </c>
      <c r="K1459" s="27" t="str">
        <f>VLOOKUP(A1459,'Medical Examination'!A1458:M3793,13,0)</f>
        <v>Diabetes</v>
      </c>
      <c r="L1459" s="27" t="str">
        <f>VLOOKUP(A1459,'Hospitalisation Details'!A288:R2631,17,0)</f>
        <v>13-Jul-1986</v>
      </c>
      <c r="M1459" s="28">
        <f>VLOOKUP(A1459,'Hospitalisation Details'!$A$1:$R$2344,6,0)</f>
        <v>7228.22</v>
      </c>
      <c r="N1459" s="27" t="str">
        <f>VLOOKUP(A1459,'Hospitalisation Details'!$A$1:$R$2344,14,0)</f>
        <v>tier - 2</v>
      </c>
      <c r="O1459" s="27" t="str">
        <f>VLOOKUP(A1459,'Hospitalisation Details'!$A$1:$R$2344,15,0)</f>
        <v>tier - 1</v>
      </c>
      <c r="P1459" s="27" t="str">
        <f>VLOOKUP(A1459,'Hospitalisation Details'!$A$1:$R$2344,16,0)</f>
        <v>R1024</v>
      </c>
      <c r="Q1459" s="38">
        <f>VLOOKUP(A1459,'Hospitalisation Details'!$A$1:$R$2344,18,0)</f>
        <v>36.904820232005186</v>
      </c>
    </row>
    <row r="1460" spans="1:17" x14ac:dyDescent="0.25">
      <c r="A1460" s="27" t="s">
        <v>2918</v>
      </c>
      <c r="B1460" s="27" t="str">
        <f>VLOOKUP(A1460,'Customer Name'!A1459:E3794,4,0)</f>
        <v>Arturo H.</v>
      </c>
      <c r="C1460" s="27">
        <f>VLOOKUP(A1460,Table7[#All],2,0)</f>
        <v>21.375</v>
      </c>
      <c r="D1460" s="27">
        <f>VLOOKUP(A1460,Table7[#All],3,0)</f>
        <v>4.32</v>
      </c>
      <c r="E1460" s="27" t="str">
        <f>VLOOKUP(A1460,Table7[#All],4,0)</f>
        <v>No</v>
      </c>
      <c r="F1460" s="27" t="str">
        <f>VLOOKUP(A1460,Table7[#All],5,0)</f>
        <v>No</v>
      </c>
      <c r="G1460" s="27" t="str">
        <f>VLOOKUP(A1460,Table7[#All],6,0)</f>
        <v>No</v>
      </c>
      <c r="H1460" s="27">
        <f>VLOOKUP(A1460,'Medical Examination'!A1459:M3794,11,0)</f>
        <v>0</v>
      </c>
      <c r="I1460" s="27" t="str">
        <f>VLOOKUP(A1460,'Medical Examination'!A1459:M3794,10,0)</f>
        <v>No</v>
      </c>
      <c r="J1460" s="27" t="str">
        <f>VLOOKUP(A1460,'Medical Examination'!A1459:M3794,12,0)</f>
        <v>Normal Weight</v>
      </c>
      <c r="K1460" s="27" t="str">
        <f>VLOOKUP(A1460,'Medical Examination'!A1459:M3794,13,0)</f>
        <v>Normal</v>
      </c>
      <c r="L1460" s="27" t="str">
        <f>VLOOKUP(A1460,'Hospitalisation Details'!A289:R2632,17,0)</f>
        <v>15-Sep-1977</v>
      </c>
      <c r="M1460" s="28">
        <f>VLOOKUP(A1460,'Hospitalisation Details'!$A$1:$R$2344,6,0)</f>
        <v>7222.79</v>
      </c>
      <c r="N1460" s="27" t="str">
        <f>VLOOKUP(A1460,'Hospitalisation Details'!$A$1:$R$2344,14,0)</f>
        <v>tier - 3</v>
      </c>
      <c r="O1460" s="27" t="str">
        <f>VLOOKUP(A1460,'Hospitalisation Details'!$A$1:$R$2344,15,0)</f>
        <v>tier - 3</v>
      </c>
      <c r="P1460" s="27" t="str">
        <f>VLOOKUP(A1460,'Hospitalisation Details'!$A$1:$R$2344,16,0)</f>
        <v>R1012</v>
      </c>
      <c r="Q1460" s="38">
        <f>VLOOKUP(A1460,'Hospitalisation Details'!$A$1:$R$2344,18,0)</f>
        <v>45.729581731329368</v>
      </c>
    </row>
    <row r="1461" spans="1:17" x14ac:dyDescent="0.25">
      <c r="A1461" s="27" t="s">
        <v>2920</v>
      </c>
      <c r="B1461" s="27" t="str">
        <f>VLOOKUP(A1461,'Customer Name'!A1460:E3795,4,0)</f>
        <v>Ketil</v>
      </c>
      <c r="C1461" s="27">
        <f>VLOOKUP(A1461,Table7[#All],2,0)</f>
        <v>29.19</v>
      </c>
      <c r="D1461" s="27">
        <f>VLOOKUP(A1461,Table7[#All],3,0)</f>
        <v>4.37</v>
      </c>
      <c r="E1461" s="27" t="str">
        <f>VLOOKUP(A1461,Table7[#All],4,0)</f>
        <v>No</v>
      </c>
      <c r="F1461" s="27" t="str">
        <f>VLOOKUP(A1461,Table7[#All],5,0)</f>
        <v>No</v>
      </c>
      <c r="G1461" s="27" t="str">
        <f>VLOOKUP(A1461,Table7[#All],6,0)</f>
        <v>No</v>
      </c>
      <c r="H1461" s="27">
        <f>VLOOKUP(A1461,'Medical Examination'!A1460:M3795,11,0)</f>
        <v>0</v>
      </c>
      <c r="I1461" s="27" t="str">
        <f>VLOOKUP(A1461,'Medical Examination'!A1460:M3795,10,0)</f>
        <v>No</v>
      </c>
      <c r="J1461" s="27" t="str">
        <f>VLOOKUP(A1461,'Medical Examination'!A1460:M3795,12,0)</f>
        <v>Overweight</v>
      </c>
      <c r="K1461" s="27" t="str">
        <f>VLOOKUP(A1461,'Medical Examination'!A1460:M3795,13,0)</f>
        <v>Normal</v>
      </c>
      <c r="L1461" s="27" t="str">
        <f>VLOOKUP(A1461,'Hospitalisation Details'!A290:R2633,17,0)</f>
        <v>28-Jun-1991</v>
      </c>
      <c r="M1461" s="28">
        <f>VLOOKUP(A1461,'Hospitalisation Details'!$A$1:$R$2344,6,0)</f>
        <v>7220.25</v>
      </c>
      <c r="N1461" s="27" t="str">
        <f>VLOOKUP(A1461,'Hospitalisation Details'!$A$1:$R$2344,14,0)</f>
        <v>tier - 2</v>
      </c>
      <c r="O1461" s="27" t="str">
        <f>VLOOKUP(A1461,'Hospitalisation Details'!$A$1:$R$2344,15,0)</f>
        <v>tier - 2</v>
      </c>
      <c r="P1461" s="27" t="str">
        <f>VLOOKUP(A1461,'Hospitalisation Details'!$A$1:$R$2344,16,0)</f>
        <v>R1021</v>
      </c>
      <c r="Q1461" s="38">
        <f>VLOOKUP(A1461,'Hospitalisation Details'!$A$1:$R$2344,18,0)</f>
        <v>31.945905583672115</v>
      </c>
    </row>
    <row r="1462" spans="1:17" x14ac:dyDescent="0.25">
      <c r="A1462" s="27" t="s">
        <v>2922</v>
      </c>
      <c r="B1462" s="27" t="str">
        <f>VLOOKUP(A1462,'Customer Name'!A1461:E3796,4,0)</f>
        <v>Katie</v>
      </c>
      <c r="C1462" s="27">
        <f>VLOOKUP(A1462,Table7[#All],2,0)</f>
        <v>31.92</v>
      </c>
      <c r="D1462" s="27">
        <f>VLOOKUP(A1462,Table7[#All],3,0)</f>
        <v>4.8099999999999996</v>
      </c>
      <c r="E1462" s="27" t="str">
        <f>VLOOKUP(A1462,Table7[#All],4,0)</f>
        <v>yes</v>
      </c>
      <c r="F1462" s="27" t="str">
        <f>VLOOKUP(A1462,Table7[#All],5,0)</f>
        <v>No</v>
      </c>
      <c r="G1462" s="27" t="str">
        <f>VLOOKUP(A1462,Table7[#All],6,0)</f>
        <v>Yes</v>
      </c>
      <c r="H1462" s="27">
        <f>VLOOKUP(A1462,'Medical Examination'!A1461:M3796,11,0)</f>
        <v>1</v>
      </c>
      <c r="I1462" s="27" t="str">
        <f>VLOOKUP(A1462,'Medical Examination'!A1461:M3796,10,0)</f>
        <v>No</v>
      </c>
      <c r="J1462" s="27" t="str">
        <f>VLOOKUP(A1462,'Medical Examination'!A1461:M3796,12,0)</f>
        <v>Obesity</v>
      </c>
      <c r="K1462" s="27" t="str">
        <f>VLOOKUP(A1462,'Medical Examination'!A1461:M3796,13,0)</f>
        <v>Normal</v>
      </c>
      <c r="L1462" s="27" t="str">
        <f>VLOOKUP(A1462,'Hospitalisation Details'!A291:R2634,17,0)</f>
        <v>21-Nov-1983</v>
      </c>
      <c r="M1462" s="28">
        <f>VLOOKUP(A1462,'Hospitalisation Details'!$A$1:$R$2344,6,0)</f>
        <v>7209.49</v>
      </c>
      <c r="N1462" s="27" t="str">
        <f>VLOOKUP(A1462,'Hospitalisation Details'!$A$1:$R$2344,14,0)</f>
        <v>tier - 2</v>
      </c>
      <c r="O1462" s="27" t="str">
        <f>VLOOKUP(A1462,'Hospitalisation Details'!$A$1:$R$2344,15,0)</f>
        <v>tier - 3</v>
      </c>
      <c r="P1462" s="27" t="str">
        <f>VLOOKUP(A1462,'Hospitalisation Details'!$A$1:$R$2344,16,0)</f>
        <v>R1012</v>
      </c>
      <c r="Q1462" s="38">
        <f>VLOOKUP(A1462,'Hospitalisation Details'!$A$1:$R$2344,18,0)</f>
        <v>39.546176961602669</v>
      </c>
    </row>
    <row r="1463" spans="1:17" x14ac:dyDescent="0.25">
      <c r="A1463" s="27" t="s">
        <v>2924</v>
      </c>
      <c r="B1463" s="27" t="str">
        <f>VLOOKUP(A1463,'Customer Name'!A1462:E3797,4,0)</f>
        <v>Christi</v>
      </c>
      <c r="C1463" s="27">
        <f>VLOOKUP(A1463,Table7[#All],2,0)</f>
        <v>26.315000000000001</v>
      </c>
      <c r="D1463" s="27">
        <f>VLOOKUP(A1463,Table7[#All],3,0)</f>
        <v>4.5599999999999996</v>
      </c>
      <c r="E1463" s="27" t="str">
        <f>VLOOKUP(A1463,Table7[#All],4,0)</f>
        <v>yes</v>
      </c>
      <c r="F1463" s="27" t="str">
        <f>VLOOKUP(A1463,Table7[#All],5,0)</f>
        <v>No</v>
      </c>
      <c r="G1463" s="27" t="str">
        <f>VLOOKUP(A1463,Table7[#All],6,0)</f>
        <v>Yes</v>
      </c>
      <c r="H1463" s="27">
        <f>VLOOKUP(A1463,'Medical Examination'!A1462:M3797,11,0)</f>
        <v>1</v>
      </c>
      <c r="I1463" s="27" t="str">
        <f>VLOOKUP(A1463,'Medical Examination'!A1462:M3797,10,0)</f>
        <v>No</v>
      </c>
      <c r="J1463" s="27" t="str">
        <f>VLOOKUP(A1463,'Medical Examination'!A1462:M3797,12,0)</f>
        <v>Overweight</v>
      </c>
      <c r="K1463" s="27" t="str">
        <f>VLOOKUP(A1463,'Medical Examination'!A1462:M3797,13,0)</f>
        <v>Normal</v>
      </c>
      <c r="L1463" s="27" t="str">
        <f>VLOOKUP(A1463,'Hospitalisation Details'!A292:R2635,17,0)</f>
        <v>11-Aug-1983</v>
      </c>
      <c r="M1463" s="28">
        <f>VLOOKUP(A1463,'Hospitalisation Details'!$A$1:$R$2344,6,0)</f>
        <v>7201.7</v>
      </c>
      <c r="N1463" s="27" t="str">
        <f>VLOOKUP(A1463,'Hospitalisation Details'!$A$1:$R$2344,14,0)</f>
        <v>tier - 2</v>
      </c>
      <c r="O1463" s="27" t="str">
        <f>VLOOKUP(A1463,'Hospitalisation Details'!$A$1:$R$2344,15,0)</f>
        <v>tier - 3</v>
      </c>
      <c r="P1463" s="27" t="str">
        <f>VLOOKUP(A1463,'Hospitalisation Details'!$A$1:$R$2344,16,0)</f>
        <v>R1012</v>
      </c>
      <c r="Q1463" s="38">
        <f>VLOOKUP(A1463,'Hospitalisation Details'!$A$1:$R$2344,18,0)</f>
        <v>39.825442404006679</v>
      </c>
    </row>
    <row r="1464" spans="1:17" x14ac:dyDescent="0.25">
      <c r="A1464" s="27" t="s">
        <v>2926</v>
      </c>
      <c r="B1464" s="27" t="str">
        <f>VLOOKUP(A1464,'Customer Name'!A1463:E3798,4,0)</f>
        <v>Alan</v>
      </c>
      <c r="C1464" s="27">
        <f>VLOOKUP(A1464,Table7[#All],2,0)</f>
        <v>35.299999999999997</v>
      </c>
      <c r="D1464" s="27">
        <f>VLOOKUP(A1464,Table7[#All],3,0)</f>
        <v>4.3899999999999997</v>
      </c>
      <c r="E1464" s="27" t="str">
        <f>VLOOKUP(A1464,Table7[#All],4,0)</f>
        <v>No</v>
      </c>
      <c r="F1464" s="27" t="str">
        <f>VLOOKUP(A1464,Table7[#All],5,0)</f>
        <v>No</v>
      </c>
      <c r="G1464" s="27" t="str">
        <f>VLOOKUP(A1464,Table7[#All],6,0)</f>
        <v>No</v>
      </c>
      <c r="H1464" s="27">
        <f>VLOOKUP(A1464,'Medical Examination'!A1463:M3798,11,0)</f>
        <v>0</v>
      </c>
      <c r="I1464" s="27" t="str">
        <f>VLOOKUP(A1464,'Medical Examination'!A1463:M3798,10,0)</f>
        <v>No</v>
      </c>
      <c r="J1464" s="27" t="str">
        <f>VLOOKUP(A1464,'Medical Examination'!A1463:M3798,12,0)</f>
        <v>Obesity</v>
      </c>
      <c r="K1464" s="27" t="str">
        <f>VLOOKUP(A1464,'Medical Examination'!A1463:M3798,13,0)</f>
        <v>Normal</v>
      </c>
      <c r="L1464" s="27" t="str">
        <f>VLOOKUP(A1464,'Hospitalisation Details'!A293:R2636,17,0)</f>
        <v>14-Sep-1982</v>
      </c>
      <c r="M1464" s="28">
        <f>VLOOKUP(A1464,'Hospitalisation Details'!$A$1:$R$2344,6,0)</f>
        <v>7196.87</v>
      </c>
      <c r="N1464" s="27" t="str">
        <f>VLOOKUP(A1464,'Hospitalisation Details'!$A$1:$R$2344,14,0)</f>
        <v>tier - 3</v>
      </c>
      <c r="O1464" s="27" t="str">
        <f>VLOOKUP(A1464,'Hospitalisation Details'!$A$1:$R$2344,15,0)</f>
        <v>tier - 2</v>
      </c>
      <c r="P1464" s="27" t="str">
        <f>VLOOKUP(A1464,'Hospitalisation Details'!$A$1:$R$2344,16,0)</f>
        <v>R1011</v>
      </c>
      <c r="Q1464" s="38">
        <f>VLOOKUP(A1464,'Hospitalisation Details'!$A$1:$R$2344,18,0)</f>
        <v>40.732333767926988</v>
      </c>
    </row>
    <row r="1465" spans="1:17" x14ac:dyDescent="0.25">
      <c r="A1465" s="27" t="s">
        <v>2928</v>
      </c>
      <c r="B1465" s="27" t="str">
        <f>VLOOKUP(A1465,'Customer Name'!A1464:E3799,4,0)</f>
        <v>Edivaldo B. Sr.</v>
      </c>
      <c r="C1465" s="27">
        <f>VLOOKUP(A1465,Table7[#All],2,0)</f>
        <v>18.91</v>
      </c>
      <c r="D1465" s="27">
        <f>VLOOKUP(A1465,Table7[#All],3,0)</f>
        <v>11.44</v>
      </c>
      <c r="E1465" s="27" t="str">
        <f>VLOOKUP(A1465,Table7[#All],4,0)</f>
        <v>No</v>
      </c>
      <c r="F1465" s="27" t="str">
        <f>VLOOKUP(A1465,Table7[#All],5,0)</f>
        <v>No</v>
      </c>
      <c r="G1465" s="27" t="str">
        <f>VLOOKUP(A1465,Table7[#All],6,0)</f>
        <v>No</v>
      </c>
      <c r="H1465" s="27">
        <f>VLOOKUP(A1465,'Medical Examination'!A1464:M3799,11,0)</f>
        <v>0</v>
      </c>
      <c r="I1465" s="27" t="str">
        <f>VLOOKUP(A1465,'Medical Examination'!A1464:M3799,10,0)</f>
        <v>No</v>
      </c>
      <c r="J1465" s="27" t="str">
        <f>VLOOKUP(A1465,'Medical Examination'!A1464:M3799,12,0)</f>
        <v>Normal Weight</v>
      </c>
      <c r="K1465" s="27" t="str">
        <f>VLOOKUP(A1465,'Medical Examination'!A1464:M3799,13,0)</f>
        <v>Diabetes</v>
      </c>
      <c r="L1465" s="27" t="str">
        <f>VLOOKUP(A1465,'Hospitalisation Details'!A294:R2637,17,0)</f>
        <v>26-Aug-1968</v>
      </c>
      <c r="M1465" s="28">
        <f>VLOOKUP(A1465,'Hospitalisation Details'!$A$1:$R$2344,6,0)</f>
        <v>7179.52</v>
      </c>
      <c r="N1465" s="27" t="str">
        <f>VLOOKUP(A1465,'Hospitalisation Details'!$A$1:$R$2344,14,0)</f>
        <v>tier - 3</v>
      </c>
      <c r="O1465" s="27" t="str">
        <f>VLOOKUP(A1465,'Hospitalisation Details'!$A$1:$R$2344,15,0)</f>
        <v>tier - 3</v>
      </c>
      <c r="P1465" s="27" t="str">
        <f>VLOOKUP(A1465,'Hospitalisation Details'!$A$1:$R$2344,16,0)</f>
        <v>R1013</v>
      </c>
      <c r="Q1465" s="38">
        <f>VLOOKUP(A1465,'Hospitalisation Details'!$A$1:$R$2344,18,0)</f>
        <v>54.781656399726216</v>
      </c>
    </row>
    <row r="1466" spans="1:17" x14ac:dyDescent="0.25">
      <c r="A1466" s="27" t="s">
        <v>2930</v>
      </c>
      <c r="B1466" s="27" t="str">
        <f>VLOOKUP(A1466,'Customer Name'!A1465:E3800,4,0)</f>
        <v>Eve</v>
      </c>
      <c r="C1466" s="27">
        <f>VLOOKUP(A1466,Table7[#All],2,0)</f>
        <v>22.41</v>
      </c>
      <c r="D1466" s="27">
        <f>VLOOKUP(A1466,Table7[#All],3,0)</f>
        <v>11.37</v>
      </c>
      <c r="E1466" s="27" t="str">
        <f>VLOOKUP(A1466,Table7[#All],4,0)</f>
        <v>yes</v>
      </c>
      <c r="F1466" s="27" t="str">
        <f>VLOOKUP(A1466,Table7[#All],5,0)</f>
        <v>No</v>
      </c>
      <c r="G1466" s="27" t="str">
        <f>VLOOKUP(A1466,Table7[#All],6,0)</f>
        <v>No</v>
      </c>
      <c r="H1466" s="27">
        <f>VLOOKUP(A1466,'Medical Examination'!A1465:M3800,11,0)</f>
        <v>1</v>
      </c>
      <c r="I1466" s="27" t="str">
        <f>VLOOKUP(A1466,'Medical Examination'!A1465:M3800,10,0)</f>
        <v>No</v>
      </c>
      <c r="J1466" s="27" t="str">
        <f>VLOOKUP(A1466,'Medical Examination'!A1465:M3800,12,0)</f>
        <v>Normal Weight</v>
      </c>
      <c r="K1466" s="27" t="str">
        <f>VLOOKUP(A1466,'Medical Examination'!A1465:M3800,13,0)</f>
        <v>Diabetes</v>
      </c>
      <c r="L1466" s="27" t="str">
        <f>VLOOKUP(A1466,'Hospitalisation Details'!A295:R2638,17,0)</f>
        <v>19-Jul-1975</v>
      </c>
      <c r="M1466" s="28">
        <f>VLOOKUP(A1466,'Hospitalisation Details'!$A$1:$R$2344,6,0)</f>
        <v>7175.51</v>
      </c>
      <c r="N1466" s="27" t="str">
        <f>VLOOKUP(A1466,'Hospitalisation Details'!$A$1:$R$2344,14,0)</f>
        <v>tier - 2</v>
      </c>
      <c r="O1466" s="27" t="str">
        <f>VLOOKUP(A1466,'Hospitalisation Details'!$A$1:$R$2344,15,0)</f>
        <v>tier - 3</v>
      </c>
      <c r="P1466" s="27" t="str">
        <f>VLOOKUP(A1466,'Hospitalisation Details'!$A$1:$R$2344,16,0)</f>
        <v>R1013</v>
      </c>
      <c r="Q1466" s="38">
        <f>VLOOKUP(A1466,'Hospitalisation Details'!$A$1:$R$2344,18,0)</f>
        <v>47.888417053137395</v>
      </c>
    </row>
    <row r="1467" spans="1:17" x14ac:dyDescent="0.25">
      <c r="A1467" s="27" t="s">
        <v>2932</v>
      </c>
      <c r="B1467" s="27" t="str">
        <f>VLOOKUP(A1467,'Customer Name'!A1466:E3801,4,0)</f>
        <v>Devin</v>
      </c>
      <c r="C1467" s="27">
        <f>VLOOKUP(A1467,Table7[#All],2,0)</f>
        <v>22.704999999999998</v>
      </c>
      <c r="D1467" s="27">
        <f>VLOOKUP(A1467,Table7[#All],3,0)</f>
        <v>6.14</v>
      </c>
      <c r="E1467" s="27" t="str">
        <f>VLOOKUP(A1467,Table7[#All],4,0)</f>
        <v>No</v>
      </c>
      <c r="F1467" s="27" t="str">
        <f>VLOOKUP(A1467,Table7[#All],5,0)</f>
        <v>No</v>
      </c>
      <c r="G1467" s="27" t="str">
        <f>VLOOKUP(A1467,Table7[#All],6,0)</f>
        <v>No</v>
      </c>
      <c r="H1467" s="27">
        <f>VLOOKUP(A1467,'Medical Examination'!A1466:M3801,11,0)</f>
        <v>0</v>
      </c>
      <c r="I1467" s="27" t="str">
        <f>VLOOKUP(A1467,'Medical Examination'!A1466:M3801,10,0)</f>
        <v>No</v>
      </c>
      <c r="J1467" s="27" t="str">
        <f>VLOOKUP(A1467,'Medical Examination'!A1466:M3801,12,0)</f>
        <v>Normal Weight</v>
      </c>
      <c r="K1467" s="27" t="str">
        <f>VLOOKUP(A1467,'Medical Examination'!A1466:M3801,13,0)</f>
        <v>Prediabetes</v>
      </c>
      <c r="L1467" s="27" t="str">
        <f>VLOOKUP(A1467,'Hospitalisation Details'!A296:R2639,17,0)</f>
        <v>16-Aug-1982</v>
      </c>
      <c r="M1467" s="28">
        <f>VLOOKUP(A1467,'Hospitalisation Details'!$A$1:$R$2344,6,0)</f>
        <v>7173.36</v>
      </c>
      <c r="N1467" s="27" t="str">
        <f>VLOOKUP(A1467,'Hospitalisation Details'!$A$1:$R$2344,14,0)</f>
        <v>tier - 3</v>
      </c>
      <c r="O1467" s="27" t="str">
        <f>VLOOKUP(A1467,'Hospitalisation Details'!$A$1:$R$2344,15,0)</f>
        <v>tier - 2</v>
      </c>
      <c r="P1467" s="27" t="str">
        <f>VLOOKUP(A1467,'Hospitalisation Details'!$A$1:$R$2344,16,0)</f>
        <v>R1016</v>
      </c>
      <c r="Q1467" s="38">
        <f>VLOOKUP(A1467,'Hospitalisation Details'!$A$1:$R$2344,18,0)</f>
        <v>40.811734028683183</v>
      </c>
    </row>
    <row r="1468" spans="1:17" x14ac:dyDescent="0.25">
      <c r="A1468" s="27" t="s">
        <v>2934</v>
      </c>
      <c r="B1468" s="27" t="str">
        <f>VLOOKUP(A1468,'Customer Name'!A1467:E3802,4,0)</f>
        <v>Shaun R</v>
      </c>
      <c r="C1468" s="27">
        <f>VLOOKUP(A1468,Table7[#All],2,0)</f>
        <v>37.18</v>
      </c>
      <c r="D1468" s="27">
        <f>VLOOKUP(A1468,Table7[#All],3,0)</f>
        <v>4.8899999999999997</v>
      </c>
      <c r="E1468" s="27" t="str">
        <f>VLOOKUP(A1468,Table7[#All],4,0)</f>
        <v>No</v>
      </c>
      <c r="F1468" s="27" t="str">
        <f>VLOOKUP(A1468,Table7[#All],5,0)</f>
        <v>No</v>
      </c>
      <c r="G1468" s="27" t="str">
        <f>VLOOKUP(A1468,Table7[#All],6,0)</f>
        <v>No</v>
      </c>
      <c r="H1468" s="27">
        <f>VLOOKUP(A1468,'Medical Examination'!A1467:M3802,11,0)</f>
        <v>0</v>
      </c>
      <c r="I1468" s="27" t="str">
        <f>VLOOKUP(A1468,'Medical Examination'!A1467:M3802,10,0)</f>
        <v>No</v>
      </c>
      <c r="J1468" s="27" t="str">
        <f>VLOOKUP(A1468,'Medical Examination'!A1467:M3802,12,0)</f>
        <v>Obesity</v>
      </c>
      <c r="K1468" s="27" t="str">
        <f>VLOOKUP(A1468,'Medical Examination'!A1467:M3802,13,0)</f>
        <v>Normal</v>
      </c>
      <c r="L1468" s="27" t="str">
        <f>VLOOKUP(A1468,'Hospitalisation Details'!A297:R2640,17,0)</f>
        <v>30-Sep-1980</v>
      </c>
      <c r="M1468" s="28">
        <f>VLOOKUP(A1468,'Hospitalisation Details'!$A$1:$R$2344,6,0)</f>
        <v>7162.01</v>
      </c>
      <c r="N1468" s="27" t="str">
        <f>VLOOKUP(A1468,'Hospitalisation Details'!$A$1:$R$2344,14,0)</f>
        <v>tier - 2</v>
      </c>
      <c r="O1468" s="27" t="str">
        <f>VLOOKUP(A1468,'Hospitalisation Details'!$A$1:$R$2344,15,0)</f>
        <v>tier - 3</v>
      </c>
      <c r="P1468" s="27" t="str">
        <f>VLOOKUP(A1468,'Hospitalisation Details'!$A$1:$R$2344,16,0)</f>
        <v>R1013</v>
      </c>
      <c r="Q1468" s="38">
        <f>VLOOKUP(A1468,'Hospitalisation Details'!$A$1:$R$2344,18,0)</f>
        <v>42.685831622176593</v>
      </c>
    </row>
    <row r="1469" spans="1:17" x14ac:dyDescent="0.25">
      <c r="A1469" s="27" t="s">
        <v>2936</v>
      </c>
      <c r="B1469" s="27" t="str">
        <f>VLOOKUP(A1469,'Customer Name'!A1468:E3803,4,0)</f>
        <v>Adrian</v>
      </c>
      <c r="C1469" s="27">
        <f>VLOOKUP(A1469,Table7[#All],2,0)</f>
        <v>35.97</v>
      </c>
      <c r="D1469" s="27">
        <f>VLOOKUP(A1469,Table7[#All],3,0)</f>
        <v>4.5999999999999996</v>
      </c>
      <c r="E1469" s="27" t="str">
        <f>VLOOKUP(A1469,Table7[#All],4,0)</f>
        <v>No</v>
      </c>
      <c r="F1469" s="27" t="str">
        <f>VLOOKUP(A1469,Table7[#All],5,0)</f>
        <v>No</v>
      </c>
      <c r="G1469" s="27" t="str">
        <f>VLOOKUP(A1469,Table7[#All],6,0)</f>
        <v>No</v>
      </c>
      <c r="H1469" s="27">
        <f>VLOOKUP(A1469,'Medical Examination'!A1468:M3803,11,0)</f>
        <v>0</v>
      </c>
      <c r="I1469" s="27" t="str">
        <f>VLOOKUP(A1469,'Medical Examination'!A1468:M3803,10,0)</f>
        <v>No</v>
      </c>
      <c r="J1469" s="27" t="str">
        <f>VLOOKUP(A1469,'Medical Examination'!A1468:M3803,12,0)</f>
        <v>Obesity</v>
      </c>
      <c r="K1469" s="27" t="str">
        <f>VLOOKUP(A1469,'Medical Examination'!A1468:M3803,13,0)</f>
        <v>Normal</v>
      </c>
      <c r="L1469" s="27" t="str">
        <f>VLOOKUP(A1469,'Hospitalisation Details'!A298:R2641,17,0)</f>
        <v>7-Oct-1980</v>
      </c>
      <c r="M1469" s="28">
        <f>VLOOKUP(A1469,'Hospitalisation Details'!$A$1:$R$2344,6,0)</f>
        <v>7160.33</v>
      </c>
      <c r="N1469" s="27" t="str">
        <f>VLOOKUP(A1469,'Hospitalisation Details'!$A$1:$R$2344,14,0)</f>
        <v>tier - 2</v>
      </c>
      <c r="O1469" s="27" t="str">
        <f>VLOOKUP(A1469,'Hospitalisation Details'!$A$1:$R$2344,15,0)</f>
        <v>tier - 1</v>
      </c>
      <c r="P1469" s="27" t="str">
        <f>VLOOKUP(A1469,'Hospitalisation Details'!$A$1:$R$2344,16,0)</f>
        <v>R1013</v>
      </c>
      <c r="Q1469" s="38">
        <f>VLOOKUP(A1469,'Hospitalisation Details'!$A$1:$R$2344,18,0)</f>
        <v>42.666666666666664</v>
      </c>
    </row>
    <row r="1470" spans="1:17" x14ac:dyDescent="0.25">
      <c r="A1470" s="27" t="s">
        <v>2938</v>
      </c>
      <c r="B1470" s="27" t="str">
        <f>VLOOKUP(A1470,'Customer Name'!A1469:E3804,4,0)</f>
        <v>Andrew</v>
      </c>
      <c r="C1470" s="27">
        <f>VLOOKUP(A1470,Table7[#All],2,0)</f>
        <v>35.799999999999997</v>
      </c>
      <c r="D1470" s="27">
        <f>VLOOKUP(A1470,Table7[#All],3,0)</f>
        <v>4.42</v>
      </c>
      <c r="E1470" s="27" t="str">
        <f>VLOOKUP(A1470,Table7[#All],4,0)</f>
        <v>No</v>
      </c>
      <c r="F1470" s="27" t="str">
        <f>VLOOKUP(A1470,Table7[#All],5,0)</f>
        <v>No</v>
      </c>
      <c r="G1470" s="27" t="str">
        <f>VLOOKUP(A1470,Table7[#All],6,0)</f>
        <v>No</v>
      </c>
      <c r="H1470" s="27">
        <f>VLOOKUP(A1470,'Medical Examination'!A1469:M3804,11,0)</f>
        <v>0</v>
      </c>
      <c r="I1470" s="27" t="str">
        <f>VLOOKUP(A1470,'Medical Examination'!A1469:M3804,10,0)</f>
        <v>No</v>
      </c>
      <c r="J1470" s="27" t="str">
        <f>VLOOKUP(A1470,'Medical Examination'!A1469:M3804,12,0)</f>
        <v>Obesity</v>
      </c>
      <c r="K1470" s="27" t="str">
        <f>VLOOKUP(A1470,'Medical Examination'!A1469:M3804,13,0)</f>
        <v>Normal</v>
      </c>
      <c r="L1470" s="27" t="str">
        <f>VLOOKUP(A1470,'Hospitalisation Details'!A299:R2642,17,0)</f>
        <v>22-Jun-1980</v>
      </c>
      <c r="M1470" s="28">
        <f>VLOOKUP(A1470,'Hospitalisation Details'!$A$1:$R$2344,6,0)</f>
        <v>7160.09</v>
      </c>
      <c r="N1470" s="27" t="str">
        <f>VLOOKUP(A1470,'Hospitalisation Details'!$A$1:$R$2344,14,0)</f>
        <v>tier - 2</v>
      </c>
      <c r="O1470" s="27" t="str">
        <f>VLOOKUP(A1470,'Hospitalisation Details'!$A$1:$R$2344,15,0)</f>
        <v>tier - 2</v>
      </c>
      <c r="P1470" s="27" t="str">
        <f>VLOOKUP(A1470,'Hospitalisation Details'!$A$1:$R$2344,16,0)</f>
        <v>R1011</v>
      </c>
      <c r="Q1470" s="38">
        <f>VLOOKUP(A1470,'Hospitalisation Details'!$A$1:$R$2344,18,0)</f>
        <v>42.959616700889804</v>
      </c>
    </row>
    <row r="1471" spans="1:17" x14ac:dyDescent="0.25">
      <c r="A1471" s="27" t="s">
        <v>2940</v>
      </c>
      <c r="B1471" s="27" t="str">
        <f>VLOOKUP(A1471,'Customer Name'!A1470:E3805,4,0)</f>
        <v>Mallory</v>
      </c>
      <c r="C1471" s="27">
        <f>VLOOKUP(A1471,Table7[#All],2,0)</f>
        <v>28.31</v>
      </c>
      <c r="D1471" s="27">
        <f>VLOOKUP(A1471,Table7[#All],3,0)</f>
        <v>7.48</v>
      </c>
      <c r="E1471" s="27" t="str">
        <f>VLOOKUP(A1471,Table7[#All],4,0)</f>
        <v>yes</v>
      </c>
      <c r="F1471" s="27" t="str">
        <f>VLOOKUP(A1471,Table7[#All],5,0)</f>
        <v>No</v>
      </c>
      <c r="G1471" s="27" t="str">
        <f>VLOOKUP(A1471,Table7[#All],6,0)</f>
        <v>No</v>
      </c>
      <c r="H1471" s="27">
        <f>VLOOKUP(A1471,'Medical Examination'!A1470:M3805,11,0)</f>
        <v>0</v>
      </c>
      <c r="I1471" s="27" t="str">
        <f>VLOOKUP(A1471,'Medical Examination'!A1470:M3805,10,0)</f>
        <v>No</v>
      </c>
      <c r="J1471" s="27" t="str">
        <f>VLOOKUP(A1471,'Medical Examination'!A1470:M3805,12,0)</f>
        <v>Overweight</v>
      </c>
      <c r="K1471" s="27" t="str">
        <f>VLOOKUP(A1471,'Medical Examination'!A1470:M3805,13,0)</f>
        <v>Diabetes</v>
      </c>
      <c r="L1471" s="27" t="str">
        <f>VLOOKUP(A1471,'Hospitalisation Details'!A300:R2643,17,0)</f>
        <v>17-Jul-1981</v>
      </c>
      <c r="M1471" s="28">
        <f>VLOOKUP(A1471,'Hospitalisation Details'!$A$1:$R$2344,6,0)</f>
        <v>7153.55</v>
      </c>
      <c r="N1471" s="27" t="str">
        <f>VLOOKUP(A1471,'Hospitalisation Details'!$A$1:$R$2344,14,0)</f>
        <v>tier - 2</v>
      </c>
      <c r="O1471" s="27" t="str">
        <f>VLOOKUP(A1471,'Hospitalisation Details'!$A$1:$R$2344,15,0)</f>
        <v>tier - 1</v>
      </c>
      <c r="P1471" s="27" t="str">
        <f>VLOOKUP(A1471,'Hospitalisation Details'!$A$1:$R$2344,16,0)</f>
        <v>R1012</v>
      </c>
      <c r="Q1471" s="38">
        <f>VLOOKUP(A1471,'Hospitalisation Details'!$A$1:$R$2344,18,0)</f>
        <v>41.89385546004457</v>
      </c>
    </row>
    <row r="1472" spans="1:17" x14ac:dyDescent="0.25">
      <c r="A1472" s="27" t="s">
        <v>2942</v>
      </c>
      <c r="B1472" s="27" t="str">
        <f>VLOOKUP(A1472,'Customer Name'!A1471:E3806,4,0)</f>
        <v>Shawn E</v>
      </c>
      <c r="C1472" s="27">
        <f>VLOOKUP(A1472,Table7[#All],2,0)</f>
        <v>38.06</v>
      </c>
      <c r="D1472" s="27">
        <f>VLOOKUP(A1472,Table7[#All],3,0)</f>
        <v>10.74</v>
      </c>
      <c r="E1472" s="27" t="str">
        <f>VLOOKUP(A1472,Table7[#All],4,0)</f>
        <v>No</v>
      </c>
      <c r="F1472" s="27" t="str">
        <f>VLOOKUP(A1472,Table7[#All],5,0)</f>
        <v>No</v>
      </c>
      <c r="G1472" s="27" t="str">
        <f>VLOOKUP(A1472,Table7[#All],6,0)</f>
        <v>No</v>
      </c>
      <c r="H1472" s="27">
        <f>VLOOKUP(A1472,'Medical Examination'!A1471:M3806,11,0)</f>
        <v>0</v>
      </c>
      <c r="I1472" s="27" t="str">
        <f>VLOOKUP(A1472,'Medical Examination'!A1471:M3806,10,0)</f>
        <v>No</v>
      </c>
      <c r="J1472" s="27" t="str">
        <f>VLOOKUP(A1472,'Medical Examination'!A1471:M3806,12,0)</f>
        <v>Obesity</v>
      </c>
      <c r="K1472" s="27" t="str">
        <f>VLOOKUP(A1472,'Medical Examination'!A1471:M3806,13,0)</f>
        <v>Diabetes</v>
      </c>
      <c r="L1472" s="27" t="str">
        <f>VLOOKUP(A1472,'Hospitalisation Details'!A301:R2644,17,0)</f>
        <v>6-Sep-1978</v>
      </c>
      <c r="M1472" s="28">
        <f>VLOOKUP(A1472,'Hospitalisation Details'!$A$1:$R$2344,6,0)</f>
        <v>7152.67</v>
      </c>
      <c r="N1472" s="27" t="str">
        <f>VLOOKUP(A1472,'Hospitalisation Details'!$A$1:$R$2344,14,0)</f>
        <v>tier - 3</v>
      </c>
      <c r="O1472" s="27" t="str">
        <f>VLOOKUP(A1472,'Hospitalisation Details'!$A$1:$R$2344,15,0)</f>
        <v>tier - 2</v>
      </c>
      <c r="P1472" s="27" t="str">
        <f>VLOOKUP(A1472,'Hospitalisation Details'!$A$1:$R$2344,16,0)</f>
        <v>R1013</v>
      </c>
      <c r="Q1472" s="38">
        <f>VLOOKUP(A1472,'Hospitalisation Details'!$A$1:$R$2344,18,0)</f>
        <v>44.754240818998866</v>
      </c>
    </row>
    <row r="1473" spans="1:17" x14ac:dyDescent="0.25">
      <c r="A1473" s="27" t="s">
        <v>2944</v>
      </c>
      <c r="B1473" s="27" t="str">
        <f>VLOOKUP(A1473,'Customer Name'!A1472:E3807,4,0)</f>
        <v>Sarah E</v>
      </c>
      <c r="C1473" s="27">
        <f>VLOOKUP(A1473,Table7[#All],2,0)</f>
        <v>28</v>
      </c>
      <c r="D1473" s="27">
        <f>VLOOKUP(A1473,Table7[#All],3,0)</f>
        <v>5.19</v>
      </c>
      <c r="E1473" s="27" t="str">
        <f>VLOOKUP(A1473,Table7[#All],4,0)</f>
        <v>No</v>
      </c>
      <c r="F1473" s="27" t="str">
        <f>VLOOKUP(A1473,Table7[#All],5,0)</f>
        <v>No</v>
      </c>
      <c r="G1473" s="27" t="str">
        <f>VLOOKUP(A1473,Table7[#All],6,0)</f>
        <v>No</v>
      </c>
      <c r="H1473" s="27">
        <f>VLOOKUP(A1473,'Medical Examination'!A1472:M3807,11,0)</f>
        <v>1</v>
      </c>
      <c r="I1473" s="27" t="str">
        <f>VLOOKUP(A1473,'Medical Examination'!A1472:M3807,10,0)</f>
        <v>No</v>
      </c>
      <c r="J1473" s="27" t="str">
        <f>VLOOKUP(A1473,'Medical Examination'!A1472:M3807,12,0)</f>
        <v>Overweight</v>
      </c>
      <c r="K1473" s="27" t="str">
        <f>VLOOKUP(A1473,'Medical Examination'!A1472:M3807,13,0)</f>
        <v>Normal</v>
      </c>
      <c r="L1473" s="27" t="str">
        <f>VLOOKUP(A1473,'Hospitalisation Details'!A302:R2645,17,0)</f>
        <v>29-Jun-1984</v>
      </c>
      <c r="M1473" s="28">
        <f>VLOOKUP(A1473,'Hospitalisation Details'!$A$1:$R$2344,6,0)</f>
        <v>7151.09</v>
      </c>
      <c r="N1473" s="27" t="str">
        <f>VLOOKUP(A1473,'Hospitalisation Details'!$A$1:$R$2344,14,0)</f>
        <v>tier - 2</v>
      </c>
      <c r="O1473" s="27" t="str">
        <f>VLOOKUP(A1473,'Hospitalisation Details'!$A$1:$R$2344,15,0)</f>
        <v>tier - 2</v>
      </c>
      <c r="P1473" s="27" t="str">
        <f>VLOOKUP(A1473,'Hospitalisation Details'!$A$1:$R$2344,16,0)</f>
        <v>R1011</v>
      </c>
      <c r="Q1473" s="38">
        <f>VLOOKUP(A1473,'Hospitalisation Details'!$A$1:$R$2344,18,0)</f>
        <v>38.940451745379875</v>
      </c>
    </row>
    <row r="1474" spans="1:17" x14ac:dyDescent="0.25">
      <c r="A1474" s="27" t="s">
        <v>2946</v>
      </c>
      <c r="B1474" s="27" t="str">
        <f>VLOOKUP(A1474,'Customer Name'!A1473:E3808,4,0)</f>
        <v>Josh</v>
      </c>
      <c r="C1474" s="27">
        <f>VLOOKUP(A1474,Table7[#All],2,0)</f>
        <v>34.32</v>
      </c>
      <c r="D1474" s="27">
        <f>VLOOKUP(A1474,Table7[#All],3,0)</f>
        <v>9.17</v>
      </c>
      <c r="E1474" s="27" t="str">
        <f>VLOOKUP(A1474,Table7[#All],4,0)</f>
        <v>No</v>
      </c>
      <c r="F1474" s="27" t="str">
        <f>VLOOKUP(A1474,Table7[#All],5,0)</f>
        <v>No</v>
      </c>
      <c r="G1474" s="27" t="str">
        <f>VLOOKUP(A1474,Table7[#All],6,0)</f>
        <v>No</v>
      </c>
      <c r="H1474" s="27">
        <f>VLOOKUP(A1474,'Medical Examination'!A1473:M3808,11,0)</f>
        <v>0</v>
      </c>
      <c r="I1474" s="27" t="str">
        <f>VLOOKUP(A1474,'Medical Examination'!A1473:M3808,10,0)</f>
        <v>No</v>
      </c>
      <c r="J1474" s="27" t="str">
        <f>VLOOKUP(A1474,'Medical Examination'!A1473:M3808,12,0)</f>
        <v>Obesity</v>
      </c>
      <c r="K1474" s="27" t="str">
        <f>VLOOKUP(A1474,'Medical Examination'!A1473:M3808,13,0)</f>
        <v>Diabetes</v>
      </c>
      <c r="L1474" s="27" t="str">
        <f>VLOOKUP(A1474,'Hospitalisation Details'!A303:R2646,17,0)</f>
        <v>30-Jul-1978</v>
      </c>
      <c r="M1474" s="28">
        <f>VLOOKUP(A1474,'Hospitalisation Details'!$A$1:$R$2344,6,0)</f>
        <v>7147.47</v>
      </c>
      <c r="N1474" s="27" t="str">
        <f>VLOOKUP(A1474,'Hospitalisation Details'!$A$1:$R$2344,14,0)</f>
        <v>tier - 2</v>
      </c>
      <c r="O1474" s="27" t="str">
        <f>VLOOKUP(A1474,'Hospitalisation Details'!$A$1:$R$2344,15,0)</f>
        <v>tier - 3</v>
      </c>
      <c r="P1474" s="27" t="str">
        <f>VLOOKUP(A1474,'Hospitalisation Details'!$A$1:$R$2344,16,0)</f>
        <v>R1013</v>
      </c>
      <c r="Q1474" s="38">
        <f>VLOOKUP(A1474,'Hospitalisation Details'!$A$1:$R$2344,18,0)</f>
        <v>44.858282245104455</v>
      </c>
    </row>
    <row r="1475" spans="1:17" x14ac:dyDescent="0.25">
      <c r="A1475" s="27" t="s">
        <v>2948</v>
      </c>
      <c r="B1475" s="27" t="str">
        <f>VLOOKUP(A1475,'Customer Name'!A1474:E3809,4,0)</f>
        <v>Johann A</v>
      </c>
      <c r="C1475" s="27">
        <f>VLOOKUP(A1475,Table7[#All],2,0)</f>
        <v>22.3</v>
      </c>
      <c r="D1475" s="27">
        <f>VLOOKUP(A1475,Table7[#All],3,0)</f>
        <v>4.95</v>
      </c>
      <c r="E1475" s="27" t="str">
        <f>VLOOKUP(A1475,Table7[#All],4,0)</f>
        <v>yes</v>
      </c>
      <c r="F1475" s="27" t="str">
        <f>VLOOKUP(A1475,Table7[#All],5,0)</f>
        <v>No</v>
      </c>
      <c r="G1475" s="27" t="str">
        <f>VLOOKUP(A1475,Table7[#All],6,0)</f>
        <v>No</v>
      </c>
      <c r="H1475" s="27">
        <f>VLOOKUP(A1475,'Medical Examination'!A1474:M3809,11,0)</f>
        <v>0</v>
      </c>
      <c r="I1475" s="27" t="str">
        <f>VLOOKUP(A1475,'Medical Examination'!A1474:M3809,10,0)</f>
        <v>No</v>
      </c>
      <c r="J1475" s="27" t="str">
        <f>VLOOKUP(A1475,'Medical Examination'!A1474:M3809,12,0)</f>
        <v>Normal Weight</v>
      </c>
      <c r="K1475" s="27" t="str">
        <f>VLOOKUP(A1475,'Medical Examination'!A1474:M3809,13,0)</f>
        <v>Normal</v>
      </c>
      <c r="L1475" s="27" t="str">
        <f>VLOOKUP(A1475,'Hospitalisation Details'!A304:R2647,17,0)</f>
        <v>24-Jun-1976</v>
      </c>
      <c r="M1475" s="28">
        <f>VLOOKUP(A1475,'Hospitalisation Details'!$A$1:$R$2344,6,0)</f>
        <v>7147.11</v>
      </c>
      <c r="N1475" s="27" t="str">
        <f>VLOOKUP(A1475,'Hospitalisation Details'!$A$1:$R$2344,14,0)</f>
        <v>tier - 3</v>
      </c>
      <c r="O1475" s="27" t="str">
        <f>VLOOKUP(A1475,'Hospitalisation Details'!$A$1:$R$2344,15,0)</f>
        <v>tier - 2</v>
      </c>
      <c r="P1475" s="27" t="str">
        <f>VLOOKUP(A1475,'Hospitalisation Details'!$A$1:$R$2344,16,0)</f>
        <v>R1011</v>
      </c>
      <c r="Q1475" s="38">
        <f>VLOOKUP(A1475,'Hospitalisation Details'!$A$1:$R$2344,18,0)</f>
        <v>46.954140999315534</v>
      </c>
    </row>
    <row r="1476" spans="1:17" x14ac:dyDescent="0.25">
      <c r="A1476" s="27" t="s">
        <v>2950</v>
      </c>
      <c r="B1476" s="27" t="str">
        <f>VLOOKUP(A1476,'Customer Name'!A1475:E3810,4,0)</f>
        <v>Robin M.</v>
      </c>
      <c r="C1476" s="27">
        <f>VLOOKUP(A1476,Table7[#All],2,0)</f>
        <v>27.835000000000001</v>
      </c>
      <c r="D1476" s="27">
        <f>VLOOKUP(A1476,Table7[#All],3,0)</f>
        <v>6.03</v>
      </c>
      <c r="E1476" s="27" t="str">
        <f>VLOOKUP(A1476,Table7[#All],4,0)</f>
        <v>No</v>
      </c>
      <c r="F1476" s="27" t="str">
        <f>VLOOKUP(A1476,Table7[#All],5,0)</f>
        <v>No</v>
      </c>
      <c r="G1476" s="27" t="str">
        <f>VLOOKUP(A1476,Table7[#All],6,0)</f>
        <v>No</v>
      </c>
      <c r="H1476" s="27">
        <f>VLOOKUP(A1476,'Medical Examination'!A1475:M3810,11,0)</f>
        <v>1</v>
      </c>
      <c r="I1476" s="27" t="str">
        <f>VLOOKUP(A1476,'Medical Examination'!A1475:M3810,10,0)</f>
        <v>No</v>
      </c>
      <c r="J1476" s="27" t="str">
        <f>VLOOKUP(A1476,'Medical Examination'!A1475:M3810,12,0)</f>
        <v>Overweight</v>
      </c>
      <c r="K1476" s="27" t="str">
        <f>VLOOKUP(A1476,'Medical Examination'!A1475:M3810,13,0)</f>
        <v>Prediabetes</v>
      </c>
      <c r="L1476" s="27" t="str">
        <f>VLOOKUP(A1476,'Hospitalisation Details'!A305:R2648,17,0)</f>
        <v>21-Nov-1984</v>
      </c>
      <c r="M1476" s="28">
        <f>VLOOKUP(A1476,'Hospitalisation Details'!$A$1:$R$2344,6,0)</f>
        <v>7144.86</v>
      </c>
      <c r="N1476" s="27" t="str">
        <f>VLOOKUP(A1476,'Hospitalisation Details'!$A$1:$R$2344,14,0)</f>
        <v>tier - 2</v>
      </c>
      <c r="O1476" s="27" t="str">
        <f>VLOOKUP(A1476,'Hospitalisation Details'!$A$1:$R$2344,15,0)</f>
        <v>tier - 2</v>
      </c>
      <c r="P1476" s="27" t="str">
        <f>VLOOKUP(A1476,'Hospitalisation Details'!$A$1:$R$2344,16,0)</f>
        <v>R1024</v>
      </c>
      <c r="Q1476" s="38">
        <f>VLOOKUP(A1476,'Hospitalisation Details'!$A$1:$R$2344,18,0)</f>
        <v>38.543463381245722</v>
      </c>
    </row>
    <row r="1477" spans="1:17" x14ac:dyDescent="0.25">
      <c r="A1477" s="27" t="s">
        <v>2952</v>
      </c>
      <c r="B1477" s="27" t="str">
        <f>VLOOKUP(A1477,'Customer Name'!A1476:E3811,4,0)</f>
        <v>Kyle K</v>
      </c>
      <c r="C1477" s="27">
        <f>VLOOKUP(A1477,Table7[#All],2,0)</f>
        <v>39.229999999999997</v>
      </c>
      <c r="D1477" s="27">
        <f>VLOOKUP(A1477,Table7[#All],3,0)</f>
        <v>5.36</v>
      </c>
      <c r="E1477" s="27" t="str">
        <f>VLOOKUP(A1477,Table7[#All],4,0)</f>
        <v>No</v>
      </c>
      <c r="F1477" s="27" t="str">
        <f>VLOOKUP(A1477,Table7[#All],5,0)</f>
        <v>No</v>
      </c>
      <c r="G1477" s="27" t="str">
        <f>VLOOKUP(A1477,Table7[#All],6,0)</f>
        <v>No</v>
      </c>
      <c r="H1477" s="27">
        <f>VLOOKUP(A1477,'Medical Examination'!A1476:M3811,11,0)</f>
        <v>0</v>
      </c>
      <c r="I1477" s="27" t="str">
        <f>VLOOKUP(A1477,'Medical Examination'!A1476:M3811,10,0)</f>
        <v>No</v>
      </c>
      <c r="J1477" s="27" t="str">
        <f>VLOOKUP(A1477,'Medical Examination'!A1476:M3811,12,0)</f>
        <v>Obesity</v>
      </c>
      <c r="K1477" s="27" t="str">
        <f>VLOOKUP(A1477,'Medical Examination'!A1476:M3811,13,0)</f>
        <v>Normal</v>
      </c>
      <c r="L1477" s="27" t="str">
        <f>VLOOKUP(A1477,'Hospitalisation Details'!A306:R2649,17,0)</f>
        <v>8-Aug-1999</v>
      </c>
      <c r="M1477" s="28">
        <f>VLOOKUP(A1477,'Hospitalisation Details'!$A$1:$R$2344,6,0)</f>
        <v>7144.4</v>
      </c>
      <c r="N1477" s="27" t="str">
        <f>VLOOKUP(A1477,'Hospitalisation Details'!$A$1:$R$2344,14,0)</f>
        <v>tier - 2</v>
      </c>
      <c r="O1477" s="27" t="str">
        <f>VLOOKUP(A1477,'Hospitalisation Details'!$A$1:$R$2344,15,0)</f>
        <v>tier - 1</v>
      </c>
      <c r="P1477" s="27" t="str">
        <f>VLOOKUP(A1477,'Hospitalisation Details'!$A$1:$R$2344,16,0)</f>
        <v>R1022</v>
      </c>
      <c r="Q1477" s="38">
        <f>VLOOKUP(A1477,'Hospitalisation Details'!$A$1:$R$2344,18,0)</f>
        <v>23.83364363158471</v>
      </c>
    </row>
    <row r="1478" spans="1:17" x14ac:dyDescent="0.25">
      <c r="A1478" s="27" t="s">
        <v>2954</v>
      </c>
      <c r="B1478" s="27" t="str">
        <f>VLOOKUP(A1478,'Customer Name'!A1477:E3812,4,0)</f>
        <v>Alison</v>
      </c>
      <c r="C1478" s="27">
        <f>VLOOKUP(A1478,Table7[#All],2,0)</f>
        <v>19.95</v>
      </c>
      <c r="D1478" s="27">
        <f>VLOOKUP(A1478,Table7[#All],3,0)</f>
        <v>6.11</v>
      </c>
      <c r="E1478" s="27" t="str">
        <f>VLOOKUP(A1478,Table7[#All],4,0)</f>
        <v>No</v>
      </c>
      <c r="F1478" s="27" t="str">
        <f>VLOOKUP(A1478,Table7[#All],5,0)</f>
        <v>No</v>
      </c>
      <c r="G1478" s="27" t="str">
        <f>VLOOKUP(A1478,Table7[#All],6,0)</f>
        <v>No</v>
      </c>
      <c r="H1478" s="27">
        <f>VLOOKUP(A1478,'Medical Examination'!A1477:M3812,11,0)</f>
        <v>1</v>
      </c>
      <c r="I1478" s="27" t="str">
        <f>VLOOKUP(A1478,'Medical Examination'!A1477:M3812,10,0)</f>
        <v>No</v>
      </c>
      <c r="J1478" s="27" t="str">
        <f>VLOOKUP(A1478,'Medical Examination'!A1477:M3812,12,0)</f>
        <v>Normal Weight</v>
      </c>
      <c r="K1478" s="27" t="str">
        <f>VLOOKUP(A1478,'Medical Examination'!A1477:M3812,13,0)</f>
        <v>Prediabetes</v>
      </c>
      <c r="L1478" s="27" t="str">
        <f>VLOOKUP(A1478,'Hospitalisation Details'!A307:R2650,17,0)</f>
        <v>7-Jul-1984</v>
      </c>
      <c r="M1478" s="28">
        <f>VLOOKUP(A1478,'Hospitalisation Details'!$A$1:$R$2344,6,0)</f>
        <v>7133.9</v>
      </c>
      <c r="N1478" s="27" t="str">
        <f>VLOOKUP(A1478,'Hospitalisation Details'!$A$1:$R$2344,14,0)</f>
        <v>tier - 2</v>
      </c>
      <c r="O1478" s="27" t="str">
        <f>VLOOKUP(A1478,'Hospitalisation Details'!$A$1:$R$2344,15,0)</f>
        <v>tier - 1</v>
      </c>
      <c r="P1478" s="27" t="str">
        <f>VLOOKUP(A1478,'Hospitalisation Details'!$A$1:$R$2344,16,0)</f>
        <v>R1024</v>
      </c>
      <c r="Q1478" s="38">
        <f>VLOOKUP(A1478,'Hospitalisation Details'!$A$1:$R$2344,18,0)</f>
        <v>38.918548939082818</v>
      </c>
    </row>
    <row r="1479" spans="1:17" x14ac:dyDescent="0.25">
      <c r="A1479" s="27" t="s">
        <v>2956</v>
      </c>
      <c r="B1479" s="27" t="str">
        <f>VLOOKUP(A1479,'Customer Name'!A1478:E3813,4,0)</f>
        <v>Michael A.</v>
      </c>
      <c r="C1479" s="27">
        <f>VLOOKUP(A1479,Table7[#All],2,0)</f>
        <v>34.64</v>
      </c>
      <c r="D1479" s="27">
        <f>VLOOKUP(A1479,Table7[#All],3,0)</f>
        <v>4.88</v>
      </c>
      <c r="E1479" s="27" t="str">
        <f>VLOOKUP(A1479,Table7[#All],4,0)</f>
        <v>No</v>
      </c>
      <c r="F1479" s="27" t="str">
        <f>VLOOKUP(A1479,Table7[#All],5,0)</f>
        <v>No</v>
      </c>
      <c r="G1479" s="27" t="str">
        <f>VLOOKUP(A1479,Table7[#All],6,0)</f>
        <v>Yes</v>
      </c>
      <c r="H1479" s="27">
        <f>VLOOKUP(A1479,'Medical Examination'!A1478:M3813,11,0)</f>
        <v>1</v>
      </c>
      <c r="I1479" s="27" t="str">
        <f>VLOOKUP(A1479,'Medical Examination'!A1478:M3813,10,0)</f>
        <v>No</v>
      </c>
      <c r="J1479" s="27" t="str">
        <f>VLOOKUP(A1479,'Medical Examination'!A1478:M3813,12,0)</f>
        <v>Obesity</v>
      </c>
      <c r="K1479" s="27" t="str">
        <f>VLOOKUP(A1479,'Medical Examination'!A1478:M3813,13,0)</f>
        <v>Normal</v>
      </c>
      <c r="L1479" s="27" t="str">
        <f>VLOOKUP(A1479,'Hospitalisation Details'!A308:R2651,17,0)</f>
        <v>1-Aug-1993</v>
      </c>
      <c r="M1479" s="28">
        <f>VLOOKUP(A1479,'Hospitalisation Details'!$A$1:$R$2344,6,0)</f>
        <v>7128.64</v>
      </c>
      <c r="N1479" s="27" t="str">
        <f>VLOOKUP(A1479,'Hospitalisation Details'!$A$1:$R$2344,14,0)</f>
        <v>tier - 2</v>
      </c>
      <c r="O1479" s="27" t="str">
        <f>VLOOKUP(A1479,'Hospitalisation Details'!$A$1:$R$2344,15,0)</f>
        <v>tier - 2</v>
      </c>
      <c r="P1479" s="27" t="str">
        <f>VLOOKUP(A1479,'Hospitalisation Details'!$A$1:$R$2344,16,0)</f>
        <v>R1021</v>
      </c>
      <c r="Q1479" s="38">
        <f>VLOOKUP(A1479,'Hospitalisation Details'!$A$1:$R$2344,18,0)</f>
        <v>29.852764529235117</v>
      </c>
    </row>
    <row r="1480" spans="1:17" x14ac:dyDescent="0.25">
      <c r="A1480" s="27" t="s">
        <v>2958</v>
      </c>
      <c r="B1480" s="27" t="str">
        <f>VLOOKUP(A1480,'Customer Name'!A1479:E3814,4,0)</f>
        <v>Byron A</v>
      </c>
      <c r="C1480" s="27">
        <f>VLOOKUP(A1480,Table7[#All],2,0)</f>
        <v>18.75</v>
      </c>
      <c r="D1480" s="27">
        <f>VLOOKUP(A1480,Table7[#All],3,0)</f>
        <v>6.72</v>
      </c>
      <c r="E1480" s="27" t="str">
        <f>VLOOKUP(A1480,Table7[#All],4,0)</f>
        <v>No</v>
      </c>
      <c r="F1480" s="27" t="str">
        <f>VLOOKUP(A1480,Table7[#All],5,0)</f>
        <v>No</v>
      </c>
      <c r="G1480" s="27" t="str">
        <f>VLOOKUP(A1480,Table7[#All],6,0)</f>
        <v>No</v>
      </c>
      <c r="H1480" s="27">
        <f>VLOOKUP(A1480,'Medical Examination'!A1479:M3814,11,0)</f>
        <v>0</v>
      </c>
      <c r="I1480" s="27" t="str">
        <f>VLOOKUP(A1480,'Medical Examination'!A1479:M3814,10,0)</f>
        <v>No</v>
      </c>
      <c r="J1480" s="27" t="str">
        <f>VLOOKUP(A1480,'Medical Examination'!A1479:M3814,12,0)</f>
        <v>Normal Weight</v>
      </c>
      <c r="K1480" s="27" t="str">
        <f>VLOOKUP(A1480,'Medical Examination'!A1479:M3814,13,0)</f>
        <v>Diabetes</v>
      </c>
      <c r="L1480" s="27" t="str">
        <f>VLOOKUP(A1480,'Hospitalisation Details'!A309:R2652,17,0)</f>
        <v>29-Jun-1968</v>
      </c>
      <c r="M1480" s="28">
        <f>VLOOKUP(A1480,'Hospitalisation Details'!$A$1:$R$2344,6,0)</f>
        <v>7125.25</v>
      </c>
      <c r="N1480" s="27" t="str">
        <f>VLOOKUP(A1480,'Hospitalisation Details'!$A$1:$R$2344,14,0)</f>
        <v>tier - 3</v>
      </c>
      <c r="O1480" s="27" t="str">
        <f>VLOOKUP(A1480,'Hospitalisation Details'!$A$1:$R$2344,15,0)</f>
        <v>tier - 2</v>
      </c>
      <c r="P1480" s="27" t="str">
        <f>VLOOKUP(A1480,'Hospitalisation Details'!$A$1:$R$2344,16,0)</f>
        <v>R1013</v>
      </c>
      <c r="Q1480" s="38">
        <f>VLOOKUP(A1480,'Hospitalisation Details'!$A$1:$R$2344,18,0)</f>
        <v>54.940451745379875</v>
      </c>
    </row>
    <row r="1481" spans="1:17" x14ac:dyDescent="0.25">
      <c r="A1481" s="27" t="s">
        <v>2960</v>
      </c>
      <c r="B1481" s="27" t="str">
        <f>VLOOKUP(A1481,'Customer Name'!A1480:E3815,4,0)</f>
        <v>Carine A</v>
      </c>
      <c r="C1481" s="27">
        <f>VLOOKUP(A1481,Table7[#All],2,0)</f>
        <v>26.48</v>
      </c>
      <c r="D1481" s="27">
        <f>VLOOKUP(A1481,Table7[#All],3,0)</f>
        <v>4.2</v>
      </c>
      <c r="E1481" s="27" t="str">
        <f>VLOOKUP(A1481,Table7[#All],4,0)</f>
        <v>No</v>
      </c>
      <c r="F1481" s="27" t="str">
        <f>VLOOKUP(A1481,Table7[#All],5,0)</f>
        <v>No</v>
      </c>
      <c r="G1481" s="27" t="str">
        <f>VLOOKUP(A1481,Table7[#All],6,0)</f>
        <v>No</v>
      </c>
      <c r="H1481" s="27">
        <f>VLOOKUP(A1481,'Medical Examination'!A1480:M3815,11,0)</f>
        <v>1</v>
      </c>
      <c r="I1481" s="27" t="str">
        <f>VLOOKUP(A1481,'Medical Examination'!A1480:M3815,10,0)</f>
        <v>No</v>
      </c>
      <c r="J1481" s="27" t="str">
        <f>VLOOKUP(A1481,'Medical Examination'!A1480:M3815,12,0)</f>
        <v>Overweight</v>
      </c>
      <c r="K1481" s="27" t="str">
        <f>VLOOKUP(A1481,'Medical Examination'!A1480:M3815,13,0)</f>
        <v>Normal</v>
      </c>
      <c r="L1481" s="27" t="str">
        <f>VLOOKUP(A1481,'Hospitalisation Details'!A310:R2653,17,0)</f>
        <v>11-Aug-1987</v>
      </c>
      <c r="M1481" s="28">
        <f>VLOOKUP(A1481,'Hospitalisation Details'!$A$1:$R$2344,6,0)</f>
        <v>7106.81</v>
      </c>
      <c r="N1481" s="27" t="str">
        <f>VLOOKUP(A1481,'Hospitalisation Details'!$A$1:$R$2344,14,0)</f>
        <v>tier - 2</v>
      </c>
      <c r="O1481" s="27" t="str">
        <f>VLOOKUP(A1481,'Hospitalisation Details'!$A$1:$R$2344,15,0)</f>
        <v>tier - 1</v>
      </c>
      <c r="P1481" s="27" t="str">
        <f>VLOOKUP(A1481,'Hospitalisation Details'!$A$1:$R$2344,16,0)</f>
        <v>R1012</v>
      </c>
      <c r="Q1481" s="38">
        <f>VLOOKUP(A1481,'Hospitalisation Details'!$A$1:$R$2344,18,0)</f>
        <v>35.825440284149771</v>
      </c>
    </row>
    <row r="1482" spans="1:17" x14ac:dyDescent="0.25">
      <c r="A1482" s="27" t="s">
        <v>2962</v>
      </c>
      <c r="B1482" s="27" t="str">
        <f>VLOOKUP(A1482,'Customer Name'!A1481:E3816,4,0)</f>
        <v>Nathaniel</v>
      </c>
      <c r="C1482" s="27">
        <f>VLOOKUP(A1482,Table7[#All],2,0)</f>
        <v>34.83</v>
      </c>
      <c r="D1482" s="27">
        <f>VLOOKUP(A1482,Table7[#All],3,0)</f>
        <v>5.79</v>
      </c>
      <c r="E1482" s="27" t="str">
        <f>VLOOKUP(A1482,Table7[#All],4,0)</f>
        <v>No</v>
      </c>
      <c r="F1482" s="27" t="str">
        <f>VLOOKUP(A1482,Table7[#All],5,0)</f>
        <v>No</v>
      </c>
      <c r="G1482" s="27" t="str">
        <f>VLOOKUP(A1482,Table7[#All],6,0)</f>
        <v>No</v>
      </c>
      <c r="H1482" s="27">
        <f>VLOOKUP(A1482,'Medical Examination'!A1481:M3816,11,0)</f>
        <v>1</v>
      </c>
      <c r="I1482" s="27" t="str">
        <f>VLOOKUP(A1482,'Medical Examination'!A1481:M3816,10,0)</f>
        <v>No</v>
      </c>
      <c r="J1482" s="27" t="str">
        <f>VLOOKUP(A1482,'Medical Examination'!A1481:M3816,12,0)</f>
        <v>Obesity</v>
      </c>
      <c r="K1482" s="27" t="str">
        <f>VLOOKUP(A1482,'Medical Examination'!A1481:M3816,13,0)</f>
        <v>Prediabetes</v>
      </c>
      <c r="L1482" s="27" t="str">
        <f>VLOOKUP(A1482,'Hospitalisation Details'!A311:R2654,17,0)</f>
        <v>18-Jun-1992</v>
      </c>
      <c r="M1482" s="28">
        <f>VLOOKUP(A1482,'Hospitalisation Details'!$A$1:$R$2344,6,0)</f>
        <v>7096.98</v>
      </c>
      <c r="N1482" s="27" t="str">
        <f>VLOOKUP(A1482,'Hospitalisation Details'!$A$1:$R$2344,14,0)</f>
        <v>tier - 2</v>
      </c>
      <c r="O1482" s="27" t="str">
        <f>VLOOKUP(A1482,'Hospitalisation Details'!$A$1:$R$2344,15,0)</f>
        <v>tier - 2</v>
      </c>
      <c r="P1482" s="27" t="str">
        <f>VLOOKUP(A1482,'Hospitalisation Details'!$A$1:$R$2344,16,0)</f>
        <v>R1012</v>
      </c>
      <c r="Q1482" s="38">
        <f>VLOOKUP(A1482,'Hospitalisation Details'!$A$1:$R$2344,18,0)</f>
        <v>30.970568104038328</v>
      </c>
    </row>
    <row r="1483" spans="1:17" x14ac:dyDescent="0.25">
      <c r="A1483" s="27" t="s">
        <v>2964</v>
      </c>
      <c r="B1483" s="27" t="str">
        <f>VLOOKUP(A1483,'Customer Name'!A1482:E3817,4,0)</f>
        <v>Lindsay A.</v>
      </c>
      <c r="C1483" s="27">
        <f>VLOOKUP(A1483,Table7[#All],2,0)</f>
        <v>25.46</v>
      </c>
      <c r="D1483" s="27">
        <f>VLOOKUP(A1483,Table7[#All],3,0)</f>
        <v>4.29</v>
      </c>
      <c r="E1483" s="27" t="str">
        <f>VLOOKUP(A1483,Table7[#All],4,0)</f>
        <v>No</v>
      </c>
      <c r="F1483" s="27" t="str">
        <f>VLOOKUP(A1483,Table7[#All],5,0)</f>
        <v>No</v>
      </c>
      <c r="G1483" s="27" t="str">
        <f>VLOOKUP(A1483,Table7[#All],6,0)</f>
        <v>No</v>
      </c>
      <c r="H1483" s="27">
        <f>VLOOKUP(A1483,'Medical Examination'!A1482:M3817,11,0)</f>
        <v>0</v>
      </c>
      <c r="I1483" s="27" t="str">
        <f>VLOOKUP(A1483,'Medical Examination'!A1482:M3817,10,0)</f>
        <v>No</v>
      </c>
      <c r="J1483" s="27" t="str">
        <f>VLOOKUP(A1483,'Medical Examination'!A1482:M3817,12,0)</f>
        <v>Overweight</v>
      </c>
      <c r="K1483" s="27" t="str">
        <f>VLOOKUP(A1483,'Medical Examination'!A1482:M3817,13,0)</f>
        <v>Normal</v>
      </c>
      <c r="L1483" s="27" t="str">
        <f>VLOOKUP(A1483,'Hospitalisation Details'!A312:R2655,17,0)</f>
        <v>6-Oct-1982</v>
      </c>
      <c r="M1483" s="28">
        <f>VLOOKUP(A1483,'Hospitalisation Details'!$A$1:$R$2344,6,0)</f>
        <v>7077.19</v>
      </c>
      <c r="N1483" s="27" t="str">
        <f>VLOOKUP(A1483,'Hospitalisation Details'!$A$1:$R$2344,14,0)</f>
        <v>tier - 2</v>
      </c>
      <c r="O1483" s="27" t="str">
        <f>VLOOKUP(A1483,'Hospitalisation Details'!$A$1:$R$2344,15,0)</f>
        <v>tier - 3</v>
      </c>
      <c r="P1483" s="27" t="str">
        <f>VLOOKUP(A1483,'Hospitalisation Details'!$A$1:$R$2344,16,0)</f>
        <v>R1024</v>
      </c>
      <c r="Q1483" s="38">
        <f>VLOOKUP(A1483,'Hospitalisation Details'!$A$1:$R$2344,18,0)</f>
        <v>40.672099087353324</v>
      </c>
    </row>
    <row r="1484" spans="1:17" x14ac:dyDescent="0.25">
      <c r="A1484" s="27" t="s">
        <v>2966</v>
      </c>
      <c r="B1484" s="27" t="str">
        <f>VLOOKUP(A1484,'Customer Name'!A1483:E3818,4,0)</f>
        <v>Justin R</v>
      </c>
      <c r="C1484" s="27">
        <f>VLOOKUP(A1484,Table7[#All],2,0)</f>
        <v>23.31</v>
      </c>
      <c r="D1484" s="27">
        <f>VLOOKUP(A1484,Table7[#All],3,0)</f>
        <v>8.27</v>
      </c>
      <c r="E1484" s="27" t="str">
        <f>VLOOKUP(A1484,Table7[#All],4,0)</f>
        <v>No</v>
      </c>
      <c r="F1484" s="27" t="str">
        <f>VLOOKUP(A1484,Table7[#All],5,0)</f>
        <v>No</v>
      </c>
      <c r="G1484" s="27" t="str">
        <f>VLOOKUP(A1484,Table7[#All],6,0)</f>
        <v>No</v>
      </c>
      <c r="H1484" s="27">
        <f>VLOOKUP(A1484,'Medical Examination'!A1483:M3818,11,0)</f>
        <v>0</v>
      </c>
      <c r="I1484" s="27" t="str">
        <f>VLOOKUP(A1484,'Medical Examination'!A1483:M3818,10,0)</f>
        <v>No</v>
      </c>
      <c r="J1484" s="27" t="str">
        <f>VLOOKUP(A1484,'Medical Examination'!A1483:M3818,12,0)</f>
        <v>Normal Weight</v>
      </c>
      <c r="K1484" s="27" t="str">
        <f>VLOOKUP(A1484,'Medical Examination'!A1483:M3818,13,0)</f>
        <v>Diabetes</v>
      </c>
      <c r="L1484" s="27" t="str">
        <f>VLOOKUP(A1484,'Hospitalisation Details'!A313:R2656,17,0)</f>
        <v>24-Jun-1978</v>
      </c>
      <c r="M1484" s="28">
        <f>VLOOKUP(A1484,'Hospitalisation Details'!$A$1:$R$2344,6,0)</f>
        <v>7054.41</v>
      </c>
      <c r="N1484" s="27" t="str">
        <f>VLOOKUP(A1484,'Hospitalisation Details'!$A$1:$R$2344,14,0)</f>
        <v>tier - 2</v>
      </c>
      <c r="O1484" s="27" t="str">
        <f>VLOOKUP(A1484,'Hospitalisation Details'!$A$1:$R$2344,15,0)</f>
        <v>tier - 2</v>
      </c>
      <c r="P1484" s="27" t="str">
        <f>VLOOKUP(A1484,'Hospitalisation Details'!$A$1:$R$2344,16,0)</f>
        <v>R1013</v>
      </c>
      <c r="Q1484" s="38">
        <f>VLOOKUP(A1484,'Hospitalisation Details'!$A$1:$R$2344,18,0)</f>
        <v>44.956847806678169</v>
      </c>
    </row>
    <row r="1485" spans="1:17" x14ac:dyDescent="0.25">
      <c r="A1485" s="27" t="s">
        <v>2968</v>
      </c>
      <c r="B1485" s="27" t="str">
        <f>VLOOKUP(A1485,'Customer Name'!A1484:E3819,4,0)</f>
        <v>Casey</v>
      </c>
      <c r="C1485" s="27">
        <f>VLOOKUP(A1485,Table7[#All],2,0)</f>
        <v>29</v>
      </c>
      <c r="D1485" s="27">
        <f>VLOOKUP(A1485,Table7[#All],3,0)</f>
        <v>4.5599999999999996</v>
      </c>
      <c r="E1485" s="27" t="str">
        <f>VLOOKUP(A1485,Table7[#All],4,0)</f>
        <v>No</v>
      </c>
      <c r="F1485" s="27" t="str">
        <f>VLOOKUP(A1485,Table7[#All],5,0)</f>
        <v>No</v>
      </c>
      <c r="G1485" s="27" t="str">
        <f>VLOOKUP(A1485,Table7[#All],6,0)</f>
        <v>No</v>
      </c>
      <c r="H1485" s="27">
        <f>VLOOKUP(A1485,'Medical Examination'!A1484:M3819,11,0)</f>
        <v>0</v>
      </c>
      <c r="I1485" s="27" t="str">
        <f>VLOOKUP(A1485,'Medical Examination'!A1484:M3819,10,0)</f>
        <v>No</v>
      </c>
      <c r="J1485" s="27" t="str">
        <f>VLOOKUP(A1485,'Medical Examination'!A1484:M3819,12,0)</f>
        <v>Overweight</v>
      </c>
      <c r="K1485" s="27" t="str">
        <f>VLOOKUP(A1485,'Medical Examination'!A1484:M3819,13,0)</f>
        <v>Normal</v>
      </c>
      <c r="L1485" s="27" t="str">
        <f>VLOOKUP(A1485,'Hospitalisation Details'!A314:R2657,17,0)</f>
        <v>28-Jun-1980</v>
      </c>
      <c r="M1485" s="28">
        <f>VLOOKUP(A1485,'Hospitalisation Details'!$A$1:$R$2344,6,0)</f>
        <v>7050.64</v>
      </c>
      <c r="N1485" s="27" t="str">
        <f>VLOOKUP(A1485,'Hospitalisation Details'!$A$1:$R$2344,14,0)</f>
        <v>tier - 2</v>
      </c>
      <c r="O1485" s="27" t="str">
        <f>VLOOKUP(A1485,'Hospitalisation Details'!$A$1:$R$2344,15,0)</f>
        <v>tier - 3</v>
      </c>
      <c r="P1485" s="27" t="str">
        <f>VLOOKUP(A1485,'Hospitalisation Details'!$A$1:$R$2344,16,0)</f>
        <v>R1011</v>
      </c>
      <c r="Q1485" s="38">
        <f>VLOOKUP(A1485,'Hospitalisation Details'!$A$1:$R$2344,18,0)</f>
        <v>42.943189596167009</v>
      </c>
    </row>
    <row r="1486" spans="1:17" x14ac:dyDescent="0.25">
      <c r="A1486" s="27" t="s">
        <v>2970</v>
      </c>
      <c r="B1486" s="27" t="str">
        <f>VLOOKUP(A1486,'Customer Name'!A1485:E3820,4,0)</f>
        <v>Amanda L</v>
      </c>
      <c r="C1486" s="27">
        <f>VLOOKUP(A1486,Table7[#All],2,0)</f>
        <v>32.869999999999997</v>
      </c>
      <c r="D1486" s="27">
        <f>VLOOKUP(A1486,Table7[#All],3,0)</f>
        <v>5.33</v>
      </c>
      <c r="E1486" s="27" t="str">
        <f>VLOOKUP(A1486,Table7[#All],4,0)</f>
        <v>No</v>
      </c>
      <c r="F1486" s="27" t="str">
        <f>VLOOKUP(A1486,Table7[#All],5,0)</f>
        <v>No</v>
      </c>
      <c r="G1486" s="27" t="str">
        <f>VLOOKUP(A1486,Table7[#All],6,0)</f>
        <v>No</v>
      </c>
      <c r="H1486" s="27">
        <f>VLOOKUP(A1486,'Medical Examination'!A1485:M3820,11,0)</f>
        <v>0</v>
      </c>
      <c r="I1486" s="27" t="str">
        <f>VLOOKUP(A1486,'Medical Examination'!A1485:M3820,10,0)</f>
        <v>No</v>
      </c>
      <c r="J1486" s="27" t="str">
        <f>VLOOKUP(A1486,'Medical Examination'!A1485:M3820,12,0)</f>
        <v>Obesity</v>
      </c>
      <c r="K1486" s="27" t="str">
        <f>VLOOKUP(A1486,'Medical Examination'!A1485:M3820,13,0)</f>
        <v>Normal</v>
      </c>
      <c r="L1486" s="27" t="str">
        <f>VLOOKUP(A1486,'Hospitalisation Details'!A315:R2658,17,0)</f>
        <v>21-Jul-1980</v>
      </c>
      <c r="M1486" s="28">
        <f>VLOOKUP(A1486,'Hospitalisation Details'!$A$1:$R$2344,6,0)</f>
        <v>7050.02</v>
      </c>
      <c r="N1486" s="27" t="str">
        <f>VLOOKUP(A1486,'Hospitalisation Details'!$A$1:$R$2344,14,0)</f>
        <v>tier - 2</v>
      </c>
      <c r="O1486" s="27" t="str">
        <f>VLOOKUP(A1486,'Hospitalisation Details'!$A$1:$R$2344,15,0)</f>
        <v>tier - 1</v>
      </c>
      <c r="P1486" s="27" t="str">
        <f>VLOOKUP(A1486,'Hospitalisation Details'!$A$1:$R$2344,16,0)</f>
        <v>R1024</v>
      </c>
      <c r="Q1486" s="38">
        <f>VLOOKUP(A1486,'Hospitalisation Details'!$A$1:$R$2344,18,0)</f>
        <v>42.880219028062967</v>
      </c>
    </row>
    <row r="1487" spans="1:17" x14ac:dyDescent="0.25">
      <c r="A1487" s="27" t="s">
        <v>2972</v>
      </c>
      <c r="B1487" s="27" t="str">
        <f>VLOOKUP(A1487,'Customer Name'!A1486:E3821,4,0)</f>
        <v>Ayako N.</v>
      </c>
      <c r="C1487" s="27">
        <f>VLOOKUP(A1487,Table7[#All],2,0)</f>
        <v>26.18</v>
      </c>
      <c r="D1487" s="27">
        <f>VLOOKUP(A1487,Table7[#All],3,0)</f>
        <v>5.63</v>
      </c>
      <c r="E1487" s="27" t="str">
        <f>VLOOKUP(A1487,Table7[#All],4,0)</f>
        <v>No</v>
      </c>
      <c r="F1487" s="27" t="str">
        <f>VLOOKUP(A1487,Table7[#All],5,0)</f>
        <v>No</v>
      </c>
      <c r="G1487" s="27" t="str">
        <f>VLOOKUP(A1487,Table7[#All],6,0)</f>
        <v>No</v>
      </c>
      <c r="H1487" s="27">
        <f>VLOOKUP(A1487,'Medical Examination'!A1486:M3821,11,0)</f>
        <v>0</v>
      </c>
      <c r="I1487" s="27" t="str">
        <f>VLOOKUP(A1487,'Medical Examination'!A1486:M3821,10,0)</f>
        <v>No</v>
      </c>
      <c r="J1487" s="27" t="str">
        <f>VLOOKUP(A1487,'Medical Examination'!A1486:M3821,12,0)</f>
        <v>Overweight</v>
      </c>
      <c r="K1487" s="27" t="str">
        <f>VLOOKUP(A1487,'Medical Examination'!A1486:M3821,13,0)</f>
        <v>Normal</v>
      </c>
      <c r="L1487" s="27" t="str">
        <f>VLOOKUP(A1487,'Hospitalisation Details'!A316:R2659,17,0)</f>
        <v>22-Oct-1980</v>
      </c>
      <c r="M1487" s="28">
        <f>VLOOKUP(A1487,'Hospitalisation Details'!$A$1:$R$2344,6,0)</f>
        <v>7046.72</v>
      </c>
      <c r="N1487" s="27" t="str">
        <f>VLOOKUP(A1487,'Hospitalisation Details'!$A$1:$R$2344,14,0)</f>
        <v>tier - 2</v>
      </c>
      <c r="O1487" s="27" t="str">
        <f>VLOOKUP(A1487,'Hospitalisation Details'!$A$1:$R$2344,15,0)</f>
        <v>tier - 3</v>
      </c>
      <c r="P1487" s="27" t="str">
        <f>VLOOKUP(A1487,'Hospitalisation Details'!$A$1:$R$2344,16,0)</f>
        <v>R1013</v>
      </c>
      <c r="Q1487" s="38">
        <f>VLOOKUP(A1487,'Hospitalisation Details'!$A$1:$R$2344,18,0)</f>
        <v>42.625598904859686</v>
      </c>
    </row>
    <row r="1488" spans="1:17" x14ac:dyDescent="0.25">
      <c r="A1488" s="27" t="s">
        <v>2974</v>
      </c>
      <c r="B1488" s="27" t="str">
        <f>VLOOKUP(A1488,'Customer Name'!A1487:E3822,4,0)</f>
        <v>Emilee</v>
      </c>
      <c r="C1488" s="27">
        <f>VLOOKUP(A1488,Table7[#All],2,0)</f>
        <v>25.3</v>
      </c>
      <c r="D1488" s="27">
        <f>VLOOKUP(A1488,Table7[#All],3,0)</f>
        <v>5.12</v>
      </c>
      <c r="E1488" s="27" t="str">
        <f>VLOOKUP(A1488,Table7[#All],4,0)</f>
        <v>No</v>
      </c>
      <c r="F1488" s="27" t="str">
        <f>VLOOKUP(A1488,Table7[#All],5,0)</f>
        <v>No</v>
      </c>
      <c r="G1488" s="27" t="str">
        <f>VLOOKUP(A1488,Table7[#All],6,0)</f>
        <v>No</v>
      </c>
      <c r="H1488" s="27">
        <f>VLOOKUP(A1488,'Medical Examination'!A1487:M3822,11,0)</f>
        <v>0</v>
      </c>
      <c r="I1488" s="27" t="str">
        <f>VLOOKUP(A1488,'Medical Examination'!A1487:M3822,10,0)</f>
        <v>No</v>
      </c>
      <c r="J1488" s="27" t="str">
        <f>VLOOKUP(A1488,'Medical Examination'!A1487:M3822,12,0)</f>
        <v>Overweight</v>
      </c>
      <c r="K1488" s="27" t="str">
        <f>VLOOKUP(A1488,'Medical Examination'!A1487:M3822,13,0)</f>
        <v>Normal</v>
      </c>
      <c r="L1488" s="27" t="str">
        <f>VLOOKUP(A1488,'Hospitalisation Details'!A317:R2660,17,0)</f>
        <v>26-Jul-1980</v>
      </c>
      <c r="M1488" s="28">
        <f>VLOOKUP(A1488,'Hospitalisation Details'!$A$1:$R$2344,6,0)</f>
        <v>7045.5</v>
      </c>
      <c r="N1488" s="27" t="str">
        <f>VLOOKUP(A1488,'Hospitalisation Details'!$A$1:$R$2344,14,0)</f>
        <v>tier - 2</v>
      </c>
      <c r="O1488" s="27" t="str">
        <f>VLOOKUP(A1488,'Hospitalisation Details'!$A$1:$R$2344,15,0)</f>
        <v>tier - 1</v>
      </c>
      <c r="P1488" s="27" t="str">
        <f>VLOOKUP(A1488,'Hospitalisation Details'!$A$1:$R$2344,16,0)</f>
        <v>R1011</v>
      </c>
      <c r="Q1488" s="38">
        <f>VLOOKUP(A1488,'Hospitalisation Details'!$A$1:$R$2344,18,0)</f>
        <v>42.866529774127308</v>
      </c>
    </row>
    <row r="1489" spans="1:17" x14ac:dyDescent="0.25">
      <c r="A1489" s="27" t="s">
        <v>2976</v>
      </c>
      <c r="B1489" s="27" t="str">
        <f>VLOOKUP(A1489,'Customer Name'!A1488:E3823,4,0)</f>
        <v>Stephen M</v>
      </c>
      <c r="C1489" s="27">
        <f>VLOOKUP(A1489,Table7[#All],2,0)</f>
        <v>36.94</v>
      </c>
      <c r="D1489" s="27">
        <f>VLOOKUP(A1489,Table7[#All],3,0)</f>
        <v>5.15</v>
      </c>
      <c r="E1489" s="27" t="str">
        <f>VLOOKUP(A1489,Table7[#All],4,0)</f>
        <v>yes</v>
      </c>
      <c r="F1489" s="27" t="str">
        <f>VLOOKUP(A1489,Table7[#All],5,0)</f>
        <v>No</v>
      </c>
      <c r="G1489" s="27" t="str">
        <f>VLOOKUP(A1489,Table7[#All],6,0)</f>
        <v>No</v>
      </c>
      <c r="H1489" s="27">
        <f>VLOOKUP(A1489,'Medical Examination'!A1488:M3823,11,0)</f>
        <v>1</v>
      </c>
      <c r="I1489" s="27" t="str">
        <f>VLOOKUP(A1489,'Medical Examination'!A1488:M3823,10,0)</f>
        <v>No</v>
      </c>
      <c r="J1489" s="27" t="str">
        <f>VLOOKUP(A1489,'Medical Examination'!A1488:M3823,12,0)</f>
        <v>Obesity</v>
      </c>
      <c r="K1489" s="27" t="str">
        <f>VLOOKUP(A1489,'Medical Examination'!A1488:M3823,13,0)</f>
        <v>Normal</v>
      </c>
      <c r="L1489" s="27" t="str">
        <f>VLOOKUP(A1489,'Hospitalisation Details'!A318:R2661,17,0)</f>
        <v>29-Oct-1995</v>
      </c>
      <c r="M1489" s="28">
        <f>VLOOKUP(A1489,'Hospitalisation Details'!$A$1:$R$2344,6,0)</f>
        <v>7042.11</v>
      </c>
      <c r="N1489" s="27" t="str">
        <f>VLOOKUP(A1489,'Hospitalisation Details'!$A$1:$R$2344,14,0)</f>
        <v>tier - 2</v>
      </c>
      <c r="O1489" s="27" t="str">
        <f>VLOOKUP(A1489,'Hospitalisation Details'!$A$1:$R$2344,15,0)</f>
        <v>tier - 3</v>
      </c>
      <c r="P1489" s="27" t="str">
        <f>VLOOKUP(A1489,'Hospitalisation Details'!$A$1:$R$2344,16,0)</f>
        <v>R1012</v>
      </c>
      <c r="Q1489" s="38">
        <f>VLOOKUP(A1489,'Hospitalisation Details'!$A$1:$R$2344,18,0)</f>
        <v>27.609138972809667</v>
      </c>
    </row>
    <row r="1490" spans="1:17" x14ac:dyDescent="0.25">
      <c r="A1490" s="27" t="s">
        <v>2978</v>
      </c>
      <c r="B1490" s="27" t="str">
        <f>VLOOKUP(A1490,'Customer Name'!A1489:E3824,4,0)</f>
        <v>Annemarie A</v>
      </c>
      <c r="C1490" s="27">
        <f>VLOOKUP(A1490,Table7[#All],2,0)</f>
        <v>22.86</v>
      </c>
      <c r="D1490" s="27">
        <f>VLOOKUP(A1490,Table7[#All],3,0)</f>
        <v>7.5</v>
      </c>
      <c r="E1490" s="27" t="str">
        <f>VLOOKUP(A1490,Table7[#All],4,0)</f>
        <v>No</v>
      </c>
      <c r="F1490" s="27" t="str">
        <f>VLOOKUP(A1490,Table7[#All],5,0)</f>
        <v>No</v>
      </c>
      <c r="G1490" s="27" t="str">
        <f>VLOOKUP(A1490,Table7[#All],6,0)</f>
        <v>No</v>
      </c>
      <c r="H1490" s="27">
        <f>VLOOKUP(A1490,'Medical Examination'!A1489:M3824,11,0)</f>
        <v>0</v>
      </c>
      <c r="I1490" s="27" t="str">
        <f>VLOOKUP(A1490,'Medical Examination'!A1489:M3824,10,0)</f>
        <v>No</v>
      </c>
      <c r="J1490" s="27" t="str">
        <f>VLOOKUP(A1490,'Medical Examination'!A1489:M3824,12,0)</f>
        <v>Normal Weight</v>
      </c>
      <c r="K1490" s="27" t="str">
        <f>VLOOKUP(A1490,'Medical Examination'!A1489:M3824,13,0)</f>
        <v>Diabetes</v>
      </c>
      <c r="L1490" s="27" t="str">
        <f>VLOOKUP(A1490,'Hospitalisation Details'!A319:R2662,17,0)</f>
        <v>2-Jun-1978</v>
      </c>
      <c r="M1490" s="28">
        <f>VLOOKUP(A1490,'Hospitalisation Details'!$A$1:$R$2344,6,0)</f>
        <v>7033.08</v>
      </c>
      <c r="N1490" s="27" t="str">
        <f>VLOOKUP(A1490,'Hospitalisation Details'!$A$1:$R$2344,14,0)</f>
        <v>tier - 2</v>
      </c>
      <c r="O1490" s="27" t="str">
        <f>VLOOKUP(A1490,'Hospitalisation Details'!$A$1:$R$2344,15,0)</f>
        <v>tier - 2</v>
      </c>
      <c r="P1490" s="27" t="str">
        <f>VLOOKUP(A1490,'Hospitalisation Details'!$A$1:$R$2344,16,0)</f>
        <v>R1013</v>
      </c>
      <c r="Q1490" s="38">
        <f>VLOOKUP(A1490,'Hospitalisation Details'!$A$1:$R$2344,18,0)</f>
        <v>45.017082316528779</v>
      </c>
    </row>
    <row r="1491" spans="1:17" x14ac:dyDescent="0.25">
      <c r="A1491" s="27" t="s">
        <v>2980</v>
      </c>
      <c r="B1491" s="27" t="str">
        <f>VLOOKUP(A1491,'Customer Name'!A1490:E3825,4,0)</f>
        <v>Ashley R</v>
      </c>
      <c r="C1491" s="27">
        <f>VLOOKUP(A1491,Table7[#All],2,0)</f>
        <v>18.760000000000002</v>
      </c>
      <c r="D1491" s="27">
        <f>VLOOKUP(A1491,Table7[#All],3,0)</f>
        <v>4.88</v>
      </c>
      <c r="E1491" s="27" t="str">
        <f>VLOOKUP(A1491,Table7[#All],4,0)</f>
        <v>yes</v>
      </c>
      <c r="F1491" s="27" t="str">
        <f>VLOOKUP(A1491,Table7[#All],5,0)</f>
        <v>No</v>
      </c>
      <c r="G1491" s="27" t="str">
        <f>VLOOKUP(A1491,Table7[#All],6,0)</f>
        <v>Yes</v>
      </c>
      <c r="H1491" s="27">
        <f>VLOOKUP(A1491,'Medical Examination'!A1490:M3825,11,0)</f>
        <v>1</v>
      </c>
      <c r="I1491" s="27" t="str">
        <f>VLOOKUP(A1491,'Medical Examination'!A1490:M3825,10,0)</f>
        <v>No</v>
      </c>
      <c r="J1491" s="27" t="str">
        <f>VLOOKUP(A1491,'Medical Examination'!A1490:M3825,12,0)</f>
        <v>Normal Weight</v>
      </c>
      <c r="K1491" s="27" t="str">
        <f>VLOOKUP(A1491,'Medical Examination'!A1490:M3825,13,0)</f>
        <v>Normal</v>
      </c>
      <c r="L1491" s="27" t="str">
        <f>VLOOKUP(A1491,'Hospitalisation Details'!A320:R2663,17,0)</f>
        <v>6-Jul-1969</v>
      </c>
      <c r="M1491" s="28">
        <f>VLOOKUP(A1491,'Hospitalisation Details'!$A$1:$R$2344,6,0)</f>
        <v>7003.1</v>
      </c>
      <c r="N1491" s="27" t="str">
        <f>VLOOKUP(A1491,'Hospitalisation Details'!$A$1:$R$2344,14,0)</f>
        <v>tier - 2</v>
      </c>
      <c r="O1491" s="27" t="str">
        <f>VLOOKUP(A1491,'Hospitalisation Details'!$A$1:$R$2344,15,0)</f>
        <v>tier - 3</v>
      </c>
      <c r="P1491" s="27" t="str">
        <f>VLOOKUP(A1491,'Hospitalisation Details'!$A$1:$R$2344,16,0)</f>
        <v>R1013</v>
      </c>
      <c r="Q1491" s="38">
        <f>VLOOKUP(A1491,'Hospitalisation Details'!$A$1:$R$2344,18,0)</f>
        <v>53.923984468339306</v>
      </c>
    </row>
    <row r="1492" spans="1:17" x14ac:dyDescent="0.25">
      <c r="A1492" s="27" t="s">
        <v>2982</v>
      </c>
      <c r="B1492" s="27" t="str">
        <f>VLOOKUP(A1492,'Customer Name'!A1491:E3826,4,0)</f>
        <v>Leslie A</v>
      </c>
      <c r="C1492" s="27">
        <f>VLOOKUP(A1492,Table7[#All],2,0)</f>
        <v>24.36</v>
      </c>
      <c r="D1492" s="27">
        <f>VLOOKUP(A1492,Table7[#All],3,0)</f>
        <v>5.57</v>
      </c>
      <c r="E1492" s="27" t="str">
        <f>VLOOKUP(A1492,Table7[#All],4,0)</f>
        <v>No</v>
      </c>
      <c r="F1492" s="27" t="str">
        <f>VLOOKUP(A1492,Table7[#All],5,0)</f>
        <v>No</v>
      </c>
      <c r="G1492" s="27" t="str">
        <f>VLOOKUP(A1492,Table7[#All],6,0)</f>
        <v>No</v>
      </c>
      <c r="H1492" s="27">
        <f>VLOOKUP(A1492,'Medical Examination'!A1491:M3826,11,0)</f>
        <v>0</v>
      </c>
      <c r="I1492" s="27" t="str">
        <f>VLOOKUP(A1492,'Medical Examination'!A1491:M3826,10,0)</f>
        <v>No</v>
      </c>
      <c r="J1492" s="27" t="str">
        <f>VLOOKUP(A1492,'Medical Examination'!A1491:M3826,12,0)</f>
        <v>Normal Weight</v>
      </c>
      <c r="K1492" s="27" t="str">
        <f>VLOOKUP(A1492,'Medical Examination'!A1491:M3826,13,0)</f>
        <v>Normal</v>
      </c>
      <c r="L1492" s="27" t="str">
        <f>VLOOKUP(A1492,'Hospitalisation Details'!A321:R2664,17,0)</f>
        <v>1-Sep-1982</v>
      </c>
      <c r="M1492" s="28">
        <f>VLOOKUP(A1492,'Hospitalisation Details'!$A$1:$R$2344,6,0)</f>
        <v>6989.95</v>
      </c>
      <c r="N1492" s="27" t="str">
        <f>VLOOKUP(A1492,'Hospitalisation Details'!$A$1:$R$2344,14,0)</f>
        <v>tier - 2</v>
      </c>
      <c r="O1492" s="27" t="str">
        <f>VLOOKUP(A1492,'Hospitalisation Details'!$A$1:$R$2344,15,0)</f>
        <v>tier - 1</v>
      </c>
      <c r="P1492" s="27" t="str">
        <f>VLOOKUP(A1492,'Hospitalisation Details'!$A$1:$R$2344,16,0)</f>
        <v>R1013</v>
      </c>
      <c r="Q1492" s="38">
        <f>VLOOKUP(A1492,'Hospitalisation Details'!$A$1:$R$2344,18,0)</f>
        <v>40.76792698826597</v>
      </c>
    </row>
    <row r="1493" spans="1:17" x14ac:dyDescent="0.25">
      <c r="A1493" s="27" t="s">
        <v>2984</v>
      </c>
      <c r="B1493" s="27" t="str">
        <f>VLOOKUP(A1493,'Customer Name'!A1492:E3827,4,0)</f>
        <v>Mauricio J. Sr.</v>
      </c>
      <c r="C1493" s="27">
        <f>VLOOKUP(A1493,Table7[#All],2,0)</f>
        <v>32.299999999999997</v>
      </c>
      <c r="D1493" s="27">
        <f>VLOOKUP(A1493,Table7[#All],3,0)</f>
        <v>5.31</v>
      </c>
      <c r="E1493" s="27" t="str">
        <f>VLOOKUP(A1493,Table7[#All],4,0)</f>
        <v>No</v>
      </c>
      <c r="F1493" s="27" t="str">
        <f>VLOOKUP(A1493,Table7[#All],5,0)</f>
        <v>No</v>
      </c>
      <c r="G1493" s="27" t="str">
        <f>VLOOKUP(A1493,Table7[#All],6,0)</f>
        <v>No</v>
      </c>
      <c r="H1493" s="27">
        <f>VLOOKUP(A1493,'Medical Examination'!A1492:M3827,11,0)</f>
        <v>0</v>
      </c>
      <c r="I1493" s="27" t="str">
        <f>VLOOKUP(A1493,'Medical Examination'!A1492:M3827,10,0)</f>
        <v>No</v>
      </c>
      <c r="J1493" s="27" t="str">
        <f>VLOOKUP(A1493,'Medical Examination'!A1492:M3827,12,0)</f>
        <v>Obesity</v>
      </c>
      <c r="K1493" s="27" t="str">
        <f>VLOOKUP(A1493,'Medical Examination'!A1492:M3827,13,0)</f>
        <v>Normal</v>
      </c>
      <c r="L1493" s="27" t="str">
        <f>VLOOKUP(A1493,'Hospitalisation Details'!A322:R2665,17,0)</f>
        <v>18-Oct-1982</v>
      </c>
      <c r="M1493" s="28">
        <f>VLOOKUP(A1493,'Hospitalisation Details'!$A$1:$R$2344,6,0)</f>
        <v>6986.7</v>
      </c>
      <c r="N1493" s="27" t="str">
        <f>VLOOKUP(A1493,'Hospitalisation Details'!$A$1:$R$2344,14,0)</f>
        <v>tier - 3</v>
      </c>
      <c r="O1493" s="27" t="str">
        <f>VLOOKUP(A1493,'Hospitalisation Details'!$A$1:$R$2344,15,0)</f>
        <v>tier - 1</v>
      </c>
      <c r="P1493" s="27" t="str">
        <f>VLOOKUP(A1493,'Hospitalisation Details'!$A$1:$R$2344,16,0)</f>
        <v>R1012</v>
      </c>
      <c r="Q1493" s="38">
        <f>VLOOKUP(A1493,'Hospitalisation Details'!$A$1:$R$2344,18,0)</f>
        <v>40.639243807040415</v>
      </c>
    </row>
    <row r="1494" spans="1:17" x14ac:dyDescent="0.25">
      <c r="A1494" s="27" t="s">
        <v>2986</v>
      </c>
      <c r="B1494" s="27" t="str">
        <f>VLOOKUP(A1494,'Customer Name'!A1493:E3828,4,0)</f>
        <v>Kieran</v>
      </c>
      <c r="C1494" s="27">
        <f>VLOOKUP(A1494,Table7[#All],2,0)</f>
        <v>22.704999999999998</v>
      </c>
      <c r="D1494" s="27">
        <f>VLOOKUP(A1494,Table7[#All],3,0)</f>
        <v>4.57</v>
      </c>
      <c r="E1494" s="27" t="str">
        <f>VLOOKUP(A1494,Table7[#All],4,0)</f>
        <v>yes</v>
      </c>
      <c r="F1494" s="27" t="str">
        <f>VLOOKUP(A1494,Table7[#All],5,0)</f>
        <v>No</v>
      </c>
      <c r="G1494" s="27" t="str">
        <f>VLOOKUP(A1494,Table7[#All],6,0)</f>
        <v>No</v>
      </c>
      <c r="H1494" s="27">
        <f>VLOOKUP(A1494,'Medical Examination'!A1493:M3828,11,0)</f>
        <v>0</v>
      </c>
      <c r="I1494" s="27" t="str">
        <f>VLOOKUP(A1494,'Medical Examination'!A1493:M3828,10,0)</f>
        <v>No</v>
      </c>
      <c r="J1494" s="27" t="str">
        <f>VLOOKUP(A1494,'Medical Examination'!A1493:M3828,12,0)</f>
        <v>Normal Weight</v>
      </c>
      <c r="K1494" s="27" t="str">
        <f>VLOOKUP(A1494,'Medical Examination'!A1493:M3828,13,0)</f>
        <v>Normal</v>
      </c>
      <c r="L1494" s="27" t="str">
        <f>VLOOKUP(A1494,'Hospitalisation Details'!A323:R2666,17,0)</f>
        <v>10-Dec-1985</v>
      </c>
      <c r="M1494" s="28">
        <f>VLOOKUP(A1494,'Hospitalisation Details'!$A$1:$R$2344,6,0)</f>
        <v>6985.51</v>
      </c>
      <c r="N1494" s="27" t="str">
        <f>VLOOKUP(A1494,'Hospitalisation Details'!$A$1:$R$2344,14,0)</f>
        <v>tier - 2</v>
      </c>
      <c r="O1494" s="27" t="str">
        <f>VLOOKUP(A1494,'Hospitalisation Details'!$A$1:$R$2344,15,0)</f>
        <v>tier - 2</v>
      </c>
      <c r="P1494" s="27" t="str">
        <f>VLOOKUP(A1494,'Hospitalisation Details'!$A$1:$R$2344,16,0)</f>
        <v>R1019</v>
      </c>
      <c r="Q1494" s="38">
        <f>VLOOKUP(A1494,'Hospitalisation Details'!$A$1:$R$2344,18,0)</f>
        <v>37.494102780117942</v>
      </c>
    </row>
    <row r="1495" spans="1:17" x14ac:dyDescent="0.25">
      <c r="A1495" s="27" t="s">
        <v>2988</v>
      </c>
      <c r="B1495" s="27" t="str">
        <f>VLOOKUP(A1495,'Customer Name'!A1494:E3829,4,0)</f>
        <v>Elizabeth A</v>
      </c>
      <c r="C1495" s="27">
        <f>VLOOKUP(A1495,Table7[#All],2,0)</f>
        <v>21.79</v>
      </c>
      <c r="D1495" s="27">
        <f>VLOOKUP(A1495,Table7[#All],3,0)</f>
        <v>8.6999999999999993</v>
      </c>
      <c r="E1495" s="27" t="str">
        <f>VLOOKUP(A1495,Table7[#All],4,0)</f>
        <v>yes</v>
      </c>
      <c r="F1495" s="27" t="str">
        <f>VLOOKUP(A1495,Table7[#All],5,0)</f>
        <v>No</v>
      </c>
      <c r="G1495" s="27" t="str">
        <f>VLOOKUP(A1495,Table7[#All],6,0)</f>
        <v>No</v>
      </c>
      <c r="H1495" s="27">
        <f>VLOOKUP(A1495,'Medical Examination'!A1494:M3829,11,0)</f>
        <v>1</v>
      </c>
      <c r="I1495" s="27" t="str">
        <f>VLOOKUP(A1495,'Medical Examination'!A1494:M3829,10,0)</f>
        <v>No</v>
      </c>
      <c r="J1495" s="27" t="str">
        <f>VLOOKUP(A1495,'Medical Examination'!A1494:M3829,12,0)</f>
        <v>Normal Weight</v>
      </c>
      <c r="K1495" s="27" t="str">
        <f>VLOOKUP(A1495,'Medical Examination'!A1494:M3829,13,0)</f>
        <v>Diabetes</v>
      </c>
      <c r="L1495" s="27" t="str">
        <f>VLOOKUP(A1495,'Hospitalisation Details'!A324:R2667,17,0)</f>
        <v>3-Jun-1975</v>
      </c>
      <c r="M1495" s="28">
        <f>VLOOKUP(A1495,'Hospitalisation Details'!$A$1:$R$2344,6,0)</f>
        <v>6965.21</v>
      </c>
      <c r="N1495" s="27" t="str">
        <f>VLOOKUP(A1495,'Hospitalisation Details'!$A$1:$R$2344,14,0)</f>
        <v>tier - 2</v>
      </c>
      <c r="O1495" s="27" t="str">
        <f>VLOOKUP(A1495,'Hospitalisation Details'!$A$1:$R$2344,15,0)</f>
        <v>tier - 3</v>
      </c>
      <c r="P1495" s="27" t="str">
        <f>VLOOKUP(A1495,'Hospitalisation Details'!$A$1:$R$2344,16,0)</f>
        <v>R1013</v>
      </c>
      <c r="Q1495" s="38">
        <f>VLOOKUP(A1495,'Hospitalisation Details'!$A$1:$R$2344,18,0)</f>
        <v>48.014359948594738</v>
      </c>
    </row>
    <row r="1496" spans="1:17" x14ac:dyDescent="0.25">
      <c r="A1496" s="27" t="s">
        <v>2990</v>
      </c>
      <c r="B1496" s="27" t="str">
        <f>VLOOKUP(A1496,'Customer Name'!A1495:E3830,4,0)</f>
        <v>Zeke M.</v>
      </c>
      <c r="C1496" s="27">
        <f>VLOOKUP(A1496,Table7[#All],2,0)</f>
        <v>24.52</v>
      </c>
      <c r="D1496" s="27">
        <f>VLOOKUP(A1496,Table7[#All],3,0)</f>
        <v>4.76</v>
      </c>
      <c r="E1496" s="27" t="str">
        <f>VLOOKUP(A1496,Table7[#All],4,0)</f>
        <v>No</v>
      </c>
      <c r="F1496" s="27" t="str">
        <f>VLOOKUP(A1496,Table7[#All],5,0)</f>
        <v>No</v>
      </c>
      <c r="G1496" s="27" t="str">
        <f>VLOOKUP(A1496,Table7[#All],6,0)</f>
        <v>No</v>
      </c>
      <c r="H1496" s="27">
        <f>VLOOKUP(A1496,'Medical Examination'!A1495:M3830,11,0)</f>
        <v>0</v>
      </c>
      <c r="I1496" s="27" t="str">
        <f>VLOOKUP(A1496,'Medical Examination'!A1495:M3830,10,0)</f>
        <v>No</v>
      </c>
      <c r="J1496" s="27" t="str">
        <f>VLOOKUP(A1496,'Medical Examination'!A1495:M3830,12,0)</f>
        <v>Normal Weight</v>
      </c>
      <c r="K1496" s="27" t="str">
        <f>VLOOKUP(A1496,'Medical Examination'!A1495:M3830,13,0)</f>
        <v>Normal</v>
      </c>
      <c r="L1496" s="27" t="str">
        <f>VLOOKUP(A1496,'Hospitalisation Details'!A325:R2668,17,0)</f>
        <v>18-Aug-1980</v>
      </c>
      <c r="M1496" s="28">
        <f>VLOOKUP(A1496,'Hospitalisation Details'!$A$1:$R$2344,6,0)</f>
        <v>6951.12</v>
      </c>
      <c r="N1496" s="27" t="str">
        <f>VLOOKUP(A1496,'Hospitalisation Details'!$A$1:$R$2344,14,0)</f>
        <v>tier - 2</v>
      </c>
      <c r="O1496" s="27" t="str">
        <f>VLOOKUP(A1496,'Hospitalisation Details'!$A$1:$R$2344,15,0)</f>
        <v>tier - 2</v>
      </c>
      <c r="P1496" s="27" t="str">
        <f>VLOOKUP(A1496,'Hospitalisation Details'!$A$1:$R$2344,16,0)</f>
        <v>R1013</v>
      </c>
      <c r="Q1496" s="38">
        <f>VLOOKUP(A1496,'Hospitalisation Details'!$A$1:$R$2344,18,0)</f>
        <v>42.803559206023273</v>
      </c>
    </row>
    <row r="1497" spans="1:17" x14ac:dyDescent="0.25">
      <c r="A1497" s="27" t="s">
        <v>2992</v>
      </c>
      <c r="B1497" s="27" t="str">
        <f>VLOOKUP(A1497,'Customer Name'!A1496:E3831,4,0)</f>
        <v>Chip</v>
      </c>
      <c r="C1497" s="27">
        <f>VLOOKUP(A1497,Table7[#All],2,0)</f>
        <v>39.520000000000003</v>
      </c>
      <c r="D1497" s="27">
        <f>VLOOKUP(A1497,Table7[#All],3,0)</f>
        <v>11.81</v>
      </c>
      <c r="E1497" s="27" t="str">
        <f>VLOOKUP(A1497,Table7[#All],4,0)</f>
        <v>No</v>
      </c>
      <c r="F1497" s="27" t="str">
        <f>VLOOKUP(A1497,Table7[#All],5,0)</f>
        <v>No</v>
      </c>
      <c r="G1497" s="27" t="str">
        <f>VLOOKUP(A1497,Table7[#All],6,0)</f>
        <v>No</v>
      </c>
      <c r="H1497" s="27">
        <f>VLOOKUP(A1497,'Medical Examination'!A1496:M3831,11,0)</f>
        <v>0</v>
      </c>
      <c r="I1497" s="27" t="str">
        <f>VLOOKUP(A1497,'Medical Examination'!A1496:M3831,10,0)</f>
        <v>No</v>
      </c>
      <c r="J1497" s="27" t="str">
        <f>VLOOKUP(A1497,'Medical Examination'!A1496:M3831,12,0)</f>
        <v>Obesity</v>
      </c>
      <c r="K1497" s="27" t="str">
        <f>VLOOKUP(A1497,'Medical Examination'!A1496:M3831,13,0)</f>
        <v>Diabetes</v>
      </c>
      <c r="L1497" s="27" t="str">
        <f>VLOOKUP(A1497,'Hospitalisation Details'!A326:R2669,17,0)</f>
        <v>15-Dec-1978</v>
      </c>
      <c r="M1497" s="28">
        <f>VLOOKUP(A1497,'Hospitalisation Details'!$A$1:$R$2344,6,0)</f>
        <v>6948.7</v>
      </c>
      <c r="N1497" s="27" t="str">
        <f>VLOOKUP(A1497,'Hospitalisation Details'!$A$1:$R$2344,14,0)</f>
        <v>tier - 1</v>
      </c>
      <c r="O1497" s="27" t="str">
        <f>VLOOKUP(A1497,'Hospitalisation Details'!$A$1:$R$2344,15,0)</f>
        <v>tier - 2</v>
      </c>
      <c r="P1497" s="27" t="str">
        <f>VLOOKUP(A1497,'Hospitalisation Details'!$A$1:$R$2344,16,0)</f>
        <v>R1012</v>
      </c>
      <c r="Q1497" s="38">
        <f>VLOOKUP(A1497,'Hospitalisation Details'!$A$1:$R$2344,18,0)</f>
        <v>44.480447592405213</v>
      </c>
    </row>
    <row r="1498" spans="1:17" x14ac:dyDescent="0.25">
      <c r="A1498" s="27" t="s">
        <v>2994</v>
      </c>
      <c r="B1498" s="27" t="str">
        <f>VLOOKUP(A1498,'Customer Name'!A1497:E3832,4,0)</f>
        <v>Miguel Angel Sr.</v>
      </c>
      <c r="C1498" s="27">
        <f>VLOOKUP(A1498,Table7[#All],2,0)</f>
        <v>24.49</v>
      </c>
      <c r="D1498" s="27">
        <f>VLOOKUP(A1498,Table7[#All],3,0)</f>
        <v>4.67</v>
      </c>
      <c r="E1498" s="27" t="str">
        <f>VLOOKUP(A1498,Table7[#All],4,0)</f>
        <v>No</v>
      </c>
      <c r="F1498" s="27" t="str">
        <f>VLOOKUP(A1498,Table7[#All],5,0)</f>
        <v>No</v>
      </c>
      <c r="G1498" s="27" t="str">
        <f>VLOOKUP(A1498,Table7[#All],6,0)</f>
        <v>No</v>
      </c>
      <c r="H1498" s="27">
        <f>VLOOKUP(A1498,'Medical Examination'!A1497:M3832,11,0)</f>
        <v>0</v>
      </c>
      <c r="I1498" s="27" t="str">
        <f>VLOOKUP(A1498,'Medical Examination'!A1497:M3832,10,0)</f>
        <v>No</v>
      </c>
      <c r="J1498" s="27" t="str">
        <f>VLOOKUP(A1498,'Medical Examination'!A1497:M3832,12,0)</f>
        <v>Normal Weight</v>
      </c>
      <c r="K1498" s="27" t="str">
        <f>VLOOKUP(A1498,'Medical Examination'!A1497:M3832,13,0)</f>
        <v>Normal</v>
      </c>
      <c r="L1498" s="27" t="str">
        <f>VLOOKUP(A1498,'Hospitalisation Details'!A327:R2670,17,0)</f>
        <v>5-Oct-1980</v>
      </c>
      <c r="M1498" s="28">
        <f>VLOOKUP(A1498,'Hospitalisation Details'!$A$1:$R$2344,6,0)</f>
        <v>6940.94</v>
      </c>
      <c r="N1498" s="27" t="str">
        <f>VLOOKUP(A1498,'Hospitalisation Details'!$A$1:$R$2344,14,0)</f>
        <v>tier - 2</v>
      </c>
      <c r="O1498" s="27" t="str">
        <f>VLOOKUP(A1498,'Hospitalisation Details'!$A$1:$R$2344,15,0)</f>
        <v>tier - 3</v>
      </c>
      <c r="P1498" s="27" t="str">
        <f>VLOOKUP(A1498,'Hospitalisation Details'!$A$1:$R$2344,16,0)</f>
        <v>R1013</v>
      </c>
      <c r="Q1498" s="38">
        <f>VLOOKUP(A1498,'Hospitalisation Details'!$A$1:$R$2344,18,0)</f>
        <v>42.672142368240934</v>
      </c>
    </row>
    <row r="1499" spans="1:17" x14ac:dyDescent="0.25">
      <c r="A1499" s="27" t="s">
        <v>2996</v>
      </c>
      <c r="B1499" s="27" t="str">
        <f>VLOOKUP(A1499,'Customer Name'!A1498:E3833,4,0)</f>
        <v>Brian</v>
      </c>
      <c r="C1499" s="27">
        <f>VLOOKUP(A1499,Table7[#All],2,0)</f>
        <v>26.315000000000001</v>
      </c>
      <c r="D1499" s="27">
        <f>VLOOKUP(A1499,Table7[#All],3,0)</f>
        <v>6.02</v>
      </c>
      <c r="E1499" s="27" t="str">
        <f>VLOOKUP(A1499,Table7[#All],4,0)</f>
        <v>No</v>
      </c>
      <c r="F1499" s="27" t="str">
        <f>VLOOKUP(A1499,Table7[#All],5,0)</f>
        <v>No</v>
      </c>
      <c r="G1499" s="27" t="str">
        <f>VLOOKUP(A1499,Table7[#All],6,0)</f>
        <v>No</v>
      </c>
      <c r="H1499" s="27">
        <f>VLOOKUP(A1499,'Medical Examination'!A1498:M3833,11,0)</f>
        <v>0</v>
      </c>
      <c r="I1499" s="27" t="str">
        <f>VLOOKUP(A1499,'Medical Examination'!A1498:M3833,10,0)</f>
        <v>No</v>
      </c>
      <c r="J1499" s="27" t="str">
        <f>VLOOKUP(A1499,'Medical Examination'!A1498:M3833,12,0)</f>
        <v>Overweight</v>
      </c>
      <c r="K1499" s="27" t="str">
        <f>VLOOKUP(A1499,'Medical Examination'!A1498:M3833,13,0)</f>
        <v>Prediabetes</v>
      </c>
      <c r="L1499" s="27" t="str">
        <f>VLOOKUP(A1499,'Hospitalisation Details'!A328:R2671,17,0)</f>
        <v>30-Aug-1980</v>
      </c>
      <c r="M1499" s="28">
        <f>VLOOKUP(A1499,'Hospitalisation Details'!$A$1:$R$2344,6,0)</f>
        <v>6940.91</v>
      </c>
      <c r="N1499" s="27" t="str">
        <f>VLOOKUP(A1499,'Hospitalisation Details'!$A$1:$R$2344,14,0)</f>
        <v>tier - 2</v>
      </c>
      <c r="O1499" s="27" t="str">
        <f>VLOOKUP(A1499,'Hospitalisation Details'!$A$1:$R$2344,15,0)</f>
        <v>tier - 2</v>
      </c>
      <c r="P1499" s="27" t="str">
        <f>VLOOKUP(A1499,'Hospitalisation Details'!$A$1:$R$2344,16,0)</f>
        <v>R1012</v>
      </c>
      <c r="Q1499" s="38">
        <f>VLOOKUP(A1499,'Hospitalisation Details'!$A$1:$R$2344,18,0)</f>
        <v>42.770704996577685</v>
      </c>
    </row>
    <row r="1500" spans="1:17" x14ac:dyDescent="0.25">
      <c r="A1500" s="27" t="s">
        <v>2998</v>
      </c>
      <c r="B1500" s="27" t="str">
        <f>VLOOKUP(A1500,'Customer Name'!A1499:E3834,4,0)</f>
        <v>Meghan</v>
      </c>
      <c r="C1500" s="27">
        <f>VLOOKUP(A1500,Table7[#All],2,0)</f>
        <v>22.58</v>
      </c>
      <c r="D1500" s="27">
        <f>VLOOKUP(A1500,Table7[#All],3,0)</f>
        <v>7.46</v>
      </c>
      <c r="E1500" s="27" t="str">
        <f>VLOOKUP(A1500,Table7[#All],4,0)</f>
        <v>No</v>
      </c>
      <c r="F1500" s="27" t="str">
        <f>VLOOKUP(A1500,Table7[#All],5,0)</f>
        <v>No</v>
      </c>
      <c r="G1500" s="27" t="str">
        <f>VLOOKUP(A1500,Table7[#All],6,0)</f>
        <v>No</v>
      </c>
      <c r="H1500" s="27">
        <f>VLOOKUP(A1500,'Medical Examination'!A1499:M3834,11,0)</f>
        <v>0</v>
      </c>
      <c r="I1500" s="27" t="str">
        <f>VLOOKUP(A1500,'Medical Examination'!A1499:M3834,10,0)</f>
        <v>No</v>
      </c>
      <c r="J1500" s="27" t="str">
        <f>VLOOKUP(A1500,'Medical Examination'!A1499:M3834,12,0)</f>
        <v>Normal Weight</v>
      </c>
      <c r="K1500" s="27" t="str">
        <f>VLOOKUP(A1500,'Medical Examination'!A1499:M3834,13,0)</f>
        <v>Diabetes</v>
      </c>
      <c r="L1500" s="27" t="str">
        <f>VLOOKUP(A1500,'Hospitalisation Details'!A329:R2672,17,0)</f>
        <v>29-Nov-1978</v>
      </c>
      <c r="M1500" s="28">
        <f>VLOOKUP(A1500,'Hospitalisation Details'!$A$1:$R$2344,6,0)</f>
        <v>6938.11</v>
      </c>
      <c r="N1500" s="27" t="str">
        <f>VLOOKUP(A1500,'Hospitalisation Details'!$A$1:$R$2344,14,0)</f>
        <v>tier - 2</v>
      </c>
      <c r="O1500" s="27" t="str">
        <f>VLOOKUP(A1500,'Hospitalisation Details'!$A$1:$R$2344,15,0)</f>
        <v>tier - 2</v>
      </c>
      <c r="P1500" s="27" t="str">
        <f>VLOOKUP(A1500,'Hospitalisation Details'!$A$1:$R$2344,16,0)</f>
        <v>R1013</v>
      </c>
      <c r="Q1500" s="38">
        <f>VLOOKUP(A1500,'Hospitalisation Details'!$A$1:$R$2344,18,0)</f>
        <v>44.524254508660199</v>
      </c>
    </row>
    <row r="1501" spans="1:17" x14ac:dyDescent="0.25">
      <c r="A1501" s="27" t="s">
        <v>3000</v>
      </c>
      <c r="B1501" s="27" t="str">
        <f>VLOOKUP(A1501,'Customer Name'!A1500:E3835,4,0)</f>
        <v>Meredith L.</v>
      </c>
      <c r="C1501" s="27">
        <f>VLOOKUP(A1501,Table7[#All],2,0)</f>
        <v>19.475000000000001</v>
      </c>
      <c r="D1501" s="27">
        <f>VLOOKUP(A1501,Table7[#All],3,0)</f>
        <v>4.74</v>
      </c>
      <c r="E1501" s="27" t="str">
        <f>VLOOKUP(A1501,Table7[#All],4,0)</f>
        <v>No</v>
      </c>
      <c r="F1501" s="27" t="str">
        <f>VLOOKUP(A1501,Table7[#All],5,0)</f>
        <v>No</v>
      </c>
      <c r="G1501" s="27" t="str">
        <f>VLOOKUP(A1501,Table7[#All],6,0)</f>
        <v>No</v>
      </c>
      <c r="H1501" s="27">
        <f>VLOOKUP(A1501,'Medical Examination'!A1500:M3835,11,0)</f>
        <v>1</v>
      </c>
      <c r="I1501" s="27" t="str">
        <f>VLOOKUP(A1501,'Medical Examination'!A1500:M3835,10,0)</f>
        <v>No</v>
      </c>
      <c r="J1501" s="27" t="str">
        <f>VLOOKUP(A1501,'Medical Examination'!A1500:M3835,12,0)</f>
        <v>Normal Weight</v>
      </c>
      <c r="K1501" s="27" t="str">
        <f>VLOOKUP(A1501,'Medical Examination'!A1500:M3835,13,0)</f>
        <v>Normal</v>
      </c>
      <c r="L1501" s="27" t="str">
        <f>VLOOKUP(A1501,'Hospitalisation Details'!A330:R2673,17,0)</f>
        <v>5-Sep-1984</v>
      </c>
      <c r="M1501" s="28">
        <f>VLOOKUP(A1501,'Hospitalisation Details'!$A$1:$R$2344,6,0)</f>
        <v>6933.24</v>
      </c>
      <c r="N1501" s="27" t="str">
        <f>VLOOKUP(A1501,'Hospitalisation Details'!$A$1:$R$2344,14,0)</f>
        <v>tier - 2</v>
      </c>
      <c r="O1501" s="27" t="str">
        <f>VLOOKUP(A1501,'Hospitalisation Details'!$A$1:$R$2344,15,0)</f>
        <v>tier - 3</v>
      </c>
      <c r="P1501" s="27" t="str">
        <f>VLOOKUP(A1501,'Hospitalisation Details'!$A$1:$R$2344,16,0)</f>
        <v>R1012</v>
      </c>
      <c r="Q1501" s="38">
        <f>VLOOKUP(A1501,'Hospitalisation Details'!$A$1:$R$2344,18,0)</f>
        <v>38.75427789185489</v>
      </c>
    </row>
    <row r="1502" spans="1:17" x14ac:dyDescent="0.25">
      <c r="A1502" s="27" t="s">
        <v>3002</v>
      </c>
      <c r="B1502" s="27" t="str">
        <f>VLOOKUP(A1502,'Customer Name'!A1501:E3836,4,0)</f>
        <v>.  Millicent M</v>
      </c>
      <c r="C1502" s="27">
        <f>VLOOKUP(A1502,Table7[#All],2,0)</f>
        <v>26.33</v>
      </c>
      <c r="D1502" s="27">
        <f>VLOOKUP(A1502,Table7[#All],3,0)</f>
        <v>4.79</v>
      </c>
      <c r="E1502" s="27" t="str">
        <f>VLOOKUP(A1502,Table7[#All],4,0)</f>
        <v>No</v>
      </c>
      <c r="F1502" s="27" t="str">
        <f>VLOOKUP(A1502,Table7[#All],5,0)</f>
        <v>No</v>
      </c>
      <c r="G1502" s="27" t="str">
        <f>VLOOKUP(A1502,Table7[#All],6,0)</f>
        <v>No</v>
      </c>
      <c r="H1502" s="27">
        <f>VLOOKUP(A1502,'Medical Examination'!A1501:M3836,11,0)</f>
        <v>0</v>
      </c>
      <c r="I1502" s="27" t="str">
        <f>VLOOKUP(A1502,'Medical Examination'!A1501:M3836,10,0)</f>
        <v>No</v>
      </c>
      <c r="J1502" s="27" t="str">
        <f>VLOOKUP(A1502,'Medical Examination'!A1501:M3836,12,0)</f>
        <v>Overweight</v>
      </c>
      <c r="K1502" s="27" t="str">
        <f>VLOOKUP(A1502,'Medical Examination'!A1501:M3836,13,0)</f>
        <v>Normal</v>
      </c>
      <c r="L1502" s="27" t="str">
        <f>VLOOKUP(A1502,'Hospitalisation Details'!A331:R2674,17,0)</f>
        <v>21-Dec-1989</v>
      </c>
      <c r="M1502" s="28">
        <f>VLOOKUP(A1502,'Hospitalisation Details'!$A$1:$R$2344,6,0)</f>
        <v>6895.19</v>
      </c>
      <c r="N1502" s="27" t="str">
        <f>VLOOKUP(A1502,'Hospitalisation Details'!$A$1:$R$2344,14,0)</f>
        <v>tier - 2</v>
      </c>
      <c r="O1502" s="27" t="str">
        <f>VLOOKUP(A1502,'Hospitalisation Details'!$A$1:$R$2344,15,0)</f>
        <v>tier - 3</v>
      </c>
      <c r="P1502" s="27" t="str">
        <f>VLOOKUP(A1502,'Hospitalisation Details'!$A$1:$R$2344,16,0)</f>
        <v>R1024</v>
      </c>
      <c r="Q1502" s="38">
        <f>VLOOKUP(A1502,'Hospitalisation Details'!$A$1:$R$2344,18,0)</f>
        <v>33.4639755925839</v>
      </c>
    </row>
    <row r="1503" spans="1:17" x14ac:dyDescent="0.25">
      <c r="A1503" s="27" t="s">
        <v>3004</v>
      </c>
      <c r="B1503" s="27" t="str">
        <f>VLOOKUP(A1503,'Customer Name'!A1502:E3837,4,0)</f>
        <v>Kathleen</v>
      </c>
      <c r="C1503" s="27">
        <f>VLOOKUP(A1503,Table7[#All],2,0)</f>
        <v>17.29</v>
      </c>
      <c r="D1503" s="27">
        <f>VLOOKUP(A1503,Table7[#All],3,0)</f>
        <v>5.35</v>
      </c>
      <c r="E1503" s="27" t="str">
        <f>VLOOKUP(A1503,Table7[#All],4,0)</f>
        <v>yes</v>
      </c>
      <c r="F1503" s="27" t="str">
        <f>VLOOKUP(A1503,Table7[#All],5,0)</f>
        <v>No</v>
      </c>
      <c r="G1503" s="27" t="str">
        <f>VLOOKUP(A1503,Table7[#All],6,0)</f>
        <v>No</v>
      </c>
      <c r="H1503" s="27">
        <f>VLOOKUP(A1503,'Medical Examination'!A1502:M3837,11,0)</f>
        <v>0</v>
      </c>
      <c r="I1503" s="27" t="str">
        <f>VLOOKUP(A1503,'Medical Examination'!A1502:M3837,10,0)</f>
        <v>No</v>
      </c>
      <c r="J1503" s="27" t="str">
        <f>VLOOKUP(A1503,'Medical Examination'!A1502:M3837,12,0)</f>
        <v>Underweight</v>
      </c>
      <c r="K1503" s="27" t="str">
        <f>VLOOKUP(A1503,'Medical Examination'!A1502:M3837,13,0)</f>
        <v>Normal</v>
      </c>
      <c r="L1503" s="27" t="str">
        <f>VLOOKUP(A1503,'Hospitalisation Details'!A332:R2675,17,0)</f>
        <v>10-Sep-1985</v>
      </c>
      <c r="M1503" s="28">
        <f>VLOOKUP(A1503,'Hospitalisation Details'!$A$1:$R$2344,6,0)</f>
        <v>6877.98</v>
      </c>
      <c r="N1503" s="27" t="str">
        <f>VLOOKUP(A1503,'Hospitalisation Details'!$A$1:$R$2344,14,0)</f>
        <v>tier - 2</v>
      </c>
      <c r="O1503" s="27" t="str">
        <f>VLOOKUP(A1503,'Hospitalisation Details'!$A$1:$R$2344,15,0)</f>
        <v>tier - 1</v>
      </c>
      <c r="P1503" s="27" t="str">
        <f>VLOOKUP(A1503,'Hospitalisation Details'!$A$1:$R$2344,16,0)</f>
        <v>R1024</v>
      </c>
      <c r="Q1503" s="38">
        <f>VLOOKUP(A1503,'Hospitalisation Details'!$A$1:$R$2344,18,0)</f>
        <v>37.743260320134794</v>
      </c>
    </row>
    <row r="1504" spans="1:17" x14ac:dyDescent="0.25">
      <c r="A1504" s="27" t="s">
        <v>3006</v>
      </c>
      <c r="B1504" s="27" t="str">
        <f>VLOOKUP(A1504,'Customer Name'!A1503:E3838,4,0)</f>
        <v>Kimberly K</v>
      </c>
      <c r="C1504" s="27">
        <f>VLOOKUP(A1504,Table7[#All],2,0)</f>
        <v>42.88</v>
      </c>
      <c r="D1504" s="27">
        <f>VLOOKUP(A1504,Table7[#All],3,0)</f>
        <v>4.87</v>
      </c>
      <c r="E1504" s="27" t="str">
        <f>VLOOKUP(A1504,Table7[#All],4,0)</f>
        <v>No</v>
      </c>
      <c r="F1504" s="27" t="str">
        <f>VLOOKUP(A1504,Table7[#All],5,0)</f>
        <v>yes</v>
      </c>
      <c r="G1504" s="27" t="str">
        <f>VLOOKUP(A1504,Table7[#All],6,0)</f>
        <v>No</v>
      </c>
      <c r="H1504" s="27">
        <f>VLOOKUP(A1504,'Medical Examination'!A1503:M3838,11,0)</f>
        <v>1</v>
      </c>
      <c r="I1504" s="27" t="str">
        <f>VLOOKUP(A1504,'Medical Examination'!A1503:M3838,10,0)</f>
        <v>No</v>
      </c>
      <c r="J1504" s="27" t="str">
        <f>VLOOKUP(A1504,'Medical Examination'!A1503:M3838,12,0)</f>
        <v>Obesity</v>
      </c>
      <c r="K1504" s="27" t="str">
        <f>VLOOKUP(A1504,'Medical Examination'!A1503:M3838,13,0)</f>
        <v>Normal</v>
      </c>
      <c r="L1504" s="27" t="str">
        <f>VLOOKUP(A1504,'Hospitalisation Details'!A333:R2676,17,0)</f>
        <v>24-Dec-2004</v>
      </c>
      <c r="M1504" s="28">
        <f>VLOOKUP(A1504,'Hospitalisation Details'!$A$1:$R$2344,6,0)</f>
        <v>6876.53</v>
      </c>
      <c r="N1504" s="27" t="str">
        <f>VLOOKUP(A1504,'Hospitalisation Details'!$A$1:$R$2344,14,0)</f>
        <v>tier - 2</v>
      </c>
      <c r="O1504" s="27" t="str">
        <f>VLOOKUP(A1504,'Hospitalisation Details'!$A$1:$R$2344,15,0)</f>
        <v>tier - 1</v>
      </c>
      <c r="P1504" s="27" t="str">
        <f>VLOOKUP(A1504,'Hospitalisation Details'!$A$1:$R$2344,16,0)</f>
        <v>R1012</v>
      </c>
      <c r="Q1504" s="38">
        <f>VLOOKUP(A1504,'Hospitalisation Details'!$A$1:$R$2344,18,0)</f>
        <v>18.453114305270361</v>
      </c>
    </row>
    <row r="1505" spans="1:17" x14ac:dyDescent="0.25">
      <c r="A1505" s="27" t="s">
        <v>3008</v>
      </c>
      <c r="B1505" s="27" t="str">
        <f>VLOOKUP(A1505,'Customer Name'!A1504:E3839,4,0)</f>
        <v>Justin C</v>
      </c>
      <c r="C1505" s="27">
        <f>VLOOKUP(A1505,Table7[#All],2,0)</f>
        <v>32.200000000000003</v>
      </c>
      <c r="D1505" s="27">
        <f>VLOOKUP(A1505,Table7[#All],3,0)</f>
        <v>10.09</v>
      </c>
      <c r="E1505" s="27" t="str">
        <f>VLOOKUP(A1505,Table7[#All],4,0)</f>
        <v>yes</v>
      </c>
      <c r="F1505" s="27" t="str">
        <f>VLOOKUP(A1505,Table7[#All],5,0)</f>
        <v>No</v>
      </c>
      <c r="G1505" s="27" t="str">
        <f>VLOOKUP(A1505,Table7[#All],6,0)</f>
        <v>No</v>
      </c>
      <c r="H1505" s="27">
        <f>VLOOKUP(A1505,'Medical Examination'!A1504:M3839,11,0)</f>
        <v>0</v>
      </c>
      <c r="I1505" s="27" t="str">
        <f>VLOOKUP(A1505,'Medical Examination'!A1504:M3839,10,0)</f>
        <v>No</v>
      </c>
      <c r="J1505" s="27" t="str">
        <f>VLOOKUP(A1505,'Medical Examination'!A1504:M3839,12,0)</f>
        <v>Obesity</v>
      </c>
      <c r="K1505" s="27" t="str">
        <f>VLOOKUP(A1505,'Medical Examination'!A1504:M3839,13,0)</f>
        <v>Diabetes</v>
      </c>
      <c r="L1505" s="27" t="str">
        <f>VLOOKUP(A1505,'Hospitalisation Details'!A334:R2677,17,0)</f>
        <v>23-Jun-1981</v>
      </c>
      <c r="M1505" s="28">
        <f>VLOOKUP(A1505,'Hospitalisation Details'!$A$1:$R$2344,6,0)</f>
        <v>6875.96</v>
      </c>
      <c r="N1505" s="27" t="str">
        <f>VLOOKUP(A1505,'Hospitalisation Details'!$A$1:$R$2344,14,0)</f>
        <v>tier - 2</v>
      </c>
      <c r="O1505" s="27" t="str">
        <f>VLOOKUP(A1505,'Hospitalisation Details'!$A$1:$R$2344,15,0)</f>
        <v>tier - 2</v>
      </c>
      <c r="P1505" s="27" t="str">
        <f>VLOOKUP(A1505,'Hospitalisation Details'!$A$1:$R$2344,16,0)</f>
        <v>R1011</v>
      </c>
      <c r="Q1505" s="38">
        <f>VLOOKUP(A1505,'Hospitalisation Details'!$A$1:$R$2344,18,0)</f>
        <v>41.959567016873606</v>
      </c>
    </row>
    <row r="1506" spans="1:17" x14ac:dyDescent="0.25">
      <c r="A1506" s="27" t="s">
        <v>3010</v>
      </c>
      <c r="B1506" s="27" t="str">
        <f>VLOOKUP(A1506,'Customer Name'!A1505:E3840,4,0)</f>
        <v>Tristan P.</v>
      </c>
      <c r="C1506" s="27">
        <f>VLOOKUP(A1506,Table7[#All],2,0)</f>
        <v>18.75</v>
      </c>
      <c r="D1506" s="27">
        <f>VLOOKUP(A1506,Table7[#All],3,0)</f>
        <v>5.47</v>
      </c>
      <c r="E1506" s="27" t="str">
        <f>VLOOKUP(A1506,Table7[#All],4,0)</f>
        <v>yes</v>
      </c>
      <c r="F1506" s="27" t="str">
        <f>VLOOKUP(A1506,Table7[#All],5,0)</f>
        <v>No</v>
      </c>
      <c r="G1506" s="27" t="str">
        <f>VLOOKUP(A1506,Table7[#All],6,0)</f>
        <v>Yes</v>
      </c>
      <c r="H1506" s="27">
        <f>VLOOKUP(A1506,'Medical Examination'!A1505:M3840,11,0)</f>
        <v>1</v>
      </c>
      <c r="I1506" s="27" t="str">
        <f>VLOOKUP(A1506,'Medical Examination'!A1505:M3840,10,0)</f>
        <v>No</v>
      </c>
      <c r="J1506" s="27" t="str">
        <f>VLOOKUP(A1506,'Medical Examination'!A1505:M3840,12,0)</f>
        <v>Normal Weight</v>
      </c>
      <c r="K1506" s="27" t="str">
        <f>VLOOKUP(A1506,'Medical Examination'!A1505:M3840,13,0)</f>
        <v>Normal</v>
      </c>
      <c r="L1506" s="27" t="str">
        <f>VLOOKUP(A1506,'Hospitalisation Details'!A335:R2678,17,0)</f>
        <v>23-Oct-1969</v>
      </c>
      <c r="M1506" s="28">
        <f>VLOOKUP(A1506,'Hospitalisation Details'!$A$1:$R$2344,6,0)</f>
        <v>6868.39</v>
      </c>
      <c r="N1506" s="27" t="str">
        <f>VLOOKUP(A1506,'Hospitalisation Details'!$A$1:$R$2344,14,0)</f>
        <v>tier - 2</v>
      </c>
      <c r="O1506" s="27" t="str">
        <f>VLOOKUP(A1506,'Hospitalisation Details'!$A$1:$R$2344,15,0)</f>
        <v>tier - 2</v>
      </c>
      <c r="P1506" s="27" t="str">
        <f>VLOOKUP(A1506,'Hospitalisation Details'!$A$1:$R$2344,16,0)</f>
        <v>R1013</v>
      </c>
      <c r="Q1506" s="38">
        <f>VLOOKUP(A1506,'Hospitalisation Details'!$A$1:$R$2344,18,0)</f>
        <v>53.62554759060135</v>
      </c>
    </row>
    <row r="1507" spans="1:17" x14ac:dyDescent="0.25">
      <c r="A1507" s="27" t="s">
        <v>3012</v>
      </c>
      <c r="B1507" s="27" t="str">
        <f>VLOOKUP(A1507,'Customer Name'!A1506:E3841,4,0)</f>
        <v>Traci A</v>
      </c>
      <c r="C1507" s="27">
        <f>VLOOKUP(A1507,Table7[#All],2,0)</f>
        <v>22.36</v>
      </c>
      <c r="D1507" s="27">
        <f>VLOOKUP(A1507,Table7[#All],3,0)</f>
        <v>8.6</v>
      </c>
      <c r="E1507" s="27" t="str">
        <f>VLOOKUP(A1507,Table7[#All],4,0)</f>
        <v>No</v>
      </c>
      <c r="F1507" s="27" t="str">
        <f>VLOOKUP(A1507,Table7[#All],5,0)</f>
        <v>No</v>
      </c>
      <c r="G1507" s="27" t="str">
        <f>VLOOKUP(A1507,Table7[#All],6,0)</f>
        <v>No</v>
      </c>
      <c r="H1507" s="27">
        <f>VLOOKUP(A1507,'Medical Examination'!A1506:M3841,11,0)</f>
        <v>0</v>
      </c>
      <c r="I1507" s="27" t="str">
        <f>VLOOKUP(A1507,'Medical Examination'!A1506:M3841,10,0)</f>
        <v>No</v>
      </c>
      <c r="J1507" s="27" t="str">
        <f>VLOOKUP(A1507,'Medical Examination'!A1506:M3841,12,0)</f>
        <v>Normal Weight</v>
      </c>
      <c r="K1507" s="27" t="str">
        <f>VLOOKUP(A1507,'Medical Examination'!A1506:M3841,13,0)</f>
        <v>Diabetes</v>
      </c>
      <c r="L1507" s="27" t="str">
        <f>VLOOKUP(A1507,'Hospitalisation Details'!A336:R2679,17,0)</f>
        <v>5-Aug-1978</v>
      </c>
      <c r="M1507" s="28">
        <f>VLOOKUP(A1507,'Hospitalisation Details'!$A$1:$R$2344,6,0)</f>
        <v>6863.49</v>
      </c>
      <c r="N1507" s="27" t="str">
        <f>VLOOKUP(A1507,'Hospitalisation Details'!$A$1:$R$2344,14,0)</f>
        <v>tier - 2</v>
      </c>
      <c r="O1507" s="27" t="str">
        <f>VLOOKUP(A1507,'Hospitalisation Details'!$A$1:$R$2344,15,0)</f>
        <v>tier - 1</v>
      </c>
      <c r="P1507" s="27" t="str">
        <f>VLOOKUP(A1507,'Hospitalisation Details'!$A$1:$R$2344,16,0)</f>
        <v>R1013</v>
      </c>
      <c r="Q1507" s="38">
        <f>VLOOKUP(A1507,'Hospitalisation Details'!$A$1:$R$2344,18,0)</f>
        <v>44.841854651508839</v>
      </c>
    </row>
    <row r="1508" spans="1:17" x14ac:dyDescent="0.25">
      <c r="A1508" s="27" t="s">
        <v>3014</v>
      </c>
      <c r="B1508" s="27" t="str">
        <f>VLOOKUP(A1508,'Customer Name'!A1507:E3842,4,0)</f>
        <v>Justin P</v>
      </c>
      <c r="C1508" s="27">
        <f>VLOOKUP(A1508,Table7[#All],2,0)</f>
        <v>23.94</v>
      </c>
      <c r="D1508" s="27">
        <f>VLOOKUP(A1508,Table7[#All],3,0)</f>
        <v>10.74</v>
      </c>
      <c r="E1508" s="27" t="str">
        <f>VLOOKUP(A1508,Table7[#All],4,0)</f>
        <v>yes</v>
      </c>
      <c r="F1508" s="27" t="str">
        <f>VLOOKUP(A1508,Table7[#All],5,0)</f>
        <v>No</v>
      </c>
      <c r="G1508" s="27" t="str">
        <f>VLOOKUP(A1508,Table7[#All],6,0)</f>
        <v>No</v>
      </c>
      <c r="H1508" s="27">
        <f>VLOOKUP(A1508,'Medical Examination'!A1507:M3842,11,0)</f>
        <v>0</v>
      </c>
      <c r="I1508" s="27" t="str">
        <f>VLOOKUP(A1508,'Medical Examination'!A1507:M3842,10,0)</f>
        <v>No</v>
      </c>
      <c r="J1508" s="27" t="str">
        <f>VLOOKUP(A1508,'Medical Examination'!A1507:M3842,12,0)</f>
        <v>Normal Weight</v>
      </c>
      <c r="K1508" s="27" t="str">
        <f>VLOOKUP(A1508,'Medical Examination'!A1507:M3842,13,0)</f>
        <v>Diabetes</v>
      </c>
      <c r="L1508" s="27" t="str">
        <f>VLOOKUP(A1508,'Hospitalisation Details'!A337:R2680,17,0)</f>
        <v>19-Jun-1981</v>
      </c>
      <c r="M1508" s="28">
        <f>VLOOKUP(A1508,'Hospitalisation Details'!$A$1:$R$2344,6,0)</f>
        <v>6858.48</v>
      </c>
      <c r="N1508" s="27" t="str">
        <f>VLOOKUP(A1508,'Hospitalisation Details'!$A$1:$R$2344,14,0)</f>
        <v>tier - 2</v>
      </c>
      <c r="O1508" s="27" t="str">
        <f>VLOOKUP(A1508,'Hospitalisation Details'!$A$1:$R$2344,15,0)</f>
        <v>tier - 2</v>
      </c>
      <c r="P1508" s="27" t="str">
        <f>VLOOKUP(A1508,'Hospitalisation Details'!$A$1:$R$2344,16,0)</f>
        <v>R1019</v>
      </c>
      <c r="Q1508" s="38">
        <f>VLOOKUP(A1508,'Hospitalisation Details'!$A$1:$R$2344,18,0)</f>
        <v>41.970518943011783</v>
      </c>
    </row>
    <row r="1509" spans="1:17" x14ac:dyDescent="0.25">
      <c r="A1509" s="27" t="s">
        <v>3016</v>
      </c>
      <c r="B1509" s="27" t="str">
        <f>VLOOKUP(A1509,'Customer Name'!A1508:E3843,4,0)</f>
        <v>Logan M</v>
      </c>
      <c r="C1509" s="27">
        <f>VLOOKUP(A1509,Table7[#All],2,0)</f>
        <v>30.1</v>
      </c>
      <c r="D1509" s="27">
        <f>VLOOKUP(A1509,Table7[#All],3,0)</f>
        <v>4.3899999999999997</v>
      </c>
      <c r="E1509" s="27" t="str">
        <f>VLOOKUP(A1509,Table7[#All],4,0)</f>
        <v>No</v>
      </c>
      <c r="F1509" s="27" t="str">
        <f>VLOOKUP(A1509,Table7[#All],5,0)</f>
        <v>No</v>
      </c>
      <c r="G1509" s="27" t="str">
        <f>VLOOKUP(A1509,Table7[#All],6,0)</f>
        <v>Yes</v>
      </c>
      <c r="H1509" s="27">
        <f>VLOOKUP(A1509,'Medical Examination'!A1508:M3843,11,0)</f>
        <v>1</v>
      </c>
      <c r="I1509" s="27" t="str">
        <f>VLOOKUP(A1509,'Medical Examination'!A1508:M3843,10,0)</f>
        <v>No</v>
      </c>
      <c r="J1509" s="27" t="str">
        <f>VLOOKUP(A1509,'Medical Examination'!A1508:M3843,12,0)</f>
        <v>Obesity</v>
      </c>
      <c r="K1509" s="27" t="str">
        <f>VLOOKUP(A1509,'Medical Examination'!A1508:M3843,13,0)</f>
        <v>Normal</v>
      </c>
      <c r="L1509" s="27" t="str">
        <f>VLOOKUP(A1509,'Hospitalisation Details'!A338:R2681,17,0)</f>
        <v>4-Nov-1979</v>
      </c>
      <c r="M1509" s="28">
        <f>VLOOKUP(A1509,'Hospitalisation Details'!$A$1:$R$2344,6,0)</f>
        <v>6849.03</v>
      </c>
      <c r="N1509" s="27" t="str">
        <f>VLOOKUP(A1509,'Hospitalisation Details'!$A$1:$R$2344,14,0)</f>
        <v>tier - 2</v>
      </c>
      <c r="O1509" s="27" t="str">
        <f>VLOOKUP(A1509,'Hospitalisation Details'!$A$1:$R$2344,15,0)</f>
        <v>tier - 2</v>
      </c>
      <c r="P1509" s="27" t="str">
        <f>VLOOKUP(A1509,'Hospitalisation Details'!$A$1:$R$2344,16,0)</f>
        <v>R1011</v>
      </c>
      <c r="Q1509" s="38">
        <f>VLOOKUP(A1509,'Hospitalisation Details'!$A$1:$R$2344,18,0)</f>
        <v>43.592723290338277</v>
      </c>
    </row>
    <row r="1510" spans="1:17" x14ac:dyDescent="0.25">
      <c r="A1510" s="27" t="s">
        <v>3018</v>
      </c>
      <c r="B1510" s="27" t="str">
        <f>VLOOKUP(A1510,'Customer Name'!A1509:E3844,4,0)</f>
        <v>Sebastien</v>
      </c>
      <c r="C1510" s="27">
        <f>VLOOKUP(A1510,Table7[#All],2,0)</f>
        <v>21.93</v>
      </c>
      <c r="D1510" s="27">
        <f>VLOOKUP(A1510,Table7[#All],3,0)</f>
        <v>6.3</v>
      </c>
      <c r="E1510" s="27" t="str">
        <f>VLOOKUP(A1510,Table7[#All],4,0)</f>
        <v>No</v>
      </c>
      <c r="F1510" s="27" t="str">
        <f>VLOOKUP(A1510,Table7[#All],5,0)</f>
        <v>No</v>
      </c>
      <c r="G1510" s="27" t="str">
        <f>VLOOKUP(A1510,Table7[#All],6,0)</f>
        <v>No</v>
      </c>
      <c r="H1510" s="27">
        <f>VLOOKUP(A1510,'Medical Examination'!A1509:M3844,11,0)</f>
        <v>0</v>
      </c>
      <c r="I1510" s="27" t="str">
        <f>VLOOKUP(A1510,'Medical Examination'!A1509:M3844,10,0)</f>
        <v>No</v>
      </c>
      <c r="J1510" s="27" t="str">
        <f>VLOOKUP(A1510,'Medical Examination'!A1509:M3844,12,0)</f>
        <v>Normal Weight</v>
      </c>
      <c r="K1510" s="27" t="str">
        <f>VLOOKUP(A1510,'Medical Examination'!A1509:M3844,13,0)</f>
        <v>Prediabetes</v>
      </c>
      <c r="L1510" s="27" t="str">
        <f>VLOOKUP(A1510,'Hospitalisation Details'!A339:R2682,17,0)</f>
        <v>15-Jun-1977</v>
      </c>
      <c r="M1510" s="28">
        <f>VLOOKUP(A1510,'Hospitalisation Details'!$A$1:$R$2344,6,0)</f>
        <v>6843.17</v>
      </c>
      <c r="N1510" s="27" t="str">
        <f>VLOOKUP(A1510,'Hospitalisation Details'!$A$1:$R$2344,14,0)</f>
        <v>tier - 2</v>
      </c>
      <c r="O1510" s="27" t="str">
        <f>VLOOKUP(A1510,'Hospitalisation Details'!$A$1:$R$2344,15,0)</f>
        <v>tier - 1</v>
      </c>
      <c r="P1510" s="27" t="str">
        <f>VLOOKUP(A1510,'Hospitalisation Details'!$A$1:$R$2344,16,0)</f>
        <v>R1013</v>
      </c>
      <c r="Q1510" s="38">
        <f>VLOOKUP(A1510,'Hospitalisation Details'!$A$1:$R$2344,18,0)</f>
        <v>45.981475008738201</v>
      </c>
    </row>
    <row r="1511" spans="1:17" x14ac:dyDescent="0.25">
      <c r="A1511" s="27" t="s">
        <v>3020</v>
      </c>
      <c r="B1511" s="27" t="str">
        <f>VLOOKUP(A1511,'Customer Name'!A1510:E3845,4,0)</f>
        <v>Tiffany A</v>
      </c>
      <c r="C1511" s="27">
        <f>VLOOKUP(A1511,Table7[#All],2,0)</f>
        <v>39.75</v>
      </c>
      <c r="D1511" s="27">
        <f>VLOOKUP(A1511,Table7[#All],3,0)</f>
        <v>5.41</v>
      </c>
      <c r="E1511" s="27" t="str">
        <f>VLOOKUP(A1511,Table7[#All],4,0)</f>
        <v>No</v>
      </c>
      <c r="F1511" s="27" t="str">
        <f>VLOOKUP(A1511,Table7[#All],5,0)</f>
        <v>yes</v>
      </c>
      <c r="G1511" s="27" t="str">
        <f>VLOOKUP(A1511,Table7[#All],6,0)</f>
        <v>No</v>
      </c>
      <c r="H1511" s="27">
        <f>VLOOKUP(A1511,'Medical Examination'!A1510:M3845,11,0)</f>
        <v>1</v>
      </c>
      <c r="I1511" s="27" t="str">
        <f>VLOOKUP(A1511,'Medical Examination'!A1510:M3845,10,0)</f>
        <v>No</v>
      </c>
      <c r="J1511" s="27" t="str">
        <f>VLOOKUP(A1511,'Medical Examination'!A1510:M3845,12,0)</f>
        <v>Obesity</v>
      </c>
      <c r="K1511" s="27" t="str">
        <f>VLOOKUP(A1511,'Medical Examination'!A1510:M3845,13,0)</f>
        <v>Normal</v>
      </c>
      <c r="L1511" s="27" t="str">
        <f>VLOOKUP(A1511,'Hospitalisation Details'!A340:R2683,17,0)</f>
        <v>30-Nov-2000</v>
      </c>
      <c r="M1511" s="28">
        <f>VLOOKUP(A1511,'Hospitalisation Details'!$A$1:$R$2344,6,0)</f>
        <v>6842.28</v>
      </c>
      <c r="N1511" s="27" t="str">
        <f>VLOOKUP(A1511,'Hospitalisation Details'!$A$1:$R$2344,14,0)</f>
        <v>tier - 2</v>
      </c>
      <c r="O1511" s="27" t="str">
        <f>VLOOKUP(A1511,'Hospitalisation Details'!$A$1:$R$2344,15,0)</f>
        <v>tier - 1</v>
      </c>
      <c r="P1511" s="27" t="str">
        <f>VLOOKUP(A1511,'Hospitalisation Details'!$A$1:$R$2344,16,0)</f>
        <v>R1012</v>
      </c>
      <c r="Q1511" s="38">
        <f>VLOOKUP(A1511,'Hospitalisation Details'!$A$1:$R$2344,18,0)</f>
        <v>22.518822724161534</v>
      </c>
    </row>
    <row r="1512" spans="1:17" x14ac:dyDescent="0.25">
      <c r="A1512" s="27" t="s">
        <v>3022</v>
      </c>
      <c r="B1512" s="27" t="str">
        <f>VLOOKUP(A1512,'Customer Name'!A1511:E3846,4,0)</f>
        <v>Matthew</v>
      </c>
      <c r="C1512" s="27">
        <f>VLOOKUP(A1512,Table7[#All],2,0)</f>
        <v>26.03</v>
      </c>
      <c r="D1512" s="27">
        <f>VLOOKUP(A1512,Table7[#All],3,0)</f>
        <v>4.47</v>
      </c>
      <c r="E1512" s="27" t="str">
        <f>VLOOKUP(A1512,Table7[#All],4,0)</f>
        <v>No</v>
      </c>
      <c r="F1512" s="27" t="str">
        <f>VLOOKUP(A1512,Table7[#All],5,0)</f>
        <v>No</v>
      </c>
      <c r="G1512" s="27" t="str">
        <f>VLOOKUP(A1512,Table7[#All],6,0)</f>
        <v>Yes</v>
      </c>
      <c r="H1512" s="27">
        <f>VLOOKUP(A1512,'Medical Examination'!A1511:M3846,11,0)</f>
        <v>1</v>
      </c>
      <c r="I1512" s="27" t="str">
        <f>VLOOKUP(A1512,'Medical Examination'!A1511:M3846,10,0)</f>
        <v>No</v>
      </c>
      <c r="J1512" s="27" t="str">
        <f>VLOOKUP(A1512,'Medical Examination'!A1511:M3846,12,0)</f>
        <v>Overweight</v>
      </c>
      <c r="K1512" s="27" t="str">
        <f>VLOOKUP(A1512,'Medical Examination'!A1511:M3846,13,0)</f>
        <v>Normal</v>
      </c>
      <c r="L1512" s="27" t="str">
        <f>VLOOKUP(A1512,'Hospitalisation Details'!A341:R2684,17,0)</f>
        <v>15-Jul-1979</v>
      </c>
      <c r="M1512" s="28">
        <f>VLOOKUP(A1512,'Hospitalisation Details'!$A$1:$R$2344,6,0)</f>
        <v>6837.37</v>
      </c>
      <c r="N1512" s="27" t="str">
        <f>VLOOKUP(A1512,'Hospitalisation Details'!$A$1:$R$2344,14,0)</f>
        <v>tier - 3</v>
      </c>
      <c r="O1512" s="27" t="str">
        <f>VLOOKUP(A1512,'Hospitalisation Details'!$A$1:$R$2344,15,0)</f>
        <v>tier - 1</v>
      </c>
      <c r="P1512" s="27" t="str">
        <f>VLOOKUP(A1512,'Hospitalisation Details'!$A$1:$R$2344,16,0)</f>
        <v>R1016</v>
      </c>
      <c r="Q1512" s="38">
        <f>VLOOKUP(A1512,'Hospitalisation Details'!$A$1:$R$2344,18,0)</f>
        <v>43.899367242638107</v>
      </c>
    </row>
    <row r="1513" spans="1:17" x14ac:dyDescent="0.25">
      <c r="A1513" s="27" t="s">
        <v>3024</v>
      </c>
      <c r="B1513" s="27" t="str">
        <f>VLOOKUP(A1513,'Customer Name'!A1512:E3847,4,0)</f>
        <v>Luke</v>
      </c>
      <c r="C1513" s="27">
        <f>VLOOKUP(A1513,Table7[#All],2,0)</f>
        <v>34.51</v>
      </c>
      <c r="D1513" s="27">
        <f>VLOOKUP(A1513,Table7[#All],3,0)</f>
        <v>6.26</v>
      </c>
      <c r="E1513" s="27" t="str">
        <f>VLOOKUP(A1513,Table7[#All],4,0)</f>
        <v>No</v>
      </c>
      <c r="F1513" s="27" t="str">
        <f>VLOOKUP(A1513,Table7[#All],5,0)</f>
        <v>No</v>
      </c>
      <c r="G1513" s="27" t="str">
        <f>VLOOKUP(A1513,Table7[#All],6,0)</f>
        <v>No</v>
      </c>
      <c r="H1513" s="27">
        <f>VLOOKUP(A1513,'Medical Examination'!A1512:M3847,11,0)</f>
        <v>0</v>
      </c>
      <c r="I1513" s="27" t="str">
        <f>VLOOKUP(A1513,'Medical Examination'!A1512:M3847,10,0)</f>
        <v>No</v>
      </c>
      <c r="J1513" s="27" t="str">
        <f>VLOOKUP(A1513,'Medical Examination'!A1512:M3847,12,0)</f>
        <v>Obesity</v>
      </c>
      <c r="K1513" s="27" t="str">
        <f>VLOOKUP(A1513,'Medical Examination'!A1512:M3847,13,0)</f>
        <v>Prediabetes</v>
      </c>
      <c r="L1513" s="27" t="str">
        <f>VLOOKUP(A1513,'Hospitalisation Details'!A342:R2685,17,0)</f>
        <v>8-Jul-1994</v>
      </c>
      <c r="M1513" s="28">
        <f>VLOOKUP(A1513,'Hospitalisation Details'!$A$1:$R$2344,6,0)</f>
        <v>6827.69</v>
      </c>
      <c r="N1513" s="27" t="str">
        <f>VLOOKUP(A1513,'Hospitalisation Details'!$A$1:$R$2344,14,0)</f>
        <v>tier - 2</v>
      </c>
      <c r="O1513" s="27" t="str">
        <f>VLOOKUP(A1513,'Hospitalisation Details'!$A$1:$R$2344,15,0)</f>
        <v>tier - 2</v>
      </c>
      <c r="P1513" s="27" t="str">
        <f>VLOOKUP(A1513,'Hospitalisation Details'!$A$1:$R$2344,16,0)</f>
        <v>R1021</v>
      </c>
      <c r="Q1513" s="38">
        <f>VLOOKUP(A1513,'Hospitalisation Details'!$A$1:$R$2344,18,0)</f>
        <v>28.918499589303639</v>
      </c>
    </row>
    <row r="1514" spans="1:17" x14ac:dyDescent="0.25">
      <c r="A1514" s="27" t="s">
        <v>3026</v>
      </c>
      <c r="B1514" s="27" t="str">
        <f>VLOOKUP(A1514,'Customer Name'!A1513:E3848,4,0)</f>
        <v>Leigh</v>
      </c>
      <c r="C1514" s="27">
        <f>VLOOKUP(A1514,Table7[#All],2,0)</f>
        <v>19.32</v>
      </c>
      <c r="D1514" s="27">
        <f>VLOOKUP(A1514,Table7[#All],3,0)</f>
        <v>11.58</v>
      </c>
      <c r="E1514" s="27" t="str">
        <f>VLOOKUP(A1514,Table7[#All],4,0)</f>
        <v>yes</v>
      </c>
      <c r="F1514" s="27" t="str">
        <f>VLOOKUP(A1514,Table7[#All],5,0)</f>
        <v>No</v>
      </c>
      <c r="G1514" s="27" t="str">
        <f>VLOOKUP(A1514,Table7[#All],6,0)</f>
        <v>No</v>
      </c>
      <c r="H1514" s="27">
        <f>VLOOKUP(A1514,'Medical Examination'!A1513:M3848,11,0)</f>
        <v>1</v>
      </c>
      <c r="I1514" s="27" t="str">
        <f>VLOOKUP(A1514,'Medical Examination'!A1513:M3848,10,0)</f>
        <v>No</v>
      </c>
      <c r="J1514" s="27" t="str">
        <f>VLOOKUP(A1514,'Medical Examination'!A1513:M3848,12,0)</f>
        <v>Normal Weight</v>
      </c>
      <c r="K1514" s="27" t="str">
        <f>VLOOKUP(A1514,'Medical Examination'!A1513:M3848,13,0)</f>
        <v>Diabetes</v>
      </c>
      <c r="L1514" s="27" t="str">
        <f>VLOOKUP(A1514,'Hospitalisation Details'!A343:R2686,17,0)</f>
        <v>17-Aug-1975</v>
      </c>
      <c r="M1514" s="28">
        <f>VLOOKUP(A1514,'Hospitalisation Details'!$A$1:$R$2344,6,0)</f>
        <v>6809.46</v>
      </c>
      <c r="N1514" s="27" t="str">
        <f>VLOOKUP(A1514,'Hospitalisation Details'!$A$1:$R$2344,14,0)</f>
        <v>tier - 2</v>
      </c>
      <c r="O1514" s="27" t="str">
        <f>VLOOKUP(A1514,'Hospitalisation Details'!$A$1:$R$2344,15,0)</f>
        <v>tier - 1</v>
      </c>
      <c r="P1514" s="27" t="str">
        <f>VLOOKUP(A1514,'Hospitalisation Details'!$A$1:$R$2344,16,0)</f>
        <v>R1012</v>
      </c>
      <c r="Q1514" s="38">
        <f>VLOOKUP(A1514,'Hospitalisation Details'!$A$1:$R$2344,18,0)</f>
        <v>47.80901827121864</v>
      </c>
    </row>
    <row r="1515" spans="1:17" x14ac:dyDescent="0.25">
      <c r="A1515" s="27" t="s">
        <v>3028</v>
      </c>
      <c r="B1515" s="27" t="str">
        <f>VLOOKUP(A1515,'Customer Name'!A1514:E3849,4,0)</f>
        <v>Yosuke</v>
      </c>
      <c r="C1515" s="27">
        <f>VLOOKUP(A1515,Table7[#All],2,0)</f>
        <v>28.5</v>
      </c>
      <c r="D1515" s="27">
        <f>VLOOKUP(A1515,Table7[#All],3,0)</f>
        <v>4.3600000000000003</v>
      </c>
      <c r="E1515" s="27" t="str">
        <f>VLOOKUP(A1515,Table7[#All],4,0)</f>
        <v>No</v>
      </c>
      <c r="F1515" s="27" t="str">
        <f>VLOOKUP(A1515,Table7[#All],5,0)</f>
        <v>No</v>
      </c>
      <c r="G1515" s="27" t="str">
        <f>VLOOKUP(A1515,Table7[#All],6,0)</f>
        <v>No</v>
      </c>
      <c r="H1515" s="27">
        <f>VLOOKUP(A1515,'Medical Examination'!A1514:M3849,11,0)</f>
        <v>0</v>
      </c>
      <c r="I1515" s="27" t="str">
        <f>VLOOKUP(A1515,'Medical Examination'!A1514:M3849,10,0)</f>
        <v>No</v>
      </c>
      <c r="J1515" s="27" t="str">
        <f>VLOOKUP(A1515,'Medical Examination'!A1514:M3849,12,0)</f>
        <v>Overweight</v>
      </c>
      <c r="K1515" s="27" t="str">
        <f>VLOOKUP(A1515,'Medical Examination'!A1514:M3849,13,0)</f>
        <v>Normal</v>
      </c>
      <c r="L1515" s="27" t="str">
        <f>VLOOKUP(A1515,'Hospitalisation Details'!A344:R2687,17,0)</f>
        <v>29-Jun-1991</v>
      </c>
      <c r="M1515" s="28">
        <f>VLOOKUP(A1515,'Hospitalisation Details'!$A$1:$R$2344,6,0)</f>
        <v>6799.46</v>
      </c>
      <c r="N1515" s="27" t="str">
        <f>VLOOKUP(A1515,'Hospitalisation Details'!$A$1:$R$2344,14,0)</f>
        <v>tier - 1</v>
      </c>
      <c r="O1515" s="27" t="str">
        <f>VLOOKUP(A1515,'Hospitalisation Details'!$A$1:$R$2344,15,0)</f>
        <v>tier - 2</v>
      </c>
      <c r="P1515" s="27" t="str">
        <f>VLOOKUP(A1515,'Hospitalisation Details'!$A$1:$R$2344,16,0)</f>
        <v>R1014</v>
      </c>
      <c r="Q1515" s="38">
        <f>VLOOKUP(A1515,'Hospitalisation Details'!$A$1:$R$2344,18,0)</f>
        <v>31.943167676097236</v>
      </c>
    </row>
    <row r="1516" spans="1:17" x14ac:dyDescent="0.25">
      <c r="A1516" s="27" t="s">
        <v>3030</v>
      </c>
      <c r="B1516" s="27" t="str">
        <f>VLOOKUP(A1516,'Customer Name'!A1515:E3850,4,0)</f>
        <v>Matthew</v>
      </c>
      <c r="C1516" s="27">
        <f>VLOOKUP(A1516,Table7[#All],2,0)</f>
        <v>30.875</v>
      </c>
      <c r="D1516" s="27">
        <f>VLOOKUP(A1516,Table7[#All],3,0)</f>
        <v>4.1399999999999997</v>
      </c>
      <c r="E1516" s="27" t="str">
        <f>VLOOKUP(A1516,Table7[#All],4,0)</f>
        <v>yes</v>
      </c>
      <c r="F1516" s="27" t="str">
        <f>VLOOKUP(A1516,Table7[#All],5,0)</f>
        <v>No</v>
      </c>
      <c r="G1516" s="27" t="str">
        <f>VLOOKUP(A1516,Table7[#All],6,0)</f>
        <v>No</v>
      </c>
      <c r="H1516" s="27">
        <f>VLOOKUP(A1516,'Medical Examination'!A1515:M3850,11,0)</f>
        <v>0</v>
      </c>
      <c r="I1516" s="27" t="str">
        <f>VLOOKUP(A1516,'Medical Examination'!A1515:M3850,10,0)</f>
        <v>No</v>
      </c>
      <c r="J1516" s="27" t="str">
        <f>VLOOKUP(A1516,'Medical Examination'!A1515:M3850,12,0)</f>
        <v>Obesity</v>
      </c>
      <c r="K1516" s="27" t="str">
        <f>VLOOKUP(A1516,'Medical Examination'!A1515:M3850,13,0)</f>
        <v>Normal</v>
      </c>
      <c r="L1516" s="27" t="str">
        <f>VLOOKUP(A1516,'Hospitalisation Details'!A345:R2688,17,0)</f>
        <v>24-Dec-1985</v>
      </c>
      <c r="M1516" s="28">
        <f>VLOOKUP(A1516,'Hospitalisation Details'!$A$1:$R$2344,6,0)</f>
        <v>6796.86</v>
      </c>
      <c r="N1516" s="27" t="str">
        <f>VLOOKUP(A1516,'Hospitalisation Details'!$A$1:$R$2344,14,0)</f>
        <v>tier - 3</v>
      </c>
      <c r="O1516" s="27" t="str">
        <f>VLOOKUP(A1516,'Hospitalisation Details'!$A$1:$R$2344,15,0)</f>
        <v>tier - 3</v>
      </c>
      <c r="P1516" s="27" t="str">
        <f>VLOOKUP(A1516,'Hospitalisation Details'!$A$1:$R$2344,16,0)</f>
        <v>R1012</v>
      </c>
      <c r="Q1516" s="38">
        <f>VLOOKUP(A1516,'Hospitalisation Details'!$A$1:$R$2344,18,0)</f>
        <v>37.455770850884583</v>
      </c>
    </row>
    <row r="1517" spans="1:17" x14ac:dyDescent="0.25">
      <c r="A1517" s="27" t="s">
        <v>3032</v>
      </c>
      <c r="B1517" s="27" t="str">
        <f>VLOOKUP(A1517,'Customer Name'!A1516:E3851,4,0)</f>
        <v>Jacob</v>
      </c>
      <c r="C1517" s="27">
        <f>VLOOKUP(A1517,Table7[#All],2,0)</f>
        <v>24.02</v>
      </c>
      <c r="D1517" s="27">
        <f>VLOOKUP(A1517,Table7[#All],3,0)</f>
        <v>4.38</v>
      </c>
      <c r="E1517" s="27" t="str">
        <f>VLOOKUP(A1517,Table7[#All],4,0)</f>
        <v>No</v>
      </c>
      <c r="F1517" s="27" t="str">
        <f>VLOOKUP(A1517,Table7[#All],5,0)</f>
        <v>No</v>
      </c>
      <c r="G1517" s="27" t="str">
        <f>VLOOKUP(A1517,Table7[#All],6,0)</f>
        <v>No</v>
      </c>
      <c r="H1517" s="27">
        <f>VLOOKUP(A1517,'Medical Examination'!A1516:M3851,11,0)</f>
        <v>0</v>
      </c>
      <c r="I1517" s="27" t="str">
        <f>VLOOKUP(A1517,'Medical Examination'!A1516:M3851,10,0)</f>
        <v>No</v>
      </c>
      <c r="J1517" s="27" t="str">
        <f>VLOOKUP(A1517,'Medical Examination'!A1516:M3851,12,0)</f>
        <v>Normal Weight</v>
      </c>
      <c r="K1517" s="27" t="str">
        <f>VLOOKUP(A1517,'Medical Examination'!A1516:M3851,13,0)</f>
        <v>Normal</v>
      </c>
      <c r="L1517" s="27" t="str">
        <f>VLOOKUP(A1517,'Hospitalisation Details'!A346:R2689,17,0)</f>
        <v>23-Nov-1980</v>
      </c>
      <c r="M1517" s="28">
        <f>VLOOKUP(A1517,'Hospitalisation Details'!$A$1:$R$2344,6,0)</f>
        <v>6781.52</v>
      </c>
      <c r="N1517" s="27" t="str">
        <f>VLOOKUP(A1517,'Hospitalisation Details'!$A$1:$R$2344,14,0)</f>
        <v>tier - 2</v>
      </c>
      <c r="O1517" s="27" t="str">
        <f>VLOOKUP(A1517,'Hospitalisation Details'!$A$1:$R$2344,15,0)</f>
        <v>tier - 2</v>
      </c>
      <c r="P1517" s="27" t="str">
        <f>VLOOKUP(A1517,'Hospitalisation Details'!$A$1:$R$2344,16,0)</f>
        <v>R1013</v>
      </c>
      <c r="Q1517" s="38">
        <f>VLOOKUP(A1517,'Hospitalisation Details'!$A$1:$R$2344,18,0)</f>
        <v>42.53798767967146</v>
      </c>
    </row>
    <row r="1518" spans="1:17" x14ac:dyDescent="0.25">
      <c r="A1518" s="27" t="s">
        <v>3034</v>
      </c>
      <c r="B1518" s="27" t="str">
        <f>VLOOKUP(A1518,'Customer Name'!A1517:E3852,4,0)</f>
        <v>Jodi</v>
      </c>
      <c r="C1518" s="27">
        <f>VLOOKUP(A1518,Table7[#All],2,0)</f>
        <v>36.08</v>
      </c>
      <c r="D1518" s="27">
        <f>VLOOKUP(A1518,Table7[#All],3,0)</f>
        <v>11.61</v>
      </c>
      <c r="E1518" s="27" t="str">
        <f>VLOOKUP(A1518,Table7[#All],4,0)</f>
        <v>yes</v>
      </c>
      <c r="F1518" s="27" t="str">
        <f>VLOOKUP(A1518,Table7[#All],5,0)</f>
        <v>No</v>
      </c>
      <c r="G1518" s="27" t="str">
        <f>VLOOKUP(A1518,Table7[#All],6,0)</f>
        <v>No</v>
      </c>
      <c r="H1518" s="27">
        <f>VLOOKUP(A1518,'Medical Examination'!A1517:M3852,11,0)</f>
        <v>0</v>
      </c>
      <c r="I1518" s="27" t="str">
        <f>VLOOKUP(A1518,'Medical Examination'!A1517:M3852,10,0)</f>
        <v>No</v>
      </c>
      <c r="J1518" s="27" t="str">
        <f>VLOOKUP(A1518,'Medical Examination'!A1517:M3852,12,0)</f>
        <v>Obesity</v>
      </c>
      <c r="K1518" s="27" t="str">
        <f>VLOOKUP(A1518,'Medical Examination'!A1517:M3852,13,0)</f>
        <v>Diabetes</v>
      </c>
      <c r="L1518" s="27" t="str">
        <f>VLOOKUP(A1518,'Hospitalisation Details'!A347:R2690,17,0)</f>
        <v>8-Oct-1981</v>
      </c>
      <c r="M1518" s="28">
        <f>VLOOKUP(A1518,'Hospitalisation Details'!$A$1:$R$2344,6,0)</f>
        <v>6781.35</v>
      </c>
      <c r="N1518" s="27" t="str">
        <f>VLOOKUP(A1518,'Hospitalisation Details'!$A$1:$R$2344,14,0)</f>
        <v>tier - 2</v>
      </c>
      <c r="O1518" s="27" t="str">
        <f>VLOOKUP(A1518,'Hospitalisation Details'!$A$1:$R$2344,15,0)</f>
        <v>tier - 1</v>
      </c>
      <c r="P1518" s="27" t="str">
        <f>VLOOKUP(A1518,'Hospitalisation Details'!$A$1:$R$2344,16,0)</f>
        <v>R1013</v>
      </c>
      <c r="Q1518" s="38">
        <f>VLOOKUP(A1518,'Hospitalisation Details'!$A$1:$R$2344,18,0)</f>
        <v>41.66660299267749</v>
      </c>
    </row>
    <row r="1519" spans="1:17" x14ac:dyDescent="0.25">
      <c r="A1519" s="27" t="s">
        <v>3036</v>
      </c>
      <c r="B1519" s="27" t="str">
        <f>VLOOKUP(A1519,'Customer Name'!A1518:E3853,4,0)</f>
        <v>Lauren</v>
      </c>
      <c r="C1519" s="27">
        <f>VLOOKUP(A1519,Table7[#All],2,0)</f>
        <v>32.200000000000003</v>
      </c>
      <c r="D1519" s="27">
        <f>VLOOKUP(A1519,Table7[#All],3,0)</f>
        <v>10.59</v>
      </c>
      <c r="E1519" s="27" t="str">
        <f>VLOOKUP(A1519,Table7[#All],4,0)</f>
        <v>yes</v>
      </c>
      <c r="F1519" s="27" t="str">
        <f>VLOOKUP(A1519,Table7[#All],5,0)</f>
        <v>No</v>
      </c>
      <c r="G1519" s="27" t="str">
        <f>VLOOKUP(A1519,Table7[#All],6,0)</f>
        <v>No</v>
      </c>
      <c r="H1519" s="27">
        <f>VLOOKUP(A1519,'Medical Examination'!A1518:M3853,11,0)</f>
        <v>0</v>
      </c>
      <c r="I1519" s="27" t="str">
        <f>VLOOKUP(A1519,'Medical Examination'!A1518:M3853,10,0)</f>
        <v>No</v>
      </c>
      <c r="J1519" s="27" t="str">
        <f>VLOOKUP(A1519,'Medical Examination'!A1518:M3853,12,0)</f>
        <v>Obesity</v>
      </c>
      <c r="K1519" s="27" t="str">
        <f>VLOOKUP(A1519,'Medical Examination'!A1518:M3853,13,0)</f>
        <v>Diabetes</v>
      </c>
      <c r="L1519" s="27" t="str">
        <f>VLOOKUP(A1519,'Hospitalisation Details'!A348:R2691,17,0)</f>
        <v>3-Sep-1981</v>
      </c>
      <c r="M1519" s="28">
        <f>VLOOKUP(A1519,'Hospitalisation Details'!$A$1:$R$2344,6,0)</f>
        <v>6775.96</v>
      </c>
      <c r="N1519" s="27" t="str">
        <f>VLOOKUP(A1519,'Hospitalisation Details'!$A$1:$R$2344,14,0)</f>
        <v>tier - 2</v>
      </c>
      <c r="O1519" s="27" t="str">
        <f>VLOOKUP(A1519,'Hospitalisation Details'!$A$1:$R$2344,15,0)</f>
        <v>tier - 3</v>
      </c>
      <c r="P1519" s="27" t="str">
        <f>VLOOKUP(A1519,'Hospitalisation Details'!$A$1:$R$2344,16,0)</f>
        <v>R1011</v>
      </c>
      <c r="Q1519" s="38">
        <f>VLOOKUP(A1519,'Hospitalisation Details'!$A$1:$R$2344,18,0)</f>
        <v>41.762432346386504</v>
      </c>
    </row>
    <row r="1520" spans="1:17" x14ac:dyDescent="0.25">
      <c r="A1520" s="27" t="s">
        <v>3038</v>
      </c>
      <c r="B1520" s="27" t="str">
        <f>VLOOKUP(A1520,'Customer Name'!A1519:E3854,4,0)</f>
        <v>Misti C</v>
      </c>
      <c r="C1520" s="27">
        <f>VLOOKUP(A1520,Table7[#All],2,0)</f>
        <v>28.05</v>
      </c>
      <c r="D1520" s="27">
        <f>VLOOKUP(A1520,Table7[#All],3,0)</f>
        <v>11.85</v>
      </c>
      <c r="E1520" s="27" t="str">
        <f>VLOOKUP(A1520,Table7[#All],4,0)</f>
        <v>yes</v>
      </c>
      <c r="F1520" s="27" t="str">
        <f>VLOOKUP(A1520,Table7[#All],5,0)</f>
        <v>No</v>
      </c>
      <c r="G1520" s="27" t="str">
        <f>VLOOKUP(A1520,Table7[#All],6,0)</f>
        <v>No</v>
      </c>
      <c r="H1520" s="27">
        <f>VLOOKUP(A1520,'Medical Examination'!A1519:M3854,11,0)</f>
        <v>0</v>
      </c>
      <c r="I1520" s="27" t="str">
        <f>VLOOKUP(A1520,'Medical Examination'!A1519:M3854,10,0)</f>
        <v>No</v>
      </c>
      <c r="J1520" s="27" t="str">
        <f>VLOOKUP(A1520,'Medical Examination'!A1519:M3854,12,0)</f>
        <v>Overweight</v>
      </c>
      <c r="K1520" s="27" t="str">
        <f>VLOOKUP(A1520,'Medical Examination'!A1519:M3854,13,0)</f>
        <v>Diabetes</v>
      </c>
      <c r="L1520" s="27" t="str">
        <f>VLOOKUP(A1520,'Hospitalisation Details'!A349:R2692,17,0)</f>
        <v>21-Sep-1981</v>
      </c>
      <c r="M1520" s="28">
        <f>VLOOKUP(A1520,'Hospitalisation Details'!$A$1:$R$2344,6,0)</f>
        <v>6770.19</v>
      </c>
      <c r="N1520" s="27" t="str">
        <f>VLOOKUP(A1520,'Hospitalisation Details'!$A$1:$R$2344,14,0)</f>
        <v>tier - 2</v>
      </c>
      <c r="O1520" s="27" t="str">
        <f>VLOOKUP(A1520,'Hospitalisation Details'!$A$1:$R$2344,15,0)</f>
        <v>tier - 3</v>
      </c>
      <c r="P1520" s="27" t="str">
        <f>VLOOKUP(A1520,'Hospitalisation Details'!$A$1:$R$2344,16,0)</f>
        <v>R1013</v>
      </c>
      <c r="Q1520" s="38">
        <f>VLOOKUP(A1520,'Hospitalisation Details'!$A$1:$R$2344,18,0)</f>
        <v>41.713148678764725</v>
      </c>
    </row>
    <row r="1521" spans="1:17" x14ac:dyDescent="0.25">
      <c r="A1521" s="27" t="s">
        <v>3040</v>
      </c>
      <c r="B1521" s="27" t="str">
        <f>VLOOKUP(A1521,'Customer Name'!A1520:E3855,4,0)</f>
        <v>Angela J</v>
      </c>
      <c r="C1521" s="27">
        <f>VLOOKUP(A1521,Table7[#All],2,0)</f>
        <v>19</v>
      </c>
      <c r="D1521" s="27">
        <f>VLOOKUP(A1521,Table7[#All],3,0)</f>
        <v>5.46</v>
      </c>
      <c r="E1521" s="27" t="str">
        <f>VLOOKUP(A1521,Table7[#All],4,0)</f>
        <v>yes</v>
      </c>
      <c r="F1521" s="27" t="str">
        <f>VLOOKUP(A1521,Table7[#All],5,0)</f>
        <v>No</v>
      </c>
      <c r="G1521" s="27" t="str">
        <f>VLOOKUP(A1521,Table7[#All],6,0)</f>
        <v>No</v>
      </c>
      <c r="H1521" s="27">
        <f>VLOOKUP(A1521,'Medical Examination'!A1520:M3855,11,0)</f>
        <v>1</v>
      </c>
      <c r="I1521" s="27" t="str">
        <f>VLOOKUP(A1521,'Medical Examination'!A1520:M3855,10,0)</f>
        <v>No</v>
      </c>
      <c r="J1521" s="27" t="str">
        <f>VLOOKUP(A1521,'Medical Examination'!A1520:M3855,12,0)</f>
        <v>Normal Weight</v>
      </c>
      <c r="K1521" s="27" t="str">
        <f>VLOOKUP(A1521,'Medical Examination'!A1520:M3855,13,0)</f>
        <v>Normal</v>
      </c>
      <c r="L1521" s="27" t="str">
        <f>VLOOKUP(A1521,'Hospitalisation Details'!A350:R2693,17,0)</f>
        <v>10-Oct-1988</v>
      </c>
      <c r="M1521" s="28">
        <f>VLOOKUP(A1521,'Hospitalisation Details'!$A$1:$R$2344,6,0)</f>
        <v>6753.04</v>
      </c>
      <c r="N1521" s="27" t="str">
        <f>VLOOKUP(A1521,'Hospitalisation Details'!$A$1:$R$2344,14,0)</f>
        <v>tier - 2</v>
      </c>
      <c r="O1521" s="27" t="str">
        <f>VLOOKUP(A1521,'Hospitalisation Details'!$A$1:$R$2344,15,0)</f>
        <v>tier - 2</v>
      </c>
      <c r="P1521" s="27" t="str">
        <f>VLOOKUP(A1521,'Hospitalisation Details'!$A$1:$R$2344,16,0)</f>
        <v>R1024</v>
      </c>
      <c r="Q1521" s="38">
        <f>VLOOKUP(A1521,'Hospitalisation Details'!$A$1:$R$2344,18,0)</f>
        <v>34.658453114305267</v>
      </c>
    </row>
    <row r="1522" spans="1:17" x14ac:dyDescent="0.25">
      <c r="A1522" s="27" t="s">
        <v>3042</v>
      </c>
      <c r="B1522" s="27" t="str">
        <f>VLOOKUP(A1522,'Customer Name'!A1521:E3856,4,0)</f>
        <v>Jonathan D.</v>
      </c>
      <c r="C1522" s="27">
        <f>VLOOKUP(A1522,Table7[#All],2,0)</f>
        <v>16.13</v>
      </c>
      <c r="D1522" s="27">
        <f>VLOOKUP(A1522,Table7[#All],3,0)</f>
        <v>4.54</v>
      </c>
      <c r="E1522" s="27" t="str">
        <f>VLOOKUP(A1522,Table7[#All],4,0)</f>
        <v>yes</v>
      </c>
      <c r="F1522" s="27" t="str">
        <f>VLOOKUP(A1522,Table7[#All],5,0)</f>
        <v>No</v>
      </c>
      <c r="G1522" s="27" t="str">
        <f>VLOOKUP(A1522,Table7[#All],6,0)</f>
        <v>No</v>
      </c>
      <c r="H1522" s="27">
        <f>VLOOKUP(A1522,'Medical Examination'!A1521:M3856,11,0)</f>
        <v>2</v>
      </c>
      <c r="I1522" s="27" t="str">
        <f>VLOOKUP(A1522,'Medical Examination'!A1521:M3856,10,0)</f>
        <v>No</v>
      </c>
      <c r="J1522" s="27" t="str">
        <f>VLOOKUP(A1522,'Medical Examination'!A1521:M3856,12,0)</f>
        <v>Underweight</v>
      </c>
      <c r="K1522" s="27" t="str">
        <f>VLOOKUP(A1522,'Medical Examination'!A1521:M3856,13,0)</f>
        <v>Normal</v>
      </c>
      <c r="L1522" s="27" t="str">
        <f>VLOOKUP(A1522,'Hospitalisation Details'!A351:R2694,17,0)</f>
        <v>9-Dec-1966</v>
      </c>
      <c r="M1522" s="28">
        <f>VLOOKUP(A1522,'Hospitalisation Details'!$A$1:$R$2344,6,0)</f>
        <v>6750.27</v>
      </c>
      <c r="N1522" s="27" t="str">
        <f>VLOOKUP(A1522,'Hospitalisation Details'!$A$1:$R$2344,14,0)</f>
        <v>tier - 3</v>
      </c>
      <c r="O1522" s="27" t="str">
        <f>VLOOKUP(A1522,'Hospitalisation Details'!$A$1:$R$2344,15,0)</f>
        <v>tier - 2</v>
      </c>
      <c r="P1522" s="27" t="str">
        <f>VLOOKUP(A1522,'Hospitalisation Details'!$A$1:$R$2344,16,0)</f>
        <v>R1013</v>
      </c>
      <c r="Q1522" s="38">
        <f>VLOOKUP(A1522,'Hospitalisation Details'!$A$1:$R$2344,18,0)</f>
        <v>56.496884441087616</v>
      </c>
    </row>
    <row r="1523" spans="1:17" x14ac:dyDescent="0.25">
      <c r="A1523" s="27" t="s">
        <v>3044</v>
      </c>
      <c r="B1523" s="27" t="str">
        <f>VLOOKUP(A1523,'Customer Name'!A1522:E3857,4,0)</f>
        <v>Victoria</v>
      </c>
      <c r="C1523" s="27">
        <f>VLOOKUP(A1523,Table7[#All],2,0)</f>
        <v>18.77</v>
      </c>
      <c r="D1523" s="27">
        <f>VLOOKUP(A1523,Table7[#All],3,0)</f>
        <v>11.98</v>
      </c>
      <c r="E1523" s="27" t="str">
        <f>VLOOKUP(A1523,Table7[#All],4,0)</f>
        <v>yes</v>
      </c>
      <c r="F1523" s="27" t="str">
        <f>VLOOKUP(A1523,Table7[#All],5,0)</f>
        <v>No</v>
      </c>
      <c r="G1523" s="27" t="str">
        <f>VLOOKUP(A1523,Table7[#All],6,0)</f>
        <v>No</v>
      </c>
      <c r="H1523" s="27">
        <f>VLOOKUP(A1523,'Medical Examination'!A1522:M3857,11,0)</f>
        <v>2</v>
      </c>
      <c r="I1523" s="27" t="str">
        <f>VLOOKUP(A1523,'Medical Examination'!A1522:M3857,10,0)</f>
        <v>No</v>
      </c>
      <c r="J1523" s="27" t="str">
        <f>VLOOKUP(A1523,'Medical Examination'!A1522:M3857,12,0)</f>
        <v>Normal Weight</v>
      </c>
      <c r="K1523" s="27" t="str">
        <f>VLOOKUP(A1523,'Medical Examination'!A1522:M3857,13,0)</f>
        <v>Diabetes</v>
      </c>
      <c r="L1523" s="27" t="str">
        <f>VLOOKUP(A1523,'Hospitalisation Details'!A352:R2695,17,0)</f>
        <v>17-Jun-1970</v>
      </c>
      <c r="M1523" s="28">
        <f>VLOOKUP(A1523,'Hospitalisation Details'!$A$1:$R$2344,6,0)</f>
        <v>6749.63</v>
      </c>
      <c r="N1523" s="27" t="str">
        <f>VLOOKUP(A1523,'Hospitalisation Details'!$A$1:$R$2344,14,0)</f>
        <v>tier - 2</v>
      </c>
      <c r="O1523" s="27" t="str">
        <f>VLOOKUP(A1523,'Hospitalisation Details'!$A$1:$R$2344,15,0)</f>
        <v>tier - 1</v>
      </c>
      <c r="P1523" s="27" t="str">
        <f>VLOOKUP(A1523,'Hospitalisation Details'!$A$1:$R$2344,16,0)</f>
        <v>R1013</v>
      </c>
      <c r="Q1523" s="38">
        <f>VLOOKUP(A1523,'Hospitalisation Details'!$A$1:$R$2344,18,0)</f>
        <v>52.976017847183485</v>
      </c>
    </row>
    <row r="1524" spans="1:17" x14ac:dyDescent="0.25">
      <c r="A1524" s="27" t="s">
        <v>3046</v>
      </c>
      <c r="B1524" s="27" t="str">
        <f>VLOOKUP(A1524,'Customer Name'!A1523:E3858,4,0)</f>
        <v>Adrian R.</v>
      </c>
      <c r="C1524" s="27">
        <f>VLOOKUP(A1524,Table7[#All],2,0)</f>
        <v>28.88</v>
      </c>
      <c r="D1524" s="27">
        <f>VLOOKUP(A1524,Table7[#All],3,0)</f>
        <v>6.59</v>
      </c>
      <c r="E1524" s="27" t="str">
        <f>VLOOKUP(A1524,Table7[#All],4,0)</f>
        <v>yes</v>
      </c>
      <c r="F1524" s="27" t="str">
        <f>VLOOKUP(A1524,Table7[#All],5,0)</f>
        <v>No</v>
      </c>
      <c r="G1524" s="27" t="str">
        <f>VLOOKUP(A1524,Table7[#All],6,0)</f>
        <v>No</v>
      </c>
      <c r="H1524" s="27">
        <f>VLOOKUP(A1524,'Medical Examination'!A1523:M3858,11,0)</f>
        <v>1</v>
      </c>
      <c r="I1524" s="27" t="str">
        <f>VLOOKUP(A1524,'Medical Examination'!A1523:M3858,10,0)</f>
        <v>No</v>
      </c>
      <c r="J1524" s="27" t="str">
        <f>VLOOKUP(A1524,'Medical Examination'!A1523:M3858,12,0)</f>
        <v>Overweight</v>
      </c>
      <c r="K1524" s="27" t="str">
        <f>VLOOKUP(A1524,'Medical Examination'!A1523:M3858,13,0)</f>
        <v>Diabetes</v>
      </c>
      <c r="L1524" s="27" t="str">
        <f>VLOOKUP(A1524,'Hospitalisation Details'!A353:R2696,17,0)</f>
        <v>5-Jun-1986</v>
      </c>
      <c r="M1524" s="28">
        <f>VLOOKUP(A1524,'Hospitalisation Details'!$A$1:$R$2344,6,0)</f>
        <v>6748.59</v>
      </c>
      <c r="N1524" s="27" t="str">
        <f>VLOOKUP(A1524,'Hospitalisation Details'!$A$1:$R$2344,14,0)</f>
        <v>tier - 3</v>
      </c>
      <c r="O1524" s="27" t="str">
        <f>VLOOKUP(A1524,'Hospitalisation Details'!$A$1:$R$2344,15,0)</f>
        <v>tier - 1</v>
      </c>
      <c r="P1524" s="27" t="str">
        <f>VLOOKUP(A1524,'Hospitalisation Details'!$A$1:$R$2344,16,0)</f>
        <v>R1016</v>
      </c>
      <c r="Q1524" s="38">
        <f>VLOOKUP(A1524,'Hospitalisation Details'!$A$1:$R$2344,18,0)</f>
        <v>37.008862309964691</v>
      </c>
    </row>
    <row r="1525" spans="1:17" x14ac:dyDescent="0.25">
      <c r="A1525" s="27" t="s">
        <v>3048</v>
      </c>
      <c r="B1525" s="27" t="str">
        <f>VLOOKUP(A1525,'Customer Name'!A1524:E3859,4,0)</f>
        <v>Andrew</v>
      </c>
      <c r="C1525" s="27">
        <f>VLOOKUP(A1525,Table7[#All],2,0)</f>
        <v>27.55</v>
      </c>
      <c r="D1525" s="27">
        <f>VLOOKUP(A1525,Table7[#All],3,0)</f>
        <v>10.83</v>
      </c>
      <c r="E1525" s="27" t="str">
        <f>VLOOKUP(A1525,Table7[#All],4,0)</f>
        <v>yes</v>
      </c>
      <c r="F1525" s="27" t="str">
        <f>VLOOKUP(A1525,Table7[#All],5,0)</f>
        <v>No</v>
      </c>
      <c r="G1525" s="27" t="str">
        <f>VLOOKUP(A1525,Table7[#All],6,0)</f>
        <v>No</v>
      </c>
      <c r="H1525" s="27">
        <f>VLOOKUP(A1525,'Medical Examination'!A1524:M3859,11,0)</f>
        <v>1</v>
      </c>
      <c r="I1525" s="27" t="str">
        <f>VLOOKUP(A1525,'Medical Examination'!A1524:M3859,10,0)</f>
        <v>No</v>
      </c>
      <c r="J1525" s="27" t="str">
        <f>VLOOKUP(A1525,'Medical Examination'!A1524:M3859,12,0)</f>
        <v>Overweight</v>
      </c>
      <c r="K1525" s="27" t="str">
        <f>VLOOKUP(A1525,'Medical Examination'!A1524:M3859,13,0)</f>
        <v>Diabetes</v>
      </c>
      <c r="L1525" s="27" t="str">
        <f>VLOOKUP(A1525,'Hospitalisation Details'!A354:R2697,17,0)</f>
        <v>7-Aug-1986</v>
      </c>
      <c r="M1525" s="28">
        <f>VLOOKUP(A1525,'Hospitalisation Details'!$A$1:$R$2344,6,0)</f>
        <v>6746.74</v>
      </c>
      <c r="N1525" s="27" t="str">
        <f>VLOOKUP(A1525,'Hospitalisation Details'!$A$1:$R$2344,14,0)</f>
        <v>tier - 3</v>
      </c>
      <c r="O1525" s="27" t="str">
        <f>VLOOKUP(A1525,'Hospitalisation Details'!$A$1:$R$2344,15,0)</f>
        <v>tier - 2</v>
      </c>
      <c r="P1525" s="27" t="str">
        <f>VLOOKUP(A1525,'Hospitalisation Details'!$A$1:$R$2344,16,0)</f>
        <v>R1016</v>
      </c>
      <c r="Q1525" s="38">
        <f>VLOOKUP(A1525,'Hospitalisation Details'!$A$1:$R$2344,18,0)</f>
        <v>36.836371496505507</v>
      </c>
    </row>
    <row r="1526" spans="1:17" x14ac:dyDescent="0.25">
      <c r="A1526" s="27" t="s">
        <v>3050</v>
      </c>
      <c r="B1526" s="27" t="str">
        <f>VLOOKUP(A1526,'Customer Name'!A1525:E3860,4,0)</f>
        <v>Jason A.</v>
      </c>
      <c r="C1526" s="27">
        <f>VLOOKUP(A1526,Table7[#All],2,0)</f>
        <v>15.6</v>
      </c>
      <c r="D1526" s="27">
        <f>VLOOKUP(A1526,Table7[#All],3,0)</f>
        <v>8.6</v>
      </c>
      <c r="E1526" s="27" t="str">
        <f>VLOOKUP(A1526,Table7[#All],4,0)</f>
        <v>No</v>
      </c>
      <c r="F1526" s="27" t="str">
        <f>VLOOKUP(A1526,Table7[#All],5,0)</f>
        <v>No</v>
      </c>
      <c r="G1526" s="27" t="str">
        <f>VLOOKUP(A1526,Table7[#All],6,0)</f>
        <v>No</v>
      </c>
      <c r="H1526" s="27">
        <f>VLOOKUP(A1526,'Medical Examination'!A1525:M3860,11,0)</f>
        <v>0</v>
      </c>
      <c r="I1526" s="27" t="str">
        <f>VLOOKUP(A1526,'Medical Examination'!A1525:M3860,10,0)</f>
        <v>No</v>
      </c>
      <c r="J1526" s="27" t="str">
        <f>VLOOKUP(A1526,'Medical Examination'!A1525:M3860,12,0)</f>
        <v>Underweight</v>
      </c>
      <c r="K1526" s="27" t="str">
        <f>VLOOKUP(A1526,'Medical Examination'!A1525:M3860,13,0)</f>
        <v>Diabetes</v>
      </c>
      <c r="L1526" s="27" t="str">
        <f>VLOOKUP(A1526,'Hospitalisation Details'!A355:R2698,17,0)</f>
        <v>18-Jul-1968</v>
      </c>
      <c r="M1526" s="28">
        <f>VLOOKUP(A1526,'Hospitalisation Details'!$A$1:$R$2344,6,0)</f>
        <v>6738.84</v>
      </c>
      <c r="N1526" s="27" t="str">
        <f>VLOOKUP(A1526,'Hospitalisation Details'!$A$1:$R$2344,14,0)</f>
        <v>tier - 3</v>
      </c>
      <c r="O1526" s="27" t="str">
        <f>VLOOKUP(A1526,'Hospitalisation Details'!$A$1:$R$2344,15,0)</f>
        <v>tier - 1</v>
      </c>
      <c r="P1526" s="27" t="str">
        <f>VLOOKUP(A1526,'Hospitalisation Details'!$A$1:$R$2344,16,0)</f>
        <v>R1012</v>
      </c>
      <c r="Q1526" s="38">
        <f>VLOOKUP(A1526,'Hospitalisation Details'!$A$1:$R$2344,18,0)</f>
        <v>54.888432580424364</v>
      </c>
    </row>
    <row r="1527" spans="1:17" x14ac:dyDescent="0.25">
      <c r="A1527" s="27" t="s">
        <v>3052</v>
      </c>
      <c r="B1527" s="27" t="str">
        <f>VLOOKUP(A1527,'Customer Name'!A1526:E3861,4,0)</f>
        <v>Rachel</v>
      </c>
      <c r="C1527" s="27">
        <f>VLOOKUP(A1527,Table7[#All],2,0)</f>
        <v>21.99</v>
      </c>
      <c r="D1527" s="27">
        <f>VLOOKUP(A1527,Table7[#All],3,0)</f>
        <v>11.17</v>
      </c>
      <c r="E1527" s="27" t="str">
        <f>VLOOKUP(A1527,Table7[#All],4,0)</f>
        <v>No</v>
      </c>
      <c r="F1527" s="27" t="str">
        <f>VLOOKUP(A1527,Table7[#All],5,0)</f>
        <v>No</v>
      </c>
      <c r="G1527" s="27" t="str">
        <f>VLOOKUP(A1527,Table7[#All],6,0)</f>
        <v>No</v>
      </c>
      <c r="H1527" s="27">
        <f>VLOOKUP(A1527,'Medical Examination'!A1526:M3861,11,0)</f>
        <v>0</v>
      </c>
      <c r="I1527" s="27" t="str">
        <f>VLOOKUP(A1527,'Medical Examination'!A1526:M3861,10,0)</f>
        <v>No</v>
      </c>
      <c r="J1527" s="27" t="str">
        <f>VLOOKUP(A1527,'Medical Examination'!A1526:M3861,12,0)</f>
        <v>Normal Weight</v>
      </c>
      <c r="K1527" s="27" t="str">
        <f>VLOOKUP(A1527,'Medical Examination'!A1526:M3861,13,0)</f>
        <v>Diabetes</v>
      </c>
      <c r="L1527" s="27" t="str">
        <f>VLOOKUP(A1527,'Hospitalisation Details'!A356:R2699,17,0)</f>
        <v>21-Oct-1978</v>
      </c>
      <c r="M1527" s="28">
        <f>VLOOKUP(A1527,'Hospitalisation Details'!$A$1:$R$2344,6,0)</f>
        <v>6737.98</v>
      </c>
      <c r="N1527" s="27" t="str">
        <f>VLOOKUP(A1527,'Hospitalisation Details'!$A$1:$R$2344,14,0)</f>
        <v>tier - 2</v>
      </c>
      <c r="O1527" s="27" t="str">
        <f>VLOOKUP(A1527,'Hospitalisation Details'!$A$1:$R$2344,15,0)</f>
        <v>tier - 3</v>
      </c>
      <c r="P1527" s="27" t="str">
        <f>VLOOKUP(A1527,'Hospitalisation Details'!$A$1:$R$2344,16,0)</f>
        <v>R1013</v>
      </c>
      <c r="Q1527" s="38">
        <f>VLOOKUP(A1527,'Hospitalisation Details'!$A$1:$R$2344,18,0)</f>
        <v>44.631033867031725</v>
      </c>
    </row>
    <row r="1528" spans="1:17" x14ac:dyDescent="0.25">
      <c r="A1528" s="27" t="s">
        <v>3054</v>
      </c>
      <c r="B1528" s="27" t="str">
        <f>VLOOKUP(A1528,'Customer Name'!A1527:E3862,4,0)</f>
        <v>Susan</v>
      </c>
      <c r="C1528" s="27">
        <f>VLOOKUP(A1528,Table7[#All],2,0)</f>
        <v>34.85</v>
      </c>
      <c r="D1528" s="27">
        <f>VLOOKUP(A1528,Table7[#All],3,0)</f>
        <v>5.75</v>
      </c>
      <c r="E1528" s="27" t="str">
        <f>VLOOKUP(A1528,Table7[#All],4,0)</f>
        <v>No</v>
      </c>
      <c r="F1528" s="27" t="str">
        <f>VLOOKUP(A1528,Table7[#All],5,0)</f>
        <v>No</v>
      </c>
      <c r="G1528" s="27" t="str">
        <f>VLOOKUP(A1528,Table7[#All],6,0)</f>
        <v>No</v>
      </c>
      <c r="H1528" s="27">
        <f>VLOOKUP(A1528,'Medical Examination'!A1527:M3862,11,0)</f>
        <v>0</v>
      </c>
      <c r="I1528" s="27" t="str">
        <f>VLOOKUP(A1528,'Medical Examination'!A1527:M3862,10,0)</f>
        <v>No</v>
      </c>
      <c r="J1528" s="27" t="str">
        <f>VLOOKUP(A1528,'Medical Examination'!A1527:M3862,12,0)</f>
        <v>Obesity</v>
      </c>
      <c r="K1528" s="27" t="str">
        <f>VLOOKUP(A1528,'Medical Examination'!A1527:M3862,13,0)</f>
        <v>Prediabetes</v>
      </c>
      <c r="L1528" s="27" t="str">
        <f>VLOOKUP(A1528,'Hospitalisation Details'!A357:R2700,17,0)</f>
        <v>13-Jun-1994</v>
      </c>
      <c r="M1528" s="28">
        <f>VLOOKUP(A1528,'Hospitalisation Details'!$A$1:$R$2344,6,0)</f>
        <v>6721.37</v>
      </c>
      <c r="N1528" s="27" t="str">
        <f>VLOOKUP(A1528,'Hospitalisation Details'!$A$1:$R$2344,14,0)</f>
        <v>tier - 2</v>
      </c>
      <c r="O1528" s="27" t="str">
        <f>VLOOKUP(A1528,'Hospitalisation Details'!$A$1:$R$2344,15,0)</f>
        <v>tier - 1</v>
      </c>
      <c r="P1528" s="27" t="str">
        <f>VLOOKUP(A1528,'Hospitalisation Details'!$A$1:$R$2344,16,0)</f>
        <v>R1012</v>
      </c>
      <c r="Q1528" s="38">
        <f>VLOOKUP(A1528,'Hospitalisation Details'!$A$1:$R$2344,18,0)</f>
        <v>28.986948982385687</v>
      </c>
    </row>
    <row r="1529" spans="1:17" x14ac:dyDescent="0.25">
      <c r="A1529" s="27" t="s">
        <v>3056</v>
      </c>
      <c r="B1529" s="27" t="str">
        <f>VLOOKUP(A1529,'Customer Name'!A1528:E3863,4,0)</f>
        <v>Cameron M.</v>
      </c>
      <c r="C1529" s="27">
        <f>VLOOKUP(A1529,Table7[#All],2,0)</f>
        <v>24.51</v>
      </c>
      <c r="D1529" s="27">
        <f>VLOOKUP(A1529,Table7[#All],3,0)</f>
        <v>4.83</v>
      </c>
      <c r="E1529" s="27" t="str">
        <f>VLOOKUP(A1529,Table7[#All],4,0)</f>
        <v>yes</v>
      </c>
      <c r="F1529" s="27" t="str">
        <f>VLOOKUP(A1529,Table7[#All],5,0)</f>
        <v>No</v>
      </c>
      <c r="G1529" s="27" t="str">
        <f>VLOOKUP(A1529,Table7[#All],6,0)</f>
        <v>Yes</v>
      </c>
      <c r="H1529" s="27">
        <f>VLOOKUP(A1529,'Medical Examination'!A1528:M3863,11,0)</f>
        <v>1</v>
      </c>
      <c r="I1529" s="27" t="str">
        <f>VLOOKUP(A1529,'Medical Examination'!A1528:M3863,10,0)</f>
        <v>No</v>
      </c>
      <c r="J1529" s="27" t="str">
        <f>VLOOKUP(A1529,'Medical Examination'!A1528:M3863,12,0)</f>
        <v>Normal Weight</v>
      </c>
      <c r="K1529" s="27" t="str">
        <f>VLOOKUP(A1529,'Medical Examination'!A1528:M3863,13,0)</f>
        <v>Normal</v>
      </c>
      <c r="L1529" s="27" t="str">
        <f>VLOOKUP(A1529,'Hospitalisation Details'!A358:R2701,17,0)</f>
        <v>12-Jun-1983</v>
      </c>
      <c r="M1529" s="28">
        <f>VLOOKUP(A1529,'Hospitalisation Details'!$A$1:$R$2344,6,0)</f>
        <v>6710.19</v>
      </c>
      <c r="N1529" s="27" t="str">
        <f>VLOOKUP(A1529,'Hospitalisation Details'!$A$1:$R$2344,14,0)</f>
        <v>tier - 3</v>
      </c>
      <c r="O1529" s="27" t="str">
        <f>VLOOKUP(A1529,'Hospitalisation Details'!$A$1:$R$2344,15,0)</f>
        <v>tier - 3</v>
      </c>
      <c r="P1529" s="27" t="str">
        <f>VLOOKUP(A1529,'Hospitalisation Details'!$A$1:$R$2344,16,0)</f>
        <v>R1012</v>
      </c>
      <c r="Q1529" s="38">
        <f>VLOOKUP(A1529,'Hospitalisation Details'!$A$1:$R$2344,18,0)</f>
        <v>39.989716193656093</v>
      </c>
    </row>
    <row r="1530" spans="1:17" x14ac:dyDescent="0.25">
      <c r="A1530" s="27" t="s">
        <v>3058</v>
      </c>
      <c r="B1530" s="27" t="str">
        <f>VLOOKUP(A1530,'Customer Name'!A1529:E3864,4,0)</f>
        <v>Claudia A.</v>
      </c>
      <c r="C1530" s="27">
        <f>VLOOKUP(A1530,Table7[#All],2,0)</f>
        <v>19.399999999999999</v>
      </c>
      <c r="D1530" s="27">
        <f>VLOOKUP(A1530,Table7[#All],3,0)</f>
        <v>11.93</v>
      </c>
      <c r="E1530" s="27" t="str">
        <f>VLOOKUP(A1530,Table7[#All],4,0)</f>
        <v>No</v>
      </c>
      <c r="F1530" s="27" t="str">
        <f>VLOOKUP(A1530,Table7[#All],5,0)</f>
        <v>No</v>
      </c>
      <c r="G1530" s="27" t="str">
        <f>VLOOKUP(A1530,Table7[#All],6,0)</f>
        <v>No</v>
      </c>
      <c r="H1530" s="27">
        <f>VLOOKUP(A1530,'Medical Examination'!A1529:M3864,11,0)</f>
        <v>0</v>
      </c>
      <c r="I1530" s="27" t="str">
        <f>VLOOKUP(A1530,'Medical Examination'!A1529:M3864,10,0)</f>
        <v>No</v>
      </c>
      <c r="J1530" s="27" t="str">
        <f>VLOOKUP(A1530,'Medical Examination'!A1529:M3864,12,0)</f>
        <v>Normal Weight</v>
      </c>
      <c r="K1530" s="27" t="str">
        <f>VLOOKUP(A1530,'Medical Examination'!A1529:M3864,13,0)</f>
        <v>Diabetes</v>
      </c>
      <c r="L1530" s="27" t="str">
        <f>VLOOKUP(A1530,'Hospitalisation Details'!A359:R2702,17,0)</f>
        <v>12-Dec-1971</v>
      </c>
      <c r="M1530" s="28">
        <f>VLOOKUP(A1530,'Hospitalisation Details'!$A$1:$R$2344,6,0)</f>
        <v>6706.47</v>
      </c>
      <c r="N1530" s="27" t="str">
        <f>VLOOKUP(A1530,'Hospitalisation Details'!$A$1:$R$2344,14,0)</f>
        <v>tier - 2</v>
      </c>
      <c r="O1530" s="27" t="str">
        <f>VLOOKUP(A1530,'Hospitalisation Details'!$A$1:$R$2344,15,0)</f>
        <v>tier - 1</v>
      </c>
      <c r="P1530" s="27" t="str">
        <f>VLOOKUP(A1530,'Hospitalisation Details'!$A$1:$R$2344,16,0)</f>
        <v>R1013</v>
      </c>
      <c r="Q1530" s="38">
        <f>VLOOKUP(A1530,'Hospitalisation Details'!$A$1:$R$2344,18,0)</f>
        <v>51.488686847814854</v>
      </c>
    </row>
    <row r="1531" spans="1:17" x14ac:dyDescent="0.25">
      <c r="A1531" s="27" t="s">
        <v>3060</v>
      </c>
      <c r="B1531" s="27" t="str">
        <f>VLOOKUP(A1531,'Customer Name'!A1530:E3865,4,0)</f>
        <v>Kate</v>
      </c>
      <c r="C1531" s="27">
        <f>VLOOKUP(A1531,Table7[#All],2,0)</f>
        <v>15.1</v>
      </c>
      <c r="D1531" s="27">
        <f>VLOOKUP(A1531,Table7[#All],3,0)</f>
        <v>8.41</v>
      </c>
      <c r="E1531" s="27" t="str">
        <f>VLOOKUP(A1531,Table7[#All],4,0)</f>
        <v>No</v>
      </c>
      <c r="F1531" s="27" t="str">
        <f>VLOOKUP(A1531,Table7[#All],5,0)</f>
        <v>No</v>
      </c>
      <c r="G1531" s="27" t="str">
        <f>VLOOKUP(A1531,Table7[#All],6,0)</f>
        <v>No</v>
      </c>
      <c r="H1531" s="27">
        <f>VLOOKUP(A1531,'Medical Examination'!A1530:M3865,11,0)</f>
        <v>0</v>
      </c>
      <c r="I1531" s="27" t="str">
        <f>VLOOKUP(A1531,'Medical Examination'!A1530:M3865,10,0)</f>
        <v>No</v>
      </c>
      <c r="J1531" s="27" t="str">
        <f>VLOOKUP(A1531,'Medical Examination'!A1530:M3865,12,0)</f>
        <v>Underweight</v>
      </c>
      <c r="K1531" s="27" t="str">
        <f>VLOOKUP(A1531,'Medical Examination'!A1530:M3865,13,0)</f>
        <v>Diabetes</v>
      </c>
      <c r="L1531" s="27" t="str">
        <f>VLOOKUP(A1531,'Hospitalisation Details'!A360:R2703,17,0)</f>
        <v>13-Jul-1968</v>
      </c>
      <c r="M1531" s="28">
        <f>VLOOKUP(A1531,'Hospitalisation Details'!$A$1:$R$2344,6,0)</f>
        <v>6700.56</v>
      </c>
      <c r="N1531" s="27" t="str">
        <f>VLOOKUP(A1531,'Hospitalisation Details'!$A$1:$R$2344,14,0)</f>
        <v>tier - 3</v>
      </c>
      <c r="O1531" s="27" t="str">
        <f>VLOOKUP(A1531,'Hospitalisation Details'!$A$1:$R$2344,15,0)</f>
        <v>tier - 1</v>
      </c>
      <c r="P1531" s="27" t="str">
        <f>VLOOKUP(A1531,'Hospitalisation Details'!$A$1:$R$2344,16,0)</f>
        <v>R1012</v>
      </c>
      <c r="Q1531" s="38">
        <f>VLOOKUP(A1531,'Hospitalisation Details'!$A$1:$R$2344,18,0)</f>
        <v>54.902121834360024</v>
      </c>
    </row>
    <row r="1532" spans="1:17" x14ac:dyDescent="0.25">
      <c r="A1532" s="27" t="s">
        <v>3062</v>
      </c>
      <c r="B1532" s="27" t="str">
        <f>VLOOKUP(A1532,'Customer Name'!A1531:E3866,4,0)</f>
        <v>Nicole M.</v>
      </c>
      <c r="C1532" s="27">
        <f>VLOOKUP(A1532,Table7[#All],2,0)</f>
        <v>23.37</v>
      </c>
      <c r="D1532" s="27">
        <f>VLOOKUP(A1532,Table7[#All],3,0)</f>
        <v>5.59</v>
      </c>
      <c r="E1532" s="27" t="str">
        <f>VLOOKUP(A1532,Table7[#All],4,0)</f>
        <v>yes</v>
      </c>
      <c r="F1532" s="27" t="str">
        <f>VLOOKUP(A1532,Table7[#All],5,0)</f>
        <v>No</v>
      </c>
      <c r="G1532" s="27" t="str">
        <f>VLOOKUP(A1532,Table7[#All],6,0)</f>
        <v>No</v>
      </c>
      <c r="H1532" s="27">
        <f>VLOOKUP(A1532,'Medical Examination'!A1531:M3866,11,0)</f>
        <v>0</v>
      </c>
      <c r="I1532" s="27" t="str">
        <f>VLOOKUP(A1532,'Medical Examination'!A1531:M3866,10,0)</f>
        <v>No</v>
      </c>
      <c r="J1532" s="27" t="str">
        <f>VLOOKUP(A1532,'Medical Examination'!A1531:M3866,12,0)</f>
        <v>Normal Weight</v>
      </c>
      <c r="K1532" s="27" t="str">
        <f>VLOOKUP(A1532,'Medical Examination'!A1531:M3866,13,0)</f>
        <v>Normal</v>
      </c>
      <c r="L1532" s="27" t="str">
        <f>VLOOKUP(A1532,'Hospitalisation Details'!A361:R2704,17,0)</f>
        <v>9-Jul-1985</v>
      </c>
      <c r="M1532" s="28">
        <f>VLOOKUP(A1532,'Hospitalisation Details'!$A$1:$R$2344,6,0)</f>
        <v>6686.43</v>
      </c>
      <c r="N1532" s="27" t="str">
        <f>VLOOKUP(A1532,'Hospitalisation Details'!$A$1:$R$2344,14,0)</f>
        <v>tier - 2</v>
      </c>
      <c r="O1532" s="27" t="str">
        <f>VLOOKUP(A1532,'Hospitalisation Details'!$A$1:$R$2344,15,0)</f>
        <v>tier - 3</v>
      </c>
      <c r="P1532" s="27" t="str">
        <f>VLOOKUP(A1532,'Hospitalisation Details'!$A$1:$R$2344,16,0)</f>
        <v>R1012</v>
      </c>
      <c r="Q1532" s="38">
        <f>VLOOKUP(A1532,'Hospitalisation Details'!$A$1:$R$2344,18,0)</f>
        <v>37.915754001684924</v>
      </c>
    </row>
    <row r="1533" spans="1:17" x14ac:dyDescent="0.25">
      <c r="A1533" s="27" t="s">
        <v>3064</v>
      </c>
      <c r="B1533" s="27" t="str">
        <f>VLOOKUP(A1533,'Customer Name'!A1532:E3867,4,0)</f>
        <v>Jack</v>
      </c>
      <c r="C1533" s="27">
        <f>VLOOKUP(A1533,Table7[#All],2,0)</f>
        <v>42.4</v>
      </c>
      <c r="D1533" s="27">
        <f>VLOOKUP(A1533,Table7[#All],3,0)</f>
        <v>4.0599999999999996</v>
      </c>
      <c r="E1533" s="27" t="str">
        <f>VLOOKUP(A1533,Table7[#All],4,0)</f>
        <v>No</v>
      </c>
      <c r="F1533" s="27" t="str">
        <f>VLOOKUP(A1533,Table7[#All],5,0)</f>
        <v>No</v>
      </c>
      <c r="G1533" s="27" t="str">
        <f>VLOOKUP(A1533,Table7[#All],6,0)</f>
        <v>No</v>
      </c>
      <c r="H1533" s="27">
        <f>VLOOKUP(A1533,'Medical Examination'!A1532:M3867,11,0)</f>
        <v>0</v>
      </c>
      <c r="I1533" s="27" t="str">
        <f>VLOOKUP(A1533,'Medical Examination'!A1532:M3867,10,0)</f>
        <v>No</v>
      </c>
      <c r="J1533" s="27" t="str">
        <f>VLOOKUP(A1533,'Medical Examination'!A1532:M3867,12,0)</f>
        <v>Obesity</v>
      </c>
      <c r="K1533" s="27" t="str">
        <f>VLOOKUP(A1533,'Medical Examination'!A1532:M3867,13,0)</f>
        <v>Normal</v>
      </c>
      <c r="L1533" s="27" t="str">
        <f>VLOOKUP(A1533,'Hospitalisation Details'!A362:R2705,17,0)</f>
        <v>20-Oct-1989</v>
      </c>
      <c r="M1533" s="28">
        <f>VLOOKUP(A1533,'Hospitalisation Details'!$A$1:$R$2344,6,0)</f>
        <v>6666.24</v>
      </c>
      <c r="N1533" s="27" t="str">
        <f>VLOOKUP(A1533,'Hospitalisation Details'!$A$1:$R$2344,14,0)</f>
        <v>tier - 3</v>
      </c>
      <c r="O1533" s="27" t="str">
        <f>VLOOKUP(A1533,'Hospitalisation Details'!$A$1:$R$2344,15,0)</f>
        <v>tier - 1</v>
      </c>
      <c r="P1533" s="27" t="str">
        <f>VLOOKUP(A1533,'Hospitalisation Details'!$A$1:$R$2344,16,0)</f>
        <v>R1011</v>
      </c>
      <c r="Q1533" s="38">
        <f>VLOOKUP(A1533,'Hospitalisation Details'!$A$1:$R$2344,18,0)</f>
        <v>33.633732300711877</v>
      </c>
    </row>
    <row r="1534" spans="1:17" x14ac:dyDescent="0.25">
      <c r="A1534" s="27" t="s">
        <v>3066</v>
      </c>
      <c r="B1534" s="27" t="str">
        <f>VLOOKUP(A1534,'Customer Name'!A1533:E3868,4,0)</f>
        <v>Gregory</v>
      </c>
      <c r="C1534" s="27">
        <f>VLOOKUP(A1534,Table7[#All],2,0)</f>
        <v>28.405000000000001</v>
      </c>
      <c r="D1534" s="27">
        <f>VLOOKUP(A1534,Table7[#All],3,0)</f>
        <v>7.02</v>
      </c>
      <c r="E1534" s="27" t="str">
        <f>VLOOKUP(A1534,Table7[#All],4,0)</f>
        <v>yes</v>
      </c>
      <c r="F1534" s="27" t="str">
        <f>VLOOKUP(A1534,Table7[#All],5,0)</f>
        <v>No</v>
      </c>
      <c r="G1534" s="27" t="str">
        <f>VLOOKUP(A1534,Table7[#All],6,0)</f>
        <v>No</v>
      </c>
      <c r="H1534" s="27">
        <f>VLOOKUP(A1534,'Medical Examination'!A1533:M3868,11,0)</f>
        <v>0</v>
      </c>
      <c r="I1534" s="27" t="str">
        <f>VLOOKUP(A1534,'Medical Examination'!A1533:M3868,10,0)</f>
        <v>No</v>
      </c>
      <c r="J1534" s="27" t="str">
        <f>VLOOKUP(A1534,'Medical Examination'!A1533:M3868,12,0)</f>
        <v>Overweight</v>
      </c>
      <c r="K1534" s="27" t="str">
        <f>VLOOKUP(A1534,'Medical Examination'!A1533:M3868,13,0)</f>
        <v>Diabetes</v>
      </c>
      <c r="L1534" s="27" t="str">
        <f>VLOOKUP(A1534,'Hospitalisation Details'!A363:R2706,17,0)</f>
        <v>17-Sep-1981</v>
      </c>
      <c r="M1534" s="28">
        <f>VLOOKUP(A1534,'Hospitalisation Details'!$A$1:$R$2344,6,0)</f>
        <v>6664.69</v>
      </c>
      <c r="N1534" s="27" t="str">
        <f>VLOOKUP(A1534,'Hospitalisation Details'!$A$1:$R$2344,14,0)</f>
        <v>tier - 3</v>
      </c>
      <c r="O1534" s="27" t="str">
        <f>VLOOKUP(A1534,'Hospitalisation Details'!$A$1:$R$2344,15,0)</f>
        <v>tier - 1</v>
      </c>
      <c r="P1534" s="27" t="str">
        <f>VLOOKUP(A1534,'Hospitalisation Details'!$A$1:$R$2344,16,0)</f>
        <v>R1012</v>
      </c>
      <c r="Q1534" s="38">
        <f>VLOOKUP(A1534,'Hospitalisation Details'!$A$1:$R$2344,18,0)</f>
        <v>41.724100604902894</v>
      </c>
    </row>
    <row r="1535" spans="1:17" x14ac:dyDescent="0.25">
      <c r="A1535" s="27" t="s">
        <v>3068</v>
      </c>
      <c r="B1535" s="27" t="str">
        <f>VLOOKUP(A1535,'Customer Name'!A1534:E3869,4,0)</f>
        <v>Rebecca</v>
      </c>
      <c r="C1535" s="27">
        <f>VLOOKUP(A1535,Table7[#All],2,0)</f>
        <v>23.4</v>
      </c>
      <c r="D1535" s="27">
        <f>VLOOKUP(A1535,Table7[#All],3,0)</f>
        <v>4.47</v>
      </c>
      <c r="E1535" s="27" t="str">
        <f>VLOOKUP(A1535,Table7[#All],4,0)</f>
        <v>No</v>
      </c>
      <c r="F1535" s="27" t="str">
        <f>VLOOKUP(A1535,Table7[#All],5,0)</f>
        <v>No</v>
      </c>
      <c r="G1535" s="27" t="str">
        <f>VLOOKUP(A1535,Table7[#All],6,0)</f>
        <v>No</v>
      </c>
      <c r="H1535" s="27">
        <f>VLOOKUP(A1535,'Medical Examination'!A1534:M3869,11,0)</f>
        <v>0</v>
      </c>
      <c r="I1535" s="27" t="str">
        <f>VLOOKUP(A1535,'Medical Examination'!A1534:M3869,10,0)</f>
        <v>No</v>
      </c>
      <c r="J1535" s="27" t="str">
        <f>VLOOKUP(A1535,'Medical Examination'!A1534:M3869,12,0)</f>
        <v>Normal Weight</v>
      </c>
      <c r="K1535" s="27" t="str">
        <f>VLOOKUP(A1535,'Medical Examination'!A1534:M3869,13,0)</f>
        <v>Normal</v>
      </c>
      <c r="L1535" s="27" t="str">
        <f>VLOOKUP(A1535,'Hospitalisation Details'!A364:R2707,17,0)</f>
        <v>27-Sep-1982</v>
      </c>
      <c r="M1535" s="28">
        <f>VLOOKUP(A1535,'Hospitalisation Details'!$A$1:$R$2344,6,0)</f>
        <v>6664.32</v>
      </c>
      <c r="N1535" s="27" t="str">
        <f>VLOOKUP(A1535,'Hospitalisation Details'!$A$1:$R$2344,14,0)</f>
        <v>tier - 2</v>
      </c>
      <c r="O1535" s="27" t="str">
        <f>VLOOKUP(A1535,'Hospitalisation Details'!$A$1:$R$2344,15,0)</f>
        <v>tier - 2</v>
      </c>
      <c r="P1535" s="27" t="str">
        <f>VLOOKUP(A1535,'Hospitalisation Details'!$A$1:$R$2344,16,0)</f>
        <v>R1013</v>
      </c>
      <c r="Q1535" s="38">
        <f>VLOOKUP(A1535,'Hospitalisation Details'!$A$1:$R$2344,18,0)</f>
        <v>40.696740547588007</v>
      </c>
    </row>
    <row r="1536" spans="1:17" x14ac:dyDescent="0.25">
      <c r="A1536" s="27" t="s">
        <v>3070</v>
      </c>
      <c r="B1536" s="27" t="str">
        <f>VLOOKUP(A1536,'Customer Name'!A1535:E3870,4,0)</f>
        <v>Adam</v>
      </c>
      <c r="C1536" s="27">
        <f>VLOOKUP(A1536,Table7[#All],2,0)</f>
        <v>33.44</v>
      </c>
      <c r="D1536" s="27">
        <f>VLOOKUP(A1536,Table7[#All],3,0)</f>
        <v>4.54</v>
      </c>
      <c r="E1536" s="27" t="str">
        <f>VLOOKUP(A1536,Table7[#All],4,0)</f>
        <v>No</v>
      </c>
      <c r="F1536" s="27" t="str">
        <f>VLOOKUP(A1536,Table7[#All],5,0)</f>
        <v>No</v>
      </c>
      <c r="G1536" s="27" t="str">
        <f>VLOOKUP(A1536,Table7[#All],6,0)</f>
        <v>No</v>
      </c>
      <c r="H1536" s="27">
        <f>VLOOKUP(A1536,'Medical Examination'!A1535:M3870,11,0)</f>
        <v>0</v>
      </c>
      <c r="I1536" s="27" t="str">
        <f>VLOOKUP(A1536,'Medical Examination'!A1535:M3870,10,0)</f>
        <v>No</v>
      </c>
      <c r="J1536" s="27" t="str">
        <f>VLOOKUP(A1536,'Medical Examination'!A1535:M3870,12,0)</f>
        <v>Obesity</v>
      </c>
      <c r="K1536" s="27" t="str">
        <f>VLOOKUP(A1536,'Medical Examination'!A1535:M3870,13,0)</f>
        <v>Normal</v>
      </c>
      <c r="L1536" s="27" t="str">
        <f>VLOOKUP(A1536,'Hospitalisation Details'!A365:R2708,17,0)</f>
        <v>19-Nov-1989</v>
      </c>
      <c r="M1536" s="28">
        <f>VLOOKUP(A1536,'Hospitalisation Details'!$A$1:$R$2344,6,0)</f>
        <v>6653.79</v>
      </c>
      <c r="N1536" s="27" t="str">
        <f>VLOOKUP(A1536,'Hospitalisation Details'!$A$1:$R$2344,14,0)</f>
        <v>tier - 2</v>
      </c>
      <c r="O1536" s="27" t="str">
        <f>VLOOKUP(A1536,'Hospitalisation Details'!$A$1:$R$2344,15,0)</f>
        <v>tier - 1</v>
      </c>
      <c r="P1536" s="27" t="str">
        <f>VLOOKUP(A1536,'Hospitalisation Details'!$A$1:$R$2344,16,0)</f>
        <v>R1013</v>
      </c>
      <c r="Q1536" s="38">
        <f>VLOOKUP(A1536,'Hospitalisation Details'!$A$1:$R$2344,18,0)</f>
        <v>33.551591958069309</v>
      </c>
    </row>
    <row r="1537" spans="1:17" x14ac:dyDescent="0.25">
      <c r="A1537" s="27" t="s">
        <v>3072</v>
      </c>
      <c r="B1537" s="27" t="str">
        <f>VLOOKUP(A1537,'Customer Name'!A1536:E3871,4,0)</f>
        <v>Ryan</v>
      </c>
      <c r="C1537" s="27">
        <f>VLOOKUP(A1537,Table7[#All],2,0)</f>
        <v>21.12</v>
      </c>
      <c r="D1537" s="27">
        <f>VLOOKUP(A1537,Table7[#All],3,0)</f>
        <v>4.99</v>
      </c>
      <c r="E1537" s="27" t="str">
        <f>VLOOKUP(A1537,Table7[#All],4,0)</f>
        <v>No</v>
      </c>
      <c r="F1537" s="27" t="str">
        <f>VLOOKUP(A1537,Table7[#All],5,0)</f>
        <v>No</v>
      </c>
      <c r="G1537" s="27" t="str">
        <f>VLOOKUP(A1537,Table7[#All],6,0)</f>
        <v>No</v>
      </c>
      <c r="H1537" s="27">
        <f>VLOOKUP(A1537,'Medical Examination'!A1536:M3871,11,0)</f>
        <v>1</v>
      </c>
      <c r="I1537" s="27" t="str">
        <f>VLOOKUP(A1537,'Medical Examination'!A1536:M3871,10,0)</f>
        <v>No</v>
      </c>
      <c r="J1537" s="27" t="str">
        <f>VLOOKUP(A1537,'Medical Examination'!A1536:M3871,12,0)</f>
        <v>Normal Weight</v>
      </c>
      <c r="K1537" s="27" t="str">
        <f>VLOOKUP(A1537,'Medical Examination'!A1536:M3871,13,0)</f>
        <v>Normal</v>
      </c>
      <c r="L1537" s="27" t="str">
        <f>VLOOKUP(A1537,'Hospitalisation Details'!A366:R2709,17,0)</f>
        <v>1-Jul-1984</v>
      </c>
      <c r="M1537" s="28">
        <f>VLOOKUP(A1537,'Hospitalisation Details'!$A$1:$R$2344,6,0)</f>
        <v>6652.53</v>
      </c>
      <c r="N1537" s="27" t="str">
        <f>VLOOKUP(A1537,'Hospitalisation Details'!$A$1:$R$2344,14,0)</f>
        <v>tier - 3</v>
      </c>
      <c r="O1537" s="27" t="str">
        <f>VLOOKUP(A1537,'Hospitalisation Details'!$A$1:$R$2344,15,0)</f>
        <v>tier - 2</v>
      </c>
      <c r="P1537" s="27" t="str">
        <f>VLOOKUP(A1537,'Hospitalisation Details'!$A$1:$R$2344,16,0)</f>
        <v>R1013</v>
      </c>
      <c r="Q1537" s="38">
        <f>VLOOKUP(A1537,'Hospitalisation Details'!$A$1:$R$2344,18,0)</f>
        <v>38.934976043805612</v>
      </c>
    </row>
    <row r="1538" spans="1:17" x14ac:dyDescent="0.25">
      <c r="A1538" s="27" t="s">
        <v>3074</v>
      </c>
      <c r="B1538" s="27" t="str">
        <f>VLOOKUP(A1538,'Customer Name'!A1537:E3872,4,0)</f>
        <v>Jackie K.</v>
      </c>
      <c r="C1538" s="27">
        <f>VLOOKUP(A1538,Table7[#All],2,0)</f>
        <v>18.48</v>
      </c>
      <c r="D1538" s="27">
        <f>VLOOKUP(A1538,Table7[#All],3,0)</f>
        <v>10.84</v>
      </c>
      <c r="E1538" s="27" t="str">
        <f>VLOOKUP(A1538,Table7[#All],4,0)</f>
        <v>yes</v>
      </c>
      <c r="F1538" s="27" t="str">
        <f>VLOOKUP(A1538,Table7[#All],5,0)</f>
        <v>No</v>
      </c>
      <c r="G1538" s="27" t="str">
        <f>VLOOKUP(A1538,Table7[#All],6,0)</f>
        <v>No</v>
      </c>
      <c r="H1538" s="27">
        <f>VLOOKUP(A1538,'Medical Examination'!A1537:M3872,11,0)</f>
        <v>2</v>
      </c>
      <c r="I1538" s="27" t="str">
        <f>VLOOKUP(A1538,'Medical Examination'!A1537:M3872,10,0)</f>
        <v>No</v>
      </c>
      <c r="J1538" s="27" t="str">
        <f>VLOOKUP(A1538,'Medical Examination'!A1537:M3872,12,0)</f>
        <v>Underweight</v>
      </c>
      <c r="K1538" s="27" t="str">
        <f>VLOOKUP(A1538,'Medical Examination'!A1537:M3872,13,0)</f>
        <v>Diabetes</v>
      </c>
      <c r="L1538" s="27" t="str">
        <f>VLOOKUP(A1538,'Hospitalisation Details'!A367:R2710,17,0)</f>
        <v>8-Nov-1970</v>
      </c>
      <c r="M1538" s="28">
        <f>VLOOKUP(A1538,'Hospitalisation Details'!$A$1:$R$2344,6,0)</f>
        <v>6651.26</v>
      </c>
      <c r="N1538" s="27" t="str">
        <f>VLOOKUP(A1538,'Hospitalisation Details'!$A$1:$R$2344,14,0)</f>
        <v>tier - 2</v>
      </c>
      <c r="O1538" s="27" t="str">
        <f>VLOOKUP(A1538,'Hospitalisation Details'!$A$1:$R$2344,15,0)</f>
        <v>tier - 3</v>
      </c>
      <c r="P1538" s="27" t="str">
        <f>VLOOKUP(A1538,'Hospitalisation Details'!$A$1:$R$2344,16,0)</f>
        <v>R1013</v>
      </c>
      <c r="Q1538" s="38">
        <f>VLOOKUP(A1538,'Hospitalisation Details'!$A$1:$R$2344,18,0)</f>
        <v>52.581757339147188</v>
      </c>
    </row>
    <row r="1539" spans="1:17" x14ac:dyDescent="0.25">
      <c r="A1539" s="27" t="s">
        <v>3076</v>
      </c>
      <c r="B1539" s="27" t="str">
        <f>VLOOKUP(A1539,'Customer Name'!A1538:E3873,4,0)</f>
        <v>Chris</v>
      </c>
      <c r="C1539" s="27">
        <f>VLOOKUP(A1539,Table7[#All],2,0)</f>
        <v>16.815000000000001</v>
      </c>
      <c r="D1539" s="27">
        <f>VLOOKUP(A1539,Table7[#All],3,0)</f>
        <v>5.63</v>
      </c>
      <c r="E1539" s="27" t="str">
        <f>VLOOKUP(A1539,Table7[#All],4,0)</f>
        <v>No</v>
      </c>
      <c r="F1539" s="27" t="str">
        <f>VLOOKUP(A1539,Table7[#All],5,0)</f>
        <v>No</v>
      </c>
      <c r="G1539" s="27" t="str">
        <f>VLOOKUP(A1539,Table7[#All],6,0)</f>
        <v>No</v>
      </c>
      <c r="H1539" s="27">
        <f>VLOOKUP(A1539,'Medical Examination'!A1538:M3873,11,0)</f>
        <v>1</v>
      </c>
      <c r="I1539" s="27" t="str">
        <f>VLOOKUP(A1539,'Medical Examination'!A1538:M3873,10,0)</f>
        <v>No</v>
      </c>
      <c r="J1539" s="27" t="str">
        <f>VLOOKUP(A1539,'Medical Examination'!A1538:M3873,12,0)</f>
        <v>Underweight</v>
      </c>
      <c r="K1539" s="27" t="str">
        <f>VLOOKUP(A1539,'Medical Examination'!A1538:M3873,13,0)</f>
        <v>Normal</v>
      </c>
      <c r="L1539" s="27" t="str">
        <f>VLOOKUP(A1539,'Hospitalisation Details'!A368:R2711,17,0)</f>
        <v>8-Dec-1984</v>
      </c>
      <c r="M1539" s="28">
        <f>VLOOKUP(A1539,'Hospitalisation Details'!$A$1:$R$2344,6,0)</f>
        <v>6640.54</v>
      </c>
      <c r="N1539" s="27" t="str">
        <f>VLOOKUP(A1539,'Hospitalisation Details'!$A$1:$R$2344,14,0)</f>
        <v>tier - 2</v>
      </c>
      <c r="O1539" s="27" t="str">
        <f>VLOOKUP(A1539,'Hospitalisation Details'!$A$1:$R$2344,15,0)</f>
        <v>tier - 3</v>
      </c>
      <c r="P1539" s="27" t="str">
        <f>VLOOKUP(A1539,'Hospitalisation Details'!$A$1:$R$2344,16,0)</f>
        <v>R1019</v>
      </c>
      <c r="Q1539" s="38">
        <f>VLOOKUP(A1539,'Hospitalisation Details'!$A$1:$R$2344,18,0)</f>
        <v>38.496919917864474</v>
      </c>
    </row>
    <row r="1540" spans="1:17" x14ac:dyDescent="0.25">
      <c r="A1540" s="27" t="s">
        <v>3078</v>
      </c>
      <c r="B1540" s="27" t="str">
        <f>VLOOKUP(A1540,'Customer Name'!A1539:E3874,4,0)</f>
        <v>Tyler C</v>
      </c>
      <c r="C1540" s="27">
        <f>VLOOKUP(A1540,Table7[#All],2,0)</f>
        <v>26.72</v>
      </c>
      <c r="D1540" s="27">
        <f>VLOOKUP(A1540,Table7[#All],3,0)</f>
        <v>4.1399999999999997</v>
      </c>
      <c r="E1540" s="27" t="str">
        <f>VLOOKUP(A1540,Table7[#All],4,0)</f>
        <v>No</v>
      </c>
      <c r="F1540" s="27" t="str">
        <f>VLOOKUP(A1540,Table7[#All],5,0)</f>
        <v>No</v>
      </c>
      <c r="G1540" s="27" t="str">
        <f>VLOOKUP(A1540,Table7[#All],6,0)</f>
        <v>No</v>
      </c>
      <c r="H1540" s="27">
        <f>VLOOKUP(A1540,'Medical Examination'!A1539:M3874,11,0)</f>
        <v>0</v>
      </c>
      <c r="I1540" s="27" t="str">
        <f>VLOOKUP(A1540,'Medical Examination'!A1539:M3874,10,0)</f>
        <v>No</v>
      </c>
      <c r="J1540" s="27" t="str">
        <f>VLOOKUP(A1540,'Medical Examination'!A1539:M3874,12,0)</f>
        <v>Overweight</v>
      </c>
      <c r="K1540" s="27" t="str">
        <f>VLOOKUP(A1540,'Medical Examination'!A1539:M3874,13,0)</f>
        <v>Normal</v>
      </c>
      <c r="L1540" s="27" t="str">
        <f>VLOOKUP(A1540,'Hospitalisation Details'!A369:R2712,17,0)</f>
        <v>6-Jun-1990</v>
      </c>
      <c r="M1540" s="28">
        <f>VLOOKUP(A1540,'Hospitalisation Details'!$A$1:$R$2344,6,0)</f>
        <v>6639.3</v>
      </c>
      <c r="N1540" s="27" t="str">
        <f>VLOOKUP(A1540,'Hospitalisation Details'!$A$1:$R$2344,14,0)</f>
        <v>tier - 2</v>
      </c>
      <c r="O1540" s="27" t="str">
        <f>VLOOKUP(A1540,'Hospitalisation Details'!$A$1:$R$2344,15,0)</f>
        <v>tier - 2</v>
      </c>
      <c r="P1540" s="27" t="str">
        <f>VLOOKUP(A1540,'Hospitalisation Details'!$A$1:$R$2344,16,0)</f>
        <v>R1021</v>
      </c>
      <c r="Q1540" s="38">
        <f>VLOOKUP(A1540,'Hospitalisation Details'!$A$1:$R$2344,18,0)</f>
        <v>33.006120148172009</v>
      </c>
    </row>
    <row r="1541" spans="1:17" x14ac:dyDescent="0.25">
      <c r="A1541" s="27" t="s">
        <v>3080</v>
      </c>
      <c r="B1541" s="27" t="str">
        <f>VLOOKUP(A1541,'Customer Name'!A1540:E3875,4,0)</f>
        <v>Yoshie</v>
      </c>
      <c r="C1541" s="27">
        <f>VLOOKUP(A1541,Table7[#All],2,0)</f>
        <v>41.42</v>
      </c>
      <c r="D1541" s="27">
        <f>VLOOKUP(A1541,Table7[#All],3,0)</f>
        <v>5.17</v>
      </c>
      <c r="E1541" s="27" t="str">
        <f>VLOOKUP(A1541,Table7[#All],4,0)</f>
        <v>No</v>
      </c>
      <c r="F1541" s="27" t="str">
        <f>VLOOKUP(A1541,Table7[#All],5,0)</f>
        <v>No</v>
      </c>
      <c r="G1541" s="27" t="str">
        <f>VLOOKUP(A1541,Table7[#All],6,0)</f>
        <v>Yes</v>
      </c>
      <c r="H1541" s="27">
        <f>VLOOKUP(A1541,'Medical Examination'!A1540:M3875,11,0)</f>
        <v>1</v>
      </c>
      <c r="I1541" s="27" t="str">
        <f>VLOOKUP(A1541,'Medical Examination'!A1540:M3875,10,0)</f>
        <v>No</v>
      </c>
      <c r="J1541" s="27" t="str">
        <f>VLOOKUP(A1541,'Medical Examination'!A1540:M3875,12,0)</f>
        <v>Obesity</v>
      </c>
      <c r="K1541" s="27" t="str">
        <f>VLOOKUP(A1541,'Medical Examination'!A1540:M3875,13,0)</f>
        <v>Normal</v>
      </c>
      <c r="L1541" s="27" t="str">
        <f>VLOOKUP(A1541,'Hospitalisation Details'!A370:R2713,17,0)</f>
        <v>4-Sep-2003</v>
      </c>
      <c r="M1541" s="28">
        <f>VLOOKUP(A1541,'Hospitalisation Details'!$A$1:$R$2344,6,0)</f>
        <v>6638.16</v>
      </c>
      <c r="N1541" s="27" t="str">
        <f>VLOOKUP(A1541,'Hospitalisation Details'!$A$1:$R$2344,14,0)</f>
        <v>tier - 2</v>
      </c>
      <c r="O1541" s="27" t="str">
        <f>VLOOKUP(A1541,'Hospitalisation Details'!$A$1:$R$2344,15,0)</f>
        <v>tier - 1</v>
      </c>
      <c r="P1541" s="27" t="str">
        <f>VLOOKUP(A1541,'Hospitalisation Details'!$A$1:$R$2344,16,0)</f>
        <v>R1012</v>
      </c>
      <c r="Q1541" s="38">
        <f>VLOOKUP(A1541,'Hospitalisation Details'!$A$1:$R$2344,18,0)</f>
        <v>19.759713168187744</v>
      </c>
    </row>
    <row r="1542" spans="1:17" x14ac:dyDescent="0.25">
      <c r="A1542" s="27" t="s">
        <v>3082</v>
      </c>
      <c r="B1542" s="27" t="str">
        <f>VLOOKUP(A1542,'Customer Name'!A1541:E3876,4,0)</f>
        <v>Lauren A</v>
      </c>
      <c r="C1542" s="27">
        <f>VLOOKUP(A1542,Table7[#All],2,0)</f>
        <v>20.69</v>
      </c>
      <c r="D1542" s="27">
        <f>VLOOKUP(A1542,Table7[#All],3,0)</f>
        <v>6.93</v>
      </c>
      <c r="E1542" s="27" t="str">
        <f>VLOOKUP(A1542,Table7[#All],4,0)</f>
        <v>No</v>
      </c>
      <c r="F1542" s="27" t="str">
        <f>VLOOKUP(A1542,Table7[#All],5,0)</f>
        <v>No</v>
      </c>
      <c r="G1542" s="27" t="str">
        <f>VLOOKUP(A1542,Table7[#All],6,0)</f>
        <v>No</v>
      </c>
      <c r="H1542" s="27">
        <f>VLOOKUP(A1542,'Medical Examination'!A1541:M3876,11,0)</f>
        <v>2</v>
      </c>
      <c r="I1542" s="27" t="str">
        <f>VLOOKUP(A1542,'Medical Examination'!A1541:M3876,10,0)</f>
        <v>No</v>
      </c>
      <c r="J1542" s="27" t="str">
        <f>VLOOKUP(A1542,'Medical Examination'!A1541:M3876,12,0)</f>
        <v>Normal Weight</v>
      </c>
      <c r="K1542" s="27" t="str">
        <f>VLOOKUP(A1542,'Medical Examination'!A1541:M3876,13,0)</f>
        <v>Diabetes</v>
      </c>
      <c r="L1542" s="27" t="str">
        <f>VLOOKUP(A1542,'Hospitalisation Details'!A371:R2714,17,0)</f>
        <v>29-Aug-1973</v>
      </c>
      <c r="M1542" s="28">
        <f>VLOOKUP(A1542,'Hospitalisation Details'!$A$1:$R$2344,6,0)</f>
        <v>6630.31</v>
      </c>
      <c r="N1542" s="27" t="str">
        <f>VLOOKUP(A1542,'Hospitalisation Details'!$A$1:$R$2344,14,0)</f>
        <v>tier - 2</v>
      </c>
      <c r="O1542" s="27" t="str">
        <f>VLOOKUP(A1542,'Hospitalisation Details'!$A$1:$R$2344,15,0)</f>
        <v>tier - 1</v>
      </c>
      <c r="P1542" s="27" t="str">
        <f>VLOOKUP(A1542,'Hospitalisation Details'!$A$1:$R$2344,16,0)</f>
        <v>R1013</v>
      </c>
      <c r="Q1542" s="38">
        <f>VLOOKUP(A1542,'Hospitalisation Details'!$A$1:$R$2344,18,0)</f>
        <v>49.776131422129168</v>
      </c>
    </row>
    <row r="1543" spans="1:17" x14ac:dyDescent="0.25">
      <c r="A1543" s="27" t="s">
        <v>3084</v>
      </c>
      <c r="B1543" s="27" t="str">
        <f>VLOOKUP(A1543,'Customer Name'!A1542:E3877,4,0)</f>
        <v>Mason D.</v>
      </c>
      <c r="C1543" s="27">
        <f>VLOOKUP(A1543,Table7[#All],2,0)</f>
        <v>41.23</v>
      </c>
      <c r="D1543" s="27">
        <f>VLOOKUP(A1543,Table7[#All],3,0)</f>
        <v>4.24</v>
      </c>
      <c r="E1543" s="27" t="str">
        <f>VLOOKUP(A1543,Table7[#All],4,0)</f>
        <v>No</v>
      </c>
      <c r="F1543" s="27" t="str">
        <f>VLOOKUP(A1543,Table7[#All],5,0)</f>
        <v>No</v>
      </c>
      <c r="G1543" s="27" t="str">
        <f>VLOOKUP(A1543,Table7[#All],6,0)</f>
        <v>No</v>
      </c>
      <c r="H1543" s="27">
        <f>VLOOKUP(A1543,'Medical Examination'!A1542:M3877,11,0)</f>
        <v>0</v>
      </c>
      <c r="I1543" s="27" t="str">
        <f>VLOOKUP(A1543,'Medical Examination'!A1542:M3877,10,0)</f>
        <v>No</v>
      </c>
      <c r="J1543" s="27" t="str">
        <f>VLOOKUP(A1543,'Medical Examination'!A1542:M3877,12,0)</f>
        <v>Obesity</v>
      </c>
      <c r="K1543" s="27" t="str">
        <f>VLOOKUP(A1543,'Medical Examination'!A1542:M3877,13,0)</f>
        <v>Normal</v>
      </c>
      <c r="L1543" s="27" t="str">
        <f>VLOOKUP(A1543,'Hospitalisation Details'!A372:R2715,17,0)</f>
        <v>28-Aug-1982</v>
      </c>
      <c r="M1543" s="28">
        <f>VLOOKUP(A1543,'Hospitalisation Details'!$A$1:$R$2344,6,0)</f>
        <v>6610.11</v>
      </c>
      <c r="N1543" s="27" t="str">
        <f>VLOOKUP(A1543,'Hospitalisation Details'!$A$1:$R$2344,14,0)</f>
        <v>tier - 3</v>
      </c>
      <c r="O1543" s="27" t="str">
        <f>VLOOKUP(A1543,'Hospitalisation Details'!$A$1:$R$2344,15,0)</f>
        <v>tier - 2</v>
      </c>
      <c r="P1543" s="27" t="str">
        <f>VLOOKUP(A1543,'Hospitalisation Details'!$A$1:$R$2344,16,0)</f>
        <v>R1015</v>
      </c>
      <c r="Q1543" s="38">
        <f>VLOOKUP(A1543,'Hospitalisation Details'!$A$1:$R$2344,18,0)</f>
        <v>40.778878748370275</v>
      </c>
    </row>
    <row r="1544" spans="1:17" x14ac:dyDescent="0.25">
      <c r="A1544" s="27" t="s">
        <v>3086</v>
      </c>
      <c r="B1544" s="27" t="str">
        <f>VLOOKUP(A1544,'Customer Name'!A1543:E3878,4,0)</f>
        <v>Ryan</v>
      </c>
      <c r="C1544" s="27">
        <f>VLOOKUP(A1544,Table7[#All],2,0)</f>
        <v>29.9</v>
      </c>
      <c r="D1544" s="27">
        <f>VLOOKUP(A1544,Table7[#All],3,0)</f>
        <v>5.91</v>
      </c>
      <c r="E1544" s="27" t="str">
        <f>VLOOKUP(A1544,Table7[#All],4,0)</f>
        <v>No</v>
      </c>
      <c r="F1544" s="27" t="str">
        <f>VLOOKUP(A1544,Table7[#All],5,0)</f>
        <v>No</v>
      </c>
      <c r="G1544" s="27" t="str">
        <f>VLOOKUP(A1544,Table7[#All],6,0)</f>
        <v>No</v>
      </c>
      <c r="H1544" s="27">
        <f>VLOOKUP(A1544,'Medical Examination'!A1543:M3878,11,0)</f>
        <v>0</v>
      </c>
      <c r="I1544" s="27" t="str">
        <f>VLOOKUP(A1544,'Medical Examination'!A1543:M3878,10,0)</f>
        <v>No</v>
      </c>
      <c r="J1544" s="27" t="str">
        <f>VLOOKUP(A1544,'Medical Examination'!A1543:M3878,12,0)</f>
        <v>Overweight</v>
      </c>
      <c r="K1544" s="27" t="str">
        <f>VLOOKUP(A1544,'Medical Examination'!A1543:M3878,13,0)</f>
        <v>Prediabetes</v>
      </c>
      <c r="L1544" s="27" t="str">
        <f>VLOOKUP(A1544,'Hospitalisation Details'!A373:R2716,17,0)</f>
        <v>7-Nov-1982</v>
      </c>
      <c r="M1544" s="28">
        <f>VLOOKUP(A1544,'Hospitalisation Details'!$A$1:$R$2344,6,0)</f>
        <v>6600.36</v>
      </c>
      <c r="N1544" s="27" t="str">
        <f>VLOOKUP(A1544,'Hospitalisation Details'!$A$1:$R$2344,14,0)</f>
        <v>tier - 2</v>
      </c>
      <c r="O1544" s="27" t="str">
        <f>VLOOKUP(A1544,'Hospitalisation Details'!$A$1:$R$2344,15,0)</f>
        <v>tier - 3</v>
      </c>
      <c r="P1544" s="27" t="str">
        <f>VLOOKUP(A1544,'Hospitalisation Details'!$A$1:$R$2344,16,0)</f>
        <v>R1011</v>
      </c>
      <c r="Q1544" s="38">
        <f>VLOOKUP(A1544,'Hospitalisation Details'!$A$1:$R$2344,18,0)</f>
        <v>40.584485006518904</v>
      </c>
    </row>
    <row r="1545" spans="1:17" x14ac:dyDescent="0.25">
      <c r="A1545" s="27" t="s">
        <v>3088</v>
      </c>
      <c r="B1545" s="27" t="str">
        <f>VLOOKUP(A1545,'Customer Name'!A1544:E3879,4,0)</f>
        <v>Arturo</v>
      </c>
      <c r="C1545" s="27">
        <f>VLOOKUP(A1545,Table7[#All],2,0)</f>
        <v>34.104999999999997</v>
      </c>
      <c r="D1545" s="27">
        <f>VLOOKUP(A1545,Table7[#All],3,0)</f>
        <v>5.93</v>
      </c>
      <c r="E1545" s="27" t="str">
        <f>VLOOKUP(A1545,Table7[#All],4,0)</f>
        <v>No</v>
      </c>
      <c r="F1545" s="27" t="str">
        <f>VLOOKUP(A1545,Table7[#All],5,0)</f>
        <v>No</v>
      </c>
      <c r="G1545" s="27" t="str">
        <f>VLOOKUP(A1545,Table7[#All],6,0)</f>
        <v>No</v>
      </c>
      <c r="H1545" s="27">
        <f>VLOOKUP(A1545,'Medical Examination'!A1544:M3879,11,0)</f>
        <v>0</v>
      </c>
      <c r="I1545" s="27" t="str">
        <f>VLOOKUP(A1545,'Medical Examination'!A1544:M3879,10,0)</f>
        <v>No</v>
      </c>
      <c r="J1545" s="27" t="str">
        <f>VLOOKUP(A1545,'Medical Examination'!A1544:M3879,12,0)</f>
        <v>Obesity</v>
      </c>
      <c r="K1545" s="27" t="str">
        <f>VLOOKUP(A1545,'Medical Examination'!A1544:M3879,13,0)</f>
        <v>Prediabetes</v>
      </c>
      <c r="L1545" s="27" t="str">
        <f>VLOOKUP(A1545,'Hospitalisation Details'!A374:R2717,17,0)</f>
        <v>29-Dec-1982</v>
      </c>
      <c r="M1545" s="28">
        <f>VLOOKUP(A1545,'Hospitalisation Details'!$A$1:$R$2344,6,0)</f>
        <v>6600.21</v>
      </c>
      <c r="N1545" s="27" t="str">
        <f>VLOOKUP(A1545,'Hospitalisation Details'!$A$1:$R$2344,14,0)</f>
        <v>tier - 3</v>
      </c>
      <c r="O1545" s="27" t="str">
        <f>VLOOKUP(A1545,'Hospitalisation Details'!$A$1:$R$2344,15,0)</f>
        <v>tier - 2</v>
      </c>
      <c r="P1545" s="27" t="str">
        <f>VLOOKUP(A1545,'Hospitalisation Details'!$A$1:$R$2344,16,0)</f>
        <v>R1016</v>
      </c>
      <c r="Q1545" s="38">
        <f>VLOOKUP(A1545,'Hospitalisation Details'!$A$1:$R$2344,18,0)</f>
        <v>40.442112125162971</v>
      </c>
    </row>
    <row r="1546" spans="1:17" x14ac:dyDescent="0.25">
      <c r="A1546" s="27" t="s">
        <v>3090</v>
      </c>
      <c r="B1546" s="27" t="str">
        <f>VLOOKUP(A1546,'Customer Name'!A1545:E3880,4,0)</f>
        <v>Jake</v>
      </c>
      <c r="C1546" s="27">
        <f>VLOOKUP(A1546,Table7[#All],2,0)</f>
        <v>24.97</v>
      </c>
      <c r="D1546" s="27">
        <f>VLOOKUP(A1546,Table7[#All],3,0)</f>
        <v>5.66</v>
      </c>
      <c r="E1546" s="27" t="str">
        <f>VLOOKUP(A1546,Table7[#All],4,0)</f>
        <v>No</v>
      </c>
      <c r="F1546" s="27" t="str">
        <f>VLOOKUP(A1546,Table7[#All],5,0)</f>
        <v>No</v>
      </c>
      <c r="G1546" s="27" t="str">
        <f>VLOOKUP(A1546,Table7[#All],6,0)</f>
        <v>No</v>
      </c>
      <c r="H1546" s="27">
        <f>VLOOKUP(A1546,'Medical Examination'!A1545:M3880,11,0)</f>
        <v>0</v>
      </c>
      <c r="I1546" s="27" t="str">
        <f>VLOOKUP(A1546,'Medical Examination'!A1545:M3880,10,0)</f>
        <v>No</v>
      </c>
      <c r="J1546" s="27" t="str">
        <f>VLOOKUP(A1546,'Medical Examination'!A1545:M3880,12,0)</f>
        <v>Normal Weight</v>
      </c>
      <c r="K1546" s="27" t="str">
        <f>VLOOKUP(A1546,'Medical Examination'!A1545:M3880,13,0)</f>
        <v>Normal</v>
      </c>
      <c r="L1546" s="27" t="str">
        <f>VLOOKUP(A1546,'Hospitalisation Details'!A375:R2718,17,0)</f>
        <v>22-Nov-1982</v>
      </c>
      <c r="M1546" s="28">
        <f>VLOOKUP(A1546,'Hospitalisation Details'!$A$1:$R$2344,6,0)</f>
        <v>6593.51</v>
      </c>
      <c r="N1546" s="27" t="str">
        <f>VLOOKUP(A1546,'Hospitalisation Details'!$A$1:$R$2344,14,0)</f>
        <v>tier - 2</v>
      </c>
      <c r="O1546" s="27" t="str">
        <f>VLOOKUP(A1546,'Hospitalisation Details'!$A$1:$R$2344,15,0)</f>
        <v>tier - 1</v>
      </c>
      <c r="P1546" s="27" t="str">
        <f>VLOOKUP(A1546,'Hospitalisation Details'!$A$1:$R$2344,16,0)</f>
        <v>R1013</v>
      </c>
      <c r="Q1546" s="38">
        <f>VLOOKUP(A1546,'Hospitalisation Details'!$A$1:$R$2344,18,0)</f>
        <v>40.54341590612777</v>
      </c>
    </row>
    <row r="1547" spans="1:17" x14ac:dyDescent="0.25">
      <c r="A1547" s="27" t="s">
        <v>3092</v>
      </c>
      <c r="B1547" s="27" t="str">
        <f>VLOOKUP(A1547,'Customer Name'!A1546:E3881,4,0)</f>
        <v>Sarah E</v>
      </c>
      <c r="C1547" s="27">
        <f>VLOOKUP(A1547,Table7[#All],2,0)</f>
        <v>34.799999999999997</v>
      </c>
      <c r="D1547" s="27">
        <f>VLOOKUP(A1547,Table7[#All],3,0)</f>
        <v>4.1900000000000004</v>
      </c>
      <c r="E1547" s="27" t="str">
        <f>VLOOKUP(A1547,Table7[#All],4,0)</f>
        <v>No</v>
      </c>
      <c r="F1547" s="27" t="str">
        <f>VLOOKUP(A1547,Table7[#All],5,0)</f>
        <v>No</v>
      </c>
      <c r="G1547" s="27" t="str">
        <f>VLOOKUP(A1547,Table7[#All],6,0)</f>
        <v>No</v>
      </c>
      <c r="H1547" s="27">
        <f>VLOOKUP(A1547,'Medical Examination'!A1546:M3881,11,0)</f>
        <v>1</v>
      </c>
      <c r="I1547" s="27" t="str">
        <f>VLOOKUP(A1547,'Medical Examination'!A1546:M3881,10,0)</f>
        <v>No</v>
      </c>
      <c r="J1547" s="27" t="str">
        <f>VLOOKUP(A1547,'Medical Examination'!A1546:M3881,12,0)</f>
        <v>Obesity</v>
      </c>
      <c r="K1547" s="27" t="str">
        <f>VLOOKUP(A1547,'Medical Examination'!A1546:M3881,13,0)</f>
        <v>Normal</v>
      </c>
      <c r="L1547" s="27" t="str">
        <f>VLOOKUP(A1547,'Hospitalisation Details'!A376:R2719,17,0)</f>
        <v>5-Oct-1984</v>
      </c>
      <c r="M1547" s="28">
        <f>VLOOKUP(A1547,'Hospitalisation Details'!$A$1:$R$2344,6,0)</f>
        <v>6571.54</v>
      </c>
      <c r="N1547" s="27" t="str">
        <f>VLOOKUP(A1547,'Hospitalisation Details'!$A$1:$R$2344,14,0)</f>
        <v>tier - 2</v>
      </c>
      <c r="O1547" s="27" t="str">
        <f>VLOOKUP(A1547,'Hospitalisation Details'!$A$1:$R$2344,15,0)</f>
        <v>tier - 3</v>
      </c>
      <c r="P1547" s="27" t="str">
        <f>VLOOKUP(A1547,'Hospitalisation Details'!$A$1:$R$2344,16,0)</f>
        <v>R1011</v>
      </c>
      <c r="Q1547" s="38">
        <f>VLOOKUP(A1547,'Hospitalisation Details'!$A$1:$R$2344,18,0)</f>
        <v>38.672142368240934</v>
      </c>
    </row>
    <row r="1548" spans="1:17" x14ac:dyDescent="0.25">
      <c r="A1548" s="27" t="s">
        <v>3094</v>
      </c>
      <c r="B1548" s="27" t="str">
        <f>VLOOKUP(A1548,'Customer Name'!A1547:E3882,4,0)</f>
        <v>Alison L.</v>
      </c>
      <c r="C1548" s="27">
        <f>VLOOKUP(A1548,Table7[#All],2,0)</f>
        <v>32.965000000000003</v>
      </c>
      <c r="D1548" s="27">
        <f>VLOOKUP(A1548,Table7[#All],3,0)</f>
        <v>9.2100000000000009</v>
      </c>
      <c r="E1548" s="27" t="str">
        <f>VLOOKUP(A1548,Table7[#All],4,0)</f>
        <v>yes</v>
      </c>
      <c r="F1548" s="27" t="str">
        <f>VLOOKUP(A1548,Table7[#All],5,0)</f>
        <v>No</v>
      </c>
      <c r="G1548" s="27" t="str">
        <f>VLOOKUP(A1548,Table7[#All],6,0)</f>
        <v>No</v>
      </c>
      <c r="H1548" s="27">
        <f>VLOOKUP(A1548,'Medical Examination'!A1547:M3882,11,0)</f>
        <v>0</v>
      </c>
      <c r="I1548" s="27" t="str">
        <f>VLOOKUP(A1548,'Medical Examination'!A1547:M3882,10,0)</f>
        <v>No</v>
      </c>
      <c r="J1548" s="27" t="str">
        <f>VLOOKUP(A1548,'Medical Examination'!A1547:M3882,12,0)</f>
        <v>Obesity</v>
      </c>
      <c r="K1548" s="27" t="str">
        <f>VLOOKUP(A1548,'Medical Examination'!A1547:M3882,13,0)</f>
        <v>Diabetes</v>
      </c>
      <c r="L1548" s="27" t="str">
        <f>VLOOKUP(A1548,'Hospitalisation Details'!A377:R2720,17,0)</f>
        <v>20-Jul-1981</v>
      </c>
      <c r="M1548" s="28">
        <f>VLOOKUP(A1548,'Hospitalisation Details'!$A$1:$R$2344,6,0)</f>
        <v>6571.02</v>
      </c>
      <c r="N1548" s="27" t="str">
        <f>VLOOKUP(A1548,'Hospitalisation Details'!$A$1:$R$2344,14,0)</f>
        <v>tier - 2</v>
      </c>
      <c r="O1548" s="27" t="str">
        <f>VLOOKUP(A1548,'Hospitalisation Details'!$A$1:$R$2344,15,0)</f>
        <v>tier - 1</v>
      </c>
      <c r="P1548" s="27" t="str">
        <f>VLOOKUP(A1548,'Hospitalisation Details'!$A$1:$R$2344,16,0)</f>
        <v>R1012</v>
      </c>
      <c r="Q1548" s="38">
        <f>VLOOKUP(A1548,'Hospitalisation Details'!$A$1:$R$2344,18,0)</f>
        <v>41.885641515440945</v>
      </c>
    </row>
    <row r="1549" spans="1:17" x14ac:dyDescent="0.25">
      <c r="A1549" s="27" t="s">
        <v>3096</v>
      </c>
      <c r="B1549" s="27" t="str">
        <f>VLOOKUP(A1549,'Customer Name'!A1548:E3883,4,0)</f>
        <v>Karen A.</v>
      </c>
      <c r="C1549" s="27">
        <f>VLOOKUP(A1549,Table7[#All],2,0)</f>
        <v>27.265000000000001</v>
      </c>
      <c r="D1549" s="27">
        <f>VLOOKUP(A1549,Table7[#All],3,0)</f>
        <v>5.51</v>
      </c>
      <c r="E1549" s="27" t="str">
        <f>VLOOKUP(A1549,Table7[#All],4,0)</f>
        <v>No</v>
      </c>
      <c r="F1549" s="27" t="str">
        <f>VLOOKUP(A1549,Table7[#All],5,0)</f>
        <v>No</v>
      </c>
      <c r="G1549" s="27" t="str">
        <f>VLOOKUP(A1549,Table7[#All],6,0)</f>
        <v>No</v>
      </c>
      <c r="H1549" s="27">
        <f>VLOOKUP(A1549,'Medical Examination'!A1548:M3883,11,0)</f>
        <v>1</v>
      </c>
      <c r="I1549" s="27" t="str">
        <f>VLOOKUP(A1549,'Medical Examination'!A1548:M3883,10,0)</f>
        <v>No</v>
      </c>
      <c r="J1549" s="27" t="str">
        <f>VLOOKUP(A1549,'Medical Examination'!A1548:M3883,12,0)</f>
        <v>Overweight</v>
      </c>
      <c r="K1549" s="27" t="str">
        <f>VLOOKUP(A1549,'Medical Examination'!A1548:M3883,13,0)</f>
        <v>Normal</v>
      </c>
      <c r="L1549" s="27" t="str">
        <f>VLOOKUP(A1549,'Hospitalisation Details'!A378:R2721,17,0)</f>
        <v>20-Sep-1984</v>
      </c>
      <c r="M1549" s="28">
        <f>VLOOKUP(A1549,'Hospitalisation Details'!$A$1:$R$2344,6,0)</f>
        <v>6555.07</v>
      </c>
      <c r="N1549" s="27" t="str">
        <f>VLOOKUP(A1549,'Hospitalisation Details'!$A$1:$R$2344,14,0)</f>
        <v>tier - 2</v>
      </c>
      <c r="O1549" s="27" t="str">
        <f>VLOOKUP(A1549,'Hospitalisation Details'!$A$1:$R$2344,15,0)</f>
        <v>tier - 2</v>
      </c>
      <c r="P1549" s="27" t="str">
        <f>VLOOKUP(A1549,'Hospitalisation Details'!$A$1:$R$2344,16,0)</f>
        <v>R1024</v>
      </c>
      <c r="Q1549" s="38">
        <f>VLOOKUP(A1549,'Hospitalisation Details'!$A$1:$R$2344,18,0)</f>
        <v>38.713210130047912</v>
      </c>
    </row>
    <row r="1550" spans="1:17" x14ac:dyDescent="0.25">
      <c r="A1550" s="27" t="s">
        <v>3098</v>
      </c>
      <c r="B1550" s="27" t="str">
        <f>VLOOKUP(A1550,'Customer Name'!A1549:E3884,4,0)</f>
        <v>Thomas R. Jr.</v>
      </c>
      <c r="C1550" s="27">
        <f>VLOOKUP(A1550,Table7[#All],2,0)</f>
        <v>17.059999999999999</v>
      </c>
      <c r="D1550" s="27">
        <f>VLOOKUP(A1550,Table7[#All],3,0)</f>
        <v>8.5</v>
      </c>
      <c r="E1550" s="27" t="str">
        <f>VLOOKUP(A1550,Table7[#All],4,0)</f>
        <v>No</v>
      </c>
      <c r="F1550" s="27" t="str">
        <f>VLOOKUP(A1550,Table7[#All],5,0)</f>
        <v>No</v>
      </c>
      <c r="G1550" s="27" t="str">
        <f>VLOOKUP(A1550,Table7[#All],6,0)</f>
        <v>No</v>
      </c>
      <c r="H1550" s="27">
        <f>VLOOKUP(A1550,'Medical Examination'!A1549:M3884,11,0)</f>
        <v>0</v>
      </c>
      <c r="I1550" s="27" t="str">
        <f>VLOOKUP(A1550,'Medical Examination'!A1549:M3884,10,0)</f>
        <v>No</v>
      </c>
      <c r="J1550" s="27" t="str">
        <f>VLOOKUP(A1550,'Medical Examination'!A1549:M3884,12,0)</f>
        <v>Underweight</v>
      </c>
      <c r="K1550" s="27" t="str">
        <f>VLOOKUP(A1550,'Medical Examination'!A1549:M3884,13,0)</f>
        <v>Diabetes</v>
      </c>
      <c r="L1550" s="27" t="str">
        <f>VLOOKUP(A1550,'Hospitalisation Details'!A379:R2722,17,0)</f>
        <v>11-Dec-1968</v>
      </c>
      <c r="M1550" s="28">
        <f>VLOOKUP(A1550,'Hospitalisation Details'!$A$1:$R$2344,6,0)</f>
        <v>6552.01</v>
      </c>
      <c r="N1550" s="27" t="str">
        <f>VLOOKUP(A1550,'Hospitalisation Details'!$A$1:$R$2344,14,0)</f>
        <v>tier - 3</v>
      </c>
      <c r="O1550" s="27" t="str">
        <f>VLOOKUP(A1550,'Hospitalisation Details'!$A$1:$R$2344,15,0)</f>
        <v>tier - 2</v>
      </c>
      <c r="P1550" s="27" t="str">
        <f>VLOOKUP(A1550,'Hospitalisation Details'!$A$1:$R$2344,16,0)</f>
        <v>R1013</v>
      </c>
      <c r="Q1550" s="38">
        <f>VLOOKUP(A1550,'Hospitalisation Details'!$A$1:$R$2344,18,0)</f>
        <v>54.488706365503077</v>
      </c>
    </row>
    <row r="1551" spans="1:17" x14ac:dyDescent="0.25">
      <c r="A1551" s="27" t="s">
        <v>3100</v>
      </c>
      <c r="B1551" s="27" t="str">
        <f>VLOOKUP(A1551,'Customer Name'!A1550:E3885,4,0)</f>
        <v>Stephanie W.</v>
      </c>
      <c r="C1551" s="27">
        <f>VLOOKUP(A1551,Table7[#All],2,0)</f>
        <v>36.29</v>
      </c>
      <c r="D1551" s="27">
        <f>VLOOKUP(A1551,Table7[#All],3,0)</f>
        <v>6.23</v>
      </c>
      <c r="E1551" s="27" t="str">
        <f>VLOOKUP(A1551,Table7[#All],4,0)</f>
        <v>No</v>
      </c>
      <c r="F1551" s="27" t="str">
        <f>VLOOKUP(A1551,Table7[#All],5,0)</f>
        <v>No</v>
      </c>
      <c r="G1551" s="27" t="str">
        <f>VLOOKUP(A1551,Table7[#All],6,0)</f>
        <v>No</v>
      </c>
      <c r="H1551" s="27">
        <f>VLOOKUP(A1551,'Medical Examination'!A1550:M3885,11,0)</f>
        <v>0</v>
      </c>
      <c r="I1551" s="27" t="str">
        <f>VLOOKUP(A1551,'Medical Examination'!A1550:M3885,10,0)</f>
        <v>No</v>
      </c>
      <c r="J1551" s="27" t="str">
        <f>VLOOKUP(A1551,'Medical Examination'!A1550:M3885,12,0)</f>
        <v>Obesity</v>
      </c>
      <c r="K1551" s="27" t="str">
        <f>VLOOKUP(A1551,'Medical Examination'!A1550:M3885,13,0)</f>
        <v>Prediabetes</v>
      </c>
      <c r="L1551" s="27" t="str">
        <f>VLOOKUP(A1551,'Hospitalisation Details'!A380:R2723,17,0)</f>
        <v>6-Aug-1989</v>
      </c>
      <c r="M1551" s="28">
        <f>VLOOKUP(A1551,'Hospitalisation Details'!$A$1:$R$2344,6,0)</f>
        <v>6551.75</v>
      </c>
      <c r="N1551" s="27" t="str">
        <f>VLOOKUP(A1551,'Hospitalisation Details'!$A$1:$R$2344,14,0)</f>
        <v>tier - 2</v>
      </c>
      <c r="O1551" s="27" t="str">
        <f>VLOOKUP(A1551,'Hospitalisation Details'!$A$1:$R$2344,15,0)</f>
        <v>tier - 2</v>
      </c>
      <c r="P1551" s="27" t="str">
        <f>VLOOKUP(A1551,'Hospitalisation Details'!$A$1:$R$2344,16,0)</f>
        <v>R1024</v>
      </c>
      <c r="Q1551" s="38">
        <f>VLOOKUP(A1551,'Hospitalisation Details'!$A$1:$R$2344,18,0)</f>
        <v>33.839083157318314</v>
      </c>
    </row>
    <row r="1552" spans="1:17" x14ac:dyDescent="0.25">
      <c r="A1552" s="27" t="s">
        <v>3102</v>
      </c>
      <c r="B1552" s="27" t="str">
        <f>VLOOKUP(A1552,'Customer Name'!A1551:E3886,4,0)</f>
        <v>Ezra</v>
      </c>
      <c r="C1552" s="27">
        <f>VLOOKUP(A1552,Table7[#All],2,0)</f>
        <v>28.594999999999999</v>
      </c>
      <c r="D1552" s="27">
        <f>VLOOKUP(A1552,Table7[#All],3,0)</f>
        <v>8.5299999999999994</v>
      </c>
      <c r="E1552" s="27" t="str">
        <f>VLOOKUP(A1552,Table7[#All],4,0)</f>
        <v>yes</v>
      </c>
      <c r="F1552" s="27" t="str">
        <f>VLOOKUP(A1552,Table7[#All],5,0)</f>
        <v>No</v>
      </c>
      <c r="G1552" s="27" t="str">
        <f>VLOOKUP(A1552,Table7[#All],6,0)</f>
        <v>No</v>
      </c>
      <c r="H1552" s="27">
        <f>VLOOKUP(A1552,'Medical Examination'!A1551:M3886,11,0)</f>
        <v>1</v>
      </c>
      <c r="I1552" s="27" t="str">
        <f>VLOOKUP(A1552,'Medical Examination'!A1551:M3886,10,0)</f>
        <v>No</v>
      </c>
      <c r="J1552" s="27" t="str">
        <f>VLOOKUP(A1552,'Medical Examination'!A1551:M3886,12,0)</f>
        <v>Overweight</v>
      </c>
      <c r="K1552" s="27" t="str">
        <f>VLOOKUP(A1552,'Medical Examination'!A1551:M3886,13,0)</f>
        <v>Diabetes</v>
      </c>
      <c r="L1552" s="27" t="str">
        <f>VLOOKUP(A1552,'Hospitalisation Details'!A381:R2724,17,0)</f>
        <v>18-Dec-1986</v>
      </c>
      <c r="M1552" s="28">
        <f>VLOOKUP(A1552,'Hospitalisation Details'!$A$1:$R$2344,6,0)</f>
        <v>6548.2</v>
      </c>
      <c r="N1552" s="27" t="str">
        <f>VLOOKUP(A1552,'Hospitalisation Details'!$A$1:$R$2344,14,0)</f>
        <v>tier - 2</v>
      </c>
      <c r="O1552" s="27" t="str">
        <f>VLOOKUP(A1552,'Hospitalisation Details'!$A$1:$R$2344,15,0)</f>
        <v>tier - 3</v>
      </c>
      <c r="P1552" s="27" t="str">
        <f>VLOOKUP(A1552,'Hospitalisation Details'!$A$1:$R$2344,16,0)</f>
        <v>R1012</v>
      </c>
      <c r="Q1552" s="38">
        <f>VLOOKUP(A1552,'Hospitalisation Details'!$A$1:$R$2344,18,0)</f>
        <v>36.472224223647238</v>
      </c>
    </row>
    <row r="1553" spans="1:17" x14ac:dyDescent="0.25">
      <c r="A1553" s="27" t="s">
        <v>3104</v>
      </c>
      <c r="B1553" s="27" t="str">
        <f>VLOOKUP(A1553,'Customer Name'!A1552:E3887,4,0)</f>
        <v>Jim</v>
      </c>
      <c r="C1553" s="27">
        <f>VLOOKUP(A1553,Table7[#All],2,0)</f>
        <v>17.8</v>
      </c>
      <c r="D1553" s="27">
        <f>VLOOKUP(A1553,Table7[#All],3,0)</f>
        <v>5.75</v>
      </c>
      <c r="E1553" s="27" t="str">
        <f>VLOOKUP(A1553,Table7[#All],4,0)</f>
        <v>yes</v>
      </c>
      <c r="F1553" s="27" t="str">
        <f>VLOOKUP(A1553,Table7[#All],5,0)</f>
        <v>No</v>
      </c>
      <c r="G1553" s="27" t="str">
        <f>VLOOKUP(A1553,Table7[#All],6,0)</f>
        <v>Yes</v>
      </c>
      <c r="H1553" s="27">
        <f>VLOOKUP(A1553,'Medical Examination'!A1552:M3887,11,0)</f>
        <v>1</v>
      </c>
      <c r="I1553" s="27" t="str">
        <f>VLOOKUP(A1553,'Medical Examination'!A1552:M3887,10,0)</f>
        <v>No</v>
      </c>
      <c r="J1553" s="27" t="str">
        <f>VLOOKUP(A1553,'Medical Examination'!A1552:M3887,12,0)</f>
        <v>Underweight</v>
      </c>
      <c r="K1553" s="27" t="str">
        <f>VLOOKUP(A1553,'Medical Examination'!A1552:M3887,13,0)</f>
        <v>Prediabetes</v>
      </c>
      <c r="L1553" s="27" t="str">
        <f>VLOOKUP(A1553,'Hospitalisation Details'!A382:R2725,17,0)</f>
        <v>3-Dec-1969</v>
      </c>
      <c r="M1553" s="28">
        <f>VLOOKUP(A1553,'Hospitalisation Details'!$A$1:$R$2344,6,0)</f>
        <v>6546.16</v>
      </c>
      <c r="N1553" s="27" t="str">
        <f>VLOOKUP(A1553,'Hospitalisation Details'!$A$1:$R$2344,14,0)</f>
        <v>tier - 2</v>
      </c>
      <c r="O1553" s="27" t="str">
        <f>VLOOKUP(A1553,'Hospitalisation Details'!$A$1:$R$2344,15,0)</f>
        <v>tier - 3</v>
      </c>
      <c r="P1553" s="27" t="str">
        <f>VLOOKUP(A1553,'Hospitalisation Details'!$A$1:$R$2344,16,0)</f>
        <v>R1013</v>
      </c>
      <c r="Q1553" s="38">
        <f>VLOOKUP(A1553,'Hospitalisation Details'!$A$1:$R$2344,18,0)</f>
        <v>53.513291517323772</v>
      </c>
    </row>
    <row r="1554" spans="1:17" x14ac:dyDescent="0.25">
      <c r="A1554" s="27" t="s">
        <v>3106</v>
      </c>
      <c r="B1554" s="27" t="str">
        <f>VLOOKUP(A1554,'Customer Name'!A1553:E3888,4,0)</f>
        <v>Ari L.</v>
      </c>
      <c r="C1554" s="27">
        <f>VLOOKUP(A1554,Table7[#All],2,0)</f>
        <v>21.4</v>
      </c>
      <c r="D1554" s="27">
        <f>VLOOKUP(A1554,Table7[#All],3,0)</f>
        <v>5.6</v>
      </c>
      <c r="E1554" s="27" t="str">
        <f>VLOOKUP(A1554,Table7[#All],4,0)</f>
        <v>No</v>
      </c>
      <c r="F1554" s="27" t="str">
        <f>VLOOKUP(A1554,Table7[#All],5,0)</f>
        <v>No</v>
      </c>
      <c r="G1554" s="27" t="str">
        <f>VLOOKUP(A1554,Table7[#All],6,0)</f>
        <v>No</v>
      </c>
      <c r="H1554" s="27">
        <f>VLOOKUP(A1554,'Medical Examination'!A1553:M3888,11,0)</f>
        <v>0</v>
      </c>
      <c r="I1554" s="27" t="str">
        <f>VLOOKUP(A1554,'Medical Examination'!A1553:M3888,10,0)</f>
        <v>No</v>
      </c>
      <c r="J1554" s="27" t="str">
        <f>VLOOKUP(A1554,'Medical Examination'!A1553:M3888,12,0)</f>
        <v>Normal Weight</v>
      </c>
      <c r="K1554" s="27" t="str">
        <f>VLOOKUP(A1554,'Medical Examination'!A1553:M3888,13,0)</f>
        <v>Normal</v>
      </c>
      <c r="L1554" s="27" t="str">
        <f>VLOOKUP(A1554,'Hospitalisation Details'!A383:R2726,17,0)</f>
        <v>2-Oct-1982</v>
      </c>
      <c r="M1554" s="28">
        <f>VLOOKUP(A1554,'Hospitalisation Details'!$A$1:$R$2344,6,0)</f>
        <v>6536.68</v>
      </c>
      <c r="N1554" s="27" t="str">
        <f>VLOOKUP(A1554,'Hospitalisation Details'!$A$1:$R$2344,14,0)</f>
        <v>tier - 2</v>
      </c>
      <c r="O1554" s="27" t="str">
        <f>VLOOKUP(A1554,'Hospitalisation Details'!$A$1:$R$2344,15,0)</f>
        <v>tier - 2</v>
      </c>
      <c r="P1554" s="27" t="str">
        <f>VLOOKUP(A1554,'Hospitalisation Details'!$A$1:$R$2344,16,0)</f>
        <v>R1012</v>
      </c>
      <c r="Q1554" s="38">
        <f>VLOOKUP(A1554,'Hospitalisation Details'!$A$1:$R$2344,18,0)</f>
        <v>40.683050847457629</v>
      </c>
    </row>
    <row r="1555" spans="1:17" x14ac:dyDescent="0.25">
      <c r="A1555" s="27" t="s">
        <v>3108</v>
      </c>
      <c r="B1555" s="27" t="str">
        <f>VLOOKUP(A1555,'Customer Name'!A1554:E3889,4,0)</f>
        <v>Fanny</v>
      </c>
      <c r="C1555" s="27">
        <f>VLOOKUP(A1555,Table7[#All],2,0)</f>
        <v>23.01</v>
      </c>
      <c r="D1555" s="27">
        <f>VLOOKUP(A1555,Table7[#All],3,0)</f>
        <v>4.68</v>
      </c>
      <c r="E1555" s="27" t="str">
        <f>VLOOKUP(A1555,Table7[#All],4,0)</f>
        <v>No</v>
      </c>
      <c r="F1555" s="27" t="str">
        <f>VLOOKUP(A1555,Table7[#All],5,0)</f>
        <v>No</v>
      </c>
      <c r="G1555" s="27" t="str">
        <f>VLOOKUP(A1555,Table7[#All],6,0)</f>
        <v>No</v>
      </c>
      <c r="H1555" s="27">
        <f>VLOOKUP(A1555,'Medical Examination'!A1554:M3889,11,0)</f>
        <v>0</v>
      </c>
      <c r="I1555" s="27" t="str">
        <f>VLOOKUP(A1555,'Medical Examination'!A1554:M3889,10,0)</f>
        <v>No</v>
      </c>
      <c r="J1555" s="27" t="str">
        <f>VLOOKUP(A1555,'Medical Examination'!A1554:M3889,12,0)</f>
        <v>Normal Weight</v>
      </c>
      <c r="K1555" s="27" t="str">
        <f>VLOOKUP(A1555,'Medical Examination'!A1554:M3889,13,0)</f>
        <v>Normal</v>
      </c>
      <c r="L1555" s="27" t="str">
        <f>VLOOKUP(A1555,'Hospitalisation Details'!A384:R2727,17,0)</f>
        <v>12-Aug-1982</v>
      </c>
      <c r="M1555" s="28">
        <f>VLOOKUP(A1555,'Hospitalisation Details'!$A$1:$R$2344,6,0)</f>
        <v>6532.04</v>
      </c>
      <c r="N1555" s="27" t="str">
        <f>VLOOKUP(A1555,'Hospitalisation Details'!$A$1:$R$2344,14,0)</f>
        <v>tier - 2</v>
      </c>
      <c r="O1555" s="27" t="str">
        <f>VLOOKUP(A1555,'Hospitalisation Details'!$A$1:$R$2344,15,0)</f>
        <v>tier - 1</v>
      </c>
      <c r="P1555" s="27" t="str">
        <f>VLOOKUP(A1555,'Hospitalisation Details'!$A$1:$R$2344,16,0)</f>
        <v>R1013</v>
      </c>
      <c r="Q1555" s="38">
        <f>VLOOKUP(A1555,'Hospitalisation Details'!$A$1:$R$2344,18,0)</f>
        <v>40.822685788787481</v>
      </c>
    </row>
    <row r="1556" spans="1:17" x14ac:dyDescent="0.25">
      <c r="A1556" s="27" t="s">
        <v>3110</v>
      </c>
      <c r="B1556" s="27" t="str">
        <f>VLOOKUP(A1556,'Customer Name'!A1555:E3890,4,0)</f>
        <v>Heather</v>
      </c>
      <c r="C1556" s="27">
        <f>VLOOKUP(A1556,Table7[#All],2,0)</f>
        <v>19.86</v>
      </c>
      <c r="D1556" s="27">
        <f>VLOOKUP(A1556,Table7[#All],3,0)</f>
        <v>5.62</v>
      </c>
      <c r="E1556" s="27" t="str">
        <f>VLOOKUP(A1556,Table7[#All],4,0)</f>
        <v>yes</v>
      </c>
      <c r="F1556" s="27" t="str">
        <f>VLOOKUP(A1556,Table7[#All],5,0)</f>
        <v>No</v>
      </c>
      <c r="G1556" s="27" t="str">
        <f>VLOOKUP(A1556,Table7[#All],6,0)</f>
        <v>No</v>
      </c>
      <c r="H1556" s="27">
        <f>VLOOKUP(A1556,'Medical Examination'!A1555:M3890,11,0)</f>
        <v>0</v>
      </c>
      <c r="I1556" s="27" t="str">
        <f>VLOOKUP(A1556,'Medical Examination'!A1555:M3890,10,0)</f>
        <v>No</v>
      </c>
      <c r="J1556" s="27" t="str">
        <f>VLOOKUP(A1556,'Medical Examination'!A1555:M3890,12,0)</f>
        <v>Normal Weight</v>
      </c>
      <c r="K1556" s="27" t="str">
        <f>VLOOKUP(A1556,'Medical Examination'!A1555:M3890,13,0)</f>
        <v>Normal</v>
      </c>
      <c r="L1556" s="27" t="str">
        <f>VLOOKUP(A1556,'Hospitalisation Details'!A385:R2728,17,0)</f>
        <v>23-Oct-1976</v>
      </c>
      <c r="M1556" s="28">
        <f>VLOOKUP(A1556,'Hospitalisation Details'!$A$1:$R$2344,6,0)</f>
        <v>6529.21</v>
      </c>
      <c r="N1556" s="27" t="str">
        <f>VLOOKUP(A1556,'Hospitalisation Details'!$A$1:$R$2344,14,0)</f>
        <v>tier - 2</v>
      </c>
      <c r="O1556" s="27" t="str">
        <f>VLOOKUP(A1556,'Hospitalisation Details'!$A$1:$R$2344,15,0)</f>
        <v>tier - 1</v>
      </c>
      <c r="P1556" s="27" t="str">
        <f>VLOOKUP(A1556,'Hospitalisation Details'!$A$1:$R$2344,16,0)</f>
        <v>R1013</v>
      </c>
      <c r="Q1556" s="38">
        <f>VLOOKUP(A1556,'Hospitalisation Details'!$A$1:$R$2344,18,0)</f>
        <v>46.622861054072551</v>
      </c>
    </row>
    <row r="1557" spans="1:17" x14ac:dyDescent="0.25">
      <c r="A1557" s="27" t="s">
        <v>3112</v>
      </c>
      <c r="B1557" s="27" t="str">
        <f>VLOOKUP(A1557,'Customer Name'!A1556:E3891,4,0)</f>
        <v>Peter W. Sr.</v>
      </c>
      <c r="C1557" s="27">
        <f>VLOOKUP(A1557,Table7[#All],2,0)</f>
        <v>33.58</v>
      </c>
      <c r="D1557" s="27">
        <f>VLOOKUP(A1557,Table7[#All],3,0)</f>
        <v>5.08</v>
      </c>
      <c r="E1557" s="27" t="str">
        <f>VLOOKUP(A1557,Table7[#All],4,0)</f>
        <v>No</v>
      </c>
      <c r="F1557" s="27" t="str">
        <f>VLOOKUP(A1557,Table7[#All],5,0)</f>
        <v>No</v>
      </c>
      <c r="G1557" s="27" t="str">
        <f>VLOOKUP(A1557,Table7[#All],6,0)</f>
        <v>No</v>
      </c>
      <c r="H1557" s="27">
        <f>VLOOKUP(A1557,'Medical Examination'!A1556:M3891,11,0)</f>
        <v>0</v>
      </c>
      <c r="I1557" s="27" t="str">
        <f>VLOOKUP(A1557,'Medical Examination'!A1556:M3891,10,0)</f>
        <v>No</v>
      </c>
      <c r="J1557" s="27" t="str">
        <f>VLOOKUP(A1557,'Medical Examination'!A1556:M3891,12,0)</f>
        <v>Obesity</v>
      </c>
      <c r="K1557" s="27" t="str">
        <f>VLOOKUP(A1557,'Medical Examination'!A1556:M3891,13,0)</f>
        <v>Normal</v>
      </c>
      <c r="L1557" s="27" t="str">
        <f>VLOOKUP(A1557,'Hospitalisation Details'!A386:R2729,17,0)</f>
        <v>7-Jul-1994</v>
      </c>
      <c r="M1557" s="28">
        <f>VLOOKUP(A1557,'Hospitalisation Details'!$A$1:$R$2344,6,0)</f>
        <v>6512.24</v>
      </c>
      <c r="N1557" s="27" t="str">
        <f>VLOOKUP(A1557,'Hospitalisation Details'!$A$1:$R$2344,14,0)</f>
        <v>tier - 2</v>
      </c>
      <c r="O1557" s="27" t="str">
        <f>VLOOKUP(A1557,'Hospitalisation Details'!$A$1:$R$2344,15,0)</f>
        <v>tier - 1</v>
      </c>
      <c r="P1557" s="27" t="str">
        <f>VLOOKUP(A1557,'Hospitalisation Details'!$A$1:$R$2344,16,0)</f>
        <v>R1021</v>
      </c>
      <c r="Q1557" s="38">
        <f>VLOOKUP(A1557,'Hospitalisation Details'!$A$1:$R$2344,18,0)</f>
        <v>28.921237565026921</v>
      </c>
    </row>
    <row r="1558" spans="1:17" x14ac:dyDescent="0.25">
      <c r="A1558" s="27" t="s">
        <v>3114</v>
      </c>
      <c r="B1558" s="27" t="str">
        <f>VLOOKUP(A1558,'Customer Name'!A1557:E3892,4,0)</f>
        <v>Catherine A</v>
      </c>
      <c r="C1558" s="27">
        <f>VLOOKUP(A1558,Table7[#All],2,0)</f>
        <v>29.81</v>
      </c>
      <c r="D1558" s="27">
        <f>VLOOKUP(A1558,Table7[#All],3,0)</f>
        <v>5.28</v>
      </c>
      <c r="E1558" s="27" t="str">
        <f>VLOOKUP(A1558,Table7[#All],4,0)</f>
        <v>No</v>
      </c>
      <c r="F1558" s="27" t="str">
        <f>VLOOKUP(A1558,Table7[#All],5,0)</f>
        <v>No</v>
      </c>
      <c r="G1558" s="27" t="str">
        <f>VLOOKUP(A1558,Table7[#All],6,0)</f>
        <v>No</v>
      </c>
      <c r="H1558" s="27">
        <f>VLOOKUP(A1558,'Medical Examination'!A1557:M3892,11,0)</f>
        <v>0</v>
      </c>
      <c r="I1558" s="27" t="str">
        <f>VLOOKUP(A1558,'Medical Examination'!A1557:M3892,10,0)</f>
        <v>No</v>
      </c>
      <c r="J1558" s="27" t="str">
        <f>VLOOKUP(A1558,'Medical Examination'!A1557:M3892,12,0)</f>
        <v>Overweight</v>
      </c>
      <c r="K1558" s="27" t="str">
        <f>VLOOKUP(A1558,'Medical Examination'!A1557:M3892,13,0)</f>
        <v>Normal</v>
      </c>
      <c r="L1558" s="27" t="str">
        <f>VLOOKUP(A1558,'Hospitalisation Details'!A387:R2730,17,0)</f>
        <v>28-Aug-1982</v>
      </c>
      <c r="M1558" s="28">
        <f>VLOOKUP(A1558,'Hospitalisation Details'!$A$1:$R$2344,6,0)</f>
        <v>6500.24</v>
      </c>
      <c r="N1558" s="27" t="str">
        <f>VLOOKUP(A1558,'Hospitalisation Details'!$A$1:$R$2344,14,0)</f>
        <v>tier - 2</v>
      </c>
      <c r="O1558" s="27" t="str">
        <f>VLOOKUP(A1558,'Hospitalisation Details'!$A$1:$R$2344,15,0)</f>
        <v>tier - 2</v>
      </c>
      <c r="P1558" s="27" t="str">
        <f>VLOOKUP(A1558,'Hospitalisation Details'!$A$1:$R$2344,16,0)</f>
        <v>R1013</v>
      </c>
      <c r="Q1558" s="38">
        <f>VLOOKUP(A1558,'Hospitalisation Details'!$A$1:$R$2344,18,0)</f>
        <v>40.778878748370275</v>
      </c>
    </row>
    <row r="1559" spans="1:17" x14ac:dyDescent="0.25">
      <c r="A1559" s="27" t="s">
        <v>3116</v>
      </c>
      <c r="B1559" s="27" t="str">
        <f>VLOOKUP(A1559,'Customer Name'!A1558:E3893,4,0)</f>
        <v>Kelly A</v>
      </c>
      <c r="C1559" s="27">
        <f>VLOOKUP(A1559,Table7[#All],2,0)</f>
        <v>27.4</v>
      </c>
      <c r="D1559" s="27">
        <f>VLOOKUP(A1559,Table7[#All],3,0)</f>
        <v>4.6100000000000003</v>
      </c>
      <c r="E1559" s="27" t="str">
        <f>VLOOKUP(A1559,Table7[#All],4,0)</f>
        <v>No</v>
      </c>
      <c r="F1559" s="27" t="str">
        <f>VLOOKUP(A1559,Table7[#All],5,0)</f>
        <v>No</v>
      </c>
      <c r="G1559" s="27" t="str">
        <f>VLOOKUP(A1559,Table7[#All],6,0)</f>
        <v>No</v>
      </c>
      <c r="H1559" s="27">
        <f>VLOOKUP(A1559,'Medical Examination'!A1558:M3893,11,0)</f>
        <v>0</v>
      </c>
      <c r="I1559" s="27" t="str">
        <f>VLOOKUP(A1559,'Medical Examination'!A1558:M3893,10,0)</f>
        <v>No</v>
      </c>
      <c r="J1559" s="27" t="str">
        <f>VLOOKUP(A1559,'Medical Examination'!A1558:M3893,12,0)</f>
        <v>Overweight</v>
      </c>
      <c r="K1559" s="27" t="str">
        <f>VLOOKUP(A1559,'Medical Examination'!A1558:M3893,13,0)</f>
        <v>Normal</v>
      </c>
      <c r="L1559" s="27" t="str">
        <f>VLOOKUP(A1559,'Hospitalisation Details'!A388:R2731,17,0)</f>
        <v>9-Oct-1982</v>
      </c>
      <c r="M1559" s="28">
        <f>VLOOKUP(A1559,'Hospitalisation Details'!$A$1:$R$2344,6,0)</f>
        <v>6496.89</v>
      </c>
      <c r="N1559" s="27" t="str">
        <f>VLOOKUP(A1559,'Hospitalisation Details'!$A$1:$R$2344,14,0)</f>
        <v>tier - 2</v>
      </c>
      <c r="O1559" s="27" t="str">
        <f>VLOOKUP(A1559,'Hospitalisation Details'!$A$1:$R$2344,15,0)</f>
        <v>tier - 3</v>
      </c>
      <c r="P1559" s="27" t="str">
        <f>VLOOKUP(A1559,'Hospitalisation Details'!$A$1:$R$2344,16,0)</f>
        <v>R1011</v>
      </c>
      <c r="Q1559" s="38">
        <f>VLOOKUP(A1559,'Hospitalisation Details'!$A$1:$R$2344,18,0)</f>
        <v>40.663885267275099</v>
      </c>
    </row>
    <row r="1560" spans="1:17" x14ac:dyDescent="0.25">
      <c r="A1560" s="27" t="s">
        <v>3118</v>
      </c>
      <c r="B1560" s="27" t="str">
        <f>VLOOKUP(A1560,'Customer Name'!A1559:E3894,4,0)</f>
        <v>Janel N.</v>
      </c>
      <c r="C1560" s="27">
        <f>VLOOKUP(A1560,Table7[#All],2,0)</f>
        <v>17.98</v>
      </c>
      <c r="D1560" s="27">
        <f>VLOOKUP(A1560,Table7[#All],3,0)</f>
        <v>6.57</v>
      </c>
      <c r="E1560" s="27" t="str">
        <f>VLOOKUP(A1560,Table7[#All],4,0)</f>
        <v>yes</v>
      </c>
      <c r="F1560" s="27" t="str">
        <f>VLOOKUP(A1560,Table7[#All],5,0)</f>
        <v>No</v>
      </c>
      <c r="G1560" s="27" t="str">
        <f>VLOOKUP(A1560,Table7[#All],6,0)</f>
        <v>No</v>
      </c>
      <c r="H1560" s="27">
        <f>VLOOKUP(A1560,'Medical Examination'!A1559:M3894,11,0)</f>
        <v>2</v>
      </c>
      <c r="I1560" s="27" t="str">
        <f>VLOOKUP(A1560,'Medical Examination'!A1559:M3894,10,0)</f>
        <v>No</v>
      </c>
      <c r="J1560" s="27" t="str">
        <f>VLOOKUP(A1560,'Medical Examination'!A1559:M3894,12,0)</f>
        <v>Underweight</v>
      </c>
      <c r="K1560" s="27" t="str">
        <f>VLOOKUP(A1560,'Medical Examination'!A1559:M3894,13,0)</f>
        <v>Diabetes</v>
      </c>
      <c r="L1560" s="27" t="str">
        <f>VLOOKUP(A1560,'Hospitalisation Details'!A389:R2732,17,0)</f>
        <v>1-Dec-1970</v>
      </c>
      <c r="M1560" s="28">
        <f>VLOOKUP(A1560,'Hospitalisation Details'!$A$1:$R$2344,6,0)</f>
        <v>6481.67</v>
      </c>
      <c r="N1560" s="27" t="str">
        <f>VLOOKUP(A1560,'Hospitalisation Details'!$A$1:$R$2344,14,0)</f>
        <v>tier - 2</v>
      </c>
      <c r="O1560" s="27" t="str">
        <f>VLOOKUP(A1560,'Hospitalisation Details'!$A$1:$R$2344,15,0)</f>
        <v>tier - 2</v>
      </c>
      <c r="P1560" s="27" t="str">
        <f>VLOOKUP(A1560,'Hospitalisation Details'!$A$1:$R$2344,16,0)</f>
        <v>R1013</v>
      </c>
      <c r="Q1560" s="38">
        <f>VLOOKUP(A1560,'Hospitalisation Details'!$A$1:$R$2344,18,0)</f>
        <v>52.518785174669162</v>
      </c>
    </row>
    <row r="1561" spans="1:17" x14ac:dyDescent="0.25">
      <c r="A1561" s="27" t="s">
        <v>3120</v>
      </c>
      <c r="B1561" s="27" t="str">
        <f>VLOOKUP(A1561,'Customer Name'!A1560:E3895,4,0)</f>
        <v>Yann Kai</v>
      </c>
      <c r="C1561" s="27">
        <f>VLOOKUP(A1561,Table7[#All],2,0)</f>
        <v>37.9</v>
      </c>
      <c r="D1561" s="27">
        <f>VLOOKUP(A1561,Table7[#All],3,0)</f>
        <v>5.83</v>
      </c>
      <c r="E1561" s="27" t="str">
        <f>VLOOKUP(A1561,Table7[#All],4,0)</f>
        <v>No</v>
      </c>
      <c r="F1561" s="27" t="str">
        <f>VLOOKUP(A1561,Table7[#All],5,0)</f>
        <v>No</v>
      </c>
      <c r="G1561" s="27" t="str">
        <f>VLOOKUP(A1561,Table7[#All],6,0)</f>
        <v>No</v>
      </c>
      <c r="H1561" s="27">
        <f>VLOOKUP(A1561,'Medical Examination'!A1560:M3895,11,0)</f>
        <v>0</v>
      </c>
      <c r="I1561" s="27" t="str">
        <f>VLOOKUP(A1561,'Medical Examination'!A1560:M3895,10,0)</f>
        <v>No</v>
      </c>
      <c r="J1561" s="27" t="str">
        <f>VLOOKUP(A1561,'Medical Examination'!A1560:M3895,12,0)</f>
        <v>Obesity</v>
      </c>
      <c r="K1561" s="27" t="str">
        <f>VLOOKUP(A1561,'Medical Examination'!A1560:M3895,13,0)</f>
        <v>Prediabetes</v>
      </c>
      <c r="L1561" s="27" t="str">
        <f>VLOOKUP(A1561,'Hospitalisation Details'!A390:R2733,17,0)</f>
        <v>8-Jun-1980</v>
      </c>
      <c r="M1561" s="28">
        <f>VLOOKUP(A1561,'Hospitalisation Details'!$A$1:$R$2344,6,0)</f>
        <v>6474.01</v>
      </c>
      <c r="N1561" s="27" t="str">
        <f>VLOOKUP(A1561,'Hospitalisation Details'!$A$1:$R$2344,14,0)</f>
        <v>tier - 2</v>
      </c>
      <c r="O1561" s="27" t="str">
        <f>VLOOKUP(A1561,'Hospitalisation Details'!$A$1:$R$2344,15,0)</f>
        <v>tier - 3</v>
      </c>
      <c r="P1561" s="27" t="str">
        <f>VLOOKUP(A1561,'Hospitalisation Details'!$A$1:$R$2344,16,0)</f>
        <v>R1011</v>
      </c>
      <c r="Q1561" s="38">
        <f>VLOOKUP(A1561,'Hospitalisation Details'!$A$1:$R$2344,18,0)</f>
        <v>42.997946611909654</v>
      </c>
    </row>
    <row r="1562" spans="1:17" x14ac:dyDescent="0.25">
      <c r="A1562" s="27" t="s">
        <v>3122</v>
      </c>
      <c r="B1562" s="27" t="str">
        <f>VLOOKUP(A1562,'Customer Name'!A1561:E3896,4,0)</f>
        <v>Zachary R.</v>
      </c>
      <c r="C1562" s="27">
        <f>VLOOKUP(A1562,Table7[#All],2,0)</f>
        <v>25.27</v>
      </c>
      <c r="D1562" s="27">
        <f>VLOOKUP(A1562,Table7[#All],3,0)</f>
        <v>6.98</v>
      </c>
      <c r="E1562" s="27" t="str">
        <f>VLOOKUP(A1562,Table7[#All],4,0)</f>
        <v>yes</v>
      </c>
      <c r="F1562" s="27" t="str">
        <f>VLOOKUP(A1562,Table7[#All],5,0)</f>
        <v>No</v>
      </c>
      <c r="G1562" s="27" t="str">
        <f>VLOOKUP(A1562,Table7[#All],6,0)</f>
        <v>No</v>
      </c>
      <c r="H1562" s="27">
        <f>VLOOKUP(A1562,'Medical Examination'!A1561:M3896,11,0)</f>
        <v>0</v>
      </c>
      <c r="I1562" s="27" t="str">
        <f>VLOOKUP(A1562,'Medical Examination'!A1561:M3896,10,0)</f>
        <v>No</v>
      </c>
      <c r="J1562" s="27" t="str">
        <f>VLOOKUP(A1562,'Medical Examination'!A1561:M3896,12,0)</f>
        <v>Overweight</v>
      </c>
      <c r="K1562" s="27" t="str">
        <f>VLOOKUP(A1562,'Medical Examination'!A1561:M3896,13,0)</f>
        <v>Diabetes</v>
      </c>
      <c r="L1562" s="27" t="str">
        <f>VLOOKUP(A1562,'Hospitalisation Details'!A391:R2734,17,0)</f>
        <v>27-Jul-1981</v>
      </c>
      <c r="M1562" s="28">
        <f>VLOOKUP(A1562,'Hospitalisation Details'!$A$1:$R$2344,6,0)</f>
        <v>6473.15</v>
      </c>
      <c r="N1562" s="27" t="str">
        <f>VLOOKUP(A1562,'Hospitalisation Details'!$A$1:$R$2344,14,0)</f>
        <v>tier - 2</v>
      </c>
      <c r="O1562" s="27" t="str">
        <f>VLOOKUP(A1562,'Hospitalisation Details'!$A$1:$R$2344,15,0)</f>
        <v>tier - 2</v>
      </c>
      <c r="P1562" s="27" t="str">
        <f>VLOOKUP(A1562,'Hospitalisation Details'!$A$1:$R$2344,16,0)</f>
        <v>R1013</v>
      </c>
      <c r="Q1562" s="38">
        <f>VLOOKUP(A1562,'Hospitalisation Details'!$A$1:$R$2344,18,0)</f>
        <v>41.866475644699143</v>
      </c>
    </row>
    <row r="1563" spans="1:17" x14ac:dyDescent="0.25">
      <c r="A1563" s="27" t="s">
        <v>3124</v>
      </c>
      <c r="B1563" s="27" t="str">
        <f>VLOOKUP(A1563,'Customer Name'!A1562:E3897,4,0)</f>
        <v>Alejandro Sr.</v>
      </c>
      <c r="C1563" s="27">
        <f>VLOOKUP(A1563,Table7[#All],2,0)</f>
        <v>29.26</v>
      </c>
      <c r="D1563" s="27">
        <f>VLOOKUP(A1563,Table7[#All],3,0)</f>
        <v>4.03</v>
      </c>
      <c r="E1563" s="27" t="str">
        <f>VLOOKUP(A1563,Table7[#All],4,0)</f>
        <v>No</v>
      </c>
      <c r="F1563" s="27" t="str">
        <f>VLOOKUP(A1563,Table7[#All],5,0)</f>
        <v>No</v>
      </c>
      <c r="G1563" s="27" t="str">
        <f>VLOOKUP(A1563,Table7[#All],6,0)</f>
        <v>No</v>
      </c>
      <c r="H1563" s="27">
        <f>VLOOKUP(A1563,'Medical Examination'!A1562:M3897,11,0)</f>
        <v>1</v>
      </c>
      <c r="I1563" s="27" t="str">
        <f>VLOOKUP(A1563,'Medical Examination'!A1562:M3897,10,0)</f>
        <v>No</v>
      </c>
      <c r="J1563" s="27" t="str">
        <f>VLOOKUP(A1563,'Medical Examination'!A1562:M3897,12,0)</f>
        <v>Overweight</v>
      </c>
      <c r="K1563" s="27" t="str">
        <f>VLOOKUP(A1563,'Medical Examination'!A1562:M3897,13,0)</f>
        <v>Normal</v>
      </c>
      <c r="L1563" s="27" t="str">
        <f>VLOOKUP(A1563,'Hospitalisation Details'!A392:R2735,17,0)</f>
        <v>1-Nov-1984</v>
      </c>
      <c r="M1563" s="28">
        <f>VLOOKUP(A1563,'Hospitalisation Details'!$A$1:$R$2344,6,0)</f>
        <v>6457.84</v>
      </c>
      <c r="N1563" s="27" t="str">
        <f>VLOOKUP(A1563,'Hospitalisation Details'!$A$1:$R$2344,14,0)</f>
        <v>tier - 2</v>
      </c>
      <c r="O1563" s="27" t="str">
        <f>VLOOKUP(A1563,'Hospitalisation Details'!$A$1:$R$2344,15,0)</f>
        <v>tier - 3</v>
      </c>
      <c r="P1563" s="27" t="str">
        <f>VLOOKUP(A1563,'Hospitalisation Details'!$A$1:$R$2344,16,0)</f>
        <v>R1012</v>
      </c>
      <c r="Q1563" s="38">
        <f>VLOOKUP(A1563,'Hospitalisation Details'!$A$1:$R$2344,18,0)</f>
        <v>38.598220396988367</v>
      </c>
    </row>
    <row r="1564" spans="1:17" x14ac:dyDescent="0.25">
      <c r="A1564" s="27" t="s">
        <v>3126</v>
      </c>
      <c r="B1564" s="27" t="str">
        <f>VLOOKUP(A1564,'Customer Name'!A1563:E3898,4,0)</f>
        <v>Nicholas R.</v>
      </c>
      <c r="C1564" s="27">
        <f>VLOOKUP(A1564,Table7[#All],2,0)</f>
        <v>27.835000000000001</v>
      </c>
      <c r="D1564" s="27">
        <f>VLOOKUP(A1564,Table7[#All],3,0)</f>
        <v>4.5599999999999996</v>
      </c>
      <c r="E1564" s="27" t="str">
        <f>VLOOKUP(A1564,Table7[#All],4,0)</f>
        <v>No</v>
      </c>
      <c r="F1564" s="27" t="str">
        <f>VLOOKUP(A1564,Table7[#All],5,0)</f>
        <v>No</v>
      </c>
      <c r="G1564" s="27" t="str">
        <f>VLOOKUP(A1564,Table7[#All],6,0)</f>
        <v>No</v>
      </c>
      <c r="H1564" s="27">
        <f>VLOOKUP(A1564,'Medical Examination'!A1563:M3898,11,0)</f>
        <v>1</v>
      </c>
      <c r="I1564" s="27" t="str">
        <f>VLOOKUP(A1564,'Medical Examination'!A1563:M3898,10,0)</f>
        <v>No</v>
      </c>
      <c r="J1564" s="27" t="str">
        <f>VLOOKUP(A1564,'Medical Examination'!A1563:M3898,12,0)</f>
        <v>Overweight</v>
      </c>
      <c r="K1564" s="27" t="str">
        <f>VLOOKUP(A1564,'Medical Examination'!A1563:M3898,13,0)</f>
        <v>Normal</v>
      </c>
      <c r="L1564" s="27" t="str">
        <f>VLOOKUP(A1564,'Hospitalisation Details'!A393:R2736,17,0)</f>
        <v>26-Aug-1984</v>
      </c>
      <c r="M1564" s="28">
        <f>VLOOKUP(A1564,'Hospitalisation Details'!$A$1:$R$2344,6,0)</f>
        <v>6455.86</v>
      </c>
      <c r="N1564" s="27" t="str">
        <f>VLOOKUP(A1564,'Hospitalisation Details'!$A$1:$R$2344,14,0)</f>
        <v>tier - 3</v>
      </c>
      <c r="O1564" s="27" t="str">
        <f>VLOOKUP(A1564,'Hospitalisation Details'!$A$1:$R$2344,15,0)</f>
        <v>tier - 3</v>
      </c>
      <c r="P1564" s="27" t="str">
        <f>VLOOKUP(A1564,'Hospitalisation Details'!$A$1:$R$2344,16,0)</f>
        <v>R1012</v>
      </c>
      <c r="Q1564" s="38">
        <f>VLOOKUP(A1564,'Hospitalisation Details'!$A$1:$R$2344,18,0)</f>
        <v>38.781656399726216</v>
      </c>
    </row>
    <row r="1565" spans="1:17" x14ac:dyDescent="0.25">
      <c r="A1565" s="27" t="s">
        <v>3128</v>
      </c>
      <c r="B1565" s="27" t="str">
        <f>VLOOKUP(A1565,'Customer Name'!A1564:E3899,4,0)</f>
        <v>Paul</v>
      </c>
      <c r="C1565" s="27">
        <f>VLOOKUP(A1565,Table7[#All],2,0)</f>
        <v>46.53</v>
      </c>
      <c r="D1565" s="27">
        <f>VLOOKUP(A1565,Table7[#All],3,0)</f>
        <v>5.38</v>
      </c>
      <c r="E1565" s="27" t="str">
        <f>VLOOKUP(A1565,Table7[#All],4,0)</f>
        <v>yes</v>
      </c>
      <c r="F1565" s="27" t="str">
        <f>VLOOKUP(A1565,Table7[#All],5,0)</f>
        <v>No</v>
      </c>
      <c r="G1565" s="27" t="str">
        <f>VLOOKUP(A1565,Table7[#All],6,0)</f>
        <v>No</v>
      </c>
      <c r="H1565" s="27">
        <f>VLOOKUP(A1565,'Medical Examination'!A1564:M3899,11,0)</f>
        <v>0</v>
      </c>
      <c r="I1565" s="27" t="str">
        <f>VLOOKUP(A1565,'Medical Examination'!A1564:M3899,10,0)</f>
        <v>No</v>
      </c>
      <c r="J1565" s="27" t="str">
        <f>VLOOKUP(A1565,'Medical Examination'!A1564:M3899,12,0)</f>
        <v>Obesity</v>
      </c>
      <c r="K1565" s="27" t="str">
        <f>VLOOKUP(A1565,'Medical Examination'!A1564:M3899,13,0)</f>
        <v>Normal</v>
      </c>
      <c r="L1565" s="27" t="str">
        <f>VLOOKUP(A1565,'Hospitalisation Details'!A394:R2737,17,0)</f>
        <v>22-Jul-1985</v>
      </c>
      <c r="M1565" s="28">
        <f>VLOOKUP(A1565,'Hospitalisation Details'!$A$1:$R$2344,6,0)</f>
        <v>6435.62</v>
      </c>
      <c r="N1565" s="27" t="str">
        <f>VLOOKUP(A1565,'Hospitalisation Details'!$A$1:$R$2344,14,0)</f>
        <v>tier - 3</v>
      </c>
      <c r="O1565" s="27" t="str">
        <f>VLOOKUP(A1565,'Hospitalisation Details'!$A$1:$R$2344,15,0)</f>
        <v>tier - 2</v>
      </c>
      <c r="P1565" s="27" t="str">
        <f>VLOOKUP(A1565,'Hospitalisation Details'!$A$1:$R$2344,16,0)</f>
        <v>R1013</v>
      </c>
      <c r="Q1565" s="38">
        <f>VLOOKUP(A1565,'Hospitalisation Details'!$A$1:$R$2344,18,0)</f>
        <v>37.880160067396801</v>
      </c>
    </row>
    <row r="1566" spans="1:17" x14ac:dyDescent="0.25">
      <c r="A1566" s="27" t="s">
        <v>3130</v>
      </c>
      <c r="B1566" s="27" t="str">
        <f>VLOOKUP(A1566,'Customer Name'!A1565:E3900,4,0)</f>
        <v>Michael D</v>
      </c>
      <c r="C1566" s="27">
        <f>VLOOKUP(A1566,Table7[#All],2,0)</f>
        <v>20.58</v>
      </c>
      <c r="D1566" s="27">
        <f>VLOOKUP(A1566,Table7[#All],3,0)</f>
        <v>11.04</v>
      </c>
      <c r="E1566" s="27" t="str">
        <f>VLOOKUP(A1566,Table7[#All],4,0)</f>
        <v>yes</v>
      </c>
      <c r="F1566" s="27" t="str">
        <f>VLOOKUP(A1566,Table7[#All],5,0)</f>
        <v>No</v>
      </c>
      <c r="G1566" s="27" t="str">
        <f>VLOOKUP(A1566,Table7[#All],6,0)</f>
        <v>No</v>
      </c>
      <c r="H1566" s="27">
        <f>VLOOKUP(A1566,'Medical Examination'!A1565:M3900,11,0)</f>
        <v>1</v>
      </c>
      <c r="I1566" s="27" t="str">
        <f>VLOOKUP(A1566,'Medical Examination'!A1565:M3900,10,0)</f>
        <v>No</v>
      </c>
      <c r="J1566" s="27" t="str">
        <f>VLOOKUP(A1566,'Medical Examination'!A1565:M3900,12,0)</f>
        <v>Normal Weight</v>
      </c>
      <c r="K1566" s="27" t="str">
        <f>VLOOKUP(A1566,'Medical Examination'!A1565:M3900,13,0)</f>
        <v>Diabetes</v>
      </c>
      <c r="L1566" s="27" t="str">
        <f>VLOOKUP(A1566,'Hospitalisation Details'!A395:R2738,17,0)</f>
        <v>5-Aug-1975</v>
      </c>
      <c r="M1566" s="28">
        <f>VLOOKUP(A1566,'Hospitalisation Details'!$A$1:$R$2344,6,0)</f>
        <v>6423.48</v>
      </c>
      <c r="N1566" s="27" t="str">
        <f>VLOOKUP(A1566,'Hospitalisation Details'!$A$1:$R$2344,14,0)</f>
        <v>tier - 2</v>
      </c>
      <c r="O1566" s="27" t="str">
        <f>VLOOKUP(A1566,'Hospitalisation Details'!$A$1:$R$2344,15,0)</f>
        <v>tier - 3</v>
      </c>
      <c r="P1566" s="27" t="str">
        <f>VLOOKUP(A1566,'Hospitalisation Details'!$A$1:$R$2344,16,0)</f>
        <v>R1013</v>
      </c>
      <c r="Q1566" s="38">
        <f>VLOOKUP(A1566,'Hospitalisation Details'!$A$1:$R$2344,18,0)</f>
        <v>47.841872939598815</v>
      </c>
    </row>
    <row r="1567" spans="1:17" x14ac:dyDescent="0.25">
      <c r="A1567" s="27" t="s">
        <v>3132</v>
      </c>
      <c r="B1567" s="27" t="str">
        <f>VLOOKUP(A1567,'Customer Name'!A1566:E3901,4,0)</f>
        <v>Marina</v>
      </c>
      <c r="C1567" s="27">
        <f>VLOOKUP(A1567,Table7[#All],2,0)</f>
        <v>19.53</v>
      </c>
      <c r="D1567" s="27">
        <f>VLOOKUP(A1567,Table7[#All],3,0)</f>
        <v>6.09</v>
      </c>
      <c r="E1567" s="27" t="str">
        <f>VLOOKUP(A1567,Table7[#All],4,0)</f>
        <v>yes</v>
      </c>
      <c r="F1567" s="27" t="str">
        <f>VLOOKUP(A1567,Table7[#All],5,0)</f>
        <v>No</v>
      </c>
      <c r="G1567" s="27" t="str">
        <f>VLOOKUP(A1567,Table7[#All],6,0)</f>
        <v>No</v>
      </c>
      <c r="H1567" s="27">
        <f>VLOOKUP(A1567,'Medical Examination'!A1566:M3901,11,0)</f>
        <v>0</v>
      </c>
      <c r="I1567" s="27" t="str">
        <f>VLOOKUP(A1567,'Medical Examination'!A1566:M3901,10,0)</f>
        <v>No</v>
      </c>
      <c r="J1567" s="27" t="str">
        <f>VLOOKUP(A1567,'Medical Examination'!A1566:M3901,12,0)</f>
        <v>Normal Weight</v>
      </c>
      <c r="K1567" s="27" t="str">
        <f>VLOOKUP(A1567,'Medical Examination'!A1566:M3901,13,0)</f>
        <v>Prediabetes</v>
      </c>
      <c r="L1567" s="27" t="str">
        <f>VLOOKUP(A1567,'Hospitalisation Details'!A396:R2739,17,0)</f>
        <v>30-Dec-1976</v>
      </c>
      <c r="M1567" s="28">
        <f>VLOOKUP(A1567,'Hospitalisation Details'!$A$1:$R$2344,6,0)</f>
        <v>6417.28</v>
      </c>
      <c r="N1567" s="27" t="str">
        <f>VLOOKUP(A1567,'Hospitalisation Details'!$A$1:$R$2344,14,0)</f>
        <v>tier - 2</v>
      </c>
      <c r="O1567" s="27" t="str">
        <f>VLOOKUP(A1567,'Hospitalisation Details'!$A$1:$R$2344,15,0)</f>
        <v>tier - 3</v>
      </c>
      <c r="P1567" s="27" t="str">
        <f>VLOOKUP(A1567,'Hospitalisation Details'!$A$1:$R$2344,16,0)</f>
        <v>R1013</v>
      </c>
      <c r="Q1567" s="38">
        <f>VLOOKUP(A1567,'Hospitalisation Details'!$A$1:$R$2344,18,0)</f>
        <v>46.436687200547567</v>
      </c>
    </row>
    <row r="1568" spans="1:17" x14ac:dyDescent="0.25">
      <c r="A1568" s="27" t="s">
        <v>3134</v>
      </c>
      <c r="B1568" s="27" t="str">
        <f>VLOOKUP(A1568,'Customer Name'!A1567:E3902,4,0)</f>
        <v>Caroline</v>
      </c>
      <c r="C1568" s="27">
        <f>VLOOKUP(A1568,Table7[#All],2,0)</f>
        <v>27.7</v>
      </c>
      <c r="D1568" s="27">
        <f>VLOOKUP(A1568,Table7[#All],3,0)</f>
        <v>4.71</v>
      </c>
      <c r="E1568" s="27" t="str">
        <f>VLOOKUP(A1568,Table7[#All],4,0)</f>
        <v>No</v>
      </c>
      <c r="F1568" s="27" t="str">
        <f>VLOOKUP(A1568,Table7[#All],5,0)</f>
        <v>No</v>
      </c>
      <c r="G1568" s="27" t="str">
        <f>VLOOKUP(A1568,Table7[#All],6,0)</f>
        <v>No</v>
      </c>
      <c r="H1568" s="27">
        <f>VLOOKUP(A1568,'Medical Examination'!A1567:M3902,11,0)</f>
        <v>1</v>
      </c>
      <c r="I1568" s="27" t="str">
        <f>VLOOKUP(A1568,'Medical Examination'!A1567:M3902,10,0)</f>
        <v>No</v>
      </c>
      <c r="J1568" s="27" t="str">
        <f>VLOOKUP(A1568,'Medical Examination'!A1567:M3902,12,0)</f>
        <v>Overweight</v>
      </c>
      <c r="K1568" s="27" t="str">
        <f>VLOOKUP(A1568,'Medical Examination'!A1567:M3902,13,0)</f>
        <v>Normal</v>
      </c>
      <c r="L1568" s="27" t="str">
        <f>VLOOKUP(A1568,'Hospitalisation Details'!A397:R2740,17,0)</f>
        <v>4-Sep-1987</v>
      </c>
      <c r="M1568" s="28">
        <f>VLOOKUP(A1568,'Hospitalisation Details'!$A$1:$R$2344,6,0)</f>
        <v>6414.18</v>
      </c>
      <c r="N1568" s="27" t="str">
        <f>VLOOKUP(A1568,'Hospitalisation Details'!$A$1:$R$2344,14,0)</f>
        <v>tier - 2</v>
      </c>
      <c r="O1568" s="27" t="str">
        <f>VLOOKUP(A1568,'Hospitalisation Details'!$A$1:$R$2344,15,0)</f>
        <v>tier - 2</v>
      </c>
      <c r="P1568" s="27" t="str">
        <f>VLOOKUP(A1568,'Hospitalisation Details'!$A$1:$R$2344,16,0)</f>
        <v>R1011</v>
      </c>
      <c r="Q1568" s="38">
        <f>VLOOKUP(A1568,'Hospitalisation Details'!$A$1:$R$2344,18,0)</f>
        <v>35.759730649696614</v>
      </c>
    </row>
    <row r="1569" spans="1:17" x14ac:dyDescent="0.25">
      <c r="A1569" s="27" t="s">
        <v>3136</v>
      </c>
      <c r="B1569" s="27" t="str">
        <f>VLOOKUP(A1569,'Customer Name'!A1568:E3903,4,0)</f>
        <v>Ross P</v>
      </c>
      <c r="C1569" s="27">
        <f>VLOOKUP(A1569,Table7[#All],2,0)</f>
        <v>18.920000000000002</v>
      </c>
      <c r="D1569" s="27">
        <f>VLOOKUP(A1569,Table7[#All],3,0)</f>
        <v>8.18</v>
      </c>
      <c r="E1569" s="27" t="str">
        <f>VLOOKUP(A1569,Table7[#All],4,0)</f>
        <v>No</v>
      </c>
      <c r="F1569" s="27" t="str">
        <f>VLOOKUP(A1569,Table7[#All],5,0)</f>
        <v>No</v>
      </c>
      <c r="G1569" s="27" t="str">
        <f>VLOOKUP(A1569,Table7[#All],6,0)</f>
        <v>No</v>
      </c>
      <c r="H1569" s="27">
        <f>VLOOKUP(A1569,'Medical Examination'!A1568:M3903,11,0)</f>
        <v>0</v>
      </c>
      <c r="I1569" s="27" t="str">
        <f>VLOOKUP(A1569,'Medical Examination'!A1568:M3903,10,0)</f>
        <v>No</v>
      </c>
      <c r="J1569" s="27" t="str">
        <f>VLOOKUP(A1569,'Medical Examination'!A1568:M3903,12,0)</f>
        <v>Normal Weight</v>
      </c>
      <c r="K1569" s="27" t="str">
        <f>VLOOKUP(A1569,'Medical Examination'!A1568:M3903,13,0)</f>
        <v>Diabetes</v>
      </c>
      <c r="L1569" s="27" t="str">
        <f>VLOOKUP(A1569,'Hospitalisation Details'!A398:R2741,17,0)</f>
        <v>22-Aug-1971</v>
      </c>
      <c r="M1569" s="28">
        <f>VLOOKUP(A1569,'Hospitalisation Details'!$A$1:$R$2344,6,0)</f>
        <v>6412.34</v>
      </c>
      <c r="N1569" s="27" t="str">
        <f>VLOOKUP(A1569,'Hospitalisation Details'!$A$1:$R$2344,14,0)</f>
        <v>tier - 2</v>
      </c>
      <c r="O1569" s="27" t="str">
        <f>VLOOKUP(A1569,'Hospitalisation Details'!$A$1:$R$2344,15,0)</f>
        <v>tier - 3</v>
      </c>
      <c r="P1569" s="27" t="str">
        <f>VLOOKUP(A1569,'Hospitalisation Details'!$A$1:$R$2344,16,0)</f>
        <v>R1013</v>
      </c>
      <c r="Q1569" s="38">
        <f>VLOOKUP(A1569,'Hospitalisation Details'!$A$1:$R$2344,18,0)</f>
        <v>51.795330096084299</v>
      </c>
    </row>
    <row r="1570" spans="1:17" x14ac:dyDescent="0.25">
      <c r="A1570" s="27" t="s">
        <v>3138</v>
      </c>
      <c r="B1570" s="27" t="str">
        <f>VLOOKUP(A1570,'Customer Name'!A1569:E3904,4,0)</f>
        <v>Aoife</v>
      </c>
      <c r="C1570" s="27">
        <f>VLOOKUP(A1570,Table7[#All],2,0)</f>
        <v>17.760000000000002</v>
      </c>
      <c r="D1570" s="27">
        <f>VLOOKUP(A1570,Table7[#All],3,0)</f>
        <v>11.18</v>
      </c>
      <c r="E1570" s="27" t="str">
        <f>VLOOKUP(A1570,Table7[#All],4,0)</f>
        <v>yes</v>
      </c>
      <c r="F1570" s="27" t="str">
        <f>VLOOKUP(A1570,Table7[#All],5,0)</f>
        <v>No</v>
      </c>
      <c r="G1570" s="27" t="str">
        <f>VLOOKUP(A1570,Table7[#All],6,0)</f>
        <v>No</v>
      </c>
      <c r="H1570" s="27">
        <f>VLOOKUP(A1570,'Medical Examination'!A1569:M3904,11,0)</f>
        <v>2</v>
      </c>
      <c r="I1570" s="27" t="str">
        <f>VLOOKUP(A1570,'Medical Examination'!A1569:M3904,10,0)</f>
        <v>No</v>
      </c>
      <c r="J1570" s="27" t="str">
        <f>VLOOKUP(A1570,'Medical Examination'!A1569:M3904,12,0)</f>
        <v>Underweight</v>
      </c>
      <c r="K1570" s="27" t="str">
        <f>VLOOKUP(A1570,'Medical Examination'!A1569:M3904,13,0)</f>
        <v>Diabetes</v>
      </c>
      <c r="L1570" s="27" t="str">
        <f>VLOOKUP(A1570,'Hospitalisation Details'!A399:R2742,17,0)</f>
        <v>20-Aug-1970</v>
      </c>
      <c r="M1570" s="28">
        <f>VLOOKUP(A1570,'Hospitalisation Details'!$A$1:$R$2344,6,0)</f>
        <v>6407.05</v>
      </c>
      <c r="N1570" s="27" t="str">
        <f>VLOOKUP(A1570,'Hospitalisation Details'!$A$1:$R$2344,14,0)</f>
        <v>tier - 2</v>
      </c>
      <c r="O1570" s="27" t="str">
        <f>VLOOKUP(A1570,'Hospitalisation Details'!$A$1:$R$2344,15,0)</f>
        <v>tier - 1</v>
      </c>
      <c r="P1570" s="27" t="str">
        <f>VLOOKUP(A1570,'Hospitalisation Details'!$A$1:$R$2344,16,0)</f>
        <v>R1013</v>
      </c>
      <c r="Q1570" s="38">
        <f>VLOOKUP(A1570,'Hospitalisation Details'!$A$1:$R$2344,18,0)</f>
        <v>52.800790954722906</v>
      </c>
    </row>
    <row r="1571" spans="1:17" x14ac:dyDescent="0.25">
      <c r="A1571" s="27" t="s">
        <v>3140</v>
      </c>
      <c r="B1571" s="27" t="str">
        <f>VLOOKUP(A1571,'Customer Name'!A1570:E3905,4,0)</f>
        <v>Wesley</v>
      </c>
      <c r="C1571" s="27">
        <f>VLOOKUP(A1571,Table7[#All],2,0)</f>
        <v>29.83</v>
      </c>
      <c r="D1571" s="27">
        <f>VLOOKUP(A1571,Table7[#All],3,0)</f>
        <v>5.03</v>
      </c>
      <c r="E1571" s="27" t="str">
        <f>VLOOKUP(A1571,Table7[#All],4,0)</f>
        <v>yes</v>
      </c>
      <c r="F1571" s="27" t="str">
        <f>VLOOKUP(A1571,Table7[#All],5,0)</f>
        <v>No</v>
      </c>
      <c r="G1571" s="27" t="str">
        <f>VLOOKUP(A1571,Table7[#All],6,0)</f>
        <v>No</v>
      </c>
      <c r="H1571" s="27">
        <f>VLOOKUP(A1571,'Medical Examination'!A1570:M3905,11,0)</f>
        <v>0</v>
      </c>
      <c r="I1571" s="27" t="str">
        <f>VLOOKUP(A1571,'Medical Examination'!A1570:M3905,10,0)</f>
        <v>No</v>
      </c>
      <c r="J1571" s="27" t="str">
        <f>VLOOKUP(A1571,'Medical Examination'!A1570:M3905,12,0)</f>
        <v>Overweight</v>
      </c>
      <c r="K1571" s="27" t="str">
        <f>VLOOKUP(A1571,'Medical Examination'!A1570:M3905,13,0)</f>
        <v>Normal</v>
      </c>
      <c r="L1571" s="27" t="str">
        <f>VLOOKUP(A1571,'Hospitalisation Details'!A400:R2743,17,0)</f>
        <v>10-Dec-1985</v>
      </c>
      <c r="M1571" s="28">
        <f>VLOOKUP(A1571,'Hospitalisation Details'!$A$1:$R$2344,6,0)</f>
        <v>6406.41</v>
      </c>
      <c r="N1571" s="27" t="str">
        <f>VLOOKUP(A1571,'Hospitalisation Details'!$A$1:$R$2344,14,0)</f>
        <v>tier - 1</v>
      </c>
      <c r="O1571" s="27" t="str">
        <f>VLOOKUP(A1571,'Hospitalisation Details'!$A$1:$R$2344,15,0)</f>
        <v>tier - 3</v>
      </c>
      <c r="P1571" s="27" t="str">
        <f>VLOOKUP(A1571,'Hospitalisation Details'!$A$1:$R$2344,16,0)</f>
        <v>R1014</v>
      </c>
      <c r="Q1571" s="38">
        <f>VLOOKUP(A1571,'Hospitalisation Details'!$A$1:$R$2344,18,0)</f>
        <v>37.494102780117942</v>
      </c>
    </row>
    <row r="1572" spans="1:17" x14ac:dyDescent="0.25">
      <c r="A1572" s="27" t="s">
        <v>3142</v>
      </c>
      <c r="B1572" s="27" t="str">
        <f>VLOOKUP(A1572,'Customer Name'!A1571:E3906,4,0)</f>
        <v>Rebecca J</v>
      </c>
      <c r="C1572" s="27">
        <f>VLOOKUP(A1572,Table7[#All],2,0)</f>
        <v>23.465</v>
      </c>
      <c r="D1572" s="27">
        <f>VLOOKUP(A1572,Table7[#All],3,0)</f>
        <v>5.56</v>
      </c>
      <c r="E1572" s="27" t="str">
        <f>VLOOKUP(A1572,Table7[#All],4,0)</f>
        <v>No</v>
      </c>
      <c r="F1572" s="27" t="str">
        <f>VLOOKUP(A1572,Table7[#All],5,0)</f>
        <v>No</v>
      </c>
      <c r="G1572" s="27" t="str">
        <f>VLOOKUP(A1572,Table7[#All],6,0)</f>
        <v>No</v>
      </c>
      <c r="H1572" s="27">
        <f>VLOOKUP(A1572,'Medical Examination'!A1571:M3906,11,0)</f>
        <v>1</v>
      </c>
      <c r="I1572" s="27" t="str">
        <f>VLOOKUP(A1572,'Medical Examination'!A1571:M3906,10,0)</f>
        <v>No</v>
      </c>
      <c r="J1572" s="27" t="str">
        <f>VLOOKUP(A1572,'Medical Examination'!A1571:M3906,12,0)</f>
        <v>Normal Weight</v>
      </c>
      <c r="K1572" s="27" t="str">
        <f>VLOOKUP(A1572,'Medical Examination'!A1571:M3906,13,0)</f>
        <v>Normal</v>
      </c>
      <c r="L1572" s="27" t="str">
        <f>VLOOKUP(A1572,'Hospitalisation Details'!A401:R2744,17,0)</f>
        <v>9-Sep-1987</v>
      </c>
      <c r="M1572" s="28">
        <f>VLOOKUP(A1572,'Hospitalisation Details'!$A$1:$R$2344,6,0)</f>
        <v>6402.29</v>
      </c>
      <c r="N1572" s="27" t="str">
        <f>VLOOKUP(A1572,'Hospitalisation Details'!$A$1:$R$2344,14,0)</f>
        <v>tier - 2</v>
      </c>
      <c r="O1572" s="27" t="str">
        <f>VLOOKUP(A1572,'Hospitalisation Details'!$A$1:$R$2344,15,0)</f>
        <v>tier - 3</v>
      </c>
      <c r="P1572" s="27" t="str">
        <f>VLOOKUP(A1572,'Hospitalisation Details'!$A$1:$R$2344,16,0)</f>
        <v>R1024</v>
      </c>
      <c r="Q1572" s="38">
        <f>VLOOKUP(A1572,'Hospitalisation Details'!$A$1:$R$2344,18,0)</f>
        <v>35.74604114251887</v>
      </c>
    </row>
    <row r="1573" spans="1:17" x14ac:dyDescent="0.25">
      <c r="A1573" s="27" t="s">
        <v>3144</v>
      </c>
      <c r="B1573" s="27" t="str">
        <f>VLOOKUP(A1573,'Customer Name'!A1572:E3907,4,0)</f>
        <v>Barry P.</v>
      </c>
      <c r="C1573" s="27">
        <f>VLOOKUP(A1573,Table7[#All],2,0)</f>
        <v>29.355</v>
      </c>
      <c r="D1573" s="27">
        <f>VLOOKUP(A1573,Table7[#All],3,0)</f>
        <v>4.33</v>
      </c>
      <c r="E1573" s="27" t="str">
        <f>VLOOKUP(A1573,Table7[#All],4,0)</f>
        <v>No</v>
      </c>
      <c r="F1573" s="27" t="str">
        <f>VLOOKUP(A1573,Table7[#All],5,0)</f>
        <v>No</v>
      </c>
      <c r="G1573" s="27" t="str">
        <f>VLOOKUP(A1573,Table7[#All],6,0)</f>
        <v>No</v>
      </c>
      <c r="H1573" s="27">
        <f>VLOOKUP(A1573,'Medical Examination'!A1572:M3907,11,0)</f>
        <v>0</v>
      </c>
      <c r="I1573" s="27" t="str">
        <f>VLOOKUP(A1573,'Medical Examination'!A1572:M3907,10,0)</f>
        <v>No</v>
      </c>
      <c r="J1573" s="27" t="str">
        <f>VLOOKUP(A1573,'Medical Examination'!A1572:M3907,12,0)</f>
        <v>Overweight</v>
      </c>
      <c r="K1573" s="27" t="str">
        <f>VLOOKUP(A1573,'Medical Examination'!A1572:M3907,13,0)</f>
        <v>Normal</v>
      </c>
      <c r="L1573" s="27" t="str">
        <f>VLOOKUP(A1573,'Hospitalisation Details'!A402:R2745,17,0)</f>
        <v>28-Oct-1982</v>
      </c>
      <c r="M1573" s="28">
        <f>VLOOKUP(A1573,'Hospitalisation Details'!$A$1:$R$2344,6,0)</f>
        <v>6393.6</v>
      </c>
      <c r="N1573" s="27" t="str">
        <f>VLOOKUP(A1573,'Hospitalisation Details'!$A$1:$R$2344,14,0)</f>
        <v>tier - 2</v>
      </c>
      <c r="O1573" s="27" t="str">
        <f>VLOOKUP(A1573,'Hospitalisation Details'!$A$1:$R$2344,15,0)</f>
        <v>tier - 1</v>
      </c>
      <c r="P1573" s="27" t="str">
        <f>VLOOKUP(A1573,'Hospitalisation Details'!$A$1:$R$2344,16,0)</f>
        <v>R1012</v>
      </c>
      <c r="Q1573" s="38">
        <f>VLOOKUP(A1573,'Hospitalisation Details'!$A$1:$R$2344,18,0)</f>
        <v>40.611864406779659</v>
      </c>
    </row>
    <row r="1574" spans="1:17" x14ac:dyDescent="0.25">
      <c r="A1574" s="27" t="s">
        <v>3146</v>
      </c>
      <c r="B1574" s="27" t="str">
        <f>VLOOKUP(A1574,'Customer Name'!A1573:E3908,4,0)</f>
        <v>Maciej</v>
      </c>
      <c r="C1574" s="27">
        <f>VLOOKUP(A1574,Table7[#All],2,0)</f>
        <v>35.49</v>
      </c>
      <c r="D1574" s="27">
        <f>VLOOKUP(A1574,Table7[#All],3,0)</f>
        <v>5.21</v>
      </c>
      <c r="E1574" s="27" t="str">
        <f>VLOOKUP(A1574,Table7[#All],4,0)</f>
        <v>yes</v>
      </c>
      <c r="F1574" s="27" t="str">
        <f>VLOOKUP(A1574,Table7[#All],5,0)</f>
        <v>No</v>
      </c>
      <c r="G1574" s="27" t="str">
        <f>VLOOKUP(A1574,Table7[#All],6,0)</f>
        <v>Yes</v>
      </c>
      <c r="H1574" s="27">
        <f>VLOOKUP(A1574,'Medical Examination'!A1573:M3908,11,0)</f>
        <v>1</v>
      </c>
      <c r="I1574" s="27" t="str">
        <f>VLOOKUP(A1574,'Medical Examination'!A1573:M3908,10,0)</f>
        <v>No</v>
      </c>
      <c r="J1574" s="27" t="str">
        <f>VLOOKUP(A1574,'Medical Examination'!A1573:M3908,12,0)</f>
        <v>Obesity</v>
      </c>
      <c r="K1574" s="27" t="str">
        <f>VLOOKUP(A1574,'Medical Examination'!A1573:M3908,13,0)</f>
        <v>Normal</v>
      </c>
      <c r="L1574" s="27" t="str">
        <f>VLOOKUP(A1574,'Hospitalisation Details'!A403:R2746,17,0)</f>
        <v>16-Aug-1997</v>
      </c>
      <c r="M1574" s="28">
        <f>VLOOKUP(A1574,'Hospitalisation Details'!$A$1:$R$2344,6,0)</f>
        <v>6389.53</v>
      </c>
      <c r="N1574" s="27" t="str">
        <f>VLOOKUP(A1574,'Hospitalisation Details'!$A$1:$R$2344,14,0)</f>
        <v>tier - 2</v>
      </c>
      <c r="O1574" s="27" t="str">
        <f>VLOOKUP(A1574,'Hospitalisation Details'!$A$1:$R$2344,15,0)</f>
        <v>tier - 2</v>
      </c>
      <c r="P1574" s="27" t="str">
        <f>VLOOKUP(A1574,'Hospitalisation Details'!$A$1:$R$2344,16,0)</f>
        <v>R1021</v>
      </c>
      <c r="Q1574" s="38">
        <f>VLOOKUP(A1574,'Hospitalisation Details'!$A$1:$R$2344,18,0)</f>
        <v>25.811682385153635</v>
      </c>
    </row>
    <row r="1575" spans="1:17" x14ac:dyDescent="0.25">
      <c r="A1575" s="27" t="s">
        <v>3148</v>
      </c>
      <c r="B1575" s="27" t="str">
        <f>VLOOKUP(A1575,'Customer Name'!A1574:E3909,4,0)</f>
        <v>Jerry D.</v>
      </c>
      <c r="C1575" s="27">
        <f>VLOOKUP(A1575,Table7[#All],2,0)</f>
        <v>26.315000000000001</v>
      </c>
      <c r="D1575" s="27">
        <f>VLOOKUP(A1575,Table7[#All],3,0)</f>
        <v>5.89</v>
      </c>
      <c r="E1575" s="27" t="str">
        <f>VLOOKUP(A1575,Table7[#All],4,0)</f>
        <v>No</v>
      </c>
      <c r="F1575" s="27" t="str">
        <f>VLOOKUP(A1575,Table7[#All],5,0)</f>
        <v>No</v>
      </c>
      <c r="G1575" s="27" t="str">
        <f>VLOOKUP(A1575,Table7[#All],6,0)</f>
        <v>No</v>
      </c>
      <c r="H1575" s="27">
        <f>VLOOKUP(A1575,'Medical Examination'!A1574:M3909,11,0)</f>
        <v>0</v>
      </c>
      <c r="I1575" s="27" t="str">
        <f>VLOOKUP(A1575,'Medical Examination'!A1574:M3909,10,0)</f>
        <v>No</v>
      </c>
      <c r="J1575" s="27" t="str">
        <f>VLOOKUP(A1575,'Medical Examination'!A1574:M3909,12,0)</f>
        <v>Overweight</v>
      </c>
      <c r="K1575" s="27" t="str">
        <f>VLOOKUP(A1575,'Medical Examination'!A1574:M3909,13,0)</f>
        <v>Prediabetes</v>
      </c>
      <c r="L1575" s="27" t="str">
        <f>VLOOKUP(A1575,'Hospitalisation Details'!A404:R2747,17,0)</f>
        <v>6-Aug-1982</v>
      </c>
      <c r="M1575" s="28">
        <f>VLOOKUP(A1575,'Hospitalisation Details'!$A$1:$R$2344,6,0)</f>
        <v>6389.38</v>
      </c>
      <c r="N1575" s="27" t="str">
        <f>VLOOKUP(A1575,'Hospitalisation Details'!$A$1:$R$2344,14,0)</f>
        <v>tier - 1</v>
      </c>
      <c r="O1575" s="27" t="str">
        <f>VLOOKUP(A1575,'Hospitalisation Details'!$A$1:$R$2344,15,0)</f>
        <v>tier - 2</v>
      </c>
      <c r="P1575" s="27" t="str">
        <f>VLOOKUP(A1575,'Hospitalisation Details'!$A$1:$R$2344,16,0)</f>
        <v>R1012</v>
      </c>
      <c r="Q1575" s="38">
        <f>VLOOKUP(A1575,'Hospitalisation Details'!$A$1:$R$2344,18,0)</f>
        <v>40.839113428943939</v>
      </c>
    </row>
    <row r="1576" spans="1:17" x14ac:dyDescent="0.25">
      <c r="A1576" s="27" t="s">
        <v>3150</v>
      </c>
      <c r="B1576" s="27" t="str">
        <f>VLOOKUP(A1576,'Customer Name'!A1575:E3910,4,0)</f>
        <v>Eric A.</v>
      </c>
      <c r="C1576" s="27">
        <f>VLOOKUP(A1576,Table7[#All],2,0)</f>
        <v>19.79</v>
      </c>
      <c r="D1576" s="27">
        <f>VLOOKUP(A1576,Table7[#All],3,0)</f>
        <v>4.8099999999999996</v>
      </c>
      <c r="E1576" s="27" t="str">
        <f>VLOOKUP(A1576,Table7[#All],4,0)</f>
        <v>yes</v>
      </c>
      <c r="F1576" s="27" t="str">
        <f>VLOOKUP(A1576,Table7[#All],5,0)</f>
        <v>No</v>
      </c>
      <c r="G1576" s="27" t="str">
        <f>VLOOKUP(A1576,Table7[#All],6,0)</f>
        <v>No</v>
      </c>
      <c r="H1576" s="27">
        <f>VLOOKUP(A1576,'Medical Examination'!A1575:M3910,11,0)</f>
        <v>0</v>
      </c>
      <c r="I1576" s="27" t="str">
        <f>VLOOKUP(A1576,'Medical Examination'!A1575:M3910,10,0)</f>
        <v>No</v>
      </c>
      <c r="J1576" s="27" t="str">
        <f>VLOOKUP(A1576,'Medical Examination'!A1575:M3910,12,0)</f>
        <v>Normal Weight</v>
      </c>
      <c r="K1576" s="27" t="str">
        <f>VLOOKUP(A1576,'Medical Examination'!A1575:M3910,13,0)</f>
        <v>Normal</v>
      </c>
      <c r="L1576" s="27" t="str">
        <f>VLOOKUP(A1576,'Hospitalisation Details'!A405:R2748,17,0)</f>
        <v>18-Nov-1976</v>
      </c>
      <c r="M1576" s="28">
        <f>VLOOKUP(A1576,'Hospitalisation Details'!$A$1:$R$2344,6,0)</f>
        <v>6374.16</v>
      </c>
      <c r="N1576" s="27" t="str">
        <f>VLOOKUP(A1576,'Hospitalisation Details'!$A$1:$R$2344,14,0)</f>
        <v>tier - 2</v>
      </c>
      <c r="O1576" s="27" t="str">
        <f>VLOOKUP(A1576,'Hospitalisation Details'!$A$1:$R$2344,15,0)</f>
        <v>tier - 2</v>
      </c>
      <c r="P1576" s="27" t="str">
        <f>VLOOKUP(A1576,'Hospitalisation Details'!$A$1:$R$2344,16,0)</f>
        <v>R1013</v>
      </c>
      <c r="Q1576" s="38">
        <f>VLOOKUP(A1576,'Hospitalisation Details'!$A$1:$R$2344,18,0)</f>
        <v>46.551676933607119</v>
      </c>
    </row>
    <row r="1577" spans="1:17" x14ac:dyDescent="0.25">
      <c r="A1577" s="27" t="s">
        <v>3152</v>
      </c>
      <c r="B1577" s="27" t="str">
        <f>VLOOKUP(A1577,'Customer Name'!A1576:E3911,4,0)</f>
        <v>Cathi</v>
      </c>
      <c r="C1577" s="27">
        <f>VLOOKUP(A1577,Table7[#All],2,0)</f>
        <v>40.564999999999998</v>
      </c>
      <c r="D1577" s="27">
        <f>VLOOKUP(A1577,Table7[#All],3,0)</f>
        <v>5.66</v>
      </c>
      <c r="E1577" s="27" t="str">
        <f>VLOOKUP(A1577,Table7[#All],4,0)</f>
        <v>No</v>
      </c>
      <c r="F1577" s="27" t="str">
        <f>VLOOKUP(A1577,Table7[#All],5,0)</f>
        <v>No</v>
      </c>
      <c r="G1577" s="27" t="str">
        <f>VLOOKUP(A1577,Table7[#All],6,0)</f>
        <v>No</v>
      </c>
      <c r="H1577" s="27">
        <f>VLOOKUP(A1577,'Medical Examination'!A1576:M3911,11,0)</f>
        <v>1</v>
      </c>
      <c r="I1577" s="27" t="str">
        <f>VLOOKUP(A1577,'Medical Examination'!A1576:M3911,10,0)</f>
        <v>No</v>
      </c>
      <c r="J1577" s="27" t="str">
        <f>VLOOKUP(A1577,'Medical Examination'!A1576:M3911,12,0)</f>
        <v>Obesity</v>
      </c>
      <c r="K1577" s="27" t="str">
        <f>VLOOKUP(A1577,'Medical Examination'!A1576:M3911,13,0)</f>
        <v>Normal</v>
      </c>
      <c r="L1577" s="27" t="str">
        <f>VLOOKUP(A1577,'Hospitalisation Details'!A406:R2749,17,0)</f>
        <v>13-Aug-1984</v>
      </c>
      <c r="M1577" s="28">
        <f>VLOOKUP(A1577,'Hospitalisation Details'!$A$1:$R$2344,6,0)</f>
        <v>6373.56</v>
      </c>
      <c r="N1577" s="27" t="str">
        <f>VLOOKUP(A1577,'Hospitalisation Details'!$A$1:$R$2344,14,0)</f>
        <v>tier - 2</v>
      </c>
      <c r="O1577" s="27" t="str">
        <f>VLOOKUP(A1577,'Hospitalisation Details'!$A$1:$R$2344,15,0)</f>
        <v>tier - 1</v>
      </c>
      <c r="P1577" s="27" t="str">
        <f>VLOOKUP(A1577,'Hospitalisation Details'!$A$1:$R$2344,16,0)</f>
        <v>R1012</v>
      </c>
      <c r="Q1577" s="38">
        <f>VLOOKUP(A1577,'Hospitalisation Details'!$A$1:$R$2344,18,0)</f>
        <v>38.817248459958932</v>
      </c>
    </row>
    <row r="1578" spans="1:17" x14ac:dyDescent="0.25">
      <c r="A1578" s="27" t="s">
        <v>3154</v>
      </c>
      <c r="B1578" s="27" t="str">
        <f>VLOOKUP(A1578,'Customer Name'!A1577:E3912,4,0)</f>
        <v>Alex M</v>
      </c>
      <c r="C1578" s="27">
        <f>VLOOKUP(A1578,Table7[#All],2,0)</f>
        <v>18.03</v>
      </c>
      <c r="D1578" s="27">
        <f>VLOOKUP(A1578,Table7[#All],3,0)</f>
        <v>10.66</v>
      </c>
      <c r="E1578" s="27" t="str">
        <f>VLOOKUP(A1578,Table7[#All],4,0)</f>
        <v>yes</v>
      </c>
      <c r="F1578" s="27" t="str">
        <f>VLOOKUP(A1578,Table7[#All],5,0)</f>
        <v>No</v>
      </c>
      <c r="G1578" s="27" t="str">
        <f>VLOOKUP(A1578,Table7[#All],6,0)</f>
        <v>No</v>
      </c>
      <c r="H1578" s="27">
        <f>VLOOKUP(A1578,'Medical Examination'!A1577:M3912,11,0)</f>
        <v>2</v>
      </c>
      <c r="I1578" s="27" t="str">
        <f>VLOOKUP(A1578,'Medical Examination'!A1577:M3912,10,0)</f>
        <v>No</v>
      </c>
      <c r="J1578" s="27" t="str">
        <f>VLOOKUP(A1578,'Medical Examination'!A1577:M3912,12,0)</f>
        <v>Underweight</v>
      </c>
      <c r="K1578" s="27" t="str">
        <f>VLOOKUP(A1578,'Medical Examination'!A1577:M3912,13,0)</f>
        <v>Diabetes</v>
      </c>
      <c r="L1578" s="27" t="str">
        <f>VLOOKUP(A1578,'Hospitalisation Details'!A407:R2750,17,0)</f>
        <v>9-Nov-1970</v>
      </c>
      <c r="M1578" s="28">
        <f>VLOOKUP(A1578,'Hospitalisation Details'!$A$1:$R$2344,6,0)</f>
        <v>6367.31</v>
      </c>
      <c r="N1578" s="27" t="str">
        <f>VLOOKUP(A1578,'Hospitalisation Details'!$A$1:$R$2344,14,0)</f>
        <v>tier - 2</v>
      </c>
      <c r="O1578" s="27" t="str">
        <f>VLOOKUP(A1578,'Hospitalisation Details'!$A$1:$R$2344,15,0)</f>
        <v>tier - 1</v>
      </c>
      <c r="P1578" s="27" t="str">
        <f>VLOOKUP(A1578,'Hospitalisation Details'!$A$1:$R$2344,16,0)</f>
        <v>R1013</v>
      </c>
      <c r="Q1578" s="38">
        <f>VLOOKUP(A1578,'Hospitalisation Details'!$A$1:$R$2344,18,0)</f>
        <v>52.579019418952491</v>
      </c>
    </row>
    <row r="1579" spans="1:17" x14ac:dyDescent="0.25">
      <c r="A1579" s="27" t="s">
        <v>3156</v>
      </c>
      <c r="B1579" s="27" t="str">
        <f>VLOOKUP(A1579,'Customer Name'!A1578:E3913,4,0)</f>
        <v>Liang</v>
      </c>
      <c r="C1579" s="27">
        <f>VLOOKUP(A1579,Table7[#All],2,0)</f>
        <v>34.65</v>
      </c>
      <c r="D1579" s="27">
        <f>VLOOKUP(A1579,Table7[#All],3,0)</f>
        <v>5.98</v>
      </c>
      <c r="E1579" s="27" t="str">
        <f>VLOOKUP(A1579,Table7[#All],4,0)</f>
        <v>yes</v>
      </c>
      <c r="F1579" s="27" t="str">
        <f>VLOOKUP(A1579,Table7[#All],5,0)</f>
        <v>No</v>
      </c>
      <c r="G1579" s="27" t="str">
        <f>VLOOKUP(A1579,Table7[#All],6,0)</f>
        <v>No</v>
      </c>
      <c r="H1579" s="27">
        <f>VLOOKUP(A1579,'Medical Examination'!A1578:M3913,11,0)</f>
        <v>0</v>
      </c>
      <c r="I1579" s="27" t="str">
        <f>VLOOKUP(A1579,'Medical Examination'!A1578:M3913,10,0)</f>
        <v>No</v>
      </c>
      <c r="J1579" s="27" t="str">
        <f>VLOOKUP(A1579,'Medical Examination'!A1578:M3913,12,0)</f>
        <v>Obesity</v>
      </c>
      <c r="K1579" s="27" t="str">
        <f>VLOOKUP(A1579,'Medical Examination'!A1578:M3913,13,0)</f>
        <v>Prediabetes</v>
      </c>
      <c r="L1579" s="27" t="str">
        <f>VLOOKUP(A1579,'Hospitalisation Details'!A408:R2751,17,0)</f>
        <v>7-Jul-1996</v>
      </c>
      <c r="M1579" s="28">
        <f>VLOOKUP(A1579,'Hospitalisation Details'!$A$1:$R$2344,6,0)</f>
        <v>6361.47</v>
      </c>
      <c r="N1579" s="27" t="str">
        <f>VLOOKUP(A1579,'Hospitalisation Details'!$A$1:$R$2344,14,0)</f>
        <v>tier - 2</v>
      </c>
      <c r="O1579" s="27" t="str">
        <f>VLOOKUP(A1579,'Hospitalisation Details'!$A$1:$R$2344,15,0)</f>
        <v>tier - 3</v>
      </c>
      <c r="P1579" s="27" t="str">
        <f>VLOOKUP(A1579,'Hospitalisation Details'!$A$1:$R$2344,16,0)</f>
        <v>R1021</v>
      </c>
      <c r="Q1579" s="38">
        <f>VLOOKUP(A1579,'Hospitalisation Details'!$A$1:$R$2344,18,0)</f>
        <v>26.918548939082822</v>
      </c>
    </row>
    <row r="1580" spans="1:17" x14ac:dyDescent="0.25">
      <c r="A1580" s="27" t="s">
        <v>3158</v>
      </c>
      <c r="B1580" s="27" t="str">
        <f>VLOOKUP(A1580,'Customer Name'!A1579:E3914,4,0)</f>
        <v>Lexy</v>
      </c>
      <c r="C1580" s="27">
        <f>VLOOKUP(A1580,Table7[#All],2,0)</f>
        <v>42.94</v>
      </c>
      <c r="D1580" s="27">
        <f>VLOOKUP(A1580,Table7[#All],3,0)</f>
        <v>4.34</v>
      </c>
      <c r="E1580" s="27" t="str">
        <f>VLOOKUP(A1580,Table7[#All],4,0)</f>
        <v>No</v>
      </c>
      <c r="F1580" s="27" t="str">
        <f>VLOOKUP(A1580,Table7[#All],5,0)</f>
        <v>No</v>
      </c>
      <c r="G1580" s="27" t="str">
        <f>VLOOKUP(A1580,Table7[#All],6,0)</f>
        <v>No</v>
      </c>
      <c r="H1580" s="27">
        <f>VLOOKUP(A1580,'Medical Examination'!A1579:M3914,11,0)</f>
        <v>0</v>
      </c>
      <c r="I1580" s="27" t="str">
        <f>VLOOKUP(A1580,'Medical Examination'!A1579:M3914,10,0)</f>
        <v>No</v>
      </c>
      <c r="J1580" s="27" t="str">
        <f>VLOOKUP(A1580,'Medical Examination'!A1579:M3914,12,0)</f>
        <v>Obesity</v>
      </c>
      <c r="K1580" s="27" t="str">
        <f>VLOOKUP(A1580,'Medical Examination'!A1579:M3914,13,0)</f>
        <v>Normal</v>
      </c>
      <c r="L1580" s="27" t="str">
        <f>VLOOKUP(A1580,'Hospitalisation Details'!A409:R2752,17,0)</f>
        <v>24-Jun-1989</v>
      </c>
      <c r="M1580" s="28">
        <f>VLOOKUP(A1580,'Hospitalisation Details'!$A$1:$R$2344,6,0)</f>
        <v>6360.99</v>
      </c>
      <c r="N1580" s="27" t="str">
        <f>VLOOKUP(A1580,'Hospitalisation Details'!$A$1:$R$2344,14,0)</f>
        <v>tier - 2</v>
      </c>
      <c r="O1580" s="27" t="str">
        <f>VLOOKUP(A1580,'Hospitalisation Details'!$A$1:$R$2344,15,0)</f>
        <v>tier - 2</v>
      </c>
      <c r="P1580" s="27" t="str">
        <f>VLOOKUP(A1580,'Hospitalisation Details'!$A$1:$R$2344,16,0)</f>
        <v>R1012</v>
      </c>
      <c r="Q1580" s="38">
        <f>VLOOKUP(A1580,'Hospitalisation Details'!$A$1:$R$2344,18,0)</f>
        <v>33.956817648439333</v>
      </c>
    </row>
    <row r="1581" spans="1:17" x14ac:dyDescent="0.25">
      <c r="A1581" s="27" t="s">
        <v>3160</v>
      </c>
      <c r="B1581" s="27" t="str">
        <f>VLOOKUP(A1581,'Customer Name'!A1580:E3915,4,0)</f>
        <v>Michael</v>
      </c>
      <c r="C1581" s="27">
        <f>VLOOKUP(A1581,Table7[#All],2,0)</f>
        <v>31.254999999999999</v>
      </c>
      <c r="D1581" s="27">
        <f>VLOOKUP(A1581,Table7[#All],3,0)</f>
        <v>5.17</v>
      </c>
      <c r="E1581" s="27" t="str">
        <f>VLOOKUP(A1581,Table7[#All],4,0)</f>
        <v>No</v>
      </c>
      <c r="F1581" s="27" t="str">
        <f>VLOOKUP(A1581,Table7[#All],5,0)</f>
        <v>No</v>
      </c>
      <c r="G1581" s="27" t="str">
        <f>VLOOKUP(A1581,Table7[#All],6,0)</f>
        <v>No</v>
      </c>
      <c r="H1581" s="27">
        <f>VLOOKUP(A1581,'Medical Examination'!A1580:M3915,11,0)</f>
        <v>0</v>
      </c>
      <c r="I1581" s="27" t="str">
        <f>VLOOKUP(A1581,'Medical Examination'!A1580:M3915,10,0)</f>
        <v>No</v>
      </c>
      <c r="J1581" s="27" t="str">
        <f>VLOOKUP(A1581,'Medical Examination'!A1580:M3915,12,0)</f>
        <v>Obesity</v>
      </c>
      <c r="K1581" s="27" t="str">
        <f>VLOOKUP(A1581,'Medical Examination'!A1580:M3915,13,0)</f>
        <v>Normal</v>
      </c>
      <c r="L1581" s="27" t="str">
        <f>VLOOKUP(A1581,'Hospitalisation Details'!A410:R2753,17,0)</f>
        <v>30-Oct-1980</v>
      </c>
      <c r="M1581" s="28">
        <f>VLOOKUP(A1581,'Hospitalisation Details'!$A$1:$R$2344,6,0)</f>
        <v>6358.78</v>
      </c>
      <c r="N1581" s="27" t="str">
        <f>VLOOKUP(A1581,'Hospitalisation Details'!$A$1:$R$2344,14,0)</f>
        <v>tier - 2</v>
      </c>
      <c r="O1581" s="27" t="str">
        <f>VLOOKUP(A1581,'Hospitalisation Details'!$A$1:$R$2344,15,0)</f>
        <v>tier - 1</v>
      </c>
      <c r="P1581" s="27" t="str">
        <f>VLOOKUP(A1581,'Hospitalisation Details'!$A$1:$R$2344,16,0)</f>
        <v>R1012</v>
      </c>
      <c r="Q1581" s="38">
        <f>VLOOKUP(A1581,'Hospitalisation Details'!$A$1:$R$2344,18,0)</f>
        <v>42.603696098562629</v>
      </c>
    </row>
    <row r="1582" spans="1:17" x14ac:dyDescent="0.25">
      <c r="A1582" s="27" t="s">
        <v>3162</v>
      </c>
      <c r="B1582" s="27" t="str">
        <f>VLOOKUP(A1582,'Customer Name'!A1581:E3916,4,0)</f>
        <v>Samuel L</v>
      </c>
      <c r="C1582" s="27">
        <f>VLOOKUP(A1582,Table7[#All],2,0)</f>
        <v>45.43</v>
      </c>
      <c r="D1582" s="27">
        <f>VLOOKUP(A1582,Table7[#All],3,0)</f>
        <v>4.2300000000000004</v>
      </c>
      <c r="E1582" s="27" t="str">
        <f>VLOOKUP(A1582,Table7[#All],4,0)</f>
        <v>yes</v>
      </c>
      <c r="F1582" s="27" t="str">
        <f>VLOOKUP(A1582,Table7[#All],5,0)</f>
        <v>No</v>
      </c>
      <c r="G1582" s="27" t="str">
        <f>VLOOKUP(A1582,Table7[#All],6,0)</f>
        <v>Yes</v>
      </c>
      <c r="H1582" s="27">
        <f>VLOOKUP(A1582,'Medical Examination'!A1581:M3916,11,0)</f>
        <v>1</v>
      </c>
      <c r="I1582" s="27" t="str">
        <f>VLOOKUP(A1582,'Medical Examination'!A1581:M3916,10,0)</f>
        <v>No</v>
      </c>
      <c r="J1582" s="27" t="str">
        <f>VLOOKUP(A1582,'Medical Examination'!A1581:M3916,12,0)</f>
        <v>Obesity</v>
      </c>
      <c r="K1582" s="27" t="str">
        <f>VLOOKUP(A1582,'Medical Examination'!A1581:M3916,13,0)</f>
        <v>Normal</v>
      </c>
      <c r="L1582" s="27" t="str">
        <f>VLOOKUP(A1582,'Hospitalisation Details'!A411:R2754,17,0)</f>
        <v>19-Aug-1983</v>
      </c>
      <c r="M1582" s="28">
        <f>VLOOKUP(A1582,'Hospitalisation Details'!$A$1:$R$2344,6,0)</f>
        <v>6356.27</v>
      </c>
      <c r="N1582" s="27" t="str">
        <f>VLOOKUP(A1582,'Hospitalisation Details'!$A$1:$R$2344,14,0)</f>
        <v>tier - 3</v>
      </c>
      <c r="O1582" s="27" t="str">
        <f>VLOOKUP(A1582,'Hospitalisation Details'!$A$1:$R$2344,15,0)</f>
        <v>tier - 2</v>
      </c>
      <c r="P1582" s="27" t="str">
        <f>VLOOKUP(A1582,'Hospitalisation Details'!$A$1:$R$2344,16,0)</f>
        <v>R1013</v>
      </c>
      <c r="Q1582" s="38">
        <f>VLOOKUP(A1582,'Hospitalisation Details'!$A$1:$R$2344,18,0)</f>
        <v>39.803539232053424</v>
      </c>
    </row>
    <row r="1583" spans="1:17" x14ac:dyDescent="0.25">
      <c r="A1583" s="27" t="s">
        <v>3164</v>
      </c>
      <c r="B1583" s="27" t="str">
        <f>VLOOKUP(A1583,'Customer Name'!A1582:E3917,4,0)</f>
        <v>Spencer A.</v>
      </c>
      <c r="C1583" s="27">
        <f>VLOOKUP(A1583,Table7[#All],2,0)</f>
        <v>32.340000000000003</v>
      </c>
      <c r="D1583" s="27">
        <f>VLOOKUP(A1583,Table7[#All],3,0)</f>
        <v>4.88</v>
      </c>
      <c r="E1583" s="27" t="str">
        <f>VLOOKUP(A1583,Table7[#All],4,0)</f>
        <v>yes</v>
      </c>
      <c r="F1583" s="27" t="str">
        <f>VLOOKUP(A1583,Table7[#All],5,0)</f>
        <v>No</v>
      </c>
      <c r="G1583" s="27" t="str">
        <f>VLOOKUP(A1583,Table7[#All],6,0)</f>
        <v>Yes</v>
      </c>
      <c r="H1583" s="27">
        <f>VLOOKUP(A1583,'Medical Examination'!A1582:M3917,11,0)</f>
        <v>1</v>
      </c>
      <c r="I1583" s="27" t="str">
        <f>VLOOKUP(A1583,'Medical Examination'!A1582:M3917,10,0)</f>
        <v>No</v>
      </c>
      <c r="J1583" s="27" t="str">
        <f>VLOOKUP(A1583,'Medical Examination'!A1582:M3917,12,0)</f>
        <v>Obesity</v>
      </c>
      <c r="K1583" s="27" t="str">
        <f>VLOOKUP(A1583,'Medical Examination'!A1582:M3917,13,0)</f>
        <v>Normal</v>
      </c>
      <c r="L1583" s="27" t="str">
        <f>VLOOKUP(A1583,'Hospitalisation Details'!A412:R2755,17,0)</f>
        <v>21-Oct-1983</v>
      </c>
      <c r="M1583" s="28">
        <f>VLOOKUP(A1583,'Hospitalisation Details'!$A$1:$R$2344,6,0)</f>
        <v>6338.08</v>
      </c>
      <c r="N1583" s="27" t="str">
        <f>VLOOKUP(A1583,'Hospitalisation Details'!$A$1:$R$2344,14,0)</f>
        <v>tier - 2</v>
      </c>
      <c r="O1583" s="27" t="str">
        <f>VLOOKUP(A1583,'Hospitalisation Details'!$A$1:$R$2344,15,0)</f>
        <v>tier - 1</v>
      </c>
      <c r="P1583" s="27" t="str">
        <f>VLOOKUP(A1583,'Hospitalisation Details'!$A$1:$R$2344,16,0)</f>
        <v>R1013</v>
      </c>
      <c r="Q1583" s="38">
        <f>VLOOKUP(A1583,'Hospitalisation Details'!$A$1:$R$2344,18,0)</f>
        <v>39.631051752921536</v>
      </c>
    </row>
    <row r="1584" spans="1:17" x14ac:dyDescent="0.25">
      <c r="A1584" s="27" t="s">
        <v>3166</v>
      </c>
      <c r="B1584" s="27" t="str">
        <f>VLOOKUP(A1584,'Customer Name'!A1583:E3918,4,0)</f>
        <v>.  Rochelle</v>
      </c>
      <c r="C1584" s="27">
        <f>VLOOKUP(A1584,Table7[#All],2,0)</f>
        <v>25.46</v>
      </c>
      <c r="D1584" s="27">
        <f>VLOOKUP(A1584,Table7[#All],3,0)</f>
        <v>9.7100000000000009</v>
      </c>
      <c r="E1584" s="27" t="str">
        <f>VLOOKUP(A1584,Table7[#All],4,0)</f>
        <v>yes</v>
      </c>
      <c r="F1584" s="27" t="str">
        <f>VLOOKUP(A1584,Table7[#All],5,0)</f>
        <v>No</v>
      </c>
      <c r="G1584" s="27" t="str">
        <f>VLOOKUP(A1584,Table7[#All],6,0)</f>
        <v>No</v>
      </c>
      <c r="H1584" s="27">
        <f>VLOOKUP(A1584,'Medical Examination'!A1583:M3918,11,0)</f>
        <v>1</v>
      </c>
      <c r="I1584" s="27" t="str">
        <f>VLOOKUP(A1584,'Medical Examination'!A1583:M3918,10,0)</f>
        <v>No</v>
      </c>
      <c r="J1584" s="27" t="str">
        <f>VLOOKUP(A1584,'Medical Examination'!A1583:M3918,12,0)</f>
        <v>Overweight</v>
      </c>
      <c r="K1584" s="27" t="str">
        <f>VLOOKUP(A1584,'Medical Examination'!A1583:M3918,13,0)</f>
        <v>Diabetes</v>
      </c>
      <c r="L1584" s="27" t="str">
        <f>VLOOKUP(A1584,'Hospitalisation Details'!A413:R2756,17,0)</f>
        <v>25-Sep-1986</v>
      </c>
      <c r="M1584" s="28">
        <f>VLOOKUP(A1584,'Hospitalisation Details'!$A$1:$R$2344,6,0)</f>
        <v>6335.64</v>
      </c>
      <c r="N1584" s="27" t="str">
        <f>VLOOKUP(A1584,'Hospitalisation Details'!$A$1:$R$2344,14,0)</f>
        <v>tier - 2</v>
      </c>
      <c r="O1584" s="27" t="str">
        <f>VLOOKUP(A1584,'Hospitalisation Details'!$A$1:$R$2344,15,0)</f>
        <v>tier - 2</v>
      </c>
      <c r="P1584" s="27" t="str">
        <f>VLOOKUP(A1584,'Hospitalisation Details'!$A$1:$R$2344,16,0)</f>
        <v>R1013</v>
      </c>
      <c r="Q1584" s="38">
        <f>VLOOKUP(A1584,'Hospitalisation Details'!$A$1:$R$2344,18,0)</f>
        <v>36.702211974926144</v>
      </c>
    </row>
    <row r="1585" spans="1:17" x14ac:dyDescent="0.25">
      <c r="A1585" s="27" t="s">
        <v>3168</v>
      </c>
      <c r="B1585" s="27" t="str">
        <f>VLOOKUP(A1585,'Customer Name'!A1584:E3919,4,0)</f>
        <v>Paula</v>
      </c>
      <c r="C1585" s="27">
        <f>VLOOKUP(A1585,Table7[#All],2,0)</f>
        <v>37.145000000000003</v>
      </c>
      <c r="D1585" s="27">
        <f>VLOOKUP(A1585,Table7[#All],3,0)</f>
        <v>5.32</v>
      </c>
      <c r="E1585" s="27" t="str">
        <f>VLOOKUP(A1585,Table7[#All],4,0)</f>
        <v>No</v>
      </c>
      <c r="F1585" s="27" t="str">
        <f>VLOOKUP(A1585,Table7[#All],5,0)</f>
        <v>No</v>
      </c>
      <c r="G1585" s="27" t="str">
        <f>VLOOKUP(A1585,Table7[#All],6,0)</f>
        <v>No</v>
      </c>
      <c r="H1585" s="27">
        <f>VLOOKUP(A1585,'Medical Examination'!A1584:M3919,11,0)</f>
        <v>0</v>
      </c>
      <c r="I1585" s="27" t="str">
        <f>VLOOKUP(A1585,'Medical Examination'!A1584:M3919,10,0)</f>
        <v>No</v>
      </c>
      <c r="J1585" s="27" t="str">
        <f>VLOOKUP(A1585,'Medical Examination'!A1584:M3919,12,0)</f>
        <v>Obesity</v>
      </c>
      <c r="K1585" s="27" t="str">
        <f>VLOOKUP(A1585,'Medical Examination'!A1584:M3919,13,0)</f>
        <v>Normal</v>
      </c>
      <c r="L1585" s="27" t="str">
        <f>VLOOKUP(A1585,'Hospitalisation Details'!A414:R2757,17,0)</f>
        <v>13-Aug-1990</v>
      </c>
      <c r="M1585" s="28">
        <f>VLOOKUP(A1585,'Hospitalisation Details'!$A$1:$R$2344,6,0)</f>
        <v>6334.34</v>
      </c>
      <c r="N1585" s="27" t="str">
        <f>VLOOKUP(A1585,'Hospitalisation Details'!$A$1:$R$2344,14,0)</f>
        <v>tier - 2</v>
      </c>
      <c r="O1585" s="27" t="str">
        <f>VLOOKUP(A1585,'Hospitalisation Details'!$A$1:$R$2344,15,0)</f>
        <v>tier - 2</v>
      </c>
      <c r="P1585" s="27" t="str">
        <f>VLOOKUP(A1585,'Hospitalisation Details'!$A$1:$R$2344,16,0)</f>
        <v>R1024</v>
      </c>
      <c r="Q1585" s="38">
        <f>VLOOKUP(A1585,'Hospitalisation Details'!$A$1:$R$2344,18,0)</f>
        <v>32.81993879851828</v>
      </c>
    </row>
    <row r="1586" spans="1:17" x14ac:dyDescent="0.25">
      <c r="A1586" s="27" t="s">
        <v>3170</v>
      </c>
      <c r="B1586" s="27" t="str">
        <f>VLOOKUP(A1586,'Customer Name'!A1585:E3920,4,0)</f>
        <v>.  Madeline E.</v>
      </c>
      <c r="C1586" s="27">
        <f>VLOOKUP(A1586,Table7[#All],2,0)</f>
        <v>30.8</v>
      </c>
      <c r="D1586" s="27">
        <f>VLOOKUP(A1586,Table7[#All],3,0)</f>
        <v>5.83</v>
      </c>
      <c r="E1586" s="27" t="str">
        <f>VLOOKUP(A1586,Table7[#All],4,0)</f>
        <v>yes</v>
      </c>
      <c r="F1586" s="27" t="str">
        <f>VLOOKUP(A1586,Table7[#All],5,0)</f>
        <v>No</v>
      </c>
      <c r="G1586" s="27" t="str">
        <f>VLOOKUP(A1586,Table7[#All],6,0)</f>
        <v>No</v>
      </c>
      <c r="H1586" s="27">
        <f>VLOOKUP(A1586,'Medical Examination'!A1585:M3920,11,0)</f>
        <v>0</v>
      </c>
      <c r="I1586" s="27" t="str">
        <f>VLOOKUP(A1586,'Medical Examination'!A1585:M3920,10,0)</f>
        <v>No</v>
      </c>
      <c r="J1586" s="27" t="str">
        <f>VLOOKUP(A1586,'Medical Examination'!A1585:M3920,12,0)</f>
        <v>Obesity</v>
      </c>
      <c r="K1586" s="27" t="str">
        <f>VLOOKUP(A1586,'Medical Examination'!A1585:M3920,13,0)</f>
        <v>Prediabetes</v>
      </c>
      <c r="L1586" s="27" t="str">
        <f>VLOOKUP(A1586,'Hospitalisation Details'!A415:R2758,17,0)</f>
        <v>15-Dec-1985</v>
      </c>
      <c r="M1586" s="28">
        <f>VLOOKUP(A1586,'Hospitalisation Details'!$A$1:$R$2344,6,0)</f>
        <v>6313.76</v>
      </c>
      <c r="N1586" s="27" t="str">
        <f>VLOOKUP(A1586,'Hospitalisation Details'!$A$1:$R$2344,14,0)</f>
        <v>tier - 2</v>
      </c>
      <c r="O1586" s="27" t="str">
        <f>VLOOKUP(A1586,'Hospitalisation Details'!$A$1:$R$2344,15,0)</f>
        <v>tier - 1</v>
      </c>
      <c r="P1586" s="27" t="str">
        <f>VLOOKUP(A1586,'Hospitalisation Details'!$A$1:$R$2344,16,0)</f>
        <v>R1013</v>
      </c>
      <c r="Q1586" s="38">
        <f>VLOOKUP(A1586,'Hospitalisation Details'!$A$1:$R$2344,18,0)</f>
        <v>37.480412805391744</v>
      </c>
    </row>
    <row r="1587" spans="1:17" x14ac:dyDescent="0.25">
      <c r="A1587" s="27" t="s">
        <v>3172</v>
      </c>
      <c r="B1587" s="27" t="str">
        <f>VLOOKUP(A1587,'Customer Name'!A1586:E3921,4,0)</f>
        <v>Maria Isabel</v>
      </c>
      <c r="C1587" s="27">
        <f>VLOOKUP(A1587,Table7[#All],2,0)</f>
        <v>29.5</v>
      </c>
      <c r="D1587" s="27">
        <f>VLOOKUP(A1587,Table7[#All],3,0)</f>
        <v>5.54</v>
      </c>
      <c r="E1587" s="27" t="str">
        <f>VLOOKUP(A1587,Table7[#All],4,0)</f>
        <v>yes</v>
      </c>
      <c r="F1587" s="27" t="str">
        <f>VLOOKUP(A1587,Table7[#All],5,0)</f>
        <v>No</v>
      </c>
      <c r="G1587" s="27" t="str">
        <f>VLOOKUP(A1587,Table7[#All],6,0)</f>
        <v>No</v>
      </c>
      <c r="H1587" s="27">
        <f>VLOOKUP(A1587,'Medical Examination'!A1586:M3921,11,0)</f>
        <v>0</v>
      </c>
      <c r="I1587" s="27" t="str">
        <f>VLOOKUP(A1587,'Medical Examination'!A1586:M3921,10,0)</f>
        <v>No</v>
      </c>
      <c r="J1587" s="27" t="str">
        <f>VLOOKUP(A1587,'Medical Examination'!A1586:M3921,12,0)</f>
        <v>Overweight</v>
      </c>
      <c r="K1587" s="27" t="str">
        <f>VLOOKUP(A1587,'Medical Examination'!A1586:M3921,13,0)</f>
        <v>Normal</v>
      </c>
      <c r="L1587" s="27" t="str">
        <f>VLOOKUP(A1587,'Hospitalisation Details'!A416:R2759,17,0)</f>
        <v>19-Nov-1985</v>
      </c>
      <c r="M1587" s="28">
        <f>VLOOKUP(A1587,'Hospitalisation Details'!$A$1:$R$2344,6,0)</f>
        <v>6311.95</v>
      </c>
      <c r="N1587" s="27" t="str">
        <f>VLOOKUP(A1587,'Hospitalisation Details'!$A$1:$R$2344,14,0)</f>
        <v>tier - 2</v>
      </c>
      <c r="O1587" s="27" t="str">
        <f>VLOOKUP(A1587,'Hospitalisation Details'!$A$1:$R$2344,15,0)</f>
        <v>tier - 1</v>
      </c>
      <c r="P1587" s="27" t="str">
        <f>VLOOKUP(A1587,'Hospitalisation Details'!$A$1:$R$2344,16,0)</f>
        <v>R1011</v>
      </c>
      <c r="Q1587" s="38">
        <f>VLOOKUP(A1587,'Hospitalisation Details'!$A$1:$R$2344,18,0)</f>
        <v>37.55160067396799</v>
      </c>
    </row>
    <row r="1588" spans="1:17" x14ac:dyDescent="0.25">
      <c r="A1588" s="27" t="s">
        <v>3174</v>
      </c>
      <c r="B1588" s="27" t="str">
        <f>VLOOKUP(A1588,'Customer Name'!A1587:E3922,4,0)</f>
        <v>Arthur M.</v>
      </c>
      <c r="C1588" s="27">
        <f>VLOOKUP(A1588,Table7[#All],2,0)</f>
        <v>43.39</v>
      </c>
      <c r="D1588" s="27">
        <f>VLOOKUP(A1588,Table7[#All],3,0)</f>
        <v>5.85</v>
      </c>
      <c r="E1588" s="27" t="str">
        <f>VLOOKUP(A1588,Table7[#All],4,0)</f>
        <v>No</v>
      </c>
      <c r="F1588" s="27" t="str">
        <f>VLOOKUP(A1588,Table7[#All],5,0)</f>
        <v>yes</v>
      </c>
      <c r="G1588" s="27" t="str">
        <f>VLOOKUP(A1588,Table7[#All],6,0)</f>
        <v>No</v>
      </c>
      <c r="H1588" s="27">
        <f>VLOOKUP(A1588,'Medical Examination'!A1587:M3922,11,0)</f>
        <v>1</v>
      </c>
      <c r="I1588" s="27" t="str">
        <f>VLOOKUP(A1588,'Medical Examination'!A1587:M3922,10,0)</f>
        <v>No</v>
      </c>
      <c r="J1588" s="27" t="str">
        <f>VLOOKUP(A1588,'Medical Examination'!A1587:M3922,12,0)</f>
        <v>Obesity</v>
      </c>
      <c r="K1588" s="27" t="str">
        <f>VLOOKUP(A1588,'Medical Examination'!A1587:M3922,13,0)</f>
        <v>Prediabetes</v>
      </c>
      <c r="L1588" s="27" t="str">
        <f>VLOOKUP(A1588,'Hospitalisation Details'!A417:R2760,17,0)</f>
        <v>27-Jul-2004</v>
      </c>
      <c r="M1588" s="28">
        <f>VLOOKUP(A1588,'Hospitalisation Details'!$A$1:$R$2344,6,0)</f>
        <v>6311.11</v>
      </c>
      <c r="N1588" s="27" t="str">
        <f>VLOOKUP(A1588,'Hospitalisation Details'!$A$1:$R$2344,14,0)</f>
        <v>tier - 2</v>
      </c>
      <c r="O1588" s="27" t="str">
        <f>VLOOKUP(A1588,'Hospitalisation Details'!$A$1:$R$2344,15,0)</f>
        <v>tier - 2</v>
      </c>
      <c r="P1588" s="27" t="str">
        <f>VLOOKUP(A1588,'Hospitalisation Details'!$A$1:$R$2344,16,0)</f>
        <v>R1011</v>
      </c>
      <c r="Q1588" s="38">
        <f>VLOOKUP(A1588,'Hospitalisation Details'!$A$1:$R$2344,18,0)</f>
        <v>18.863791923340177</v>
      </c>
    </row>
    <row r="1589" spans="1:17" x14ac:dyDescent="0.25">
      <c r="A1589" s="27" t="s">
        <v>3176</v>
      </c>
      <c r="B1589" s="27" t="str">
        <f>VLOOKUP(A1589,'Customer Name'!A1588:E3923,4,0)</f>
        <v>Joseph R.</v>
      </c>
      <c r="C1589" s="27">
        <f>VLOOKUP(A1589,Table7[#All],2,0)</f>
        <v>15.08</v>
      </c>
      <c r="D1589" s="27">
        <f>VLOOKUP(A1589,Table7[#All],3,0)</f>
        <v>4.8499999999999996</v>
      </c>
      <c r="E1589" s="27" t="str">
        <f>VLOOKUP(A1589,Table7[#All],4,0)</f>
        <v>yes</v>
      </c>
      <c r="F1589" s="27" t="str">
        <f>VLOOKUP(A1589,Table7[#All],5,0)</f>
        <v>No</v>
      </c>
      <c r="G1589" s="27" t="str">
        <f>VLOOKUP(A1589,Table7[#All],6,0)</f>
        <v>Yes</v>
      </c>
      <c r="H1589" s="27">
        <f>VLOOKUP(A1589,'Medical Examination'!A1588:M3923,11,0)</f>
        <v>1</v>
      </c>
      <c r="I1589" s="27" t="str">
        <f>VLOOKUP(A1589,'Medical Examination'!A1588:M3923,10,0)</f>
        <v>No</v>
      </c>
      <c r="J1589" s="27" t="str">
        <f>VLOOKUP(A1589,'Medical Examination'!A1588:M3923,12,0)</f>
        <v>Underweight</v>
      </c>
      <c r="K1589" s="27" t="str">
        <f>VLOOKUP(A1589,'Medical Examination'!A1588:M3923,13,0)</f>
        <v>Normal</v>
      </c>
      <c r="L1589" s="27" t="str">
        <f>VLOOKUP(A1589,'Hospitalisation Details'!A418:R2761,17,0)</f>
        <v>4-Sep-1969</v>
      </c>
      <c r="M1589" s="28">
        <f>VLOOKUP(A1589,'Hospitalisation Details'!$A$1:$R$2344,6,0)</f>
        <v>6305.61</v>
      </c>
      <c r="N1589" s="27" t="str">
        <f>VLOOKUP(A1589,'Hospitalisation Details'!$A$1:$R$2344,14,0)</f>
        <v>tier - 2</v>
      </c>
      <c r="O1589" s="27" t="str">
        <f>VLOOKUP(A1589,'Hospitalisation Details'!$A$1:$R$2344,15,0)</f>
        <v>tier - 2</v>
      </c>
      <c r="P1589" s="27" t="str">
        <f>VLOOKUP(A1589,'Hospitalisation Details'!$A$1:$R$2344,16,0)</f>
        <v>R1012</v>
      </c>
      <c r="Q1589" s="38">
        <f>VLOOKUP(A1589,'Hospitalisation Details'!$A$1:$R$2344,18,0)</f>
        <v>53.75970728793309</v>
      </c>
    </row>
    <row r="1590" spans="1:17" x14ac:dyDescent="0.25">
      <c r="A1590" s="27" t="s">
        <v>3178</v>
      </c>
      <c r="B1590" s="27" t="str">
        <f>VLOOKUP(A1590,'Customer Name'!A1589:E3924,4,0)</f>
        <v>Sachiko</v>
      </c>
      <c r="C1590" s="27">
        <f>VLOOKUP(A1590,Table7[#All],2,0)</f>
        <v>20.48</v>
      </c>
      <c r="D1590" s="27">
        <f>VLOOKUP(A1590,Table7[#All],3,0)</f>
        <v>11.09</v>
      </c>
      <c r="E1590" s="27" t="str">
        <f>VLOOKUP(A1590,Table7[#All],4,0)</f>
        <v>No</v>
      </c>
      <c r="F1590" s="27" t="str">
        <f>VLOOKUP(A1590,Table7[#All],5,0)</f>
        <v>No</v>
      </c>
      <c r="G1590" s="27" t="str">
        <f>VLOOKUP(A1590,Table7[#All],6,0)</f>
        <v>No</v>
      </c>
      <c r="H1590" s="27">
        <f>VLOOKUP(A1590,'Medical Examination'!A1589:M3924,11,0)</f>
        <v>0</v>
      </c>
      <c r="I1590" s="27" t="str">
        <f>VLOOKUP(A1590,'Medical Examination'!A1589:M3924,10,0)</f>
        <v>No</v>
      </c>
      <c r="J1590" s="27" t="str">
        <f>VLOOKUP(A1590,'Medical Examination'!A1589:M3924,12,0)</f>
        <v>Normal Weight</v>
      </c>
      <c r="K1590" s="27" t="str">
        <f>VLOOKUP(A1590,'Medical Examination'!A1589:M3924,13,0)</f>
        <v>Diabetes</v>
      </c>
      <c r="L1590" s="27" t="str">
        <f>VLOOKUP(A1590,'Hospitalisation Details'!A419:R2762,17,0)</f>
        <v>17-Sep-1974</v>
      </c>
      <c r="M1590" s="28">
        <f>VLOOKUP(A1590,'Hospitalisation Details'!$A$1:$R$2344,6,0)</f>
        <v>6302.23</v>
      </c>
      <c r="N1590" s="27" t="str">
        <f>VLOOKUP(A1590,'Hospitalisation Details'!$A$1:$R$2344,14,0)</f>
        <v>tier - 2</v>
      </c>
      <c r="O1590" s="27" t="str">
        <f>VLOOKUP(A1590,'Hospitalisation Details'!$A$1:$R$2344,15,0)</f>
        <v>tier - 1</v>
      </c>
      <c r="P1590" s="27" t="str">
        <f>VLOOKUP(A1590,'Hospitalisation Details'!$A$1:$R$2344,16,0)</f>
        <v>R1013</v>
      </c>
      <c r="Q1590" s="38">
        <f>VLOOKUP(A1590,'Hospitalisation Details'!$A$1:$R$2344,18,0)</f>
        <v>48.724126601686564</v>
      </c>
    </row>
    <row r="1591" spans="1:17" x14ac:dyDescent="0.25">
      <c r="A1591" s="27" t="s">
        <v>3180</v>
      </c>
      <c r="B1591" s="27" t="str">
        <f>VLOOKUP(A1591,'Customer Name'!A1590:E3925,4,0)</f>
        <v>Christopher</v>
      </c>
      <c r="C1591" s="27">
        <f>VLOOKUP(A1591,Table7[#All],2,0)</f>
        <v>34.450000000000003</v>
      </c>
      <c r="D1591" s="27">
        <f>VLOOKUP(A1591,Table7[#All],3,0)</f>
        <v>5.58</v>
      </c>
      <c r="E1591" s="27" t="str">
        <f>VLOOKUP(A1591,Table7[#All],4,0)</f>
        <v>yes</v>
      </c>
      <c r="F1591" s="27" t="str">
        <f>VLOOKUP(A1591,Table7[#All],5,0)</f>
        <v>No</v>
      </c>
      <c r="G1591" s="27" t="str">
        <f>VLOOKUP(A1591,Table7[#All],6,0)</f>
        <v>No</v>
      </c>
      <c r="H1591" s="27">
        <f>VLOOKUP(A1591,'Medical Examination'!A1590:M3925,11,0)</f>
        <v>0</v>
      </c>
      <c r="I1591" s="27" t="str">
        <f>VLOOKUP(A1591,'Medical Examination'!A1590:M3925,10,0)</f>
        <v>No</v>
      </c>
      <c r="J1591" s="27" t="str">
        <f>VLOOKUP(A1591,'Medical Examination'!A1590:M3925,12,0)</f>
        <v>Obesity</v>
      </c>
      <c r="K1591" s="27" t="str">
        <f>VLOOKUP(A1591,'Medical Examination'!A1590:M3925,13,0)</f>
        <v>Normal</v>
      </c>
      <c r="L1591" s="27" t="str">
        <f>VLOOKUP(A1591,'Hospitalisation Details'!A420:R2763,17,0)</f>
        <v>4-Jul-1996</v>
      </c>
      <c r="M1591" s="28">
        <f>VLOOKUP(A1591,'Hospitalisation Details'!$A$1:$R$2344,6,0)</f>
        <v>6293.63</v>
      </c>
      <c r="N1591" s="27" t="str">
        <f>VLOOKUP(A1591,'Hospitalisation Details'!$A$1:$R$2344,14,0)</f>
        <v>tier - 2</v>
      </c>
      <c r="O1591" s="27" t="str">
        <f>VLOOKUP(A1591,'Hospitalisation Details'!$A$1:$R$2344,15,0)</f>
        <v>tier - 3</v>
      </c>
      <c r="P1591" s="27" t="str">
        <f>VLOOKUP(A1591,'Hospitalisation Details'!$A$1:$R$2344,16,0)</f>
        <v>R1021</v>
      </c>
      <c r="Q1591" s="38">
        <f>VLOOKUP(A1591,'Hospitalisation Details'!$A$1:$R$2344,18,0)</f>
        <v>26.926762491444215</v>
      </c>
    </row>
    <row r="1592" spans="1:17" x14ac:dyDescent="0.25">
      <c r="A1592" s="27" t="s">
        <v>3182</v>
      </c>
      <c r="B1592" s="27" t="str">
        <f>VLOOKUP(A1592,'Customer Name'!A1591:E3926,4,0)</f>
        <v>Joseph</v>
      </c>
      <c r="C1592" s="27">
        <f>VLOOKUP(A1592,Table7[#All],2,0)</f>
        <v>34.21</v>
      </c>
      <c r="D1592" s="27">
        <f>VLOOKUP(A1592,Table7[#All],3,0)</f>
        <v>9.7200000000000006</v>
      </c>
      <c r="E1592" s="27" t="str">
        <f>VLOOKUP(A1592,Table7[#All],4,0)</f>
        <v>yes</v>
      </c>
      <c r="F1592" s="27" t="str">
        <f>VLOOKUP(A1592,Table7[#All],5,0)</f>
        <v>No</v>
      </c>
      <c r="G1592" s="27" t="str">
        <f>VLOOKUP(A1592,Table7[#All],6,0)</f>
        <v>No</v>
      </c>
      <c r="H1592" s="27">
        <f>VLOOKUP(A1592,'Medical Examination'!A1591:M3926,11,0)</f>
        <v>0</v>
      </c>
      <c r="I1592" s="27" t="str">
        <f>VLOOKUP(A1592,'Medical Examination'!A1591:M3926,10,0)</f>
        <v>No</v>
      </c>
      <c r="J1592" s="27" t="str">
        <f>VLOOKUP(A1592,'Medical Examination'!A1591:M3926,12,0)</f>
        <v>Obesity</v>
      </c>
      <c r="K1592" s="27" t="str">
        <f>VLOOKUP(A1592,'Medical Examination'!A1591:M3926,13,0)</f>
        <v>Diabetes</v>
      </c>
      <c r="L1592" s="27" t="str">
        <f>VLOOKUP(A1592,'Hospitalisation Details'!A421:R2764,17,0)</f>
        <v>26-Aug-1981</v>
      </c>
      <c r="M1592" s="28">
        <f>VLOOKUP(A1592,'Hospitalisation Details'!$A$1:$R$2344,6,0)</f>
        <v>6289.75</v>
      </c>
      <c r="N1592" s="27" t="str">
        <f>VLOOKUP(A1592,'Hospitalisation Details'!$A$1:$R$2344,14,0)</f>
        <v>tier - 2</v>
      </c>
      <c r="O1592" s="27" t="str">
        <f>VLOOKUP(A1592,'Hospitalisation Details'!$A$1:$R$2344,15,0)</f>
        <v>tier - 3</v>
      </c>
      <c r="P1592" s="27" t="str">
        <f>VLOOKUP(A1592,'Hospitalisation Details'!$A$1:$R$2344,16,0)</f>
        <v>R1013</v>
      </c>
      <c r="Q1592" s="38">
        <f>VLOOKUP(A1592,'Hospitalisation Details'!$A$1:$R$2344,18,0)</f>
        <v>41.784336198662842</v>
      </c>
    </row>
    <row r="1593" spans="1:17" x14ac:dyDescent="0.25">
      <c r="A1593" s="27" t="s">
        <v>3184</v>
      </c>
      <c r="B1593" s="27" t="str">
        <f>VLOOKUP(A1593,'Customer Name'!A1592:E3927,4,0)</f>
        <v>Lawrence</v>
      </c>
      <c r="C1593" s="27">
        <f>VLOOKUP(A1593,Table7[#All],2,0)</f>
        <v>28.8</v>
      </c>
      <c r="D1593" s="27">
        <f>VLOOKUP(A1593,Table7[#All],3,0)</f>
        <v>11.41</v>
      </c>
      <c r="E1593" s="27" t="str">
        <f>VLOOKUP(A1593,Table7[#All],4,0)</f>
        <v>yes</v>
      </c>
      <c r="F1593" s="27" t="str">
        <f>VLOOKUP(A1593,Table7[#All],5,0)</f>
        <v>No</v>
      </c>
      <c r="G1593" s="27" t="str">
        <f>VLOOKUP(A1593,Table7[#All],6,0)</f>
        <v>No</v>
      </c>
      <c r="H1593" s="27">
        <f>VLOOKUP(A1593,'Medical Examination'!A1592:M3927,11,0)</f>
        <v>0</v>
      </c>
      <c r="I1593" s="27" t="str">
        <f>VLOOKUP(A1593,'Medical Examination'!A1592:M3927,10,0)</f>
        <v>No</v>
      </c>
      <c r="J1593" s="27" t="str">
        <f>VLOOKUP(A1593,'Medical Examination'!A1592:M3927,12,0)</f>
        <v>Overweight</v>
      </c>
      <c r="K1593" s="27" t="str">
        <f>VLOOKUP(A1593,'Medical Examination'!A1592:M3927,13,0)</f>
        <v>Diabetes</v>
      </c>
      <c r="L1593" s="27" t="str">
        <f>VLOOKUP(A1593,'Hospitalisation Details'!A422:R2765,17,0)</f>
        <v>24-Nov-1981</v>
      </c>
      <c r="M1593" s="28">
        <f>VLOOKUP(A1593,'Hospitalisation Details'!$A$1:$R$2344,6,0)</f>
        <v>6282.24</v>
      </c>
      <c r="N1593" s="27" t="str">
        <f>VLOOKUP(A1593,'Hospitalisation Details'!$A$1:$R$2344,14,0)</f>
        <v>tier - 2</v>
      </c>
      <c r="O1593" s="27" t="str">
        <f>VLOOKUP(A1593,'Hospitalisation Details'!$A$1:$R$2344,15,0)</f>
        <v>tier - 1</v>
      </c>
      <c r="P1593" s="27" t="str">
        <f>VLOOKUP(A1593,'Hospitalisation Details'!$A$1:$R$2344,16,0)</f>
        <v>R1011</v>
      </c>
      <c r="Q1593" s="38">
        <f>VLOOKUP(A1593,'Hospitalisation Details'!$A$1:$R$2344,18,0)</f>
        <v>41.537917860553961</v>
      </c>
    </row>
    <row r="1594" spans="1:17" x14ac:dyDescent="0.25">
      <c r="A1594" s="27" t="s">
        <v>3186</v>
      </c>
      <c r="B1594" s="27" t="str">
        <f>VLOOKUP(A1594,'Customer Name'!A1593:E3928,4,0)</f>
        <v>.  Katie</v>
      </c>
      <c r="C1594" s="27">
        <f>VLOOKUP(A1594,Table7[#All],2,0)</f>
        <v>31.74</v>
      </c>
      <c r="D1594" s="27">
        <f>VLOOKUP(A1594,Table7[#All],3,0)</f>
        <v>4.46</v>
      </c>
      <c r="E1594" s="27" t="str">
        <f>VLOOKUP(A1594,Table7[#All],4,0)</f>
        <v>No</v>
      </c>
      <c r="F1594" s="27" t="str">
        <f>VLOOKUP(A1594,Table7[#All],5,0)</f>
        <v>No</v>
      </c>
      <c r="G1594" s="27" t="str">
        <f>VLOOKUP(A1594,Table7[#All],6,0)</f>
        <v>Yes</v>
      </c>
      <c r="H1594" s="27">
        <f>VLOOKUP(A1594,'Medical Examination'!A1593:M3928,11,0)</f>
        <v>1</v>
      </c>
      <c r="I1594" s="27" t="str">
        <f>VLOOKUP(A1594,'Medical Examination'!A1593:M3928,10,0)</f>
        <v>No</v>
      </c>
      <c r="J1594" s="27" t="str">
        <f>VLOOKUP(A1594,'Medical Examination'!A1593:M3928,12,0)</f>
        <v>Obesity</v>
      </c>
      <c r="K1594" s="27" t="str">
        <f>VLOOKUP(A1594,'Medical Examination'!A1593:M3928,13,0)</f>
        <v>Normal</v>
      </c>
      <c r="L1594" s="27" t="str">
        <f>VLOOKUP(A1594,'Hospitalisation Details'!A423:R2766,17,0)</f>
        <v>16-Oct-1993</v>
      </c>
      <c r="M1594" s="28">
        <f>VLOOKUP(A1594,'Hospitalisation Details'!$A$1:$R$2344,6,0)</f>
        <v>6276.3</v>
      </c>
      <c r="N1594" s="27" t="str">
        <f>VLOOKUP(A1594,'Hospitalisation Details'!$A$1:$R$2344,14,0)</f>
        <v>tier - 2</v>
      </c>
      <c r="O1594" s="27" t="str">
        <f>VLOOKUP(A1594,'Hospitalisation Details'!$A$1:$R$2344,15,0)</f>
        <v>tier - 1</v>
      </c>
      <c r="P1594" s="27" t="str">
        <f>VLOOKUP(A1594,'Hospitalisation Details'!$A$1:$R$2344,16,0)</f>
        <v>R1025</v>
      </c>
      <c r="Q1594" s="38">
        <f>VLOOKUP(A1594,'Hospitalisation Details'!$A$1:$R$2344,18,0)</f>
        <v>29.644674085850554</v>
      </c>
    </row>
    <row r="1595" spans="1:17" x14ac:dyDescent="0.25">
      <c r="A1595" s="27" t="s">
        <v>3188</v>
      </c>
      <c r="B1595" s="27" t="str">
        <f>VLOOKUP(A1595,'Customer Name'!A1594:E3929,4,0)</f>
        <v>Ruben</v>
      </c>
      <c r="C1595" s="27">
        <f>VLOOKUP(A1595,Table7[#All],2,0)</f>
        <v>21.78</v>
      </c>
      <c r="D1595" s="27">
        <f>VLOOKUP(A1595,Table7[#All],3,0)</f>
        <v>9.31</v>
      </c>
      <c r="E1595" s="27" t="str">
        <f>VLOOKUP(A1595,Table7[#All],4,0)</f>
        <v>yes</v>
      </c>
      <c r="F1595" s="27" t="str">
        <f>VLOOKUP(A1595,Table7[#All],5,0)</f>
        <v>No</v>
      </c>
      <c r="G1595" s="27" t="str">
        <f>VLOOKUP(A1595,Table7[#All],6,0)</f>
        <v>No</v>
      </c>
      <c r="H1595" s="27">
        <f>VLOOKUP(A1595,'Medical Examination'!A1594:M3929,11,0)</f>
        <v>0</v>
      </c>
      <c r="I1595" s="27" t="str">
        <f>VLOOKUP(A1595,'Medical Examination'!A1594:M3929,10,0)</f>
        <v>No</v>
      </c>
      <c r="J1595" s="27" t="str">
        <f>VLOOKUP(A1595,'Medical Examination'!A1594:M3929,12,0)</f>
        <v>Normal Weight</v>
      </c>
      <c r="K1595" s="27" t="str">
        <f>VLOOKUP(A1595,'Medical Examination'!A1594:M3929,13,0)</f>
        <v>Diabetes</v>
      </c>
      <c r="L1595" s="27" t="str">
        <f>VLOOKUP(A1595,'Hospitalisation Details'!A424:R2767,17,0)</f>
        <v>30-Jun-1981</v>
      </c>
      <c r="M1595" s="28">
        <f>VLOOKUP(A1595,'Hospitalisation Details'!$A$1:$R$2344,6,0)</f>
        <v>6272.48</v>
      </c>
      <c r="N1595" s="27" t="str">
        <f>VLOOKUP(A1595,'Hospitalisation Details'!$A$1:$R$2344,14,0)</f>
        <v>tier - 1</v>
      </c>
      <c r="O1595" s="27" t="str">
        <f>VLOOKUP(A1595,'Hospitalisation Details'!$A$1:$R$2344,15,0)</f>
        <v>tier - 3</v>
      </c>
      <c r="P1595" s="27" t="str">
        <f>VLOOKUP(A1595,'Hospitalisation Details'!$A$1:$R$2344,16,0)</f>
        <v>R1013</v>
      </c>
      <c r="Q1595" s="38">
        <f>VLOOKUP(A1595,'Hospitalisation Details'!$A$1:$R$2344,18,0)</f>
        <v>41.940401146131805</v>
      </c>
    </row>
    <row r="1596" spans="1:17" x14ac:dyDescent="0.25">
      <c r="A1596" s="27" t="s">
        <v>3190</v>
      </c>
      <c r="B1596" s="27" t="str">
        <f>VLOOKUP(A1596,'Customer Name'!A1595:E3930,4,0)</f>
        <v>Sarah</v>
      </c>
      <c r="C1596" s="27">
        <f>VLOOKUP(A1596,Table7[#All],2,0)</f>
        <v>23.75</v>
      </c>
      <c r="D1596" s="27">
        <f>VLOOKUP(A1596,Table7[#All],3,0)</f>
        <v>5.03</v>
      </c>
      <c r="E1596" s="27" t="str">
        <f>VLOOKUP(A1596,Table7[#All],4,0)</f>
        <v>No</v>
      </c>
      <c r="F1596" s="27" t="str">
        <f>VLOOKUP(A1596,Table7[#All],5,0)</f>
        <v>No</v>
      </c>
      <c r="G1596" s="27" t="str">
        <f>VLOOKUP(A1596,Table7[#All],6,0)</f>
        <v>No</v>
      </c>
      <c r="H1596" s="27">
        <f>VLOOKUP(A1596,'Medical Examination'!A1595:M3930,11,0)</f>
        <v>1</v>
      </c>
      <c r="I1596" s="27" t="str">
        <f>VLOOKUP(A1596,'Medical Examination'!A1595:M3930,10,0)</f>
        <v>No</v>
      </c>
      <c r="J1596" s="27" t="str">
        <f>VLOOKUP(A1596,'Medical Examination'!A1595:M3930,12,0)</f>
        <v>Normal Weight</v>
      </c>
      <c r="K1596" s="27" t="str">
        <f>VLOOKUP(A1596,'Medical Examination'!A1595:M3930,13,0)</f>
        <v>Normal</v>
      </c>
      <c r="L1596" s="27" t="str">
        <f>VLOOKUP(A1596,'Hospitalisation Details'!A425:R2768,17,0)</f>
        <v>25-Sep-1984</v>
      </c>
      <c r="M1596" s="28">
        <f>VLOOKUP(A1596,'Hospitalisation Details'!$A$1:$R$2344,6,0)</f>
        <v>6269.33</v>
      </c>
      <c r="N1596" s="27" t="str">
        <f>VLOOKUP(A1596,'Hospitalisation Details'!$A$1:$R$2344,14,0)</f>
        <v>tier - 2</v>
      </c>
      <c r="O1596" s="27" t="str">
        <f>VLOOKUP(A1596,'Hospitalisation Details'!$A$1:$R$2344,15,0)</f>
        <v>tier - 1</v>
      </c>
      <c r="P1596" s="27" t="str">
        <f>VLOOKUP(A1596,'Hospitalisation Details'!$A$1:$R$2344,16,0)</f>
        <v>R1013</v>
      </c>
      <c r="Q1596" s="38">
        <f>VLOOKUP(A1596,'Hospitalisation Details'!$A$1:$R$2344,18,0)</f>
        <v>38.699520876112253</v>
      </c>
    </row>
    <row r="1597" spans="1:17" x14ac:dyDescent="0.25">
      <c r="A1597" s="27" t="s">
        <v>3192</v>
      </c>
      <c r="B1597" s="27" t="str">
        <f>VLOOKUP(A1597,'Customer Name'!A1596:E3931,4,0)</f>
        <v>.  Angela R.</v>
      </c>
      <c r="C1597" s="27">
        <f>VLOOKUP(A1597,Table7[#All],2,0)</f>
        <v>33.21</v>
      </c>
      <c r="D1597" s="27">
        <f>VLOOKUP(A1597,Table7[#All],3,0)</f>
        <v>5.07</v>
      </c>
      <c r="E1597" s="27" t="str">
        <f>VLOOKUP(A1597,Table7[#All],4,0)</f>
        <v>yes</v>
      </c>
      <c r="F1597" s="27" t="str">
        <f>VLOOKUP(A1597,Table7[#All],5,0)</f>
        <v>No</v>
      </c>
      <c r="G1597" s="27" t="str">
        <f>VLOOKUP(A1597,Table7[#All],6,0)</f>
        <v>No</v>
      </c>
      <c r="H1597" s="27">
        <f>VLOOKUP(A1597,'Medical Examination'!A1596:M3931,11,0)</f>
        <v>1</v>
      </c>
      <c r="I1597" s="27" t="str">
        <f>VLOOKUP(A1597,'Medical Examination'!A1596:M3931,10,0)</f>
        <v>No</v>
      </c>
      <c r="J1597" s="27" t="str">
        <f>VLOOKUP(A1597,'Medical Examination'!A1596:M3931,12,0)</f>
        <v>Obesity</v>
      </c>
      <c r="K1597" s="27" t="str">
        <f>VLOOKUP(A1597,'Medical Examination'!A1596:M3931,13,0)</f>
        <v>Normal</v>
      </c>
      <c r="L1597" s="27" t="str">
        <f>VLOOKUP(A1597,'Hospitalisation Details'!A426:R2769,17,0)</f>
        <v>17-Oct-1995</v>
      </c>
      <c r="M1597" s="28">
        <f>VLOOKUP(A1597,'Hospitalisation Details'!$A$1:$R$2344,6,0)</f>
        <v>6261.2</v>
      </c>
      <c r="N1597" s="27" t="str">
        <f>VLOOKUP(A1597,'Hospitalisation Details'!$A$1:$R$2344,14,0)</f>
        <v>tier - 2</v>
      </c>
      <c r="O1597" s="27" t="str">
        <f>VLOOKUP(A1597,'Hospitalisation Details'!$A$1:$R$2344,15,0)</f>
        <v>tier - 1</v>
      </c>
      <c r="P1597" s="27" t="str">
        <f>VLOOKUP(A1597,'Hospitalisation Details'!$A$1:$R$2344,16,0)</f>
        <v>R1026</v>
      </c>
      <c r="Q1597" s="38">
        <f>VLOOKUP(A1597,'Hospitalisation Details'!$A$1:$R$2344,18,0)</f>
        <v>27.641993957703928</v>
      </c>
    </row>
    <row r="1598" spans="1:17" x14ac:dyDescent="0.25">
      <c r="A1598" s="27" t="s">
        <v>3194</v>
      </c>
      <c r="B1598" s="27" t="str">
        <f>VLOOKUP(A1598,'Customer Name'!A1597:E3932,4,0)</f>
        <v>Chatham</v>
      </c>
      <c r="C1598" s="27">
        <f>VLOOKUP(A1598,Table7[#All],2,0)</f>
        <v>17.7</v>
      </c>
      <c r="D1598" s="27">
        <f>VLOOKUP(A1598,Table7[#All],3,0)</f>
        <v>10.42</v>
      </c>
      <c r="E1598" s="27" t="str">
        <f>VLOOKUP(A1598,Table7[#All],4,0)</f>
        <v>yes</v>
      </c>
      <c r="F1598" s="27" t="str">
        <f>VLOOKUP(A1598,Table7[#All],5,0)</f>
        <v>No</v>
      </c>
      <c r="G1598" s="27" t="str">
        <f>VLOOKUP(A1598,Table7[#All],6,0)</f>
        <v>No</v>
      </c>
      <c r="H1598" s="27">
        <f>VLOOKUP(A1598,'Medical Examination'!A1597:M3932,11,0)</f>
        <v>2</v>
      </c>
      <c r="I1598" s="27" t="str">
        <f>VLOOKUP(A1598,'Medical Examination'!A1597:M3932,10,0)</f>
        <v>No</v>
      </c>
      <c r="J1598" s="27" t="str">
        <f>VLOOKUP(A1598,'Medical Examination'!A1597:M3932,12,0)</f>
        <v>Underweight</v>
      </c>
      <c r="K1598" s="27" t="str">
        <f>VLOOKUP(A1598,'Medical Examination'!A1597:M3932,13,0)</f>
        <v>Diabetes</v>
      </c>
      <c r="L1598" s="27" t="str">
        <f>VLOOKUP(A1598,'Hospitalisation Details'!A427:R2770,17,0)</f>
        <v>11-Oct-1970</v>
      </c>
      <c r="M1598" s="28">
        <f>VLOOKUP(A1598,'Hospitalisation Details'!$A$1:$R$2344,6,0)</f>
        <v>6255.38</v>
      </c>
      <c r="N1598" s="27" t="str">
        <f>VLOOKUP(A1598,'Hospitalisation Details'!$A$1:$R$2344,14,0)</f>
        <v>tier - 2</v>
      </c>
      <c r="O1598" s="27" t="str">
        <f>VLOOKUP(A1598,'Hospitalisation Details'!$A$1:$R$2344,15,0)</f>
        <v>tier - 2</v>
      </c>
      <c r="P1598" s="27" t="str">
        <f>VLOOKUP(A1598,'Hospitalisation Details'!$A$1:$R$2344,16,0)</f>
        <v>R1013</v>
      </c>
      <c r="Q1598" s="38">
        <f>VLOOKUP(A1598,'Hospitalisation Details'!$A$1:$R$2344,18,0)</f>
        <v>52.658419104598686</v>
      </c>
    </row>
    <row r="1599" spans="1:17" x14ac:dyDescent="0.25">
      <c r="A1599" s="27" t="s">
        <v>3196</v>
      </c>
      <c r="B1599" s="27" t="str">
        <f>VLOOKUP(A1599,'Customer Name'!A1598:E3933,4,0)</f>
        <v>Derek</v>
      </c>
      <c r="C1599" s="27">
        <f>VLOOKUP(A1599,Table7[#All],2,0)</f>
        <v>17.2</v>
      </c>
      <c r="D1599" s="27">
        <f>VLOOKUP(A1599,Table7[#All],3,0)</f>
        <v>6.45</v>
      </c>
      <c r="E1599" s="27" t="str">
        <f>VLOOKUP(A1599,Table7[#All],4,0)</f>
        <v>No</v>
      </c>
      <c r="F1599" s="27" t="str">
        <f>VLOOKUP(A1599,Table7[#All],5,0)</f>
        <v>No</v>
      </c>
      <c r="G1599" s="27" t="str">
        <f>VLOOKUP(A1599,Table7[#All],6,0)</f>
        <v>No</v>
      </c>
      <c r="H1599" s="27">
        <f>VLOOKUP(A1599,'Medical Examination'!A1598:M3933,11,0)</f>
        <v>2</v>
      </c>
      <c r="I1599" s="27" t="str">
        <f>VLOOKUP(A1599,'Medical Examination'!A1598:M3933,10,0)</f>
        <v>No</v>
      </c>
      <c r="J1599" s="27" t="str">
        <f>VLOOKUP(A1599,'Medical Examination'!A1598:M3933,12,0)</f>
        <v>Underweight</v>
      </c>
      <c r="K1599" s="27" t="str">
        <f>VLOOKUP(A1599,'Medical Examination'!A1598:M3933,13,0)</f>
        <v>Prediabetes</v>
      </c>
      <c r="L1599" s="27" t="str">
        <f>VLOOKUP(A1599,'Hospitalisation Details'!A428:R2771,17,0)</f>
        <v>8-Sep-1972</v>
      </c>
      <c r="M1599" s="28">
        <f>VLOOKUP(A1599,'Hospitalisation Details'!$A$1:$R$2344,6,0)</f>
        <v>6254.13</v>
      </c>
      <c r="N1599" s="27" t="str">
        <f>VLOOKUP(A1599,'Hospitalisation Details'!$A$1:$R$2344,14,0)</f>
        <v>tier - 2</v>
      </c>
      <c r="O1599" s="27" t="str">
        <f>VLOOKUP(A1599,'Hospitalisation Details'!$A$1:$R$2344,15,0)</f>
        <v>tier - 2</v>
      </c>
      <c r="P1599" s="27" t="str">
        <f>VLOOKUP(A1599,'Hospitalisation Details'!$A$1:$R$2344,16,0)</f>
        <v>R1012</v>
      </c>
      <c r="Q1599" s="38">
        <f>VLOOKUP(A1599,'Hospitalisation Details'!$A$1:$R$2344,18,0)</f>
        <v>50.7460643394935</v>
      </c>
    </row>
    <row r="1600" spans="1:17" x14ac:dyDescent="0.25">
      <c r="A1600" s="27" t="s">
        <v>3198</v>
      </c>
      <c r="B1600" s="27" t="str">
        <f>VLOOKUP(A1600,'Customer Name'!A1599:E3934,4,0)</f>
        <v>Kalvin J.</v>
      </c>
      <c r="C1600" s="27">
        <f>VLOOKUP(A1600,Table7[#All],2,0)</f>
        <v>19.21</v>
      </c>
      <c r="D1600" s="27">
        <f>VLOOKUP(A1600,Table7[#All],3,0)</f>
        <v>5.52</v>
      </c>
      <c r="E1600" s="27" t="str">
        <f>VLOOKUP(A1600,Table7[#All],4,0)</f>
        <v>No</v>
      </c>
      <c r="F1600" s="27" t="str">
        <f>VLOOKUP(A1600,Table7[#All],5,0)</f>
        <v>No</v>
      </c>
      <c r="G1600" s="27" t="str">
        <f>VLOOKUP(A1600,Table7[#All],6,0)</f>
        <v>No</v>
      </c>
      <c r="H1600" s="27">
        <f>VLOOKUP(A1600,'Medical Examination'!A1599:M3934,11,0)</f>
        <v>2</v>
      </c>
      <c r="I1600" s="27" t="str">
        <f>VLOOKUP(A1600,'Medical Examination'!A1599:M3934,10,0)</f>
        <v>No</v>
      </c>
      <c r="J1600" s="27" t="str">
        <f>VLOOKUP(A1600,'Medical Examination'!A1599:M3934,12,0)</f>
        <v>Normal Weight</v>
      </c>
      <c r="K1600" s="27" t="str">
        <f>VLOOKUP(A1600,'Medical Examination'!A1599:M3934,13,0)</f>
        <v>Normal</v>
      </c>
      <c r="L1600" s="27" t="str">
        <f>VLOOKUP(A1600,'Hospitalisation Details'!A429:R2772,17,0)</f>
        <v>11-Nov-1972</v>
      </c>
      <c r="M1600" s="28">
        <f>VLOOKUP(A1600,'Hospitalisation Details'!$A$1:$R$2344,6,0)</f>
        <v>6253.85</v>
      </c>
      <c r="N1600" s="27" t="str">
        <f>VLOOKUP(A1600,'Hospitalisation Details'!$A$1:$R$2344,14,0)</f>
        <v>tier - 2</v>
      </c>
      <c r="O1600" s="27" t="str">
        <f>VLOOKUP(A1600,'Hospitalisation Details'!$A$1:$R$2344,15,0)</f>
        <v>tier - 2</v>
      </c>
      <c r="P1600" s="27" t="str">
        <f>VLOOKUP(A1600,'Hospitalisation Details'!$A$1:$R$2344,16,0)</f>
        <v>R1013</v>
      </c>
      <c r="Q1600" s="38">
        <f>VLOOKUP(A1600,'Hospitalisation Details'!$A$1:$R$2344,18,0)</f>
        <v>50.570841889117041</v>
      </c>
    </row>
    <row r="1601" spans="1:17" x14ac:dyDescent="0.25">
      <c r="A1601" s="27" t="s">
        <v>3200</v>
      </c>
      <c r="B1601" s="27" t="str">
        <f>VLOOKUP(A1601,'Customer Name'!A1600:E3935,4,0)</f>
        <v>Dave</v>
      </c>
      <c r="C1601" s="27">
        <f>VLOOKUP(A1601,Table7[#All],2,0)</f>
        <v>23.2</v>
      </c>
      <c r="D1601" s="27">
        <f>VLOOKUP(A1601,Table7[#All],3,0)</f>
        <v>4.41</v>
      </c>
      <c r="E1601" s="27" t="str">
        <f>VLOOKUP(A1601,Table7[#All],4,0)</f>
        <v>No</v>
      </c>
      <c r="F1601" s="27" t="str">
        <f>VLOOKUP(A1601,Table7[#All],5,0)</f>
        <v>No</v>
      </c>
      <c r="G1601" s="27" t="str">
        <f>VLOOKUP(A1601,Table7[#All],6,0)</f>
        <v>Yes</v>
      </c>
      <c r="H1601" s="27">
        <f>VLOOKUP(A1601,'Medical Examination'!A1600:M3935,11,0)</f>
        <v>1</v>
      </c>
      <c r="I1601" s="27" t="str">
        <f>VLOOKUP(A1601,'Medical Examination'!A1600:M3935,10,0)</f>
        <v>No</v>
      </c>
      <c r="J1601" s="27" t="str">
        <f>VLOOKUP(A1601,'Medical Examination'!A1600:M3935,12,0)</f>
        <v>Normal Weight</v>
      </c>
      <c r="K1601" s="27" t="str">
        <f>VLOOKUP(A1601,'Medical Examination'!A1600:M3935,13,0)</f>
        <v>Normal</v>
      </c>
      <c r="L1601" s="27" t="str">
        <f>VLOOKUP(A1601,'Hospitalisation Details'!A430:R2773,17,0)</f>
        <v>10-Oct-1979</v>
      </c>
      <c r="M1601" s="28">
        <f>VLOOKUP(A1601,'Hospitalisation Details'!$A$1:$R$2344,6,0)</f>
        <v>6250.44</v>
      </c>
      <c r="N1601" s="27" t="str">
        <f>VLOOKUP(A1601,'Hospitalisation Details'!$A$1:$R$2344,14,0)</f>
        <v>tier - 2</v>
      </c>
      <c r="O1601" s="27" t="str">
        <f>VLOOKUP(A1601,'Hospitalisation Details'!$A$1:$R$2344,15,0)</f>
        <v>tier - 1</v>
      </c>
      <c r="P1601" s="27" t="str">
        <f>VLOOKUP(A1601,'Hospitalisation Details'!$A$1:$R$2344,16,0)</f>
        <v>R1011</v>
      </c>
      <c r="Q1601" s="38">
        <f>VLOOKUP(A1601,'Hospitalisation Details'!$A$1:$R$2344,18,0)</f>
        <v>43.661170601119494</v>
      </c>
    </row>
    <row r="1602" spans="1:17" x14ac:dyDescent="0.25">
      <c r="A1602" s="27" t="s">
        <v>3202</v>
      </c>
      <c r="B1602" s="27" t="str">
        <f>VLOOKUP(A1602,'Customer Name'!A1601:E3936,4,0)</f>
        <v>Barbara G.</v>
      </c>
      <c r="C1602" s="27">
        <f>VLOOKUP(A1602,Table7[#All],2,0)</f>
        <v>32.5</v>
      </c>
      <c r="D1602" s="27">
        <f>VLOOKUP(A1602,Table7[#All],3,0)</f>
        <v>4.6900000000000004</v>
      </c>
      <c r="E1602" s="27" t="str">
        <f>VLOOKUP(A1602,Table7[#All],4,0)</f>
        <v>yes</v>
      </c>
      <c r="F1602" s="27" t="str">
        <f>VLOOKUP(A1602,Table7[#All],5,0)</f>
        <v>No</v>
      </c>
      <c r="G1602" s="27" t="str">
        <f>VLOOKUP(A1602,Table7[#All],6,0)</f>
        <v>Yes</v>
      </c>
      <c r="H1602" s="27">
        <f>VLOOKUP(A1602,'Medical Examination'!A1601:M3936,11,0)</f>
        <v>1</v>
      </c>
      <c r="I1602" s="27" t="str">
        <f>VLOOKUP(A1602,'Medical Examination'!A1601:M3936,10,0)</f>
        <v>No</v>
      </c>
      <c r="J1602" s="27" t="str">
        <f>VLOOKUP(A1602,'Medical Examination'!A1601:M3936,12,0)</f>
        <v>Obesity</v>
      </c>
      <c r="K1602" s="27" t="str">
        <f>VLOOKUP(A1602,'Medical Examination'!A1601:M3936,13,0)</f>
        <v>Normal</v>
      </c>
      <c r="L1602" s="27" t="str">
        <f>VLOOKUP(A1602,'Hospitalisation Details'!A431:R2774,17,0)</f>
        <v>11-Aug-1983</v>
      </c>
      <c r="M1602" s="28">
        <f>VLOOKUP(A1602,'Hospitalisation Details'!$A$1:$R$2344,6,0)</f>
        <v>6238.3</v>
      </c>
      <c r="N1602" s="27" t="str">
        <f>VLOOKUP(A1602,'Hospitalisation Details'!$A$1:$R$2344,14,0)</f>
        <v>tier - 2</v>
      </c>
      <c r="O1602" s="27" t="str">
        <f>VLOOKUP(A1602,'Hospitalisation Details'!$A$1:$R$2344,15,0)</f>
        <v>tier - 1</v>
      </c>
      <c r="P1602" s="27" t="str">
        <f>VLOOKUP(A1602,'Hospitalisation Details'!$A$1:$R$2344,16,0)</f>
        <v>R1011</v>
      </c>
      <c r="Q1602" s="38">
        <f>VLOOKUP(A1602,'Hospitalisation Details'!$A$1:$R$2344,18,0)</f>
        <v>39.825442404006679</v>
      </c>
    </row>
    <row r="1603" spans="1:17" x14ac:dyDescent="0.25">
      <c r="A1603" s="27" t="s">
        <v>3204</v>
      </c>
      <c r="B1603" s="27" t="str">
        <f>VLOOKUP(A1603,'Customer Name'!A1602:E3937,4,0)</f>
        <v>Skylar</v>
      </c>
      <c r="C1603" s="27">
        <f>VLOOKUP(A1603,Table7[#All],2,0)</f>
        <v>20.9</v>
      </c>
      <c r="D1603" s="27">
        <f>VLOOKUP(A1603,Table7[#All],3,0)</f>
        <v>6.94</v>
      </c>
      <c r="E1603" s="27" t="str">
        <f>VLOOKUP(A1603,Table7[#All],4,0)</f>
        <v>No</v>
      </c>
      <c r="F1603" s="27" t="str">
        <f>VLOOKUP(A1603,Table7[#All],5,0)</f>
        <v>No</v>
      </c>
      <c r="G1603" s="27" t="str">
        <f>VLOOKUP(A1603,Table7[#All],6,0)</f>
        <v>No</v>
      </c>
      <c r="H1603" s="27">
        <f>VLOOKUP(A1603,'Medical Examination'!A1602:M3937,11,0)</f>
        <v>0</v>
      </c>
      <c r="I1603" s="27" t="str">
        <f>VLOOKUP(A1603,'Medical Examination'!A1602:M3937,10,0)</f>
        <v>No</v>
      </c>
      <c r="J1603" s="27" t="str">
        <f>VLOOKUP(A1603,'Medical Examination'!A1602:M3937,12,0)</f>
        <v>Normal Weight</v>
      </c>
      <c r="K1603" s="27" t="str">
        <f>VLOOKUP(A1603,'Medical Examination'!A1602:M3937,13,0)</f>
        <v>Diabetes</v>
      </c>
      <c r="L1603" s="27" t="str">
        <f>VLOOKUP(A1603,'Hospitalisation Details'!A432:R2775,17,0)</f>
        <v>19-Sep-1978</v>
      </c>
      <c r="M1603" s="28">
        <f>VLOOKUP(A1603,'Hospitalisation Details'!$A$1:$R$2344,6,0)</f>
        <v>6236.95</v>
      </c>
      <c r="N1603" s="27" t="str">
        <f>VLOOKUP(A1603,'Hospitalisation Details'!$A$1:$R$2344,14,0)</f>
        <v>tier - 2</v>
      </c>
      <c r="O1603" s="27" t="str">
        <f>VLOOKUP(A1603,'Hospitalisation Details'!$A$1:$R$2344,15,0)</f>
        <v>tier - 2</v>
      </c>
      <c r="P1603" s="27" t="str">
        <f>VLOOKUP(A1603,'Hospitalisation Details'!$A$1:$R$2344,16,0)</f>
        <v>R1013</v>
      </c>
      <c r="Q1603" s="38">
        <f>VLOOKUP(A1603,'Hospitalisation Details'!$A$1:$R$2344,18,0)</f>
        <v>44.718647699541691</v>
      </c>
    </row>
    <row r="1604" spans="1:17" x14ac:dyDescent="0.25">
      <c r="A1604" s="27" t="s">
        <v>3206</v>
      </c>
      <c r="B1604" s="27" t="str">
        <f>VLOOKUP(A1604,'Customer Name'!A1603:E3938,4,0)</f>
        <v>Nick</v>
      </c>
      <c r="C1604" s="27">
        <f>VLOOKUP(A1604,Table7[#All],2,0)</f>
        <v>19.11</v>
      </c>
      <c r="D1604" s="27">
        <f>VLOOKUP(A1604,Table7[#All],3,0)</f>
        <v>4.3499999999999996</v>
      </c>
      <c r="E1604" s="27" t="str">
        <f>VLOOKUP(A1604,Table7[#All],4,0)</f>
        <v>No</v>
      </c>
      <c r="F1604" s="27" t="str">
        <f>VLOOKUP(A1604,Table7[#All],5,0)</f>
        <v>No</v>
      </c>
      <c r="G1604" s="27" t="str">
        <f>VLOOKUP(A1604,Table7[#All],6,0)</f>
        <v>No</v>
      </c>
      <c r="H1604" s="27">
        <f>VLOOKUP(A1604,'Medical Examination'!A1603:M3938,11,0)</f>
        <v>2</v>
      </c>
      <c r="I1604" s="27" t="str">
        <f>VLOOKUP(A1604,'Medical Examination'!A1603:M3938,10,0)</f>
        <v>No</v>
      </c>
      <c r="J1604" s="27" t="str">
        <f>VLOOKUP(A1604,'Medical Examination'!A1603:M3938,12,0)</f>
        <v>Normal Weight</v>
      </c>
      <c r="K1604" s="27" t="str">
        <f>VLOOKUP(A1604,'Medical Examination'!A1603:M3938,13,0)</f>
        <v>Normal</v>
      </c>
      <c r="L1604" s="27" t="str">
        <f>VLOOKUP(A1604,'Hospitalisation Details'!A433:R2776,17,0)</f>
        <v>29-Jun-1972</v>
      </c>
      <c r="M1604" s="28">
        <f>VLOOKUP(A1604,'Hospitalisation Details'!$A$1:$R$2344,6,0)</f>
        <v>6219.93</v>
      </c>
      <c r="N1604" s="27" t="str">
        <f>VLOOKUP(A1604,'Hospitalisation Details'!$A$1:$R$2344,14,0)</f>
        <v>tier - 2</v>
      </c>
      <c r="O1604" s="27" t="str">
        <f>VLOOKUP(A1604,'Hospitalisation Details'!$A$1:$R$2344,15,0)</f>
        <v>tier - 2</v>
      </c>
      <c r="P1604" s="27" t="str">
        <f>VLOOKUP(A1604,'Hospitalisation Details'!$A$1:$R$2344,16,0)</f>
        <v>R1013</v>
      </c>
      <c r="Q1604" s="38">
        <f>VLOOKUP(A1604,'Hospitalisation Details'!$A$1:$R$2344,18,0)</f>
        <v>50.940451745379875</v>
      </c>
    </row>
    <row r="1605" spans="1:17" x14ac:dyDescent="0.25">
      <c r="A1605" s="27" t="s">
        <v>3208</v>
      </c>
      <c r="B1605" s="27" t="str">
        <f>VLOOKUP(A1605,'Customer Name'!A1604:E3939,4,0)</f>
        <v>Sunny S</v>
      </c>
      <c r="C1605" s="27">
        <f>VLOOKUP(A1605,Table7[#All],2,0)</f>
        <v>31.17</v>
      </c>
      <c r="D1605" s="27">
        <f>VLOOKUP(A1605,Table7[#All],3,0)</f>
        <v>5.28</v>
      </c>
      <c r="E1605" s="27" t="str">
        <f>VLOOKUP(A1605,Table7[#All],4,0)</f>
        <v>No</v>
      </c>
      <c r="F1605" s="27" t="str">
        <f>VLOOKUP(A1605,Table7[#All],5,0)</f>
        <v>No</v>
      </c>
      <c r="G1605" s="27" t="str">
        <f>VLOOKUP(A1605,Table7[#All],6,0)</f>
        <v>No</v>
      </c>
      <c r="H1605" s="27">
        <f>VLOOKUP(A1605,'Medical Examination'!A1604:M3939,11,0)</f>
        <v>1</v>
      </c>
      <c r="I1605" s="27" t="str">
        <f>VLOOKUP(A1605,'Medical Examination'!A1604:M3939,10,0)</f>
        <v>No</v>
      </c>
      <c r="J1605" s="27" t="str">
        <f>VLOOKUP(A1605,'Medical Examination'!A1604:M3939,12,0)</f>
        <v>Obesity</v>
      </c>
      <c r="K1605" s="27" t="str">
        <f>VLOOKUP(A1605,'Medical Examination'!A1604:M3939,13,0)</f>
        <v>Normal</v>
      </c>
      <c r="L1605" s="27" t="str">
        <f>VLOOKUP(A1605,'Hospitalisation Details'!A434:R2777,17,0)</f>
        <v>12-Aug-1992</v>
      </c>
      <c r="M1605" s="28">
        <f>VLOOKUP(A1605,'Hospitalisation Details'!$A$1:$R$2344,6,0)</f>
        <v>6208.5</v>
      </c>
      <c r="N1605" s="27" t="str">
        <f>VLOOKUP(A1605,'Hospitalisation Details'!$A$1:$R$2344,14,0)</f>
        <v>tier - 2</v>
      </c>
      <c r="O1605" s="27" t="str">
        <f>VLOOKUP(A1605,'Hospitalisation Details'!$A$1:$R$2344,15,0)</f>
        <v>tier - 1</v>
      </c>
      <c r="P1605" s="27" t="str">
        <f>VLOOKUP(A1605,'Hospitalisation Details'!$A$1:$R$2344,16,0)</f>
        <v>R1021</v>
      </c>
      <c r="Q1605" s="38">
        <f>VLOOKUP(A1605,'Hospitalisation Details'!$A$1:$R$2344,18,0)</f>
        <v>30.819986310746064</v>
      </c>
    </row>
    <row r="1606" spans="1:17" x14ac:dyDescent="0.25">
      <c r="A1606" s="27" t="s">
        <v>3210</v>
      </c>
      <c r="B1606" s="27" t="str">
        <f>VLOOKUP(A1606,'Customer Name'!A1605:E3940,4,0)</f>
        <v>.  Anne-Marie</v>
      </c>
      <c r="C1606" s="27">
        <f>VLOOKUP(A1606,Table7[#All],2,0)</f>
        <v>36.08</v>
      </c>
      <c r="D1606" s="27">
        <f>VLOOKUP(A1606,Table7[#All],3,0)</f>
        <v>4.29</v>
      </c>
      <c r="E1606" s="27" t="str">
        <f>VLOOKUP(A1606,Table7[#All],4,0)</f>
        <v>No</v>
      </c>
      <c r="F1606" s="27" t="str">
        <f>VLOOKUP(A1606,Table7[#All],5,0)</f>
        <v>No</v>
      </c>
      <c r="G1606" s="27" t="str">
        <f>VLOOKUP(A1606,Table7[#All],6,0)</f>
        <v>No</v>
      </c>
      <c r="H1606" s="27">
        <f>VLOOKUP(A1606,'Medical Examination'!A1605:M3940,11,0)</f>
        <v>0</v>
      </c>
      <c r="I1606" s="27" t="str">
        <f>VLOOKUP(A1606,'Medical Examination'!A1605:M3940,10,0)</f>
        <v>No</v>
      </c>
      <c r="J1606" s="27" t="str">
        <f>VLOOKUP(A1606,'Medical Examination'!A1605:M3940,12,0)</f>
        <v>Obesity</v>
      </c>
      <c r="K1606" s="27" t="str">
        <f>VLOOKUP(A1606,'Medical Examination'!A1605:M3940,13,0)</f>
        <v>Normal</v>
      </c>
      <c r="L1606" s="27" t="str">
        <f>VLOOKUP(A1606,'Hospitalisation Details'!A435:R2778,17,0)</f>
        <v>10-Sep-1999</v>
      </c>
      <c r="M1606" s="28">
        <f>VLOOKUP(A1606,'Hospitalisation Details'!$A$1:$R$2344,6,0)</f>
        <v>6207.26</v>
      </c>
      <c r="N1606" s="27" t="str">
        <f>VLOOKUP(A1606,'Hospitalisation Details'!$A$1:$R$2344,14,0)</f>
        <v>tier - 2</v>
      </c>
      <c r="O1606" s="27" t="str">
        <f>VLOOKUP(A1606,'Hospitalisation Details'!$A$1:$R$2344,15,0)</f>
        <v>tier - 2</v>
      </c>
      <c r="P1606" s="27" t="str">
        <f>VLOOKUP(A1606,'Hospitalisation Details'!$A$1:$R$2344,16,0)</f>
        <v>R1026</v>
      </c>
      <c r="Q1606" s="38">
        <f>VLOOKUP(A1606,'Hospitalisation Details'!$A$1:$R$2344,18,0)</f>
        <v>23.743292081918739</v>
      </c>
    </row>
    <row r="1607" spans="1:17" x14ac:dyDescent="0.25">
      <c r="A1607" s="27" t="s">
        <v>3212</v>
      </c>
      <c r="B1607" s="27" t="str">
        <f>VLOOKUP(A1607,'Customer Name'!A1606:E3941,4,0)</f>
        <v>Nicholas</v>
      </c>
      <c r="C1607" s="27">
        <f>VLOOKUP(A1607,Table7[#All],2,0)</f>
        <v>28.024999999999999</v>
      </c>
      <c r="D1607" s="27">
        <f>VLOOKUP(A1607,Table7[#All],3,0)</f>
        <v>5.69</v>
      </c>
      <c r="E1607" s="27" t="str">
        <f>VLOOKUP(A1607,Table7[#All],4,0)</f>
        <v>yes</v>
      </c>
      <c r="F1607" s="27" t="str">
        <f>VLOOKUP(A1607,Table7[#All],5,0)</f>
        <v>No</v>
      </c>
      <c r="G1607" s="27" t="str">
        <f>VLOOKUP(A1607,Table7[#All],6,0)</f>
        <v>No</v>
      </c>
      <c r="H1607" s="27">
        <f>VLOOKUP(A1607,'Medical Examination'!A1606:M3941,11,0)</f>
        <v>0</v>
      </c>
      <c r="I1607" s="27" t="str">
        <f>VLOOKUP(A1607,'Medical Examination'!A1606:M3941,10,0)</f>
        <v>No</v>
      </c>
      <c r="J1607" s="27" t="str">
        <f>VLOOKUP(A1607,'Medical Examination'!A1606:M3941,12,0)</f>
        <v>Overweight</v>
      </c>
      <c r="K1607" s="27" t="str">
        <f>VLOOKUP(A1607,'Medical Examination'!A1606:M3941,13,0)</f>
        <v>Normal</v>
      </c>
      <c r="L1607" s="27" t="str">
        <f>VLOOKUP(A1607,'Hospitalisation Details'!A436:R2779,17,0)</f>
        <v>22-Sep-1985</v>
      </c>
      <c r="M1607" s="28">
        <f>VLOOKUP(A1607,'Hospitalisation Details'!$A$1:$R$2344,6,0)</f>
        <v>6203.9</v>
      </c>
      <c r="N1607" s="27" t="str">
        <f>VLOOKUP(A1607,'Hospitalisation Details'!$A$1:$R$2344,14,0)</f>
        <v>tier - 2</v>
      </c>
      <c r="O1607" s="27" t="str">
        <f>VLOOKUP(A1607,'Hospitalisation Details'!$A$1:$R$2344,15,0)</f>
        <v>tier - 2</v>
      </c>
      <c r="P1607" s="27" t="str">
        <f>VLOOKUP(A1607,'Hospitalisation Details'!$A$1:$R$2344,16,0)</f>
        <v>R1012</v>
      </c>
      <c r="Q1607" s="38">
        <f>VLOOKUP(A1607,'Hospitalisation Details'!$A$1:$R$2344,18,0)</f>
        <v>37.710404380791914</v>
      </c>
    </row>
    <row r="1608" spans="1:17" x14ac:dyDescent="0.25">
      <c r="A1608" s="27" t="s">
        <v>3214</v>
      </c>
      <c r="B1608" s="27" t="str">
        <f>VLOOKUP(A1608,'Customer Name'!A1607:E3942,4,0)</f>
        <v>Scott M.</v>
      </c>
      <c r="C1608" s="27">
        <f>VLOOKUP(A1608,Table7[#All],2,0)</f>
        <v>24.32</v>
      </c>
      <c r="D1608" s="27">
        <f>VLOOKUP(A1608,Table7[#All],3,0)</f>
        <v>5.56</v>
      </c>
      <c r="E1608" s="27" t="str">
        <f>VLOOKUP(A1608,Table7[#All],4,0)</f>
        <v>yes</v>
      </c>
      <c r="F1608" s="27" t="str">
        <f>VLOOKUP(A1608,Table7[#All],5,0)</f>
        <v>No</v>
      </c>
      <c r="G1608" s="27" t="str">
        <f>VLOOKUP(A1608,Table7[#All],6,0)</f>
        <v>No</v>
      </c>
      <c r="H1608" s="27">
        <f>VLOOKUP(A1608,'Medical Examination'!A1607:M3942,11,0)</f>
        <v>0</v>
      </c>
      <c r="I1608" s="27" t="str">
        <f>VLOOKUP(A1608,'Medical Examination'!A1607:M3942,10,0)</f>
        <v>No</v>
      </c>
      <c r="J1608" s="27" t="str">
        <f>VLOOKUP(A1608,'Medical Examination'!A1607:M3942,12,0)</f>
        <v>Normal Weight</v>
      </c>
      <c r="K1608" s="27" t="str">
        <f>VLOOKUP(A1608,'Medical Examination'!A1607:M3942,13,0)</f>
        <v>Normal</v>
      </c>
      <c r="L1608" s="27" t="str">
        <f>VLOOKUP(A1608,'Hospitalisation Details'!A437:R2780,17,0)</f>
        <v>22-Jul-1985</v>
      </c>
      <c r="M1608" s="28">
        <f>VLOOKUP(A1608,'Hospitalisation Details'!$A$1:$R$2344,6,0)</f>
        <v>6198.75</v>
      </c>
      <c r="N1608" s="27" t="str">
        <f>VLOOKUP(A1608,'Hospitalisation Details'!$A$1:$R$2344,14,0)</f>
        <v>tier - 2</v>
      </c>
      <c r="O1608" s="27" t="str">
        <f>VLOOKUP(A1608,'Hospitalisation Details'!$A$1:$R$2344,15,0)</f>
        <v>tier - 1</v>
      </c>
      <c r="P1608" s="27" t="str">
        <f>VLOOKUP(A1608,'Hospitalisation Details'!$A$1:$R$2344,16,0)</f>
        <v>R1012</v>
      </c>
      <c r="Q1608" s="38">
        <f>VLOOKUP(A1608,'Hospitalisation Details'!$A$1:$R$2344,18,0)</f>
        <v>37.880160067396801</v>
      </c>
    </row>
    <row r="1609" spans="1:17" x14ac:dyDescent="0.25">
      <c r="A1609" s="27" t="s">
        <v>3216</v>
      </c>
      <c r="B1609" s="27" t="str">
        <f>VLOOKUP(A1609,'Customer Name'!A1608:E3943,4,0)</f>
        <v>Marisa A</v>
      </c>
      <c r="C1609" s="27">
        <f>VLOOKUP(A1609,Table7[#All],2,0)</f>
        <v>38</v>
      </c>
      <c r="D1609" s="27">
        <f>VLOOKUP(A1609,Table7[#All],3,0)</f>
        <v>5.41</v>
      </c>
      <c r="E1609" s="27" t="str">
        <f>VLOOKUP(A1609,Table7[#All],4,0)</f>
        <v>yes</v>
      </c>
      <c r="F1609" s="27" t="str">
        <f>VLOOKUP(A1609,Table7[#All],5,0)</f>
        <v>No</v>
      </c>
      <c r="G1609" s="27" t="str">
        <f>VLOOKUP(A1609,Table7[#All],6,0)</f>
        <v>No</v>
      </c>
      <c r="H1609" s="27">
        <f>VLOOKUP(A1609,'Medical Examination'!A1608:M3943,11,0)</f>
        <v>1</v>
      </c>
      <c r="I1609" s="27" t="str">
        <f>VLOOKUP(A1609,'Medical Examination'!A1608:M3943,10,0)</f>
        <v>No</v>
      </c>
      <c r="J1609" s="27" t="str">
        <f>VLOOKUP(A1609,'Medical Examination'!A1608:M3943,12,0)</f>
        <v>Obesity</v>
      </c>
      <c r="K1609" s="27" t="str">
        <f>VLOOKUP(A1609,'Medical Examination'!A1608:M3943,13,0)</f>
        <v>Normal</v>
      </c>
      <c r="L1609" s="27" t="str">
        <f>VLOOKUP(A1609,'Hospitalisation Details'!A438:R2781,17,0)</f>
        <v>23-Oct-1988</v>
      </c>
      <c r="M1609" s="28">
        <f>VLOOKUP(A1609,'Hospitalisation Details'!$A$1:$R$2344,6,0)</f>
        <v>6196.45</v>
      </c>
      <c r="N1609" s="27" t="str">
        <f>VLOOKUP(A1609,'Hospitalisation Details'!$A$1:$R$2344,14,0)</f>
        <v>tier - 2</v>
      </c>
      <c r="O1609" s="27" t="str">
        <f>VLOOKUP(A1609,'Hospitalisation Details'!$A$1:$R$2344,15,0)</f>
        <v>tier - 1</v>
      </c>
      <c r="P1609" s="27" t="str">
        <f>VLOOKUP(A1609,'Hospitalisation Details'!$A$1:$R$2344,16,0)</f>
        <v>R1011</v>
      </c>
      <c r="Q1609" s="38">
        <f>VLOOKUP(A1609,'Hospitalisation Details'!$A$1:$R$2344,18,0)</f>
        <v>34.622861054072551</v>
      </c>
    </row>
    <row r="1610" spans="1:17" x14ac:dyDescent="0.25">
      <c r="A1610" s="27" t="s">
        <v>3218</v>
      </c>
      <c r="B1610" s="27" t="str">
        <f>VLOOKUP(A1610,'Customer Name'!A1609:E3944,4,0)</f>
        <v>Katie</v>
      </c>
      <c r="C1610" s="27">
        <f>VLOOKUP(A1610,Table7[#All],2,0)</f>
        <v>31.6</v>
      </c>
      <c r="D1610" s="27">
        <f>VLOOKUP(A1610,Table7[#All],3,0)</f>
        <v>10.85</v>
      </c>
      <c r="E1610" s="27" t="str">
        <f>VLOOKUP(A1610,Table7[#All],4,0)</f>
        <v>yes</v>
      </c>
      <c r="F1610" s="27" t="str">
        <f>VLOOKUP(A1610,Table7[#All],5,0)</f>
        <v>No</v>
      </c>
      <c r="G1610" s="27" t="str">
        <f>VLOOKUP(A1610,Table7[#All],6,0)</f>
        <v>No</v>
      </c>
      <c r="H1610" s="27">
        <f>VLOOKUP(A1610,'Medical Examination'!A1609:M3944,11,0)</f>
        <v>0</v>
      </c>
      <c r="I1610" s="27" t="str">
        <f>VLOOKUP(A1610,'Medical Examination'!A1609:M3944,10,0)</f>
        <v>No</v>
      </c>
      <c r="J1610" s="27" t="str">
        <f>VLOOKUP(A1610,'Medical Examination'!A1609:M3944,12,0)</f>
        <v>Obesity</v>
      </c>
      <c r="K1610" s="27" t="str">
        <f>VLOOKUP(A1610,'Medical Examination'!A1609:M3944,13,0)</f>
        <v>Diabetes</v>
      </c>
      <c r="L1610" s="27" t="str">
        <f>VLOOKUP(A1610,'Hospitalisation Details'!A439:R2782,17,0)</f>
        <v>1-Oct-1981</v>
      </c>
      <c r="M1610" s="28">
        <f>VLOOKUP(A1610,'Hospitalisation Details'!$A$1:$R$2344,6,0)</f>
        <v>6186.13</v>
      </c>
      <c r="N1610" s="27" t="str">
        <f>VLOOKUP(A1610,'Hospitalisation Details'!$A$1:$R$2344,14,0)</f>
        <v>tier - 2</v>
      </c>
      <c r="O1610" s="27" t="str">
        <f>VLOOKUP(A1610,'Hospitalisation Details'!$A$1:$R$2344,15,0)</f>
        <v>tier - 3</v>
      </c>
      <c r="P1610" s="27" t="str">
        <f>VLOOKUP(A1610,'Hospitalisation Details'!$A$1:$R$2344,16,0)</f>
        <v>R1011</v>
      </c>
      <c r="Q1610" s="38">
        <f>VLOOKUP(A1610,'Hospitalisation Details'!$A$1:$R$2344,18,0)</f>
        <v>41.685768863419291</v>
      </c>
    </row>
    <row r="1611" spans="1:17" x14ac:dyDescent="0.25">
      <c r="A1611" s="27" t="s">
        <v>3220</v>
      </c>
      <c r="B1611" s="27" t="str">
        <f>VLOOKUP(A1611,'Customer Name'!A1610:E3945,4,0)</f>
        <v>Amy L</v>
      </c>
      <c r="C1611" s="27">
        <f>VLOOKUP(A1611,Table7[#All],2,0)</f>
        <v>31.02</v>
      </c>
      <c r="D1611" s="27">
        <f>VLOOKUP(A1611,Table7[#All],3,0)</f>
        <v>11.63</v>
      </c>
      <c r="E1611" s="27" t="str">
        <f>VLOOKUP(A1611,Table7[#All],4,0)</f>
        <v>yes</v>
      </c>
      <c r="F1611" s="27" t="str">
        <f>VLOOKUP(A1611,Table7[#All],5,0)</f>
        <v>No</v>
      </c>
      <c r="G1611" s="27" t="str">
        <f>VLOOKUP(A1611,Table7[#All],6,0)</f>
        <v>No</v>
      </c>
      <c r="H1611" s="27">
        <f>VLOOKUP(A1611,'Medical Examination'!A1610:M3945,11,0)</f>
        <v>0</v>
      </c>
      <c r="I1611" s="27" t="str">
        <f>VLOOKUP(A1611,'Medical Examination'!A1610:M3945,10,0)</f>
        <v>No</v>
      </c>
      <c r="J1611" s="27" t="str">
        <f>VLOOKUP(A1611,'Medical Examination'!A1610:M3945,12,0)</f>
        <v>Obesity</v>
      </c>
      <c r="K1611" s="27" t="str">
        <f>VLOOKUP(A1611,'Medical Examination'!A1610:M3945,13,0)</f>
        <v>Diabetes</v>
      </c>
      <c r="L1611" s="27" t="str">
        <f>VLOOKUP(A1611,'Hospitalisation Details'!A440:R2783,17,0)</f>
        <v>22-Nov-1981</v>
      </c>
      <c r="M1611" s="28">
        <f>VLOOKUP(A1611,'Hospitalisation Details'!$A$1:$R$2344,6,0)</f>
        <v>6185.32</v>
      </c>
      <c r="N1611" s="27" t="str">
        <f>VLOOKUP(A1611,'Hospitalisation Details'!$A$1:$R$2344,14,0)</f>
        <v>tier - 2</v>
      </c>
      <c r="O1611" s="27" t="str">
        <f>VLOOKUP(A1611,'Hospitalisation Details'!$A$1:$R$2344,15,0)</f>
        <v>tier - 1</v>
      </c>
      <c r="P1611" s="27" t="str">
        <f>VLOOKUP(A1611,'Hospitalisation Details'!$A$1:$R$2344,16,0)</f>
        <v>R1013</v>
      </c>
      <c r="Q1611" s="38">
        <f>VLOOKUP(A1611,'Hospitalisation Details'!$A$1:$R$2344,18,0)</f>
        <v>41.543393823623049</v>
      </c>
    </row>
    <row r="1612" spans="1:17" x14ac:dyDescent="0.25">
      <c r="A1612" s="27" t="s">
        <v>3222</v>
      </c>
      <c r="B1612" s="27" t="str">
        <f>VLOOKUP(A1612,'Customer Name'!A1611:E3946,4,0)</f>
        <v>Jenna M</v>
      </c>
      <c r="C1612" s="27">
        <f>VLOOKUP(A1612,Table7[#All],2,0)</f>
        <v>29.26</v>
      </c>
      <c r="D1612" s="27">
        <f>VLOOKUP(A1612,Table7[#All],3,0)</f>
        <v>5.68</v>
      </c>
      <c r="E1612" s="27" t="str">
        <f>VLOOKUP(A1612,Table7[#All],4,0)</f>
        <v>yes</v>
      </c>
      <c r="F1612" s="27" t="str">
        <f>VLOOKUP(A1612,Table7[#All],5,0)</f>
        <v>No</v>
      </c>
      <c r="G1612" s="27" t="str">
        <f>VLOOKUP(A1612,Table7[#All],6,0)</f>
        <v>No</v>
      </c>
      <c r="H1612" s="27">
        <f>VLOOKUP(A1612,'Medical Examination'!A1611:M3946,11,0)</f>
        <v>1</v>
      </c>
      <c r="I1612" s="27" t="str">
        <f>VLOOKUP(A1612,'Medical Examination'!A1611:M3946,10,0)</f>
        <v>No</v>
      </c>
      <c r="J1612" s="27" t="str">
        <f>VLOOKUP(A1612,'Medical Examination'!A1611:M3946,12,0)</f>
        <v>Overweight</v>
      </c>
      <c r="K1612" s="27" t="str">
        <f>VLOOKUP(A1612,'Medical Examination'!A1611:M3946,13,0)</f>
        <v>Normal</v>
      </c>
      <c r="L1612" s="27" t="str">
        <f>VLOOKUP(A1612,'Hospitalisation Details'!A441:R2784,17,0)</f>
        <v>1-Nov-1988</v>
      </c>
      <c r="M1612" s="28">
        <f>VLOOKUP(A1612,'Hospitalisation Details'!$A$1:$R$2344,6,0)</f>
        <v>6184.3</v>
      </c>
      <c r="N1612" s="27" t="str">
        <f>VLOOKUP(A1612,'Hospitalisation Details'!$A$1:$R$2344,14,0)</f>
        <v>tier - 2</v>
      </c>
      <c r="O1612" s="27" t="str">
        <f>VLOOKUP(A1612,'Hospitalisation Details'!$A$1:$R$2344,15,0)</f>
        <v>tier - 3</v>
      </c>
      <c r="P1612" s="27" t="str">
        <f>VLOOKUP(A1612,'Hospitalisation Details'!$A$1:$R$2344,16,0)</f>
        <v>R1013</v>
      </c>
      <c r="Q1612" s="38">
        <f>VLOOKUP(A1612,'Hospitalisation Details'!$A$1:$R$2344,18,0)</f>
        <v>34.598220396988367</v>
      </c>
    </row>
    <row r="1613" spans="1:17" x14ac:dyDescent="0.25">
      <c r="A1613" s="27" t="s">
        <v>3224</v>
      </c>
      <c r="B1613" s="27" t="str">
        <f>VLOOKUP(A1613,'Customer Name'!A1612:E3947,4,0)</f>
        <v>Elizabeth M.</v>
      </c>
      <c r="C1613" s="27">
        <f>VLOOKUP(A1613,Table7[#All],2,0)</f>
        <v>15.09</v>
      </c>
      <c r="D1613" s="27">
        <f>VLOOKUP(A1613,Table7[#All],3,0)</f>
        <v>7.59</v>
      </c>
      <c r="E1613" s="27" t="str">
        <f>VLOOKUP(A1613,Table7[#All],4,0)</f>
        <v>yes</v>
      </c>
      <c r="F1613" s="27" t="str">
        <f>VLOOKUP(A1613,Table7[#All],5,0)</f>
        <v>No</v>
      </c>
      <c r="G1613" s="27" t="str">
        <f>VLOOKUP(A1613,Table7[#All],6,0)</f>
        <v>No</v>
      </c>
      <c r="H1613" s="27">
        <f>VLOOKUP(A1613,'Medical Examination'!A1612:M3947,11,0)</f>
        <v>2</v>
      </c>
      <c r="I1613" s="27" t="str">
        <f>VLOOKUP(A1613,'Medical Examination'!A1612:M3947,10,0)</f>
        <v>No</v>
      </c>
      <c r="J1613" s="27" t="str">
        <f>VLOOKUP(A1613,'Medical Examination'!A1612:M3947,12,0)</f>
        <v>Underweight</v>
      </c>
      <c r="K1613" s="27" t="str">
        <f>VLOOKUP(A1613,'Medical Examination'!A1612:M3947,13,0)</f>
        <v>Diabetes</v>
      </c>
      <c r="L1613" s="27" t="str">
        <f>VLOOKUP(A1613,'Hospitalisation Details'!A442:R2785,17,0)</f>
        <v>5-Oct-1970</v>
      </c>
      <c r="M1613" s="28">
        <f>VLOOKUP(A1613,'Hospitalisation Details'!$A$1:$R$2344,6,0)</f>
        <v>6183.46</v>
      </c>
      <c r="N1613" s="27" t="str">
        <f>VLOOKUP(A1613,'Hospitalisation Details'!$A$1:$R$2344,14,0)</f>
        <v>tier - 2</v>
      </c>
      <c r="O1613" s="27" t="str">
        <f>VLOOKUP(A1613,'Hospitalisation Details'!$A$1:$R$2344,15,0)</f>
        <v>tier - 2</v>
      </c>
      <c r="P1613" s="27" t="str">
        <f>VLOOKUP(A1613,'Hospitalisation Details'!$A$1:$R$2344,16,0)</f>
        <v>R1012</v>
      </c>
      <c r="Q1613" s="38">
        <f>VLOOKUP(A1613,'Hospitalisation Details'!$A$1:$R$2344,18,0)</f>
        <v>52.674846625766868</v>
      </c>
    </row>
    <row r="1614" spans="1:17" x14ac:dyDescent="0.25">
      <c r="A1614" s="27" t="s">
        <v>3226</v>
      </c>
      <c r="B1614" s="27" t="str">
        <f>VLOOKUP(A1614,'Customer Name'!A1613:E3948,4,0)</f>
        <v>Lyazid</v>
      </c>
      <c r="C1614" s="27">
        <f>VLOOKUP(A1614,Table7[#All],2,0)</f>
        <v>22.63</v>
      </c>
      <c r="D1614" s="27">
        <f>VLOOKUP(A1614,Table7[#All],3,0)</f>
        <v>5.09</v>
      </c>
      <c r="E1614" s="27" t="str">
        <f>VLOOKUP(A1614,Table7[#All],4,0)</f>
        <v>yes</v>
      </c>
      <c r="F1614" s="27" t="str">
        <f>VLOOKUP(A1614,Table7[#All],5,0)</f>
        <v>No</v>
      </c>
      <c r="G1614" s="27" t="str">
        <f>VLOOKUP(A1614,Table7[#All],6,0)</f>
        <v>No</v>
      </c>
      <c r="H1614" s="27">
        <f>VLOOKUP(A1614,'Medical Examination'!A1613:M3948,11,0)</f>
        <v>0</v>
      </c>
      <c r="I1614" s="27" t="str">
        <f>VLOOKUP(A1614,'Medical Examination'!A1613:M3948,10,0)</f>
        <v>No</v>
      </c>
      <c r="J1614" s="27" t="str">
        <f>VLOOKUP(A1614,'Medical Examination'!A1613:M3948,12,0)</f>
        <v>Normal Weight</v>
      </c>
      <c r="K1614" s="27" t="str">
        <f>VLOOKUP(A1614,'Medical Examination'!A1613:M3948,13,0)</f>
        <v>Normal</v>
      </c>
      <c r="L1614" s="27" t="str">
        <f>VLOOKUP(A1614,'Hospitalisation Details'!A443:R2786,17,0)</f>
        <v>9-Aug-1985</v>
      </c>
      <c r="M1614" s="28">
        <f>VLOOKUP(A1614,'Hospitalisation Details'!$A$1:$R$2344,6,0)</f>
        <v>6183.32</v>
      </c>
      <c r="N1614" s="27" t="str">
        <f>VLOOKUP(A1614,'Hospitalisation Details'!$A$1:$R$2344,14,0)</f>
        <v>tier - 2</v>
      </c>
      <c r="O1614" s="27" t="str">
        <f>VLOOKUP(A1614,'Hospitalisation Details'!$A$1:$R$2344,15,0)</f>
        <v>tier - 2</v>
      </c>
      <c r="P1614" s="27" t="str">
        <f>VLOOKUP(A1614,'Hospitalisation Details'!$A$1:$R$2344,16,0)</f>
        <v>R1012</v>
      </c>
      <c r="Q1614" s="38">
        <f>VLOOKUP(A1614,'Hospitalisation Details'!$A$1:$R$2344,18,0)</f>
        <v>37.83087615838248</v>
      </c>
    </row>
    <row r="1615" spans="1:17" x14ac:dyDescent="0.25">
      <c r="A1615" s="27" t="s">
        <v>3228</v>
      </c>
      <c r="B1615" s="27" t="str">
        <f>VLOOKUP(A1615,'Customer Name'!A1614:E3949,4,0)</f>
        <v>Lindsey A.</v>
      </c>
      <c r="C1615" s="27">
        <f>VLOOKUP(A1615,Table7[#All],2,0)</f>
        <v>23.46</v>
      </c>
      <c r="D1615" s="27">
        <f>VLOOKUP(A1615,Table7[#All],3,0)</f>
        <v>4.21</v>
      </c>
      <c r="E1615" s="27" t="str">
        <f>VLOOKUP(A1615,Table7[#All],4,0)</f>
        <v>No</v>
      </c>
      <c r="F1615" s="27" t="str">
        <f>VLOOKUP(A1615,Table7[#All],5,0)</f>
        <v>No</v>
      </c>
      <c r="G1615" s="27" t="str">
        <f>VLOOKUP(A1615,Table7[#All],6,0)</f>
        <v>No</v>
      </c>
      <c r="H1615" s="27">
        <f>VLOOKUP(A1615,'Medical Examination'!A1614:M3949,11,0)</f>
        <v>1</v>
      </c>
      <c r="I1615" s="27" t="str">
        <f>VLOOKUP(A1615,'Medical Examination'!A1614:M3949,10,0)</f>
        <v>No</v>
      </c>
      <c r="J1615" s="27" t="str">
        <f>VLOOKUP(A1615,'Medical Examination'!A1614:M3949,12,0)</f>
        <v>Normal Weight</v>
      </c>
      <c r="K1615" s="27" t="str">
        <f>VLOOKUP(A1615,'Medical Examination'!A1614:M3949,13,0)</f>
        <v>Normal</v>
      </c>
      <c r="L1615" s="27" t="str">
        <f>VLOOKUP(A1615,'Hospitalisation Details'!A444:R2787,17,0)</f>
        <v>6-Oct-1984</v>
      </c>
      <c r="M1615" s="28">
        <f>VLOOKUP(A1615,'Hospitalisation Details'!$A$1:$R$2344,6,0)</f>
        <v>6170.96</v>
      </c>
      <c r="N1615" s="27" t="str">
        <f>VLOOKUP(A1615,'Hospitalisation Details'!$A$1:$R$2344,14,0)</f>
        <v>tier - 2</v>
      </c>
      <c r="O1615" s="27" t="str">
        <f>VLOOKUP(A1615,'Hospitalisation Details'!$A$1:$R$2344,15,0)</f>
        <v>tier - 1</v>
      </c>
      <c r="P1615" s="27" t="str">
        <f>VLOOKUP(A1615,'Hospitalisation Details'!$A$1:$R$2344,16,0)</f>
        <v>R1013</v>
      </c>
      <c r="Q1615" s="38">
        <f>VLOOKUP(A1615,'Hospitalisation Details'!$A$1:$R$2344,18,0)</f>
        <v>38.669404517453799</v>
      </c>
    </row>
    <row r="1616" spans="1:17" x14ac:dyDescent="0.25">
      <c r="A1616" s="27" t="s">
        <v>3230</v>
      </c>
      <c r="B1616" s="27" t="str">
        <f>VLOOKUP(A1616,'Customer Name'!A1615:E3950,4,0)</f>
        <v>Chris</v>
      </c>
      <c r="C1616" s="27">
        <f>VLOOKUP(A1616,Table7[#All],2,0)</f>
        <v>22.56</v>
      </c>
      <c r="D1616" s="27">
        <f>VLOOKUP(A1616,Table7[#All],3,0)</f>
        <v>4.34</v>
      </c>
      <c r="E1616" s="27" t="str">
        <f>VLOOKUP(A1616,Table7[#All],4,0)</f>
        <v>yes</v>
      </c>
      <c r="F1616" s="27" t="str">
        <f>VLOOKUP(A1616,Table7[#All],5,0)</f>
        <v>No</v>
      </c>
      <c r="G1616" s="27" t="str">
        <f>VLOOKUP(A1616,Table7[#All],6,0)</f>
        <v>No</v>
      </c>
      <c r="H1616" s="27">
        <f>VLOOKUP(A1616,'Medical Examination'!A1615:M3950,11,0)</f>
        <v>0</v>
      </c>
      <c r="I1616" s="27" t="str">
        <f>VLOOKUP(A1616,'Medical Examination'!A1615:M3950,10,0)</f>
        <v>No</v>
      </c>
      <c r="J1616" s="27" t="str">
        <f>VLOOKUP(A1616,'Medical Examination'!A1615:M3950,12,0)</f>
        <v>Normal Weight</v>
      </c>
      <c r="K1616" s="27" t="str">
        <f>VLOOKUP(A1616,'Medical Examination'!A1615:M3950,13,0)</f>
        <v>Normal</v>
      </c>
      <c r="L1616" s="27" t="str">
        <f>VLOOKUP(A1616,'Hospitalisation Details'!A445:R2788,17,0)</f>
        <v>15-Oct-1985</v>
      </c>
      <c r="M1616" s="28">
        <f>VLOOKUP(A1616,'Hospitalisation Details'!$A$1:$R$2344,6,0)</f>
        <v>6159.57</v>
      </c>
      <c r="N1616" s="27" t="str">
        <f>VLOOKUP(A1616,'Hospitalisation Details'!$A$1:$R$2344,14,0)</f>
        <v>tier - 2</v>
      </c>
      <c r="O1616" s="27" t="str">
        <f>VLOOKUP(A1616,'Hospitalisation Details'!$A$1:$R$2344,15,0)</f>
        <v>tier - 1</v>
      </c>
      <c r="P1616" s="27" t="str">
        <f>VLOOKUP(A1616,'Hospitalisation Details'!$A$1:$R$2344,16,0)</f>
        <v>R1012</v>
      </c>
      <c r="Q1616" s="38">
        <f>VLOOKUP(A1616,'Hospitalisation Details'!$A$1:$R$2344,18,0)</f>
        <v>37.647430497051388</v>
      </c>
    </row>
    <row r="1617" spans="1:17" x14ac:dyDescent="0.25">
      <c r="A1617" s="27" t="s">
        <v>3232</v>
      </c>
      <c r="B1617" s="27" t="str">
        <f>VLOOKUP(A1617,'Customer Name'!A1616:E3951,4,0)</f>
        <v>Jennifer A</v>
      </c>
      <c r="C1617" s="27">
        <f>VLOOKUP(A1617,Table7[#All],2,0)</f>
        <v>19.28</v>
      </c>
      <c r="D1617" s="27">
        <f>VLOOKUP(A1617,Table7[#All],3,0)</f>
        <v>11.85</v>
      </c>
      <c r="E1617" s="27" t="str">
        <f>VLOOKUP(A1617,Table7[#All],4,0)</f>
        <v>No</v>
      </c>
      <c r="F1617" s="27" t="str">
        <f>VLOOKUP(A1617,Table7[#All],5,0)</f>
        <v>No</v>
      </c>
      <c r="G1617" s="27" t="str">
        <f>VLOOKUP(A1617,Table7[#All],6,0)</f>
        <v>No</v>
      </c>
      <c r="H1617" s="27">
        <f>VLOOKUP(A1617,'Medical Examination'!A1616:M3951,11,0)</f>
        <v>2</v>
      </c>
      <c r="I1617" s="27" t="str">
        <f>VLOOKUP(A1617,'Medical Examination'!A1616:M3951,10,0)</f>
        <v>No</v>
      </c>
      <c r="J1617" s="27" t="str">
        <f>VLOOKUP(A1617,'Medical Examination'!A1616:M3951,12,0)</f>
        <v>Normal Weight</v>
      </c>
      <c r="K1617" s="27" t="str">
        <f>VLOOKUP(A1617,'Medical Examination'!A1616:M3951,13,0)</f>
        <v>Diabetes</v>
      </c>
      <c r="L1617" s="27" t="str">
        <f>VLOOKUP(A1617,'Hospitalisation Details'!A446:R2789,17,0)</f>
        <v>6-Nov-1973</v>
      </c>
      <c r="M1617" s="28">
        <f>VLOOKUP(A1617,'Hospitalisation Details'!$A$1:$R$2344,6,0)</f>
        <v>6152.05</v>
      </c>
      <c r="N1617" s="27" t="str">
        <f>VLOOKUP(A1617,'Hospitalisation Details'!$A$1:$R$2344,14,0)</f>
        <v>tier - 2</v>
      </c>
      <c r="O1617" s="27" t="str">
        <f>VLOOKUP(A1617,'Hospitalisation Details'!$A$1:$R$2344,15,0)</f>
        <v>tier - 3</v>
      </c>
      <c r="P1617" s="27" t="str">
        <f>VLOOKUP(A1617,'Hospitalisation Details'!$A$1:$R$2344,16,0)</f>
        <v>R1013</v>
      </c>
      <c r="Q1617" s="38">
        <f>VLOOKUP(A1617,'Hospitalisation Details'!$A$1:$R$2344,18,0)</f>
        <v>49.587212111451116</v>
      </c>
    </row>
    <row r="1618" spans="1:17" x14ac:dyDescent="0.25">
      <c r="A1618" s="27" t="s">
        <v>3234</v>
      </c>
      <c r="B1618" s="27" t="str">
        <f>VLOOKUP(A1618,'Customer Name'!A1617:E3952,4,0)</f>
        <v>Leif S.</v>
      </c>
      <c r="C1618" s="27">
        <f>VLOOKUP(A1618,Table7[#All],2,0)</f>
        <v>15.37</v>
      </c>
      <c r="D1618" s="27">
        <f>VLOOKUP(A1618,Table7[#All],3,0)</f>
        <v>9.61</v>
      </c>
      <c r="E1618" s="27" t="str">
        <f>VLOOKUP(A1618,Table7[#All],4,0)</f>
        <v>yes</v>
      </c>
      <c r="F1618" s="27" t="str">
        <f>VLOOKUP(A1618,Table7[#All],5,0)</f>
        <v>No</v>
      </c>
      <c r="G1618" s="27" t="str">
        <f>VLOOKUP(A1618,Table7[#All],6,0)</f>
        <v>No</v>
      </c>
      <c r="H1618" s="27">
        <f>VLOOKUP(A1618,'Medical Examination'!A1617:M3952,11,0)</f>
        <v>2</v>
      </c>
      <c r="I1618" s="27" t="str">
        <f>VLOOKUP(A1618,'Medical Examination'!A1617:M3952,10,0)</f>
        <v>No</v>
      </c>
      <c r="J1618" s="27" t="str">
        <f>VLOOKUP(A1618,'Medical Examination'!A1617:M3952,12,0)</f>
        <v>Underweight</v>
      </c>
      <c r="K1618" s="27" t="str">
        <f>VLOOKUP(A1618,'Medical Examination'!A1617:M3952,13,0)</f>
        <v>Diabetes</v>
      </c>
      <c r="L1618" s="27" t="str">
        <f>VLOOKUP(A1618,'Hospitalisation Details'!A447:R2790,17,0)</f>
        <v>14-Oct-1970</v>
      </c>
      <c r="M1618" s="28">
        <f>VLOOKUP(A1618,'Hospitalisation Details'!$A$1:$R$2344,6,0)</f>
        <v>6147.12</v>
      </c>
      <c r="N1618" s="27" t="str">
        <f>VLOOKUP(A1618,'Hospitalisation Details'!$A$1:$R$2344,14,0)</f>
        <v>tier - 2</v>
      </c>
      <c r="O1618" s="27" t="str">
        <f>VLOOKUP(A1618,'Hospitalisation Details'!$A$1:$R$2344,15,0)</f>
        <v>tier - 3</v>
      </c>
      <c r="P1618" s="27" t="str">
        <f>VLOOKUP(A1618,'Hospitalisation Details'!$A$1:$R$2344,16,0)</f>
        <v>R1012</v>
      </c>
      <c r="Q1618" s="38">
        <f>VLOOKUP(A1618,'Hospitalisation Details'!$A$1:$R$2344,18,0)</f>
        <v>52.650205344014601</v>
      </c>
    </row>
    <row r="1619" spans="1:17" x14ac:dyDescent="0.25">
      <c r="A1619" s="27" t="s">
        <v>3236</v>
      </c>
      <c r="B1619" s="27" t="str">
        <f>VLOOKUP(A1619,'Customer Name'!A1618:E3953,4,0)</f>
        <v>Stephanie A</v>
      </c>
      <c r="C1619" s="27">
        <f>VLOOKUP(A1619,Table7[#All],2,0)</f>
        <v>18.71</v>
      </c>
      <c r="D1619" s="27">
        <f>VLOOKUP(A1619,Table7[#All],3,0)</f>
        <v>5.29</v>
      </c>
      <c r="E1619" s="27" t="str">
        <f>VLOOKUP(A1619,Table7[#All],4,0)</f>
        <v>yes</v>
      </c>
      <c r="F1619" s="27" t="str">
        <f>VLOOKUP(A1619,Table7[#All],5,0)</f>
        <v>No</v>
      </c>
      <c r="G1619" s="27" t="str">
        <f>VLOOKUP(A1619,Table7[#All],6,0)</f>
        <v>No</v>
      </c>
      <c r="H1619" s="27">
        <f>VLOOKUP(A1619,'Medical Examination'!A1618:M3953,11,0)</f>
        <v>0</v>
      </c>
      <c r="I1619" s="27" t="str">
        <f>VLOOKUP(A1619,'Medical Examination'!A1618:M3953,10,0)</f>
        <v>No</v>
      </c>
      <c r="J1619" s="27" t="str">
        <f>VLOOKUP(A1619,'Medical Examination'!A1618:M3953,12,0)</f>
        <v>Normal Weight</v>
      </c>
      <c r="K1619" s="27" t="str">
        <f>VLOOKUP(A1619,'Medical Examination'!A1618:M3953,13,0)</f>
        <v>Normal</v>
      </c>
      <c r="L1619" s="27" t="str">
        <f>VLOOKUP(A1619,'Hospitalisation Details'!A448:R2791,17,0)</f>
        <v>12-Dec-1976</v>
      </c>
      <c r="M1619" s="28">
        <f>VLOOKUP(A1619,'Hospitalisation Details'!$A$1:$R$2344,6,0)</f>
        <v>6139.14</v>
      </c>
      <c r="N1619" s="27" t="str">
        <f>VLOOKUP(A1619,'Hospitalisation Details'!$A$1:$R$2344,14,0)</f>
        <v>tier - 2</v>
      </c>
      <c r="O1619" s="27" t="str">
        <f>VLOOKUP(A1619,'Hospitalisation Details'!$A$1:$R$2344,15,0)</f>
        <v>tier - 3</v>
      </c>
      <c r="P1619" s="27" t="str">
        <f>VLOOKUP(A1619,'Hospitalisation Details'!$A$1:$R$2344,16,0)</f>
        <v>R1013</v>
      </c>
      <c r="Q1619" s="38">
        <f>VLOOKUP(A1619,'Hospitalisation Details'!$A$1:$R$2344,18,0)</f>
        <v>46.48596851471595</v>
      </c>
    </row>
    <row r="1620" spans="1:17" x14ac:dyDescent="0.25">
      <c r="A1620" s="27" t="s">
        <v>3238</v>
      </c>
      <c r="B1620" s="27" t="str">
        <f>VLOOKUP(A1620,'Customer Name'!A1619:E3954,4,0)</f>
        <v>Bo</v>
      </c>
      <c r="C1620" s="27">
        <f>VLOOKUP(A1620,Table7[#All],2,0)</f>
        <v>20.61</v>
      </c>
      <c r="D1620" s="27">
        <f>VLOOKUP(A1620,Table7[#All],3,0)</f>
        <v>6.89</v>
      </c>
      <c r="E1620" s="27" t="str">
        <f>VLOOKUP(A1620,Table7[#All],4,0)</f>
        <v>No</v>
      </c>
      <c r="F1620" s="27" t="str">
        <f>VLOOKUP(A1620,Table7[#All],5,0)</f>
        <v>No</v>
      </c>
      <c r="G1620" s="27" t="str">
        <f>VLOOKUP(A1620,Table7[#All],6,0)</f>
        <v>No</v>
      </c>
      <c r="H1620" s="27">
        <f>VLOOKUP(A1620,'Medical Examination'!A1619:M3954,11,0)</f>
        <v>0</v>
      </c>
      <c r="I1620" s="27" t="str">
        <f>VLOOKUP(A1620,'Medical Examination'!A1619:M3954,10,0)</f>
        <v>No</v>
      </c>
      <c r="J1620" s="27" t="str">
        <f>VLOOKUP(A1620,'Medical Examination'!A1619:M3954,12,0)</f>
        <v>Normal Weight</v>
      </c>
      <c r="K1620" s="27" t="str">
        <f>VLOOKUP(A1620,'Medical Examination'!A1619:M3954,13,0)</f>
        <v>Diabetes</v>
      </c>
      <c r="L1620" s="27" t="str">
        <f>VLOOKUP(A1620,'Hospitalisation Details'!A449:R2792,17,0)</f>
        <v>5-Sep-1978</v>
      </c>
      <c r="M1620" s="28">
        <f>VLOOKUP(A1620,'Hospitalisation Details'!$A$1:$R$2344,6,0)</f>
        <v>6138.58</v>
      </c>
      <c r="N1620" s="27" t="str">
        <f>VLOOKUP(A1620,'Hospitalisation Details'!$A$1:$R$2344,14,0)</f>
        <v>tier - 2</v>
      </c>
      <c r="O1620" s="27" t="str">
        <f>VLOOKUP(A1620,'Hospitalisation Details'!$A$1:$R$2344,15,0)</f>
        <v>tier - 1</v>
      </c>
      <c r="P1620" s="27" t="str">
        <f>VLOOKUP(A1620,'Hospitalisation Details'!$A$1:$R$2344,16,0)</f>
        <v>R1013</v>
      </c>
      <c r="Q1620" s="38">
        <f>VLOOKUP(A1620,'Hospitalisation Details'!$A$1:$R$2344,18,0)</f>
        <v>44.756978751264803</v>
      </c>
    </row>
    <row r="1621" spans="1:17" x14ac:dyDescent="0.25">
      <c r="A1621" s="27" t="s">
        <v>3240</v>
      </c>
      <c r="B1621" s="27" t="str">
        <f>VLOOKUP(A1621,'Customer Name'!A1620:E3955,4,0)</f>
        <v>Leah</v>
      </c>
      <c r="C1621" s="27">
        <f>VLOOKUP(A1621,Table7[#All],2,0)</f>
        <v>15.99</v>
      </c>
      <c r="D1621" s="27">
        <f>VLOOKUP(A1621,Table7[#All],3,0)</f>
        <v>4.57</v>
      </c>
      <c r="E1621" s="27" t="str">
        <f>VLOOKUP(A1621,Table7[#All],4,0)</f>
        <v>yes</v>
      </c>
      <c r="F1621" s="27" t="str">
        <f>VLOOKUP(A1621,Table7[#All],5,0)</f>
        <v>No</v>
      </c>
      <c r="G1621" s="27" t="str">
        <f>VLOOKUP(A1621,Table7[#All],6,0)</f>
        <v>Yes</v>
      </c>
      <c r="H1621" s="27">
        <f>VLOOKUP(A1621,'Medical Examination'!A1620:M3955,11,0)</f>
        <v>1</v>
      </c>
      <c r="I1621" s="27" t="str">
        <f>VLOOKUP(A1621,'Medical Examination'!A1620:M3955,10,0)</f>
        <v>No</v>
      </c>
      <c r="J1621" s="27" t="str">
        <f>VLOOKUP(A1621,'Medical Examination'!A1620:M3955,12,0)</f>
        <v>Underweight</v>
      </c>
      <c r="K1621" s="27" t="str">
        <f>VLOOKUP(A1621,'Medical Examination'!A1620:M3955,13,0)</f>
        <v>Normal</v>
      </c>
      <c r="L1621" s="27" t="str">
        <f>VLOOKUP(A1621,'Hospitalisation Details'!A450:R2793,17,0)</f>
        <v>9-Nov-1969</v>
      </c>
      <c r="M1621" s="28">
        <f>VLOOKUP(A1621,'Hospitalisation Details'!$A$1:$R$2344,6,0)</f>
        <v>6138.5</v>
      </c>
      <c r="N1621" s="27" t="str">
        <f>VLOOKUP(A1621,'Hospitalisation Details'!$A$1:$R$2344,14,0)</f>
        <v>tier - 2</v>
      </c>
      <c r="O1621" s="27" t="str">
        <f>VLOOKUP(A1621,'Hospitalisation Details'!$A$1:$R$2344,15,0)</f>
        <v>tier - 2</v>
      </c>
      <c r="P1621" s="27" t="str">
        <f>VLOOKUP(A1621,'Hospitalisation Details'!$A$1:$R$2344,16,0)</f>
        <v>R1011</v>
      </c>
      <c r="Q1621" s="38">
        <f>VLOOKUP(A1621,'Hospitalisation Details'!$A$1:$R$2344,18,0)</f>
        <v>53.579002389486256</v>
      </c>
    </row>
    <row r="1622" spans="1:17" x14ac:dyDescent="0.25">
      <c r="A1622" s="27" t="s">
        <v>3242</v>
      </c>
      <c r="B1622" s="27" t="str">
        <f>VLOOKUP(A1622,'Customer Name'!A1621:E3956,4,0)</f>
        <v>Kara Lynne</v>
      </c>
      <c r="C1622" s="27">
        <f>VLOOKUP(A1622,Table7[#All],2,0)</f>
        <v>33.155000000000001</v>
      </c>
      <c r="D1622" s="27">
        <f>VLOOKUP(A1622,Table7[#All],3,0)</f>
        <v>4.32</v>
      </c>
      <c r="E1622" s="27" t="str">
        <f>VLOOKUP(A1622,Table7[#All],4,0)</f>
        <v>No</v>
      </c>
      <c r="F1622" s="27" t="str">
        <f>VLOOKUP(A1622,Table7[#All],5,0)</f>
        <v>No</v>
      </c>
      <c r="G1622" s="27" t="str">
        <f>VLOOKUP(A1622,Table7[#All],6,0)</f>
        <v>No</v>
      </c>
      <c r="H1622" s="27">
        <f>VLOOKUP(A1622,'Medical Examination'!A1621:M3956,11,0)</f>
        <v>0</v>
      </c>
      <c r="I1622" s="27" t="str">
        <f>VLOOKUP(A1622,'Medical Examination'!A1621:M3956,10,0)</f>
        <v>No</v>
      </c>
      <c r="J1622" s="27" t="str">
        <f>VLOOKUP(A1622,'Medical Examination'!A1621:M3956,12,0)</f>
        <v>Obesity</v>
      </c>
      <c r="K1622" s="27" t="str">
        <f>VLOOKUP(A1622,'Medical Examination'!A1621:M3956,13,0)</f>
        <v>Normal</v>
      </c>
      <c r="L1622" s="27" t="str">
        <f>VLOOKUP(A1622,'Hospitalisation Details'!A451:R2794,17,0)</f>
        <v>18-Aug-1990</v>
      </c>
      <c r="M1622" s="28">
        <f>VLOOKUP(A1622,'Hospitalisation Details'!$A$1:$R$2344,6,0)</f>
        <v>6128.8</v>
      </c>
      <c r="N1622" s="27" t="str">
        <f>VLOOKUP(A1622,'Hospitalisation Details'!$A$1:$R$2344,14,0)</f>
        <v>tier - 2</v>
      </c>
      <c r="O1622" s="27" t="str">
        <f>VLOOKUP(A1622,'Hospitalisation Details'!$A$1:$R$2344,15,0)</f>
        <v>tier - 3</v>
      </c>
      <c r="P1622" s="27" t="str">
        <f>VLOOKUP(A1622,'Hospitalisation Details'!$A$1:$R$2344,16,0)</f>
        <v>R1012</v>
      </c>
      <c r="Q1622" s="38">
        <f>VLOOKUP(A1622,'Hospitalisation Details'!$A$1:$R$2344,18,0)</f>
        <v>32.806248993396679</v>
      </c>
    </row>
    <row r="1623" spans="1:17" x14ac:dyDescent="0.25">
      <c r="A1623" s="27" t="s">
        <v>3244</v>
      </c>
      <c r="B1623" s="27" t="str">
        <f>VLOOKUP(A1623,'Customer Name'!A1622:E3957,4,0)</f>
        <v>Jeffrey</v>
      </c>
      <c r="C1623" s="27">
        <f>VLOOKUP(A1623,Table7[#All],2,0)</f>
        <v>26.22</v>
      </c>
      <c r="D1623" s="27">
        <f>VLOOKUP(A1623,Table7[#All],3,0)</f>
        <v>5.57</v>
      </c>
      <c r="E1623" s="27" t="str">
        <f>VLOOKUP(A1623,Table7[#All],4,0)</f>
        <v>yes</v>
      </c>
      <c r="F1623" s="27" t="str">
        <f>VLOOKUP(A1623,Table7[#All],5,0)</f>
        <v>No</v>
      </c>
      <c r="G1623" s="27" t="str">
        <f>VLOOKUP(A1623,Table7[#All],6,0)</f>
        <v>Yes</v>
      </c>
      <c r="H1623" s="27">
        <f>VLOOKUP(A1623,'Medical Examination'!A1622:M3957,11,0)</f>
        <v>1</v>
      </c>
      <c r="I1623" s="27" t="str">
        <f>VLOOKUP(A1623,'Medical Examination'!A1622:M3957,10,0)</f>
        <v>No</v>
      </c>
      <c r="J1623" s="27" t="str">
        <f>VLOOKUP(A1623,'Medical Examination'!A1622:M3957,12,0)</f>
        <v>Overweight</v>
      </c>
      <c r="K1623" s="27" t="str">
        <f>VLOOKUP(A1623,'Medical Examination'!A1622:M3957,13,0)</f>
        <v>Normal</v>
      </c>
      <c r="L1623" s="27" t="str">
        <f>VLOOKUP(A1623,'Hospitalisation Details'!A452:R2795,17,0)</f>
        <v>16-Nov-1983</v>
      </c>
      <c r="M1623" s="28">
        <f>VLOOKUP(A1623,'Hospitalisation Details'!$A$1:$R$2344,6,0)</f>
        <v>6123.57</v>
      </c>
      <c r="N1623" s="27" t="str">
        <f>VLOOKUP(A1623,'Hospitalisation Details'!$A$1:$R$2344,14,0)</f>
        <v>tier - 3</v>
      </c>
      <c r="O1623" s="27" t="str">
        <f>VLOOKUP(A1623,'Hospitalisation Details'!$A$1:$R$2344,15,0)</f>
        <v>tier - 2</v>
      </c>
      <c r="P1623" s="27" t="str">
        <f>VLOOKUP(A1623,'Hospitalisation Details'!$A$1:$R$2344,16,0)</f>
        <v>R1012</v>
      </c>
      <c r="Q1623" s="38">
        <f>VLOOKUP(A1623,'Hospitalisation Details'!$A$1:$R$2344,18,0)</f>
        <v>39.559866444073457</v>
      </c>
    </row>
    <row r="1624" spans="1:17" x14ac:dyDescent="0.25">
      <c r="A1624" s="27" t="s">
        <v>3246</v>
      </c>
      <c r="B1624" s="27" t="str">
        <f>VLOOKUP(A1624,'Customer Name'!A1623:E3958,4,0)</f>
        <v>Justin</v>
      </c>
      <c r="C1624" s="27">
        <f>VLOOKUP(A1624,Table7[#All],2,0)</f>
        <v>21.85</v>
      </c>
      <c r="D1624" s="27">
        <f>VLOOKUP(A1624,Table7[#All],3,0)</f>
        <v>5.26</v>
      </c>
      <c r="E1624" s="27" t="str">
        <f>VLOOKUP(A1624,Table7[#All],4,0)</f>
        <v>yes</v>
      </c>
      <c r="F1624" s="27" t="str">
        <f>VLOOKUP(A1624,Table7[#All],5,0)</f>
        <v>No</v>
      </c>
      <c r="G1624" s="27" t="str">
        <f>VLOOKUP(A1624,Table7[#All],6,0)</f>
        <v>Yes</v>
      </c>
      <c r="H1624" s="27">
        <f>VLOOKUP(A1624,'Medical Examination'!A1623:M3958,11,0)</f>
        <v>1</v>
      </c>
      <c r="I1624" s="27" t="str">
        <f>VLOOKUP(A1624,'Medical Examination'!A1623:M3958,10,0)</f>
        <v>No</v>
      </c>
      <c r="J1624" s="27" t="str">
        <f>VLOOKUP(A1624,'Medical Examination'!A1623:M3958,12,0)</f>
        <v>Normal Weight</v>
      </c>
      <c r="K1624" s="27" t="str">
        <f>VLOOKUP(A1624,'Medical Examination'!A1623:M3958,13,0)</f>
        <v>Normal</v>
      </c>
      <c r="L1624" s="27" t="str">
        <f>VLOOKUP(A1624,'Hospitalisation Details'!A453:R2796,17,0)</f>
        <v>11-Aug-1983</v>
      </c>
      <c r="M1624" s="28">
        <f>VLOOKUP(A1624,'Hospitalisation Details'!$A$1:$R$2344,6,0)</f>
        <v>6117.49</v>
      </c>
      <c r="N1624" s="27" t="str">
        <f>VLOOKUP(A1624,'Hospitalisation Details'!$A$1:$R$2344,14,0)</f>
        <v>tier - 2</v>
      </c>
      <c r="O1624" s="27" t="str">
        <f>VLOOKUP(A1624,'Hospitalisation Details'!$A$1:$R$2344,15,0)</f>
        <v>tier - 3</v>
      </c>
      <c r="P1624" s="27" t="str">
        <f>VLOOKUP(A1624,'Hospitalisation Details'!$A$1:$R$2344,16,0)</f>
        <v>R1012</v>
      </c>
      <c r="Q1624" s="38">
        <f>VLOOKUP(A1624,'Hospitalisation Details'!$A$1:$R$2344,18,0)</f>
        <v>39.825442404006679</v>
      </c>
    </row>
    <row r="1625" spans="1:17" x14ac:dyDescent="0.25">
      <c r="A1625" s="27" t="s">
        <v>3248</v>
      </c>
      <c r="B1625" s="27" t="str">
        <f>VLOOKUP(A1625,'Customer Name'!A1624:E3959,4,0)</f>
        <v>Emily</v>
      </c>
      <c r="C1625" s="27">
        <f>VLOOKUP(A1625,Table7[#All],2,0)</f>
        <v>30.495000000000001</v>
      </c>
      <c r="D1625" s="27">
        <f>VLOOKUP(A1625,Table7[#All],3,0)</f>
        <v>6.25</v>
      </c>
      <c r="E1625" s="27" t="str">
        <f>VLOOKUP(A1625,Table7[#All],4,0)</f>
        <v>No</v>
      </c>
      <c r="F1625" s="27" t="str">
        <f>VLOOKUP(A1625,Table7[#All],5,0)</f>
        <v>No</v>
      </c>
      <c r="G1625" s="27" t="str">
        <f>VLOOKUP(A1625,Table7[#All],6,0)</f>
        <v>No</v>
      </c>
      <c r="H1625" s="27">
        <f>VLOOKUP(A1625,'Medical Examination'!A1624:M3959,11,0)</f>
        <v>0</v>
      </c>
      <c r="I1625" s="27" t="str">
        <f>VLOOKUP(A1625,'Medical Examination'!A1624:M3959,10,0)</f>
        <v>No</v>
      </c>
      <c r="J1625" s="27" t="str">
        <f>VLOOKUP(A1625,'Medical Examination'!A1624:M3959,12,0)</f>
        <v>Obesity</v>
      </c>
      <c r="K1625" s="27" t="str">
        <f>VLOOKUP(A1625,'Medical Examination'!A1624:M3959,13,0)</f>
        <v>Prediabetes</v>
      </c>
      <c r="L1625" s="27" t="str">
        <f>VLOOKUP(A1625,'Hospitalisation Details'!A454:R2797,17,0)</f>
        <v>25-Jul-1991</v>
      </c>
      <c r="M1625" s="28">
        <f>VLOOKUP(A1625,'Hospitalisation Details'!$A$1:$R$2344,6,0)</f>
        <v>6113.23</v>
      </c>
      <c r="N1625" s="27" t="str">
        <f>VLOOKUP(A1625,'Hospitalisation Details'!$A$1:$R$2344,14,0)</f>
        <v>tier - 2</v>
      </c>
      <c r="O1625" s="27" t="str">
        <f>VLOOKUP(A1625,'Hospitalisation Details'!$A$1:$R$2344,15,0)</f>
        <v>tier - 2</v>
      </c>
      <c r="P1625" s="27" t="str">
        <f>VLOOKUP(A1625,'Hospitalisation Details'!$A$1:$R$2344,16,0)</f>
        <v>R1024</v>
      </c>
      <c r="Q1625" s="38">
        <f>VLOOKUP(A1625,'Hospitalisation Details'!$A$1:$R$2344,18,0)</f>
        <v>31.871982079150417</v>
      </c>
    </row>
    <row r="1626" spans="1:17" x14ac:dyDescent="0.25">
      <c r="A1626" s="27" t="s">
        <v>3250</v>
      </c>
      <c r="B1626" s="27" t="str">
        <f>VLOOKUP(A1626,'Customer Name'!A1625:E3960,4,0)</f>
        <v>Rebecca</v>
      </c>
      <c r="C1626" s="27">
        <f>VLOOKUP(A1626,Table7[#All],2,0)</f>
        <v>34.104999999999997</v>
      </c>
      <c r="D1626" s="27">
        <f>VLOOKUP(A1626,Table7[#All],3,0)</f>
        <v>5.67</v>
      </c>
      <c r="E1626" s="27" t="str">
        <f>VLOOKUP(A1626,Table7[#All],4,0)</f>
        <v>yes</v>
      </c>
      <c r="F1626" s="27" t="str">
        <f>VLOOKUP(A1626,Table7[#All],5,0)</f>
        <v>No</v>
      </c>
      <c r="G1626" s="27" t="str">
        <f>VLOOKUP(A1626,Table7[#All],6,0)</f>
        <v>No</v>
      </c>
      <c r="H1626" s="27">
        <f>VLOOKUP(A1626,'Medical Examination'!A1625:M3960,11,0)</f>
        <v>0</v>
      </c>
      <c r="I1626" s="27" t="str">
        <f>VLOOKUP(A1626,'Medical Examination'!A1625:M3960,10,0)</f>
        <v>No</v>
      </c>
      <c r="J1626" s="27" t="str">
        <f>VLOOKUP(A1626,'Medical Examination'!A1625:M3960,12,0)</f>
        <v>Obesity</v>
      </c>
      <c r="K1626" s="27" t="str">
        <f>VLOOKUP(A1626,'Medical Examination'!A1625:M3960,13,0)</f>
        <v>Normal</v>
      </c>
      <c r="L1626" s="27" t="str">
        <f>VLOOKUP(A1626,'Hospitalisation Details'!A455:R2798,17,0)</f>
        <v>21-Jul-1985</v>
      </c>
      <c r="M1626" s="28">
        <f>VLOOKUP(A1626,'Hospitalisation Details'!$A$1:$R$2344,6,0)</f>
        <v>6112.35</v>
      </c>
      <c r="N1626" s="27" t="str">
        <f>VLOOKUP(A1626,'Hospitalisation Details'!$A$1:$R$2344,14,0)</f>
        <v>tier - 2</v>
      </c>
      <c r="O1626" s="27" t="str">
        <f>VLOOKUP(A1626,'Hospitalisation Details'!$A$1:$R$2344,15,0)</f>
        <v>tier - 1</v>
      </c>
      <c r="P1626" s="27" t="str">
        <f>VLOOKUP(A1626,'Hospitalisation Details'!$A$1:$R$2344,16,0)</f>
        <v>R1012</v>
      </c>
      <c r="Q1626" s="38">
        <f>VLOOKUP(A1626,'Hospitalisation Details'!$A$1:$R$2344,18,0)</f>
        <v>37.882898062342036</v>
      </c>
    </row>
    <row r="1627" spans="1:17" x14ac:dyDescent="0.25">
      <c r="A1627" s="27" t="s">
        <v>3252</v>
      </c>
      <c r="B1627" s="27" t="str">
        <f>VLOOKUP(A1627,'Customer Name'!A1626:E3961,4,0)</f>
        <v>.  Allie</v>
      </c>
      <c r="C1627" s="27">
        <f>VLOOKUP(A1627,Table7[#All],2,0)</f>
        <v>32.770000000000003</v>
      </c>
      <c r="D1627" s="27">
        <f>VLOOKUP(A1627,Table7[#All],3,0)</f>
        <v>4.42</v>
      </c>
      <c r="E1627" s="27" t="str">
        <f>VLOOKUP(A1627,Table7[#All],4,0)</f>
        <v>yes</v>
      </c>
      <c r="F1627" s="27" t="str">
        <f>VLOOKUP(A1627,Table7[#All],5,0)</f>
        <v>No</v>
      </c>
      <c r="G1627" s="27" t="str">
        <f>VLOOKUP(A1627,Table7[#All],6,0)</f>
        <v>No</v>
      </c>
      <c r="H1627" s="27">
        <f>VLOOKUP(A1627,'Medical Examination'!A1626:M3961,11,0)</f>
        <v>1</v>
      </c>
      <c r="I1627" s="27" t="str">
        <f>VLOOKUP(A1627,'Medical Examination'!A1626:M3961,10,0)</f>
        <v>No</v>
      </c>
      <c r="J1627" s="27" t="str">
        <f>VLOOKUP(A1627,'Medical Examination'!A1626:M3961,12,0)</f>
        <v>Obesity</v>
      </c>
      <c r="K1627" s="27" t="str">
        <f>VLOOKUP(A1627,'Medical Examination'!A1626:M3961,13,0)</f>
        <v>Normal</v>
      </c>
      <c r="L1627" s="27" t="str">
        <f>VLOOKUP(A1627,'Hospitalisation Details'!A456:R2799,17,0)</f>
        <v>9-Sep-1995</v>
      </c>
      <c r="M1627" s="28">
        <f>VLOOKUP(A1627,'Hospitalisation Details'!$A$1:$R$2344,6,0)</f>
        <v>6111.95</v>
      </c>
      <c r="N1627" s="27" t="str">
        <f>VLOOKUP(A1627,'Hospitalisation Details'!$A$1:$R$2344,14,0)</f>
        <v>tier - 2</v>
      </c>
      <c r="O1627" s="27" t="str">
        <f>VLOOKUP(A1627,'Hospitalisation Details'!$A$1:$R$2344,15,0)</f>
        <v>tier - 3</v>
      </c>
      <c r="P1627" s="27" t="str">
        <f>VLOOKUP(A1627,'Hospitalisation Details'!$A$1:$R$2344,16,0)</f>
        <v>R1026</v>
      </c>
      <c r="Q1627" s="38">
        <f>VLOOKUP(A1627,'Hospitalisation Details'!$A$1:$R$2344,18,0)</f>
        <v>27.746034743202419</v>
      </c>
    </row>
    <row r="1628" spans="1:17" x14ac:dyDescent="0.25">
      <c r="A1628" s="27" t="s">
        <v>3254</v>
      </c>
      <c r="B1628" s="27" t="str">
        <f>VLOOKUP(A1628,'Customer Name'!A1627:E3962,4,0)</f>
        <v>Trasi</v>
      </c>
      <c r="C1628" s="27">
        <f>VLOOKUP(A1628,Table7[#All],2,0)</f>
        <v>16.850000000000001</v>
      </c>
      <c r="D1628" s="27">
        <f>VLOOKUP(A1628,Table7[#All],3,0)</f>
        <v>11.75</v>
      </c>
      <c r="E1628" s="27" t="str">
        <f>VLOOKUP(A1628,Table7[#All],4,0)</f>
        <v>yes</v>
      </c>
      <c r="F1628" s="27" t="str">
        <f>VLOOKUP(A1628,Table7[#All],5,0)</f>
        <v>No</v>
      </c>
      <c r="G1628" s="27" t="str">
        <f>VLOOKUP(A1628,Table7[#All],6,0)</f>
        <v>No</v>
      </c>
      <c r="H1628" s="27">
        <f>VLOOKUP(A1628,'Medical Examination'!A1627:M3962,11,0)</f>
        <v>2</v>
      </c>
      <c r="I1628" s="27" t="str">
        <f>VLOOKUP(A1628,'Medical Examination'!A1627:M3962,10,0)</f>
        <v>No</v>
      </c>
      <c r="J1628" s="27" t="str">
        <f>VLOOKUP(A1628,'Medical Examination'!A1627:M3962,12,0)</f>
        <v>Underweight</v>
      </c>
      <c r="K1628" s="27" t="str">
        <f>VLOOKUP(A1628,'Medical Examination'!A1627:M3962,13,0)</f>
        <v>Diabetes</v>
      </c>
      <c r="L1628" s="27" t="str">
        <f>VLOOKUP(A1628,'Hospitalisation Details'!A457:R2800,17,0)</f>
        <v>9-Jun-1970</v>
      </c>
      <c r="M1628" s="28">
        <f>VLOOKUP(A1628,'Hospitalisation Details'!$A$1:$R$2344,6,0)</f>
        <v>6098.38</v>
      </c>
      <c r="N1628" s="27" t="str">
        <f>VLOOKUP(A1628,'Hospitalisation Details'!$A$1:$R$2344,14,0)</f>
        <v>tier - 2</v>
      </c>
      <c r="O1628" s="27" t="str">
        <f>VLOOKUP(A1628,'Hospitalisation Details'!$A$1:$R$2344,15,0)</f>
        <v>tier - 2</v>
      </c>
      <c r="P1628" s="27" t="str">
        <f>VLOOKUP(A1628,'Hospitalisation Details'!$A$1:$R$2344,16,0)</f>
        <v>R1013</v>
      </c>
      <c r="Q1628" s="38">
        <f>VLOOKUP(A1628,'Hospitalisation Details'!$A$1:$R$2344,18,0)</f>
        <v>52.997921208741062</v>
      </c>
    </row>
    <row r="1629" spans="1:17" x14ac:dyDescent="0.25">
      <c r="A1629" s="27" t="s">
        <v>3256</v>
      </c>
      <c r="B1629" s="27" t="str">
        <f>VLOOKUP(A1629,'Customer Name'!A1628:E3963,4,0)</f>
        <v>Kevin</v>
      </c>
      <c r="C1629" s="27">
        <f>VLOOKUP(A1629,Table7[#All],2,0)</f>
        <v>34.700000000000003</v>
      </c>
      <c r="D1629" s="27">
        <f>VLOOKUP(A1629,Table7[#All],3,0)</f>
        <v>6.06</v>
      </c>
      <c r="E1629" s="27" t="str">
        <f>VLOOKUP(A1629,Table7[#All],4,0)</f>
        <v>No</v>
      </c>
      <c r="F1629" s="27" t="str">
        <f>VLOOKUP(A1629,Table7[#All],5,0)</f>
        <v>No</v>
      </c>
      <c r="G1629" s="27" t="str">
        <f>VLOOKUP(A1629,Table7[#All],6,0)</f>
        <v>No</v>
      </c>
      <c r="H1629" s="27">
        <f>VLOOKUP(A1629,'Medical Examination'!A1628:M3963,11,0)</f>
        <v>1</v>
      </c>
      <c r="I1629" s="27" t="str">
        <f>VLOOKUP(A1629,'Medical Examination'!A1628:M3963,10,0)</f>
        <v>No</v>
      </c>
      <c r="J1629" s="27" t="str">
        <f>VLOOKUP(A1629,'Medical Examination'!A1628:M3963,12,0)</f>
        <v>Obesity</v>
      </c>
      <c r="K1629" s="27" t="str">
        <f>VLOOKUP(A1629,'Medical Examination'!A1628:M3963,13,0)</f>
        <v>Prediabetes</v>
      </c>
      <c r="L1629" s="27" t="str">
        <f>VLOOKUP(A1629,'Hospitalisation Details'!A458:R2801,17,0)</f>
        <v>25-Jul-1984</v>
      </c>
      <c r="M1629" s="28">
        <f>VLOOKUP(A1629,'Hospitalisation Details'!$A$1:$R$2344,6,0)</f>
        <v>6082.41</v>
      </c>
      <c r="N1629" s="27" t="str">
        <f>VLOOKUP(A1629,'Hospitalisation Details'!$A$1:$R$2344,14,0)</f>
        <v>tier - 1</v>
      </c>
      <c r="O1629" s="27" t="str">
        <f>VLOOKUP(A1629,'Hospitalisation Details'!$A$1:$R$2344,15,0)</f>
        <v>tier - 2</v>
      </c>
      <c r="P1629" s="27" t="str">
        <f>VLOOKUP(A1629,'Hospitalisation Details'!$A$1:$R$2344,16,0)</f>
        <v>R1011</v>
      </c>
      <c r="Q1629" s="38">
        <f>VLOOKUP(A1629,'Hospitalisation Details'!$A$1:$R$2344,18,0)</f>
        <v>38.869267624914443</v>
      </c>
    </row>
    <row r="1630" spans="1:17" x14ac:dyDescent="0.25">
      <c r="A1630" s="27" t="s">
        <v>3258</v>
      </c>
      <c r="B1630" s="27" t="str">
        <f>VLOOKUP(A1630,'Customer Name'!A1629:E3964,4,0)</f>
        <v>Fernando</v>
      </c>
      <c r="C1630" s="27">
        <f>VLOOKUP(A1630,Table7[#All],2,0)</f>
        <v>37.049999999999997</v>
      </c>
      <c r="D1630" s="27">
        <f>VLOOKUP(A1630,Table7[#All],3,0)</f>
        <v>5.48</v>
      </c>
      <c r="E1630" s="27" t="str">
        <f>VLOOKUP(A1630,Table7[#All],4,0)</f>
        <v>No</v>
      </c>
      <c r="F1630" s="27" t="str">
        <f>VLOOKUP(A1630,Table7[#All],5,0)</f>
        <v>No</v>
      </c>
      <c r="G1630" s="27" t="str">
        <f>VLOOKUP(A1630,Table7[#All],6,0)</f>
        <v>No</v>
      </c>
      <c r="H1630" s="27">
        <f>VLOOKUP(A1630,'Medical Examination'!A1629:M3964,11,0)</f>
        <v>1</v>
      </c>
      <c r="I1630" s="27" t="str">
        <f>VLOOKUP(A1630,'Medical Examination'!A1629:M3964,10,0)</f>
        <v>No</v>
      </c>
      <c r="J1630" s="27" t="str">
        <f>VLOOKUP(A1630,'Medical Examination'!A1629:M3964,12,0)</f>
        <v>Obesity</v>
      </c>
      <c r="K1630" s="27" t="str">
        <f>VLOOKUP(A1630,'Medical Examination'!A1629:M3964,13,0)</f>
        <v>Normal</v>
      </c>
      <c r="L1630" s="27" t="str">
        <f>VLOOKUP(A1630,'Hospitalisation Details'!A459:R2802,17,0)</f>
        <v>14-Oct-1984</v>
      </c>
      <c r="M1630" s="28">
        <f>VLOOKUP(A1630,'Hospitalisation Details'!$A$1:$R$2344,6,0)</f>
        <v>6079.67</v>
      </c>
      <c r="N1630" s="27" t="str">
        <f>VLOOKUP(A1630,'Hospitalisation Details'!$A$1:$R$2344,14,0)</f>
        <v>tier - 1</v>
      </c>
      <c r="O1630" s="27" t="str">
        <f>VLOOKUP(A1630,'Hospitalisation Details'!$A$1:$R$2344,15,0)</f>
        <v>tier - 1</v>
      </c>
      <c r="P1630" s="27" t="str">
        <f>VLOOKUP(A1630,'Hospitalisation Details'!$A$1:$R$2344,16,0)</f>
        <v>R1014</v>
      </c>
      <c r="Q1630" s="38">
        <f>VLOOKUP(A1630,'Hospitalisation Details'!$A$1:$R$2344,18,0)</f>
        <v>38.647501711156742</v>
      </c>
    </row>
    <row r="1631" spans="1:17" x14ac:dyDescent="0.25">
      <c r="A1631" s="27" t="s">
        <v>3260</v>
      </c>
      <c r="B1631" s="27" t="str">
        <f>VLOOKUP(A1631,'Customer Name'!A1630:E3965,4,0)</f>
        <v>Ieva</v>
      </c>
      <c r="C1631" s="27">
        <f>VLOOKUP(A1631,Table7[#All],2,0)</f>
        <v>18.78</v>
      </c>
      <c r="D1631" s="27">
        <f>VLOOKUP(A1631,Table7[#All],3,0)</f>
        <v>4.45</v>
      </c>
      <c r="E1631" s="27" t="str">
        <f>VLOOKUP(A1631,Table7[#All],4,0)</f>
        <v>No</v>
      </c>
      <c r="F1631" s="27" t="str">
        <f>VLOOKUP(A1631,Table7[#All],5,0)</f>
        <v>No</v>
      </c>
      <c r="G1631" s="27" t="str">
        <f>VLOOKUP(A1631,Table7[#All],6,0)</f>
        <v>Yes</v>
      </c>
      <c r="H1631" s="27">
        <f>VLOOKUP(A1631,'Medical Examination'!A1630:M3965,11,0)</f>
        <v>1</v>
      </c>
      <c r="I1631" s="27" t="str">
        <f>VLOOKUP(A1631,'Medical Examination'!A1630:M3965,10,0)</f>
        <v>No</v>
      </c>
      <c r="J1631" s="27" t="str">
        <f>VLOOKUP(A1631,'Medical Examination'!A1630:M3965,12,0)</f>
        <v>Normal Weight</v>
      </c>
      <c r="K1631" s="27" t="str">
        <f>VLOOKUP(A1631,'Medical Examination'!A1630:M3965,13,0)</f>
        <v>Normal</v>
      </c>
      <c r="L1631" s="27" t="str">
        <f>VLOOKUP(A1631,'Hospitalisation Details'!A460:R2803,17,0)</f>
        <v>8-Aug-1979</v>
      </c>
      <c r="M1631" s="28">
        <f>VLOOKUP(A1631,'Hospitalisation Details'!$A$1:$R$2344,6,0)</f>
        <v>6074.37</v>
      </c>
      <c r="N1631" s="27" t="str">
        <f>VLOOKUP(A1631,'Hospitalisation Details'!$A$1:$R$2344,14,0)</f>
        <v>tier - 2</v>
      </c>
      <c r="O1631" s="27" t="str">
        <f>VLOOKUP(A1631,'Hospitalisation Details'!$A$1:$R$2344,15,0)</f>
        <v>tier - 2</v>
      </c>
      <c r="P1631" s="27" t="str">
        <f>VLOOKUP(A1631,'Hospitalisation Details'!$A$1:$R$2344,16,0)</f>
        <v>R1012</v>
      </c>
      <c r="Q1631" s="38">
        <f>VLOOKUP(A1631,'Hospitalisation Details'!$A$1:$R$2344,18,0)</f>
        <v>43.833657824288146</v>
      </c>
    </row>
    <row r="1632" spans="1:17" x14ac:dyDescent="0.25">
      <c r="A1632" s="27" t="s">
        <v>3262</v>
      </c>
      <c r="B1632" s="27" t="str">
        <f>VLOOKUP(A1632,'Customer Name'!A1631:E3966,4,0)</f>
        <v>Chris</v>
      </c>
      <c r="C1632" s="27">
        <f>VLOOKUP(A1632,Table7[#All],2,0)</f>
        <v>28.024999999999999</v>
      </c>
      <c r="D1632" s="27">
        <f>VLOOKUP(A1632,Table7[#All],3,0)</f>
        <v>5</v>
      </c>
      <c r="E1632" s="27" t="str">
        <f>VLOOKUP(A1632,Table7[#All],4,0)</f>
        <v>No</v>
      </c>
      <c r="F1632" s="27" t="str">
        <f>VLOOKUP(A1632,Table7[#All],5,0)</f>
        <v>No</v>
      </c>
      <c r="G1632" s="27" t="str">
        <f>VLOOKUP(A1632,Table7[#All],6,0)</f>
        <v>No</v>
      </c>
      <c r="H1632" s="27">
        <f>VLOOKUP(A1632,'Medical Examination'!A1631:M3966,11,0)</f>
        <v>1</v>
      </c>
      <c r="I1632" s="27" t="str">
        <f>VLOOKUP(A1632,'Medical Examination'!A1631:M3966,10,0)</f>
        <v>No</v>
      </c>
      <c r="J1632" s="27" t="str">
        <f>VLOOKUP(A1632,'Medical Examination'!A1631:M3966,12,0)</f>
        <v>Overweight</v>
      </c>
      <c r="K1632" s="27" t="str">
        <f>VLOOKUP(A1632,'Medical Examination'!A1631:M3966,13,0)</f>
        <v>Normal</v>
      </c>
      <c r="L1632" s="27" t="str">
        <f>VLOOKUP(A1632,'Hospitalisation Details'!A461:R2804,17,0)</f>
        <v>21-Sep-1984</v>
      </c>
      <c r="M1632" s="28">
        <f>VLOOKUP(A1632,'Hospitalisation Details'!$A$1:$R$2344,6,0)</f>
        <v>6067.13</v>
      </c>
      <c r="N1632" s="27" t="str">
        <f>VLOOKUP(A1632,'Hospitalisation Details'!$A$1:$R$2344,14,0)</f>
        <v>tier - 3</v>
      </c>
      <c r="O1632" s="27" t="str">
        <f>VLOOKUP(A1632,'Hospitalisation Details'!$A$1:$R$2344,15,0)</f>
        <v>tier - 1</v>
      </c>
      <c r="P1632" s="27" t="str">
        <f>VLOOKUP(A1632,'Hospitalisation Details'!$A$1:$R$2344,16,0)</f>
        <v>R1016</v>
      </c>
      <c r="Q1632" s="38">
        <f>VLOOKUP(A1632,'Hospitalisation Details'!$A$1:$R$2344,18,0)</f>
        <v>38.710472279260777</v>
      </c>
    </row>
    <row r="1633" spans="1:17" x14ac:dyDescent="0.25">
      <c r="A1633" s="27" t="s">
        <v>3264</v>
      </c>
      <c r="B1633" s="27" t="str">
        <f>VLOOKUP(A1633,'Customer Name'!A1632:E3967,4,0)</f>
        <v>Drew L.</v>
      </c>
      <c r="C1633" s="27">
        <f>VLOOKUP(A1633,Table7[#All],2,0)</f>
        <v>35.090000000000003</v>
      </c>
      <c r="D1633" s="27">
        <f>VLOOKUP(A1633,Table7[#All],3,0)</f>
        <v>5.84</v>
      </c>
      <c r="E1633" s="27" t="str">
        <f>VLOOKUP(A1633,Table7[#All],4,0)</f>
        <v>No</v>
      </c>
      <c r="F1633" s="27" t="str">
        <f>VLOOKUP(A1633,Table7[#All],5,0)</f>
        <v>No</v>
      </c>
      <c r="G1633" s="27" t="str">
        <f>VLOOKUP(A1633,Table7[#All],6,0)</f>
        <v>No</v>
      </c>
      <c r="H1633" s="27">
        <f>VLOOKUP(A1633,'Medical Examination'!A1632:M3967,11,0)</f>
        <v>0</v>
      </c>
      <c r="I1633" s="27" t="str">
        <f>VLOOKUP(A1633,'Medical Examination'!A1632:M3967,10,0)</f>
        <v>No</v>
      </c>
      <c r="J1633" s="27" t="str">
        <f>VLOOKUP(A1633,'Medical Examination'!A1632:M3967,12,0)</f>
        <v>Obesity</v>
      </c>
      <c r="K1633" s="27" t="str">
        <f>VLOOKUP(A1633,'Medical Examination'!A1632:M3967,13,0)</f>
        <v>Prediabetes</v>
      </c>
      <c r="L1633" s="27" t="str">
        <f>VLOOKUP(A1633,'Hospitalisation Details'!A462:R2805,17,0)</f>
        <v>8-Nov-1994</v>
      </c>
      <c r="M1633" s="28">
        <f>VLOOKUP(A1633,'Hospitalisation Details'!$A$1:$R$2344,6,0)</f>
        <v>6064.37</v>
      </c>
      <c r="N1633" s="27" t="str">
        <f>VLOOKUP(A1633,'Hospitalisation Details'!$A$1:$R$2344,14,0)</f>
        <v>tier - 2</v>
      </c>
      <c r="O1633" s="27" t="str">
        <f>VLOOKUP(A1633,'Hospitalisation Details'!$A$1:$R$2344,15,0)</f>
        <v>tier - 2</v>
      </c>
      <c r="P1633" s="27" t="str">
        <f>VLOOKUP(A1633,'Hospitalisation Details'!$A$1:$R$2344,16,0)</f>
        <v>R1011</v>
      </c>
      <c r="Q1633" s="38">
        <f>VLOOKUP(A1633,'Hospitalisation Details'!$A$1:$R$2344,18,0)</f>
        <v>28.581728575339962</v>
      </c>
    </row>
    <row r="1634" spans="1:17" x14ac:dyDescent="0.25">
      <c r="A1634" s="27" t="s">
        <v>3266</v>
      </c>
      <c r="B1634" s="27" t="str">
        <f>VLOOKUP(A1634,'Customer Name'!A1633:E3968,4,0)</f>
        <v>Christina</v>
      </c>
      <c r="C1634" s="27">
        <f>VLOOKUP(A1634,Table7[#All],2,0)</f>
        <v>34.42</v>
      </c>
      <c r="D1634" s="27">
        <f>VLOOKUP(A1634,Table7[#All],3,0)</f>
        <v>5.21</v>
      </c>
      <c r="E1634" s="27" t="str">
        <f>VLOOKUP(A1634,Table7[#All],4,0)</f>
        <v>yes</v>
      </c>
      <c r="F1634" s="27" t="str">
        <f>VLOOKUP(A1634,Table7[#All],5,0)</f>
        <v>No</v>
      </c>
      <c r="G1634" s="27" t="str">
        <f>VLOOKUP(A1634,Table7[#All],6,0)</f>
        <v>No</v>
      </c>
      <c r="H1634" s="27">
        <f>VLOOKUP(A1634,'Medical Examination'!A1633:M3968,11,0)</f>
        <v>0</v>
      </c>
      <c r="I1634" s="27" t="str">
        <f>VLOOKUP(A1634,'Medical Examination'!A1633:M3968,10,0)</f>
        <v>No</v>
      </c>
      <c r="J1634" s="27" t="str">
        <f>VLOOKUP(A1634,'Medical Examination'!A1633:M3968,12,0)</f>
        <v>Obesity</v>
      </c>
      <c r="K1634" s="27" t="str">
        <f>VLOOKUP(A1634,'Medical Examination'!A1633:M3968,13,0)</f>
        <v>Normal</v>
      </c>
      <c r="L1634" s="27" t="str">
        <f>VLOOKUP(A1634,'Hospitalisation Details'!A463:R2806,17,0)</f>
        <v>28-Jul-1996</v>
      </c>
      <c r="M1634" s="28">
        <f>VLOOKUP(A1634,'Hospitalisation Details'!$A$1:$R$2344,6,0)</f>
        <v>6061.8</v>
      </c>
      <c r="N1634" s="27" t="str">
        <f>VLOOKUP(A1634,'Hospitalisation Details'!$A$1:$R$2344,14,0)</f>
        <v>tier - 2</v>
      </c>
      <c r="O1634" s="27" t="str">
        <f>VLOOKUP(A1634,'Hospitalisation Details'!$A$1:$R$2344,15,0)</f>
        <v>tier - 3</v>
      </c>
      <c r="P1634" s="27" t="str">
        <f>VLOOKUP(A1634,'Hospitalisation Details'!$A$1:$R$2344,16,0)</f>
        <v>R1012</v>
      </c>
      <c r="Q1634" s="38">
        <f>VLOOKUP(A1634,'Hospitalisation Details'!$A$1:$R$2344,18,0)</f>
        <v>26.861054072553046</v>
      </c>
    </row>
    <row r="1635" spans="1:17" x14ac:dyDescent="0.25">
      <c r="A1635" s="27" t="s">
        <v>3268</v>
      </c>
      <c r="B1635" s="27" t="str">
        <f>VLOOKUP(A1635,'Customer Name'!A1634:E3969,4,0)</f>
        <v>Alexander G</v>
      </c>
      <c r="C1635" s="27">
        <f>VLOOKUP(A1635,Table7[#All],2,0)</f>
        <v>29.4</v>
      </c>
      <c r="D1635" s="27">
        <f>VLOOKUP(A1635,Table7[#All],3,0)</f>
        <v>4.26</v>
      </c>
      <c r="E1635" s="27" t="str">
        <f>VLOOKUP(A1635,Table7[#All],4,0)</f>
        <v>No</v>
      </c>
      <c r="F1635" s="27" t="str">
        <f>VLOOKUP(A1635,Table7[#All],5,0)</f>
        <v>No</v>
      </c>
      <c r="G1635" s="27" t="str">
        <f>VLOOKUP(A1635,Table7[#All],6,0)</f>
        <v>No</v>
      </c>
      <c r="H1635" s="27">
        <f>VLOOKUP(A1635,'Medical Examination'!A1634:M3969,11,0)</f>
        <v>0</v>
      </c>
      <c r="I1635" s="27" t="str">
        <f>VLOOKUP(A1635,'Medical Examination'!A1634:M3969,10,0)</f>
        <v>No</v>
      </c>
      <c r="J1635" s="27" t="str">
        <f>VLOOKUP(A1635,'Medical Examination'!A1634:M3969,12,0)</f>
        <v>Overweight</v>
      </c>
      <c r="K1635" s="27" t="str">
        <f>VLOOKUP(A1635,'Medical Examination'!A1634:M3969,13,0)</f>
        <v>Normal</v>
      </c>
      <c r="L1635" s="27" t="str">
        <f>VLOOKUP(A1635,'Hospitalisation Details'!A464:R2807,17,0)</f>
        <v>16-Aug-1989</v>
      </c>
      <c r="M1635" s="28">
        <f>VLOOKUP(A1635,'Hospitalisation Details'!$A$1:$R$2344,6,0)</f>
        <v>6059.17</v>
      </c>
      <c r="N1635" s="27" t="str">
        <f>VLOOKUP(A1635,'Hospitalisation Details'!$A$1:$R$2344,14,0)</f>
        <v>tier - 2</v>
      </c>
      <c r="O1635" s="27" t="str">
        <f>VLOOKUP(A1635,'Hospitalisation Details'!$A$1:$R$2344,15,0)</f>
        <v>tier - 1</v>
      </c>
      <c r="P1635" s="27" t="str">
        <f>VLOOKUP(A1635,'Hospitalisation Details'!$A$1:$R$2344,16,0)</f>
        <v>R1011</v>
      </c>
      <c r="Q1635" s="38">
        <f>VLOOKUP(A1635,'Hospitalisation Details'!$A$1:$R$2344,18,0)</f>
        <v>33.811703043104117</v>
      </c>
    </row>
    <row r="1636" spans="1:17" x14ac:dyDescent="0.25">
      <c r="A1636" s="27" t="s">
        <v>3270</v>
      </c>
      <c r="B1636" s="27" t="str">
        <f>VLOOKUP(A1636,'Customer Name'!A1635:E3970,4,0)</f>
        <v>Meaghan</v>
      </c>
      <c r="C1636" s="27">
        <f>VLOOKUP(A1636,Table7[#All],2,0)</f>
        <v>21.31</v>
      </c>
      <c r="D1636" s="27">
        <f>VLOOKUP(A1636,Table7[#All],3,0)</f>
        <v>4.17</v>
      </c>
      <c r="E1636" s="27" t="str">
        <f>VLOOKUP(A1636,Table7[#All],4,0)</f>
        <v>No</v>
      </c>
      <c r="F1636" s="27" t="str">
        <f>VLOOKUP(A1636,Table7[#All],5,0)</f>
        <v>No</v>
      </c>
      <c r="G1636" s="27" t="str">
        <f>VLOOKUP(A1636,Table7[#All],6,0)</f>
        <v>No</v>
      </c>
      <c r="H1636" s="27">
        <f>VLOOKUP(A1636,'Medical Examination'!A1635:M3970,11,0)</f>
        <v>0</v>
      </c>
      <c r="I1636" s="27" t="str">
        <f>VLOOKUP(A1636,'Medical Examination'!A1635:M3970,10,0)</f>
        <v>No</v>
      </c>
      <c r="J1636" s="27" t="str">
        <f>VLOOKUP(A1636,'Medical Examination'!A1635:M3970,12,0)</f>
        <v>Normal Weight</v>
      </c>
      <c r="K1636" s="27" t="str">
        <f>VLOOKUP(A1636,'Medical Examination'!A1635:M3970,13,0)</f>
        <v>Normal</v>
      </c>
      <c r="L1636" s="27" t="str">
        <f>VLOOKUP(A1636,'Hospitalisation Details'!A465:R2808,17,0)</f>
        <v>8-Aug-1980</v>
      </c>
      <c r="M1636" s="28">
        <f>VLOOKUP(A1636,'Hospitalisation Details'!$A$1:$R$2344,6,0)</f>
        <v>5993.62</v>
      </c>
      <c r="N1636" s="27" t="str">
        <f>VLOOKUP(A1636,'Hospitalisation Details'!$A$1:$R$2344,14,0)</f>
        <v>tier - 2</v>
      </c>
      <c r="O1636" s="27" t="str">
        <f>VLOOKUP(A1636,'Hospitalisation Details'!$A$1:$R$2344,15,0)</f>
        <v>tier - 3</v>
      </c>
      <c r="P1636" s="27" t="str">
        <f>VLOOKUP(A1636,'Hospitalisation Details'!$A$1:$R$2344,16,0)</f>
        <v>R1013</v>
      </c>
      <c r="Q1636" s="38">
        <f>VLOOKUP(A1636,'Hospitalisation Details'!$A$1:$R$2344,18,0)</f>
        <v>42.830937713894592</v>
      </c>
    </row>
    <row r="1637" spans="1:17" x14ac:dyDescent="0.25">
      <c r="A1637" s="27" t="s">
        <v>3272</v>
      </c>
      <c r="B1637" s="27" t="str">
        <f>VLOOKUP(A1637,'Customer Name'!A1636:E3971,4,0)</f>
        <v>Kristin</v>
      </c>
      <c r="C1637" s="27">
        <f>VLOOKUP(A1637,Table7[#All],2,0)</f>
        <v>19.559999999999999</v>
      </c>
      <c r="D1637" s="27">
        <f>VLOOKUP(A1637,Table7[#All],3,0)</f>
        <v>11.96</v>
      </c>
      <c r="E1637" s="27" t="str">
        <f>VLOOKUP(A1637,Table7[#All],4,0)</f>
        <v>No</v>
      </c>
      <c r="F1637" s="27" t="str">
        <f>VLOOKUP(A1637,Table7[#All],5,0)</f>
        <v>No</v>
      </c>
      <c r="G1637" s="27" t="str">
        <f>VLOOKUP(A1637,Table7[#All],6,0)</f>
        <v>No</v>
      </c>
      <c r="H1637" s="27">
        <f>VLOOKUP(A1637,'Medical Examination'!A1636:M3971,11,0)</f>
        <v>0</v>
      </c>
      <c r="I1637" s="27" t="str">
        <f>VLOOKUP(A1637,'Medical Examination'!A1636:M3971,10,0)</f>
        <v>No</v>
      </c>
      <c r="J1637" s="27" t="str">
        <f>VLOOKUP(A1637,'Medical Examination'!A1636:M3971,12,0)</f>
        <v>Normal Weight</v>
      </c>
      <c r="K1637" s="27" t="str">
        <f>VLOOKUP(A1637,'Medical Examination'!A1636:M3971,13,0)</f>
        <v>Diabetes</v>
      </c>
      <c r="L1637" s="27" t="str">
        <f>VLOOKUP(A1637,'Hospitalisation Details'!A466:R2809,17,0)</f>
        <v>17-Aug-1974</v>
      </c>
      <c r="M1637" s="28">
        <f>VLOOKUP(A1637,'Hospitalisation Details'!$A$1:$R$2344,6,0)</f>
        <v>5990.17</v>
      </c>
      <c r="N1637" s="27" t="str">
        <f>VLOOKUP(A1637,'Hospitalisation Details'!$A$1:$R$2344,14,0)</f>
        <v>tier - 2</v>
      </c>
      <c r="O1637" s="27" t="str">
        <f>VLOOKUP(A1637,'Hospitalisation Details'!$A$1:$R$2344,15,0)</f>
        <v>tier - 2</v>
      </c>
      <c r="P1637" s="27" t="str">
        <f>VLOOKUP(A1637,'Hospitalisation Details'!$A$1:$R$2344,16,0)</f>
        <v>R1013</v>
      </c>
      <c r="Q1637" s="38">
        <f>VLOOKUP(A1637,'Hospitalisation Details'!$A$1:$R$2344,18,0)</f>
        <v>48.809002299857625</v>
      </c>
    </row>
    <row r="1638" spans="1:17" x14ac:dyDescent="0.25">
      <c r="A1638" s="27" t="s">
        <v>3274</v>
      </c>
      <c r="B1638" s="27" t="str">
        <f>VLOOKUP(A1638,'Customer Name'!A1637:E3972,4,0)</f>
        <v>Andrea K.</v>
      </c>
      <c r="C1638" s="27">
        <f>VLOOKUP(A1638,Table7[#All],2,0)</f>
        <v>37.335000000000001</v>
      </c>
      <c r="D1638" s="27">
        <f>VLOOKUP(A1638,Table7[#All],3,0)</f>
        <v>6.26</v>
      </c>
      <c r="E1638" s="27" t="str">
        <f>VLOOKUP(A1638,Table7[#All],4,0)</f>
        <v>yes</v>
      </c>
      <c r="F1638" s="27" t="str">
        <f>VLOOKUP(A1638,Table7[#All],5,0)</f>
        <v>No</v>
      </c>
      <c r="G1638" s="27" t="str">
        <f>VLOOKUP(A1638,Table7[#All],6,0)</f>
        <v>No</v>
      </c>
      <c r="H1638" s="27">
        <f>VLOOKUP(A1638,'Medical Examination'!A1637:M3972,11,0)</f>
        <v>1</v>
      </c>
      <c r="I1638" s="27" t="str">
        <f>VLOOKUP(A1638,'Medical Examination'!A1637:M3972,10,0)</f>
        <v>No</v>
      </c>
      <c r="J1638" s="27" t="str">
        <f>VLOOKUP(A1638,'Medical Examination'!A1637:M3972,12,0)</f>
        <v>Obesity</v>
      </c>
      <c r="K1638" s="27" t="str">
        <f>VLOOKUP(A1638,'Medical Examination'!A1637:M3972,13,0)</f>
        <v>Prediabetes</v>
      </c>
      <c r="L1638" s="27" t="str">
        <f>VLOOKUP(A1638,'Hospitalisation Details'!A467:R2810,17,0)</f>
        <v>10-Jun-1988</v>
      </c>
      <c r="M1638" s="28">
        <f>VLOOKUP(A1638,'Hospitalisation Details'!$A$1:$R$2344,6,0)</f>
        <v>5989.52</v>
      </c>
      <c r="N1638" s="27" t="str">
        <f>VLOOKUP(A1638,'Hospitalisation Details'!$A$1:$R$2344,14,0)</f>
        <v>tier - 2</v>
      </c>
      <c r="O1638" s="27" t="str">
        <f>VLOOKUP(A1638,'Hospitalisation Details'!$A$1:$R$2344,15,0)</f>
        <v>tier - 1</v>
      </c>
      <c r="P1638" s="27" t="str">
        <f>VLOOKUP(A1638,'Hospitalisation Details'!$A$1:$R$2344,16,0)</f>
        <v>R1012</v>
      </c>
      <c r="Q1638" s="38">
        <f>VLOOKUP(A1638,'Hospitalisation Details'!$A$1:$R$2344,18,0)</f>
        <v>34.992470910335385</v>
      </c>
    </row>
    <row r="1639" spans="1:17" x14ac:dyDescent="0.25">
      <c r="A1639" s="27" t="s">
        <v>3276</v>
      </c>
      <c r="B1639" s="27" t="str">
        <f>VLOOKUP(A1639,'Customer Name'!A1638:E3973,4,0)</f>
        <v>Kris</v>
      </c>
      <c r="C1639" s="27">
        <f>VLOOKUP(A1639,Table7[#All],2,0)</f>
        <v>19.53</v>
      </c>
      <c r="D1639" s="27">
        <f>VLOOKUP(A1639,Table7[#All],3,0)</f>
        <v>11.68</v>
      </c>
      <c r="E1639" s="27" t="str">
        <f>VLOOKUP(A1639,Table7[#All],4,0)</f>
        <v>No</v>
      </c>
      <c r="F1639" s="27" t="str">
        <f>VLOOKUP(A1639,Table7[#All],5,0)</f>
        <v>No</v>
      </c>
      <c r="G1639" s="27" t="str">
        <f>VLOOKUP(A1639,Table7[#All],6,0)</f>
        <v>No</v>
      </c>
      <c r="H1639" s="27">
        <f>VLOOKUP(A1639,'Medical Examination'!A1638:M3973,11,0)</f>
        <v>0</v>
      </c>
      <c r="I1639" s="27" t="str">
        <f>VLOOKUP(A1639,'Medical Examination'!A1638:M3973,10,0)</f>
        <v>No</v>
      </c>
      <c r="J1639" s="27" t="str">
        <f>VLOOKUP(A1639,'Medical Examination'!A1638:M3973,12,0)</f>
        <v>Normal Weight</v>
      </c>
      <c r="K1639" s="27" t="str">
        <f>VLOOKUP(A1639,'Medical Examination'!A1638:M3973,13,0)</f>
        <v>Diabetes</v>
      </c>
      <c r="L1639" s="27" t="str">
        <f>VLOOKUP(A1639,'Hospitalisation Details'!A468:R2811,17,0)</f>
        <v>11-Oct-1974</v>
      </c>
      <c r="M1639" s="28">
        <f>VLOOKUP(A1639,'Hospitalisation Details'!$A$1:$R$2344,6,0)</f>
        <v>5979.99</v>
      </c>
      <c r="N1639" s="27" t="str">
        <f>VLOOKUP(A1639,'Hospitalisation Details'!$A$1:$R$2344,14,0)</f>
        <v>tier - 2</v>
      </c>
      <c r="O1639" s="27" t="str">
        <f>VLOOKUP(A1639,'Hospitalisation Details'!$A$1:$R$2344,15,0)</f>
        <v>tier - 3</v>
      </c>
      <c r="P1639" s="27" t="str">
        <f>VLOOKUP(A1639,'Hospitalisation Details'!$A$1:$R$2344,16,0)</f>
        <v>R1013</v>
      </c>
      <c r="Q1639" s="38">
        <f>VLOOKUP(A1639,'Hospitalisation Details'!$A$1:$R$2344,18,0)</f>
        <v>48.658416383747671</v>
      </c>
    </row>
    <row r="1640" spans="1:17" x14ac:dyDescent="0.25">
      <c r="A1640" s="27" t="s">
        <v>3278</v>
      </c>
      <c r="B1640" s="27" t="str">
        <f>VLOOKUP(A1640,'Customer Name'!A1639:E3974,4,0)</f>
        <v>Alden W</v>
      </c>
      <c r="C1640" s="27">
        <f>VLOOKUP(A1640,Table7[#All],2,0)</f>
        <v>34.1</v>
      </c>
      <c r="D1640" s="27">
        <f>VLOOKUP(A1640,Table7[#All],3,0)</f>
        <v>5.16</v>
      </c>
      <c r="E1640" s="27" t="str">
        <f>VLOOKUP(A1640,Table7[#All],4,0)</f>
        <v>No</v>
      </c>
      <c r="F1640" s="27" t="str">
        <f>VLOOKUP(A1640,Table7[#All],5,0)</f>
        <v>No</v>
      </c>
      <c r="G1640" s="27" t="str">
        <f>VLOOKUP(A1640,Table7[#All],6,0)</f>
        <v>No</v>
      </c>
      <c r="H1640" s="27">
        <f>VLOOKUP(A1640,'Medical Examination'!A1639:M3974,11,0)</f>
        <v>0</v>
      </c>
      <c r="I1640" s="27" t="str">
        <f>VLOOKUP(A1640,'Medical Examination'!A1639:M3974,10,0)</f>
        <v>No</v>
      </c>
      <c r="J1640" s="27" t="str">
        <f>VLOOKUP(A1640,'Medical Examination'!A1639:M3974,12,0)</f>
        <v>Obesity</v>
      </c>
      <c r="K1640" s="27" t="str">
        <f>VLOOKUP(A1640,'Medical Examination'!A1639:M3974,13,0)</f>
        <v>Normal</v>
      </c>
      <c r="L1640" s="27" t="str">
        <f>VLOOKUP(A1640,'Hospitalisation Details'!A469:R2812,17,0)</f>
        <v>10-Oct-1980</v>
      </c>
      <c r="M1640" s="28">
        <f>VLOOKUP(A1640,'Hospitalisation Details'!$A$1:$R$2344,6,0)</f>
        <v>5979.73</v>
      </c>
      <c r="N1640" s="27" t="str">
        <f>VLOOKUP(A1640,'Hospitalisation Details'!$A$1:$R$2344,14,0)</f>
        <v>tier - 2</v>
      </c>
      <c r="O1640" s="27" t="str">
        <f>VLOOKUP(A1640,'Hospitalisation Details'!$A$1:$R$2344,15,0)</f>
        <v>tier - 2</v>
      </c>
      <c r="P1640" s="27" t="str">
        <f>VLOOKUP(A1640,'Hospitalisation Details'!$A$1:$R$2344,16,0)</f>
        <v>R1011</v>
      </c>
      <c r="Q1640" s="38">
        <f>VLOOKUP(A1640,'Hospitalisation Details'!$A$1:$R$2344,18,0)</f>
        <v>42.658453114305267</v>
      </c>
    </row>
    <row r="1641" spans="1:17" x14ac:dyDescent="0.25">
      <c r="A1641" s="27" t="s">
        <v>3280</v>
      </c>
      <c r="B1641" s="27" t="str">
        <f>VLOOKUP(A1641,'Customer Name'!A1640:E3975,4,0)</f>
        <v>Suzanne M</v>
      </c>
      <c r="C1641" s="27">
        <f>VLOOKUP(A1641,Table7[#All],2,0)</f>
        <v>16.5</v>
      </c>
      <c r="D1641" s="27">
        <f>VLOOKUP(A1641,Table7[#All],3,0)</f>
        <v>6.9</v>
      </c>
      <c r="E1641" s="27" t="str">
        <f>VLOOKUP(A1641,Table7[#All],4,0)</f>
        <v>yes</v>
      </c>
      <c r="F1641" s="27" t="str">
        <f>VLOOKUP(A1641,Table7[#All],5,0)</f>
        <v>No</v>
      </c>
      <c r="G1641" s="27" t="str">
        <f>VLOOKUP(A1641,Table7[#All],6,0)</f>
        <v>No</v>
      </c>
      <c r="H1641" s="27">
        <f>VLOOKUP(A1641,'Medical Examination'!A1640:M3975,11,0)</f>
        <v>2</v>
      </c>
      <c r="I1641" s="27" t="str">
        <f>VLOOKUP(A1641,'Medical Examination'!A1640:M3975,10,0)</f>
        <v>No</v>
      </c>
      <c r="J1641" s="27" t="str">
        <f>VLOOKUP(A1641,'Medical Examination'!A1640:M3975,12,0)</f>
        <v>Underweight</v>
      </c>
      <c r="K1641" s="27" t="str">
        <f>VLOOKUP(A1641,'Medical Examination'!A1640:M3975,13,0)</f>
        <v>Diabetes</v>
      </c>
      <c r="L1641" s="27" t="str">
        <f>VLOOKUP(A1641,'Hospitalisation Details'!A470:R2813,17,0)</f>
        <v>25-Jun-1970</v>
      </c>
      <c r="M1641" s="28">
        <f>VLOOKUP(A1641,'Hospitalisation Details'!$A$1:$R$2344,6,0)</f>
        <v>5979.66</v>
      </c>
      <c r="N1641" s="27" t="str">
        <f>VLOOKUP(A1641,'Hospitalisation Details'!$A$1:$R$2344,14,0)</f>
        <v>tier - 2</v>
      </c>
      <c r="O1641" s="27" t="str">
        <f>VLOOKUP(A1641,'Hospitalisation Details'!$A$1:$R$2344,15,0)</f>
        <v>tier - 3</v>
      </c>
      <c r="P1641" s="27" t="str">
        <f>VLOOKUP(A1641,'Hospitalisation Details'!$A$1:$R$2344,16,0)</f>
        <v>R1013</v>
      </c>
      <c r="Q1641" s="38">
        <f>VLOOKUP(A1641,'Hospitalisation Details'!$A$1:$R$2344,18,0)</f>
        <v>52.954114485625915</v>
      </c>
    </row>
    <row r="1642" spans="1:17" x14ac:dyDescent="0.25">
      <c r="A1642" s="27" t="s">
        <v>3282</v>
      </c>
      <c r="B1642" s="27" t="str">
        <f>VLOOKUP(A1642,'Customer Name'!A1641:E3976,4,0)</f>
        <v>Heidi Z.</v>
      </c>
      <c r="C1642" s="27">
        <f>VLOOKUP(A1642,Table7[#All],2,0)</f>
        <v>30.69</v>
      </c>
      <c r="D1642" s="27">
        <f>VLOOKUP(A1642,Table7[#All],3,0)</f>
        <v>4.83</v>
      </c>
      <c r="E1642" s="27" t="str">
        <f>VLOOKUP(A1642,Table7[#All],4,0)</f>
        <v>No</v>
      </c>
      <c r="F1642" s="27" t="str">
        <f>VLOOKUP(A1642,Table7[#All],5,0)</f>
        <v>No</v>
      </c>
      <c r="G1642" s="27" t="str">
        <f>VLOOKUP(A1642,Table7[#All],6,0)</f>
        <v>No</v>
      </c>
      <c r="H1642" s="27">
        <f>VLOOKUP(A1642,'Medical Examination'!A1641:M3976,11,0)</f>
        <v>1</v>
      </c>
      <c r="I1642" s="27" t="str">
        <f>VLOOKUP(A1642,'Medical Examination'!A1641:M3976,10,0)</f>
        <v>No</v>
      </c>
      <c r="J1642" s="27" t="str">
        <f>VLOOKUP(A1642,'Medical Examination'!A1641:M3976,12,0)</f>
        <v>Obesity</v>
      </c>
      <c r="K1642" s="27" t="str">
        <f>VLOOKUP(A1642,'Medical Examination'!A1641:M3976,13,0)</f>
        <v>Normal</v>
      </c>
      <c r="L1642" s="27" t="str">
        <f>VLOOKUP(A1642,'Hospitalisation Details'!A471:R2814,17,0)</f>
        <v>11-Nov-1984</v>
      </c>
      <c r="M1642" s="28">
        <f>VLOOKUP(A1642,'Hospitalisation Details'!$A$1:$R$2344,6,0)</f>
        <v>5976.83</v>
      </c>
      <c r="N1642" s="27" t="str">
        <f>VLOOKUP(A1642,'Hospitalisation Details'!$A$1:$R$2344,14,0)</f>
        <v>tier - 2</v>
      </c>
      <c r="O1642" s="27" t="str">
        <f>VLOOKUP(A1642,'Hospitalisation Details'!$A$1:$R$2344,15,0)</f>
        <v>tier - 2</v>
      </c>
      <c r="P1642" s="27" t="str">
        <f>VLOOKUP(A1642,'Hospitalisation Details'!$A$1:$R$2344,16,0)</f>
        <v>R1013</v>
      </c>
      <c r="Q1642" s="38">
        <f>VLOOKUP(A1642,'Hospitalisation Details'!$A$1:$R$2344,18,0)</f>
        <v>38.570841889117041</v>
      </c>
    </row>
    <row r="1643" spans="1:17" x14ac:dyDescent="0.25">
      <c r="A1643" s="27" t="s">
        <v>3284</v>
      </c>
      <c r="B1643" s="27" t="str">
        <f>VLOOKUP(A1643,'Customer Name'!A1642:E3977,4,0)</f>
        <v>Carolyn</v>
      </c>
      <c r="C1643" s="27">
        <f>VLOOKUP(A1643,Table7[#All],2,0)</f>
        <v>28.93</v>
      </c>
      <c r="D1643" s="27">
        <f>VLOOKUP(A1643,Table7[#All],3,0)</f>
        <v>4.87</v>
      </c>
      <c r="E1643" s="27" t="str">
        <f>VLOOKUP(A1643,Table7[#All],4,0)</f>
        <v>No</v>
      </c>
      <c r="F1643" s="27" t="str">
        <f>VLOOKUP(A1643,Table7[#All],5,0)</f>
        <v>No</v>
      </c>
      <c r="G1643" s="27" t="str">
        <f>VLOOKUP(A1643,Table7[#All],6,0)</f>
        <v>No</v>
      </c>
      <c r="H1643" s="27">
        <f>VLOOKUP(A1643,'Medical Examination'!A1642:M3977,11,0)</f>
        <v>1</v>
      </c>
      <c r="I1643" s="27" t="str">
        <f>VLOOKUP(A1643,'Medical Examination'!A1642:M3977,10,0)</f>
        <v>No</v>
      </c>
      <c r="J1643" s="27" t="str">
        <f>VLOOKUP(A1643,'Medical Examination'!A1642:M3977,12,0)</f>
        <v>Overweight</v>
      </c>
      <c r="K1643" s="27" t="str">
        <f>VLOOKUP(A1643,'Medical Examination'!A1642:M3977,13,0)</f>
        <v>Normal</v>
      </c>
      <c r="L1643" s="27" t="str">
        <f>VLOOKUP(A1643,'Hospitalisation Details'!A472:R2815,17,0)</f>
        <v>19-Sep-1984</v>
      </c>
      <c r="M1643" s="28">
        <f>VLOOKUP(A1643,'Hospitalisation Details'!$A$1:$R$2344,6,0)</f>
        <v>5974.38</v>
      </c>
      <c r="N1643" s="27" t="str">
        <f>VLOOKUP(A1643,'Hospitalisation Details'!$A$1:$R$2344,14,0)</f>
        <v>tier - 2</v>
      </c>
      <c r="O1643" s="27" t="str">
        <f>VLOOKUP(A1643,'Hospitalisation Details'!$A$1:$R$2344,15,0)</f>
        <v>tier - 3</v>
      </c>
      <c r="P1643" s="27" t="str">
        <f>VLOOKUP(A1643,'Hospitalisation Details'!$A$1:$R$2344,16,0)</f>
        <v>R1013</v>
      </c>
      <c r="Q1643" s="38">
        <f>VLOOKUP(A1643,'Hospitalisation Details'!$A$1:$R$2344,18,0)</f>
        <v>38.715947980835047</v>
      </c>
    </row>
    <row r="1644" spans="1:17" x14ac:dyDescent="0.25">
      <c r="A1644" s="27" t="s">
        <v>3286</v>
      </c>
      <c r="B1644" s="27" t="str">
        <f>VLOOKUP(A1644,'Customer Name'!A1643:E3978,4,0)</f>
        <v>Sabine</v>
      </c>
      <c r="C1644" s="27">
        <f>VLOOKUP(A1644,Table7[#All],2,0)</f>
        <v>38.9</v>
      </c>
      <c r="D1644" s="27">
        <f>VLOOKUP(A1644,Table7[#All],3,0)</f>
        <v>4.28</v>
      </c>
      <c r="E1644" s="27" t="str">
        <f>VLOOKUP(A1644,Table7[#All],4,0)</f>
        <v>No</v>
      </c>
      <c r="F1644" s="27" t="str">
        <f>VLOOKUP(A1644,Table7[#All],5,0)</f>
        <v>No</v>
      </c>
      <c r="G1644" s="27" t="str">
        <f>VLOOKUP(A1644,Table7[#All],6,0)</f>
        <v>No</v>
      </c>
      <c r="H1644" s="27">
        <f>VLOOKUP(A1644,'Medical Examination'!A1643:M3978,11,0)</f>
        <v>0</v>
      </c>
      <c r="I1644" s="27" t="str">
        <f>VLOOKUP(A1644,'Medical Examination'!A1643:M3978,10,0)</f>
        <v>No</v>
      </c>
      <c r="J1644" s="27" t="str">
        <f>VLOOKUP(A1644,'Medical Examination'!A1643:M3978,12,0)</f>
        <v>Obesity</v>
      </c>
      <c r="K1644" s="27" t="str">
        <f>VLOOKUP(A1644,'Medical Examination'!A1643:M3978,13,0)</f>
        <v>Normal</v>
      </c>
      <c r="L1644" s="27" t="str">
        <f>VLOOKUP(A1644,'Hospitalisation Details'!A473:R2816,17,0)</f>
        <v>22-Jul-1989</v>
      </c>
      <c r="M1644" s="28">
        <f>VLOOKUP(A1644,'Hospitalisation Details'!$A$1:$R$2344,6,0)</f>
        <v>5972.38</v>
      </c>
      <c r="N1644" s="27" t="str">
        <f>VLOOKUP(A1644,'Hospitalisation Details'!$A$1:$R$2344,14,0)</f>
        <v>tier - 2</v>
      </c>
      <c r="O1644" s="27" t="str">
        <f>VLOOKUP(A1644,'Hospitalisation Details'!$A$1:$R$2344,15,0)</f>
        <v>tier - 2</v>
      </c>
      <c r="P1644" s="27" t="str">
        <f>VLOOKUP(A1644,'Hospitalisation Details'!$A$1:$R$2344,16,0)</f>
        <v>R1011</v>
      </c>
      <c r="Q1644" s="38">
        <f>VLOOKUP(A1644,'Hospitalisation Details'!$A$1:$R$2344,18,0)</f>
        <v>33.880153328639594</v>
      </c>
    </row>
    <row r="1645" spans="1:17" x14ac:dyDescent="0.25">
      <c r="A1645" s="27" t="s">
        <v>3288</v>
      </c>
      <c r="B1645" s="27" t="str">
        <f>VLOOKUP(A1645,'Customer Name'!A1644:E3979,4,0)</f>
        <v>Bobby</v>
      </c>
      <c r="C1645" s="27">
        <f>VLOOKUP(A1645,Table7[#All],2,0)</f>
        <v>26.9</v>
      </c>
      <c r="D1645" s="27">
        <f>VLOOKUP(A1645,Table7[#All],3,0)</f>
        <v>4.07</v>
      </c>
      <c r="E1645" s="27" t="str">
        <f>VLOOKUP(A1645,Table7[#All],4,0)</f>
        <v>No</v>
      </c>
      <c r="F1645" s="27" t="str">
        <f>VLOOKUP(A1645,Table7[#All],5,0)</f>
        <v>No</v>
      </c>
      <c r="G1645" s="27" t="str">
        <f>VLOOKUP(A1645,Table7[#All],6,0)</f>
        <v>No</v>
      </c>
      <c r="H1645" s="27">
        <f>VLOOKUP(A1645,'Medical Examination'!A1644:M3979,11,0)</f>
        <v>0</v>
      </c>
      <c r="I1645" s="27" t="str">
        <f>VLOOKUP(A1645,'Medical Examination'!A1644:M3979,10,0)</f>
        <v>No</v>
      </c>
      <c r="J1645" s="27" t="str">
        <f>VLOOKUP(A1645,'Medical Examination'!A1644:M3979,12,0)</f>
        <v>Overweight</v>
      </c>
      <c r="K1645" s="27" t="str">
        <f>VLOOKUP(A1645,'Medical Examination'!A1644:M3979,13,0)</f>
        <v>Normal</v>
      </c>
      <c r="L1645" s="27" t="str">
        <f>VLOOKUP(A1645,'Hospitalisation Details'!A474:R2817,17,0)</f>
        <v>21-Jul-1980</v>
      </c>
      <c r="M1645" s="28">
        <f>VLOOKUP(A1645,'Hospitalisation Details'!$A$1:$R$2344,6,0)</f>
        <v>5969.72</v>
      </c>
      <c r="N1645" s="27" t="str">
        <f>VLOOKUP(A1645,'Hospitalisation Details'!$A$1:$R$2344,14,0)</f>
        <v>tier - 3</v>
      </c>
      <c r="O1645" s="27" t="str">
        <f>VLOOKUP(A1645,'Hospitalisation Details'!$A$1:$R$2344,15,0)</f>
        <v>tier - 3</v>
      </c>
      <c r="P1645" s="27" t="str">
        <f>VLOOKUP(A1645,'Hospitalisation Details'!$A$1:$R$2344,16,0)</f>
        <v>R1011</v>
      </c>
      <c r="Q1645" s="38">
        <f>VLOOKUP(A1645,'Hospitalisation Details'!$A$1:$R$2344,18,0)</f>
        <v>42.880219028062967</v>
      </c>
    </row>
    <row r="1646" spans="1:17" x14ac:dyDescent="0.25">
      <c r="A1646" s="27" t="s">
        <v>3290</v>
      </c>
      <c r="B1646" s="27" t="str">
        <f>VLOOKUP(A1646,'Customer Name'!A1645:E3980,4,0)</f>
        <v>Fan</v>
      </c>
      <c r="C1646" s="27">
        <f>VLOOKUP(A1646,Table7[#All],2,0)</f>
        <v>24.86</v>
      </c>
      <c r="D1646" s="27">
        <f>VLOOKUP(A1646,Table7[#All],3,0)</f>
        <v>6.23</v>
      </c>
      <c r="E1646" s="27" t="str">
        <f>VLOOKUP(A1646,Table7[#All],4,0)</f>
        <v>No</v>
      </c>
      <c r="F1646" s="27" t="str">
        <f>VLOOKUP(A1646,Table7[#All],5,0)</f>
        <v>No</v>
      </c>
      <c r="G1646" s="27" t="str">
        <f>VLOOKUP(A1646,Table7[#All],6,0)</f>
        <v>No</v>
      </c>
      <c r="H1646" s="27">
        <f>VLOOKUP(A1646,'Medical Examination'!A1645:M3980,11,0)</f>
        <v>0</v>
      </c>
      <c r="I1646" s="27" t="str">
        <f>VLOOKUP(A1646,'Medical Examination'!A1645:M3980,10,0)</f>
        <v>No</v>
      </c>
      <c r="J1646" s="27" t="str">
        <f>VLOOKUP(A1646,'Medical Examination'!A1645:M3980,12,0)</f>
        <v>Normal Weight</v>
      </c>
      <c r="K1646" s="27" t="str">
        <f>VLOOKUP(A1646,'Medical Examination'!A1645:M3980,13,0)</f>
        <v>Prediabetes</v>
      </c>
      <c r="L1646" s="27" t="str">
        <f>VLOOKUP(A1646,'Hospitalisation Details'!A475:R2818,17,0)</f>
        <v>5-Aug-1980</v>
      </c>
      <c r="M1646" s="28">
        <f>VLOOKUP(A1646,'Hospitalisation Details'!$A$1:$R$2344,6,0)</f>
        <v>5966.89</v>
      </c>
      <c r="N1646" s="27" t="str">
        <f>VLOOKUP(A1646,'Hospitalisation Details'!$A$1:$R$2344,14,0)</f>
        <v>tier - 2</v>
      </c>
      <c r="O1646" s="27" t="str">
        <f>VLOOKUP(A1646,'Hospitalisation Details'!$A$1:$R$2344,15,0)</f>
        <v>tier - 3</v>
      </c>
      <c r="P1646" s="27" t="str">
        <f>VLOOKUP(A1646,'Hospitalisation Details'!$A$1:$R$2344,16,0)</f>
        <v>R1013</v>
      </c>
      <c r="Q1646" s="38">
        <f>VLOOKUP(A1646,'Hospitalisation Details'!$A$1:$R$2344,18,0)</f>
        <v>42.839151266255989</v>
      </c>
    </row>
    <row r="1647" spans="1:17" x14ac:dyDescent="0.25">
      <c r="A1647" s="27" t="s">
        <v>3292</v>
      </c>
      <c r="B1647" s="27" t="str">
        <f>VLOOKUP(A1647,'Customer Name'!A1646:E3981,4,0)</f>
        <v>.  Rachel M</v>
      </c>
      <c r="C1647" s="27">
        <f>VLOOKUP(A1647,Table7[#All],2,0)</f>
        <v>39.14</v>
      </c>
      <c r="D1647" s="27">
        <f>VLOOKUP(A1647,Table7[#All],3,0)</f>
        <v>6.24</v>
      </c>
      <c r="E1647" s="27" t="str">
        <f>VLOOKUP(A1647,Table7[#All],4,0)</f>
        <v>No</v>
      </c>
      <c r="F1647" s="27" t="str">
        <f>VLOOKUP(A1647,Table7[#All],5,0)</f>
        <v>yes</v>
      </c>
      <c r="G1647" s="27" t="str">
        <f>VLOOKUP(A1647,Table7[#All],6,0)</f>
        <v>No</v>
      </c>
      <c r="H1647" s="27">
        <f>VLOOKUP(A1647,'Medical Examination'!A1646:M3981,11,0)</f>
        <v>1</v>
      </c>
      <c r="I1647" s="27" t="str">
        <f>VLOOKUP(A1647,'Medical Examination'!A1646:M3981,10,0)</f>
        <v>No</v>
      </c>
      <c r="J1647" s="27" t="str">
        <f>VLOOKUP(A1647,'Medical Examination'!A1646:M3981,12,0)</f>
        <v>Obesity</v>
      </c>
      <c r="K1647" s="27" t="str">
        <f>VLOOKUP(A1647,'Medical Examination'!A1646:M3981,13,0)</f>
        <v>Prediabetes</v>
      </c>
      <c r="L1647" s="27" t="str">
        <f>VLOOKUP(A1647,'Hospitalisation Details'!A476:R2819,17,0)</f>
        <v>15-Jul-2004</v>
      </c>
      <c r="M1647" s="28">
        <f>VLOOKUP(A1647,'Hospitalisation Details'!$A$1:$R$2344,6,0)</f>
        <v>5960.91</v>
      </c>
      <c r="N1647" s="27" t="str">
        <f>VLOOKUP(A1647,'Hospitalisation Details'!$A$1:$R$2344,14,0)</f>
        <v>tier - 2</v>
      </c>
      <c r="O1647" s="27" t="str">
        <f>VLOOKUP(A1647,'Hospitalisation Details'!$A$1:$R$2344,15,0)</f>
        <v>tier - 1</v>
      </c>
      <c r="P1647" s="27" t="str">
        <f>VLOOKUP(A1647,'Hospitalisation Details'!$A$1:$R$2344,16,0)</f>
        <v>R1026</v>
      </c>
      <c r="Q1647" s="38">
        <f>VLOOKUP(A1647,'Hospitalisation Details'!$A$1:$R$2344,18,0)</f>
        <v>18.896646132785762</v>
      </c>
    </row>
    <row r="1648" spans="1:17" x14ac:dyDescent="0.25">
      <c r="A1648" s="27" t="s">
        <v>3294</v>
      </c>
      <c r="B1648" s="27" t="str">
        <f>VLOOKUP(A1648,'Customer Name'!A1647:E3982,4,0)</f>
        <v>Greg</v>
      </c>
      <c r="C1648" s="27">
        <f>VLOOKUP(A1648,Table7[#All],2,0)</f>
        <v>39.799999999999997</v>
      </c>
      <c r="D1648" s="27">
        <f>VLOOKUP(A1648,Table7[#All],3,0)</f>
        <v>6.17</v>
      </c>
      <c r="E1648" s="27" t="str">
        <f>VLOOKUP(A1648,Table7[#All],4,0)</f>
        <v>No</v>
      </c>
      <c r="F1648" s="27" t="str">
        <f>VLOOKUP(A1648,Table7[#All],5,0)</f>
        <v>No</v>
      </c>
      <c r="G1648" s="27" t="str">
        <f>VLOOKUP(A1648,Table7[#All],6,0)</f>
        <v>Yes</v>
      </c>
      <c r="H1648" s="27">
        <f>VLOOKUP(A1648,'Medical Examination'!A1647:M3982,11,0)</f>
        <v>1</v>
      </c>
      <c r="I1648" s="27" t="str">
        <f>VLOOKUP(A1648,'Medical Examination'!A1647:M3982,10,0)</f>
        <v>No</v>
      </c>
      <c r="J1648" s="27" t="str">
        <f>VLOOKUP(A1648,'Medical Examination'!A1647:M3982,12,0)</f>
        <v>Obesity</v>
      </c>
      <c r="K1648" s="27" t="str">
        <f>VLOOKUP(A1648,'Medical Examination'!A1647:M3982,13,0)</f>
        <v>Prediabetes</v>
      </c>
      <c r="L1648" s="27" t="str">
        <f>VLOOKUP(A1648,'Hospitalisation Details'!A477:R2820,17,0)</f>
        <v>13-Aug-2003</v>
      </c>
      <c r="M1648" s="28">
        <f>VLOOKUP(A1648,'Hospitalisation Details'!$A$1:$R$2344,6,0)</f>
        <v>5957.35</v>
      </c>
      <c r="N1648" s="27" t="str">
        <f>VLOOKUP(A1648,'Hospitalisation Details'!$A$1:$R$2344,14,0)</f>
        <v>tier - 2</v>
      </c>
      <c r="O1648" s="27" t="str">
        <f>VLOOKUP(A1648,'Hospitalisation Details'!$A$1:$R$2344,15,0)</f>
        <v>tier - 2</v>
      </c>
      <c r="P1648" s="27" t="str">
        <f>VLOOKUP(A1648,'Hospitalisation Details'!$A$1:$R$2344,16,0)</f>
        <v>R1012</v>
      </c>
      <c r="Q1648" s="38">
        <f>VLOOKUP(A1648,'Hospitalisation Details'!$A$1:$R$2344,18,0)</f>
        <v>19.819947848761409</v>
      </c>
    </row>
    <row r="1649" spans="1:17" x14ac:dyDescent="0.25">
      <c r="A1649" s="27" t="s">
        <v>3296</v>
      </c>
      <c r="B1649" s="27" t="str">
        <f>VLOOKUP(A1649,'Customer Name'!A1648:E3983,4,0)</f>
        <v>Dan</v>
      </c>
      <c r="C1649" s="27">
        <f>VLOOKUP(A1649,Table7[#All],2,0)</f>
        <v>34.32</v>
      </c>
      <c r="D1649" s="27">
        <f>VLOOKUP(A1649,Table7[#All],3,0)</f>
        <v>5.16</v>
      </c>
      <c r="E1649" s="27" t="str">
        <f>VLOOKUP(A1649,Table7[#All],4,0)</f>
        <v>No</v>
      </c>
      <c r="F1649" s="27" t="str">
        <f>VLOOKUP(A1649,Table7[#All],5,0)</f>
        <v>No</v>
      </c>
      <c r="G1649" s="27" t="str">
        <f>VLOOKUP(A1649,Table7[#All],6,0)</f>
        <v>No</v>
      </c>
      <c r="H1649" s="27">
        <f>VLOOKUP(A1649,'Medical Examination'!A1648:M3983,11,0)</f>
        <v>1</v>
      </c>
      <c r="I1649" s="27" t="str">
        <f>VLOOKUP(A1649,'Medical Examination'!A1648:M3983,10,0)</f>
        <v>No</v>
      </c>
      <c r="J1649" s="27" t="str">
        <f>VLOOKUP(A1649,'Medical Examination'!A1648:M3983,12,0)</f>
        <v>Obesity</v>
      </c>
      <c r="K1649" s="27" t="str">
        <f>VLOOKUP(A1649,'Medical Examination'!A1648:M3983,13,0)</f>
        <v>Normal</v>
      </c>
      <c r="L1649" s="27" t="str">
        <f>VLOOKUP(A1649,'Hospitalisation Details'!A478:R2821,17,0)</f>
        <v>14-Jul-1987</v>
      </c>
      <c r="M1649" s="28">
        <f>VLOOKUP(A1649,'Hospitalisation Details'!$A$1:$R$2344,6,0)</f>
        <v>5934.38</v>
      </c>
      <c r="N1649" s="27" t="str">
        <f>VLOOKUP(A1649,'Hospitalisation Details'!$A$1:$R$2344,14,0)</f>
        <v>tier - 3</v>
      </c>
      <c r="O1649" s="27" t="str">
        <f>VLOOKUP(A1649,'Hospitalisation Details'!$A$1:$R$2344,15,0)</f>
        <v>tier - 2</v>
      </c>
      <c r="P1649" s="27" t="str">
        <f>VLOOKUP(A1649,'Hospitalisation Details'!$A$1:$R$2344,16,0)</f>
        <v>R1013</v>
      </c>
      <c r="Q1649" s="38">
        <f>VLOOKUP(A1649,'Hospitalisation Details'!$A$1:$R$2344,18,0)</f>
        <v>35.902101524345127</v>
      </c>
    </row>
    <row r="1650" spans="1:17" x14ac:dyDescent="0.25">
      <c r="A1650" s="27" t="s">
        <v>3298</v>
      </c>
      <c r="B1650" s="27" t="str">
        <f>VLOOKUP(A1650,'Customer Name'!A1649:E3984,4,0)</f>
        <v>Jennifer A</v>
      </c>
      <c r="C1650" s="27">
        <f>VLOOKUP(A1650,Table7[#All],2,0)</f>
        <v>32.51</v>
      </c>
      <c r="D1650" s="27">
        <f>VLOOKUP(A1650,Table7[#All],3,0)</f>
        <v>4.3</v>
      </c>
      <c r="E1650" s="27" t="str">
        <f>VLOOKUP(A1650,Table7[#All],4,0)</f>
        <v>No</v>
      </c>
      <c r="F1650" s="27" t="str">
        <f>VLOOKUP(A1650,Table7[#All],5,0)</f>
        <v>No</v>
      </c>
      <c r="G1650" s="27" t="str">
        <f>VLOOKUP(A1650,Table7[#All],6,0)</f>
        <v>No</v>
      </c>
      <c r="H1650" s="27">
        <f>VLOOKUP(A1650,'Medical Examination'!A1649:M3984,11,0)</f>
        <v>0</v>
      </c>
      <c r="I1650" s="27" t="str">
        <f>VLOOKUP(A1650,'Medical Examination'!A1649:M3984,10,0)</f>
        <v>No</v>
      </c>
      <c r="J1650" s="27" t="str">
        <f>VLOOKUP(A1650,'Medical Examination'!A1649:M3984,12,0)</f>
        <v>Obesity</v>
      </c>
      <c r="K1650" s="27" t="str">
        <f>VLOOKUP(A1650,'Medical Examination'!A1649:M3984,13,0)</f>
        <v>Normal</v>
      </c>
      <c r="L1650" s="27" t="str">
        <f>VLOOKUP(A1650,'Hospitalisation Details'!A479:R2822,17,0)</f>
        <v>30-Jul-1994</v>
      </c>
      <c r="M1650" s="28">
        <f>VLOOKUP(A1650,'Hospitalisation Details'!$A$1:$R$2344,6,0)</f>
        <v>5927.65</v>
      </c>
      <c r="N1650" s="27" t="str">
        <f>VLOOKUP(A1650,'Hospitalisation Details'!$A$1:$R$2344,14,0)</f>
        <v>tier - 2</v>
      </c>
      <c r="O1650" s="27" t="str">
        <f>VLOOKUP(A1650,'Hospitalisation Details'!$A$1:$R$2344,15,0)</f>
        <v>tier - 1</v>
      </c>
      <c r="P1650" s="27" t="str">
        <f>VLOOKUP(A1650,'Hospitalisation Details'!$A$1:$R$2344,16,0)</f>
        <v>R1012</v>
      </c>
      <c r="Q1650" s="38">
        <f>VLOOKUP(A1650,'Hospitalisation Details'!$A$1:$R$2344,18,0)</f>
        <v>28.858264123391439</v>
      </c>
    </row>
    <row r="1651" spans="1:17" x14ac:dyDescent="0.25">
      <c r="A1651" s="27" t="s">
        <v>3300</v>
      </c>
      <c r="B1651" s="27" t="str">
        <f>VLOOKUP(A1651,'Customer Name'!A1650:E3985,4,0)</f>
        <v>.  Jessica</v>
      </c>
      <c r="C1651" s="27">
        <f>VLOOKUP(A1651,Table7[#All],2,0)</f>
        <v>30.71</v>
      </c>
      <c r="D1651" s="27">
        <f>VLOOKUP(A1651,Table7[#All],3,0)</f>
        <v>6.14</v>
      </c>
      <c r="E1651" s="27" t="str">
        <f>VLOOKUP(A1651,Table7[#All],4,0)</f>
        <v>No</v>
      </c>
      <c r="F1651" s="27" t="str">
        <f>VLOOKUP(A1651,Table7[#All],5,0)</f>
        <v>No</v>
      </c>
      <c r="G1651" s="27" t="str">
        <f>VLOOKUP(A1651,Table7[#All],6,0)</f>
        <v>Yes</v>
      </c>
      <c r="H1651" s="27">
        <f>VLOOKUP(A1651,'Medical Examination'!A1650:M3985,11,0)</f>
        <v>1</v>
      </c>
      <c r="I1651" s="27" t="str">
        <f>VLOOKUP(A1651,'Medical Examination'!A1650:M3985,10,0)</f>
        <v>No</v>
      </c>
      <c r="J1651" s="27" t="str">
        <f>VLOOKUP(A1651,'Medical Examination'!A1650:M3985,12,0)</f>
        <v>Obesity</v>
      </c>
      <c r="K1651" s="27" t="str">
        <f>VLOOKUP(A1651,'Medical Examination'!A1650:M3985,13,0)</f>
        <v>Prediabetes</v>
      </c>
      <c r="L1651" s="27" t="str">
        <f>VLOOKUP(A1651,'Hospitalisation Details'!A480:R2823,17,0)</f>
        <v>13-Aug-1993</v>
      </c>
      <c r="M1651" s="28">
        <f>VLOOKUP(A1651,'Hospitalisation Details'!$A$1:$R$2344,6,0)</f>
        <v>5926.93</v>
      </c>
      <c r="N1651" s="27" t="str">
        <f>VLOOKUP(A1651,'Hospitalisation Details'!$A$1:$R$2344,14,0)</f>
        <v>tier - 2</v>
      </c>
      <c r="O1651" s="27" t="str">
        <f>VLOOKUP(A1651,'Hospitalisation Details'!$A$1:$R$2344,15,0)</f>
        <v>tier - 2</v>
      </c>
      <c r="P1651" s="27" t="str">
        <f>VLOOKUP(A1651,'Hospitalisation Details'!$A$1:$R$2344,16,0)</f>
        <v>R1025</v>
      </c>
      <c r="Q1651" s="38">
        <f>VLOOKUP(A1651,'Hospitalisation Details'!$A$1:$R$2344,18,0)</f>
        <v>29.819908143437555</v>
      </c>
    </row>
    <row r="1652" spans="1:17" x14ac:dyDescent="0.25">
      <c r="A1652" s="27" t="s">
        <v>3302</v>
      </c>
      <c r="B1652" s="27" t="str">
        <f>VLOOKUP(A1652,'Customer Name'!A1651:E3986,4,0)</f>
        <v>Chaiwat</v>
      </c>
      <c r="C1652" s="27">
        <f>VLOOKUP(A1652,Table7[#All],2,0)</f>
        <v>28.9</v>
      </c>
      <c r="D1652" s="27">
        <f>VLOOKUP(A1652,Table7[#All],3,0)</f>
        <v>5.36</v>
      </c>
      <c r="E1652" s="27" t="str">
        <f>VLOOKUP(A1652,Table7[#All],4,0)</f>
        <v>No</v>
      </c>
      <c r="F1652" s="27" t="str">
        <f>VLOOKUP(A1652,Table7[#All],5,0)</f>
        <v>No</v>
      </c>
      <c r="G1652" s="27" t="str">
        <f>VLOOKUP(A1652,Table7[#All],6,0)</f>
        <v>No</v>
      </c>
      <c r="H1652" s="27">
        <f>VLOOKUP(A1652,'Medical Examination'!A1651:M3986,11,0)</f>
        <v>1</v>
      </c>
      <c r="I1652" s="27" t="str">
        <f>VLOOKUP(A1652,'Medical Examination'!A1651:M3986,10,0)</f>
        <v>No</v>
      </c>
      <c r="J1652" s="27" t="str">
        <f>VLOOKUP(A1652,'Medical Examination'!A1651:M3986,12,0)</f>
        <v>Overweight</v>
      </c>
      <c r="K1652" s="27" t="str">
        <f>VLOOKUP(A1652,'Medical Examination'!A1651:M3986,13,0)</f>
        <v>Normal</v>
      </c>
      <c r="L1652" s="27" t="str">
        <f>VLOOKUP(A1652,'Hospitalisation Details'!A481:R2824,17,0)</f>
        <v>29-Jul-1987</v>
      </c>
      <c r="M1652" s="28">
        <f>VLOOKUP(A1652,'Hospitalisation Details'!$A$1:$R$2344,6,0)</f>
        <v>5926.85</v>
      </c>
      <c r="N1652" s="27" t="str">
        <f>VLOOKUP(A1652,'Hospitalisation Details'!$A$1:$R$2344,14,0)</f>
        <v>tier - 3</v>
      </c>
      <c r="O1652" s="27" t="str">
        <f>VLOOKUP(A1652,'Hospitalisation Details'!$A$1:$R$2344,15,0)</f>
        <v>tier - 3</v>
      </c>
      <c r="P1652" s="27" t="str">
        <f>VLOOKUP(A1652,'Hospitalisation Details'!$A$1:$R$2344,16,0)</f>
        <v>R1011</v>
      </c>
      <c r="Q1652" s="38">
        <f>VLOOKUP(A1652,'Hospitalisation Details'!$A$1:$R$2344,18,0)</f>
        <v>35.861033002811901</v>
      </c>
    </row>
    <row r="1653" spans="1:17" x14ac:dyDescent="0.25">
      <c r="A1653" s="27" t="s">
        <v>3304</v>
      </c>
      <c r="B1653" s="27" t="str">
        <f>VLOOKUP(A1653,'Customer Name'!A1652:E3987,4,0)</f>
        <v>Kerri</v>
      </c>
      <c r="C1653" s="27">
        <f>VLOOKUP(A1653,Table7[#All],2,0)</f>
        <v>36.19</v>
      </c>
      <c r="D1653" s="27">
        <f>VLOOKUP(A1653,Table7[#All],3,0)</f>
        <v>4.3</v>
      </c>
      <c r="E1653" s="27" t="str">
        <f>VLOOKUP(A1653,Table7[#All],4,0)</f>
        <v>No</v>
      </c>
      <c r="F1653" s="27" t="str">
        <f>VLOOKUP(A1653,Table7[#All],5,0)</f>
        <v>No</v>
      </c>
      <c r="G1653" s="27" t="str">
        <f>VLOOKUP(A1653,Table7[#All],6,0)</f>
        <v>No</v>
      </c>
      <c r="H1653" s="27">
        <f>VLOOKUP(A1653,'Medical Examination'!A1652:M3987,11,0)</f>
        <v>0</v>
      </c>
      <c r="I1653" s="27" t="str">
        <f>VLOOKUP(A1653,'Medical Examination'!A1652:M3987,10,0)</f>
        <v>No</v>
      </c>
      <c r="J1653" s="27" t="str">
        <f>VLOOKUP(A1653,'Medical Examination'!A1652:M3987,12,0)</f>
        <v>Obesity</v>
      </c>
      <c r="K1653" s="27" t="str">
        <f>VLOOKUP(A1653,'Medical Examination'!A1652:M3987,13,0)</f>
        <v>Normal</v>
      </c>
      <c r="L1653" s="27" t="str">
        <f>VLOOKUP(A1653,'Hospitalisation Details'!A482:R2825,17,0)</f>
        <v>21-Dec-1982</v>
      </c>
      <c r="M1653" s="28">
        <f>VLOOKUP(A1653,'Hospitalisation Details'!$A$1:$R$2344,6,0)</f>
        <v>5920.1</v>
      </c>
      <c r="N1653" s="27" t="str">
        <f>VLOOKUP(A1653,'Hospitalisation Details'!$A$1:$R$2344,14,0)</f>
        <v>tier - 2</v>
      </c>
      <c r="O1653" s="27" t="str">
        <f>VLOOKUP(A1653,'Hospitalisation Details'!$A$1:$R$2344,15,0)</f>
        <v>tier - 1</v>
      </c>
      <c r="P1653" s="27" t="str">
        <f>VLOOKUP(A1653,'Hospitalisation Details'!$A$1:$R$2344,16,0)</f>
        <v>R1013</v>
      </c>
      <c r="Q1653" s="38">
        <f>VLOOKUP(A1653,'Hospitalisation Details'!$A$1:$R$2344,18,0)</f>
        <v>40.464015645371575</v>
      </c>
    </row>
    <row r="1654" spans="1:17" x14ac:dyDescent="0.25">
      <c r="A1654" s="27" t="s">
        <v>3306</v>
      </c>
      <c r="B1654" s="27" t="str">
        <f>VLOOKUP(A1654,'Customer Name'!A1653:E3988,4,0)</f>
        <v>Lisa</v>
      </c>
      <c r="C1654" s="27">
        <f>VLOOKUP(A1654,Table7[#All],2,0)</f>
        <v>29.6</v>
      </c>
      <c r="D1654" s="27">
        <f>VLOOKUP(A1654,Table7[#All],3,0)</f>
        <v>4.09</v>
      </c>
      <c r="E1654" s="27" t="str">
        <f>VLOOKUP(A1654,Table7[#All],4,0)</f>
        <v>No</v>
      </c>
      <c r="F1654" s="27" t="str">
        <f>VLOOKUP(A1654,Table7[#All],5,0)</f>
        <v>No</v>
      </c>
      <c r="G1654" s="27" t="str">
        <f>VLOOKUP(A1654,Table7[#All],6,0)</f>
        <v>No</v>
      </c>
      <c r="H1654" s="27">
        <f>VLOOKUP(A1654,'Medical Examination'!A1653:M3988,11,0)</f>
        <v>0</v>
      </c>
      <c r="I1654" s="27" t="str">
        <f>VLOOKUP(A1654,'Medical Examination'!A1653:M3988,10,0)</f>
        <v>No</v>
      </c>
      <c r="J1654" s="27" t="str">
        <f>VLOOKUP(A1654,'Medical Examination'!A1653:M3988,12,0)</f>
        <v>Overweight</v>
      </c>
      <c r="K1654" s="27" t="str">
        <f>VLOOKUP(A1654,'Medical Examination'!A1653:M3988,13,0)</f>
        <v>Normal</v>
      </c>
      <c r="L1654" s="27" t="str">
        <f>VLOOKUP(A1654,'Hospitalisation Details'!A483:R2826,17,0)</f>
        <v>8-Jul-1982</v>
      </c>
      <c r="M1654" s="28">
        <f>VLOOKUP(A1654,'Hospitalisation Details'!$A$1:$R$2344,6,0)</f>
        <v>5910.94</v>
      </c>
      <c r="N1654" s="27" t="str">
        <f>VLOOKUP(A1654,'Hospitalisation Details'!$A$1:$R$2344,14,0)</f>
        <v>tier - 2</v>
      </c>
      <c r="O1654" s="27" t="str">
        <f>VLOOKUP(A1654,'Hospitalisation Details'!$A$1:$R$2344,15,0)</f>
        <v>tier - 1</v>
      </c>
      <c r="P1654" s="27" t="str">
        <f>VLOOKUP(A1654,'Hospitalisation Details'!$A$1:$R$2344,16,0)</f>
        <v>R1011</v>
      </c>
      <c r="Q1654" s="38">
        <f>VLOOKUP(A1654,'Hospitalisation Details'!$A$1:$R$2344,18,0)</f>
        <v>40.918513689700127</v>
      </c>
    </row>
    <row r="1655" spans="1:17" x14ac:dyDescent="0.25">
      <c r="A1655" s="27" t="s">
        <v>3308</v>
      </c>
      <c r="B1655" s="27" t="str">
        <f>VLOOKUP(A1655,'Customer Name'!A1654:E3989,4,0)</f>
        <v>Nicholas G</v>
      </c>
      <c r="C1655" s="27">
        <f>VLOOKUP(A1655,Table7[#All],2,0)</f>
        <v>30.95</v>
      </c>
      <c r="D1655" s="27">
        <f>VLOOKUP(A1655,Table7[#All],3,0)</f>
        <v>6.27</v>
      </c>
      <c r="E1655" s="27" t="str">
        <f>VLOOKUP(A1655,Table7[#All],4,0)</f>
        <v>No</v>
      </c>
      <c r="F1655" s="27" t="str">
        <f>VLOOKUP(A1655,Table7[#All],5,0)</f>
        <v>No</v>
      </c>
      <c r="G1655" s="27" t="str">
        <f>VLOOKUP(A1655,Table7[#All],6,0)</f>
        <v>Yes</v>
      </c>
      <c r="H1655" s="27">
        <f>VLOOKUP(A1655,'Medical Examination'!A1654:M3989,11,0)</f>
        <v>1</v>
      </c>
      <c r="I1655" s="27" t="str">
        <f>VLOOKUP(A1655,'Medical Examination'!A1654:M3989,10,0)</f>
        <v>No</v>
      </c>
      <c r="J1655" s="27" t="str">
        <f>VLOOKUP(A1655,'Medical Examination'!A1654:M3989,12,0)</f>
        <v>Obesity</v>
      </c>
      <c r="K1655" s="27" t="str">
        <f>VLOOKUP(A1655,'Medical Examination'!A1654:M3989,13,0)</f>
        <v>Prediabetes</v>
      </c>
      <c r="L1655" s="27" t="str">
        <f>VLOOKUP(A1655,'Hospitalisation Details'!A484:R2827,17,0)</f>
        <v>19-Oct-1993</v>
      </c>
      <c r="M1655" s="28">
        <f>VLOOKUP(A1655,'Hospitalisation Details'!$A$1:$R$2344,6,0)</f>
        <v>5877.02</v>
      </c>
      <c r="N1655" s="27" t="str">
        <f>VLOOKUP(A1655,'Hospitalisation Details'!$A$1:$R$2344,14,0)</f>
        <v>tier - 2</v>
      </c>
      <c r="O1655" s="27" t="str">
        <f>VLOOKUP(A1655,'Hospitalisation Details'!$A$1:$R$2344,15,0)</f>
        <v>tier - 2</v>
      </c>
      <c r="P1655" s="27" t="str">
        <f>VLOOKUP(A1655,'Hospitalisation Details'!$A$1:$R$2344,16,0)</f>
        <v>R1021</v>
      </c>
      <c r="Q1655" s="38">
        <f>VLOOKUP(A1655,'Hospitalisation Details'!$A$1:$R$2344,18,0)</f>
        <v>29.636459989401164</v>
      </c>
    </row>
    <row r="1656" spans="1:17" x14ac:dyDescent="0.25">
      <c r="A1656" s="27" t="s">
        <v>3310</v>
      </c>
      <c r="B1656" s="27" t="str">
        <f>VLOOKUP(A1656,'Customer Name'!A1655:E3990,4,0)</f>
        <v>Vasilis S</v>
      </c>
      <c r="C1656" s="27">
        <f>VLOOKUP(A1656,Table7[#All],2,0)</f>
        <v>19.95</v>
      </c>
      <c r="D1656" s="27">
        <f>VLOOKUP(A1656,Table7[#All],3,0)</f>
        <v>5.39</v>
      </c>
      <c r="E1656" s="27" t="str">
        <f>VLOOKUP(A1656,Table7[#All],4,0)</f>
        <v>No</v>
      </c>
      <c r="F1656" s="27" t="str">
        <f>VLOOKUP(A1656,Table7[#All],5,0)</f>
        <v>No</v>
      </c>
      <c r="G1656" s="27" t="str">
        <f>VLOOKUP(A1656,Table7[#All],6,0)</f>
        <v>No</v>
      </c>
      <c r="H1656" s="27">
        <f>VLOOKUP(A1656,'Medical Examination'!A1655:M3990,11,0)</f>
        <v>1</v>
      </c>
      <c r="I1656" s="27" t="str">
        <f>VLOOKUP(A1656,'Medical Examination'!A1655:M3990,10,0)</f>
        <v>No</v>
      </c>
      <c r="J1656" s="27" t="str">
        <f>VLOOKUP(A1656,'Medical Examination'!A1655:M3990,12,0)</f>
        <v>Normal Weight</v>
      </c>
      <c r="K1656" s="27" t="str">
        <f>VLOOKUP(A1656,'Medical Examination'!A1655:M3990,13,0)</f>
        <v>Normal</v>
      </c>
      <c r="L1656" s="27" t="str">
        <f>VLOOKUP(A1656,'Hospitalisation Details'!A485:R2828,17,0)</f>
        <v>22-Nov-1984</v>
      </c>
      <c r="M1656" s="28">
        <f>VLOOKUP(A1656,'Hospitalisation Details'!$A$1:$R$2344,6,0)</f>
        <v>5855.9</v>
      </c>
      <c r="N1656" s="27" t="str">
        <f>VLOOKUP(A1656,'Hospitalisation Details'!$A$1:$R$2344,14,0)</f>
        <v>tier - 2</v>
      </c>
      <c r="O1656" s="27" t="str">
        <f>VLOOKUP(A1656,'Hospitalisation Details'!$A$1:$R$2344,15,0)</f>
        <v>tier - 3</v>
      </c>
      <c r="P1656" s="27" t="str">
        <f>VLOOKUP(A1656,'Hospitalisation Details'!$A$1:$R$2344,16,0)</f>
        <v>R1012</v>
      </c>
      <c r="Q1656" s="38">
        <f>VLOOKUP(A1656,'Hospitalisation Details'!$A$1:$R$2344,18,0)</f>
        <v>38.540725530458587</v>
      </c>
    </row>
    <row r="1657" spans="1:17" x14ac:dyDescent="0.25">
      <c r="A1657" s="27" t="s">
        <v>3312</v>
      </c>
      <c r="B1657" s="27" t="str">
        <f>VLOOKUP(A1657,'Customer Name'!A1656:E3991,4,0)</f>
        <v>Michael P</v>
      </c>
      <c r="C1657" s="27">
        <f>VLOOKUP(A1657,Table7[#All],2,0)</f>
        <v>23.65</v>
      </c>
      <c r="D1657" s="27">
        <f>VLOOKUP(A1657,Table7[#All],3,0)</f>
        <v>5.75</v>
      </c>
      <c r="E1657" s="27" t="str">
        <f>VLOOKUP(A1657,Table7[#All],4,0)</f>
        <v>yes</v>
      </c>
      <c r="F1657" s="27" t="str">
        <f>VLOOKUP(A1657,Table7[#All],5,0)</f>
        <v>No</v>
      </c>
      <c r="G1657" s="27" t="str">
        <f>VLOOKUP(A1657,Table7[#All],6,0)</f>
        <v>No</v>
      </c>
      <c r="H1657" s="27">
        <f>VLOOKUP(A1657,'Medical Examination'!A1656:M3991,11,0)</f>
        <v>0</v>
      </c>
      <c r="I1657" s="27" t="str">
        <f>VLOOKUP(A1657,'Medical Examination'!A1656:M3991,10,0)</f>
        <v>No</v>
      </c>
      <c r="J1657" s="27" t="str">
        <f>VLOOKUP(A1657,'Medical Examination'!A1656:M3991,12,0)</f>
        <v>Normal Weight</v>
      </c>
      <c r="K1657" s="27" t="str">
        <f>VLOOKUP(A1657,'Medical Examination'!A1656:M3991,13,0)</f>
        <v>Prediabetes</v>
      </c>
      <c r="L1657" s="27" t="str">
        <f>VLOOKUP(A1657,'Hospitalisation Details'!A486:R2829,17,0)</f>
        <v>18-Jun-1985</v>
      </c>
      <c r="M1657" s="28">
        <f>VLOOKUP(A1657,'Hospitalisation Details'!$A$1:$R$2344,6,0)</f>
        <v>5847.24</v>
      </c>
      <c r="N1657" s="27" t="str">
        <f>VLOOKUP(A1657,'Hospitalisation Details'!$A$1:$R$2344,14,0)</f>
        <v>tier - 2</v>
      </c>
      <c r="O1657" s="27" t="str">
        <f>VLOOKUP(A1657,'Hospitalisation Details'!$A$1:$R$2344,15,0)</f>
        <v>tier - 1</v>
      </c>
      <c r="P1657" s="27" t="str">
        <f>VLOOKUP(A1657,'Hospitalisation Details'!$A$1:$R$2344,16,0)</f>
        <v>R1013</v>
      </c>
      <c r="Q1657" s="38">
        <f>VLOOKUP(A1657,'Hospitalisation Details'!$A$1:$R$2344,18,0)</f>
        <v>37.973251895534965</v>
      </c>
    </row>
    <row r="1658" spans="1:17" x14ac:dyDescent="0.25">
      <c r="A1658" s="27" t="s">
        <v>3314</v>
      </c>
      <c r="B1658" s="27" t="str">
        <f>VLOOKUP(A1658,'Customer Name'!A1657:E3992,4,0)</f>
        <v>Colleen C.</v>
      </c>
      <c r="C1658" s="27">
        <f>VLOOKUP(A1658,Table7[#All],2,0)</f>
        <v>43.34</v>
      </c>
      <c r="D1658" s="27">
        <f>VLOOKUP(A1658,Table7[#All],3,0)</f>
        <v>4.91</v>
      </c>
      <c r="E1658" s="27" t="str">
        <f>VLOOKUP(A1658,Table7[#All],4,0)</f>
        <v>No</v>
      </c>
      <c r="F1658" s="27" t="str">
        <f>VLOOKUP(A1658,Table7[#All],5,0)</f>
        <v>No</v>
      </c>
      <c r="G1658" s="27" t="str">
        <f>VLOOKUP(A1658,Table7[#All],6,0)</f>
        <v>No</v>
      </c>
      <c r="H1658" s="27">
        <f>VLOOKUP(A1658,'Medical Examination'!A1657:M3992,11,0)</f>
        <v>1</v>
      </c>
      <c r="I1658" s="27" t="str">
        <f>VLOOKUP(A1658,'Medical Examination'!A1657:M3992,10,0)</f>
        <v>No</v>
      </c>
      <c r="J1658" s="27" t="str">
        <f>VLOOKUP(A1658,'Medical Examination'!A1657:M3992,12,0)</f>
        <v>Obesity</v>
      </c>
      <c r="K1658" s="27" t="str">
        <f>VLOOKUP(A1658,'Medical Examination'!A1657:M3992,13,0)</f>
        <v>Normal</v>
      </c>
      <c r="L1658" s="27" t="str">
        <f>VLOOKUP(A1658,'Hospitalisation Details'!A487:R2830,17,0)</f>
        <v>30-Sep-1987</v>
      </c>
      <c r="M1658" s="28">
        <f>VLOOKUP(A1658,'Hospitalisation Details'!$A$1:$R$2344,6,0)</f>
        <v>5846.92</v>
      </c>
      <c r="N1658" s="27" t="str">
        <f>VLOOKUP(A1658,'Hospitalisation Details'!$A$1:$R$2344,14,0)</f>
        <v>tier - 2</v>
      </c>
      <c r="O1658" s="27" t="str">
        <f>VLOOKUP(A1658,'Hospitalisation Details'!$A$1:$R$2344,15,0)</f>
        <v>tier - 2</v>
      </c>
      <c r="P1658" s="27" t="str">
        <f>VLOOKUP(A1658,'Hospitalisation Details'!$A$1:$R$2344,16,0)</f>
        <v>R1013</v>
      </c>
      <c r="Q1658" s="38">
        <f>VLOOKUP(A1658,'Hospitalisation Details'!$A$1:$R$2344,18,0)</f>
        <v>35.688545212372354</v>
      </c>
    </row>
    <row r="1659" spans="1:17" x14ac:dyDescent="0.25">
      <c r="A1659" s="27" t="s">
        <v>3316</v>
      </c>
      <c r="B1659" s="27" t="str">
        <f>VLOOKUP(A1659,'Customer Name'!A1658:E3993,4,0)</f>
        <v>.  Annika</v>
      </c>
      <c r="C1659" s="27">
        <f>VLOOKUP(A1659,Table7[#All],2,0)</f>
        <v>31.98</v>
      </c>
      <c r="D1659" s="27">
        <f>VLOOKUP(A1659,Table7[#All],3,0)</f>
        <v>4.46</v>
      </c>
      <c r="E1659" s="27" t="str">
        <f>VLOOKUP(A1659,Table7[#All],4,0)</f>
        <v>yes</v>
      </c>
      <c r="F1659" s="27" t="str">
        <f>VLOOKUP(A1659,Table7[#All],5,0)</f>
        <v>No</v>
      </c>
      <c r="G1659" s="27" t="str">
        <f>VLOOKUP(A1659,Table7[#All],6,0)</f>
        <v>No</v>
      </c>
      <c r="H1659" s="27">
        <f>VLOOKUP(A1659,'Medical Examination'!A1658:M3993,11,0)</f>
        <v>1</v>
      </c>
      <c r="I1659" s="27" t="str">
        <f>VLOOKUP(A1659,'Medical Examination'!A1658:M3993,10,0)</f>
        <v>No</v>
      </c>
      <c r="J1659" s="27" t="str">
        <f>VLOOKUP(A1659,'Medical Examination'!A1658:M3993,12,0)</f>
        <v>Obesity</v>
      </c>
      <c r="K1659" s="27" t="str">
        <f>VLOOKUP(A1659,'Medical Examination'!A1658:M3993,13,0)</f>
        <v>Normal</v>
      </c>
      <c r="L1659" s="27" t="str">
        <f>VLOOKUP(A1659,'Hospitalisation Details'!A488:R2831,17,0)</f>
        <v>20-Aug-1995</v>
      </c>
      <c r="M1659" s="28">
        <f>VLOOKUP(A1659,'Hospitalisation Details'!$A$1:$R$2344,6,0)</f>
        <v>5843.99</v>
      </c>
      <c r="N1659" s="27" t="str">
        <f>VLOOKUP(A1659,'Hospitalisation Details'!$A$1:$R$2344,14,0)</f>
        <v>tier - 2</v>
      </c>
      <c r="O1659" s="27" t="str">
        <f>VLOOKUP(A1659,'Hospitalisation Details'!$A$1:$R$2344,15,0)</f>
        <v>tier - 2</v>
      </c>
      <c r="P1659" s="27" t="str">
        <f>VLOOKUP(A1659,'Hospitalisation Details'!$A$1:$R$2344,16,0)</f>
        <v>R1025</v>
      </c>
      <c r="Q1659" s="38">
        <f>VLOOKUP(A1659,'Hospitalisation Details'!$A$1:$R$2344,18,0)</f>
        <v>27.800793051359516</v>
      </c>
    </row>
    <row r="1660" spans="1:17" x14ac:dyDescent="0.25">
      <c r="A1660" s="27" t="s">
        <v>3318</v>
      </c>
      <c r="B1660" s="27" t="str">
        <f>VLOOKUP(A1660,'Customer Name'!A1659:E3994,4,0)</f>
        <v>Kelly</v>
      </c>
      <c r="C1660" s="27">
        <f>VLOOKUP(A1660,Table7[#All],2,0)</f>
        <v>35.86</v>
      </c>
      <c r="D1660" s="27">
        <f>VLOOKUP(A1660,Table7[#All],3,0)</f>
        <v>6.22</v>
      </c>
      <c r="E1660" s="27" t="str">
        <f>VLOOKUP(A1660,Table7[#All],4,0)</f>
        <v>No</v>
      </c>
      <c r="F1660" s="27" t="str">
        <f>VLOOKUP(A1660,Table7[#All],5,0)</f>
        <v>No</v>
      </c>
      <c r="G1660" s="27" t="str">
        <f>VLOOKUP(A1660,Table7[#All],6,0)</f>
        <v>No</v>
      </c>
      <c r="H1660" s="27">
        <f>VLOOKUP(A1660,'Medical Examination'!A1659:M3994,11,0)</f>
        <v>1</v>
      </c>
      <c r="I1660" s="27" t="str">
        <f>VLOOKUP(A1660,'Medical Examination'!A1659:M3994,10,0)</f>
        <v>No</v>
      </c>
      <c r="J1660" s="27" t="str">
        <f>VLOOKUP(A1660,'Medical Examination'!A1659:M3994,12,0)</f>
        <v>Obesity</v>
      </c>
      <c r="K1660" s="27" t="str">
        <f>VLOOKUP(A1660,'Medical Examination'!A1659:M3994,13,0)</f>
        <v>Prediabetes</v>
      </c>
      <c r="L1660" s="27" t="str">
        <f>VLOOKUP(A1660,'Hospitalisation Details'!A489:R2832,17,0)</f>
        <v>27-Jul-1987</v>
      </c>
      <c r="M1660" s="28">
        <f>VLOOKUP(A1660,'Hospitalisation Details'!$A$1:$R$2344,6,0)</f>
        <v>5836.52</v>
      </c>
      <c r="N1660" s="27" t="str">
        <f>VLOOKUP(A1660,'Hospitalisation Details'!$A$1:$R$2344,14,0)</f>
        <v>tier - 2</v>
      </c>
      <c r="O1660" s="27" t="str">
        <f>VLOOKUP(A1660,'Hospitalisation Details'!$A$1:$R$2344,15,0)</f>
        <v>tier - 3</v>
      </c>
      <c r="P1660" s="27" t="str">
        <f>VLOOKUP(A1660,'Hospitalisation Details'!$A$1:$R$2344,16,0)</f>
        <v>R1013</v>
      </c>
      <c r="Q1660" s="38">
        <f>VLOOKUP(A1660,'Hospitalisation Details'!$A$1:$R$2344,18,0)</f>
        <v>35.866508805682997</v>
      </c>
    </row>
    <row r="1661" spans="1:17" x14ac:dyDescent="0.25">
      <c r="A1661" s="27" t="s">
        <v>3320</v>
      </c>
      <c r="B1661" s="27" t="str">
        <f>VLOOKUP(A1661,'Customer Name'!A1660:E3995,4,0)</f>
        <v>Nicholas C.</v>
      </c>
      <c r="C1661" s="27">
        <f>VLOOKUP(A1661,Table7[#All],2,0)</f>
        <v>15.2</v>
      </c>
      <c r="D1661" s="27">
        <f>VLOOKUP(A1661,Table7[#All],3,0)</f>
        <v>8.82</v>
      </c>
      <c r="E1661" s="27" t="str">
        <f>VLOOKUP(A1661,Table7[#All],4,0)</f>
        <v>No</v>
      </c>
      <c r="F1661" s="27" t="str">
        <f>VLOOKUP(A1661,Table7[#All],5,0)</f>
        <v>No</v>
      </c>
      <c r="G1661" s="27" t="str">
        <f>VLOOKUP(A1661,Table7[#All],6,0)</f>
        <v>No</v>
      </c>
      <c r="H1661" s="27">
        <f>VLOOKUP(A1661,'Medical Examination'!A1660:M3995,11,0)</f>
        <v>0</v>
      </c>
      <c r="I1661" s="27" t="str">
        <f>VLOOKUP(A1661,'Medical Examination'!A1660:M3995,10,0)</f>
        <v>No</v>
      </c>
      <c r="J1661" s="27" t="str">
        <f>VLOOKUP(A1661,'Medical Examination'!A1660:M3995,12,0)</f>
        <v>Underweight</v>
      </c>
      <c r="K1661" s="27" t="str">
        <f>VLOOKUP(A1661,'Medical Examination'!A1660:M3995,13,0)</f>
        <v>Diabetes</v>
      </c>
      <c r="L1661" s="27" t="str">
        <f>VLOOKUP(A1661,'Hospitalisation Details'!A490:R2833,17,0)</f>
        <v>27-Sep-1971</v>
      </c>
      <c r="M1661" s="28">
        <f>VLOOKUP(A1661,'Hospitalisation Details'!$A$1:$R$2344,6,0)</f>
        <v>5832.6</v>
      </c>
      <c r="N1661" s="27" t="str">
        <f>VLOOKUP(A1661,'Hospitalisation Details'!$A$1:$R$2344,14,0)</f>
        <v>tier - 2</v>
      </c>
      <c r="O1661" s="27" t="str">
        <f>VLOOKUP(A1661,'Hospitalisation Details'!$A$1:$R$2344,15,0)</f>
        <v>tier - 3</v>
      </c>
      <c r="P1661" s="27" t="str">
        <f>VLOOKUP(A1661,'Hospitalisation Details'!$A$1:$R$2344,16,0)</f>
        <v>R1012</v>
      </c>
      <c r="Q1661" s="38">
        <f>VLOOKUP(A1661,'Hospitalisation Details'!$A$1:$R$2344,18,0)</f>
        <v>51.696766194854838</v>
      </c>
    </row>
    <row r="1662" spans="1:17" x14ac:dyDescent="0.25">
      <c r="A1662" s="27" t="s">
        <v>3322</v>
      </c>
      <c r="B1662" s="27" t="str">
        <f>VLOOKUP(A1662,'Customer Name'!A1661:E3996,4,0)</f>
        <v>.  Kelly K</v>
      </c>
      <c r="C1662" s="27">
        <f>VLOOKUP(A1662,Table7[#All],2,0)</f>
        <v>37.200000000000003</v>
      </c>
      <c r="D1662" s="27">
        <f>VLOOKUP(A1662,Table7[#All],3,0)</f>
        <v>10.14</v>
      </c>
      <c r="E1662" s="27" t="str">
        <f>VLOOKUP(A1662,Table7[#All],4,0)</f>
        <v>No</v>
      </c>
      <c r="F1662" s="27" t="str">
        <f>VLOOKUP(A1662,Table7[#All],5,0)</f>
        <v>No</v>
      </c>
      <c r="G1662" s="27" t="str">
        <f>VLOOKUP(A1662,Table7[#All],6,0)</f>
        <v>No</v>
      </c>
      <c r="H1662" s="27">
        <f>VLOOKUP(A1662,'Medical Examination'!A1661:M3996,11,0)</f>
        <v>0</v>
      </c>
      <c r="I1662" s="27" t="str">
        <f>VLOOKUP(A1662,'Medical Examination'!A1661:M3996,10,0)</f>
        <v>No</v>
      </c>
      <c r="J1662" s="27" t="str">
        <f>VLOOKUP(A1662,'Medical Examination'!A1661:M3996,12,0)</f>
        <v>Obesity</v>
      </c>
      <c r="K1662" s="27" t="str">
        <f>VLOOKUP(A1662,'Medical Examination'!A1661:M3996,13,0)</f>
        <v>Diabetes</v>
      </c>
      <c r="L1662" s="27" t="str">
        <f>VLOOKUP(A1662,'Hospitalisation Details'!A491:R2834,17,0)</f>
        <v>22-Jul-2002</v>
      </c>
      <c r="M1662" s="28">
        <f>VLOOKUP(A1662,'Hospitalisation Details'!$A$1:$R$2344,6,0)</f>
        <v>5816.58</v>
      </c>
      <c r="N1662" s="27" t="str">
        <f>VLOOKUP(A1662,'Hospitalisation Details'!$A$1:$R$2344,14,0)</f>
        <v>tier - 2</v>
      </c>
      <c r="O1662" s="27" t="str">
        <f>VLOOKUP(A1662,'Hospitalisation Details'!$A$1:$R$2344,15,0)</f>
        <v>tier - 2</v>
      </c>
      <c r="P1662" s="27" t="str">
        <f>VLOOKUP(A1662,'Hospitalisation Details'!$A$1:$R$2344,16,0)</f>
        <v>R1026</v>
      </c>
      <c r="Q1662" s="38">
        <f>VLOOKUP(A1662,'Hospitalisation Details'!$A$1:$R$2344,18,0)</f>
        <v>20.880149346608587</v>
      </c>
    </row>
    <row r="1663" spans="1:17" x14ac:dyDescent="0.25">
      <c r="A1663" s="27" t="s">
        <v>3324</v>
      </c>
      <c r="B1663" s="27" t="str">
        <f>VLOOKUP(A1663,'Customer Name'!A1662:E3997,4,0)</f>
        <v>Andrew</v>
      </c>
      <c r="C1663" s="27">
        <f>VLOOKUP(A1663,Table7[#All],2,0)</f>
        <v>17.91</v>
      </c>
      <c r="D1663" s="27">
        <f>VLOOKUP(A1663,Table7[#All],3,0)</f>
        <v>4.66</v>
      </c>
      <c r="E1663" s="27" t="str">
        <f>VLOOKUP(A1663,Table7[#All],4,0)</f>
        <v>No</v>
      </c>
      <c r="F1663" s="27" t="str">
        <f>VLOOKUP(A1663,Table7[#All],5,0)</f>
        <v>No</v>
      </c>
      <c r="G1663" s="27" t="str">
        <f>VLOOKUP(A1663,Table7[#All],6,0)</f>
        <v>No</v>
      </c>
      <c r="H1663" s="27">
        <f>VLOOKUP(A1663,'Medical Examination'!A1662:M3997,11,0)</f>
        <v>2</v>
      </c>
      <c r="I1663" s="27" t="str">
        <f>VLOOKUP(A1663,'Medical Examination'!A1662:M3997,10,0)</f>
        <v>No</v>
      </c>
      <c r="J1663" s="27" t="str">
        <f>VLOOKUP(A1663,'Medical Examination'!A1662:M3997,12,0)</f>
        <v>Underweight</v>
      </c>
      <c r="K1663" s="27" t="str">
        <f>VLOOKUP(A1663,'Medical Examination'!A1662:M3997,13,0)</f>
        <v>Normal</v>
      </c>
      <c r="L1663" s="27" t="str">
        <f>VLOOKUP(A1663,'Hospitalisation Details'!A492:R2835,17,0)</f>
        <v>2-Nov-1972</v>
      </c>
      <c r="M1663" s="28">
        <f>VLOOKUP(A1663,'Hospitalisation Details'!$A$1:$R$2344,6,0)</f>
        <v>5812.9</v>
      </c>
      <c r="N1663" s="27" t="str">
        <f>VLOOKUP(A1663,'Hospitalisation Details'!$A$1:$R$2344,14,0)</f>
        <v>tier - 2</v>
      </c>
      <c r="O1663" s="27" t="str">
        <f>VLOOKUP(A1663,'Hospitalisation Details'!$A$1:$R$2344,15,0)</f>
        <v>tier - 2</v>
      </c>
      <c r="P1663" s="27" t="str">
        <f>VLOOKUP(A1663,'Hospitalisation Details'!$A$1:$R$2344,16,0)</f>
        <v>R1013</v>
      </c>
      <c r="Q1663" s="38">
        <f>VLOOKUP(A1663,'Hospitalisation Details'!$A$1:$R$2344,18,0)</f>
        <v>50.595482546201232</v>
      </c>
    </row>
    <row r="1664" spans="1:17" x14ac:dyDescent="0.25">
      <c r="A1664" s="27" t="s">
        <v>3326</v>
      </c>
      <c r="B1664" s="27" t="str">
        <f>VLOOKUP(A1664,'Customer Name'!A1663:E3998,4,0)</f>
        <v>Hannah</v>
      </c>
      <c r="C1664" s="27">
        <f>VLOOKUP(A1664,Table7[#All],2,0)</f>
        <v>20.76</v>
      </c>
      <c r="D1664" s="27">
        <f>VLOOKUP(A1664,Table7[#All],3,0)</f>
        <v>6.26</v>
      </c>
      <c r="E1664" s="27" t="str">
        <f>VLOOKUP(A1664,Table7[#All],4,0)</f>
        <v>No</v>
      </c>
      <c r="F1664" s="27" t="str">
        <f>VLOOKUP(A1664,Table7[#All],5,0)</f>
        <v>No</v>
      </c>
      <c r="G1664" s="27" t="str">
        <f>VLOOKUP(A1664,Table7[#All],6,0)</f>
        <v>No</v>
      </c>
      <c r="H1664" s="27">
        <f>VLOOKUP(A1664,'Medical Examination'!A1663:M3998,11,0)</f>
        <v>0</v>
      </c>
      <c r="I1664" s="27" t="str">
        <f>VLOOKUP(A1664,'Medical Examination'!A1663:M3998,10,0)</f>
        <v>No</v>
      </c>
      <c r="J1664" s="27" t="str">
        <f>VLOOKUP(A1664,'Medical Examination'!A1663:M3998,12,0)</f>
        <v>Normal Weight</v>
      </c>
      <c r="K1664" s="27" t="str">
        <f>VLOOKUP(A1664,'Medical Examination'!A1663:M3998,13,0)</f>
        <v>Prediabetes</v>
      </c>
      <c r="L1664" s="27" t="str">
        <f>VLOOKUP(A1664,'Hospitalisation Details'!A493:R2836,17,0)</f>
        <v>18-Sep-1980</v>
      </c>
      <c r="M1664" s="28">
        <f>VLOOKUP(A1664,'Hospitalisation Details'!$A$1:$R$2344,6,0)</f>
        <v>5807.06</v>
      </c>
      <c r="N1664" s="27" t="str">
        <f>VLOOKUP(A1664,'Hospitalisation Details'!$A$1:$R$2344,14,0)</f>
        <v>tier - 2</v>
      </c>
      <c r="O1664" s="27" t="str">
        <f>VLOOKUP(A1664,'Hospitalisation Details'!$A$1:$R$2344,15,0)</f>
        <v>tier - 3</v>
      </c>
      <c r="P1664" s="27" t="str">
        <f>VLOOKUP(A1664,'Hospitalisation Details'!$A$1:$R$2344,16,0)</f>
        <v>R1013</v>
      </c>
      <c r="Q1664" s="38">
        <f>VLOOKUP(A1664,'Hospitalisation Details'!$A$1:$R$2344,18,0)</f>
        <v>42.718685831622174</v>
      </c>
    </row>
    <row r="1665" spans="1:17" x14ac:dyDescent="0.25">
      <c r="A1665" s="27" t="s">
        <v>3328</v>
      </c>
      <c r="B1665" s="27" t="str">
        <f>VLOOKUP(A1665,'Customer Name'!A1664:E3999,4,0)</f>
        <v>Patricio Sr.</v>
      </c>
      <c r="C1665" s="27">
        <f>VLOOKUP(A1665,Table7[#All],2,0)</f>
        <v>38.99</v>
      </c>
      <c r="D1665" s="27">
        <f>VLOOKUP(A1665,Table7[#All],3,0)</f>
        <v>5.21</v>
      </c>
      <c r="E1665" s="27" t="str">
        <f>VLOOKUP(A1665,Table7[#All],4,0)</f>
        <v>No</v>
      </c>
      <c r="F1665" s="27" t="str">
        <f>VLOOKUP(A1665,Table7[#All],5,0)</f>
        <v>yes</v>
      </c>
      <c r="G1665" s="27" t="str">
        <f>VLOOKUP(A1665,Table7[#All],6,0)</f>
        <v>No</v>
      </c>
      <c r="H1665" s="27">
        <f>VLOOKUP(A1665,'Medical Examination'!A1664:M3999,11,0)</f>
        <v>1</v>
      </c>
      <c r="I1665" s="27" t="str">
        <f>VLOOKUP(A1665,'Medical Examination'!A1664:M3999,10,0)</f>
        <v>No</v>
      </c>
      <c r="J1665" s="27" t="str">
        <f>VLOOKUP(A1665,'Medical Examination'!A1664:M3999,12,0)</f>
        <v>Obesity</v>
      </c>
      <c r="K1665" s="27" t="str">
        <f>VLOOKUP(A1665,'Medical Examination'!A1664:M3999,13,0)</f>
        <v>Normal</v>
      </c>
      <c r="L1665" s="27" t="str">
        <f>VLOOKUP(A1665,'Hospitalisation Details'!A494:R2837,17,0)</f>
        <v>1-Nov-2004</v>
      </c>
      <c r="M1665" s="28">
        <f>VLOOKUP(A1665,'Hospitalisation Details'!$A$1:$R$2344,6,0)</f>
        <v>5778.71</v>
      </c>
      <c r="N1665" s="27" t="str">
        <f>VLOOKUP(A1665,'Hospitalisation Details'!$A$1:$R$2344,14,0)</f>
        <v>tier - 2</v>
      </c>
      <c r="O1665" s="27" t="str">
        <f>VLOOKUP(A1665,'Hospitalisation Details'!$A$1:$R$2344,15,0)</f>
        <v>tier - 3</v>
      </c>
      <c r="P1665" s="27" t="str">
        <f>VLOOKUP(A1665,'Hospitalisation Details'!$A$1:$R$2344,16,0)</f>
        <v>R1022</v>
      </c>
      <c r="Q1665" s="38">
        <f>VLOOKUP(A1665,'Hospitalisation Details'!$A$1:$R$2344,18,0)</f>
        <v>18.598220396988363</v>
      </c>
    </row>
    <row r="1666" spans="1:17" x14ac:dyDescent="0.25">
      <c r="A1666" s="27" t="s">
        <v>3330</v>
      </c>
      <c r="B1666" s="27" t="str">
        <f>VLOOKUP(A1666,'Customer Name'!A1665:E4000,4,0)</f>
        <v>Robert B</v>
      </c>
      <c r="C1666" s="27">
        <f>VLOOKUP(A1666,Table7[#All],2,0)</f>
        <v>42.655000000000001</v>
      </c>
      <c r="D1666" s="27">
        <f>VLOOKUP(A1666,Table7[#All],3,0)</f>
        <v>5.94</v>
      </c>
      <c r="E1666" s="27" t="str">
        <f>VLOOKUP(A1666,Table7[#All],4,0)</f>
        <v>yes</v>
      </c>
      <c r="F1666" s="27" t="str">
        <f>VLOOKUP(A1666,Table7[#All],5,0)</f>
        <v>No</v>
      </c>
      <c r="G1666" s="27" t="str">
        <f>VLOOKUP(A1666,Table7[#All],6,0)</f>
        <v>Yes</v>
      </c>
      <c r="H1666" s="27">
        <f>VLOOKUP(A1666,'Medical Examination'!A1665:M4000,11,0)</f>
        <v>1</v>
      </c>
      <c r="I1666" s="27" t="str">
        <f>VLOOKUP(A1666,'Medical Examination'!A1665:M4000,10,0)</f>
        <v>No</v>
      </c>
      <c r="J1666" s="27" t="str">
        <f>VLOOKUP(A1666,'Medical Examination'!A1665:M4000,12,0)</f>
        <v>Obesity</v>
      </c>
      <c r="K1666" s="27" t="str">
        <f>VLOOKUP(A1666,'Medical Examination'!A1665:M4000,13,0)</f>
        <v>Prediabetes</v>
      </c>
      <c r="L1666" s="27" t="str">
        <f>VLOOKUP(A1666,'Hospitalisation Details'!A495:R2838,17,0)</f>
        <v>30-Aug-1983</v>
      </c>
      <c r="M1666" s="28">
        <f>VLOOKUP(A1666,'Hospitalisation Details'!$A$1:$R$2344,6,0)</f>
        <v>5757.41</v>
      </c>
      <c r="N1666" s="27" t="str">
        <f>VLOOKUP(A1666,'Hospitalisation Details'!$A$1:$R$2344,14,0)</f>
        <v>tier - 2</v>
      </c>
      <c r="O1666" s="27" t="str">
        <f>VLOOKUP(A1666,'Hospitalisation Details'!$A$1:$R$2344,15,0)</f>
        <v>tier - 3</v>
      </c>
      <c r="P1666" s="27" t="str">
        <f>VLOOKUP(A1666,'Hospitalisation Details'!$A$1:$R$2344,16,0)</f>
        <v>R1019</v>
      </c>
      <c r="Q1666" s="38">
        <f>VLOOKUP(A1666,'Hospitalisation Details'!$A$1:$R$2344,18,0)</f>
        <v>39.773422370617695</v>
      </c>
    </row>
    <row r="1667" spans="1:17" x14ac:dyDescent="0.25">
      <c r="A1667" s="27" t="s">
        <v>3332</v>
      </c>
      <c r="B1667" s="27" t="str">
        <f>VLOOKUP(A1667,'Customer Name'!A1666:E4001,4,0)</f>
        <v>Benjamin M</v>
      </c>
      <c r="C1667" s="27">
        <f>VLOOKUP(A1667,Table7[#All],2,0)</f>
        <v>30.57</v>
      </c>
      <c r="D1667" s="27">
        <f>VLOOKUP(A1667,Table7[#All],3,0)</f>
        <v>5.34</v>
      </c>
      <c r="E1667" s="27" t="str">
        <f>VLOOKUP(A1667,Table7[#All],4,0)</f>
        <v>No</v>
      </c>
      <c r="F1667" s="27" t="str">
        <f>VLOOKUP(A1667,Table7[#All],5,0)</f>
        <v>No</v>
      </c>
      <c r="G1667" s="27" t="str">
        <f>VLOOKUP(A1667,Table7[#All],6,0)</f>
        <v>Yes</v>
      </c>
      <c r="H1667" s="27">
        <f>VLOOKUP(A1667,'Medical Examination'!A1666:M4001,11,0)</f>
        <v>1</v>
      </c>
      <c r="I1667" s="27" t="str">
        <f>VLOOKUP(A1667,'Medical Examination'!A1666:M4001,10,0)</f>
        <v>No</v>
      </c>
      <c r="J1667" s="27" t="str">
        <f>VLOOKUP(A1667,'Medical Examination'!A1666:M4001,12,0)</f>
        <v>Obesity</v>
      </c>
      <c r="K1667" s="27" t="str">
        <f>VLOOKUP(A1667,'Medical Examination'!A1666:M4001,13,0)</f>
        <v>Normal</v>
      </c>
      <c r="L1667" s="27" t="str">
        <f>VLOOKUP(A1667,'Hospitalisation Details'!A496:R2839,17,0)</f>
        <v>10-Jun-1993</v>
      </c>
      <c r="M1667" s="28">
        <f>VLOOKUP(A1667,'Hospitalisation Details'!$A$1:$R$2344,6,0)</f>
        <v>5748.13</v>
      </c>
      <c r="N1667" s="27" t="str">
        <f>VLOOKUP(A1667,'Hospitalisation Details'!$A$1:$R$2344,14,0)</f>
        <v>tier - 2</v>
      </c>
      <c r="O1667" s="27" t="str">
        <f>VLOOKUP(A1667,'Hospitalisation Details'!$A$1:$R$2344,15,0)</f>
        <v>tier - 1</v>
      </c>
      <c r="P1667" s="27" t="str">
        <f>VLOOKUP(A1667,'Hospitalisation Details'!$A$1:$R$2344,16,0)</f>
        <v>R1021</v>
      </c>
      <c r="Q1667" s="38">
        <f>VLOOKUP(A1667,'Hospitalisation Details'!$A$1:$R$2344,18,0)</f>
        <v>29.995142201024553</v>
      </c>
    </row>
    <row r="1668" spans="1:17" x14ac:dyDescent="0.25">
      <c r="A1668" s="27" t="s">
        <v>3334</v>
      </c>
      <c r="B1668" s="27" t="str">
        <f>VLOOKUP(A1668,'Customer Name'!A1667:E4002,4,0)</f>
        <v>Robert</v>
      </c>
      <c r="C1668" s="27">
        <f>VLOOKUP(A1668,Table7[#All],2,0)</f>
        <v>17.7</v>
      </c>
      <c r="D1668" s="27">
        <f>VLOOKUP(A1668,Table7[#All],3,0)</f>
        <v>6.38</v>
      </c>
      <c r="E1668" s="27" t="str">
        <f>VLOOKUP(A1668,Table7[#All],4,0)</f>
        <v>No</v>
      </c>
      <c r="F1668" s="27" t="str">
        <f>VLOOKUP(A1668,Table7[#All],5,0)</f>
        <v>No</v>
      </c>
      <c r="G1668" s="27" t="str">
        <f>VLOOKUP(A1668,Table7[#All],6,0)</f>
        <v>No</v>
      </c>
      <c r="H1668" s="27">
        <f>VLOOKUP(A1668,'Medical Examination'!A1667:M4002,11,0)</f>
        <v>2</v>
      </c>
      <c r="I1668" s="27" t="str">
        <f>VLOOKUP(A1668,'Medical Examination'!A1667:M4002,10,0)</f>
        <v>No</v>
      </c>
      <c r="J1668" s="27" t="str">
        <f>VLOOKUP(A1668,'Medical Examination'!A1667:M4002,12,0)</f>
        <v>Underweight</v>
      </c>
      <c r="K1668" s="27" t="str">
        <f>VLOOKUP(A1668,'Medical Examination'!A1667:M4002,13,0)</f>
        <v>Prediabetes</v>
      </c>
      <c r="L1668" s="27" t="str">
        <f>VLOOKUP(A1668,'Hospitalisation Details'!A497:R2840,17,0)</f>
        <v>21-Aug-1972</v>
      </c>
      <c r="M1668" s="28">
        <f>VLOOKUP(A1668,'Hospitalisation Details'!$A$1:$R$2344,6,0)</f>
        <v>5741.67</v>
      </c>
      <c r="N1668" s="27" t="str">
        <f>VLOOKUP(A1668,'Hospitalisation Details'!$A$1:$R$2344,14,0)</f>
        <v>tier - 2</v>
      </c>
      <c r="O1668" s="27" t="str">
        <f>VLOOKUP(A1668,'Hospitalisation Details'!$A$1:$R$2344,15,0)</f>
        <v>tier - 3</v>
      </c>
      <c r="P1668" s="27" t="str">
        <f>VLOOKUP(A1668,'Hospitalisation Details'!$A$1:$R$2344,16,0)</f>
        <v>R1013</v>
      </c>
      <c r="Q1668" s="38">
        <f>VLOOKUP(A1668,'Hospitalisation Details'!$A$1:$R$2344,18,0)</f>
        <v>50.795345653661876</v>
      </c>
    </row>
    <row r="1669" spans="1:17" x14ac:dyDescent="0.25">
      <c r="A1669" s="27" t="s">
        <v>3336</v>
      </c>
      <c r="B1669" s="27" t="str">
        <f>VLOOKUP(A1669,'Customer Name'!A1668:E4003,4,0)</f>
        <v>Eric R.</v>
      </c>
      <c r="C1669" s="27">
        <f>VLOOKUP(A1669,Table7[#All],2,0)</f>
        <v>34.770000000000003</v>
      </c>
      <c r="D1669" s="27">
        <f>VLOOKUP(A1669,Table7[#All],3,0)</f>
        <v>4.47</v>
      </c>
      <c r="E1669" s="27" t="str">
        <f>VLOOKUP(A1669,Table7[#All],4,0)</f>
        <v>No</v>
      </c>
      <c r="F1669" s="27" t="str">
        <f>VLOOKUP(A1669,Table7[#All],5,0)</f>
        <v>No</v>
      </c>
      <c r="G1669" s="27" t="str">
        <f>VLOOKUP(A1669,Table7[#All],6,0)</f>
        <v>No</v>
      </c>
      <c r="H1669" s="27">
        <f>VLOOKUP(A1669,'Medical Examination'!A1668:M4003,11,0)</f>
        <v>1</v>
      </c>
      <c r="I1669" s="27" t="str">
        <f>VLOOKUP(A1669,'Medical Examination'!A1668:M4003,10,0)</f>
        <v>No</v>
      </c>
      <c r="J1669" s="27" t="str">
        <f>VLOOKUP(A1669,'Medical Examination'!A1668:M4003,12,0)</f>
        <v>Obesity</v>
      </c>
      <c r="K1669" s="27" t="str">
        <f>VLOOKUP(A1669,'Medical Examination'!A1668:M4003,13,0)</f>
        <v>Normal</v>
      </c>
      <c r="L1669" s="27" t="str">
        <f>VLOOKUP(A1669,'Hospitalisation Details'!A498:R2841,17,0)</f>
        <v>19-Oct-1987</v>
      </c>
      <c r="M1669" s="28">
        <f>VLOOKUP(A1669,'Hospitalisation Details'!$A$1:$R$2344,6,0)</f>
        <v>5729.01</v>
      </c>
      <c r="N1669" s="27" t="str">
        <f>VLOOKUP(A1669,'Hospitalisation Details'!$A$1:$R$2344,14,0)</f>
        <v>tier - 1</v>
      </c>
      <c r="O1669" s="27" t="str">
        <f>VLOOKUP(A1669,'Hospitalisation Details'!$A$1:$R$2344,15,0)</f>
        <v>tier - 2</v>
      </c>
      <c r="P1669" s="27" t="str">
        <f>VLOOKUP(A1669,'Hospitalisation Details'!$A$1:$R$2344,16,0)</f>
        <v>R1012</v>
      </c>
      <c r="Q1669" s="38">
        <f>VLOOKUP(A1669,'Hospitalisation Details'!$A$1:$R$2344,18,0)</f>
        <v>35.636525085096935</v>
      </c>
    </row>
    <row r="1670" spans="1:17" x14ac:dyDescent="0.25">
      <c r="A1670" s="27" t="s">
        <v>3338</v>
      </c>
      <c r="B1670" s="27" t="str">
        <f>VLOOKUP(A1670,'Customer Name'!A1669:E4004,4,0)</f>
        <v>Matthew</v>
      </c>
      <c r="C1670" s="27">
        <f>VLOOKUP(A1670,Table7[#All],2,0)</f>
        <v>16.88</v>
      </c>
      <c r="D1670" s="27">
        <f>VLOOKUP(A1670,Table7[#All],3,0)</f>
        <v>9.9600000000000009</v>
      </c>
      <c r="E1670" s="27" t="str">
        <f>VLOOKUP(A1670,Table7[#All],4,0)</f>
        <v>No</v>
      </c>
      <c r="F1670" s="27" t="str">
        <f>VLOOKUP(A1670,Table7[#All],5,0)</f>
        <v>No</v>
      </c>
      <c r="G1670" s="27" t="str">
        <f>VLOOKUP(A1670,Table7[#All],6,0)</f>
        <v>No</v>
      </c>
      <c r="H1670" s="27">
        <f>VLOOKUP(A1670,'Medical Examination'!A1669:M4004,11,0)</f>
        <v>0</v>
      </c>
      <c r="I1670" s="27" t="str">
        <f>VLOOKUP(A1670,'Medical Examination'!A1669:M4004,10,0)</f>
        <v>No</v>
      </c>
      <c r="J1670" s="27" t="str">
        <f>VLOOKUP(A1670,'Medical Examination'!A1669:M4004,12,0)</f>
        <v>Underweight</v>
      </c>
      <c r="K1670" s="27" t="str">
        <f>VLOOKUP(A1670,'Medical Examination'!A1669:M4004,13,0)</f>
        <v>Diabetes</v>
      </c>
      <c r="L1670" s="27" t="str">
        <f>VLOOKUP(A1670,'Hospitalisation Details'!A499:R2842,17,0)</f>
        <v>18-Dec-1971</v>
      </c>
      <c r="M1670" s="28">
        <f>VLOOKUP(A1670,'Hospitalisation Details'!$A$1:$R$2344,6,0)</f>
        <v>5720.38</v>
      </c>
      <c r="N1670" s="27" t="str">
        <f>VLOOKUP(A1670,'Hospitalisation Details'!$A$1:$R$2344,14,0)</f>
        <v>tier - 2</v>
      </c>
      <c r="O1670" s="27" t="str">
        <f>VLOOKUP(A1670,'Hospitalisation Details'!$A$1:$R$2344,15,0)</f>
        <v>tier - 1</v>
      </c>
      <c r="P1670" s="27" t="str">
        <f>VLOOKUP(A1670,'Hospitalisation Details'!$A$1:$R$2344,16,0)</f>
        <v>R1013</v>
      </c>
      <c r="Q1670" s="38">
        <f>VLOOKUP(A1670,'Hospitalisation Details'!$A$1:$R$2344,18,0)</f>
        <v>51.472259530943276</v>
      </c>
    </row>
    <row r="1671" spans="1:17" x14ac:dyDescent="0.25">
      <c r="A1671" s="27" t="s">
        <v>3340</v>
      </c>
      <c r="B1671" s="27" t="str">
        <f>VLOOKUP(A1671,'Customer Name'!A1670:E4005,4,0)</f>
        <v>Bob R</v>
      </c>
      <c r="C1671" s="27">
        <f>VLOOKUP(A1671,Table7[#All],2,0)</f>
        <v>40.26</v>
      </c>
      <c r="D1671" s="27">
        <f>VLOOKUP(A1671,Table7[#All],3,0)</f>
        <v>9.92</v>
      </c>
      <c r="E1671" s="27" t="str">
        <f>VLOOKUP(A1671,Table7[#All],4,0)</f>
        <v>yes</v>
      </c>
      <c r="F1671" s="27" t="str">
        <f>VLOOKUP(A1671,Table7[#All],5,0)</f>
        <v>No</v>
      </c>
      <c r="G1671" s="27" t="str">
        <f>VLOOKUP(A1671,Table7[#All],6,0)</f>
        <v>No</v>
      </c>
      <c r="H1671" s="27">
        <f>VLOOKUP(A1671,'Medical Examination'!A1670:M4005,11,0)</f>
        <v>0</v>
      </c>
      <c r="I1671" s="27" t="str">
        <f>VLOOKUP(A1671,'Medical Examination'!A1670:M4005,10,0)</f>
        <v>No</v>
      </c>
      <c r="J1671" s="27" t="str">
        <f>VLOOKUP(A1671,'Medical Examination'!A1670:M4005,12,0)</f>
        <v>Obesity</v>
      </c>
      <c r="K1671" s="27" t="str">
        <f>VLOOKUP(A1671,'Medical Examination'!A1670:M4005,13,0)</f>
        <v>Diabetes</v>
      </c>
      <c r="L1671" s="27" t="str">
        <f>VLOOKUP(A1671,'Hospitalisation Details'!A500:R2843,17,0)</f>
        <v>30-Aug-1981</v>
      </c>
      <c r="M1671" s="28">
        <f>VLOOKUP(A1671,'Hospitalisation Details'!$A$1:$R$2344,6,0)</f>
        <v>5709.16</v>
      </c>
      <c r="N1671" s="27" t="str">
        <f>VLOOKUP(A1671,'Hospitalisation Details'!$A$1:$R$2344,14,0)</f>
        <v>tier - 3</v>
      </c>
      <c r="O1671" s="27" t="str">
        <f>VLOOKUP(A1671,'Hospitalisation Details'!$A$1:$R$2344,15,0)</f>
        <v>tier - 3</v>
      </c>
      <c r="P1671" s="27" t="str">
        <f>VLOOKUP(A1671,'Hospitalisation Details'!$A$1:$R$2344,16,0)</f>
        <v>R1013</v>
      </c>
      <c r="Q1671" s="38">
        <f>VLOOKUP(A1671,'Hospitalisation Details'!$A$1:$R$2344,18,0)</f>
        <v>41.773384272524673</v>
      </c>
    </row>
    <row r="1672" spans="1:17" x14ac:dyDescent="0.25">
      <c r="A1672" s="27" t="s">
        <v>3342</v>
      </c>
      <c r="B1672" s="27" t="str">
        <f>VLOOKUP(A1672,'Customer Name'!A1671:E4006,4,0)</f>
        <v>Stephanie J.</v>
      </c>
      <c r="C1672" s="27">
        <f>VLOOKUP(A1672,Table7[#All],2,0)</f>
        <v>25.6</v>
      </c>
      <c r="D1672" s="27">
        <f>VLOOKUP(A1672,Table7[#All],3,0)</f>
        <v>6.03</v>
      </c>
      <c r="E1672" s="27" t="str">
        <f>VLOOKUP(A1672,Table7[#All],4,0)</f>
        <v>No</v>
      </c>
      <c r="F1672" s="27" t="str">
        <f>VLOOKUP(A1672,Table7[#All],5,0)</f>
        <v>No</v>
      </c>
      <c r="G1672" s="27" t="str">
        <f>VLOOKUP(A1672,Table7[#All],6,0)</f>
        <v>Yes</v>
      </c>
      <c r="H1672" s="27">
        <f>VLOOKUP(A1672,'Medical Examination'!A1671:M4006,11,0)</f>
        <v>1</v>
      </c>
      <c r="I1672" s="27" t="str">
        <f>VLOOKUP(A1672,'Medical Examination'!A1671:M4006,10,0)</f>
        <v>No</v>
      </c>
      <c r="J1672" s="27" t="str">
        <f>VLOOKUP(A1672,'Medical Examination'!A1671:M4006,12,0)</f>
        <v>Overweight</v>
      </c>
      <c r="K1672" s="27" t="str">
        <f>VLOOKUP(A1672,'Medical Examination'!A1671:M4006,13,0)</f>
        <v>Prediabetes</v>
      </c>
      <c r="L1672" s="27" t="str">
        <f>VLOOKUP(A1672,'Hospitalisation Details'!A501:R2844,17,0)</f>
        <v>3-Nov-1993</v>
      </c>
      <c r="M1672" s="28">
        <f>VLOOKUP(A1672,'Hospitalisation Details'!$A$1:$R$2344,6,0)</f>
        <v>5708.87</v>
      </c>
      <c r="N1672" s="27" t="str">
        <f>VLOOKUP(A1672,'Hospitalisation Details'!$A$1:$R$2344,14,0)</f>
        <v>tier - 2</v>
      </c>
      <c r="O1672" s="27" t="str">
        <f>VLOOKUP(A1672,'Hospitalisation Details'!$A$1:$R$2344,15,0)</f>
        <v>tier - 1</v>
      </c>
      <c r="P1672" s="27" t="str">
        <f>VLOOKUP(A1672,'Hospitalisation Details'!$A$1:$R$2344,16,0)</f>
        <v>R1011</v>
      </c>
      <c r="Q1672" s="38">
        <f>VLOOKUP(A1672,'Hospitalisation Details'!$A$1:$R$2344,18,0)</f>
        <v>29.595389507154213</v>
      </c>
    </row>
    <row r="1673" spans="1:17" x14ac:dyDescent="0.25">
      <c r="A1673" s="27" t="s">
        <v>3344</v>
      </c>
      <c r="B1673" s="27" t="str">
        <f>VLOOKUP(A1673,'Customer Name'!A1672:E4007,4,0)</f>
        <v>Jake</v>
      </c>
      <c r="C1673" s="27">
        <f>VLOOKUP(A1673,Table7[#All],2,0)</f>
        <v>33.549999999999997</v>
      </c>
      <c r="D1673" s="27">
        <f>VLOOKUP(A1673,Table7[#All],3,0)</f>
        <v>10.9</v>
      </c>
      <c r="E1673" s="27" t="str">
        <f>VLOOKUP(A1673,Table7[#All],4,0)</f>
        <v>yes</v>
      </c>
      <c r="F1673" s="27" t="str">
        <f>VLOOKUP(A1673,Table7[#All],5,0)</f>
        <v>No</v>
      </c>
      <c r="G1673" s="27" t="str">
        <f>VLOOKUP(A1673,Table7[#All],6,0)</f>
        <v>No</v>
      </c>
      <c r="H1673" s="27">
        <f>VLOOKUP(A1673,'Medical Examination'!A1672:M4007,11,0)</f>
        <v>0</v>
      </c>
      <c r="I1673" s="27" t="str">
        <f>VLOOKUP(A1673,'Medical Examination'!A1672:M4007,10,0)</f>
        <v>No</v>
      </c>
      <c r="J1673" s="27" t="str">
        <f>VLOOKUP(A1673,'Medical Examination'!A1672:M4007,12,0)</f>
        <v>Obesity</v>
      </c>
      <c r="K1673" s="27" t="str">
        <f>VLOOKUP(A1673,'Medical Examination'!A1672:M4007,13,0)</f>
        <v>Diabetes</v>
      </c>
      <c r="L1673" s="27" t="str">
        <f>VLOOKUP(A1673,'Hospitalisation Details'!A502:R2845,17,0)</f>
        <v>15-Jun-1981</v>
      </c>
      <c r="M1673" s="28">
        <f>VLOOKUP(A1673,'Hospitalisation Details'!$A$1:$R$2344,6,0)</f>
        <v>5699.84</v>
      </c>
      <c r="N1673" s="27" t="str">
        <f>VLOOKUP(A1673,'Hospitalisation Details'!$A$1:$R$2344,14,0)</f>
        <v>tier - 2</v>
      </c>
      <c r="O1673" s="27" t="str">
        <f>VLOOKUP(A1673,'Hospitalisation Details'!$A$1:$R$2344,15,0)</f>
        <v>tier - 3</v>
      </c>
      <c r="P1673" s="27" t="str">
        <f>VLOOKUP(A1673,'Hospitalisation Details'!$A$1:$R$2344,16,0)</f>
        <v>R1013</v>
      </c>
      <c r="Q1673" s="38">
        <f>VLOOKUP(A1673,'Hospitalisation Details'!$A$1:$R$2344,18,0)</f>
        <v>41.981470869149952</v>
      </c>
    </row>
    <row r="1674" spans="1:17" x14ac:dyDescent="0.25">
      <c r="A1674" s="27" t="s">
        <v>3346</v>
      </c>
      <c r="B1674" s="27" t="str">
        <f>VLOOKUP(A1674,'Customer Name'!A1673:E4008,4,0)</f>
        <v>Alison L.</v>
      </c>
      <c r="C1674" s="27">
        <f>VLOOKUP(A1674,Table7[#All],2,0)</f>
        <v>16.690000000000001</v>
      </c>
      <c r="D1674" s="27">
        <f>VLOOKUP(A1674,Table7[#All],3,0)</f>
        <v>10.66</v>
      </c>
      <c r="E1674" s="27" t="str">
        <f>VLOOKUP(A1674,Table7[#All],4,0)</f>
        <v>No</v>
      </c>
      <c r="F1674" s="27" t="str">
        <f>VLOOKUP(A1674,Table7[#All],5,0)</f>
        <v>No</v>
      </c>
      <c r="G1674" s="27" t="str">
        <f>VLOOKUP(A1674,Table7[#All],6,0)</f>
        <v>No</v>
      </c>
      <c r="H1674" s="27">
        <f>VLOOKUP(A1674,'Medical Examination'!A1673:M4008,11,0)</f>
        <v>0</v>
      </c>
      <c r="I1674" s="27" t="str">
        <f>VLOOKUP(A1674,'Medical Examination'!A1673:M4008,10,0)</f>
        <v>No</v>
      </c>
      <c r="J1674" s="27" t="str">
        <f>VLOOKUP(A1674,'Medical Examination'!A1673:M4008,12,0)</f>
        <v>Underweight</v>
      </c>
      <c r="K1674" s="27" t="str">
        <f>VLOOKUP(A1674,'Medical Examination'!A1673:M4008,13,0)</f>
        <v>Diabetes</v>
      </c>
      <c r="L1674" s="27" t="str">
        <f>VLOOKUP(A1674,'Hospitalisation Details'!A503:R2846,17,0)</f>
        <v>6-Jul-1974</v>
      </c>
      <c r="M1674" s="28">
        <f>VLOOKUP(A1674,'Hospitalisation Details'!$A$1:$R$2344,6,0)</f>
        <v>5698.74</v>
      </c>
      <c r="N1674" s="27" t="str">
        <f>VLOOKUP(A1674,'Hospitalisation Details'!$A$1:$R$2344,14,0)</f>
        <v>tier - 2</v>
      </c>
      <c r="O1674" s="27" t="str">
        <f>VLOOKUP(A1674,'Hospitalisation Details'!$A$1:$R$2344,15,0)</f>
        <v>tier - 2</v>
      </c>
      <c r="P1674" s="27" t="str">
        <f>VLOOKUP(A1674,'Hospitalisation Details'!$A$1:$R$2344,16,0)</f>
        <v>R1012</v>
      </c>
      <c r="Q1674" s="38">
        <f>VLOOKUP(A1674,'Hospitalisation Details'!$A$1:$R$2344,18,0)</f>
        <v>48.923995181250682</v>
      </c>
    </row>
    <row r="1675" spans="1:17" x14ac:dyDescent="0.25">
      <c r="A1675" s="27" t="s">
        <v>3348</v>
      </c>
      <c r="B1675" s="27" t="str">
        <f>VLOOKUP(A1675,'Customer Name'!A1674:E4009,4,0)</f>
        <v>Lindsay M</v>
      </c>
      <c r="C1675" s="27">
        <f>VLOOKUP(A1675,Table7[#All],2,0)</f>
        <v>19.95</v>
      </c>
      <c r="D1675" s="27">
        <f>VLOOKUP(A1675,Table7[#All],3,0)</f>
        <v>4.05</v>
      </c>
      <c r="E1675" s="27" t="str">
        <f>VLOOKUP(A1675,Table7[#All],4,0)</f>
        <v>No</v>
      </c>
      <c r="F1675" s="27" t="str">
        <f>VLOOKUP(A1675,Table7[#All],5,0)</f>
        <v>No</v>
      </c>
      <c r="G1675" s="27" t="str">
        <f>VLOOKUP(A1675,Table7[#All],6,0)</f>
        <v>No</v>
      </c>
      <c r="H1675" s="27">
        <f>VLOOKUP(A1675,'Medical Examination'!A1674:M4009,11,0)</f>
        <v>1</v>
      </c>
      <c r="I1675" s="27" t="str">
        <f>VLOOKUP(A1675,'Medical Examination'!A1674:M4009,10,0)</f>
        <v>No</v>
      </c>
      <c r="J1675" s="27" t="str">
        <f>VLOOKUP(A1675,'Medical Examination'!A1674:M4009,12,0)</f>
        <v>Normal Weight</v>
      </c>
      <c r="K1675" s="27" t="str">
        <f>VLOOKUP(A1675,'Medical Examination'!A1674:M4009,13,0)</f>
        <v>Normal</v>
      </c>
      <c r="L1675" s="27" t="str">
        <f>VLOOKUP(A1675,'Hospitalisation Details'!A504:R2847,17,0)</f>
        <v>3-Nov-1992</v>
      </c>
      <c r="M1675" s="28">
        <f>VLOOKUP(A1675,'Hospitalisation Details'!$A$1:$R$2344,6,0)</f>
        <v>5693.43</v>
      </c>
      <c r="N1675" s="27" t="str">
        <f>VLOOKUP(A1675,'Hospitalisation Details'!$A$1:$R$2344,14,0)</f>
        <v>tier - 2</v>
      </c>
      <c r="O1675" s="27" t="str">
        <f>VLOOKUP(A1675,'Hospitalisation Details'!$A$1:$R$2344,15,0)</f>
        <v>tier - 3</v>
      </c>
      <c r="P1675" s="27" t="str">
        <f>VLOOKUP(A1675,'Hospitalisation Details'!$A$1:$R$2344,16,0)</f>
        <v>R1012</v>
      </c>
      <c r="Q1675" s="38">
        <f>VLOOKUP(A1675,'Hospitalisation Details'!$A$1:$R$2344,18,0)</f>
        <v>30.592744695414101</v>
      </c>
    </row>
    <row r="1676" spans="1:17" x14ac:dyDescent="0.25">
      <c r="A1676" s="27" t="s">
        <v>3350</v>
      </c>
      <c r="B1676" s="27" t="str">
        <f>VLOOKUP(A1676,'Customer Name'!A1675:E4010,4,0)</f>
        <v>Guillaume</v>
      </c>
      <c r="C1676" s="27">
        <f>VLOOKUP(A1676,Table7[#All],2,0)</f>
        <v>17.55</v>
      </c>
      <c r="D1676" s="27">
        <f>VLOOKUP(A1676,Table7[#All],3,0)</f>
        <v>4.2300000000000004</v>
      </c>
      <c r="E1676" s="27" t="str">
        <f>VLOOKUP(A1676,Table7[#All],4,0)</f>
        <v>No</v>
      </c>
      <c r="F1676" s="27" t="str">
        <f>VLOOKUP(A1676,Table7[#All],5,0)</f>
        <v>No</v>
      </c>
      <c r="G1676" s="27" t="str">
        <f>VLOOKUP(A1676,Table7[#All],6,0)</f>
        <v>No</v>
      </c>
      <c r="H1676" s="27">
        <f>VLOOKUP(A1676,'Medical Examination'!A1675:M4010,11,0)</f>
        <v>2</v>
      </c>
      <c r="I1676" s="27" t="str">
        <f>VLOOKUP(A1676,'Medical Examination'!A1675:M4010,10,0)</f>
        <v>No</v>
      </c>
      <c r="J1676" s="27" t="str">
        <f>VLOOKUP(A1676,'Medical Examination'!A1675:M4010,12,0)</f>
        <v>Underweight</v>
      </c>
      <c r="K1676" s="27" t="str">
        <f>VLOOKUP(A1676,'Medical Examination'!A1675:M4010,13,0)</f>
        <v>Normal</v>
      </c>
      <c r="L1676" s="27" t="str">
        <f>VLOOKUP(A1676,'Hospitalisation Details'!A505:R2848,17,0)</f>
        <v>28-Oct-1972</v>
      </c>
      <c r="M1676" s="28">
        <f>VLOOKUP(A1676,'Hospitalisation Details'!$A$1:$R$2344,6,0)</f>
        <v>5690.79</v>
      </c>
      <c r="N1676" s="27" t="str">
        <f>VLOOKUP(A1676,'Hospitalisation Details'!$A$1:$R$2344,14,0)</f>
        <v>tier - 2</v>
      </c>
      <c r="O1676" s="27" t="str">
        <f>VLOOKUP(A1676,'Hospitalisation Details'!$A$1:$R$2344,15,0)</f>
        <v>tier - 1</v>
      </c>
      <c r="P1676" s="27" t="str">
        <f>VLOOKUP(A1676,'Hospitalisation Details'!$A$1:$R$2344,16,0)</f>
        <v>R1013</v>
      </c>
      <c r="Q1676" s="38">
        <f>VLOOKUP(A1676,'Hospitalisation Details'!$A$1:$R$2344,18,0)</f>
        <v>50.609171800136892</v>
      </c>
    </row>
    <row r="1677" spans="1:17" x14ac:dyDescent="0.25">
      <c r="A1677" s="27" t="s">
        <v>3352</v>
      </c>
      <c r="B1677" s="27" t="str">
        <f>VLOOKUP(A1677,'Customer Name'!A1676:E4011,4,0)</f>
        <v>Kaylee</v>
      </c>
      <c r="C1677" s="27">
        <f>VLOOKUP(A1677,Table7[#All],2,0)</f>
        <v>22.01</v>
      </c>
      <c r="D1677" s="27">
        <f>VLOOKUP(A1677,Table7[#All],3,0)</f>
        <v>5.01</v>
      </c>
      <c r="E1677" s="27" t="str">
        <f>VLOOKUP(A1677,Table7[#All],4,0)</f>
        <v>No</v>
      </c>
      <c r="F1677" s="27" t="str">
        <f>VLOOKUP(A1677,Table7[#All],5,0)</f>
        <v>No</v>
      </c>
      <c r="G1677" s="27" t="str">
        <f>VLOOKUP(A1677,Table7[#All],6,0)</f>
        <v>No</v>
      </c>
      <c r="H1677" s="27">
        <f>VLOOKUP(A1677,'Medical Examination'!A1676:M4011,11,0)</f>
        <v>1</v>
      </c>
      <c r="I1677" s="27" t="str">
        <f>VLOOKUP(A1677,'Medical Examination'!A1676:M4011,10,0)</f>
        <v>No</v>
      </c>
      <c r="J1677" s="27" t="str">
        <f>VLOOKUP(A1677,'Medical Examination'!A1676:M4011,12,0)</f>
        <v>Normal Weight</v>
      </c>
      <c r="K1677" s="27" t="str">
        <f>VLOOKUP(A1677,'Medical Examination'!A1676:M4011,13,0)</f>
        <v>Normal</v>
      </c>
      <c r="L1677" s="27" t="str">
        <f>VLOOKUP(A1677,'Hospitalisation Details'!A506:R2849,17,0)</f>
        <v>12-Aug-1984</v>
      </c>
      <c r="M1677" s="28">
        <f>VLOOKUP(A1677,'Hospitalisation Details'!$A$1:$R$2344,6,0)</f>
        <v>5679.13</v>
      </c>
      <c r="N1677" s="27" t="str">
        <f>VLOOKUP(A1677,'Hospitalisation Details'!$A$1:$R$2344,14,0)</f>
        <v>tier - 2</v>
      </c>
      <c r="O1677" s="27" t="str">
        <f>VLOOKUP(A1677,'Hospitalisation Details'!$A$1:$R$2344,15,0)</f>
        <v>tier - 2</v>
      </c>
      <c r="P1677" s="27" t="str">
        <f>VLOOKUP(A1677,'Hospitalisation Details'!$A$1:$R$2344,16,0)</f>
        <v>R1013</v>
      </c>
      <c r="Q1677" s="38">
        <f>VLOOKUP(A1677,'Hospitalisation Details'!$A$1:$R$2344,18,0)</f>
        <v>38.819986310746067</v>
      </c>
    </row>
    <row r="1678" spans="1:17" x14ac:dyDescent="0.25">
      <c r="A1678" s="27" t="s">
        <v>3354</v>
      </c>
      <c r="B1678" s="27" t="str">
        <f>VLOOKUP(A1678,'Customer Name'!A1677:E4012,4,0)</f>
        <v>Theresa</v>
      </c>
      <c r="C1678" s="27">
        <f>VLOOKUP(A1678,Table7[#All],2,0)</f>
        <v>41.8</v>
      </c>
      <c r="D1678" s="27">
        <f>VLOOKUP(A1678,Table7[#All],3,0)</f>
        <v>5.82</v>
      </c>
      <c r="E1678" s="27" t="str">
        <f>VLOOKUP(A1678,Table7[#All],4,0)</f>
        <v>yes</v>
      </c>
      <c r="F1678" s="27" t="str">
        <f>VLOOKUP(A1678,Table7[#All],5,0)</f>
        <v>No</v>
      </c>
      <c r="G1678" s="27" t="str">
        <f>VLOOKUP(A1678,Table7[#All],6,0)</f>
        <v>Yes</v>
      </c>
      <c r="H1678" s="27">
        <f>VLOOKUP(A1678,'Medical Examination'!A1677:M4012,11,0)</f>
        <v>1</v>
      </c>
      <c r="I1678" s="27" t="str">
        <f>VLOOKUP(A1678,'Medical Examination'!A1677:M4012,10,0)</f>
        <v>No</v>
      </c>
      <c r="J1678" s="27" t="str">
        <f>VLOOKUP(A1678,'Medical Examination'!A1677:M4012,12,0)</f>
        <v>Obesity</v>
      </c>
      <c r="K1678" s="27" t="str">
        <f>VLOOKUP(A1678,'Medical Examination'!A1677:M4012,13,0)</f>
        <v>Prediabetes</v>
      </c>
      <c r="L1678" s="27" t="str">
        <f>VLOOKUP(A1678,'Hospitalisation Details'!A507:R2850,17,0)</f>
        <v>3-Sep-1983</v>
      </c>
      <c r="M1678" s="28">
        <f>VLOOKUP(A1678,'Hospitalisation Details'!$A$1:$R$2344,6,0)</f>
        <v>5662.23</v>
      </c>
      <c r="N1678" s="27" t="str">
        <f>VLOOKUP(A1678,'Hospitalisation Details'!$A$1:$R$2344,14,0)</f>
        <v>tier - 2</v>
      </c>
      <c r="O1678" s="27" t="str">
        <f>VLOOKUP(A1678,'Hospitalisation Details'!$A$1:$R$2344,15,0)</f>
        <v>tier - 1</v>
      </c>
      <c r="P1678" s="27" t="str">
        <f>VLOOKUP(A1678,'Hospitalisation Details'!$A$1:$R$2344,16,0)</f>
        <v>R1013</v>
      </c>
      <c r="Q1678" s="38">
        <f>VLOOKUP(A1678,'Hospitalisation Details'!$A$1:$R$2344,18,0)</f>
        <v>39.762470784641067</v>
      </c>
    </row>
    <row r="1679" spans="1:17" x14ac:dyDescent="0.25">
      <c r="A1679" s="27" t="s">
        <v>3356</v>
      </c>
      <c r="B1679" s="27" t="str">
        <f>VLOOKUP(A1679,'Customer Name'!A1678:E4013,4,0)</f>
        <v>Travis G.</v>
      </c>
      <c r="C1679" s="27">
        <f>VLOOKUP(A1679,Table7[#All],2,0)</f>
        <v>19.170000000000002</v>
      </c>
      <c r="D1679" s="27">
        <f>VLOOKUP(A1679,Table7[#All],3,0)</f>
        <v>7.94</v>
      </c>
      <c r="E1679" s="27" t="str">
        <f>VLOOKUP(A1679,Table7[#All],4,0)</f>
        <v>No</v>
      </c>
      <c r="F1679" s="27" t="str">
        <f>VLOOKUP(A1679,Table7[#All],5,0)</f>
        <v>No</v>
      </c>
      <c r="G1679" s="27" t="str">
        <f>VLOOKUP(A1679,Table7[#All],6,0)</f>
        <v>No</v>
      </c>
      <c r="H1679" s="27">
        <f>VLOOKUP(A1679,'Medical Examination'!A1678:M4013,11,0)</f>
        <v>0</v>
      </c>
      <c r="I1679" s="27" t="str">
        <f>VLOOKUP(A1679,'Medical Examination'!A1678:M4013,10,0)</f>
        <v>No</v>
      </c>
      <c r="J1679" s="27" t="str">
        <f>VLOOKUP(A1679,'Medical Examination'!A1678:M4013,12,0)</f>
        <v>Normal Weight</v>
      </c>
      <c r="K1679" s="27" t="str">
        <f>VLOOKUP(A1679,'Medical Examination'!A1678:M4013,13,0)</f>
        <v>Diabetes</v>
      </c>
      <c r="L1679" s="27" t="str">
        <f>VLOOKUP(A1679,'Hospitalisation Details'!A508:R2851,17,0)</f>
        <v>27-Sep-1978</v>
      </c>
      <c r="M1679" s="28">
        <f>VLOOKUP(A1679,'Hospitalisation Details'!$A$1:$R$2344,6,0)</f>
        <v>5650.14</v>
      </c>
      <c r="N1679" s="27" t="str">
        <f>VLOOKUP(A1679,'Hospitalisation Details'!$A$1:$R$2344,14,0)</f>
        <v>tier - 2</v>
      </c>
      <c r="O1679" s="27" t="str">
        <f>VLOOKUP(A1679,'Hospitalisation Details'!$A$1:$R$2344,15,0)</f>
        <v>tier - 1</v>
      </c>
      <c r="P1679" s="27" t="str">
        <f>VLOOKUP(A1679,'Hospitalisation Details'!$A$1:$R$2344,16,0)</f>
        <v>R1013</v>
      </c>
      <c r="Q1679" s="38">
        <f>VLOOKUP(A1679,'Hospitalisation Details'!$A$1:$R$2344,18,0)</f>
        <v>44.696744241414201</v>
      </c>
    </row>
    <row r="1680" spans="1:17" x14ac:dyDescent="0.25">
      <c r="A1680" s="27" t="s">
        <v>3358</v>
      </c>
      <c r="B1680" s="27" t="str">
        <f>VLOOKUP(A1680,'Customer Name'!A1679:E4014,4,0)</f>
        <v>Emma L.</v>
      </c>
      <c r="C1680" s="27">
        <f>VLOOKUP(A1680,Table7[#All],2,0)</f>
        <v>32.799999999999997</v>
      </c>
      <c r="D1680" s="27">
        <f>VLOOKUP(A1680,Table7[#All],3,0)</f>
        <v>6.16</v>
      </c>
      <c r="E1680" s="27" t="str">
        <f>VLOOKUP(A1680,Table7[#All],4,0)</f>
        <v>yes</v>
      </c>
      <c r="F1680" s="27" t="str">
        <f>VLOOKUP(A1680,Table7[#All],5,0)</f>
        <v>No</v>
      </c>
      <c r="G1680" s="27" t="str">
        <f>VLOOKUP(A1680,Table7[#All],6,0)</f>
        <v>Yes</v>
      </c>
      <c r="H1680" s="27">
        <f>VLOOKUP(A1680,'Medical Examination'!A1679:M4014,11,0)</f>
        <v>1</v>
      </c>
      <c r="I1680" s="27" t="str">
        <f>VLOOKUP(A1680,'Medical Examination'!A1679:M4014,10,0)</f>
        <v>No</v>
      </c>
      <c r="J1680" s="27" t="str">
        <f>VLOOKUP(A1680,'Medical Examination'!A1679:M4014,12,0)</f>
        <v>Obesity</v>
      </c>
      <c r="K1680" s="27" t="str">
        <f>VLOOKUP(A1680,'Medical Examination'!A1679:M4014,13,0)</f>
        <v>Prediabetes</v>
      </c>
      <c r="L1680" s="27" t="str">
        <f>VLOOKUP(A1680,'Hospitalisation Details'!A509:R2852,17,0)</f>
        <v>8-Jun-1983</v>
      </c>
      <c r="M1680" s="28">
        <f>VLOOKUP(A1680,'Hospitalisation Details'!$A$1:$R$2344,6,0)</f>
        <v>5649.72</v>
      </c>
      <c r="N1680" s="27" t="str">
        <f>VLOOKUP(A1680,'Hospitalisation Details'!$A$1:$R$2344,14,0)</f>
        <v>tier - 2</v>
      </c>
      <c r="O1680" s="27" t="str">
        <f>VLOOKUP(A1680,'Hospitalisation Details'!$A$1:$R$2344,15,0)</f>
        <v>tier - 3</v>
      </c>
      <c r="P1680" s="27" t="str">
        <f>VLOOKUP(A1680,'Hospitalisation Details'!$A$1:$R$2344,16,0)</f>
        <v>R1011</v>
      </c>
      <c r="Q1680" s="38">
        <f>VLOOKUP(A1680,'Hospitalisation Details'!$A$1:$R$2344,18,0)</f>
        <v>40.000667779632721</v>
      </c>
    </row>
    <row r="1681" spans="1:17" x14ac:dyDescent="0.25">
      <c r="A1681" s="27" t="s">
        <v>3360</v>
      </c>
      <c r="B1681" s="27" t="str">
        <f>VLOOKUP(A1681,'Customer Name'!A1680:E4015,4,0)</f>
        <v>Linda</v>
      </c>
      <c r="C1681" s="27">
        <f>VLOOKUP(A1681,Table7[#All],2,0)</f>
        <v>35.814999999999998</v>
      </c>
      <c r="D1681" s="27">
        <f>VLOOKUP(A1681,Table7[#All],3,0)</f>
        <v>4.1500000000000004</v>
      </c>
      <c r="E1681" s="27" t="str">
        <f>VLOOKUP(A1681,Table7[#All],4,0)</f>
        <v>No</v>
      </c>
      <c r="F1681" s="27" t="str">
        <f>VLOOKUP(A1681,Table7[#All],5,0)</f>
        <v>No</v>
      </c>
      <c r="G1681" s="27" t="str">
        <f>VLOOKUP(A1681,Table7[#All],6,0)</f>
        <v>No</v>
      </c>
      <c r="H1681" s="27">
        <f>VLOOKUP(A1681,'Medical Examination'!A1680:M4015,11,0)</f>
        <v>1</v>
      </c>
      <c r="I1681" s="27" t="str">
        <f>VLOOKUP(A1681,'Medical Examination'!A1680:M4015,10,0)</f>
        <v>No</v>
      </c>
      <c r="J1681" s="27" t="str">
        <f>VLOOKUP(A1681,'Medical Examination'!A1680:M4015,12,0)</f>
        <v>Obesity</v>
      </c>
      <c r="K1681" s="27" t="str">
        <f>VLOOKUP(A1681,'Medical Examination'!A1680:M4015,13,0)</f>
        <v>Normal</v>
      </c>
      <c r="L1681" s="27" t="str">
        <f>VLOOKUP(A1681,'Hospitalisation Details'!A510:R2853,17,0)</f>
        <v>9-Dec-1987</v>
      </c>
      <c r="M1681" s="28">
        <f>VLOOKUP(A1681,'Hospitalisation Details'!$A$1:$R$2344,6,0)</f>
        <v>5630.46</v>
      </c>
      <c r="N1681" s="27" t="str">
        <f>VLOOKUP(A1681,'Hospitalisation Details'!$A$1:$R$2344,14,0)</f>
        <v>tier - 2</v>
      </c>
      <c r="O1681" s="27" t="str">
        <f>VLOOKUP(A1681,'Hospitalisation Details'!$A$1:$R$2344,15,0)</f>
        <v>tier - 3</v>
      </c>
      <c r="P1681" s="27" t="str">
        <f>VLOOKUP(A1681,'Hospitalisation Details'!$A$1:$R$2344,16,0)</f>
        <v>R1012</v>
      </c>
      <c r="Q1681" s="38">
        <f>VLOOKUP(A1681,'Hospitalisation Details'!$A$1:$R$2344,18,0)</f>
        <v>35.496892111883973</v>
      </c>
    </row>
    <row r="1682" spans="1:17" x14ac:dyDescent="0.25">
      <c r="A1682" s="27" t="s">
        <v>3362</v>
      </c>
      <c r="B1682" s="27" t="str">
        <f>VLOOKUP(A1682,'Customer Name'!A1681:E4016,4,0)</f>
        <v>Owen R</v>
      </c>
      <c r="C1682" s="27">
        <f>VLOOKUP(A1682,Table7[#All],2,0)</f>
        <v>24.3</v>
      </c>
      <c r="D1682" s="27">
        <f>VLOOKUP(A1682,Table7[#All],3,0)</f>
        <v>6.23</v>
      </c>
      <c r="E1682" s="27" t="str">
        <f>VLOOKUP(A1682,Table7[#All],4,0)</f>
        <v>No</v>
      </c>
      <c r="F1682" s="27" t="str">
        <f>VLOOKUP(A1682,Table7[#All],5,0)</f>
        <v>No</v>
      </c>
      <c r="G1682" s="27" t="str">
        <f>VLOOKUP(A1682,Table7[#All],6,0)</f>
        <v>No</v>
      </c>
      <c r="H1682" s="27">
        <f>VLOOKUP(A1682,'Medical Examination'!A1681:M4016,11,0)</f>
        <v>0</v>
      </c>
      <c r="I1682" s="27" t="str">
        <f>VLOOKUP(A1682,'Medical Examination'!A1681:M4016,10,0)</f>
        <v>No</v>
      </c>
      <c r="J1682" s="27" t="str">
        <f>VLOOKUP(A1682,'Medical Examination'!A1681:M4016,12,0)</f>
        <v>Normal Weight</v>
      </c>
      <c r="K1682" s="27" t="str">
        <f>VLOOKUP(A1682,'Medical Examination'!A1681:M4016,13,0)</f>
        <v>Prediabetes</v>
      </c>
      <c r="L1682" s="27" t="str">
        <f>VLOOKUP(A1682,'Hospitalisation Details'!A511:R2854,17,0)</f>
        <v>15-Nov-1994</v>
      </c>
      <c r="M1682" s="28">
        <f>VLOOKUP(A1682,'Hospitalisation Details'!$A$1:$R$2344,6,0)</f>
        <v>5615.37</v>
      </c>
      <c r="N1682" s="27" t="str">
        <f>VLOOKUP(A1682,'Hospitalisation Details'!$A$1:$R$2344,14,0)</f>
        <v>tier - 2</v>
      </c>
      <c r="O1682" s="27" t="str">
        <f>VLOOKUP(A1682,'Hospitalisation Details'!$A$1:$R$2344,15,0)</f>
        <v>tier - 3</v>
      </c>
      <c r="P1682" s="27" t="str">
        <f>VLOOKUP(A1682,'Hospitalisation Details'!$A$1:$R$2344,16,0)</f>
        <v>R1011</v>
      </c>
      <c r="Q1682" s="38">
        <f>VLOOKUP(A1682,'Hospitalisation Details'!$A$1:$R$2344,18,0)</f>
        <v>28.562562745276992</v>
      </c>
    </row>
    <row r="1683" spans="1:17" x14ac:dyDescent="0.25">
      <c r="A1683" s="27" t="s">
        <v>3364</v>
      </c>
      <c r="B1683" s="27" t="str">
        <f>VLOOKUP(A1683,'Customer Name'!A1682:E4017,4,0)</f>
        <v>Jacob</v>
      </c>
      <c r="C1683" s="27">
        <f>VLOOKUP(A1683,Table7[#All],2,0)</f>
        <v>19.059999999999999</v>
      </c>
      <c r="D1683" s="27">
        <f>VLOOKUP(A1683,Table7[#All],3,0)</f>
        <v>7.41</v>
      </c>
      <c r="E1683" s="27" t="str">
        <f>VLOOKUP(A1683,Table7[#All],4,0)</f>
        <v>No</v>
      </c>
      <c r="F1683" s="27" t="str">
        <f>VLOOKUP(A1683,Table7[#All],5,0)</f>
        <v>No</v>
      </c>
      <c r="G1683" s="27" t="str">
        <f>VLOOKUP(A1683,Table7[#All],6,0)</f>
        <v>No</v>
      </c>
      <c r="H1683" s="27">
        <f>VLOOKUP(A1683,'Medical Examination'!A1682:M4017,11,0)</f>
        <v>0</v>
      </c>
      <c r="I1683" s="27" t="str">
        <f>VLOOKUP(A1683,'Medical Examination'!A1682:M4017,10,0)</f>
        <v>No</v>
      </c>
      <c r="J1683" s="27" t="str">
        <f>VLOOKUP(A1683,'Medical Examination'!A1682:M4017,12,0)</f>
        <v>Normal Weight</v>
      </c>
      <c r="K1683" s="27" t="str">
        <f>VLOOKUP(A1683,'Medical Examination'!A1682:M4017,13,0)</f>
        <v>Diabetes</v>
      </c>
      <c r="L1683" s="27" t="str">
        <f>VLOOKUP(A1683,'Hospitalisation Details'!A512:R2855,17,0)</f>
        <v>11-Sep-1978</v>
      </c>
      <c r="M1683" s="28">
        <f>VLOOKUP(A1683,'Hospitalisation Details'!$A$1:$R$2344,6,0)</f>
        <v>5612.83</v>
      </c>
      <c r="N1683" s="27" t="str">
        <f>VLOOKUP(A1683,'Hospitalisation Details'!$A$1:$R$2344,14,0)</f>
        <v>tier - 2</v>
      </c>
      <c r="O1683" s="27" t="str">
        <f>VLOOKUP(A1683,'Hospitalisation Details'!$A$1:$R$2344,15,0)</f>
        <v>tier - 3</v>
      </c>
      <c r="P1683" s="27" t="str">
        <f>VLOOKUP(A1683,'Hospitalisation Details'!$A$1:$R$2344,16,0)</f>
        <v>R1013</v>
      </c>
      <c r="Q1683" s="38">
        <f>VLOOKUP(A1683,'Hospitalisation Details'!$A$1:$R$2344,18,0)</f>
        <v>44.740551157669188</v>
      </c>
    </row>
    <row r="1684" spans="1:17" x14ac:dyDescent="0.25">
      <c r="A1684" s="27" t="s">
        <v>3366</v>
      </c>
      <c r="B1684" s="27" t="str">
        <f>VLOOKUP(A1684,'Customer Name'!A1683:E4018,4,0)</f>
        <v>Jacqueline</v>
      </c>
      <c r="C1684" s="27">
        <f>VLOOKUP(A1684,Table7[#All],2,0)</f>
        <v>33.25</v>
      </c>
      <c r="D1684" s="27">
        <f>VLOOKUP(A1684,Table7[#All],3,0)</f>
        <v>5.62</v>
      </c>
      <c r="E1684" s="27" t="str">
        <f>VLOOKUP(A1684,Table7[#All],4,0)</f>
        <v>yes</v>
      </c>
      <c r="F1684" s="27" t="str">
        <f>VLOOKUP(A1684,Table7[#All],5,0)</f>
        <v>No</v>
      </c>
      <c r="G1684" s="27" t="str">
        <f>VLOOKUP(A1684,Table7[#All],6,0)</f>
        <v>No</v>
      </c>
      <c r="H1684" s="27">
        <f>VLOOKUP(A1684,'Medical Examination'!A1683:M4018,11,0)</f>
        <v>1</v>
      </c>
      <c r="I1684" s="27" t="str">
        <f>VLOOKUP(A1684,'Medical Examination'!A1683:M4018,10,0)</f>
        <v>No</v>
      </c>
      <c r="J1684" s="27" t="str">
        <f>VLOOKUP(A1684,'Medical Examination'!A1683:M4018,12,0)</f>
        <v>Obesity</v>
      </c>
      <c r="K1684" s="27" t="str">
        <f>VLOOKUP(A1684,'Medical Examination'!A1683:M4018,13,0)</f>
        <v>Normal</v>
      </c>
      <c r="L1684" s="27" t="str">
        <f>VLOOKUP(A1684,'Hospitalisation Details'!A513:R2856,17,0)</f>
        <v>18-Nov-1988</v>
      </c>
      <c r="M1684" s="28">
        <f>VLOOKUP(A1684,'Hospitalisation Details'!$A$1:$R$2344,6,0)</f>
        <v>5594.85</v>
      </c>
      <c r="N1684" s="27" t="str">
        <f>VLOOKUP(A1684,'Hospitalisation Details'!$A$1:$R$2344,14,0)</f>
        <v>tier - 2</v>
      </c>
      <c r="O1684" s="27" t="str">
        <f>VLOOKUP(A1684,'Hospitalisation Details'!$A$1:$R$2344,15,0)</f>
        <v>tier - 3</v>
      </c>
      <c r="P1684" s="27" t="str">
        <f>VLOOKUP(A1684,'Hospitalisation Details'!$A$1:$R$2344,16,0)</f>
        <v>R1024</v>
      </c>
      <c r="Q1684" s="38">
        <f>VLOOKUP(A1684,'Hospitalisation Details'!$A$1:$R$2344,18,0)</f>
        <v>34.551676933607119</v>
      </c>
    </row>
    <row r="1685" spans="1:17" x14ac:dyDescent="0.25">
      <c r="A1685" s="27" t="s">
        <v>3368</v>
      </c>
      <c r="B1685" s="27" t="str">
        <f>VLOOKUP(A1685,'Customer Name'!A1684:E4019,4,0)</f>
        <v>Yefeng</v>
      </c>
      <c r="C1685" s="27">
        <f>VLOOKUP(A1685,Table7[#All],2,0)</f>
        <v>21.37</v>
      </c>
      <c r="D1685" s="27">
        <f>VLOOKUP(A1685,Table7[#All],3,0)</f>
        <v>4.54</v>
      </c>
      <c r="E1685" s="27" t="str">
        <f>VLOOKUP(A1685,Table7[#All],4,0)</f>
        <v>yes</v>
      </c>
      <c r="F1685" s="27" t="str">
        <f>VLOOKUP(A1685,Table7[#All],5,0)</f>
        <v>No</v>
      </c>
      <c r="G1685" s="27" t="str">
        <f>VLOOKUP(A1685,Table7[#All],6,0)</f>
        <v>Yes</v>
      </c>
      <c r="H1685" s="27">
        <f>VLOOKUP(A1685,'Medical Examination'!A1684:M4019,11,0)</f>
        <v>1</v>
      </c>
      <c r="I1685" s="27" t="str">
        <f>VLOOKUP(A1685,'Medical Examination'!A1684:M4019,10,0)</f>
        <v>No</v>
      </c>
      <c r="J1685" s="27" t="str">
        <f>VLOOKUP(A1685,'Medical Examination'!A1684:M4019,12,0)</f>
        <v>Normal Weight</v>
      </c>
      <c r="K1685" s="27" t="str">
        <f>VLOOKUP(A1685,'Medical Examination'!A1684:M4019,13,0)</f>
        <v>Normal</v>
      </c>
      <c r="L1685" s="27" t="str">
        <f>VLOOKUP(A1685,'Hospitalisation Details'!A514:R2857,17,0)</f>
        <v>3-Oct-1983</v>
      </c>
      <c r="M1685" s="28">
        <f>VLOOKUP(A1685,'Hospitalisation Details'!$A$1:$R$2344,6,0)</f>
        <v>5587.59</v>
      </c>
      <c r="N1685" s="27" t="str">
        <f>VLOOKUP(A1685,'Hospitalisation Details'!$A$1:$R$2344,14,0)</f>
        <v>tier - 2</v>
      </c>
      <c r="O1685" s="27" t="str">
        <f>VLOOKUP(A1685,'Hospitalisation Details'!$A$1:$R$2344,15,0)</f>
        <v>tier - 1</v>
      </c>
      <c r="P1685" s="27" t="str">
        <f>VLOOKUP(A1685,'Hospitalisation Details'!$A$1:$R$2344,16,0)</f>
        <v>R1013</v>
      </c>
      <c r="Q1685" s="38">
        <f>VLOOKUP(A1685,'Hospitalisation Details'!$A$1:$R$2344,18,0)</f>
        <v>39.68033388981636</v>
      </c>
    </row>
    <row r="1686" spans="1:17" x14ac:dyDescent="0.25">
      <c r="A1686" s="27" t="s">
        <v>3370</v>
      </c>
      <c r="B1686" s="27" t="str">
        <f>VLOOKUP(A1686,'Customer Name'!A1685:E4020,4,0)</f>
        <v>Thomas J</v>
      </c>
      <c r="C1686" s="27">
        <f>VLOOKUP(A1686,Table7[#All],2,0)</f>
        <v>34.43</v>
      </c>
      <c r="D1686" s="27">
        <f>VLOOKUP(A1686,Table7[#All],3,0)</f>
        <v>8.6199999999999992</v>
      </c>
      <c r="E1686" s="27" t="str">
        <f>VLOOKUP(A1686,Table7[#All],4,0)</f>
        <v>yes</v>
      </c>
      <c r="F1686" s="27" t="str">
        <f>VLOOKUP(A1686,Table7[#All],5,0)</f>
        <v>No</v>
      </c>
      <c r="G1686" s="27" t="str">
        <f>VLOOKUP(A1686,Table7[#All],6,0)</f>
        <v>No</v>
      </c>
      <c r="H1686" s="27">
        <f>VLOOKUP(A1686,'Medical Examination'!A1685:M4020,11,0)</f>
        <v>1</v>
      </c>
      <c r="I1686" s="27" t="str">
        <f>VLOOKUP(A1686,'Medical Examination'!A1685:M4020,10,0)</f>
        <v>No</v>
      </c>
      <c r="J1686" s="27" t="str">
        <f>VLOOKUP(A1686,'Medical Examination'!A1685:M4020,12,0)</f>
        <v>Obesity</v>
      </c>
      <c r="K1686" s="27" t="str">
        <f>VLOOKUP(A1686,'Medical Examination'!A1685:M4020,13,0)</f>
        <v>Diabetes</v>
      </c>
      <c r="L1686" s="27" t="str">
        <f>VLOOKUP(A1686,'Hospitalisation Details'!A515:R2858,17,0)</f>
        <v>21-Nov-1986</v>
      </c>
      <c r="M1686" s="28">
        <f>VLOOKUP(A1686,'Hospitalisation Details'!$A$1:$R$2344,6,0)</f>
        <v>5584.31</v>
      </c>
      <c r="N1686" s="27" t="str">
        <f>VLOOKUP(A1686,'Hospitalisation Details'!$A$1:$R$2344,14,0)</f>
        <v>tier - 3</v>
      </c>
      <c r="O1686" s="27" t="str">
        <f>VLOOKUP(A1686,'Hospitalisation Details'!$A$1:$R$2344,15,0)</f>
        <v>tier - 1</v>
      </c>
      <c r="P1686" s="27" t="str">
        <f>VLOOKUP(A1686,'Hospitalisation Details'!$A$1:$R$2344,16,0)</f>
        <v>R1013</v>
      </c>
      <c r="Q1686" s="38">
        <f>VLOOKUP(A1686,'Hospitalisation Details'!$A$1:$R$2344,18,0)</f>
        <v>36.546148857986886</v>
      </c>
    </row>
    <row r="1687" spans="1:17" x14ac:dyDescent="0.25">
      <c r="A1687" s="27" t="s">
        <v>3372</v>
      </c>
      <c r="B1687" s="27" t="str">
        <f>VLOOKUP(A1687,'Customer Name'!A1686:E4021,4,0)</f>
        <v>Ken</v>
      </c>
      <c r="C1687" s="27">
        <f>VLOOKUP(A1687,Table7[#All],2,0)</f>
        <v>20.86</v>
      </c>
      <c r="D1687" s="27">
        <f>VLOOKUP(A1687,Table7[#All],3,0)</f>
        <v>4.3600000000000003</v>
      </c>
      <c r="E1687" s="27" t="str">
        <f>VLOOKUP(A1687,Table7[#All],4,0)</f>
        <v>yes</v>
      </c>
      <c r="F1687" s="27" t="str">
        <f>VLOOKUP(A1687,Table7[#All],5,0)</f>
        <v>No</v>
      </c>
      <c r="G1687" s="27" t="str">
        <f>VLOOKUP(A1687,Table7[#All],6,0)</f>
        <v>No</v>
      </c>
      <c r="H1687" s="27">
        <f>VLOOKUP(A1687,'Medical Examination'!A1686:M4021,11,0)</f>
        <v>0</v>
      </c>
      <c r="I1687" s="27" t="str">
        <f>VLOOKUP(A1687,'Medical Examination'!A1686:M4021,10,0)</f>
        <v>No</v>
      </c>
      <c r="J1687" s="27" t="str">
        <f>VLOOKUP(A1687,'Medical Examination'!A1686:M4021,12,0)</f>
        <v>Normal Weight</v>
      </c>
      <c r="K1687" s="27" t="str">
        <f>VLOOKUP(A1687,'Medical Examination'!A1686:M4021,13,0)</f>
        <v>Normal</v>
      </c>
      <c r="L1687" s="27" t="str">
        <f>VLOOKUP(A1687,'Hospitalisation Details'!A516:R2859,17,0)</f>
        <v>5-Sep-1985</v>
      </c>
      <c r="M1687" s="28">
        <f>VLOOKUP(A1687,'Hospitalisation Details'!$A$1:$R$2344,6,0)</f>
        <v>5582.95</v>
      </c>
      <c r="N1687" s="27" t="str">
        <f>VLOOKUP(A1687,'Hospitalisation Details'!$A$1:$R$2344,14,0)</f>
        <v>tier - 2</v>
      </c>
      <c r="O1687" s="27" t="str">
        <f>VLOOKUP(A1687,'Hospitalisation Details'!$A$1:$R$2344,15,0)</f>
        <v>tier - 1</v>
      </c>
      <c r="P1687" s="27" t="str">
        <f>VLOOKUP(A1687,'Hospitalisation Details'!$A$1:$R$2344,16,0)</f>
        <v>R1012</v>
      </c>
      <c r="Q1687" s="38">
        <f>VLOOKUP(A1687,'Hospitalisation Details'!$A$1:$R$2344,18,0)</f>
        <v>37.756950294860992</v>
      </c>
    </row>
    <row r="1688" spans="1:17" x14ac:dyDescent="0.25">
      <c r="A1688" s="27" t="s">
        <v>3374</v>
      </c>
      <c r="B1688" s="27" t="str">
        <f>VLOOKUP(A1688,'Customer Name'!A1687:E4022,4,0)</f>
        <v>Annie E</v>
      </c>
      <c r="C1688" s="27">
        <f>VLOOKUP(A1688,Table7[#All],2,0)</f>
        <v>18.34</v>
      </c>
      <c r="D1688" s="27">
        <f>VLOOKUP(A1688,Table7[#All],3,0)</f>
        <v>10.01</v>
      </c>
      <c r="E1688" s="27" t="str">
        <f>VLOOKUP(A1688,Table7[#All],4,0)</f>
        <v>No</v>
      </c>
      <c r="F1688" s="27" t="str">
        <f>VLOOKUP(A1688,Table7[#All],5,0)</f>
        <v>No</v>
      </c>
      <c r="G1688" s="27" t="str">
        <f>VLOOKUP(A1688,Table7[#All],6,0)</f>
        <v>No</v>
      </c>
      <c r="H1688" s="27">
        <f>VLOOKUP(A1688,'Medical Examination'!A1687:M4022,11,0)</f>
        <v>0</v>
      </c>
      <c r="I1688" s="27" t="str">
        <f>VLOOKUP(A1688,'Medical Examination'!A1687:M4022,10,0)</f>
        <v>No</v>
      </c>
      <c r="J1688" s="27" t="str">
        <f>VLOOKUP(A1688,'Medical Examination'!A1687:M4022,12,0)</f>
        <v>Underweight</v>
      </c>
      <c r="K1688" s="27" t="str">
        <f>VLOOKUP(A1688,'Medical Examination'!A1687:M4022,13,0)</f>
        <v>Diabetes</v>
      </c>
      <c r="L1688" s="27" t="str">
        <f>VLOOKUP(A1688,'Hospitalisation Details'!A517:R2860,17,0)</f>
        <v>18-Sep-1974</v>
      </c>
      <c r="M1688" s="28">
        <f>VLOOKUP(A1688,'Hospitalisation Details'!$A$1:$R$2344,6,0)</f>
        <v>5576.35</v>
      </c>
      <c r="N1688" s="27" t="str">
        <f>VLOOKUP(A1688,'Hospitalisation Details'!$A$1:$R$2344,14,0)</f>
        <v>tier - 2</v>
      </c>
      <c r="O1688" s="27" t="str">
        <f>VLOOKUP(A1688,'Hospitalisation Details'!$A$1:$R$2344,15,0)</f>
        <v>tier - 3</v>
      </c>
      <c r="P1688" s="27" t="str">
        <f>VLOOKUP(A1688,'Hospitalisation Details'!$A$1:$R$2344,16,0)</f>
        <v>R1013</v>
      </c>
      <c r="Q1688" s="38">
        <f>VLOOKUP(A1688,'Hospitalisation Details'!$A$1:$R$2344,18,0)</f>
        <v>48.72138867593911</v>
      </c>
    </row>
    <row r="1689" spans="1:17" x14ac:dyDescent="0.25">
      <c r="A1689" s="27" t="s">
        <v>3376</v>
      </c>
      <c r="B1689" s="27" t="str">
        <f>VLOOKUP(A1689,'Customer Name'!A1688:E4023,4,0)</f>
        <v>.  Noel K.</v>
      </c>
      <c r="C1689" s="27">
        <f>VLOOKUP(A1689,Table7[#All],2,0)</f>
        <v>34.15</v>
      </c>
      <c r="D1689" s="27">
        <f>VLOOKUP(A1689,Table7[#All],3,0)</f>
        <v>5.42</v>
      </c>
      <c r="E1689" s="27" t="str">
        <f>VLOOKUP(A1689,Table7[#All],4,0)</f>
        <v>No</v>
      </c>
      <c r="F1689" s="27" t="str">
        <f>VLOOKUP(A1689,Table7[#All],5,0)</f>
        <v>No</v>
      </c>
      <c r="G1689" s="27" t="str">
        <f>VLOOKUP(A1689,Table7[#All],6,0)</f>
        <v>No</v>
      </c>
      <c r="H1689" s="27">
        <f>VLOOKUP(A1689,'Medical Examination'!A1688:M4023,11,0)</f>
        <v>0</v>
      </c>
      <c r="I1689" s="27" t="str">
        <f>VLOOKUP(A1689,'Medical Examination'!A1688:M4023,10,0)</f>
        <v>No</v>
      </c>
      <c r="J1689" s="27" t="str">
        <f>VLOOKUP(A1689,'Medical Examination'!A1688:M4023,12,0)</f>
        <v>Obesity</v>
      </c>
      <c r="K1689" s="27" t="str">
        <f>VLOOKUP(A1689,'Medical Examination'!A1688:M4023,13,0)</f>
        <v>Normal</v>
      </c>
      <c r="L1689" s="27" t="str">
        <f>VLOOKUP(A1689,'Hospitalisation Details'!A518:R2861,17,0)</f>
        <v>22-Sep-1999</v>
      </c>
      <c r="M1689" s="28">
        <f>VLOOKUP(A1689,'Hospitalisation Details'!$A$1:$R$2344,6,0)</f>
        <v>5552.61</v>
      </c>
      <c r="N1689" s="27" t="str">
        <f>VLOOKUP(A1689,'Hospitalisation Details'!$A$1:$R$2344,14,0)</f>
        <v>tier - 2</v>
      </c>
      <c r="O1689" s="27" t="str">
        <f>VLOOKUP(A1689,'Hospitalisation Details'!$A$1:$R$2344,15,0)</f>
        <v>tier - 3</v>
      </c>
      <c r="P1689" s="27" t="str">
        <f>VLOOKUP(A1689,'Hospitalisation Details'!$A$1:$R$2344,16,0)</f>
        <v>R1026</v>
      </c>
      <c r="Q1689" s="38">
        <f>VLOOKUP(A1689,'Hospitalisation Details'!$A$1:$R$2344,18,0)</f>
        <v>23.710436972949292</v>
      </c>
    </row>
    <row r="1690" spans="1:17" x14ac:dyDescent="0.25">
      <c r="A1690" s="27" t="s">
        <v>3378</v>
      </c>
      <c r="B1690" s="27" t="str">
        <f>VLOOKUP(A1690,'Customer Name'!A1689:E4024,4,0)</f>
        <v>Mark S</v>
      </c>
      <c r="C1690" s="27">
        <f>VLOOKUP(A1690,Table7[#All],2,0)</f>
        <v>18.350000000000001</v>
      </c>
      <c r="D1690" s="27">
        <f>VLOOKUP(A1690,Table7[#All],3,0)</f>
        <v>5.12</v>
      </c>
      <c r="E1690" s="27" t="str">
        <f>VLOOKUP(A1690,Table7[#All],4,0)</f>
        <v>No</v>
      </c>
      <c r="F1690" s="27" t="str">
        <f>VLOOKUP(A1690,Table7[#All],5,0)</f>
        <v>No</v>
      </c>
      <c r="G1690" s="27" t="str">
        <f>VLOOKUP(A1690,Table7[#All],6,0)</f>
        <v>No</v>
      </c>
      <c r="H1690" s="27">
        <f>VLOOKUP(A1690,'Medical Examination'!A1689:M4024,11,0)</f>
        <v>0</v>
      </c>
      <c r="I1690" s="27" t="str">
        <f>VLOOKUP(A1690,'Medical Examination'!A1689:M4024,10,0)</f>
        <v>No</v>
      </c>
      <c r="J1690" s="27" t="str">
        <f>VLOOKUP(A1690,'Medical Examination'!A1689:M4024,12,0)</f>
        <v>Underweight</v>
      </c>
      <c r="K1690" s="27" t="str">
        <f>VLOOKUP(A1690,'Medical Examination'!A1689:M4024,13,0)</f>
        <v>Normal</v>
      </c>
      <c r="L1690" s="27" t="str">
        <f>VLOOKUP(A1690,'Hospitalisation Details'!A519:R2862,17,0)</f>
        <v>7-Dec-1980</v>
      </c>
      <c r="M1690" s="28">
        <f>VLOOKUP(A1690,'Hospitalisation Details'!$A$1:$R$2344,6,0)</f>
        <v>5540.35</v>
      </c>
      <c r="N1690" s="27" t="str">
        <f>VLOOKUP(A1690,'Hospitalisation Details'!$A$1:$R$2344,14,0)</f>
        <v>tier - 2</v>
      </c>
      <c r="O1690" s="27" t="str">
        <f>VLOOKUP(A1690,'Hospitalisation Details'!$A$1:$R$2344,15,0)</f>
        <v>tier - 2</v>
      </c>
      <c r="P1690" s="27" t="str">
        <f>VLOOKUP(A1690,'Hospitalisation Details'!$A$1:$R$2344,16,0)</f>
        <v>R1012</v>
      </c>
      <c r="Q1690" s="38">
        <f>VLOOKUP(A1690,'Hospitalisation Details'!$A$1:$R$2344,18,0)</f>
        <v>42.499657768651609</v>
      </c>
    </row>
    <row r="1691" spans="1:17" x14ac:dyDescent="0.25">
      <c r="A1691" s="27" t="s">
        <v>3380</v>
      </c>
      <c r="B1691" s="27" t="str">
        <f>VLOOKUP(A1691,'Customer Name'!A1690:E4025,4,0)</f>
        <v>Federica</v>
      </c>
      <c r="C1691" s="27">
        <f>VLOOKUP(A1691,Table7[#All],2,0)</f>
        <v>22.13</v>
      </c>
      <c r="D1691" s="27">
        <f>VLOOKUP(A1691,Table7[#All],3,0)</f>
        <v>9.1999999999999993</v>
      </c>
      <c r="E1691" s="27" t="str">
        <f>VLOOKUP(A1691,Table7[#All],4,0)</f>
        <v>yes</v>
      </c>
      <c r="F1691" s="27" t="str">
        <f>VLOOKUP(A1691,Table7[#All],5,0)</f>
        <v>No</v>
      </c>
      <c r="G1691" s="27" t="str">
        <f>VLOOKUP(A1691,Table7[#All],6,0)</f>
        <v>No</v>
      </c>
      <c r="H1691" s="27">
        <f>VLOOKUP(A1691,'Medical Examination'!A1690:M4025,11,0)</f>
        <v>0</v>
      </c>
      <c r="I1691" s="27" t="str">
        <f>VLOOKUP(A1691,'Medical Examination'!A1690:M4025,10,0)</f>
        <v>No</v>
      </c>
      <c r="J1691" s="27" t="str">
        <f>VLOOKUP(A1691,'Medical Examination'!A1690:M4025,12,0)</f>
        <v>Normal Weight</v>
      </c>
      <c r="K1691" s="27" t="str">
        <f>VLOOKUP(A1691,'Medical Examination'!A1690:M4025,13,0)</f>
        <v>Diabetes</v>
      </c>
      <c r="L1691" s="27" t="str">
        <f>VLOOKUP(A1691,'Hospitalisation Details'!A520:R2863,17,0)</f>
        <v>7-Nov-1981</v>
      </c>
      <c r="M1691" s="28">
        <f>VLOOKUP(A1691,'Hospitalisation Details'!$A$1:$R$2344,6,0)</f>
        <v>5539.4</v>
      </c>
      <c r="N1691" s="27" t="str">
        <f>VLOOKUP(A1691,'Hospitalisation Details'!$A$1:$R$2344,14,0)</f>
        <v>tier - 2</v>
      </c>
      <c r="O1691" s="27" t="str">
        <f>VLOOKUP(A1691,'Hospitalisation Details'!$A$1:$R$2344,15,0)</f>
        <v>tier - 2</v>
      </c>
      <c r="P1691" s="27" t="str">
        <f>VLOOKUP(A1691,'Hospitalisation Details'!$A$1:$R$2344,16,0)</f>
        <v>R1013</v>
      </c>
      <c r="Q1691" s="38">
        <f>VLOOKUP(A1691,'Hospitalisation Details'!$A$1:$R$2344,18,0)</f>
        <v>41.584463546641196</v>
      </c>
    </row>
    <row r="1692" spans="1:17" x14ac:dyDescent="0.25">
      <c r="A1692" s="27" t="s">
        <v>3382</v>
      </c>
      <c r="B1692" s="27" t="str">
        <f>VLOOKUP(A1692,'Customer Name'!A1691:E4026,4,0)</f>
        <v>Pamela L</v>
      </c>
      <c r="C1692" s="27">
        <f>VLOOKUP(A1692,Table7[#All],2,0)</f>
        <v>22.51</v>
      </c>
      <c r="D1692" s="27">
        <f>VLOOKUP(A1692,Table7[#All],3,0)</f>
        <v>6.08</v>
      </c>
      <c r="E1692" s="27" t="str">
        <f>VLOOKUP(A1692,Table7[#All],4,0)</f>
        <v>yes</v>
      </c>
      <c r="F1692" s="27" t="str">
        <f>VLOOKUP(A1692,Table7[#All],5,0)</f>
        <v>No</v>
      </c>
      <c r="G1692" s="27" t="str">
        <f>VLOOKUP(A1692,Table7[#All],6,0)</f>
        <v>No</v>
      </c>
      <c r="H1692" s="27">
        <f>VLOOKUP(A1692,'Medical Examination'!A1691:M4026,11,0)</f>
        <v>1</v>
      </c>
      <c r="I1692" s="27" t="str">
        <f>VLOOKUP(A1692,'Medical Examination'!A1691:M4026,10,0)</f>
        <v>No</v>
      </c>
      <c r="J1692" s="27" t="str">
        <f>VLOOKUP(A1692,'Medical Examination'!A1691:M4026,12,0)</f>
        <v>Normal Weight</v>
      </c>
      <c r="K1692" s="27" t="str">
        <f>VLOOKUP(A1692,'Medical Examination'!A1691:M4026,13,0)</f>
        <v>Prediabetes</v>
      </c>
      <c r="L1692" s="27" t="str">
        <f>VLOOKUP(A1692,'Hospitalisation Details'!A521:R2864,17,0)</f>
        <v>29-Jul-1988</v>
      </c>
      <c r="M1692" s="28">
        <f>VLOOKUP(A1692,'Hospitalisation Details'!$A$1:$R$2344,6,0)</f>
        <v>5503.36</v>
      </c>
      <c r="N1692" s="27" t="str">
        <f>VLOOKUP(A1692,'Hospitalisation Details'!$A$1:$R$2344,14,0)</f>
        <v>tier - 2</v>
      </c>
      <c r="O1692" s="27" t="str">
        <f>VLOOKUP(A1692,'Hospitalisation Details'!$A$1:$R$2344,15,0)</f>
        <v>tier - 2</v>
      </c>
      <c r="P1692" s="27" t="str">
        <f>VLOOKUP(A1692,'Hospitalisation Details'!$A$1:$R$2344,16,0)</f>
        <v>R1012</v>
      </c>
      <c r="Q1692" s="38">
        <f>VLOOKUP(A1692,'Hospitalisation Details'!$A$1:$R$2344,18,0)</f>
        <v>34.858316221765911</v>
      </c>
    </row>
    <row r="1693" spans="1:17" x14ac:dyDescent="0.25">
      <c r="A1693" s="27" t="s">
        <v>3384</v>
      </c>
      <c r="B1693" s="27" t="str">
        <f>VLOOKUP(A1693,'Customer Name'!A1692:E4027,4,0)</f>
        <v>Andrew W.</v>
      </c>
      <c r="C1693" s="27">
        <f>VLOOKUP(A1693,Table7[#All],2,0)</f>
        <v>31</v>
      </c>
      <c r="D1693" s="27">
        <f>VLOOKUP(A1693,Table7[#All],3,0)</f>
        <v>4.7699999999999996</v>
      </c>
      <c r="E1693" s="27" t="str">
        <f>VLOOKUP(A1693,Table7[#All],4,0)</f>
        <v>No</v>
      </c>
      <c r="F1693" s="27" t="str">
        <f>VLOOKUP(A1693,Table7[#All],5,0)</f>
        <v>No</v>
      </c>
      <c r="G1693" s="27" t="str">
        <f>VLOOKUP(A1693,Table7[#All],6,0)</f>
        <v>No</v>
      </c>
      <c r="H1693" s="27">
        <f>VLOOKUP(A1693,'Medical Examination'!A1692:M4027,11,0)</f>
        <v>1</v>
      </c>
      <c r="I1693" s="27" t="str">
        <f>VLOOKUP(A1693,'Medical Examination'!A1692:M4027,10,0)</f>
        <v>No</v>
      </c>
      <c r="J1693" s="27" t="str">
        <f>VLOOKUP(A1693,'Medical Examination'!A1692:M4027,12,0)</f>
        <v>Obesity</v>
      </c>
      <c r="K1693" s="27" t="str">
        <f>VLOOKUP(A1693,'Medical Examination'!A1692:M4027,13,0)</f>
        <v>Normal</v>
      </c>
      <c r="L1693" s="27" t="str">
        <f>VLOOKUP(A1693,'Hospitalisation Details'!A522:R2865,17,0)</f>
        <v>17-Aug-1984</v>
      </c>
      <c r="M1693" s="28">
        <f>VLOOKUP(A1693,'Hospitalisation Details'!$A$1:$R$2344,6,0)</f>
        <v>5488.26</v>
      </c>
      <c r="N1693" s="27" t="str">
        <f>VLOOKUP(A1693,'Hospitalisation Details'!$A$1:$R$2344,14,0)</f>
        <v>tier - 2</v>
      </c>
      <c r="O1693" s="27" t="str">
        <f>VLOOKUP(A1693,'Hospitalisation Details'!$A$1:$R$2344,15,0)</f>
        <v>tier - 3</v>
      </c>
      <c r="P1693" s="27" t="str">
        <f>VLOOKUP(A1693,'Hospitalisation Details'!$A$1:$R$2344,16,0)</f>
        <v>R1011</v>
      </c>
      <c r="Q1693" s="38">
        <f>VLOOKUP(A1693,'Hospitalisation Details'!$A$1:$R$2344,18,0)</f>
        <v>38.806297056810401</v>
      </c>
    </row>
    <row r="1694" spans="1:17" x14ac:dyDescent="0.25">
      <c r="A1694" s="27" t="s">
        <v>3386</v>
      </c>
      <c r="B1694" s="27" t="str">
        <f>VLOOKUP(A1694,'Customer Name'!A1693:E4028,4,0)</f>
        <v>Randall</v>
      </c>
      <c r="C1694" s="27">
        <f>VLOOKUP(A1694,Table7[#All],2,0)</f>
        <v>28.27</v>
      </c>
      <c r="D1694" s="27">
        <f>VLOOKUP(A1694,Table7[#All],3,0)</f>
        <v>4.62</v>
      </c>
      <c r="E1694" s="27" t="str">
        <f>VLOOKUP(A1694,Table7[#All],4,0)</f>
        <v>No</v>
      </c>
      <c r="F1694" s="27" t="str">
        <f>VLOOKUP(A1694,Table7[#All],5,0)</f>
        <v>No</v>
      </c>
      <c r="G1694" s="27" t="str">
        <f>VLOOKUP(A1694,Table7[#All],6,0)</f>
        <v>No</v>
      </c>
      <c r="H1694" s="27">
        <f>VLOOKUP(A1694,'Medical Examination'!A1693:M4028,11,0)</f>
        <v>1</v>
      </c>
      <c r="I1694" s="27" t="str">
        <f>VLOOKUP(A1694,'Medical Examination'!A1693:M4028,10,0)</f>
        <v>No</v>
      </c>
      <c r="J1694" s="27" t="str">
        <f>VLOOKUP(A1694,'Medical Examination'!A1693:M4028,12,0)</f>
        <v>Overweight</v>
      </c>
      <c r="K1694" s="27" t="str">
        <f>VLOOKUP(A1694,'Medical Examination'!A1693:M4028,13,0)</f>
        <v>Normal</v>
      </c>
      <c r="L1694" s="27" t="str">
        <f>VLOOKUP(A1694,'Hospitalisation Details'!A523:R2866,17,0)</f>
        <v>26-Aug-1984</v>
      </c>
      <c r="M1694" s="28">
        <f>VLOOKUP(A1694,'Hospitalisation Details'!$A$1:$R$2344,6,0)</f>
        <v>5484.47</v>
      </c>
      <c r="N1694" s="27" t="str">
        <f>VLOOKUP(A1694,'Hospitalisation Details'!$A$1:$R$2344,14,0)</f>
        <v>tier - 2</v>
      </c>
      <c r="O1694" s="27" t="str">
        <f>VLOOKUP(A1694,'Hospitalisation Details'!$A$1:$R$2344,15,0)</f>
        <v>tier - 2</v>
      </c>
      <c r="P1694" s="27" t="str">
        <f>VLOOKUP(A1694,'Hospitalisation Details'!$A$1:$R$2344,16,0)</f>
        <v>R1013</v>
      </c>
      <c r="Q1694" s="38">
        <f>VLOOKUP(A1694,'Hospitalisation Details'!$A$1:$R$2344,18,0)</f>
        <v>38.781656399726216</v>
      </c>
    </row>
    <row r="1695" spans="1:17" x14ac:dyDescent="0.25">
      <c r="A1695" s="27" t="s">
        <v>3388</v>
      </c>
      <c r="B1695" s="27" t="str">
        <f>VLOOKUP(A1695,'Customer Name'!A1694:E4029,4,0)</f>
        <v>Tracy L</v>
      </c>
      <c r="C1695" s="27">
        <f>VLOOKUP(A1695,Table7[#All],2,0)</f>
        <v>29.92</v>
      </c>
      <c r="D1695" s="27">
        <f>VLOOKUP(A1695,Table7[#All],3,0)</f>
        <v>9.07</v>
      </c>
      <c r="E1695" s="27" t="str">
        <f>VLOOKUP(A1695,Table7[#All],4,0)</f>
        <v>yes</v>
      </c>
      <c r="F1695" s="27" t="str">
        <f>VLOOKUP(A1695,Table7[#All],5,0)</f>
        <v>No</v>
      </c>
      <c r="G1695" s="27" t="str">
        <f>VLOOKUP(A1695,Table7[#All],6,0)</f>
        <v>No</v>
      </c>
      <c r="H1695" s="27">
        <f>VLOOKUP(A1695,'Medical Examination'!A1694:M4029,11,0)</f>
        <v>1</v>
      </c>
      <c r="I1695" s="27" t="str">
        <f>VLOOKUP(A1695,'Medical Examination'!A1694:M4029,10,0)</f>
        <v>No</v>
      </c>
      <c r="J1695" s="27" t="str">
        <f>VLOOKUP(A1695,'Medical Examination'!A1694:M4029,12,0)</f>
        <v>Overweight</v>
      </c>
      <c r="K1695" s="27" t="str">
        <f>VLOOKUP(A1695,'Medical Examination'!A1694:M4029,13,0)</f>
        <v>Diabetes</v>
      </c>
      <c r="L1695" s="27" t="str">
        <f>VLOOKUP(A1695,'Hospitalisation Details'!A524:R2867,17,0)</f>
        <v>30-Sep-1986</v>
      </c>
      <c r="M1695" s="28">
        <f>VLOOKUP(A1695,'Hospitalisation Details'!$A$1:$R$2344,6,0)</f>
        <v>5478.04</v>
      </c>
      <c r="N1695" s="27" t="str">
        <f>VLOOKUP(A1695,'Hospitalisation Details'!$A$1:$R$2344,14,0)</f>
        <v>tier - 2</v>
      </c>
      <c r="O1695" s="27" t="str">
        <f>VLOOKUP(A1695,'Hospitalisation Details'!$A$1:$R$2344,15,0)</f>
        <v>tier - 3</v>
      </c>
      <c r="P1695" s="27" t="str">
        <f>VLOOKUP(A1695,'Hospitalisation Details'!$A$1:$R$2344,16,0)</f>
        <v>R1013</v>
      </c>
      <c r="Q1695" s="38">
        <f>VLOOKUP(A1695,'Hospitalisation Details'!$A$1:$R$2344,18,0)</f>
        <v>36.688522227826212</v>
      </c>
    </row>
    <row r="1696" spans="1:17" x14ac:dyDescent="0.25">
      <c r="A1696" s="27" t="s">
        <v>3390</v>
      </c>
      <c r="B1696" s="27" t="str">
        <f>VLOOKUP(A1696,'Customer Name'!A1695:E4030,4,0)</f>
        <v>Azelie</v>
      </c>
      <c r="C1696" s="27">
        <f>VLOOKUP(A1696,Table7[#All],2,0)</f>
        <v>25.9</v>
      </c>
      <c r="D1696" s="27">
        <f>VLOOKUP(A1696,Table7[#All],3,0)</f>
        <v>9.1199999999999992</v>
      </c>
      <c r="E1696" s="27" t="str">
        <f>VLOOKUP(A1696,Table7[#All],4,0)</f>
        <v>yes</v>
      </c>
      <c r="F1696" s="27" t="str">
        <f>VLOOKUP(A1696,Table7[#All],5,0)</f>
        <v>No</v>
      </c>
      <c r="G1696" s="27" t="str">
        <f>VLOOKUP(A1696,Table7[#All],6,0)</f>
        <v>No</v>
      </c>
      <c r="H1696" s="27">
        <f>VLOOKUP(A1696,'Medical Examination'!A1695:M4030,11,0)</f>
        <v>1</v>
      </c>
      <c r="I1696" s="27" t="str">
        <f>VLOOKUP(A1696,'Medical Examination'!A1695:M4030,10,0)</f>
        <v>No</v>
      </c>
      <c r="J1696" s="27" t="str">
        <f>VLOOKUP(A1696,'Medical Examination'!A1695:M4030,12,0)</f>
        <v>Overweight</v>
      </c>
      <c r="K1696" s="27" t="str">
        <f>VLOOKUP(A1696,'Medical Examination'!A1695:M4030,13,0)</f>
        <v>Diabetes</v>
      </c>
      <c r="L1696" s="27" t="str">
        <f>VLOOKUP(A1696,'Hospitalisation Details'!A525:R2868,17,0)</f>
        <v>12-Jul-1986</v>
      </c>
      <c r="M1696" s="28">
        <f>VLOOKUP(A1696,'Hospitalisation Details'!$A$1:$R$2344,6,0)</f>
        <v>5472.45</v>
      </c>
      <c r="N1696" s="27" t="str">
        <f>VLOOKUP(A1696,'Hospitalisation Details'!$A$1:$R$2344,14,0)</f>
        <v>tier - 2</v>
      </c>
      <c r="O1696" s="27" t="str">
        <f>VLOOKUP(A1696,'Hospitalisation Details'!$A$1:$R$2344,15,0)</f>
        <v>tier - 3</v>
      </c>
      <c r="P1696" s="27" t="str">
        <f>VLOOKUP(A1696,'Hospitalisation Details'!$A$1:$R$2344,16,0)</f>
        <v>R1011</v>
      </c>
      <c r="Q1696" s="38">
        <f>VLOOKUP(A1696,'Hospitalisation Details'!$A$1:$R$2344,18,0)</f>
        <v>36.907558181425173</v>
      </c>
    </row>
    <row r="1697" spans="1:17" x14ac:dyDescent="0.25">
      <c r="A1697" s="27" t="s">
        <v>3392</v>
      </c>
      <c r="B1697" s="27" t="str">
        <f>VLOOKUP(A1697,'Customer Name'!A1696:E4031,4,0)</f>
        <v>Monica M.</v>
      </c>
      <c r="C1697" s="27">
        <f>VLOOKUP(A1697,Table7[#All],2,0)</f>
        <v>27.74</v>
      </c>
      <c r="D1697" s="27">
        <f>VLOOKUP(A1697,Table7[#All],3,0)</f>
        <v>7.32</v>
      </c>
      <c r="E1697" s="27" t="str">
        <f>VLOOKUP(A1697,Table7[#All],4,0)</f>
        <v>yes</v>
      </c>
      <c r="F1697" s="27" t="str">
        <f>VLOOKUP(A1697,Table7[#All],5,0)</f>
        <v>No</v>
      </c>
      <c r="G1697" s="27" t="str">
        <f>VLOOKUP(A1697,Table7[#All],6,0)</f>
        <v>No</v>
      </c>
      <c r="H1697" s="27">
        <f>VLOOKUP(A1697,'Medical Examination'!A1696:M4031,11,0)</f>
        <v>1</v>
      </c>
      <c r="I1697" s="27" t="str">
        <f>VLOOKUP(A1697,'Medical Examination'!A1696:M4031,10,0)</f>
        <v>No</v>
      </c>
      <c r="J1697" s="27" t="str">
        <f>VLOOKUP(A1697,'Medical Examination'!A1696:M4031,12,0)</f>
        <v>Overweight</v>
      </c>
      <c r="K1697" s="27" t="str">
        <f>VLOOKUP(A1697,'Medical Examination'!A1696:M4031,13,0)</f>
        <v>Diabetes</v>
      </c>
      <c r="L1697" s="27" t="str">
        <f>VLOOKUP(A1697,'Hospitalisation Details'!A526:R2869,17,0)</f>
        <v>2-Dec-1986</v>
      </c>
      <c r="M1697" s="28">
        <f>VLOOKUP(A1697,'Hospitalisation Details'!$A$1:$R$2344,6,0)</f>
        <v>5469.01</v>
      </c>
      <c r="N1697" s="27" t="str">
        <f>VLOOKUP(A1697,'Hospitalisation Details'!$A$1:$R$2344,14,0)</f>
        <v>tier - 2</v>
      </c>
      <c r="O1697" s="27" t="str">
        <f>VLOOKUP(A1697,'Hospitalisation Details'!$A$1:$R$2344,15,0)</f>
        <v>tier - 2</v>
      </c>
      <c r="P1697" s="27" t="str">
        <f>VLOOKUP(A1697,'Hospitalisation Details'!$A$1:$R$2344,16,0)</f>
        <v>R1024</v>
      </c>
      <c r="Q1697" s="38">
        <f>VLOOKUP(A1697,'Hospitalisation Details'!$A$1:$R$2344,18,0)</f>
        <v>36.516031414367028</v>
      </c>
    </row>
    <row r="1698" spans="1:17" x14ac:dyDescent="0.25">
      <c r="A1698" s="27" t="s">
        <v>3394</v>
      </c>
      <c r="B1698" s="27" t="str">
        <f>VLOOKUP(A1698,'Customer Name'!A1697:E4032,4,0)</f>
        <v>Katarina K.</v>
      </c>
      <c r="C1698" s="27">
        <f>VLOOKUP(A1698,Table7[#All],2,0)</f>
        <v>17.260000000000002</v>
      </c>
      <c r="D1698" s="27">
        <f>VLOOKUP(A1698,Table7[#All],3,0)</f>
        <v>11.73</v>
      </c>
      <c r="E1698" s="27" t="str">
        <f>VLOOKUP(A1698,Table7[#All],4,0)</f>
        <v>No</v>
      </c>
      <c r="F1698" s="27" t="str">
        <f>VLOOKUP(A1698,Table7[#All],5,0)</f>
        <v>No</v>
      </c>
      <c r="G1698" s="27" t="str">
        <f>VLOOKUP(A1698,Table7[#All],6,0)</f>
        <v>No</v>
      </c>
      <c r="H1698" s="27">
        <f>VLOOKUP(A1698,'Medical Examination'!A1697:M4032,11,0)</f>
        <v>2</v>
      </c>
      <c r="I1698" s="27" t="str">
        <f>VLOOKUP(A1698,'Medical Examination'!A1697:M4032,10,0)</f>
        <v>No</v>
      </c>
      <c r="J1698" s="27" t="str">
        <f>VLOOKUP(A1698,'Medical Examination'!A1697:M4032,12,0)</f>
        <v>Underweight</v>
      </c>
      <c r="K1698" s="27" t="str">
        <f>VLOOKUP(A1698,'Medical Examination'!A1697:M4032,13,0)</f>
        <v>Diabetes</v>
      </c>
      <c r="L1698" s="27" t="str">
        <f>VLOOKUP(A1698,'Hospitalisation Details'!A527:R2870,17,0)</f>
        <v>24-Oct-1973</v>
      </c>
      <c r="M1698" s="28">
        <f>VLOOKUP(A1698,'Hospitalisation Details'!$A$1:$R$2344,6,0)</f>
        <v>5466.88</v>
      </c>
      <c r="N1698" s="27" t="str">
        <f>VLOOKUP(A1698,'Hospitalisation Details'!$A$1:$R$2344,14,0)</f>
        <v>tier - 2</v>
      </c>
      <c r="O1698" s="27" t="str">
        <f>VLOOKUP(A1698,'Hospitalisation Details'!$A$1:$R$2344,15,0)</f>
        <v>tier - 2</v>
      </c>
      <c r="P1698" s="27" t="str">
        <f>VLOOKUP(A1698,'Hospitalisation Details'!$A$1:$R$2344,16,0)</f>
        <v>R1013</v>
      </c>
      <c r="Q1698" s="38">
        <f>VLOOKUP(A1698,'Hospitalisation Details'!$A$1:$R$2344,18,0)</f>
        <v>49.622805604767272</v>
      </c>
    </row>
    <row r="1699" spans="1:17" x14ac:dyDescent="0.25">
      <c r="A1699" s="27" t="s">
        <v>3396</v>
      </c>
      <c r="B1699" s="27" t="str">
        <f>VLOOKUP(A1699,'Customer Name'!A1698:E4033,4,0)</f>
        <v>Jamie L.</v>
      </c>
      <c r="C1699" s="27">
        <f>VLOOKUP(A1699,Table7[#All],2,0)</f>
        <v>19.855</v>
      </c>
      <c r="D1699" s="27">
        <f>VLOOKUP(A1699,Table7[#All],3,0)</f>
        <v>6.64</v>
      </c>
      <c r="E1699" s="27" t="str">
        <f>VLOOKUP(A1699,Table7[#All],4,0)</f>
        <v>yes</v>
      </c>
      <c r="F1699" s="27" t="str">
        <f>VLOOKUP(A1699,Table7[#All],5,0)</f>
        <v>No</v>
      </c>
      <c r="G1699" s="27" t="str">
        <f>VLOOKUP(A1699,Table7[#All],6,0)</f>
        <v>No</v>
      </c>
      <c r="H1699" s="27">
        <f>VLOOKUP(A1699,'Medical Examination'!A1698:M4033,11,0)</f>
        <v>1</v>
      </c>
      <c r="I1699" s="27" t="str">
        <f>VLOOKUP(A1699,'Medical Examination'!A1698:M4033,10,0)</f>
        <v>No</v>
      </c>
      <c r="J1699" s="27" t="str">
        <f>VLOOKUP(A1699,'Medical Examination'!A1698:M4033,12,0)</f>
        <v>Normal Weight</v>
      </c>
      <c r="K1699" s="27" t="str">
        <f>VLOOKUP(A1699,'Medical Examination'!A1698:M4033,13,0)</f>
        <v>Diabetes</v>
      </c>
      <c r="L1699" s="27" t="str">
        <f>VLOOKUP(A1699,'Hospitalisation Details'!A528:R2871,17,0)</f>
        <v>25-Dec-1986</v>
      </c>
      <c r="M1699" s="28">
        <f>VLOOKUP(A1699,'Hospitalisation Details'!$A$1:$R$2344,6,0)</f>
        <v>5458.05</v>
      </c>
      <c r="N1699" s="27" t="str">
        <f>VLOOKUP(A1699,'Hospitalisation Details'!$A$1:$R$2344,14,0)</f>
        <v>tier - 2</v>
      </c>
      <c r="O1699" s="27" t="str">
        <f>VLOOKUP(A1699,'Hospitalisation Details'!$A$1:$R$2344,15,0)</f>
        <v>tier - 2</v>
      </c>
      <c r="P1699" s="27" t="str">
        <f>VLOOKUP(A1699,'Hospitalisation Details'!$A$1:$R$2344,16,0)</f>
        <v>R1024</v>
      </c>
      <c r="Q1699" s="38">
        <f>VLOOKUP(A1699,'Hospitalisation Details'!$A$1:$R$2344,18,0)</f>
        <v>36.453058577707324</v>
      </c>
    </row>
    <row r="1700" spans="1:17" x14ac:dyDescent="0.25">
      <c r="A1700" s="27" t="s">
        <v>3398</v>
      </c>
      <c r="B1700" s="27" t="str">
        <f>VLOOKUP(A1700,'Customer Name'!A1699:E4034,4,0)</f>
        <v>Brian</v>
      </c>
      <c r="C1700" s="27">
        <f>VLOOKUP(A1700,Table7[#All],2,0)</f>
        <v>41.69</v>
      </c>
      <c r="D1700" s="27">
        <f>VLOOKUP(A1700,Table7[#All],3,0)</f>
        <v>5.78</v>
      </c>
      <c r="E1700" s="27" t="str">
        <f>VLOOKUP(A1700,Table7[#All],4,0)</f>
        <v>No</v>
      </c>
      <c r="F1700" s="27" t="str">
        <f>VLOOKUP(A1700,Table7[#All],5,0)</f>
        <v>No</v>
      </c>
      <c r="G1700" s="27" t="str">
        <f>VLOOKUP(A1700,Table7[#All],6,0)</f>
        <v>No</v>
      </c>
      <c r="H1700" s="27">
        <f>VLOOKUP(A1700,'Medical Examination'!A1699:M4034,11,0)</f>
        <v>0</v>
      </c>
      <c r="I1700" s="27" t="str">
        <f>VLOOKUP(A1700,'Medical Examination'!A1699:M4034,10,0)</f>
        <v>No</v>
      </c>
      <c r="J1700" s="27" t="str">
        <f>VLOOKUP(A1700,'Medical Examination'!A1699:M4034,12,0)</f>
        <v>Obesity</v>
      </c>
      <c r="K1700" s="27" t="str">
        <f>VLOOKUP(A1700,'Medical Examination'!A1699:M4034,13,0)</f>
        <v>Prediabetes</v>
      </c>
      <c r="L1700" s="27" t="str">
        <f>VLOOKUP(A1700,'Hospitalisation Details'!A529:R2872,17,0)</f>
        <v>25-Aug-1982</v>
      </c>
      <c r="M1700" s="28">
        <f>VLOOKUP(A1700,'Hospitalisation Details'!$A$1:$R$2344,6,0)</f>
        <v>5438.75</v>
      </c>
      <c r="N1700" s="27" t="str">
        <f>VLOOKUP(A1700,'Hospitalisation Details'!$A$1:$R$2344,14,0)</f>
        <v>tier - 3</v>
      </c>
      <c r="O1700" s="27" t="str">
        <f>VLOOKUP(A1700,'Hospitalisation Details'!$A$1:$R$2344,15,0)</f>
        <v>tier - 2</v>
      </c>
      <c r="P1700" s="27" t="str">
        <f>VLOOKUP(A1700,'Hospitalisation Details'!$A$1:$R$2344,16,0)</f>
        <v>R1013</v>
      </c>
      <c r="Q1700" s="38">
        <f>VLOOKUP(A1700,'Hospitalisation Details'!$A$1:$R$2344,18,0)</f>
        <v>40.7870925684485</v>
      </c>
    </row>
    <row r="1701" spans="1:17" x14ac:dyDescent="0.25">
      <c r="A1701" s="27" t="s">
        <v>3400</v>
      </c>
      <c r="B1701" s="27" t="str">
        <f>VLOOKUP(A1701,'Customer Name'!A1700:E4035,4,0)</f>
        <v>Stacey L.</v>
      </c>
      <c r="C1701" s="27">
        <f>VLOOKUP(A1701,Table7[#All],2,0)</f>
        <v>16.12</v>
      </c>
      <c r="D1701" s="27">
        <f>VLOOKUP(A1701,Table7[#All],3,0)</f>
        <v>10.45</v>
      </c>
      <c r="E1701" s="27" t="str">
        <f>VLOOKUP(A1701,Table7[#All],4,0)</f>
        <v>No</v>
      </c>
      <c r="F1701" s="27" t="str">
        <f>VLOOKUP(A1701,Table7[#All],5,0)</f>
        <v>No</v>
      </c>
      <c r="G1701" s="27" t="str">
        <f>VLOOKUP(A1701,Table7[#All],6,0)</f>
        <v>No</v>
      </c>
      <c r="H1701" s="27">
        <f>VLOOKUP(A1701,'Medical Examination'!A1700:M4035,11,0)</f>
        <v>0</v>
      </c>
      <c r="I1701" s="27" t="str">
        <f>VLOOKUP(A1701,'Medical Examination'!A1700:M4035,10,0)</f>
        <v>No</v>
      </c>
      <c r="J1701" s="27" t="str">
        <f>VLOOKUP(A1701,'Medical Examination'!A1700:M4035,12,0)</f>
        <v>Underweight</v>
      </c>
      <c r="K1701" s="27" t="str">
        <f>VLOOKUP(A1701,'Medical Examination'!A1700:M4035,13,0)</f>
        <v>Diabetes</v>
      </c>
      <c r="L1701" s="27" t="str">
        <f>VLOOKUP(A1701,'Hospitalisation Details'!A530:R2873,17,0)</f>
        <v>8-Jun-1978</v>
      </c>
      <c r="M1701" s="28">
        <f>VLOOKUP(A1701,'Hospitalisation Details'!$A$1:$R$2344,6,0)</f>
        <v>5428.98</v>
      </c>
      <c r="N1701" s="27" t="str">
        <f>VLOOKUP(A1701,'Hospitalisation Details'!$A$1:$R$2344,14,0)</f>
        <v>tier - 2</v>
      </c>
      <c r="O1701" s="27" t="str">
        <f>VLOOKUP(A1701,'Hospitalisation Details'!$A$1:$R$2344,15,0)</f>
        <v>tier - 2</v>
      </c>
      <c r="P1701" s="27" t="str">
        <f>VLOOKUP(A1701,'Hospitalisation Details'!$A$1:$R$2344,16,0)</f>
        <v>R1012</v>
      </c>
      <c r="Q1701" s="38">
        <f>VLOOKUP(A1701,'Hospitalisation Details'!$A$1:$R$2344,18,0)</f>
        <v>45.000654722933156</v>
      </c>
    </row>
    <row r="1702" spans="1:17" x14ac:dyDescent="0.25">
      <c r="A1702" s="27" t="s">
        <v>3402</v>
      </c>
      <c r="B1702" s="27" t="str">
        <f>VLOOKUP(A1702,'Customer Name'!A1701:E4036,4,0)</f>
        <v>Stephen</v>
      </c>
      <c r="C1702" s="27">
        <f>VLOOKUP(A1702,Table7[#All],2,0)</f>
        <v>37.43</v>
      </c>
      <c r="D1702" s="27">
        <f>VLOOKUP(A1702,Table7[#All],3,0)</f>
        <v>4.5199999999999996</v>
      </c>
      <c r="E1702" s="27" t="str">
        <f>VLOOKUP(A1702,Table7[#All],4,0)</f>
        <v>No</v>
      </c>
      <c r="F1702" s="27" t="str">
        <f>VLOOKUP(A1702,Table7[#All],5,0)</f>
        <v>No</v>
      </c>
      <c r="G1702" s="27" t="str">
        <f>VLOOKUP(A1702,Table7[#All],6,0)</f>
        <v>No</v>
      </c>
      <c r="H1702" s="27">
        <f>VLOOKUP(A1702,'Medical Examination'!A1701:M4036,11,0)</f>
        <v>1</v>
      </c>
      <c r="I1702" s="27" t="str">
        <f>VLOOKUP(A1702,'Medical Examination'!A1701:M4036,10,0)</f>
        <v>No</v>
      </c>
      <c r="J1702" s="27" t="str">
        <f>VLOOKUP(A1702,'Medical Examination'!A1701:M4036,12,0)</f>
        <v>Obesity</v>
      </c>
      <c r="K1702" s="27" t="str">
        <f>VLOOKUP(A1702,'Medical Examination'!A1701:M4036,13,0)</f>
        <v>Normal</v>
      </c>
      <c r="L1702" s="27" t="str">
        <f>VLOOKUP(A1702,'Hospitalisation Details'!A531:R2874,17,0)</f>
        <v>17-Sep-1992</v>
      </c>
      <c r="M1702" s="28">
        <f>VLOOKUP(A1702,'Hospitalisation Details'!$A$1:$R$2344,6,0)</f>
        <v>5428.73</v>
      </c>
      <c r="N1702" s="27" t="str">
        <f>VLOOKUP(A1702,'Hospitalisation Details'!$A$1:$R$2344,14,0)</f>
        <v>tier - 3</v>
      </c>
      <c r="O1702" s="27" t="str">
        <f>VLOOKUP(A1702,'Hospitalisation Details'!$A$1:$R$2344,15,0)</f>
        <v>tier - 1</v>
      </c>
      <c r="P1702" s="27" t="str">
        <f>VLOOKUP(A1702,'Hospitalisation Details'!$A$1:$R$2344,16,0)</f>
        <v>R1017</v>
      </c>
      <c r="Q1702" s="38">
        <f>VLOOKUP(A1702,'Hospitalisation Details'!$A$1:$R$2344,18,0)</f>
        <v>30.721423682409309</v>
      </c>
    </row>
    <row r="1703" spans="1:17" x14ac:dyDescent="0.25">
      <c r="A1703" s="27" t="s">
        <v>3404</v>
      </c>
      <c r="B1703" s="27" t="str">
        <f>VLOOKUP(A1703,'Customer Name'!A1702:E4037,4,0)</f>
        <v>Joshua</v>
      </c>
      <c r="C1703" s="27">
        <f>VLOOKUP(A1703,Table7[#All],2,0)</f>
        <v>31.065000000000001</v>
      </c>
      <c r="D1703" s="27">
        <f>VLOOKUP(A1703,Table7[#All],3,0)</f>
        <v>5.71</v>
      </c>
      <c r="E1703" s="27" t="str">
        <f>VLOOKUP(A1703,Table7[#All],4,0)</f>
        <v>No</v>
      </c>
      <c r="F1703" s="27" t="str">
        <f>VLOOKUP(A1703,Table7[#All],5,0)</f>
        <v>No</v>
      </c>
      <c r="G1703" s="27" t="str">
        <f>VLOOKUP(A1703,Table7[#All],6,0)</f>
        <v>No</v>
      </c>
      <c r="H1703" s="27">
        <f>VLOOKUP(A1703,'Medical Examination'!A1702:M4037,11,0)</f>
        <v>0</v>
      </c>
      <c r="I1703" s="27" t="str">
        <f>VLOOKUP(A1703,'Medical Examination'!A1702:M4037,10,0)</f>
        <v>No</v>
      </c>
      <c r="J1703" s="27" t="str">
        <f>VLOOKUP(A1703,'Medical Examination'!A1702:M4037,12,0)</f>
        <v>Obesity</v>
      </c>
      <c r="K1703" s="27" t="str">
        <f>VLOOKUP(A1703,'Medical Examination'!A1702:M4037,13,0)</f>
        <v>Prediabetes</v>
      </c>
      <c r="L1703" s="27" t="str">
        <f>VLOOKUP(A1703,'Hospitalisation Details'!A532:R2875,17,0)</f>
        <v>6-Jul-1991</v>
      </c>
      <c r="M1703" s="28">
        <f>VLOOKUP(A1703,'Hospitalisation Details'!$A$1:$R$2344,6,0)</f>
        <v>5425.02</v>
      </c>
      <c r="N1703" s="27" t="str">
        <f>VLOOKUP(A1703,'Hospitalisation Details'!$A$1:$R$2344,14,0)</f>
        <v>tier - 2</v>
      </c>
      <c r="O1703" s="27" t="str">
        <f>VLOOKUP(A1703,'Hospitalisation Details'!$A$1:$R$2344,15,0)</f>
        <v>tier - 1</v>
      </c>
      <c r="P1703" s="27" t="str">
        <f>VLOOKUP(A1703,'Hospitalisation Details'!$A$1:$R$2344,16,0)</f>
        <v>R1012</v>
      </c>
      <c r="Q1703" s="38">
        <f>VLOOKUP(A1703,'Hospitalisation Details'!$A$1:$R$2344,18,0)</f>
        <v>31.924002323073093</v>
      </c>
    </row>
    <row r="1704" spans="1:17" x14ac:dyDescent="0.25">
      <c r="A1704" s="27" t="s">
        <v>3406</v>
      </c>
      <c r="B1704" s="27" t="str">
        <f>VLOOKUP(A1704,'Customer Name'!A1703:E4038,4,0)</f>
        <v>Josh</v>
      </c>
      <c r="C1704" s="27">
        <f>VLOOKUP(A1704,Table7[#All],2,0)</f>
        <v>25.08</v>
      </c>
      <c r="D1704" s="27">
        <f>VLOOKUP(A1704,Table7[#All],3,0)</f>
        <v>4.7699999999999996</v>
      </c>
      <c r="E1704" s="27" t="str">
        <f>VLOOKUP(A1704,Table7[#All],4,0)</f>
        <v>No</v>
      </c>
      <c r="F1704" s="27" t="str">
        <f>VLOOKUP(A1704,Table7[#All],5,0)</f>
        <v>No</v>
      </c>
      <c r="G1704" s="27" t="str">
        <f>VLOOKUP(A1704,Table7[#All],6,0)</f>
        <v>No</v>
      </c>
      <c r="H1704" s="27">
        <f>VLOOKUP(A1704,'Medical Examination'!A1703:M4038,11,0)</f>
        <v>0</v>
      </c>
      <c r="I1704" s="27" t="str">
        <f>VLOOKUP(A1704,'Medical Examination'!A1703:M4038,10,0)</f>
        <v>No</v>
      </c>
      <c r="J1704" s="27" t="str">
        <f>VLOOKUP(A1704,'Medical Examination'!A1703:M4038,12,0)</f>
        <v>Overweight</v>
      </c>
      <c r="K1704" s="27" t="str">
        <f>VLOOKUP(A1704,'Medical Examination'!A1703:M4038,13,0)</f>
        <v>Normal</v>
      </c>
      <c r="L1704" s="27" t="str">
        <f>VLOOKUP(A1704,'Hospitalisation Details'!A533:R2876,17,0)</f>
        <v>27-Sep-1982</v>
      </c>
      <c r="M1704" s="28">
        <f>VLOOKUP(A1704,'Hospitalisation Details'!$A$1:$R$2344,6,0)</f>
        <v>5415.66</v>
      </c>
      <c r="N1704" s="27" t="str">
        <f>VLOOKUP(A1704,'Hospitalisation Details'!$A$1:$R$2344,14,0)</f>
        <v>tier - 2</v>
      </c>
      <c r="O1704" s="27" t="str">
        <f>VLOOKUP(A1704,'Hospitalisation Details'!$A$1:$R$2344,15,0)</f>
        <v>tier - 3</v>
      </c>
      <c r="P1704" s="27" t="str">
        <f>VLOOKUP(A1704,'Hospitalisation Details'!$A$1:$R$2344,16,0)</f>
        <v>R1013</v>
      </c>
      <c r="Q1704" s="38">
        <f>VLOOKUP(A1704,'Hospitalisation Details'!$A$1:$R$2344,18,0)</f>
        <v>40.696740547588007</v>
      </c>
    </row>
    <row r="1705" spans="1:17" x14ac:dyDescent="0.25">
      <c r="A1705" s="27" t="s">
        <v>3408</v>
      </c>
      <c r="B1705" s="27" t="str">
        <f>VLOOKUP(A1705,'Customer Name'!A1704:E4039,4,0)</f>
        <v>Heather</v>
      </c>
      <c r="C1705" s="27">
        <f>VLOOKUP(A1705,Table7[#All],2,0)</f>
        <v>15.2</v>
      </c>
      <c r="D1705" s="27">
        <f>VLOOKUP(A1705,Table7[#All],3,0)</f>
        <v>7.81</v>
      </c>
      <c r="E1705" s="27" t="str">
        <f>VLOOKUP(A1705,Table7[#All],4,0)</f>
        <v>yes</v>
      </c>
      <c r="F1705" s="27" t="str">
        <f>VLOOKUP(A1705,Table7[#All],5,0)</f>
        <v>No</v>
      </c>
      <c r="G1705" s="27" t="str">
        <f>VLOOKUP(A1705,Table7[#All],6,0)</f>
        <v>No</v>
      </c>
      <c r="H1705" s="27">
        <f>VLOOKUP(A1705,'Medical Examination'!A1704:M4039,11,0)</f>
        <v>1</v>
      </c>
      <c r="I1705" s="27" t="str">
        <f>VLOOKUP(A1705,'Medical Examination'!A1704:M4039,10,0)</f>
        <v>No</v>
      </c>
      <c r="J1705" s="27" t="str">
        <f>VLOOKUP(A1705,'Medical Examination'!A1704:M4039,12,0)</f>
        <v>Underweight</v>
      </c>
      <c r="K1705" s="27" t="str">
        <f>VLOOKUP(A1705,'Medical Examination'!A1704:M4039,13,0)</f>
        <v>Diabetes</v>
      </c>
      <c r="L1705" s="27" t="str">
        <f>VLOOKUP(A1705,'Hospitalisation Details'!A534:R2877,17,0)</f>
        <v>27-Sep-1975</v>
      </c>
      <c r="M1705" s="28">
        <f>VLOOKUP(A1705,'Hospitalisation Details'!$A$1:$R$2344,6,0)</f>
        <v>5411.99</v>
      </c>
      <c r="N1705" s="27" t="str">
        <f>VLOOKUP(A1705,'Hospitalisation Details'!$A$1:$R$2344,14,0)</f>
        <v>tier - 2</v>
      </c>
      <c r="O1705" s="27" t="str">
        <f>VLOOKUP(A1705,'Hospitalisation Details'!$A$1:$R$2344,15,0)</f>
        <v>tier - 3</v>
      </c>
      <c r="P1705" s="27" t="str">
        <f>VLOOKUP(A1705,'Hospitalisation Details'!$A$1:$R$2344,16,0)</f>
        <v>R1012</v>
      </c>
      <c r="Q1705" s="38">
        <f>VLOOKUP(A1705,'Hospitalisation Details'!$A$1:$R$2344,18,0)</f>
        <v>47.696764820919704</v>
      </c>
    </row>
    <row r="1706" spans="1:17" x14ac:dyDescent="0.25">
      <c r="A1706" s="27" t="s">
        <v>3410</v>
      </c>
      <c r="B1706" s="27" t="str">
        <f>VLOOKUP(A1706,'Customer Name'!A1705:E4040,4,0)</f>
        <v>James C.</v>
      </c>
      <c r="C1706" s="27">
        <f>VLOOKUP(A1706,Table7[#All],2,0)</f>
        <v>22.34</v>
      </c>
      <c r="D1706" s="27">
        <f>VLOOKUP(A1706,Table7[#All],3,0)</f>
        <v>5.19</v>
      </c>
      <c r="E1706" s="27" t="str">
        <f>VLOOKUP(A1706,Table7[#All],4,0)</f>
        <v>yes</v>
      </c>
      <c r="F1706" s="27" t="str">
        <f>VLOOKUP(A1706,Table7[#All],5,0)</f>
        <v>No</v>
      </c>
      <c r="G1706" s="27" t="str">
        <f>VLOOKUP(A1706,Table7[#All],6,0)</f>
        <v>No</v>
      </c>
      <c r="H1706" s="27">
        <f>VLOOKUP(A1706,'Medical Examination'!A1705:M4040,11,0)</f>
        <v>0</v>
      </c>
      <c r="I1706" s="27" t="str">
        <f>VLOOKUP(A1706,'Medical Examination'!A1705:M4040,10,0)</f>
        <v>No</v>
      </c>
      <c r="J1706" s="27" t="str">
        <f>VLOOKUP(A1706,'Medical Examination'!A1705:M4040,12,0)</f>
        <v>Normal Weight</v>
      </c>
      <c r="K1706" s="27" t="str">
        <f>VLOOKUP(A1706,'Medical Examination'!A1705:M4040,13,0)</f>
        <v>Normal</v>
      </c>
      <c r="L1706" s="27" t="str">
        <f>VLOOKUP(A1706,'Hospitalisation Details'!A535:R2878,17,0)</f>
        <v>23-Dec-1985</v>
      </c>
      <c r="M1706" s="28">
        <f>VLOOKUP(A1706,'Hospitalisation Details'!$A$1:$R$2344,6,0)</f>
        <v>5402.89</v>
      </c>
      <c r="N1706" s="27" t="str">
        <f>VLOOKUP(A1706,'Hospitalisation Details'!$A$1:$R$2344,14,0)</f>
        <v>tier - 2</v>
      </c>
      <c r="O1706" s="27" t="str">
        <f>VLOOKUP(A1706,'Hospitalisation Details'!$A$1:$R$2344,15,0)</f>
        <v>tier - 1</v>
      </c>
      <c r="P1706" s="27" t="str">
        <f>VLOOKUP(A1706,'Hospitalisation Details'!$A$1:$R$2344,16,0)</f>
        <v>R1013</v>
      </c>
      <c r="Q1706" s="38">
        <f>VLOOKUP(A1706,'Hospitalisation Details'!$A$1:$R$2344,18,0)</f>
        <v>37.458508845829826</v>
      </c>
    </row>
    <row r="1707" spans="1:17" x14ac:dyDescent="0.25">
      <c r="A1707" s="27" t="s">
        <v>3412</v>
      </c>
      <c r="B1707" s="27" t="str">
        <f>VLOOKUP(A1707,'Customer Name'!A1706:E4041,4,0)</f>
        <v>Kim</v>
      </c>
      <c r="C1707" s="27">
        <f>VLOOKUP(A1707,Table7[#All],2,0)</f>
        <v>40.15</v>
      </c>
      <c r="D1707" s="27">
        <f>VLOOKUP(A1707,Table7[#All],3,0)</f>
        <v>5.93</v>
      </c>
      <c r="E1707" s="27" t="str">
        <f>VLOOKUP(A1707,Table7[#All],4,0)</f>
        <v>No</v>
      </c>
      <c r="F1707" s="27" t="str">
        <f>VLOOKUP(A1707,Table7[#All],5,0)</f>
        <v>No</v>
      </c>
      <c r="G1707" s="27" t="str">
        <f>VLOOKUP(A1707,Table7[#All],6,0)</f>
        <v>No</v>
      </c>
      <c r="H1707" s="27">
        <f>VLOOKUP(A1707,'Medical Examination'!A1706:M4041,11,0)</f>
        <v>1</v>
      </c>
      <c r="I1707" s="27" t="str">
        <f>VLOOKUP(A1707,'Medical Examination'!A1706:M4041,10,0)</f>
        <v>No</v>
      </c>
      <c r="J1707" s="27" t="str">
        <f>VLOOKUP(A1707,'Medical Examination'!A1706:M4041,12,0)</f>
        <v>Obesity</v>
      </c>
      <c r="K1707" s="27" t="str">
        <f>VLOOKUP(A1707,'Medical Examination'!A1706:M4041,13,0)</f>
        <v>Prediabetes</v>
      </c>
      <c r="L1707" s="27" t="str">
        <f>VLOOKUP(A1707,'Hospitalisation Details'!A536:R2879,17,0)</f>
        <v>1-Aug-1984</v>
      </c>
      <c r="M1707" s="28">
        <f>VLOOKUP(A1707,'Hospitalisation Details'!$A$1:$R$2344,6,0)</f>
        <v>5400.98</v>
      </c>
      <c r="N1707" s="27" t="str">
        <f>VLOOKUP(A1707,'Hospitalisation Details'!$A$1:$R$2344,14,0)</f>
        <v>tier - 2</v>
      </c>
      <c r="O1707" s="27" t="str">
        <f>VLOOKUP(A1707,'Hospitalisation Details'!$A$1:$R$2344,15,0)</f>
        <v>tier - 2</v>
      </c>
      <c r="P1707" s="27" t="str">
        <f>VLOOKUP(A1707,'Hospitalisation Details'!$A$1:$R$2344,16,0)</f>
        <v>R1013</v>
      </c>
      <c r="Q1707" s="38">
        <f>VLOOKUP(A1707,'Hospitalisation Details'!$A$1:$R$2344,18,0)</f>
        <v>38.850102669404521</v>
      </c>
    </row>
    <row r="1708" spans="1:17" x14ac:dyDescent="0.25">
      <c r="A1708" s="27" t="s">
        <v>3414</v>
      </c>
      <c r="B1708" s="27" t="str">
        <f>VLOOKUP(A1708,'Customer Name'!A1707:E4042,4,0)</f>
        <v>Marie E.</v>
      </c>
      <c r="C1708" s="27">
        <f>VLOOKUP(A1708,Table7[#All],2,0)</f>
        <v>37.729999999999997</v>
      </c>
      <c r="D1708" s="27">
        <f>VLOOKUP(A1708,Table7[#All],3,0)</f>
        <v>6.29</v>
      </c>
      <c r="E1708" s="27" t="str">
        <f>VLOOKUP(A1708,Table7[#All],4,0)</f>
        <v>No</v>
      </c>
      <c r="F1708" s="27" t="str">
        <f>VLOOKUP(A1708,Table7[#All],5,0)</f>
        <v>No</v>
      </c>
      <c r="G1708" s="27" t="str">
        <f>VLOOKUP(A1708,Table7[#All],6,0)</f>
        <v>No</v>
      </c>
      <c r="H1708" s="27">
        <f>VLOOKUP(A1708,'Medical Examination'!A1707:M4042,11,0)</f>
        <v>1</v>
      </c>
      <c r="I1708" s="27" t="str">
        <f>VLOOKUP(A1708,'Medical Examination'!A1707:M4042,10,0)</f>
        <v>No</v>
      </c>
      <c r="J1708" s="27" t="str">
        <f>VLOOKUP(A1708,'Medical Examination'!A1707:M4042,12,0)</f>
        <v>Obesity</v>
      </c>
      <c r="K1708" s="27" t="str">
        <f>VLOOKUP(A1708,'Medical Examination'!A1707:M4042,13,0)</f>
        <v>Prediabetes</v>
      </c>
      <c r="L1708" s="27" t="str">
        <f>VLOOKUP(A1708,'Hospitalisation Details'!A537:R2880,17,0)</f>
        <v>3-Sep-1984</v>
      </c>
      <c r="M1708" s="28">
        <f>VLOOKUP(A1708,'Hospitalisation Details'!$A$1:$R$2344,6,0)</f>
        <v>5397.62</v>
      </c>
      <c r="N1708" s="27" t="str">
        <f>VLOOKUP(A1708,'Hospitalisation Details'!$A$1:$R$2344,14,0)</f>
        <v>tier - 2</v>
      </c>
      <c r="O1708" s="27" t="str">
        <f>VLOOKUP(A1708,'Hospitalisation Details'!$A$1:$R$2344,15,0)</f>
        <v>tier - 2</v>
      </c>
      <c r="P1708" s="27" t="str">
        <f>VLOOKUP(A1708,'Hospitalisation Details'!$A$1:$R$2344,16,0)</f>
        <v>R1013</v>
      </c>
      <c r="Q1708" s="38">
        <f>VLOOKUP(A1708,'Hospitalisation Details'!$A$1:$R$2344,18,0)</f>
        <v>38.75975359342916</v>
      </c>
    </row>
    <row r="1709" spans="1:17" x14ac:dyDescent="0.25">
      <c r="A1709" s="27" t="s">
        <v>3416</v>
      </c>
      <c r="B1709" s="27" t="str">
        <f>VLOOKUP(A1709,'Customer Name'!A1708:E4043,4,0)</f>
        <v>Dariusz</v>
      </c>
      <c r="C1709" s="27">
        <f>VLOOKUP(A1709,Table7[#All],2,0)</f>
        <v>25.35</v>
      </c>
      <c r="D1709" s="27">
        <f>VLOOKUP(A1709,Table7[#All],3,0)</f>
        <v>4.9000000000000004</v>
      </c>
      <c r="E1709" s="27" t="str">
        <f>VLOOKUP(A1709,Table7[#All],4,0)</f>
        <v>No</v>
      </c>
      <c r="F1709" s="27" t="str">
        <f>VLOOKUP(A1709,Table7[#All],5,0)</f>
        <v>No</v>
      </c>
      <c r="G1709" s="27" t="str">
        <f>VLOOKUP(A1709,Table7[#All],6,0)</f>
        <v>No</v>
      </c>
      <c r="H1709" s="27">
        <f>VLOOKUP(A1709,'Medical Examination'!A1708:M4043,11,0)</f>
        <v>0</v>
      </c>
      <c r="I1709" s="27" t="str">
        <f>VLOOKUP(A1709,'Medical Examination'!A1708:M4043,10,0)</f>
        <v>No</v>
      </c>
      <c r="J1709" s="27" t="str">
        <f>VLOOKUP(A1709,'Medical Examination'!A1708:M4043,12,0)</f>
        <v>Overweight</v>
      </c>
      <c r="K1709" s="27" t="str">
        <f>VLOOKUP(A1709,'Medical Examination'!A1708:M4043,13,0)</f>
        <v>Normal</v>
      </c>
      <c r="L1709" s="27" t="str">
        <f>VLOOKUP(A1709,'Hospitalisation Details'!A538:R2881,17,0)</f>
        <v>6-Nov-1989</v>
      </c>
      <c r="M1709" s="28">
        <f>VLOOKUP(A1709,'Hospitalisation Details'!$A$1:$R$2344,6,0)</f>
        <v>5396.44</v>
      </c>
      <c r="N1709" s="27" t="str">
        <f>VLOOKUP(A1709,'Hospitalisation Details'!$A$1:$R$2344,14,0)</f>
        <v>tier - 2</v>
      </c>
      <c r="O1709" s="27" t="str">
        <f>VLOOKUP(A1709,'Hospitalisation Details'!$A$1:$R$2344,15,0)</f>
        <v>tier - 3</v>
      </c>
      <c r="P1709" s="27" t="str">
        <f>VLOOKUP(A1709,'Hospitalisation Details'!$A$1:$R$2344,16,0)</f>
        <v>R1013</v>
      </c>
      <c r="Q1709" s="38">
        <f>VLOOKUP(A1709,'Hospitalisation Details'!$A$1:$R$2344,18,0)</f>
        <v>33.587186106547755</v>
      </c>
    </row>
    <row r="1710" spans="1:17" x14ac:dyDescent="0.25">
      <c r="A1710" s="27" t="s">
        <v>3418</v>
      </c>
      <c r="B1710" s="27" t="str">
        <f>VLOOKUP(A1710,'Customer Name'!A1709:E4044,4,0)</f>
        <v>Jessica E.</v>
      </c>
      <c r="C1710" s="27">
        <f>VLOOKUP(A1710,Table7[#All],2,0)</f>
        <v>26.41</v>
      </c>
      <c r="D1710" s="27">
        <f>VLOOKUP(A1710,Table7[#All],3,0)</f>
        <v>5.07</v>
      </c>
      <c r="E1710" s="27" t="str">
        <f>VLOOKUP(A1710,Table7[#All],4,0)</f>
        <v>yes</v>
      </c>
      <c r="F1710" s="27" t="str">
        <f>VLOOKUP(A1710,Table7[#All],5,0)</f>
        <v>No</v>
      </c>
      <c r="G1710" s="27" t="str">
        <f>VLOOKUP(A1710,Table7[#All],6,0)</f>
        <v>No</v>
      </c>
      <c r="H1710" s="27">
        <f>VLOOKUP(A1710,'Medical Examination'!A1709:M4044,11,0)</f>
        <v>1</v>
      </c>
      <c r="I1710" s="27" t="str">
        <f>VLOOKUP(A1710,'Medical Examination'!A1709:M4044,10,0)</f>
        <v>No</v>
      </c>
      <c r="J1710" s="27" t="str">
        <f>VLOOKUP(A1710,'Medical Examination'!A1709:M4044,12,0)</f>
        <v>Overweight</v>
      </c>
      <c r="K1710" s="27" t="str">
        <f>VLOOKUP(A1710,'Medical Examination'!A1709:M4044,13,0)</f>
        <v>Normal</v>
      </c>
      <c r="L1710" s="27" t="str">
        <f>VLOOKUP(A1710,'Hospitalisation Details'!A539:R2882,17,0)</f>
        <v>8-Aug-1988</v>
      </c>
      <c r="M1710" s="28">
        <f>VLOOKUP(A1710,'Hospitalisation Details'!$A$1:$R$2344,6,0)</f>
        <v>5385.34</v>
      </c>
      <c r="N1710" s="27" t="str">
        <f>VLOOKUP(A1710,'Hospitalisation Details'!$A$1:$R$2344,14,0)</f>
        <v>tier - 2</v>
      </c>
      <c r="O1710" s="27" t="str">
        <f>VLOOKUP(A1710,'Hospitalisation Details'!$A$1:$R$2344,15,0)</f>
        <v>tier - 3</v>
      </c>
      <c r="P1710" s="27" t="str">
        <f>VLOOKUP(A1710,'Hospitalisation Details'!$A$1:$R$2344,16,0)</f>
        <v>R1012</v>
      </c>
      <c r="Q1710" s="38">
        <f>VLOOKUP(A1710,'Hospitalisation Details'!$A$1:$R$2344,18,0)</f>
        <v>34.830937713894592</v>
      </c>
    </row>
    <row r="1711" spans="1:17" x14ac:dyDescent="0.25">
      <c r="A1711" s="27" t="s">
        <v>3420</v>
      </c>
      <c r="B1711" s="27" t="str">
        <f>VLOOKUP(A1711,'Customer Name'!A1710:E4045,4,0)</f>
        <v>Kristen</v>
      </c>
      <c r="C1711" s="27">
        <f>VLOOKUP(A1711,Table7[#All],2,0)</f>
        <v>27.6</v>
      </c>
      <c r="D1711" s="27">
        <f>VLOOKUP(A1711,Table7[#All],3,0)</f>
        <v>5.33</v>
      </c>
      <c r="E1711" s="27" t="str">
        <f>VLOOKUP(A1711,Table7[#All],4,0)</f>
        <v>No</v>
      </c>
      <c r="F1711" s="27" t="str">
        <f>VLOOKUP(A1711,Table7[#All],5,0)</f>
        <v>No</v>
      </c>
      <c r="G1711" s="27" t="str">
        <f>VLOOKUP(A1711,Table7[#All],6,0)</f>
        <v>No</v>
      </c>
      <c r="H1711" s="27">
        <f>VLOOKUP(A1711,'Medical Examination'!A1710:M4045,11,0)</f>
        <v>1</v>
      </c>
      <c r="I1711" s="27" t="str">
        <f>VLOOKUP(A1711,'Medical Examination'!A1710:M4045,10,0)</f>
        <v>No</v>
      </c>
      <c r="J1711" s="27" t="str">
        <f>VLOOKUP(A1711,'Medical Examination'!A1710:M4045,12,0)</f>
        <v>Overweight</v>
      </c>
      <c r="K1711" s="27" t="str">
        <f>VLOOKUP(A1711,'Medical Examination'!A1710:M4045,13,0)</f>
        <v>Normal</v>
      </c>
      <c r="L1711" s="27" t="str">
        <f>VLOOKUP(A1711,'Hospitalisation Details'!A540:R2883,17,0)</f>
        <v>1-Jun-1984</v>
      </c>
      <c r="M1711" s="28">
        <f>VLOOKUP(A1711,'Hospitalisation Details'!$A$1:$R$2344,6,0)</f>
        <v>5383.54</v>
      </c>
      <c r="N1711" s="27" t="str">
        <f>VLOOKUP(A1711,'Hospitalisation Details'!$A$1:$R$2344,14,0)</f>
        <v>tier - 2</v>
      </c>
      <c r="O1711" s="27" t="str">
        <f>VLOOKUP(A1711,'Hospitalisation Details'!$A$1:$R$2344,15,0)</f>
        <v>tier - 3</v>
      </c>
      <c r="P1711" s="27" t="str">
        <f>VLOOKUP(A1711,'Hospitalisation Details'!$A$1:$R$2344,16,0)</f>
        <v>R1011</v>
      </c>
      <c r="Q1711" s="38">
        <f>VLOOKUP(A1711,'Hospitalisation Details'!$A$1:$R$2344,18,0)</f>
        <v>39.017111567419576</v>
      </c>
    </row>
    <row r="1712" spans="1:17" x14ac:dyDescent="0.25">
      <c r="A1712" s="27" t="s">
        <v>3422</v>
      </c>
      <c r="B1712" s="27" t="str">
        <f>VLOOKUP(A1712,'Customer Name'!A1711:E4046,4,0)</f>
        <v>Jose Guadalupe P. Sr.</v>
      </c>
      <c r="C1712" s="27">
        <f>VLOOKUP(A1712,Table7[#All],2,0)</f>
        <v>33.82</v>
      </c>
      <c r="D1712" s="27">
        <f>VLOOKUP(A1712,Table7[#All],3,0)</f>
        <v>8.93</v>
      </c>
      <c r="E1712" s="27" t="str">
        <f>VLOOKUP(A1712,Table7[#All],4,0)</f>
        <v>yes</v>
      </c>
      <c r="F1712" s="27" t="str">
        <f>VLOOKUP(A1712,Table7[#All],5,0)</f>
        <v>No</v>
      </c>
      <c r="G1712" s="27" t="str">
        <f>VLOOKUP(A1712,Table7[#All],6,0)</f>
        <v>No</v>
      </c>
      <c r="H1712" s="27">
        <f>VLOOKUP(A1712,'Medical Examination'!A1711:M4046,11,0)</f>
        <v>1</v>
      </c>
      <c r="I1712" s="27" t="str">
        <f>VLOOKUP(A1712,'Medical Examination'!A1711:M4046,10,0)</f>
        <v>No</v>
      </c>
      <c r="J1712" s="27" t="str">
        <f>VLOOKUP(A1712,'Medical Examination'!A1711:M4046,12,0)</f>
        <v>Obesity</v>
      </c>
      <c r="K1712" s="27" t="str">
        <f>VLOOKUP(A1712,'Medical Examination'!A1711:M4046,13,0)</f>
        <v>Diabetes</v>
      </c>
      <c r="L1712" s="27" t="str">
        <f>VLOOKUP(A1712,'Hospitalisation Details'!A541:R2884,17,0)</f>
        <v>22-Jul-1986</v>
      </c>
      <c r="M1712" s="28">
        <f>VLOOKUP(A1712,'Hospitalisation Details'!$A$1:$R$2344,6,0)</f>
        <v>5377.46</v>
      </c>
      <c r="N1712" s="27" t="str">
        <f>VLOOKUP(A1712,'Hospitalisation Details'!$A$1:$R$2344,14,0)</f>
        <v>tier - 2</v>
      </c>
      <c r="O1712" s="27" t="str">
        <f>VLOOKUP(A1712,'Hospitalisation Details'!$A$1:$R$2344,15,0)</f>
        <v>tier - 3</v>
      </c>
      <c r="P1712" s="27" t="str">
        <f>VLOOKUP(A1712,'Hospitalisation Details'!$A$1:$R$2344,16,0)</f>
        <v>R1012</v>
      </c>
      <c r="Q1712" s="38">
        <f>VLOOKUP(A1712,'Hospitalisation Details'!$A$1:$R$2344,18,0)</f>
        <v>36.880178687225303</v>
      </c>
    </row>
    <row r="1713" spans="1:17" x14ac:dyDescent="0.25">
      <c r="A1713" s="27" t="s">
        <v>3424</v>
      </c>
      <c r="B1713" s="27" t="str">
        <f>VLOOKUP(A1713,'Customer Name'!A1712:E4047,4,0)</f>
        <v>Cynthia</v>
      </c>
      <c r="C1713" s="27">
        <f>VLOOKUP(A1713,Table7[#All],2,0)</f>
        <v>32.9</v>
      </c>
      <c r="D1713" s="27">
        <f>VLOOKUP(A1713,Table7[#All],3,0)</f>
        <v>4.3499999999999996</v>
      </c>
      <c r="E1713" s="27" t="str">
        <f>VLOOKUP(A1713,Table7[#All],4,0)</f>
        <v>No</v>
      </c>
      <c r="F1713" s="27" t="str">
        <f>VLOOKUP(A1713,Table7[#All],5,0)</f>
        <v>No</v>
      </c>
      <c r="G1713" s="27" t="str">
        <f>VLOOKUP(A1713,Table7[#All],6,0)</f>
        <v>No</v>
      </c>
      <c r="H1713" s="27">
        <f>VLOOKUP(A1713,'Medical Examination'!A1712:M4047,11,0)</f>
        <v>0</v>
      </c>
      <c r="I1713" s="27" t="str">
        <f>VLOOKUP(A1713,'Medical Examination'!A1712:M4047,10,0)</f>
        <v>No</v>
      </c>
      <c r="J1713" s="27" t="str">
        <f>VLOOKUP(A1713,'Medical Examination'!A1712:M4047,12,0)</f>
        <v>Obesity</v>
      </c>
      <c r="K1713" s="27" t="str">
        <f>VLOOKUP(A1713,'Medical Examination'!A1712:M4047,13,0)</f>
        <v>Normal</v>
      </c>
      <c r="L1713" s="27" t="str">
        <f>VLOOKUP(A1713,'Hospitalisation Details'!A542:R2885,17,0)</f>
        <v>18-Nov-1989</v>
      </c>
      <c r="M1713" s="28">
        <f>VLOOKUP(A1713,'Hospitalisation Details'!$A$1:$R$2344,6,0)</f>
        <v>5375.04</v>
      </c>
      <c r="N1713" s="27" t="str">
        <f>VLOOKUP(A1713,'Hospitalisation Details'!$A$1:$R$2344,14,0)</f>
        <v>tier - 2</v>
      </c>
      <c r="O1713" s="27" t="str">
        <f>VLOOKUP(A1713,'Hospitalisation Details'!$A$1:$R$2344,15,0)</f>
        <v>tier - 1</v>
      </c>
      <c r="P1713" s="27" t="str">
        <f>VLOOKUP(A1713,'Hospitalisation Details'!$A$1:$R$2344,16,0)</f>
        <v>R1011</v>
      </c>
      <c r="Q1713" s="38">
        <f>VLOOKUP(A1713,'Hospitalisation Details'!$A$1:$R$2344,18,0)</f>
        <v>33.55432996949073</v>
      </c>
    </row>
    <row r="1714" spans="1:17" x14ac:dyDescent="0.25">
      <c r="A1714" s="27" t="s">
        <v>3426</v>
      </c>
      <c r="B1714" s="27" t="str">
        <f>VLOOKUP(A1714,'Customer Name'!A1713:E4048,4,0)</f>
        <v>Tyler</v>
      </c>
      <c r="C1714" s="27">
        <f>VLOOKUP(A1714,Table7[#All],2,0)</f>
        <v>30.875</v>
      </c>
      <c r="D1714" s="27">
        <f>VLOOKUP(A1714,Table7[#All],3,0)</f>
        <v>9.5399999999999991</v>
      </c>
      <c r="E1714" s="27" t="str">
        <f>VLOOKUP(A1714,Table7[#All],4,0)</f>
        <v>yes</v>
      </c>
      <c r="F1714" s="27" t="str">
        <f>VLOOKUP(A1714,Table7[#All],5,0)</f>
        <v>No</v>
      </c>
      <c r="G1714" s="27" t="str">
        <f>VLOOKUP(A1714,Table7[#All],6,0)</f>
        <v>No</v>
      </c>
      <c r="H1714" s="27">
        <f>VLOOKUP(A1714,'Medical Examination'!A1713:M4048,11,0)</f>
        <v>1</v>
      </c>
      <c r="I1714" s="27" t="str">
        <f>VLOOKUP(A1714,'Medical Examination'!A1713:M4048,10,0)</f>
        <v>No</v>
      </c>
      <c r="J1714" s="27" t="str">
        <f>VLOOKUP(A1714,'Medical Examination'!A1713:M4048,12,0)</f>
        <v>Obesity</v>
      </c>
      <c r="K1714" s="27" t="str">
        <f>VLOOKUP(A1714,'Medical Examination'!A1713:M4048,13,0)</f>
        <v>Diabetes</v>
      </c>
      <c r="L1714" s="27" t="str">
        <f>VLOOKUP(A1714,'Hospitalisation Details'!A543:R2886,17,0)</f>
        <v>1-Jun-1986</v>
      </c>
      <c r="M1714" s="28">
        <f>VLOOKUP(A1714,'Hospitalisation Details'!$A$1:$R$2344,6,0)</f>
        <v>5373.36</v>
      </c>
      <c r="N1714" s="27" t="str">
        <f>VLOOKUP(A1714,'Hospitalisation Details'!$A$1:$R$2344,14,0)</f>
        <v>tier - 2</v>
      </c>
      <c r="O1714" s="27" t="str">
        <f>VLOOKUP(A1714,'Hospitalisation Details'!$A$1:$R$2344,15,0)</f>
        <v>tier - 2</v>
      </c>
      <c r="P1714" s="27" t="str">
        <f>VLOOKUP(A1714,'Hospitalisation Details'!$A$1:$R$2344,16,0)</f>
        <v>R1012</v>
      </c>
      <c r="Q1714" s="38">
        <f>VLOOKUP(A1714,'Hospitalisation Details'!$A$1:$R$2344,18,0)</f>
        <v>37.019814107644642</v>
      </c>
    </row>
    <row r="1715" spans="1:17" x14ac:dyDescent="0.25">
      <c r="A1715" s="27" t="s">
        <v>3428</v>
      </c>
      <c r="B1715" s="27" t="str">
        <f>VLOOKUP(A1715,'Customer Name'!A1714:E4049,4,0)</f>
        <v>Holly J</v>
      </c>
      <c r="C1715" s="27">
        <f>VLOOKUP(A1715,Table7[#All],2,0)</f>
        <v>32.64</v>
      </c>
      <c r="D1715" s="27">
        <f>VLOOKUP(A1715,Table7[#All],3,0)</f>
        <v>5.91</v>
      </c>
      <c r="E1715" s="27" t="str">
        <f>VLOOKUP(A1715,Table7[#All],4,0)</f>
        <v>No</v>
      </c>
      <c r="F1715" s="27" t="str">
        <f>VLOOKUP(A1715,Table7[#All],5,0)</f>
        <v>No</v>
      </c>
      <c r="G1715" s="27" t="str">
        <f>VLOOKUP(A1715,Table7[#All],6,0)</f>
        <v>No</v>
      </c>
      <c r="H1715" s="27">
        <f>VLOOKUP(A1715,'Medical Examination'!A1714:M4049,11,0)</f>
        <v>0</v>
      </c>
      <c r="I1715" s="27" t="str">
        <f>VLOOKUP(A1715,'Medical Examination'!A1714:M4049,10,0)</f>
        <v>No</v>
      </c>
      <c r="J1715" s="27" t="str">
        <f>VLOOKUP(A1715,'Medical Examination'!A1714:M4049,12,0)</f>
        <v>Obesity</v>
      </c>
      <c r="K1715" s="27" t="str">
        <f>VLOOKUP(A1715,'Medical Examination'!A1714:M4049,13,0)</f>
        <v>Prediabetes</v>
      </c>
      <c r="L1715" s="27" t="str">
        <f>VLOOKUP(A1715,'Hospitalisation Details'!A544:R2887,17,0)</f>
        <v>7-Dec-1994</v>
      </c>
      <c r="M1715" s="28">
        <f>VLOOKUP(A1715,'Hospitalisation Details'!$A$1:$R$2344,6,0)</f>
        <v>5364.66</v>
      </c>
      <c r="N1715" s="27" t="str">
        <f>VLOOKUP(A1715,'Hospitalisation Details'!$A$1:$R$2344,14,0)</f>
        <v>tier - 2</v>
      </c>
      <c r="O1715" s="27" t="str">
        <f>VLOOKUP(A1715,'Hospitalisation Details'!$A$1:$R$2344,15,0)</f>
        <v>tier - 1</v>
      </c>
      <c r="P1715" s="27" t="str">
        <f>VLOOKUP(A1715,'Hospitalisation Details'!$A$1:$R$2344,16,0)</f>
        <v>R1011</v>
      </c>
      <c r="Q1715" s="38">
        <f>VLOOKUP(A1715,'Hospitalisation Details'!$A$1:$R$2344,18,0)</f>
        <v>28.502327279364788</v>
      </c>
    </row>
    <row r="1716" spans="1:17" x14ac:dyDescent="0.25">
      <c r="A1716" s="27" t="s">
        <v>3430</v>
      </c>
      <c r="B1716" s="27" t="str">
        <f>VLOOKUP(A1716,'Customer Name'!A1715:E4050,4,0)</f>
        <v>Kristen</v>
      </c>
      <c r="C1716" s="27">
        <f>VLOOKUP(A1716,Table7[#All],2,0)</f>
        <v>22.135000000000002</v>
      </c>
      <c r="D1716" s="27">
        <f>VLOOKUP(A1716,Table7[#All],3,0)</f>
        <v>5.0999999999999996</v>
      </c>
      <c r="E1716" s="27" t="str">
        <f>VLOOKUP(A1716,Table7[#All],4,0)</f>
        <v>No</v>
      </c>
      <c r="F1716" s="27" t="str">
        <f>VLOOKUP(A1716,Table7[#All],5,0)</f>
        <v>No</v>
      </c>
      <c r="G1716" s="27" t="str">
        <f>VLOOKUP(A1716,Table7[#All],6,0)</f>
        <v>No</v>
      </c>
      <c r="H1716" s="27">
        <f>VLOOKUP(A1716,'Medical Examination'!A1715:M4050,11,0)</f>
        <v>0</v>
      </c>
      <c r="I1716" s="27" t="str">
        <f>VLOOKUP(A1716,'Medical Examination'!A1715:M4050,10,0)</f>
        <v>No</v>
      </c>
      <c r="J1716" s="27" t="str">
        <f>VLOOKUP(A1716,'Medical Examination'!A1715:M4050,12,0)</f>
        <v>Normal Weight</v>
      </c>
      <c r="K1716" s="27" t="str">
        <f>VLOOKUP(A1716,'Medical Examination'!A1715:M4050,13,0)</f>
        <v>Normal</v>
      </c>
      <c r="L1716" s="27" t="str">
        <f>VLOOKUP(A1716,'Hospitalisation Details'!A545:R2888,17,0)</f>
        <v>7-Nov-1989</v>
      </c>
      <c r="M1716" s="28">
        <f>VLOOKUP(A1716,'Hospitalisation Details'!$A$1:$R$2344,6,0)</f>
        <v>5354.07</v>
      </c>
      <c r="N1716" s="27" t="str">
        <f>VLOOKUP(A1716,'Hospitalisation Details'!$A$1:$R$2344,14,0)</f>
        <v>tier - 2</v>
      </c>
      <c r="O1716" s="27" t="str">
        <f>VLOOKUP(A1716,'Hospitalisation Details'!$A$1:$R$2344,15,0)</f>
        <v>tier - 3</v>
      </c>
      <c r="P1716" s="27" t="str">
        <f>VLOOKUP(A1716,'Hospitalisation Details'!$A$1:$R$2344,16,0)</f>
        <v>R1024</v>
      </c>
      <c r="Q1716" s="38">
        <f>VLOOKUP(A1716,'Hospitalisation Details'!$A$1:$R$2344,18,0)</f>
        <v>33.584448095126341</v>
      </c>
    </row>
    <row r="1717" spans="1:17" x14ac:dyDescent="0.25">
      <c r="A1717" s="27" t="s">
        <v>3432</v>
      </c>
      <c r="B1717" s="27" t="str">
        <f>VLOOKUP(A1717,'Customer Name'!A1716:E4051,4,0)</f>
        <v>Thomas</v>
      </c>
      <c r="C1717" s="27">
        <f>VLOOKUP(A1717,Table7[#All],2,0)</f>
        <v>16.53</v>
      </c>
      <c r="D1717" s="27">
        <f>VLOOKUP(A1717,Table7[#All],3,0)</f>
        <v>5.08</v>
      </c>
      <c r="E1717" s="27" t="str">
        <f>VLOOKUP(A1717,Table7[#All],4,0)</f>
        <v>No</v>
      </c>
      <c r="F1717" s="27" t="str">
        <f>VLOOKUP(A1717,Table7[#All],5,0)</f>
        <v>No</v>
      </c>
      <c r="G1717" s="27" t="str">
        <f>VLOOKUP(A1717,Table7[#All],6,0)</f>
        <v>No</v>
      </c>
      <c r="H1717" s="27">
        <f>VLOOKUP(A1717,'Medical Examination'!A1716:M4051,11,0)</f>
        <v>2</v>
      </c>
      <c r="I1717" s="27" t="str">
        <f>VLOOKUP(A1717,'Medical Examination'!A1716:M4051,10,0)</f>
        <v>No</v>
      </c>
      <c r="J1717" s="27" t="str">
        <f>VLOOKUP(A1717,'Medical Examination'!A1716:M4051,12,0)</f>
        <v>Underweight</v>
      </c>
      <c r="K1717" s="27" t="str">
        <f>VLOOKUP(A1717,'Medical Examination'!A1716:M4051,13,0)</f>
        <v>Normal</v>
      </c>
      <c r="L1717" s="27" t="str">
        <f>VLOOKUP(A1717,'Hospitalisation Details'!A546:R2889,17,0)</f>
        <v>15-Dec-1972</v>
      </c>
      <c r="M1717" s="28">
        <f>VLOOKUP(A1717,'Hospitalisation Details'!$A$1:$R$2344,6,0)</f>
        <v>5344.81</v>
      </c>
      <c r="N1717" s="27" t="str">
        <f>VLOOKUP(A1717,'Hospitalisation Details'!$A$1:$R$2344,14,0)</f>
        <v>tier - 2</v>
      </c>
      <c r="O1717" s="27" t="str">
        <f>VLOOKUP(A1717,'Hospitalisation Details'!$A$1:$R$2344,15,0)</f>
        <v>tier - 3</v>
      </c>
      <c r="P1717" s="27" t="str">
        <f>VLOOKUP(A1717,'Hospitalisation Details'!$A$1:$R$2344,16,0)</f>
        <v>R1013</v>
      </c>
      <c r="Q1717" s="38">
        <f>VLOOKUP(A1717,'Hospitalisation Details'!$A$1:$R$2344,18,0)</f>
        <v>50.477754962354553</v>
      </c>
    </row>
    <row r="1718" spans="1:17" x14ac:dyDescent="0.25">
      <c r="A1718" s="27" t="s">
        <v>3434</v>
      </c>
      <c r="B1718" s="27" t="str">
        <f>VLOOKUP(A1718,'Customer Name'!A1717:E4052,4,0)</f>
        <v>Tricity M</v>
      </c>
      <c r="C1718" s="27">
        <f>VLOOKUP(A1718,Table7[#All],2,0)</f>
        <v>32.774999999999999</v>
      </c>
      <c r="D1718" s="27">
        <f>VLOOKUP(A1718,Table7[#All],3,0)</f>
        <v>4.75</v>
      </c>
      <c r="E1718" s="27" t="str">
        <f>VLOOKUP(A1718,Table7[#All],4,0)</f>
        <v>No</v>
      </c>
      <c r="F1718" s="27" t="str">
        <f>VLOOKUP(A1718,Table7[#All],5,0)</f>
        <v>No</v>
      </c>
      <c r="G1718" s="27" t="str">
        <f>VLOOKUP(A1718,Table7[#All],6,0)</f>
        <v>No</v>
      </c>
      <c r="H1718" s="27">
        <f>VLOOKUP(A1718,'Medical Examination'!A1717:M4052,11,0)</f>
        <v>0</v>
      </c>
      <c r="I1718" s="27" t="str">
        <f>VLOOKUP(A1718,'Medical Examination'!A1717:M4052,10,0)</f>
        <v>No</v>
      </c>
      <c r="J1718" s="27" t="str">
        <f>VLOOKUP(A1718,'Medical Examination'!A1717:M4052,12,0)</f>
        <v>Obesity</v>
      </c>
      <c r="K1718" s="27" t="str">
        <f>VLOOKUP(A1718,'Medical Examination'!A1717:M4052,13,0)</f>
        <v>Normal</v>
      </c>
      <c r="L1718" s="27" t="str">
        <f>VLOOKUP(A1718,'Hospitalisation Details'!A547:R2890,17,0)</f>
        <v>28-Aug-1991</v>
      </c>
      <c r="M1718" s="28">
        <f>VLOOKUP(A1718,'Hospitalisation Details'!$A$1:$R$2344,6,0)</f>
        <v>5327.4</v>
      </c>
      <c r="N1718" s="27" t="str">
        <f>VLOOKUP(A1718,'Hospitalisation Details'!$A$1:$R$2344,14,0)</f>
        <v>tier - 2</v>
      </c>
      <c r="O1718" s="27" t="str">
        <f>VLOOKUP(A1718,'Hospitalisation Details'!$A$1:$R$2344,15,0)</f>
        <v>tier - 1</v>
      </c>
      <c r="P1718" s="27" t="str">
        <f>VLOOKUP(A1718,'Hospitalisation Details'!$A$1:$R$2344,16,0)</f>
        <v>R1012</v>
      </c>
      <c r="Q1718" s="38">
        <f>VLOOKUP(A1718,'Hospitalisation Details'!$A$1:$R$2344,18,0)</f>
        <v>31.77889322160458</v>
      </c>
    </row>
    <row r="1719" spans="1:17" x14ac:dyDescent="0.25">
      <c r="A1719" s="27" t="s">
        <v>3436</v>
      </c>
      <c r="B1719" s="27" t="str">
        <f>VLOOKUP(A1719,'Customer Name'!A1718:E4053,4,0)</f>
        <v>Sarah A</v>
      </c>
      <c r="C1719" s="27">
        <f>VLOOKUP(A1719,Table7[#All],2,0)</f>
        <v>30.9</v>
      </c>
      <c r="D1719" s="27">
        <f>VLOOKUP(A1719,Table7[#All],3,0)</f>
        <v>6.05</v>
      </c>
      <c r="E1719" s="27" t="str">
        <f>VLOOKUP(A1719,Table7[#All],4,0)</f>
        <v>No</v>
      </c>
      <c r="F1719" s="27" t="str">
        <f>VLOOKUP(A1719,Table7[#All],5,0)</f>
        <v>No</v>
      </c>
      <c r="G1719" s="27" t="str">
        <f>VLOOKUP(A1719,Table7[#All],6,0)</f>
        <v>No</v>
      </c>
      <c r="H1719" s="27">
        <f>VLOOKUP(A1719,'Medical Examination'!A1718:M4053,11,0)</f>
        <v>1</v>
      </c>
      <c r="I1719" s="27" t="str">
        <f>VLOOKUP(A1719,'Medical Examination'!A1718:M4053,10,0)</f>
        <v>No</v>
      </c>
      <c r="J1719" s="27" t="str">
        <f>VLOOKUP(A1719,'Medical Examination'!A1718:M4053,12,0)</f>
        <v>Obesity</v>
      </c>
      <c r="K1719" s="27" t="str">
        <f>VLOOKUP(A1719,'Medical Examination'!A1718:M4053,13,0)</f>
        <v>Prediabetes</v>
      </c>
      <c r="L1719" s="27" t="str">
        <f>VLOOKUP(A1719,'Hospitalisation Details'!A548:R2891,17,0)</f>
        <v>18-Jun-1992</v>
      </c>
      <c r="M1719" s="28">
        <f>VLOOKUP(A1719,'Hospitalisation Details'!$A$1:$R$2344,6,0)</f>
        <v>5325.65</v>
      </c>
      <c r="N1719" s="27" t="str">
        <f>VLOOKUP(A1719,'Hospitalisation Details'!$A$1:$R$2344,14,0)</f>
        <v>tier - 2</v>
      </c>
      <c r="O1719" s="27" t="str">
        <f>VLOOKUP(A1719,'Hospitalisation Details'!$A$1:$R$2344,15,0)</f>
        <v>tier - 1</v>
      </c>
      <c r="P1719" s="27" t="str">
        <f>VLOOKUP(A1719,'Hospitalisation Details'!$A$1:$R$2344,16,0)</f>
        <v>R1011</v>
      </c>
      <c r="Q1719" s="38">
        <f>VLOOKUP(A1719,'Hospitalisation Details'!$A$1:$R$2344,18,0)</f>
        <v>30.970568104038328</v>
      </c>
    </row>
    <row r="1720" spans="1:17" x14ac:dyDescent="0.25">
      <c r="A1720" s="27" t="s">
        <v>3438</v>
      </c>
      <c r="B1720" s="27" t="str">
        <f>VLOOKUP(A1720,'Customer Name'!A1719:E4054,4,0)</f>
        <v>Lisa M.</v>
      </c>
      <c r="C1720" s="27">
        <f>VLOOKUP(A1720,Table7[#All],2,0)</f>
        <v>15.58</v>
      </c>
      <c r="D1720" s="27">
        <f>VLOOKUP(A1720,Table7[#All],3,0)</f>
        <v>11.56</v>
      </c>
      <c r="E1720" s="27" t="str">
        <f>VLOOKUP(A1720,Table7[#All],4,0)</f>
        <v>No</v>
      </c>
      <c r="F1720" s="27" t="str">
        <f>VLOOKUP(A1720,Table7[#All],5,0)</f>
        <v>No</v>
      </c>
      <c r="G1720" s="27" t="str">
        <f>VLOOKUP(A1720,Table7[#All],6,0)</f>
        <v>No</v>
      </c>
      <c r="H1720" s="27">
        <f>VLOOKUP(A1720,'Medical Examination'!A1719:M4054,11,0)</f>
        <v>0</v>
      </c>
      <c r="I1720" s="27" t="str">
        <f>VLOOKUP(A1720,'Medical Examination'!A1719:M4054,10,0)</f>
        <v>No</v>
      </c>
      <c r="J1720" s="27" t="str">
        <f>VLOOKUP(A1720,'Medical Examination'!A1719:M4054,12,0)</f>
        <v>Underweight</v>
      </c>
      <c r="K1720" s="27" t="str">
        <f>VLOOKUP(A1720,'Medical Examination'!A1719:M4054,13,0)</f>
        <v>Diabetes</v>
      </c>
      <c r="L1720" s="27" t="str">
        <f>VLOOKUP(A1720,'Hospitalisation Details'!A549:R2892,17,0)</f>
        <v>2-Sep-1974</v>
      </c>
      <c r="M1720" s="28">
        <f>VLOOKUP(A1720,'Hospitalisation Details'!$A$1:$R$2344,6,0)</f>
        <v>5322.24</v>
      </c>
      <c r="N1720" s="27" t="str">
        <f>VLOOKUP(A1720,'Hospitalisation Details'!$A$1:$R$2344,14,0)</f>
        <v>tier - 2</v>
      </c>
      <c r="O1720" s="27" t="str">
        <f>VLOOKUP(A1720,'Hospitalisation Details'!$A$1:$R$2344,15,0)</f>
        <v>tier - 1</v>
      </c>
      <c r="P1720" s="27" t="str">
        <f>VLOOKUP(A1720,'Hospitalisation Details'!$A$1:$R$2344,16,0)</f>
        <v>R1012</v>
      </c>
      <c r="Q1720" s="38">
        <f>VLOOKUP(A1720,'Hospitalisation Details'!$A$1:$R$2344,18,0)</f>
        <v>48.765195487898367</v>
      </c>
    </row>
    <row r="1721" spans="1:17" x14ac:dyDescent="0.25">
      <c r="A1721" s="27" t="s">
        <v>3440</v>
      </c>
      <c r="B1721" s="27" t="str">
        <f>VLOOKUP(A1721,'Customer Name'!A1720:E4055,4,0)</f>
        <v>Tracy A.</v>
      </c>
      <c r="C1721" s="27">
        <f>VLOOKUP(A1721,Table7[#All],2,0)</f>
        <v>26.315000000000001</v>
      </c>
      <c r="D1721" s="27">
        <f>VLOOKUP(A1721,Table7[#All],3,0)</f>
        <v>5.76</v>
      </c>
      <c r="E1721" s="27" t="str">
        <f>VLOOKUP(A1721,Table7[#All],4,0)</f>
        <v>No</v>
      </c>
      <c r="F1721" s="27" t="str">
        <f>VLOOKUP(A1721,Table7[#All],5,0)</f>
        <v>No</v>
      </c>
      <c r="G1721" s="27" t="str">
        <f>VLOOKUP(A1721,Table7[#All],6,0)</f>
        <v>No</v>
      </c>
      <c r="H1721" s="27">
        <f>VLOOKUP(A1721,'Medical Examination'!A1720:M4055,11,0)</f>
        <v>0</v>
      </c>
      <c r="I1721" s="27" t="str">
        <f>VLOOKUP(A1721,'Medical Examination'!A1720:M4055,10,0)</f>
        <v>No</v>
      </c>
      <c r="J1721" s="27" t="str">
        <f>VLOOKUP(A1721,'Medical Examination'!A1720:M4055,12,0)</f>
        <v>Overweight</v>
      </c>
      <c r="K1721" s="27" t="str">
        <f>VLOOKUP(A1721,'Medical Examination'!A1720:M4055,13,0)</f>
        <v>Prediabetes</v>
      </c>
      <c r="L1721" s="27" t="str">
        <f>VLOOKUP(A1721,'Hospitalisation Details'!A550:R2893,17,0)</f>
        <v>13-Nov-1994</v>
      </c>
      <c r="M1721" s="28">
        <f>VLOOKUP(A1721,'Hospitalisation Details'!$A$1:$R$2344,6,0)</f>
        <v>5312.17</v>
      </c>
      <c r="N1721" s="27" t="str">
        <f>VLOOKUP(A1721,'Hospitalisation Details'!$A$1:$R$2344,14,0)</f>
        <v>tier - 2</v>
      </c>
      <c r="O1721" s="27" t="str">
        <f>VLOOKUP(A1721,'Hospitalisation Details'!$A$1:$R$2344,15,0)</f>
        <v>tier - 2</v>
      </c>
      <c r="P1721" s="27" t="str">
        <f>VLOOKUP(A1721,'Hospitalisation Details'!$A$1:$R$2344,16,0)</f>
        <v>R1012</v>
      </c>
      <c r="Q1721" s="38">
        <f>VLOOKUP(A1721,'Hospitalisation Details'!$A$1:$R$2344,18,0)</f>
        <v>28.568038696723555</v>
      </c>
    </row>
    <row r="1722" spans="1:17" x14ac:dyDescent="0.25">
      <c r="A1722" s="27" t="s">
        <v>3442</v>
      </c>
      <c r="B1722" s="27" t="str">
        <f>VLOOKUP(A1722,'Customer Name'!A1721:E4056,4,0)</f>
        <v>Patrick</v>
      </c>
      <c r="C1722" s="27">
        <f>VLOOKUP(A1722,Table7[#All],2,0)</f>
        <v>35.61</v>
      </c>
      <c r="D1722" s="27">
        <f>VLOOKUP(A1722,Table7[#All],3,0)</f>
        <v>5.65</v>
      </c>
      <c r="E1722" s="27" t="str">
        <f>VLOOKUP(A1722,Table7[#All],4,0)</f>
        <v>No</v>
      </c>
      <c r="F1722" s="27" t="str">
        <f>VLOOKUP(A1722,Table7[#All],5,0)</f>
        <v>yes</v>
      </c>
      <c r="G1722" s="27" t="str">
        <f>VLOOKUP(A1722,Table7[#All],6,0)</f>
        <v>No</v>
      </c>
      <c r="H1722" s="27">
        <f>VLOOKUP(A1722,'Medical Examination'!A1721:M4056,11,0)</f>
        <v>1</v>
      </c>
      <c r="I1722" s="27" t="str">
        <f>VLOOKUP(A1722,'Medical Examination'!A1721:M4056,10,0)</f>
        <v>No</v>
      </c>
      <c r="J1722" s="27" t="str">
        <f>VLOOKUP(A1722,'Medical Examination'!A1721:M4056,12,0)</f>
        <v>Obesity</v>
      </c>
      <c r="K1722" s="27" t="str">
        <f>VLOOKUP(A1722,'Medical Examination'!A1721:M4056,13,0)</f>
        <v>Normal</v>
      </c>
      <c r="L1722" s="27" t="str">
        <f>VLOOKUP(A1722,'Hospitalisation Details'!A551:R2894,17,0)</f>
        <v>9-Sep-2000</v>
      </c>
      <c r="M1722" s="28">
        <f>VLOOKUP(A1722,'Hospitalisation Details'!$A$1:$R$2344,6,0)</f>
        <v>5306.7</v>
      </c>
      <c r="N1722" s="27" t="str">
        <f>VLOOKUP(A1722,'Hospitalisation Details'!$A$1:$R$2344,14,0)</f>
        <v>tier - 2</v>
      </c>
      <c r="O1722" s="27" t="str">
        <f>VLOOKUP(A1722,'Hospitalisation Details'!$A$1:$R$2344,15,0)</f>
        <v>tier - 3</v>
      </c>
      <c r="P1722" s="27" t="str">
        <f>VLOOKUP(A1722,'Hospitalisation Details'!$A$1:$R$2344,16,0)</f>
        <v>R1012</v>
      </c>
      <c r="Q1722" s="38">
        <f>VLOOKUP(A1722,'Hospitalisation Details'!$A$1:$R$2344,18,0)</f>
        <v>22.743326488706366</v>
      </c>
    </row>
    <row r="1723" spans="1:17" x14ac:dyDescent="0.25">
      <c r="A1723" s="27" t="s">
        <v>3444</v>
      </c>
      <c r="B1723" s="27" t="str">
        <f>VLOOKUP(A1723,'Customer Name'!A1722:E4057,4,0)</f>
        <v>Trent</v>
      </c>
      <c r="C1723" s="27">
        <f>VLOOKUP(A1723,Table7[#All],2,0)</f>
        <v>37.56</v>
      </c>
      <c r="D1723" s="27">
        <f>VLOOKUP(A1723,Table7[#All],3,0)</f>
        <v>5.88</v>
      </c>
      <c r="E1723" s="27" t="str">
        <f>VLOOKUP(A1723,Table7[#All],4,0)</f>
        <v>No</v>
      </c>
      <c r="F1723" s="27" t="str">
        <f>VLOOKUP(A1723,Table7[#All],5,0)</f>
        <v>yes</v>
      </c>
      <c r="G1723" s="27" t="str">
        <f>VLOOKUP(A1723,Table7[#All],6,0)</f>
        <v>No</v>
      </c>
      <c r="H1723" s="27">
        <f>VLOOKUP(A1723,'Medical Examination'!A1722:M4057,11,0)</f>
        <v>1</v>
      </c>
      <c r="I1723" s="27" t="str">
        <f>VLOOKUP(A1723,'Medical Examination'!A1722:M4057,10,0)</f>
        <v>No</v>
      </c>
      <c r="J1723" s="27" t="str">
        <f>VLOOKUP(A1723,'Medical Examination'!A1722:M4057,12,0)</f>
        <v>Obesity</v>
      </c>
      <c r="K1723" s="27" t="str">
        <f>VLOOKUP(A1723,'Medical Examination'!A1722:M4057,13,0)</f>
        <v>Prediabetes</v>
      </c>
      <c r="L1723" s="27" t="str">
        <f>VLOOKUP(A1723,'Hospitalisation Details'!A552:R2895,17,0)</f>
        <v>22-Aug-2004</v>
      </c>
      <c r="M1723" s="28">
        <f>VLOOKUP(A1723,'Hospitalisation Details'!$A$1:$R$2344,6,0)</f>
        <v>5293.67</v>
      </c>
      <c r="N1723" s="27" t="str">
        <f>VLOOKUP(A1723,'Hospitalisation Details'!$A$1:$R$2344,14,0)</f>
        <v>tier - 2</v>
      </c>
      <c r="O1723" s="27" t="str">
        <f>VLOOKUP(A1723,'Hospitalisation Details'!$A$1:$R$2344,15,0)</f>
        <v>tier - 2</v>
      </c>
      <c r="P1723" s="27" t="str">
        <f>VLOOKUP(A1723,'Hospitalisation Details'!$A$1:$R$2344,16,0)</f>
        <v>R1022</v>
      </c>
      <c r="Q1723" s="38">
        <f>VLOOKUP(A1723,'Hospitalisation Details'!$A$1:$R$2344,18,0)</f>
        <v>18.792607802874745</v>
      </c>
    </row>
    <row r="1724" spans="1:17" x14ac:dyDescent="0.25">
      <c r="A1724" s="27" t="s">
        <v>3446</v>
      </c>
      <c r="B1724" s="27" t="str">
        <f>VLOOKUP(A1724,'Customer Name'!A1723:E4058,4,0)</f>
        <v>Julie</v>
      </c>
      <c r="C1724" s="27">
        <f>VLOOKUP(A1724,Table7[#All],2,0)</f>
        <v>15.49</v>
      </c>
      <c r="D1724" s="27">
        <f>VLOOKUP(A1724,Table7[#All],3,0)</f>
        <v>9.6</v>
      </c>
      <c r="E1724" s="27" t="str">
        <f>VLOOKUP(A1724,Table7[#All],4,0)</f>
        <v>No</v>
      </c>
      <c r="F1724" s="27" t="str">
        <f>VLOOKUP(A1724,Table7[#All],5,0)</f>
        <v>No</v>
      </c>
      <c r="G1724" s="27" t="str">
        <f>VLOOKUP(A1724,Table7[#All],6,0)</f>
        <v>No</v>
      </c>
      <c r="H1724" s="27">
        <f>VLOOKUP(A1724,'Medical Examination'!A1723:M4058,11,0)</f>
        <v>0</v>
      </c>
      <c r="I1724" s="27" t="str">
        <f>VLOOKUP(A1724,'Medical Examination'!A1723:M4058,10,0)</f>
        <v>No</v>
      </c>
      <c r="J1724" s="27" t="str">
        <f>VLOOKUP(A1724,'Medical Examination'!A1723:M4058,12,0)</f>
        <v>Underweight</v>
      </c>
      <c r="K1724" s="27" t="str">
        <f>VLOOKUP(A1724,'Medical Examination'!A1723:M4058,13,0)</f>
        <v>Diabetes</v>
      </c>
      <c r="L1724" s="27" t="str">
        <f>VLOOKUP(A1724,'Hospitalisation Details'!A553:R2896,17,0)</f>
        <v>12-Nov-1974</v>
      </c>
      <c r="M1724" s="28">
        <f>VLOOKUP(A1724,'Hospitalisation Details'!$A$1:$R$2344,6,0)</f>
        <v>5291.71</v>
      </c>
      <c r="N1724" s="27" t="str">
        <f>VLOOKUP(A1724,'Hospitalisation Details'!$A$1:$R$2344,14,0)</f>
        <v>tier - 2</v>
      </c>
      <c r="O1724" s="27" t="str">
        <f>VLOOKUP(A1724,'Hospitalisation Details'!$A$1:$R$2344,15,0)</f>
        <v>tier - 2</v>
      </c>
      <c r="P1724" s="27" t="str">
        <f>VLOOKUP(A1724,'Hospitalisation Details'!$A$1:$R$2344,16,0)</f>
        <v>R1012</v>
      </c>
      <c r="Q1724" s="38">
        <f>VLOOKUP(A1724,'Hospitalisation Details'!$A$1:$R$2344,18,0)</f>
        <v>48.570802759829149</v>
      </c>
    </row>
    <row r="1725" spans="1:17" x14ac:dyDescent="0.25">
      <c r="A1725" s="27" t="s">
        <v>3448</v>
      </c>
      <c r="B1725" s="27" t="str">
        <f>VLOOKUP(A1725,'Customer Name'!A1724:E4059,4,0)</f>
        <v>Sawomir</v>
      </c>
      <c r="C1725" s="27">
        <f>VLOOKUP(A1725,Table7[#All],2,0)</f>
        <v>23.48</v>
      </c>
      <c r="D1725" s="27">
        <f>VLOOKUP(A1725,Table7[#All],3,0)</f>
        <v>6.24</v>
      </c>
      <c r="E1725" s="27" t="str">
        <f>VLOOKUP(A1725,Table7[#All],4,0)</f>
        <v>No</v>
      </c>
      <c r="F1725" s="27" t="str">
        <f>VLOOKUP(A1725,Table7[#All],5,0)</f>
        <v>No</v>
      </c>
      <c r="G1725" s="27" t="str">
        <f>VLOOKUP(A1725,Table7[#All],6,0)</f>
        <v>No</v>
      </c>
      <c r="H1725" s="27">
        <f>VLOOKUP(A1725,'Medical Examination'!A1724:M4059,11,0)</f>
        <v>1</v>
      </c>
      <c r="I1725" s="27" t="str">
        <f>VLOOKUP(A1725,'Medical Examination'!A1724:M4059,10,0)</f>
        <v>No</v>
      </c>
      <c r="J1725" s="27" t="str">
        <f>VLOOKUP(A1725,'Medical Examination'!A1724:M4059,12,0)</f>
        <v>Normal Weight</v>
      </c>
      <c r="K1725" s="27" t="str">
        <f>VLOOKUP(A1725,'Medical Examination'!A1724:M4059,13,0)</f>
        <v>Prediabetes</v>
      </c>
      <c r="L1725" s="27" t="str">
        <f>VLOOKUP(A1725,'Hospitalisation Details'!A554:R2897,17,0)</f>
        <v>1-Sep-1987</v>
      </c>
      <c r="M1725" s="28">
        <f>VLOOKUP(A1725,'Hospitalisation Details'!$A$1:$R$2344,6,0)</f>
        <v>5275.86</v>
      </c>
      <c r="N1725" s="27" t="str">
        <f>VLOOKUP(A1725,'Hospitalisation Details'!$A$1:$R$2344,14,0)</f>
        <v>tier - 2</v>
      </c>
      <c r="O1725" s="27" t="str">
        <f>VLOOKUP(A1725,'Hospitalisation Details'!$A$1:$R$2344,15,0)</f>
        <v>tier - 2</v>
      </c>
      <c r="P1725" s="27" t="str">
        <f>VLOOKUP(A1725,'Hospitalisation Details'!$A$1:$R$2344,16,0)</f>
        <v>R1013</v>
      </c>
      <c r="Q1725" s="38">
        <f>VLOOKUP(A1725,'Hospitalisation Details'!$A$1:$R$2344,18,0)</f>
        <v>35.767944354003255</v>
      </c>
    </row>
    <row r="1726" spans="1:17" x14ac:dyDescent="0.25">
      <c r="A1726" s="27" t="s">
        <v>3450</v>
      </c>
      <c r="B1726" s="27" t="str">
        <f>VLOOKUP(A1726,'Customer Name'!A1725:E4060,4,0)</f>
        <v>Micah</v>
      </c>
      <c r="C1726" s="27">
        <f>VLOOKUP(A1726,Table7[#All],2,0)</f>
        <v>30.02</v>
      </c>
      <c r="D1726" s="27">
        <f>VLOOKUP(A1726,Table7[#All],3,0)</f>
        <v>7.63</v>
      </c>
      <c r="E1726" s="27" t="str">
        <f>VLOOKUP(A1726,Table7[#All],4,0)</f>
        <v>yes</v>
      </c>
      <c r="F1726" s="27" t="str">
        <f>VLOOKUP(A1726,Table7[#All],5,0)</f>
        <v>No</v>
      </c>
      <c r="G1726" s="27" t="str">
        <f>VLOOKUP(A1726,Table7[#All],6,0)</f>
        <v>No</v>
      </c>
      <c r="H1726" s="27">
        <f>VLOOKUP(A1726,'Medical Examination'!A1725:M4060,11,0)</f>
        <v>1</v>
      </c>
      <c r="I1726" s="27" t="str">
        <f>VLOOKUP(A1726,'Medical Examination'!A1725:M4060,10,0)</f>
        <v>No</v>
      </c>
      <c r="J1726" s="27" t="str">
        <f>VLOOKUP(A1726,'Medical Examination'!A1725:M4060,12,0)</f>
        <v>Obesity</v>
      </c>
      <c r="K1726" s="27" t="str">
        <f>VLOOKUP(A1726,'Medical Examination'!A1725:M4060,13,0)</f>
        <v>Diabetes</v>
      </c>
      <c r="L1726" s="27" t="str">
        <f>VLOOKUP(A1726,'Hospitalisation Details'!A555:R2898,17,0)</f>
        <v>20-Oct-1986</v>
      </c>
      <c r="M1726" s="28">
        <f>VLOOKUP(A1726,'Hospitalisation Details'!$A$1:$R$2344,6,0)</f>
        <v>5272.18</v>
      </c>
      <c r="N1726" s="27" t="str">
        <f>VLOOKUP(A1726,'Hospitalisation Details'!$A$1:$R$2344,14,0)</f>
        <v>tier - 2</v>
      </c>
      <c r="O1726" s="27" t="str">
        <f>VLOOKUP(A1726,'Hospitalisation Details'!$A$1:$R$2344,15,0)</f>
        <v>tier - 3</v>
      </c>
      <c r="P1726" s="27" t="str">
        <f>VLOOKUP(A1726,'Hospitalisation Details'!$A$1:$R$2344,16,0)</f>
        <v>R1012</v>
      </c>
      <c r="Q1726" s="38">
        <f>VLOOKUP(A1726,'Hospitalisation Details'!$A$1:$R$2344,18,0)</f>
        <v>36.633763239426472</v>
      </c>
    </row>
    <row r="1727" spans="1:17" x14ac:dyDescent="0.25">
      <c r="A1727" s="27" t="s">
        <v>3452</v>
      </c>
      <c r="B1727" s="27" t="str">
        <f>VLOOKUP(A1727,'Customer Name'!A1726:E4061,4,0)</f>
        <v>Kelly H.</v>
      </c>
      <c r="C1727" s="27">
        <f>VLOOKUP(A1727,Table7[#All],2,0)</f>
        <v>26.885000000000002</v>
      </c>
      <c r="D1727" s="27">
        <f>VLOOKUP(A1727,Table7[#All],3,0)</f>
        <v>8.66</v>
      </c>
      <c r="E1727" s="27" t="str">
        <f>VLOOKUP(A1727,Table7[#All],4,0)</f>
        <v>yes</v>
      </c>
      <c r="F1727" s="27" t="str">
        <f>VLOOKUP(A1727,Table7[#All],5,0)</f>
        <v>No</v>
      </c>
      <c r="G1727" s="27" t="str">
        <f>VLOOKUP(A1727,Table7[#All],6,0)</f>
        <v>No</v>
      </c>
      <c r="H1727" s="27">
        <f>VLOOKUP(A1727,'Medical Examination'!A1726:M4061,11,0)</f>
        <v>1</v>
      </c>
      <c r="I1727" s="27" t="str">
        <f>VLOOKUP(A1727,'Medical Examination'!A1726:M4061,10,0)</f>
        <v>No</v>
      </c>
      <c r="J1727" s="27" t="str">
        <f>VLOOKUP(A1727,'Medical Examination'!A1726:M4061,12,0)</f>
        <v>Overweight</v>
      </c>
      <c r="K1727" s="27" t="str">
        <f>VLOOKUP(A1727,'Medical Examination'!A1726:M4061,13,0)</f>
        <v>Diabetes</v>
      </c>
      <c r="L1727" s="27" t="str">
        <f>VLOOKUP(A1727,'Hospitalisation Details'!A556:R2899,17,0)</f>
        <v>20-Sep-1986</v>
      </c>
      <c r="M1727" s="28">
        <f>VLOOKUP(A1727,'Hospitalisation Details'!$A$1:$R$2344,6,0)</f>
        <v>5267.82</v>
      </c>
      <c r="N1727" s="27" t="str">
        <f>VLOOKUP(A1727,'Hospitalisation Details'!$A$1:$R$2344,14,0)</f>
        <v>tier - 2</v>
      </c>
      <c r="O1727" s="27" t="str">
        <f>VLOOKUP(A1727,'Hospitalisation Details'!$A$1:$R$2344,15,0)</f>
        <v>tier - 2</v>
      </c>
      <c r="P1727" s="27" t="str">
        <f>VLOOKUP(A1727,'Hospitalisation Details'!$A$1:$R$2344,16,0)</f>
        <v>R1012</v>
      </c>
      <c r="Q1727" s="38">
        <f>VLOOKUP(A1727,'Hospitalisation Details'!$A$1:$R$2344,18,0)</f>
        <v>36.715901722026082</v>
      </c>
    </row>
    <row r="1728" spans="1:17" x14ac:dyDescent="0.25">
      <c r="A1728" s="27" t="s">
        <v>3454</v>
      </c>
      <c r="B1728" s="27" t="str">
        <f>VLOOKUP(A1728,'Customer Name'!A1727:E4062,4,0)</f>
        <v>Lindsay M.</v>
      </c>
      <c r="C1728" s="27">
        <f>VLOOKUP(A1728,Table7[#All],2,0)</f>
        <v>25.84</v>
      </c>
      <c r="D1728" s="27">
        <f>VLOOKUP(A1728,Table7[#All],3,0)</f>
        <v>8.5500000000000007</v>
      </c>
      <c r="E1728" s="27" t="str">
        <f>VLOOKUP(A1728,Table7[#All],4,0)</f>
        <v>yes</v>
      </c>
      <c r="F1728" s="27" t="str">
        <f>VLOOKUP(A1728,Table7[#All],5,0)</f>
        <v>No</v>
      </c>
      <c r="G1728" s="27" t="str">
        <f>VLOOKUP(A1728,Table7[#All],6,0)</f>
        <v>No</v>
      </c>
      <c r="H1728" s="27">
        <f>VLOOKUP(A1728,'Medical Examination'!A1727:M4062,11,0)</f>
        <v>1</v>
      </c>
      <c r="I1728" s="27" t="str">
        <f>VLOOKUP(A1728,'Medical Examination'!A1727:M4062,10,0)</f>
        <v>No</v>
      </c>
      <c r="J1728" s="27" t="str">
        <f>VLOOKUP(A1728,'Medical Examination'!A1727:M4062,12,0)</f>
        <v>Overweight</v>
      </c>
      <c r="K1728" s="27" t="str">
        <f>VLOOKUP(A1728,'Medical Examination'!A1727:M4062,13,0)</f>
        <v>Diabetes</v>
      </c>
      <c r="L1728" s="27" t="str">
        <f>VLOOKUP(A1728,'Hospitalisation Details'!A557:R2900,17,0)</f>
        <v>25-Oct-1986</v>
      </c>
      <c r="M1728" s="28">
        <f>VLOOKUP(A1728,'Hospitalisation Details'!$A$1:$R$2344,6,0)</f>
        <v>5266.37</v>
      </c>
      <c r="N1728" s="27" t="str">
        <f>VLOOKUP(A1728,'Hospitalisation Details'!$A$1:$R$2344,14,0)</f>
        <v>tier - 2</v>
      </c>
      <c r="O1728" s="27" t="str">
        <f>VLOOKUP(A1728,'Hospitalisation Details'!$A$1:$R$2344,15,0)</f>
        <v>tier - 2</v>
      </c>
      <c r="P1728" s="27" t="str">
        <f>VLOOKUP(A1728,'Hospitalisation Details'!$A$1:$R$2344,16,0)</f>
        <v>R1012</v>
      </c>
      <c r="Q1728" s="38">
        <f>VLOOKUP(A1728,'Hospitalisation Details'!$A$1:$R$2344,18,0)</f>
        <v>36.620073492326533</v>
      </c>
    </row>
    <row r="1729" spans="1:17" x14ac:dyDescent="0.25">
      <c r="A1729" s="27" t="s">
        <v>3456</v>
      </c>
      <c r="B1729" s="27" t="str">
        <f>VLOOKUP(A1729,'Customer Name'!A1728:E4063,4,0)</f>
        <v>Austen G</v>
      </c>
      <c r="C1729" s="27">
        <f>VLOOKUP(A1729,Table7[#All],2,0)</f>
        <v>27.454999999999998</v>
      </c>
      <c r="D1729" s="27">
        <f>VLOOKUP(A1729,Table7[#All],3,0)</f>
        <v>4.54</v>
      </c>
      <c r="E1729" s="27" t="str">
        <f>VLOOKUP(A1729,Table7[#All],4,0)</f>
        <v>No</v>
      </c>
      <c r="F1729" s="27" t="str">
        <f>VLOOKUP(A1729,Table7[#All],5,0)</f>
        <v>No</v>
      </c>
      <c r="G1729" s="27" t="str">
        <f>VLOOKUP(A1729,Table7[#All],6,0)</f>
        <v>No</v>
      </c>
      <c r="H1729" s="27">
        <f>VLOOKUP(A1729,'Medical Examination'!A1728:M4063,11,0)</f>
        <v>0</v>
      </c>
      <c r="I1729" s="27" t="str">
        <f>VLOOKUP(A1729,'Medical Examination'!A1728:M4063,10,0)</f>
        <v>No</v>
      </c>
      <c r="J1729" s="27" t="str">
        <f>VLOOKUP(A1729,'Medical Examination'!A1728:M4063,12,0)</f>
        <v>Overweight</v>
      </c>
      <c r="K1729" s="27" t="str">
        <f>VLOOKUP(A1729,'Medical Examination'!A1728:M4063,13,0)</f>
        <v>Normal</v>
      </c>
      <c r="L1729" s="27" t="str">
        <f>VLOOKUP(A1729,'Hospitalisation Details'!A558:R2901,17,0)</f>
        <v>19-Jul-1989</v>
      </c>
      <c r="M1729" s="28">
        <f>VLOOKUP(A1729,'Hospitalisation Details'!$A$1:$R$2344,6,0)</f>
        <v>5261.47</v>
      </c>
      <c r="N1729" s="27" t="str">
        <f>VLOOKUP(A1729,'Hospitalisation Details'!$A$1:$R$2344,14,0)</f>
        <v>tier - 2</v>
      </c>
      <c r="O1729" s="27" t="str">
        <f>VLOOKUP(A1729,'Hospitalisation Details'!$A$1:$R$2344,15,0)</f>
        <v>tier - 2</v>
      </c>
      <c r="P1729" s="27" t="str">
        <f>VLOOKUP(A1729,'Hospitalisation Details'!$A$1:$R$2344,16,0)</f>
        <v>R1012</v>
      </c>
      <c r="Q1729" s="38">
        <f>VLOOKUP(A1729,'Hospitalisation Details'!$A$1:$R$2344,18,0)</f>
        <v>33.888367362903857</v>
      </c>
    </row>
    <row r="1730" spans="1:17" x14ac:dyDescent="0.25">
      <c r="A1730" s="27" t="s">
        <v>3458</v>
      </c>
      <c r="B1730" s="27" t="str">
        <f>VLOOKUP(A1730,'Customer Name'!A1729:E4064,4,0)</f>
        <v>Tory J.</v>
      </c>
      <c r="C1730" s="27">
        <f>VLOOKUP(A1730,Table7[#All],2,0)</f>
        <v>24.605</v>
      </c>
      <c r="D1730" s="27">
        <f>VLOOKUP(A1730,Table7[#All],3,0)</f>
        <v>5.7</v>
      </c>
      <c r="E1730" s="27" t="str">
        <f>VLOOKUP(A1730,Table7[#All],4,0)</f>
        <v>No</v>
      </c>
      <c r="F1730" s="27" t="str">
        <f>VLOOKUP(A1730,Table7[#All],5,0)</f>
        <v>No</v>
      </c>
      <c r="G1730" s="27" t="str">
        <f>VLOOKUP(A1730,Table7[#All],6,0)</f>
        <v>No</v>
      </c>
      <c r="H1730" s="27">
        <f>VLOOKUP(A1730,'Medical Examination'!A1729:M4064,11,0)</f>
        <v>0</v>
      </c>
      <c r="I1730" s="27" t="str">
        <f>VLOOKUP(A1730,'Medical Examination'!A1729:M4064,10,0)</f>
        <v>No</v>
      </c>
      <c r="J1730" s="27" t="str">
        <f>VLOOKUP(A1730,'Medical Examination'!A1729:M4064,12,0)</f>
        <v>Normal Weight</v>
      </c>
      <c r="K1730" s="27" t="str">
        <f>VLOOKUP(A1730,'Medical Examination'!A1729:M4064,13,0)</f>
        <v>Prediabetes</v>
      </c>
      <c r="L1730" s="27" t="str">
        <f>VLOOKUP(A1730,'Hospitalisation Details'!A559:R2902,17,0)</f>
        <v>25-Nov-1989</v>
      </c>
      <c r="M1730" s="28">
        <f>VLOOKUP(A1730,'Hospitalisation Details'!$A$1:$R$2344,6,0)</f>
        <v>5257.51</v>
      </c>
      <c r="N1730" s="27" t="str">
        <f>VLOOKUP(A1730,'Hospitalisation Details'!$A$1:$R$2344,14,0)</f>
        <v>tier - 2</v>
      </c>
      <c r="O1730" s="27" t="str">
        <f>VLOOKUP(A1730,'Hospitalisation Details'!$A$1:$R$2344,15,0)</f>
        <v>tier - 2</v>
      </c>
      <c r="P1730" s="27" t="str">
        <f>VLOOKUP(A1730,'Hospitalisation Details'!$A$1:$R$2344,16,0)</f>
        <v>R1012</v>
      </c>
      <c r="Q1730" s="38">
        <f>VLOOKUP(A1730,'Hospitalisation Details'!$A$1:$R$2344,18,0)</f>
        <v>33.535163889540797</v>
      </c>
    </row>
    <row r="1731" spans="1:17" x14ac:dyDescent="0.25">
      <c r="A1731" s="27" t="s">
        <v>3460</v>
      </c>
      <c r="B1731" s="27" t="str">
        <f>VLOOKUP(A1731,'Customer Name'!A1730:E4065,4,0)</f>
        <v>Robert J.</v>
      </c>
      <c r="C1731" s="27">
        <f>VLOOKUP(A1731,Table7[#All],2,0)</f>
        <v>30.8</v>
      </c>
      <c r="D1731" s="27">
        <f>VLOOKUP(A1731,Table7[#All],3,0)</f>
        <v>5.07</v>
      </c>
      <c r="E1731" s="27" t="str">
        <f>VLOOKUP(A1731,Table7[#All],4,0)</f>
        <v>No</v>
      </c>
      <c r="F1731" s="27" t="str">
        <f>VLOOKUP(A1731,Table7[#All],5,0)</f>
        <v>No</v>
      </c>
      <c r="G1731" s="27" t="str">
        <f>VLOOKUP(A1731,Table7[#All],6,0)</f>
        <v>No</v>
      </c>
      <c r="H1731" s="27">
        <f>VLOOKUP(A1731,'Medical Examination'!A1730:M4065,11,0)</f>
        <v>0</v>
      </c>
      <c r="I1731" s="27" t="str">
        <f>VLOOKUP(A1731,'Medical Examination'!A1730:M4065,10,0)</f>
        <v>No</v>
      </c>
      <c r="J1731" s="27" t="str">
        <f>VLOOKUP(A1731,'Medical Examination'!A1730:M4065,12,0)</f>
        <v>Obesity</v>
      </c>
      <c r="K1731" s="27" t="str">
        <f>VLOOKUP(A1731,'Medical Examination'!A1730:M4065,13,0)</f>
        <v>Normal</v>
      </c>
      <c r="L1731" s="27" t="str">
        <f>VLOOKUP(A1731,'Hospitalisation Details'!A560:R2903,17,0)</f>
        <v>6-Jul-1990</v>
      </c>
      <c r="M1731" s="28">
        <f>VLOOKUP(A1731,'Hospitalisation Details'!$A$1:$R$2344,6,0)</f>
        <v>5253.52</v>
      </c>
      <c r="N1731" s="27" t="str">
        <f>VLOOKUP(A1731,'Hospitalisation Details'!$A$1:$R$2344,14,0)</f>
        <v>tier - 3</v>
      </c>
      <c r="O1731" s="27" t="str">
        <f>VLOOKUP(A1731,'Hospitalisation Details'!$A$1:$R$2344,15,0)</f>
        <v>tier - 3</v>
      </c>
      <c r="P1731" s="27" t="str">
        <f>VLOOKUP(A1731,'Hospitalisation Details'!$A$1:$R$2344,16,0)</f>
        <v>R1011</v>
      </c>
      <c r="Q1731" s="38">
        <f>VLOOKUP(A1731,'Hospitalisation Details'!$A$1:$R$2344,18,0)</f>
        <v>32.923981317442419</v>
      </c>
    </row>
    <row r="1732" spans="1:17" x14ac:dyDescent="0.25">
      <c r="A1732" s="27" t="s">
        <v>3462</v>
      </c>
      <c r="B1732" s="27" t="str">
        <f>VLOOKUP(A1732,'Customer Name'!A1731:E4066,4,0)</f>
        <v>Steph</v>
      </c>
      <c r="C1732" s="27">
        <f>VLOOKUP(A1732,Table7[#All],2,0)</f>
        <v>34.799999999999997</v>
      </c>
      <c r="D1732" s="27">
        <f>VLOOKUP(A1732,Table7[#All],3,0)</f>
        <v>4.38</v>
      </c>
      <c r="E1732" s="27" t="str">
        <f>VLOOKUP(A1732,Table7[#All],4,0)</f>
        <v>No</v>
      </c>
      <c r="F1732" s="27" t="str">
        <f>VLOOKUP(A1732,Table7[#All],5,0)</f>
        <v>No</v>
      </c>
      <c r="G1732" s="27" t="str">
        <f>VLOOKUP(A1732,Table7[#All],6,0)</f>
        <v>No</v>
      </c>
      <c r="H1732" s="27">
        <f>VLOOKUP(A1732,'Medical Examination'!A1731:M4066,11,0)</f>
        <v>1</v>
      </c>
      <c r="I1732" s="27" t="str">
        <f>VLOOKUP(A1732,'Medical Examination'!A1731:M4066,10,0)</f>
        <v>No</v>
      </c>
      <c r="J1732" s="27" t="str">
        <f>VLOOKUP(A1732,'Medical Examination'!A1731:M4066,12,0)</f>
        <v>Obesity</v>
      </c>
      <c r="K1732" s="27" t="str">
        <f>VLOOKUP(A1732,'Medical Examination'!A1731:M4066,13,0)</f>
        <v>Normal</v>
      </c>
      <c r="L1732" s="27" t="str">
        <f>VLOOKUP(A1732,'Hospitalisation Details'!A561:R2904,17,0)</f>
        <v>9-Sep-1987</v>
      </c>
      <c r="M1732" s="28">
        <f>VLOOKUP(A1732,'Hospitalisation Details'!$A$1:$R$2344,6,0)</f>
        <v>5246.05</v>
      </c>
      <c r="N1732" s="27" t="str">
        <f>VLOOKUP(A1732,'Hospitalisation Details'!$A$1:$R$2344,14,0)</f>
        <v>tier - 2</v>
      </c>
      <c r="O1732" s="27" t="str">
        <f>VLOOKUP(A1732,'Hospitalisation Details'!$A$1:$R$2344,15,0)</f>
        <v>tier - 3</v>
      </c>
      <c r="P1732" s="27" t="str">
        <f>VLOOKUP(A1732,'Hospitalisation Details'!$A$1:$R$2344,16,0)</f>
        <v>R1011</v>
      </c>
      <c r="Q1732" s="38">
        <f>VLOOKUP(A1732,'Hospitalisation Details'!$A$1:$R$2344,18,0)</f>
        <v>35.74604114251887</v>
      </c>
    </row>
    <row r="1733" spans="1:17" x14ac:dyDescent="0.25">
      <c r="A1733" s="27" t="s">
        <v>3464</v>
      </c>
      <c r="B1733" s="27" t="str">
        <f>VLOOKUP(A1733,'Customer Name'!A1732:E4067,4,0)</f>
        <v>Kate</v>
      </c>
      <c r="C1733" s="27">
        <f>VLOOKUP(A1733,Table7[#All],2,0)</f>
        <v>34.21</v>
      </c>
      <c r="D1733" s="27">
        <f>VLOOKUP(A1733,Table7[#All],3,0)</f>
        <v>4.54</v>
      </c>
      <c r="E1733" s="27" t="str">
        <f>VLOOKUP(A1733,Table7[#All],4,0)</f>
        <v>No</v>
      </c>
      <c r="F1733" s="27" t="str">
        <f>VLOOKUP(A1733,Table7[#All],5,0)</f>
        <v>No</v>
      </c>
      <c r="G1733" s="27" t="str">
        <f>VLOOKUP(A1733,Table7[#All],6,0)</f>
        <v>No</v>
      </c>
      <c r="H1733" s="27">
        <f>VLOOKUP(A1733,'Medical Examination'!A1732:M4067,11,0)</f>
        <v>1</v>
      </c>
      <c r="I1733" s="27" t="str">
        <f>VLOOKUP(A1733,'Medical Examination'!A1732:M4067,10,0)</f>
        <v>No</v>
      </c>
      <c r="J1733" s="27" t="str">
        <f>VLOOKUP(A1733,'Medical Examination'!A1732:M4067,12,0)</f>
        <v>Obesity</v>
      </c>
      <c r="K1733" s="27" t="str">
        <f>VLOOKUP(A1733,'Medical Examination'!A1732:M4067,13,0)</f>
        <v>Normal</v>
      </c>
      <c r="L1733" s="27" t="str">
        <f>VLOOKUP(A1733,'Hospitalisation Details'!A562:R2905,17,0)</f>
        <v>5-Jul-1987</v>
      </c>
      <c r="M1733" s="28">
        <f>VLOOKUP(A1733,'Hospitalisation Details'!$A$1:$R$2344,6,0)</f>
        <v>5245.23</v>
      </c>
      <c r="N1733" s="27" t="str">
        <f>VLOOKUP(A1733,'Hospitalisation Details'!$A$1:$R$2344,14,0)</f>
        <v>tier - 2</v>
      </c>
      <c r="O1733" s="27" t="str">
        <f>VLOOKUP(A1733,'Hospitalisation Details'!$A$1:$R$2344,15,0)</f>
        <v>tier - 2</v>
      </c>
      <c r="P1733" s="27" t="str">
        <f>VLOOKUP(A1733,'Hospitalisation Details'!$A$1:$R$2344,16,0)</f>
        <v>R1013</v>
      </c>
      <c r="Q1733" s="38">
        <f>VLOOKUP(A1733,'Hospitalisation Details'!$A$1:$R$2344,18,0)</f>
        <v>35.926742637265058</v>
      </c>
    </row>
    <row r="1734" spans="1:17" x14ac:dyDescent="0.25">
      <c r="A1734" s="27" t="s">
        <v>3466</v>
      </c>
      <c r="B1734" s="27" t="str">
        <f>VLOOKUP(A1734,'Customer Name'!A1733:E4068,4,0)</f>
        <v>Kristina</v>
      </c>
      <c r="C1734" s="27">
        <f>VLOOKUP(A1734,Table7[#All],2,0)</f>
        <v>31</v>
      </c>
      <c r="D1734" s="27">
        <f>VLOOKUP(A1734,Table7[#All],3,0)</f>
        <v>5.38</v>
      </c>
      <c r="E1734" s="27" t="str">
        <f>VLOOKUP(A1734,Table7[#All],4,0)</f>
        <v>No</v>
      </c>
      <c r="F1734" s="27" t="str">
        <f>VLOOKUP(A1734,Table7[#All],5,0)</f>
        <v>No</v>
      </c>
      <c r="G1734" s="27" t="str">
        <f>VLOOKUP(A1734,Table7[#All],6,0)</f>
        <v>No</v>
      </c>
      <c r="H1734" s="27">
        <f>VLOOKUP(A1734,'Medical Examination'!A1733:M4068,11,0)</f>
        <v>1</v>
      </c>
      <c r="I1734" s="27" t="str">
        <f>VLOOKUP(A1734,'Medical Examination'!A1733:M4068,10,0)</f>
        <v>No</v>
      </c>
      <c r="J1734" s="27" t="str">
        <f>VLOOKUP(A1734,'Medical Examination'!A1733:M4068,12,0)</f>
        <v>Obesity</v>
      </c>
      <c r="K1734" s="27" t="str">
        <f>VLOOKUP(A1734,'Medical Examination'!A1733:M4068,13,0)</f>
        <v>Normal</v>
      </c>
      <c r="L1734" s="27" t="str">
        <f>VLOOKUP(A1734,'Hospitalisation Details'!A563:R2906,17,0)</f>
        <v>26-Dec-1987</v>
      </c>
      <c r="M1734" s="28">
        <f>VLOOKUP(A1734,'Hospitalisation Details'!$A$1:$R$2344,6,0)</f>
        <v>5240.7700000000004</v>
      </c>
      <c r="N1734" s="27" t="str">
        <f>VLOOKUP(A1734,'Hospitalisation Details'!$A$1:$R$2344,14,0)</f>
        <v>tier - 2</v>
      </c>
      <c r="O1734" s="27" t="str">
        <f>VLOOKUP(A1734,'Hospitalisation Details'!$A$1:$R$2344,15,0)</f>
        <v>tier - 2</v>
      </c>
      <c r="P1734" s="27" t="str">
        <f>VLOOKUP(A1734,'Hospitalisation Details'!$A$1:$R$2344,16,0)</f>
        <v>R1011</v>
      </c>
      <c r="Q1734" s="38">
        <f>VLOOKUP(A1734,'Hospitalisation Details'!$A$1:$R$2344,18,0)</f>
        <v>35.45034778747965</v>
      </c>
    </row>
    <row r="1735" spans="1:17" x14ac:dyDescent="0.25">
      <c r="A1735" s="27" t="s">
        <v>3468</v>
      </c>
      <c r="B1735" s="27" t="str">
        <f>VLOOKUP(A1735,'Customer Name'!A1734:E4069,4,0)</f>
        <v>Flo</v>
      </c>
      <c r="C1735" s="27">
        <f>VLOOKUP(A1735,Table7[#All],2,0)</f>
        <v>26.125</v>
      </c>
      <c r="D1735" s="27">
        <f>VLOOKUP(A1735,Table7[#All],3,0)</f>
        <v>5.55</v>
      </c>
      <c r="E1735" s="27" t="str">
        <f>VLOOKUP(A1735,Table7[#All],4,0)</f>
        <v>No</v>
      </c>
      <c r="F1735" s="27" t="str">
        <f>VLOOKUP(A1735,Table7[#All],5,0)</f>
        <v>No</v>
      </c>
      <c r="G1735" s="27" t="str">
        <f>VLOOKUP(A1735,Table7[#All],6,0)</f>
        <v>No</v>
      </c>
      <c r="H1735" s="27">
        <f>VLOOKUP(A1735,'Medical Examination'!A1734:M4069,11,0)</f>
        <v>1</v>
      </c>
      <c r="I1735" s="27" t="str">
        <f>VLOOKUP(A1735,'Medical Examination'!A1734:M4069,10,0)</f>
        <v>No</v>
      </c>
      <c r="J1735" s="27" t="str">
        <f>VLOOKUP(A1735,'Medical Examination'!A1734:M4069,12,0)</f>
        <v>Overweight</v>
      </c>
      <c r="K1735" s="27" t="str">
        <f>VLOOKUP(A1735,'Medical Examination'!A1734:M4069,13,0)</f>
        <v>Normal</v>
      </c>
      <c r="L1735" s="27" t="str">
        <f>VLOOKUP(A1735,'Hospitalisation Details'!A564:R2907,17,0)</f>
        <v>29-Jun-1987</v>
      </c>
      <c r="M1735" s="28">
        <f>VLOOKUP(A1735,'Hospitalisation Details'!$A$1:$R$2344,6,0)</f>
        <v>5227.99</v>
      </c>
      <c r="N1735" s="27" t="str">
        <f>VLOOKUP(A1735,'Hospitalisation Details'!$A$1:$R$2344,14,0)</f>
        <v>tier - 2</v>
      </c>
      <c r="O1735" s="27" t="str">
        <f>VLOOKUP(A1735,'Hospitalisation Details'!$A$1:$R$2344,15,0)</f>
        <v>tier - 1</v>
      </c>
      <c r="P1735" s="27" t="str">
        <f>VLOOKUP(A1735,'Hospitalisation Details'!$A$1:$R$2344,16,0)</f>
        <v>R1024</v>
      </c>
      <c r="Q1735" s="38">
        <f>VLOOKUP(A1735,'Hospitalisation Details'!$A$1:$R$2344,18,0)</f>
        <v>35.943170045878347</v>
      </c>
    </row>
    <row r="1736" spans="1:17" x14ac:dyDescent="0.25">
      <c r="A1736" s="27" t="s">
        <v>3470</v>
      </c>
      <c r="B1736" s="27" t="str">
        <f>VLOOKUP(A1736,'Customer Name'!A1735:E4070,4,0)</f>
        <v>.  Sarah P.</v>
      </c>
      <c r="C1736" s="27">
        <f>VLOOKUP(A1736,Table7[#All],2,0)</f>
        <v>30.13</v>
      </c>
      <c r="D1736" s="27">
        <f>VLOOKUP(A1736,Table7[#All],3,0)</f>
        <v>4.03</v>
      </c>
      <c r="E1736" s="27" t="str">
        <f>VLOOKUP(A1736,Table7[#All],4,0)</f>
        <v>yes</v>
      </c>
      <c r="F1736" s="27" t="str">
        <f>VLOOKUP(A1736,Table7[#All],5,0)</f>
        <v>No</v>
      </c>
      <c r="G1736" s="27" t="str">
        <f>VLOOKUP(A1736,Table7[#All],6,0)</f>
        <v>No</v>
      </c>
      <c r="H1736" s="27">
        <f>VLOOKUP(A1736,'Medical Examination'!A1735:M4070,11,0)</f>
        <v>1</v>
      </c>
      <c r="I1736" s="27" t="str">
        <f>VLOOKUP(A1736,'Medical Examination'!A1735:M4070,10,0)</f>
        <v>No</v>
      </c>
      <c r="J1736" s="27" t="str">
        <f>VLOOKUP(A1736,'Medical Examination'!A1735:M4070,12,0)</f>
        <v>Obesity</v>
      </c>
      <c r="K1736" s="27" t="str">
        <f>VLOOKUP(A1736,'Medical Examination'!A1735:M4070,13,0)</f>
        <v>Normal</v>
      </c>
      <c r="L1736" s="27" t="str">
        <f>VLOOKUP(A1736,'Hospitalisation Details'!A565:R2908,17,0)</f>
        <v>6-Jun-1995</v>
      </c>
      <c r="M1736" s="28">
        <f>VLOOKUP(A1736,'Hospitalisation Details'!$A$1:$R$2344,6,0)</f>
        <v>5216.4799999999996</v>
      </c>
      <c r="N1736" s="27" t="str">
        <f>VLOOKUP(A1736,'Hospitalisation Details'!$A$1:$R$2344,14,0)</f>
        <v>tier - 2</v>
      </c>
      <c r="O1736" s="27" t="str">
        <f>VLOOKUP(A1736,'Hospitalisation Details'!$A$1:$R$2344,15,0)</f>
        <v>tier - 2</v>
      </c>
      <c r="P1736" s="27" t="str">
        <f>VLOOKUP(A1736,'Hospitalisation Details'!$A$1:$R$2344,16,0)</f>
        <v>R1025</v>
      </c>
      <c r="Q1736" s="38">
        <f>VLOOKUP(A1736,'Hospitalisation Details'!$A$1:$R$2344,18,0)</f>
        <v>28.006136706948642</v>
      </c>
    </row>
    <row r="1737" spans="1:17" x14ac:dyDescent="0.25">
      <c r="A1737" s="27" t="s">
        <v>3472</v>
      </c>
      <c r="B1737" s="27" t="str">
        <f>VLOOKUP(A1737,'Customer Name'!A1736:E4071,4,0)</f>
        <v>Anabel</v>
      </c>
      <c r="C1737" s="27">
        <f>VLOOKUP(A1737,Table7[#All],2,0)</f>
        <v>34.19</v>
      </c>
      <c r="D1737" s="27">
        <f>VLOOKUP(A1737,Table7[#All],3,0)</f>
        <v>4.1900000000000004</v>
      </c>
      <c r="E1737" s="27" t="str">
        <f>VLOOKUP(A1737,Table7[#All],4,0)</f>
        <v>No</v>
      </c>
      <c r="F1737" s="27" t="str">
        <f>VLOOKUP(A1737,Table7[#All],5,0)</f>
        <v>No</v>
      </c>
      <c r="G1737" s="27" t="str">
        <f>VLOOKUP(A1737,Table7[#All],6,0)</f>
        <v>No</v>
      </c>
      <c r="H1737" s="27">
        <f>VLOOKUP(A1737,'Medical Examination'!A1736:M4071,11,0)</f>
        <v>0</v>
      </c>
      <c r="I1737" s="27" t="str">
        <f>VLOOKUP(A1737,'Medical Examination'!A1736:M4071,10,0)</f>
        <v>No</v>
      </c>
      <c r="J1737" s="27" t="str">
        <f>VLOOKUP(A1737,'Medical Examination'!A1736:M4071,12,0)</f>
        <v>Obesity</v>
      </c>
      <c r="K1737" s="27" t="str">
        <f>VLOOKUP(A1737,'Medical Examination'!A1736:M4071,13,0)</f>
        <v>Normal</v>
      </c>
      <c r="L1737" s="27" t="str">
        <f>VLOOKUP(A1737,'Hospitalisation Details'!A566:R2909,17,0)</f>
        <v>1-Dec-1999</v>
      </c>
      <c r="M1737" s="28">
        <f>VLOOKUP(A1737,'Hospitalisation Details'!$A$1:$R$2344,6,0)</f>
        <v>5213.22</v>
      </c>
      <c r="N1737" s="27" t="str">
        <f>VLOOKUP(A1737,'Hospitalisation Details'!$A$1:$R$2344,14,0)</f>
        <v>tier - 2</v>
      </c>
      <c r="O1737" s="27" t="str">
        <f>VLOOKUP(A1737,'Hospitalisation Details'!$A$1:$R$2344,15,0)</f>
        <v>tier - 1</v>
      </c>
      <c r="P1737" s="27" t="str">
        <f>VLOOKUP(A1737,'Hospitalisation Details'!$A$1:$R$2344,16,0)</f>
        <v>R1012</v>
      </c>
      <c r="Q1737" s="38">
        <f>VLOOKUP(A1737,'Hospitalisation Details'!$A$1:$R$2344,18,0)</f>
        <v>23.518782170627532</v>
      </c>
    </row>
    <row r="1738" spans="1:17" x14ac:dyDescent="0.25">
      <c r="A1738" s="27" t="s">
        <v>3474</v>
      </c>
      <c r="B1738" s="27" t="str">
        <f>VLOOKUP(A1738,'Customer Name'!A1737:E4072,4,0)</f>
        <v>Ian</v>
      </c>
      <c r="C1738" s="27">
        <f>VLOOKUP(A1738,Table7[#All],2,0)</f>
        <v>22.515000000000001</v>
      </c>
      <c r="D1738" s="27">
        <f>VLOOKUP(A1738,Table7[#All],3,0)</f>
        <v>4.37</v>
      </c>
      <c r="E1738" s="27" t="str">
        <f>VLOOKUP(A1738,Table7[#All],4,0)</f>
        <v>No</v>
      </c>
      <c r="F1738" s="27" t="str">
        <f>VLOOKUP(A1738,Table7[#All],5,0)</f>
        <v>No</v>
      </c>
      <c r="G1738" s="27" t="str">
        <f>VLOOKUP(A1738,Table7[#All],6,0)</f>
        <v>Yes</v>
      </c>
      <c r="H1738" s="27">
        <f>VLOOKUP(A1738,'Medical Examination'!A1737:M4072,11,0)</f>
        <v>1</v>
      </c>
      <c r="I1738" s="27" t="str">
        <f>VLOOKUP(A1738,'Medical Examination'!A1737:M4072,10,0)</f>
        <v>No</v>
      </c>
      <c r="J1738" s="27" t="str">
        <f>VLOOKUP(A1738,'Medical Examination'!A1737:M4072,12,0)</f>
        <v>Normal Weight</v>
      </c>
      <c r="K1738" s="27" t="str">
        <f>VLOOKUP(A1738,'Medical Examination'!A1737:M4072,13,0)</f>
        <v>Normal</v>
      </c>
      <c r="L1738" s="27" t="str">
        <f>VLOOKUP(A1738,'Hospitalisation Details'!A567:R2910,17,0)</f>
        <v>17-Jun-1993</v>
      </c>
      <c r="M1738" s="28">
        <f>VLOOKUP(A1738,'Hospitalisation Details'!$A$1:$R$2344,6,0)</f>
        <v>5209.58</v>
      </c>
      <c r="N1738" s="27" t="str">
        <f>VLOOKUP(A1738,'Hospitalisation Details'!$A$1:$R$2344,14,0)</f>
        <v>tier - 3</v>
      </c>
      <c r="O1738" s="27" t="str">
        <f>VLOOKUP(A1738,'Hospitalisation Details'!$A$1:$R$2344,15,0)</f>
        <v>tier - 3</v>
      </c>
      <c r="P1738" s="27" t="str">
        <f>VLOOKUP(A1738,'Hospitalisation Details'!$A$1:$R$2344,16,0)</f>
        <v>R1017</v>
      </c>
      <c r="Q1738" s="38">
        <f>VLOOKUP(A1738,'Hospitalisation Details'!$A$1:$R$2344,18,0)</f>
        <v>29.975975975975974</v>
      </c>
    </row>
    <row r="1739" spans="1:17" x14ac:dyDescent="0.25">
      <c r="A1739" s="27" t="s">
        <v>3476</v>
      </c>
      <c r="B1739" s="27" t="str">
        <f>VLOOKUP(A1739,'Customer Name'!A1738:E4073,4,0)</f>
        <v>Alex</v>
      </c>
      <c r="C1739" s="27">
        <f>VLOOKUP(A1739,Table7[#All],2,0)</f>
        <v>18.239999999999998</v>
      </c>
      <c r="D1739" s="27">
        <f>VLOOKUP(A1739,Table7[#All],3,0)</f>
        <v>5.31</v>
      </c>
      <c r="E1739" s="27" t="str">
        <f>VLOOKUP(A1739,Table7[#All],4,0)</f>
        <v>yes</v>
      </c>
      <c r="F1739" s="27" t="str">
        <f>VLOOKUP(A1739,Table7[#All],5,0)</f>
        <v>No</v>
      </c>
      <c r="G1739" s="27" t="str">
        <f>VLOOKUP(A1739,Table7[#All],6,0)</f>
        <v>Yes</v>
      </c>
      <c r="H1739" s="27">
        <f>VLOOKUP(A1739,'Medical Examination'!A1738:M4073,11,0)</f>
        <v>1</v>
      </c>
      <c r="I1739" s="27" t="str">
        <f>VLOOKUP(A1739,'Medical Examination'!A1738:M4073,10,0)</f>
        <v>No</v>
      </c>
      <c r="J1739" s="27" t="str">
        <f>VLOOKUP(A1739,'Medical Examination'!A1738:M4073,12,0)</f>
        <v>Underweight</v>
      </c>
      <c r="K1739" s="27" t="str">
        <f>VLOOKUP(A1739,'Medical Examination'!A1738:M4073,13,0)</f>
        <v>Normal</v>
      </c>
      <c r="L1739" s="27" t="str">
        <f>VLOOKUP(A1739,'Hospitalisation Details'!A568:R2911,17,0)</f>
        <v>24-Oct-1983</v>
      </c>
      <c r="M1739" s="28">
        <f>VLOOKUP(A1739,'Hospitalisation Details'!$A$1:$R$2344,6,0)</f>
        <v>5207.97</v>
      </c>
      <c r="N1739" s="27" t="str">
        <f>VLOOKUP(A1739,'Hospitalisation Details'!$A$1:$R$2344,14,0)</f>
        <v>tier - 2</v>
      </c>
      <c r="O1739" s="27" t="str">
        <f>VLOOKUP(A1739,'Hospitalisation Details'!$A$1:$R$2344,15,0)</f>
        <v>tier - 2</v>
      </c>
      <c r="P1739" s="27" t="str">
        <f>VLOOKUP(A1739,'Hospitalisation Details'!$A$1:$R$2344,16,0)</f>
        <v>R1012</v>
      </c>
      <c r="Q1739" s="38">
        <f>VLOOKUP(A1739,'Hospitalisation Details'!$A$1:$R$2344,18,0)</f>
        <v>39.622838063439062</v>
      </c>
    </row>
    <row r="1740" spans="1:17" x14ac:dyDescent="0.25">
      <c r="A1740" s="27" t="s">
        <v>3478</v>
      </c>
      <c r="B1740" s="27" t="str">
        <f>VLOOKUP(A1740,'Customer Name'!A1739:E4074,4,0)</f>
        <v>Richard J</v>
      </c>
      <c r="C1740" s="27">
        <f>VLOOKUP(A1740,Table7[#All],2,0)</f>
        <v>37.28</v>
      </c>
      <c r="D1740" s="27">
        <f>VLOOKUP(A1740,Table7[#All],3,0)</f>
        <v>4.66</v>
      </c>
      <c r="E1740" s="27" t="str">
        <f>VLOOKUP(A1740,Table7[#All],4,0)</f>
        <v>No</v>
      </c>
      <c r="F1740" s="27" t="str">
        <f>VLOOKUP(A1740,Table7[#All],5,0)</f>
        <v>yes</v>
      </c>
      <c r="G1740" s="27" t="str">
        <f>VLOOKUP(A1740,Table7[#All],6,0)</f>
        <v>No</v>
      </c>
      <c r="H1740" s="27">
        <f>VLOOKUP(A1740,'Medical Examination'!A1739:M4074,11,0)</f>
        <v>1</v>
      </c>
      <c r="I1740" s="27" t="str">
        <f>VLOOKUP(A1740,'Medical Examination'!A1739:M4074,10,0)</f>
        <v>No</v>
      </c>
      <c r="J1740" s="27" t="str">
        <f>VLOOKUP(A1740,'Medical Examination'!A1739:M4074,12,0)</f>
        <v>Obesity</v>
      </c>
      <c r="K1740" s="27" t="str">
        <f>VLOOKUP(A1740,'Medical Examination'!A1739:M4074,13,0)</f>
        <v>Normal</v>
      </c>
      <c r="L1740" s="27" t="str">
        <f>VLOOKUP(A1740,'Hospitalisation Details'!A569:R2912,17,0)</f>
        <v>6-Jun-2004</v>
      </c>
      <c r="M1740" s="28">
        <f>VLOOKUP(A1740,'Hospitalisation Details'!$A$1:$R$2344,6,0)</f>
        <v>5198.6899999999996</v>
      </c>
      <c r="N1740" s="27" t="str">
        <f>VLOOKUP(A1740,'Hospitalisation Details'!$A$1:$R$2344,14,0)</f>
        <v>tier - 2</v>
      </c>
      <c r="O1740" s="27" t="str">
        <f>VLOOKUP(A1740,'Hospitalisation Details'!$A$1:$R$2344,15,0)</f>
        <v>tier - 2</v>
      </c>
      <c r="P1740" s="27" t="str">
        <f>VLOOKUP(A1740,'Hospitalisation Details'!$A$1:$R$2344,16,0)</f>
        <v>R1022</v>
      </c>
      <c r="Q1740" s="38">
        <f>VLOOKUP(A1740,'Hospitalisation Details'!$A$1:$R$2344,18,0)</f>
        <v>19.003422313483917</v>
      </c>
    </row>
    <row r="1741" spans="1:17" x14ac:dyDescent="0.25">
      <c r="A1741" s="27" t="s">
        <v>3480</v>
      </c>
      <c r="B1741" s="27" t="str">
        <f>VLOOKUP(A1741,'Customer Name'!A1740:E4075,4,0)</f>
        <v>Jacqueline N.</v>
      </c>
      <c r="C1741" s="27">
        <f>VLOOKUP(A1741,Table7[#All],2,0)</f>
        <v>18.2</v>
      </c>
      <c r="D1741" s="27">
        <f>VLOOKUP(A1741,Table7[#All],3,0)</f>
        <v>6.19</v>
      </c>
      <c r="E1741" s="27" t="str">
        <f>VLOOKUP(A1741,Table7[#All],4,0)</f>
        <v>No</v>
      </c>
      <c r="F1741" s="27" t="str">
        <f>VLOOKUP(A1741,Table7[#All],5,0)</f>
        <v>No</v>
      </c>
      <c r="G1741" s="27" t="str">
        <f>VLOOKUP(A1741,Table7[#All],6,0)</f>
        <v>Yes</v>
      </c>
      <c r="H1741" s="27">
        <f>VLOOKUP(A1741,'Medical Examination'!A1740:M4075,11,0)</f>
        <v>1</v>
      </c>
      <c r="I1741" s="27" t="str">
        <f>VLOOKUP(A1741,'Medical Examination'!A1740:M4075,10,0)</f>
        <v>No</v>
      </c>
      <c r="J1741" s="27" t="str">
        <f>VLOOKUP(A1741,'Medical Examination'!A1740:M4075,12,0)</f>
        <v>Underweight</v>
      </c>
      <c r="K1741" s="27" t="str">
        <f>VLOOKUP(A1741,'Medical Examination'!A1740:M4075,13,0)</f>
        <v>Prediabetes</v>
      </c>
      <c r="L1741" s="27" t="str">
        <f>VLOOKUP(A1741,'Hospitalisation Details'!A570:R2913,17,0)</f>
        <v>12-Sep-1979</v>
      </c>
      <c r="M1741" s="28">
        <f>VLOOKUP(A1741,'Hospitalisation Details'!$A$1:$R$2344,6,0)</f>
        <v>5195.58</v>
      </c>
      <c r="N1741" s="27" t="str">
        <f>VLOOKUP(A1741,'Hospitalisation Details'!$A$1:$R$2344,14,0)</f>
        <v>tier - 2</v>
      </c>
      <c r="O1741" s="27" t="str">
        <f>VLOOKUP(A1741,'Hospitalisation Details'!$A$1:$R$2344,15,0)</f>
        <v>tier - 2</v>
      </c>
      <c r="P1741" s="27" t="str">
        <f>VLOOKUP(A1741,'Hospitalisation Details'!$A$1:$R$2344,16,0)</f>
        <v>R1013</v>
      </c>
      <c r="Q1741" s="38">
        <f>VLOOKUP(A1741,'Hospitalisation Details'!$A$1:$R$2344,18,0)</f>
        <v>43.73783158919445</v>
      </c>
    </row>
    <row r="1742" spans="1:17" x14ac:dyDescent="0.25">
      <c r="A1742" s="27" t="s">
        <v>3482</v>
      </c>
      <c r="B1742" s="27" t="str">
        <f>VLOOKUP(A1742,'Customer Name'!A1741:E4076,4,0)</f>
        <v>Cindy</v>
      </c>
      <c r="C1742" s="27">
        <f>VLOOKUP(A1742,Table7[#All],2,0)</f>
        <v>20.53</v>
      </c>
      <c r="D1742" s="27">
        <f>VLOOKUP(A1742,Table7[#All],3,0)</f>
        <v>4.8600000000000003</v>
      </c>
      <c r="E1742" s="27" t="str">
        <f>VLOOKUP(A1742,Table7[#All],4,0)</f>
        <v>No</v>
      </c>
      <c r="F1742" s="27" t="str">
        <f>VLOOKUP(A1742,Table7[#All],5,0)</f>
        <v>No</v>
      </c>
      <c r="G1742" s="27" t="str">
        <f>VLOOKUP(A1742,Table7[#All],6,0)</f>
        <v>No</v>
      </c>
      <c r="H1742" s="27">
        <f>VLOOKUP(A1742,'Medical Examination'!A1741:M4076,11,0)</f>
        <v>1</v>
      </c>
      <c r="I1742" s="27" t="str">
        <f>VLOOKUP(A1742,'Medical Examination'!A1741:M4076,10,0)</f>
        <v>No</v>
      </c>
      <c r="J1742" s="27" t="str">
        <f>VLOOKUP(A1742,'Medical Examination'!A1741:M4076,12,0)</f>
        <v>Normal Weight</v>
      </c>
      <c r="K1742" s="27" t="str">
        <f>VLOOKUP(A1742,'Medical Examination'!A1741:M4076,13,0)</f>
        <v>Normal</v>
      </c>
      <c r="L1742" s="27" t="str">
        <f>VLOOKUP(A1742,'Hospitalisation Details'!A571:R2914,17,0)</f>
        <v>16-Oct-1984</v>
      </c>
      <c r="M1742" s="28">
        <f>VLOOKUP(A1742,'Hospitalisation Details'!$A$1:$R$2344,6,0)</f>
        <v>5177.12</v>
      </c>
      <c r="N1742" s="27" t="str">
        <f>VLOOKUP(A1742,'Hospitalisation Details'!$A$1:$R$2344,14,0)</f>
        <v>tier - 2</v>
      </c>
      <c r="O1742" s="27" t="str">
        <f>VLOOKUP(A1742,'Hospitalisation Details'!$A$1:$R$2344,15,0)</f>
        <v>tier - 1</v>
      </c>
      <c r="P1742" s="27" t="str">
        <f>VLOOKUP(A1742,'Hospitalisation Details'!$A$1:$R$2344,16,0)</f>
        <v>R1013</v>
      </c>
      <c r="Q1742" s="38">
        <f>VLOOKUP(A1742,'Hospitalisation Details'!$A$1:$R$2344,18,0)</f>
        <v>38.64202600958248</v>
      </c>
    </row>
    <row r="1743" spans="1:17" x14ac:dyDescent="0.25">
      <c r="A1743" s="27" t="s">
        <v>3484</v>
      </c>
      <c r="B1743" s="27" t="str">
        <f>VLOOKUP(A1743,'Customer Name'!A1742:E4077,4,0)</f>
        <v>Marcia</v>
      </c>
      <c r="C1743" s="27">
        <f>VLOOKUP(A1743,Table7[#All],2,0)</f>
        <v>23.79</v>
      </c>
      <c r="D1743" s="27">
        <f>VLOOKUP(A1743,Table7[#All],3,0)</f>
        <v>4.74</v>
      </c>
      <c r="E1743" s="27" t="str">
        <f>VLOOKUP(A1743,Table7[#All],4,0)</f>
        <v>No</v>
      </c>
      <c r="F1743" s="27" t="str">
        <f>VLOOKUP(A1743,Table7[#All],5,0)</f>
        <v>No</v>
      </c>
      <c r="G1743" s="27" t="str">
        <f>VLOOKUP(A1743,Table7[#All],6,0)</f>
        <v>No</v>
      </c>
      <c r="H1743" s="27">
        <f>VLOOKUP(A1743,'Medical Examination'!A1742:M4077,11,0)</f>
        <v>0</v>
      </c>
      <c r="I1743" s="27" t="str">
        <f>VLOOKUP(A1743,'Medical Examination'!A1742:M4077,10,0)</f>
        <v>No</v>
      </c>
      <c r="J1743" s="27" t="str">
        <f>VLOOKUP(A1743,'Medical Examination'!A1742:M4077,12,0)</f>
        <v>Normal Weight</v>
      </c>
      <c r="K1743" s="27" t="str">
        <f>VLOOKUP(A1743,'Medical Examination'!A1742:M4077,13,0)</f>
        <v>Normal</v>
      </c>
      <c r="L1743" s="27" t="str">
        <f>VLOOKUP(A1743,'Hospitalisation Details'!A572:R2915,17,0)</f>
        <v>29-Aug-1991</v>
      </c>
      <c r="M1743" s="28">
        <f>VLOOKUP(A1743,'Hospitalisation Details'!$A$1:$R$2344,6,0)</f>
        <v>5166.96</v>
      </c>
      <c r="N1743" s="27" t="str">
        <f>VLOOKUP(A1743,'Hospitalisation Details'!$A$1:$R$2344,14,0)</f>
        <v>tier - 2</v>
      </c>
      <c r="O1743" s="27" t="str">
        <f>VLOOKUP(A1743,'Hospitalisation Details'!$A$1:$R$2344,15,0)</f>
        <v>tier - 2</v>
      </c>
      <c r="P1743" s="27" t="str">
        <f>VLOOKUP(A1743,'Hospitalisation Details'!$A$1:$R$2344,16,0)</f>
        <v>R1012</v>
      </c>
      <c r="Q1743" s="38">
        <f>VLOOKUP(A1743,'Hospitalisation Details'!$A$1:$R$2344,18,0)</f>
        <v>31.776155314029701</v>
      </c>
    </row>
    <row r="1744" spans="1:17" x14ac:dyDescent="0.25">
      <c r="A1744" s="27" t="s">
        <v>3486</v>
      </c>
      <c r="B1744" s="27" t="str">
        <f>VLOOKUP(A1744,'Customer Name'!A1743:E4078,4,0)</f>
        <v>Samantha R.</v>
      </c>
      <c r="C1744" s="27">
        <f>VLOOKUP(A1744,Table7[#All],2,0)</f>
        <v>29.8</v>
      </c>
      <c r="D1744" s="27">
        <f>VLOOKUP(A1744,Table7[#All],3,0)</f>
        <v>6.03</v>
      </c>
      <c r="E1744" s="27" t="str">
        <f>VLOOKUP(A1744,Table7[#All],4,0)</f>
        <v>No</v>
      </c>
      <c r="F1744" s="27" t="str">
        <f>VLOOKUP(A1744,Table7[#All],5,0)</f>
        <v>No</v>
      </c>
      <c r="G1744" s="27" t="str">
        <f>VLOOKUP(A1744,Table7[#All],6,0)</f>
        <v>No</v>
      </c>
      <c r="H1744" s="27">
        <f>VLOOKUP(A1744,'Medical Examination'!A1743:M4078,11,0)</f>
        <v>0</v>
      </c>
      <c r="I1744" s="27" t="str">
        <f>VLOOKUP(A1744,'Medical Examination'!A1743:M4078,10,0)</f>
        <v>No</v>
      </c>
      <c r="J1744" s="27" t="str">
        <f>VLOOKUP(A1744,'Medical Examination'!A1743:M4078,12,0)</f>
        <v>Overweight</v>
      </c>
      <c r="K1744" s="27" t="str">
        <f>VLOOKUP(A1744,'Medical Examination'!A1743:M4078,13,0)</f>
        <v>Prediabetes</v>
      </c>
      <c r="L1744" s="27" t="str">
        <f>VLOOKUP(A1744,'Hospitalisation Details'!A573:R2916,17,0)</f>
        <v>9-Oct-1990</v>
      </c>
      <c r="M1744" s="28">
        <f>VLOOKUP(A1744,'Hospitalisation Details'!$A$1:$R$2344,6,0)</f>
        <v>5152.13</v>
      </c>
      <c r="N1744" s="27" t="str">
        <f>VLOOKUP(A1744,'Hospitalisation Details'!$A$1:$R$2344,14,0)</f>
        <v>tier - 2</v>
      </c>
      <c r="O1744" s="27" t="str">
        <f>VLOOKUP(A1744,'Hospitalisation Details'!$A$1:$R$2344,15,0)</f>
        <v>tier - 2</v>
      </c>
      <c r="P1744" s="27" t="str">
        <f>VLOOKUP(A1744,'Hospitalisation Details'!$A$1:$R$2344,16,0)</f>
        <v>R1011</v>
      </c>
      <c r="Q1744" s="38">
        <f>VLOOKUP(A1744,'Hospitalisation Details'!$A$1:$R$2344,18,0)</f>
        <v>32.663875020132068</v>
      </c>
    </row>
    <row r="1745" spans="1:17" x14ac:dyDescent="0.25">
      <c r="A1745" s="27" t="s">
        <v>3488</v>
      </c>
      <c r="B1745" s="27" t="str">
        <f>VLOOKUP(A1745,'Customer Name'!A1744:E4079,4,0)</f>
        <v>Katie</v>
      </c>
      <c r="C1745" s="27">
        <f>VLOOKUP(A1745,Table7[#All],2,0)</f>
        <v>31.54</v>
      </c>
      <c r="D1745" s="27">
        <f>VLOOKUP(A1745,Table7[#All],3,0)</f>
        <v>4.71</v>
      </c>
      <c r="E1745" s="27" t="str">
        <f>VLOOKUP(A1745,Table7[#All],4,0)</f>
        <v>No</v>
      </c>
      <c r="F1745" s="27" t="str">
        <f>VLOOKUP(A1745,Table7[#All],5,0)</f>
        <v>No</v>
      </c>
      <c r="G1745" s="27" t="str">
        <f>VLOOKUP(A1745,Table7[#All],6,0)</f>
        <v>No</v>
      </c>
      <c r="H1745" s="27">
        <f>VLOOKUP(A1745,'Medical Examination'!A1744:M4079,11,0)</f>
        <v>0</v>
      </c>
      <c r="I1745" s="27" t="str">
        <f>VLOOKUP(A1745,'Medical Examination'!A1744:M4079,10,0)</f>
        <v>No</v>
      </c>
      <c r="J1745" s="27" t="str">
        <f>VLOOKUP(A1745,'Medical Examination'!A1744:M4079,12,0)</f>
        <v>Obesity</v>
      </c>
      <c r="K1745" s="27" t="str">
        <f>VLOOKUP(A1745,'Medical Examination'!A1744:M4079,13,0)</f>
        <v>Normal</v>
      </c>
      <c r="L1745" s="27" t="str">
        <f>VLOOKUP(A1745,'Hospitalisation Details'!A574:R2917,17,0)</f>
        <v>22-Aug-1990</v>
      </c>
      <c r="M1745" s="28">
        <f>VLOOKUP(A1745,'Hospitalisation Details'!$A$1:$R$2344,6,0)</f>
        <v>5148.55</v>
      </c>
      <c r="N1745" s="27" t="str">
        <f>VLOOKUP(A1745,'Hospitalisation Details'!$A$1:$R$2344,14,0)</f>
        <v>tier - 2</v>
      </c>
      <c r="O1745" s="27" t="str">
        <f>VLOOKUP(A1745,'Hospitalisation Details'!$A$1:$R$2344,15,0)</f>
        <v>tier - 2</v>
      </c>
      <c r="P1745" s="27" t="str">
        <f>VLOOKUP(A1745,'Hospitalisation Details'!$A$1:$R$2344,16,0)</f>
        <v>R1024</v>
      </c>
      <c r="Q1745" s="38">
        <f>VLOOKUP(A1745,'Hospitalisation Details'!$A$1:$R$2344,18,0)</f>
        <v>32.795297149299401</v>
      </c>
    </row>
    <row r="1746" spans="1:17" x14ac:dyDescent="0.25">
      <c r="A1746" s="27" t="s">
        <v>3490</v>
      </c>
      <c r="B1746" s="27" t="str">
        <f>VLOOKUP(A1746,'Customer Name'!A1745:E4080,4,0)</f>
        <v>John P</v>
      </c>
      <c r="C1746" s="27">
        <f>VLOOKUP(A1746,Table7[#All],2,0)</f>
        <v>20.82</v>
      </c>
      <c r="D1746" s="27">
        <f>VLOOKUP(A1746,Table7[#All],3,0)</f>
        <v>5.55</v>
      </c>
      <c r="E1746" s="27" t="str">
        <f>VLOOKUP(A1746,Table7[#All],4,0)</f>
        <v>No</v>
      </c>
      <c r="F1746" s="27" t="str">
        <f>VLOOKUP(A1746,Table7[#All],5,0)</f>
        <v>No</v>
      </c>
      <c r="G1746" s="27" t="str">
        <f>VLOOKUP(A1746,Table7[#All],6,0)</f>
        <v>No</v>
      </c>
      <c r="H1746" s="27">
        <f>VLOOKUP(A1746,'Medical Examination'!A1745:M4080,11,0)</f>
        <v>1</v>
      </c>
      <c r="I1746" s="27" t="str">
        <f>VLOOKUP(A1746,'Medical Examination'!A1745:M4080,10,0)</f>
        <v>No</v>
      </c>
      <c r="J1746" s="27" t="str">
        <f>VLOOKUP(A1746,'Medical Examination'!A1745:M4080,12,0)</f>
        <v>Normal Weight</v>
      </c>
      <c r="K1746" s="27" t="str">
        <f>VLOOKUP(A1746,'Medical Examination'!A1745:M4080,13,0)</f>
        <v>Normal</v>
      </c>
      <c r="L1746" s="27" t="str">
        <f>VLOOKUP(A1746,'Hospitalisation Details'!A575:R2918,17,0)</f>
        <v>22-Aug-1984</v>
      </c>
      <c r="M1746" s="28">
        <f>VLOOKUP(A1746,'Hospitalisation Details'!$A$1:$R$2344,6,0)</f>
        <v>5144.18</v>
      </c>
      <c r="N1746" s="27" t="str">
        <f>VLOOKUP(A1746,'Hospitalisation Details'!$A$1:$R$2344,14,0)</f>
        <v>tier - 2</v>
      </c>
      <c r="O1746" s="27" t="str">
        <f>VLOOKUP(A1746,'Hospitalisation Details'!$A$1:$R$2344,15,0)</f>
        <v>tier - 1</v>
      </c>
      <c r="P1746" s="27" t="str">
        <f>VLOOKUP(A1746,'Hospitalisation Details'!$A$1:$R$2344,16,0)</f>
        <v>R1013</v>
      </c>
      <c r="Q1746" s="38">
        <f>VLOOKUP(A1746,'Hospitalisation Details'!$A$1:$R$2344,18,0)</f>
        <v>38.792607802874741</v>
      </c>
    </row>
    <row r="1747" spans="1:17" x14ac:dyDescent="0.25">
      <c r="A1747" s="27" t="s">
        <v>3492</v>
      </c>
      <c r="B1747" s="27" t="str">
        <f>VLOOKUP(A1747,'Customer Name'!A1746:E4081,4,0)</f>
        <v>Rachel</v>
      </c>
      <c r="C1747" s="27">
        <f>VLOOKUP(A1747,Table7[#All],2,0)</f>
        <v>38.83</v>
      </c>
      <c r="D1747" s="27">
        <f>VLOOKUP(A1747,Table7[#All],3,0)</f>
        <v>4.78</v>
      </c>
      <c r="E1747" s="27" t="str">
        <f>VLOOKUP(A1747,Table7[#All],4,0)</f>
        <v>No</v>
      </c>
      <c r="F1747" s="27" t="str">
        <f>VLOOKUP(A1747,Table7[#All],5,0)</f>
        <v>No</v>
      </c>
      <c r="G1747" s="27" t="str">
        <f>VLOOKUP(A1747,Table7[#All],6,0)</f>
        <v>Yes</v>
      </c>
      <c r="H1747" s="27">
        <f>VLOOKUP(A1747,'Medical Examination'!A1746:M4081,11,0)</f>
        <v>1</v>
      </c>
      <c r="I1747" s="27" t="str">
        <f>VLOOKUP(A1747,'Medical Examination'!A1746:M4081,10,0)</f>
        <v>No</v>
      </c>
      <c r="J1747" s="27" t="str">
        <f>VLOOKUP(A1747,'Medical Examination'!A1746:M4081,12,0)</f>
        <v>Obesity</v>
      </c>
      <c r="K1747" s="27" t="str">
        <f>VLOOKUP(A1747,'Medical Examination'!A1746:M4081,13,0)</f>
        <v>Normal</v>
      </c>
      <c r="L1747" s="27" t="str">
        <f>VLOOKUP(A1747,'Hospitalisation Details'!A576:R2919,17,0)</f>
        <v>10-Dec-1993</v>
      </c>
      <c r="M1747" s="28">
        <f>VLOOKUP(A1747,'Hospitalisation Details'!$A$1:$R$2344,6,0)</f>
        <v>5138.26</v>
      </c>
      <c r="N1747" s="27" t="str">
        <f>VLOOKUP(A1747,'Hospitalisation Details'!$A$1:$R$2344,14,0)</f>
        <v>tier - 2</v>
      </c>
      <c r="O1747" s="27" t="str">
        <f>VLOOKUP(A1747,'Hospitalisation Details'!$A$1:$R$2344,15,0)</f>
        <v>tier - 2</v>
      </c>
      <c r="P1747" s="27" t="str">
        <f>VLOOKUP(A1747,'Hospitalisation Details'!$A$1:$R$2344,16,0)</f>
        <v>R1013</v>
      </c>
      <c r="Q1747" s="38">
        <f>VLOOKUP(A1747,'Hospitalisation Details'!$A$1:$R$2344,18,0)</f>
        <v>29.494082317611728</v>
      </c>
    </row>
    <row r="1748" spans="1:17" x14ac:dyDescent="0.25">
      <c r="A1748" s="27" t="s">
        <v>3494</v>
      </c>
      <c r="B1748" s="27" t="str">
        <f>VLOOKUP(A1748,'Customer Name'!A1747:E4082,4,0)</f>
        <v>Isabelle</v>
      </c>
      <c r="C1748" s="27">
        <f>VLOOKUP(A1748,Table7[#All],2,0)</f>
        <v>23.44</v>
      </c>
      <c r="D1748" s="27">
        <f>VLOOKUP(A1748,Table7[#All],3,0)</f>
        <v>4.6500000000000004</v>
      </c>
      <c r="E1748" s="27" t="str">
        <f>VLOOKUP(A1748,Table7[#All],4,0)</f>
        <v>yes</v>
      </c>
      <c r="F1748" s="27" t="str">
        <f>VLOOKUP(A1748,Table7[#All],5,0)</f>
        <v>No</v>
      </c>
      <c r="G1748" s="27" t="str">
        <f>VLOOKUP(A1748,Table7[#All],6,0)</f>
        <v>No</v>
      </c>
      <c r="H1748" s="27">
        <f>VLOOKUP(A1748,'Medical Examination'!A1747:M4082,11,0)</f>
        <v>1</v>
      </c>
      <c r="I1748" s="27" t="str">
        <f>VLOOKUP(A1748,'Medical Examination'!A1747:M4082,10,0)</f>
        <v>No</v>
      </c>
      <c r="J1748" s="27" t="str">
        <f>VLOOKUP(A1748,'Medical Examination'!A1747:M4082,12,0)</f>
        <v>Normal Weight</v>
      </c>
      <c r="K1748" s="27" t="str">
        <f>VLOOKUP(A1748,'Medical Examination'!A1747:M4082,13,0)</f>
        <v>Normal</v>
      </c>
      <c r="L1748" s="27" t="str">
        <f>VLOOKUP(A1748,'Hospitalisation Details'!A577:R2920,17,0)</f>
        <v>15-Sep-1988</v>
      </c>
      <c r="M1748" s="28">
        <f>VLOOKUP(A1748,'Hospitalisation Details'!$A$1:$R$2344,6,0)</f>
        <v>5136.75</v>
      </c>
      <c r="N1748" s="27" t="str">
        <f>VLOOKUP(A1748,'Hospitalisation Details'!$A$1:$R$2344,14,0)</f>
        <v>tier - 2</v>
      </c>
      <c r="O1748" s="27" t="str">
        <f>VLOOKUP(A1748,'Hospitalisation Details'!$A$1:$R$2344,15,0)</f>
        <v>tier - 1</v>
      </c>
      <c r="P1748" s="27" t="str">
        <f>VLOOKUP(A1748,'Hospitalisation Details'!$A$1:$R$2344,16,0)</f>
        <v>R1013</v>
      </c>
      <c r="Q1748" s="38">
        <f>VLOOKUP(A1748,'Hospitalisation Details'!$A$1:$R$2344,18,0)</f>
        <v>34.726899383983572</v>
      </c>
    </row>
    <row r="1749" spans="1:17" x14ac:dyDescent="0.25">
      <c r="A1749" s="27" t="s">
        <v>3496</v>
      </c>
      <c r="B1749" s="27" t="str">
        <f>VLOOKUP(A1749,'Customer Name'!A1748:E4083,4,0)</f>
        <v>Neil</v>
      </c>
      <c r="C1749" s="27">
        <f>VLOOKUP(A1749,Table7[#All],2,0)</f>
        <v>24.13</v>
      </c>
      <c r="D1749" s="27">
        <f>VLOOKUP(A1749,Table7[#All],3,0)</f>
        <v>5.2</v>
      </c>
      <c r="E1749" s="27" t="str">
        <f>VLOOKUP(A1749,Table7[#All],4,0)</f>
        <v>No</v>
      </c>
      <c r="F1749" s="27" t="str">
        <f>VLOOKUP(A1749,Table7[#All],5,0)</f>
        <v>No</v>
      </c>
      <c r="G1749" s="27" t="str">
        <f>VLOOKUP(A1749,Table7[#All],6,0)</f>
        <v>No</v>
      </c>
      <c r="H1749" s="27">
        <f>VLOOKUP(A1749,'Medical Examination'!A1748:M4083,11,0)</f>
        <v>1</v>
      </c>
      <c r="I1749" s="27" t="str">
        <f>VLOOKUP(A1749,'Medical Examination'!A1748:M4083,10,0)</f>
        <v>No</v>
      </c>
      <c r="J1749" s="27" t="str">
        <f>VLOOKUP(A1749,'Medical Examination'!A1748:M4083,12,0)</f>
        <v>Normal Weight</v>
      </c>
      <c r="K1749" s="27" t="str">
        <f>VLOOKUP(A1749,'Medical Examination'!A1748:M4083,13,0)</f>
        <v>Normal</v>
      </c>
      <c r="L1749" s="27" t="str">
        <f>VLOOKUP(A1749,'Hospitalisation Details'!A578:R2921,17,0)</f>
        <v>13-Sep-1987</v>
      </c>
      <c r="M1749" s="28">
        <f>VLOOKUP(A1749,'Hospitalisation Details'!$A$1:$R$2344,6,0)</f>
        <v>5125.22</v>
      </c>
      <c r="N1749" s="27" t="str">
        <f>VLOOKUP(A1749,'Hospitalisation Details'!$A$1:$R$2344,14,0)</f>
        <v>tier - 1</v>
      </c>
      <c r="O1749" s="27" t="str">
        <f>VLOOKUP(A1749,'Hospitalisation Details'!$A$1:$R$2344,15,0)</f>
        <v>tier - 2</v>
      </c>
      <c r="P1749" s="27" t="str">
        <f>VLOOKUP(A1749,'Hospitalisation Details'!$A$1:$R$2344,16,0)</f>
        <v>R1012</v>
      </c>
      <c r="Q1749" s="38">
        <f>VLOOKUP(A1749,'Hospitalisation Details'!$A$1:$R$2344,18,0)</f>
        <v>35.735089536776677</v>
      </c>
    </row>
    <row r="1750" spans="1:17" x14ac:dyDescent="0.25">
      <c r="A1750" s="27" t="s">
        <v>3498</v>
      </c>
      <c r="B1750" s="27" t="str">
        <f>VLOOKUP(A1750,'Customer Name'!A1749:E4084,4,0)</f>
        <v>Tom</v>
      </c>
      <c r="C1750" s="27">
        <f>VLOOKUP(A1750,Table7[#All],2,0)</f>
        <v>42.13</v>
      </c>
      <c r="D1750" s="27">
        <f>VLOOKUP(A1750,Table7[#All],3,0)</f>
        <v>4.54</v>
      </c>
      <c r="E1750" s="27" t="str">
        <f>VLOOKUP(A1750,Table7[#All],4,0)</f>
        <v>yes</v>
      </c>
      <c r="F1750" s="27" t="str">
        <f>VLOOKUP(A1750,Table7[#All],5,0)</f>
        <v>No</v>
      </c>
      <c r="G1750" s="27" t="str">
        <f>VLOOKUP(A1750,Table7[#All],6,0)</f>
        <v>No</v>
      </c>
      <c r="H1750" s="27">
        <f>VLOOKUP(A1750,'Medical Examination'!A1749:M4084,11,0)</f>
        <v>1</v>
      </c>
      <c r="I1750" s="27" t="str">
        <f>VLOOKUP(A1750,'Medical Examination'!A1749:M4084,10,0)</f>
        <v>No</v>
      </c>
      <c r="J1750" s="27" t="str">
        <f>VLOOKUP(A1750,'Medical Examination'!A1749:M4084,12,0)</f>
        <v>Obesity</v>
      </c>
      <c r="K1750" s="27" t="str">
        <f>VLOOKUP(A1750,'Medical Examination'!A1749:M4084,13,0)</f>
        <v>Normal</v>
      </c>
      <c r="L1750" s="27" t="str">
        <f>VLOOKUP(A1750,'Hospitalisation Details'!A579:R2922,17,0)</f>
        <v>1-Nov-1988</v>
      </c>
      <c r="M1750" s="28">
        <f>VLOOKUP(A1750,'Hospitalisation Details'!$A$1:$R$2344,6,0)</f>
        <v>5124.1899999999996</v>
      </c>
      <c r="N1750" s="27" t="str">
        <f>VLOOKUP(A1750,'Hospitalisation Details'!$A$1:$R$2344,14,0)</f>
        <v>tier - 2</v>
      </c>
      <c r="O1750" s="27" t="str">
        <f>VLOOKUP(A1750,'Hospitalisation Details'!$A$1:$R$2344,15,0)</f>
        <v>tier - 3</v>
      </c>
      <c r="P1750" s="27" t="str">
        <f>VLOOKUP(A1750,'Hospitalisation Details'!$A$1:$R$2344,16,0)</f>
        <v>R1013</v>
      </c>
      <c r="Q1750" s="38">
        <f>VLOOKUP(A1750,'Hospitalisation Details'!$A$1:$R$2344,18,0)</f>
        <v>34.598220396988367</v>
      </c>
    </row>
    <row r="1751" spans="1:17" x14ac:dyDescent="0.25">
      <c r="A1751" s="27" t="s">
        <v>3500</v>
      </c>
      <c r="B1751" s="27" t="str">
        <f>VLOOKUP(A1751,'Customer Name'!A1750:E4085,4,0)</f>
        <v>Nathan</v>
      </c>
      <c r="C1751" s="27">
        <f>VLOOKUP(A1751,Table7[#All],2,0)</f>
        <v>17.86</v>
      </c>
      <c r="D1751" s="27">
        <f>VLOOKUP(A1751,Table7[#All],3,0)</f>
        <v>4.1100000000000003</v>
      </c>
      <c r="E1751" s="27" t="str">
        <f>VLOOKUP(A1751,Table7[#All],4,0)</f>
        <v>No</v>
      </c>
      <c r="F1751" s="27" t="str">
        <f>VLOOKUP(A1751,Table7[#All],5,0)</f>
        <v>No</v>
      </c>
      <c r="G1751" s="27" t="str">
        <f>VLOOKUP(A1751,Table7[#All],6,0)</f>
        <v>No</v>
      </c>
      <c r="H1751" s="27">
        <f>VLOOKUP(A1751,'Medical Examination'!A1750:M4085,11,0)</f>
        <v>1</v>
      </c>
      <c r="I1751" s="27" t="str">
        <f>VLOOKUP(A1751,'Medical Examination'!A1750:M4085,10,0)</f>
        <v>No</v>
      </c>
      <c r="J1751" s="27" t="str">
        <f>VLOOKUP(A1751,'Medical Examination'!A1750:M4085,12,0)</f>
        <v>Underweight</v>
      </c>
      <c r="K1751" s="27" t="str">
        <f>VLOOKUP(A1751,'Medical Examination'!A1750:M4085,13,0)</f>
        <v>Normal</v>
      </c>
      <c r="L1751" s="27" t="str">
        <f>VLOOKUP(A1751,'Hospitalisation Details'!A580:R2923,17,0)</f>
        <v>18-Nov-1987</v>
      </c>
      <c r="M1751" s="28">
        <f>VLOOKUP(A1751,'Hospitalisation Details'!$A$1:$R$2344,6,0)</f>
        <v>5116.5</v>
      </c>
      <c r="N1751" s="27" t="str">
        <f>VLOOKUP(A1751,'Hospitalisation Details'!$A$1:$R$2344,14,0)</f>
        <v>tier - 2</v>
      </c>
      <c r="O1751" s="27" t="str">
        <f>VLOOKUP(A1751,'Hospitalisation Details'!$A$1:$R$2344,15,0)</f>
        <v>tier - 2</v>
      </c>
      <c r="P1751" s="27" t="str">
        <f>VLOOKUP(A1751,'Hospitalisation Details'!$A$1:$R$2344,16,0)</f>
        <v>R1012</v>
      </c>
      <c r="Q1751" s="38">
        <f>VLOOKUP(A1751,'Hospitalisation Details'!$A$1:$R$2344,18,0)</f>
        <v>35.554388042030489</v>
      </c>
    </row>
    <row r="1752" spans="1:17" x14ac:dyDescent="0.25">
      <c r="A1752" s="27" t="s">
        <v>3502</v>
      </c>
      <c r="B1752" s="27" t="str">
        <f>VLOOKUP(A1752,'Customer Name'!A1751:E4086,4,0)</f>
        <v>.  Kelli N</v>
      </c>
      <c r="C1752" s="27">
        <f>VLOOKUP(A1752,Table7[#All],2,0)</f>
        <v>32.78</v>
      </c>
      <c r="D1752" s="27">
        <f>VLOOKUP(A1752,Table7[#All],3,0)</f>
        <v>4.63</v>
      </c>
      <c r="E1752" s="27" t="str">
        <f>VLOOKUP(A1752,Table7[#All],4,0)</f>
        <v>No</v>
      </c>
      <c r="F1752" s="27" t="str">
        <f>VLOOKUP(A1752,Table7[#All],5,0)</f>
        <v>No</v>
      </c>
      <c r="G1752" s="27" t="str">
        <f>VLOOKUP(A1752,Table7[#All],6,0)</f>
        <v>No</v>
      </c>
      <c r="H1752" s="27">
        <f>VLOOKUP(A1752,'Medical Examination'!A1751:M4086,11,0)</f>
        <v>0</v>
      </c>
      <c r="I1752" s="27" t="str">
        <f>VLOOKUP(A1752,'Medical Examination'!A1751:M4086,10,0)</f>
        <v>No</v>
      </c>
      <c r="J1752" s="27" t="str">
        <f>VLOOKUP(A1752,'Medical Examination'!A1751:M4086,12,0)</f>
        <v>Obesity</v>
      </c>
      <c r="K1752" s="27" t="str">
        <f>VLOOKUP(A1752,'Medical Examination'!A1751:M4086,13,0)</f>
        <v>Normal</v>
      </c>
      <c r="L1752" s="27" t="str">
        <f>VLOOKUP(A1752,'Hospitalisation Details'!A581:R2924,17,0)</f>
        <v>19-Jun-1999</v>
      </c>
      <c r="M1752" s="28">
        <f>VLOOKUP(A1752,'Hospitalisation Details'!$A$1:$R$2344,6,0)</f>
        <v>5087.92</v>
      </c>
      <c r="N1752" s="27" t="str">
        <f>VLOOKUP(A1752,'Hospitalisation Details'!$A$1:$R$2344,14,0)</f>
        <v>tier - 2</v>
      </c>
      <c r="O1752" s="27" t="str">
        <f>VLOOKUP(A1752,'Hospitalisation Details'!$A$1:$R$2344,15,0)</f>
        <v>tier - 2</v>
      </c>
      <c r="P1752" s="27" t="str">
        <f>VLOOKUP(A1752,'Hospitalisation Details'!$A$1:$R$2344,16,0)</f>
        <v>R1026</v>
      </c>
      <c r="Q1752" s="38">
        <f>VLOOKUP(A1752,'Hospitalisation Details'!$A$1:$R$2344,18,0)</f>
        <v>23.970539918957396</v>
      </c>
    </row>
    <row r="1753" spans="1:17" x14ac:dyDescent="0.25">
      <c r="A1753" s="27" t="s">
        <v>3504</v>
      </c>
      <c r="B1753" s="27" t="str">
        <f>VLOOKUP(A1753,'Customer Name'!A1752:E4087,4,0)</f>
        <v>Scott M.</v>
      </c>
      <c r="C1753" s="27">
        <f>VLOOKUP(A1753,Table7[#All],2,0)</f>
        <v>23.9</v>
      </c>
      <c r="D1753" s="27">
        <f>VLOOKUP(A1753,Table7[#All],3,0)</f>
        <v>6.06</v>
      </c>
      <c r="E1753" s="27" t="str">
        <f>VLOOKUP(A1753,Table7[#All],4,0)</f>
        <v>yes</v>
      </c>
      <c r="F1753" s="27" t="str">
        <f>VLOOKUP(A1753,Table7[#All],5,0)</f>
        <v>No</v>
      </c>
      <c r="G1753" s="27" t="str">
        <f>VLOOKUP(A1753,Table7[#All],6,0)</f>
        <v>Yes</v>
      </c>
      <c r="H1753" s="27">
        <f>VLOOKUP(A1753,'Medical Examination'!A1752:M4087,11,0)</f>
        <v>1</v>
      </c>
      <c r="I1753" s="27" t="str">
        <f>VLOOKUP(A1753,'Medical Examination'!A1752:M4087,10,0)</f>
        <v>No</v>
      </c>
      <c r="J1753" s="27" t="str">
        <f>VLOOKUP(A1753,'Medical Examination'!A1752:M4087,12,0)</f>
        <v>Normal Weight</v>
      </c>
      <c r="K1753" s="27" t="str">
        <f>VLOOKUP(A1753,'Medical Examination'!A1752:M4087,13,0)</f>
        <v>Prediabetes</v>
      </c>
      <c r="L1753" s="27" t="str">
        <f>VLOOKUP(A1753,'Hospitalisation Details'!A582:R2925,17,0)</f>
        <v>14-Jul-1997</v>
      </c>
      <c r="M1753" s="28">
        <f>VLOOKUP(A1753,'Hospitalisation Details'!$A$1:$R$2344,6,0)</f>
        <v>5080.1000000000004</v>
      </c>
      <c r="N1753" s="27" t="str">
        <f>VLOOKUP(A1753,'Hospitalisation Details'!$A$1:$R$2344,14,0)</f>
        <v>tier - 3</v>
      </c>
      <c r="O1753" s="27" t="str">
        <f>VLOOKUP(A1753,'Hospitalisation Details'!$A$1:$R$2344,15,0)</f>
        <v>tier - 2</v>
      </c>
      <c r="P1753" s="27" t="str">
        <f>VLOOKUP(A1753,'Hospitalisation Details'!$A$1:$R$2344,16,0)</f>
        <v>R1011</v>
      </c>
      <c r="Q1753" s="38">
        <f>VLOOKUP(A1753,'Hospitalisation Details'!$A$1:$R$2344,18,0)</f>
        <v>25.902038332826287</v>
      </c>
    </row>
    <row r="1754" spans="1:17" x14ac:dyDescent="0.25">
      <c r="A1754" s="27" t="s">
        <v>3506</v>
      </c>
      <c r="B1754" s="27" t="str">
        <f>VLOOKUP(A1754,'Customer Name'!A1753:E4088,4,0)</f>
        <v>Grant A</v>
      </c>
      <c r="C1754" s="27">
        <f>VLOOKUP(A1754,Table7[#All],2,0)</f>
        <v>15.47</v>
      </c>
      <c r="D1754" s="27">
        <f>VLOOKUP(A1754,Table7[#All],3,0)</f>
        <v>8.43</v>
      </c>
      <c r="E1754" s="27" t="str">
        <f>VLOOKUP(A1754,Table7[#All],4,0)</f>
        <v>No</v>
      </c>
      <c r="F1754" s="27" t="str">
        <f>VLOOKUP(A1754,Table7[#All],5,0)</f>
        <v>No</v>
      </c>
      <c r="G1754" s="27" t="str">
        <f>VLOOKUP(A1754,Table7[#All],6,0)</f>
        <v>No</v>
      </c>
      <c r="H1754" s="27">
        <f>VLOOKUP(A1754,'Medical Examination'!A1753:M4088,11,0)</f>
        <v>0</v>
      </c>
      <c r="I1754" s="27" t="str">
        <f>VLOOKUP(A1754,'Medical Examination'!A1753:M4088,10,0)</f>
        <v>No</v>
      </c>
      <c r="J1754" s="27" t="str">
        <f>VLOOKUP(A1754,'Medical Examination'!A1753:M4088,12,0)</f>
        <v>Underweight</v>
      </c>
      <c r="K1754" s="27" t="str">
        <f>VLOOKUP(A1754,'Medical Examination'!A1753:M4088,13,0)</f>
        <v>Diabetes</v>
      </c>
      <c r="L1754" s="27" t="str">
        <f>VLOOKUP(A1754,'Hospitalisation Details'!A583:R2926,17,0)</f>
        <v>22-Nov-1978</v>
      </c>
      <c r="M1754" s="28">
        <f>VLOOKUP(A1754,'Hospitalisation Details'!$A$1:$R$2344,6,0)</f>
        <v>5077.1899999999996</v>
      </c>
      <c r="N1754" s="27" t="str">
        <f>VLOOKUP(A1754,'Hospitalisation Details'!$A$1:$R$2344,14,0)</f>
        <v>tier - 2</v>
      </c>
      <c r="O1754" s="27" t="str">
        <f>VLOOKUP(A1754,'Hospitalisation Details'!$A$1:$R$2344,15,0)</f>
        <v>tier - 3</v>
      </c>
      <c r="P1754" s="27" t="str">
        <f>VLOOKUP(A1754,'Hospitalisation Details'!$A$1:$R$2344,16,0)</f>
        <v>R1012</v>
      </c>
      <c r="Q1754" s="38">
        <f>VLOOKUP(A1754,'Hospitalisation Details'!$A$1:$R$2344,18,0)</f>
        <v>44.543420034521752</v>
      </c>
    </row>
    <row r="1755" spans="1:17" x14ac:dyDescent="0.25">
      <c r="A1755" s="27" t="s">
        <v>3508</v>
      </c>
      <c r="B1755" s="27" t="str">
        <f>VLOOKUP(A1755,'Customer Name'!A1754:E4089,4,0)</f>
        <v>Jonathan C</v>
      </c>
      <c r="C1755" s="27">
        <f>VLOOKUP(A1755,Table7[#All],2,0)</f>
        <v>28.54</v>
      </c>
      <c r="D1755" s="27">
        <f>VLOOKUP(A1755,Table7[#All],3,0)</f>
        <v>5.51</v>
      </c>
      <c r="E1755" s="27" t="str">
        <f>VLOOKUP(A1755,Table7[#All],4,0)</f>
        <v>No</v>
      </c>
      <c r="F1755" s="27" t="str">
        <f>VLOOKUP(A1755,Table7[#All],5,0)</f>
        <v>No</v>
      </c>
      <c r="G1755" s="27" t="str">
        <f>VLOOKUP(A1755,Table7[#All],6,0)</f>
        <v>Yes</v>
      </c>
      <c r="H1755" s="27">
        <f>VLOOKUP(A1755,'Medical Examination'!A1754:M4089,11,0)</f>
        <v>1</v>
      </c>
      <c r="I1755" s="27" t="str">
        <f>VLOOKUP(A1755,'Medical Examination'!A1754:M4089,10,0)</f>
        <v>No</v>
      </c>
      <c r="J1755" s="27" t="str">
        <f>VLOOKUP(A1755,'Medical Examination'!A1754:M4089,12,0)</f>
        <v>Overweight</v>
      </c>
      <c r="K1755" s="27" t="str">
        <f>VLOOKUP(A1755,'Medical Examination'!A1754:M4089,13,0)</f>
        <v>Normal</v>
      </c>
      <c r="L1755" s="27" t="str">
        <f>VLOOKUP(A1755,'Hospitalisation Details'!$A$584:$R$2927,17,0)</f>
        <v>11-Jun-1993</v>
      </c>
      <c r="M1755" s="28">
        <f>VLOOKUP(A1755,'Hospitalisation Details'!$A$1:$R$2344,6,0)</f>
        <v>5059.5600000000004</v>
      </c>
      <c r="N1755" s="27" t="str">
        <f>VLOOKUP(A1755,'Hospitalisation Details'!$A$1:$R$2344,14,0)</f>
        <v>tier - 2</v>
      </c>
      <c r="O1755" s="27" t="str">
        <f>VLOOKUP(A1755,'Hospitalisation Details'!$A$1:$R$2344,15,0)</f>
        <v>tier - 1</v>
      </c>
      <c r="P1755" s="27" t="str">
        <f>VLOOKUP(A1755,'Hospitalisation Details'!$A$1:$R$2344,16,0)</f>
        <v>R1021</v>
      </c>
      <c r="Q1755" s="38">
        <f>VLOOKUP(A1755,'Hospitalisation Details'!$A$1:$R$2344,18,0)</f>
        <v>29.992404168874756</v>
      </c>
    </row>
    <row r="1756" spans="1:17" x14ac:dyDescent="0.25">
      <c r="A1756" s="27" t="s">
        <v>3510</v>
      </c>
      <c r="B1756" s="27" t="str">
        <f>VLOOKUP(A1756,'Customer Name'!A1755:E4090,4,0)</f>
        <v>Rachael M.</v>
      </c>
      <c r="C1756" s="27">
        <f>VLOOKUP(A1756,Table7[#All],2,0)</f>
        <v>18.54</v>
      </c>
      <c r="D1756" s="27">
        <f>VLOOKUP(A1756,Table7[#All],3,0)</f>
        <v>4.95</v>
      </c>
      <c r="E1756" s="27" t="str">
        <f>VLOOKUP(A1756,Table7[#All],4,0)</f>
        <v>No</v>
      </c>
      <c r="F1756" s="27" t="str">
        <f>VLOOKUP(A1756,Table7[#All],5,0)</f>
        <v>No</v>
      </c>
      <c r="G1756" s="27" t="str">
        <f>VLOOKUP(A1756,Table7[#All],6,0)</f>
        <v>No</v>
      </c>
      <c r="H1756" s="27">
        <f>VLOOKUP(A1756,'Medical Examination'!A1755:M4090,11,0)</f>
        <v>0</v>
      </c>
      <c r="I1756" s="27" t="str">
        <f>VLOOKUP(A1756,'Medical Examination'!A1755:M4090,10,0)</f>
        <v>No</v>
      </c>
      <c r="J1756" s="27" t="str">
        <f>VLOOKUP(A1756,'Medical Examination'!A1755:M4090,12,0)</f>
        <v>Normal Weight</v>
      </c>
      <c r="K1756" s="27" t="str">
        <f>VLOOKUP(A1756,'Medical Examination'!A1755:M4090,13,0)</f>
        <v>Normal</v>
      </c>
      <c r="L1756" s="27" t="str">
        <f>VLOOKUP(A1756,'Hospitalisation Details'!$A$584:$R$2927,17,0)</f>
        <v>7-Sep-1980</v>
      </c>
      <c r="M1756" s="28">
        <f>VLOOKUP(A1756,'Hospitalisation Details'!$A$1:$R$2344,6,0)</f>
        <v>5054.05</v>
      </c>
      <c r="N1756" s="27" t="str">
        <f>VLOOKUP(A1756,'Hospitalisation Details'!$A$1:$R$2344,14,0)</f>
        <v>tier - 2</v>
      </c>
      <c r="O1756" s="27" t="str">
        <f>VLOOKUP(A1756,'Hospitalisation Details'!$A$1:$R$2344,15,0)</f>
        <v>tier - 2</v>
      </c>
      <c r="P1756" s="27" t="str">
        <f>VLOOKUP(A1756,'Hospitalisation Details'!$A$1:$R$2344,16,0)</f>
        <v>R1013</v>
      </c>
      <c r="Q1756" s="38">
        <f>VLOOKUP(A1756,'Hospitalisation Details'!$A$1:$R$2344,18,0)</f>
        <v>42.748802190280628</v>
      </c>
    </row>
    <row r="1757" spans="1:17" x14ac:dyDescent="0.25">
      <c r="A1757" s="27" t="s">
        <v>3512</v>
      </c>
      <c r="B1757" s="27" t="str">
        <f>VLOOKUP(A1757,'Customer Name'!A1756:E4091,4,0)</f>
        <v>Pilar</v>
      </c>
      <c r="C1757" s="27">
        <f>VLOOKUP(A1757,Table7[#All],2,0)</f>
        <v>32.18</v>
      </c>
      <c r="D1757" s="27">
        <f>VLOOKUP(A1757,Table7[#All],3,0)</f>
        <v>6.44</v>
      </c>
      <c r="E1757" s="27" t="str">
        <f>VLOOKUP(A1757,Table7[#All],4,0)</f>
        <v>yes</v>
      </c>
      <c r="F1757" s="27" t="str">
        <f>VLOOKUP(A1757,Table7[#All],5,0)</f>
        <v>No</v>
      </c>
      <c r="G1757" s="27" t="str">
        <f>VLOOKUP(A1757,Table7[#All],6,0)</f>
        <v>Yes</v>
      </c>
      <c r="H1757" s="27">
        <f>VLOOKUP(A1757,'Medical Examination'!A1756:M4091,11,0)</f>
        <v>1</v>
      </c>
      <c r="I1757" s="27" t="str">
        <f>VLOOKUP(A1757,'Medical Examination'!A1756:M4091,10,0)</f>
        <v>No</v>
      </c>
      <c r="J1757" s="27" t="str">
        <f>VLOOKUP(A1757,'Medical Examination'!A1756:M4091,12,0)</f>
        <v>Obesity</v>
      </c>
      <c r="K1757" s="27" t="str">
        <f>VLOOKUP(A1757,'Medical Examination'!A1756:M4091,13,0)</f>
        <v>Prediabetes</v>
      </c>
      <c r="L1757" s="27" t="str">
        <f>VLOOKUP(A1757,'Hospitalisation Details'!$A$1:$R$2344,17,0)</f>
        <v>29-Jul-1997</v>
      </c>
      <c r="M1757" s="28">
        <f>VLOOKUP(A1757,'Hospitalisation Details'!$A$1:$R$2344,6,0)</f>
        <v>5045.1499999999996</v>
      </c>
      <c r="N1757" s="27" t="str">
        <f>VLOOKUP(A1757,'Hospitalisation Details'!$A$1:$R$2344,14,0)</f>
        <v>tier - 2</v>
      </c>
      <c r="O1757" s="27" t="str">
        <f>VLOOKUP(A1757,'Hospitalisation Details'!$A$1:$R$2344,15,0)</f>
        <v>tier - 2</v>
      </c>
      <c r="P1757" s="27" t="str">
        <f>VLOOKUP(A1757,'Hospitalisation Details'!$A$1:$R$2344,16,0)</f>
        <v>R1012</v>
      </c>
      <c r="Q1757" s="38">
        <f>VLOOKUP(A1757,'Hospitalisation Details'!$A$1:$R$2344,18,0)</f>
        <v>25.860967447520537</v>
      </c>
    </row>
    <row r="1758" spans="1:17" x14ac:dyDescent="0.25">
      <c r="A1758" s="27" t="s">
        <v>3514</v>
      </c>
      <c r="B1758" s="27" t="str">
        <f>VLOOKUP(A1758,'Customer Name'!A1757:E4092,4,0)</f>
        <v>Kyle M</v>
      </c>
      <c r="C1758" s="27">
        <f>VLOOKUP(A1758,Table7[#All],2,0)</f>
        <v>37.380000000000003</v>
      </c>
      <c r="D1758" s="27">
        <f>VLOOKUP(A1758,Table7[#All],3,0)</f>
        <v>6.05</v>
      </c>
      <c r="E1758" s="27" t="str">
        <f>VLOOKUP(A1758,Table7[#All],4,0)</f>
        <v>yes</v>
      </c>
      <c r="F1758" s="27" t="str">
        <f>VLOOKUP(A1758,Table7[#All],5,0)</f>
        <v>No</v>
      </c>
      <c r="G1758" s="27" t="str">
        <f>VLOOKUP(A1758,Table7[#All],6,0)</f>
        <v>No</v>
      </c>
      <c r="H1758" s="27">
        <f>VLOOKUP(A1758,'Medical Examination'!A1757:M4092,11,0)</f>
        <v>0</v>
      </c>
      <c r="I1758" s="27" t="str">
        <f>VLOOKUP(A1758,'Medical Examination'!A1757:M4092,10,0)</f>
        <v>No</v>
      </c>
      <c r="J1758" s="27" t="str">
        <f>VLOOKUP(A1758,'Medical Examination'!A1757:M4092,12,0)</f>
        <v>Obesity</v>
      </c>
      <c r="K1758" s="27" t="str">
        <f>VLOOKUP(A1758,'Medical Examination'!A1757:M4092,13,0)</f>
        <v>Prediabetes</v>
      </c>
      <c r="L1758" s="27" t="str">
        <f>VLOOKUP(A1758,'Hospitalisation Details'!$A$1:$R$2344,17,0)</f>
        <v>16-Oct-2001</v>
      </c>
      <c r="M1758" s="28">
        <f>VLOOKUP(A1758,'Hospitalisation Details'!$A$1:$R$2344,6,0)</f>
        <v>5043.13</v>
      </c>
      <c r="N1758" s="27" t="str">
        <f>VLOOKUP(A1758,'Hospitalisation Details'!$A$1:$R$2344,14,0)</f>
        <v>tier - 2</v>
      </c>
      <c r="O1758" s="27" t="str">
        <f>VLOOKUP(A1758,'Hospitalisation Details'!$A$1:$R$2344,15,0)</f>
        <v>tier - 3</v>
      </c>
      <c r="P1758" s="27" t="str">
        <f>VLOOKUP(A1758,'Hospitalisation Details'!$A$1:$R$2344,16,0)</f>
        <v>R1011</v>
      </c>
      <c r="Q1758" s="38">
        <f>VLOOKUP(A1758,'Hospitalisation Details'!$A$1:$R$2344,18,0)</f>
        <v>21.644642857142859</v>
      </c>
    </row>
    <row r="1759" spans="1:17" x14ac:dyDescent="0.25">
      <c r="A1759" s="27" t="s">
        <v>3516</v>
      </c>
      <c r="B1759" s="27" t="str">
        <f>VLOOKUP(A1759,'Customer Name'!A1758:E4093,4,0)</f>
        <v>.  Christie</v>
      </c>
      <c r="C1759" s="27">
        <f>VLOOKUP(A1759,Table7[#All],2,0)</f>
        <v>31.12</v>
      </c>
      <c r="D1759" s="27">
        <f>VLOOKUP(A1759,Table7[#All],3,0)</f>
        <v>4.76</v>
      </c>
      <c r="E1759" s="27" t="str">
        <f>VLOOKUP(A1759,Table7[#All],4,0)</f>
        <v>yes</v>
      </c>
      <c r="F1759" s="27" t="str">
        <f>VLOOKUP(A1759,Table7[#All],5,0)</f>
        <v>No</v>
      </c>
      <c r="G1759" s="27" t="str">
        <f>VLOOKUP(A1759,Table7[#All],6,0)</f>
        <v>Yes</v>
      </c>
      <c r="H1759" s="27">
        <f>VLOOKUP(A1759,'Medical Examination'!A1758:M4093,11,0)</f>
        <v>1</v>
      </c>
      <c r="I1759" s="27" t="str">
        <f>VLOOKUP(A1759,'Medical Examination'!A1758:M4093,10,0)</f>
        <v>No</v>
      </c>
      <c r="J1759" s="27" t="str">
        <f>VLOOKUP(A1759,'Medical Examination'!A1758:M4093,12,0)</f>
        <v>Obesity</v>
      </c>
      <c r="K1759" s="27" t="str">
        <f>VLOOKUP(A1759,'Medical Examination'!A1758:M4093,13,0)</f>
        <v>Normal</v>
      </c>
      <c r="L1759" s="27" t="str">
        <f>VLOOKUP(A1759,'Hospitalisation Details'!$A$1:$R$2344,17,0)</f>
        <v>4-Dec-1997</v>
      </c>
      <c r="M1759" s="28">
        <f>VLOOKUP(A1759,'Hospitalisation Details'!$A$1:$R$2344,6,0)</f>
        <v>5038.57</v>
      </c>
      <c r="N1759" s="27" t="str">
        <f>VLOOKUP(A1759,'Hospitalisation Details'!$A$1:$R$2344,14,0)</f>
        <v>tier - 2</v>
      </c>
      <c r="O1759" s="27" t="str">
        <f>VLOOKUP(A1759,'Hospitalisation Details'!$A$1:$R$2344,15,0)</f>
        <v>tier - 2</v>
      </c>
      <c r="P1759" s="27" t="str">
        <f>VLOOKUP(A1759,'Hospitalisation Details'!$A$1:$R$2344,16,0)</f>
        <v>R1025</v>
      </c>
      <c r="Q1759" s="38">
        <f>VLOOKUP(A1759,'Hospitalisation Details'!$A$1:$R$2344,18,0)</f>
        <v>25.510495892911468</v>
      </c>
    </row>
    <row r="1760" spans="1:17" x14ac:dyDescent="0.25">
      <c r="A1760" s="27" t="s">
        <v>3518</v>
      </c>
      <c r="B1760" s="27" t="str">
        <f>VLOOKUP(A1760,'Customer Name'!A1759:E4094,4,0)</f>
        <v>David A.</v>
      </c>
      <c r="C1760" s="27">
        <f>VLOOKUP(A1760,Table7[#All],2,0)</f>
        <v>22.01</v>
      </c>
      <c r="D1760" s="27">
        <f>VLOOKUP(A1760,Table7[#All],3,0)</f>
        <v>6.72</v>
      </c>
      <c r="E1760" s="27" t="str">
        <f>VLOOKUP(A1760,Table7[#All],4,0)</f>
        <v>yes</v>
      </c>
      <c r="F1760" s="27" t="str">
        <f>VLOOKUP(A1760,Table7[#All],5,0)</f>
        <v>No</v>
      </c>
      <c r="G1760" s="27" t="str">
        <f>VLOOKUP(A1760,Table7[#All],6,0)</f>
        <v>No</v>
      </c>
      <c r="H1760" s="27">
        <f>VLOOKUP(A1760,'Medical Examination'!A1759:M4094,11,0)</f>
        <v>1</v>
      </c>
      <c r="I1760" s="27" t="str">
        <f>VLOOKUP(A1760,'Medical Examination'!A1759:M4094,10,0)</f>
        <v>No</v>
      </c>
      <c r="J1760" s="27" t="str">
        <f>VLOOKUP(A1760,'Medical Examination'!A1759:M4094,12,0)</f>
        <v>Normal Weight</v>
      </c>
      <c r="K1760" s="27" t="str">
        <f>VLOOKUP(A1760,'Medical Examination'!A1759:M4094,13,0)</f>
        <v>Diabetes</v>
      </c>
      <c r="L1760" s="27" t="str">
        <f>VLOOKUP(A1760,'Hospitalisation Details'!$A$1:$R$2344,17,0)</f>
        <v>29-Jun-1986</v>
      </c>
      <c r="M1760" s="28">
        <f>VLOOKUP(A1760,'Hospitalisation Details'!$A$1:$R$2344,6,0)</f>
        <v>5034.1000000000004</v>
      </c>
      <c r="N1760" s="27" t="str">
        <f>VLOOKUP(A1760,'Hospitalisation Details'!$A$1:$R$2344,14,0)</f>
        <v>tier - 2</v>
      </c>
      <c r="O1760" s="27" t="str">
        <f>VLOOKUP(A1760,'Hospitalisation Details'!$A$1:$R$2344,15,0)</f>
        <v>tier - 2</v>
      </c>
      <c r="P1760" s="27" t="str">
        <f>VLOOKUP(A1760,'Hospitalisation Details'!$A$1:$R$2344,16,0)</f>
        <v>R1013</v>
      </c>
      <c r="Q1760" s="38">
        <f>VLOOKUP(A1760,'Hospitalisation Details'!$A$1:$R$2344,18,0)</f>
        <v>36.943151523885007</v>
      </c>
    </row>
    <row r="1761" spans="1:17" x14ac:dyDescent="0.25">
      <c r="A1761" s="27" t="s">
        <v>3520</v>
      </c>
      <c r="B1761" s="27" t="str">
        <f>VLOOKUP(A1761,'Customer Name'!A1760:E4095,4,0)</f>
        <v>Masahiro</v>
      </c>
      <c r="C1761" s="27">
        <f>VLOOKUP(A1761,Table7[#All],2,0)</f>
        <v>27.645</v>
      </c>
      <c r="D1761" s="27">
        <f>VLOOKUP(A1761,Table7[#All],3,0)</f>
        <v>5.7</v>
      </c>
      <c r="E1761" s="27" t="str">
        <f>VLOOKUP(A1761,Table7[#All],4,0)</f>
        <v>No</v>
      </c>
      <c r="F1761" s="27" t="str">
        <f>VLOOKUP(A1761,Table7[#All],5,0)</f>
        <v>No</v>
      </c>
      <c r="G1761" s="27" t="str">
        <f>VLOOKUP(A1761,Table7[#All],6,0)</f>
        <v>No</v>
      </c>
      <c r="H1761" s="27">
        <f>VLOOKUP(A1761,'Medical Examination'!A1760:M4095,11,0)</f>
        <v>0</v>
      </c>
      <c r="I1761" s="27" t="str">
        <f>VLOOKUP(A1761,'Medical Examination'!A1760:M4095,10,0)</f>
        <v>No</v>
      </c>
      <c r="J1761" s="27" t="str">
        <f>VLOOKUP(A1761,'Medical Examination'!A1760:M4095,12,0)</f>
        <v>Overweight</v>
      </c>
      <c r="K1761" s="27" t="str">
        <f>VLOOKUP(A1761,'Medical Examination'!A1760:M4095,13,0)</f>
        <v>Prediabetes</v>
      </c>
      <c r="L1761" s="27" t="str">
        <f>VLOOKUP(A1761,'Hospitalisation Details'!$A$1:$R$2344,17,0)</f>
        <v>10-Sep-1991</v>
      </c>
      <c r="M1761" s="28">
        <f>VLOOKUP(A1761,'Hospitalisation Details'!$A$1:$R$2344,6,0)</f>
        <v>5031.2700000000004</v>
      </c>
      <c r="N1761" s="27" t="str">
        <f>VLOOKUP(A1761,'Hospitalisation Details'!$A$1:$R$2344,14,0)</f>
        <v>tier - 3</v>
      </c>
      <c r="O1761" s="27" t="str">
        <f>VLOOKUP(A1761,'Hospitalisation Details'!$A$1:$R$2344,15,0)</f>
        <v>tier - 1</v>
      </c>
      <c r="P1761" s="27" t="str">
        <f>VLOOKUP(A1761,'Hospitalisation Details'!$A$1:$R$2344,16,0)</f>
        <v>R1016</v>
      </c>
      <c r="Q1761" s="38">
        <f>VLOOKUP(A1761,'Hospitalisation Details'!$A$1:$R$2344,18,0)</f>
        <v>31.743300423131171</v>
      </c>
    </row>
    <row r="1762" spans="1:17" x14ac:dyDescent="0.25">
      <c r="A1762" s="27" t="s">
        <v>3522</v>
      </c>
      <c r="B1762" s="27" t="str">
        <f>VLOOKUP(A1762,'Customer Name'!A1761:E4096,4,0)</f>
        <v>Logan B.</v>
      </c>
      <c r="C1762" s="27">
        <f>VLOOKUP(A1762,Table7[#All],2,0)</f>
        <v>29.64</v>
      </c>
      <c r="D1762" s="27">
        <f>VLOOKUP(A1762,Table7[#All],3,0)</f>
        <v>5.31</v>
      </c>
      <c r="E1762" s="27" t="str">
        <f>VLOOKUP(A1762,Table7[#All],4,0)</f>
        <v>yes</v>
      </c>
      <c r="F1762" s="27" t="str">
        <f>VLOOKUP(A1762,Table7[#All],5,0)</f>
        <v>No</v>
      </c>
      <c r="G1762" s="27" t="str">
        <f>VLOOKUP(A1762,Table7[#All],6,0)</f>
        <v>No</v>
      </c>
      <c r="H1762" s="27">
        <f>VLOOKUP(A1762,'Medical Examination'!A1761:M4096,11,0)</f>
        <v>0</v>
      </c>
      <c r="I1762" s="27" t="str">
        <f>VLOOKUP(A1762,'Medical Examination'!A1761:M4096,10,0)</f>
        <v>No</v>
      </c>
      <c r="J1762" s="27" t="str">
        <f>VLOOKUP(A1762,'Medical Examination'!A1761:M4096,12,0)</f>
        <v>Overweight</v>
      </c>
      <c r="K1762" s="27" t="str">
        <f>VLOOKUP(A1762,'Medical Examination'!A1761:M4096,13,0)</f>
        <v>Normal</v>
      </c>
      <c r="L1762" s="27" t="str">
        <f>VLOOKUP(A1762,'Hospitalisation Details'!$A$1:$R$2344,17,0)</f>
        <v>28-Dec-1985</v>
      </c>
      <c r="M1762" s="28">
        <f>VLOOKUP(A1762,'Hospitalisation Details'!$A$1:$R$2344,6,0)</f>
        <v>5028.1499999999996</v>
      </c>
      <c r="N1762" s="27" t="str">
        <f>VLOOKUP(A1762,'Hospitalisation Details'!$A$1:$R$2344,14,0)</f>
        <v>tier - 1</v>
      </c>
      <c r="O1762" s="27" t="str">
        <f>VLOOKUP(A1762,'Hospitalisation Details'!$A$1:$R$2344,15,0)</f>
        <v>tier - 2</v>
      </c>
      <c r="P1762" s="27" t="str">
        <f>VLOOKUP(A1762,'Hospitalisation Details'!$A$1:$R$2344,16,0)</f>
        <v>R1012</v>
      </c>
      <c r="Q1762" s="38">
        <f>VLOOKUP(A1762,'Hospitalisation Details'!$A$1:$R$2344,18,0)</f>
        <v>37.444818871103621</v>
      </c>
    </row>
    <row r="1763" spans="1:17" x14ac:dyDescent="0.25">
      <c r="A1763" s="27" t="s">
        <v>3524</v>
      </c>
      <c r="B1763" s="27" t="str">
        <f>VLOOKUP(A1763,'Customer Name'!A1762:E4097,4,0)</f>
        <v>Stephanie L.</v>
      </c>
      <c r="C1763" s="27">
        <f>VLOOKUP(A1763,Table7[#All],2,0)</f>
        <v>33.700000000000003</v>
      </c>
      <c r="D1763" s="27">
        <f>VLOOKUP(A1763,Table7[#All],3,0)</f>
        <v>4.32</v>
      </c>
      <c r="E1763" s="27" t="str">
        <f>VLOOKUP(A1763,Table7[#All],4,0)</f>
        <v>yes</v>
      </c>
      <c r="F1763" s="27" t="str">
        <f>VLOOKUP(A1763,Table7[#All],5,0)</f>
        <v>No</v>
      </c>
      <c r="G1763" s="27" t="str">
        <f>VLOOKUP(A1763,Table7[#All],6,0)</f>
        <v>No</v>
      </c>
      <c r="H1763" s="27">
        <f>VLOOKUP(A1763,'Medical Examination'!A1762:M4097,11,0)</f>
        <v>1</v>
      </c>
      <c r="I1763" s="27" t="str">
        <f>VLOOKUP(A1763,'Medical Examination'!A1762:M4097,10,0)</f>
        <v>No</v>
      </c>
      <c r="J1763" s="27" t="str">
        <f>VLOOKUP(A1763,'Medical Examination'!A1762:M4097,12,0)</f>
        <v>Obesity</v>
      </c>
      <c r="K1763" s="27" t="str">
        <f>VLOOKUP(A1763,'Medical Examination'!A1762:M4097,13,0)</f>
        <v>Normal</v>
      </c>
      <c r="L1763" s="27" t="str">
        <f>VLOOKUP(A1763,'Hospitalisation Details'!$A$1:$R$2344,17,0)</f>
        <v>9-Nov-1988</v>
      </c>
      <c r="M1763" s="28">
        <f>VLOOKUP(A1763,'Hospitalisation Details'!$A$1:$R$2344,6,0)</f>
        <v>5012.47</v>
      </c>
      <c r="N1763" s="27" t="str">
        <f>VLOOKUP(A1763,'Hospitalisation Details'!$A$1:$R$2344,14,0)</f>
        <v>tier - 2</v>
      </c>
      <c r="O1763" s="27" t="str">
        <f>VLOOKUP(A1763,'Hospitalisation Details'!$A$1:$R$2344,15,0)</f>
        <v>tier - 3</v>
      </c>
      <c r="P1763" s="27" t="str">
        <f>VLOOKUP(A1763,'Hospitalisation Details'!$A$1:$R$2344,16,0)</f>
        <v>R1011</v>
      </c>
      <c r="Q1763" s="38">
        <f>VLOOKUP(A1763,'Hospitalisation Details'!$A$1:$R$2344,18,0)</f>
        <v>34.57631759069131</v>
      </c>
    </row>
    <row r="1764" spans="1:17" x14ac:dyDescent="0.25">
      <c r="A1764" s="27" t="s">
        <v>3526</v>
      </c>
      <c r="B1764" s="27" t="str">
        <f>VLOOKUP(A1764,'Customer Name'!A1763:E4098,4,0)</f>
        <v>Angela H</v>
      </c>
      <c r="C1764" s="27">
        <f>VLOOKUP(A1764,Table7[#All],2,0)</f>
        <v>27.5</v>
      </c>
      <c r="D1764" s="27">
        <f>VLOOKUP(A1764,Table7[#All],3,0)</f>
        <v>4.2300000000000004</v>
      </c>
      <c r="E1764" s="27" t="str">
        <f>VLOOKUP(A1764,Table7[#All],4,0)</f>
        <v>yes</v>
      </c>
      <c r="F1764" s="27" t="str">
        <f>VLOOKUP(A1764,Table7[#All],5,0)</f>
        <v>No</v>
      </c>
      <c r="G1764" s="27" t="str">
        <f>VLOOKUP(A1764,Table7[#All],6,0)</f>
        <v>No</v>
      </c>
      <c r="H1764" s="27">
        <f>VLOOKUP(A1764,'Medical Examination'!A1763:M4098,11,0)</f>
        <v>1</v>
      </c>
      <c r="I1764" s="27" t="str">
        <f>VLOOKUP(A1764,'Medical Examination'!A1763:M4098,10,0)</f>
        <v>No</v>
      </c>
      <c r="J1764" s="27" t="str">
        <f>VLOOKUP(A1764,'Medical Examination'!A1763:M4098,12,0)</f>
        <v>Overweight</v>
      </c>
      <c r="K1764" s="27" t="str">
        <f>VLOOKUP(A1764,'Medical Examination'!A1763:M4098,13,0)</f>
        <v>Normal</v>
      </c>
      <c r="L1764" s="27" t="str">
        <f>VLOOKUP(A1764,'Hospitalisation Details'!$A$1:$R$2344,17,0)</f>
        <v>8-Jul-1988</v>
      </c>
      <c r="M1764" s="28">
        <f>VLOOKUP(A1764,'Hospitalisation Details'!$A$1:$R$2344,6,0)</f>
        <v>5003.8500000000004</v>
      </c>
      <c r="N1764" s="27" t="str">
        <f>VLOOKUP(A1764,'Hospitalisation Details'!$A$1:$R$2344,14,0)</f>
        <v>tier - 2</v>
      </c>
      <c r="O1764" s="27" t="str">
        <f>VLOOKUP(A1764,'Hospitalisation Details'!$A$1:$R$2344,15,0)</f>
        <v>tier - 3</v>
      </c>
      <c r="P1764" s="27" t="str">
        <f>VLOOKUP(A1764,'Hospitalisation Details'!$A$1:$R$2344,16,0)</f>
        <v>R1011</v>
      </c>
      <c r="Q1764" s="38">
        <f>VLOOKUP(A1764,'Hospitalisation Details'!$A$1:$R$2344,18,0)</f>
        <v>34.91581108829569</v>
      </c>
    </row>
    <row r="1765" spans="1:17" x14ac:dyDescent="0.25">
      <c r="A1765" s="27" t="s">
        <v>3528</v>
      </c>
      <c r="B1765" s="27" t="str">
        <f>VLOOKUP(A1765,'Customer Name'!A1764:E4099,4,0)</f>
        <v>Britt K</v>
      </c>
      <c r="C1765" s="27">
        <f>VLOOKUP(A1765,Table7[#All],2,0)</f>
        <v>16.12</v>
      </c>
      <c r="D1765" s="27">
        <f>VLOOKUP(A1765,Table7[#All],3,0)</f>
        <v>6.09</v>
      </c>
      <c r="E1765" s="27" t="str">
        <f>VLOOKUP(A1765,Table7[#All],4,0)</f>
        <v>No</v>
      </c>
      <c r="F1765" s="27" t="str">
        <f>VLOOKUP(A1765,Table7[#All],5,0)</f>
        <v>No</v>
      </c>
      <c r="G1765" s="27" t="str">
        <f>VLOOKUP(A1765,Table7[#All],6,0)</f>
        <v>No</v>
      </c>
      <c r="H1765" s="27">
        <f>VLOOKUP(A1765,'Medical Examination'!A1764:M4099,11,0)</f>
        <v>0</v>
      </c>
      <c r="I1765" s="27" t="str">
        <f>VLOOKUP(A1765,'Medical Examination'!A1764:M4099,10,0)</f>
        <v>No</v>
      </c>
      <c r="J1765" s="27" t="str">
        <f>VLOOKUP(A1765,'Medical Examination'!A1764:M4099,12,0)</f>
        <v>Underweight</v>
      </c>
      <c r="K1765" s="27" t="str">
        <f>VLOOKUP(A1765,'Medical Examination'!A1764:M4099,13,0)</f>
        <v>Prediabetes</v>
      </c>
      <c r="L1765" s="27" t="str">
        <f>VLOOKUP(A1765,'Hospitalisation Details'!$A$1:$R$2344,17,0)</f>
        <v>9-Jun-1977</v>
      </c>
      <c r="M1765" s="28">
        <f>VLOOKUP(A1765,'Hospitalisation Details'!$A$1:$R$2344,6,0)</f>
        <v>5003.7700000000004</v>
      </c>
      <c r="N1765" s="27" t="str">
        <f>VLOOKUP(A1765,'Hospitalisation Details'!$A$1:$R$2344,14,0)</f>
        <v>tier - 2</v>
      </c>
      <c r="O1765" s="27" t="str">
        <f>VLOOKUP(A1765,'Hospitalisation Details'!$A$1:$R$2344,15,0)</f>
        <v>tier - 3</v>
      </c>
      <c r="P1765" s="27" t="str">
        <f>VLOOKUP(A1765,'Hospitalisation Details'!$A$1:$R$2344,16,0)</f>
        <v>R1013</v>
      </c>
      <c r="Q1765" s="38">
        <f>VLOOKUP(A1765,'Hospitalisation Details'!$A$1:$R$2344,18,0)</f>
        <v>45.99790283117791</v>
      </c>
    </row>
    <row r="1766" spans="1:17" x14ac:dyDescent="0.25">
      <c r="A1766" s="27" t="s">
        <v>3530</v>
      </c>
      <c r="B1766" s="27" t="str">
        <f>VLOOKUP(A1766,'Customer Name'!A1765:E4100,4,0)</f>
        <v>Joyce R.</v>
      </c>
      <c r="C1766" s="27">
        <f>VLOOKUP(A1766,Table7[#All],2,0)</f>
        <v>26.73</v>
      </c>
      <c r="D1766" s="27">
        <f>VLOOKUP(A1766,Table7[#All],3,0)</f>
        <v>4.74</v>
      </c>
      <c r="E1766" s="27" t="str">
        <f>VLOOKUP(A1766,Table7[#All],4,0)</f>
        <v>yes</v>
      </c>
      <c r="F1766" s="27" t="str">
        <f>VLOOKUP(A1766,Table7[#All],5,0)</f>
        <v>No</v>
      </c>
      <c r="G1766" s="27" t="str">
        <f>VLOOKUP(A1766,Table7[#All],6,0)</f>
        <v>No</v>
      </c>
      <c r="H1766" s="27">
        <f>VLOOKUP(A1766,'Medical Examination'!A1765:M4100,11,0)</f>
        <v>1</v>
      </c>
      <c r="I1766" s="27" t="str">
        <f>VLOOKUP(A1766,'Medical Examination'!A1765:M4100,10,0)</f>
        <v>No</v>
      </c>
      <c r="J1766" s="27" t="str">
        <f>VLOOKUP(A1766,'Medical Examination'!A1765:M4100,12,0)</f>
        <v>Overweight</v>
      </c>
      <c r="K1766" s="27" t="str">
        <f>VLOOKUP(A1766,'Medical Examination'!A1765:M4100,13,0)</f>
        <v>Normal</v>
      </c>
      <c r="L1766" s="27" t="str">
        <f>VLOOKUP(A1766,'Hospitalisation Details'!$A$1:$R$2344,17,0)</f>
        <v>4-Sep-1988</v>
      </c>
      <c r="M1766" s="28">
        <f>VLOOKUP(A1766,'Hospitalisation Details'!$A$1:$R$2344,6,0)</f>
        <v>5002.78</v>
      </c>
      <c r="N1766" s="27" t="str">
        <f>VLOOKUP(A1766,'Hospitalisation Details'!$A$1:$R$2344,14,0)</f>
        <v>tier - 2</v>
      </c>
      <c r="O1766" s="27" t="str">
        <f>VLOOKUP(A1766,'Hospitalisation Details'!$A$1:$R$2344,15,0)</f>
        <v>tier - 2</v>
      </c>
      <c r="P1766" s="27" t="str">
        <f>VLOOKUP(A1766,'Hospitalisation Details'!$A$1:$R$2344,16,0)</f>
        <v>R1013</v>
      </c>
      <c r="Q1766" s="38">
        <f>VLOOKUP(A1766,'Hospitalisation Details'!$A$1:$R$2344,18,0)</f>
        <v>34.757015742642025</v>
      </c>
    </row>
    <row r="1767" spans="1:17" x14ac:dyDescent="0.25">
      <c r="A1767" s="27" t="s">
        <v>3532</v>
      </c>
      <c r="B1767" s="27" t="str">
        <f>VLOOKUP(A1767,'Customer Name'!A1766:E4101,4,0)</f>
        <v>Ben</v>
      </c>
      <c r="C1767" s="27">
        <f>VLOOKUP(A1767,Table7[#All],2,0)</f>
        <v>37.25</v>
      </c>
      <c r="D1767" s="27">
        <f>VLOOKUP(A1767,Table7[#All],3,0)</f>
        <v>6.23</v>
      </c>
      <c r="E1767" s="27" t="str">
        <f>VLOOKUP(A1767,Table7[#All],4,0)</f>
        <v>yes</v>
      </c>
      <c r="F1767" s="27" t="str">
        <f>VLOOKUP(A1767,Table7[#All],5,0)</f>
        <v>No</v>
      </c>
      <c r="G1767" s="27" t="str">
        <f>VLOOKUP(A1767,Table7[#All],6,0)</f>
        <v>No</v>
      </c>
      <c r="H1767" s="27">
        <f>VLOOKUP(A1767,'Medical Examination'!A1766:M4101,11,0)</f>
        <v>0</v>
      </c>
      <c r="I1767" s="27" t="str">
        <f>VLOOKUP(A1767,'Medical Examination'!A1766:M4101,10,0)</f>
        <v>No</v>
      </c>
      <c r="J1767" s="27" t="str">
        <f>VLOOKUP(A1767,'Medical Examination'!A1766:M4101,12,0)</f>
        <v>Obesity</v>
      </c>
      <c r="K1767" s="27" t="str">
        <f>VLOOKUP(A1767,'Medical Examination'!A1766:M4101,13,0)</f>
        <v>Prediabetes</v>
      </c>
      <c r="L1767" s="27" t="str">
        <f>VLOOKUP(A1767,'Hospitalisation Details'!$A$1:$R$2344,17,0)</f>
        <v>5-Oct-2001</v>
      </c>
      <c r="M1767" s="28">
        <f>VLOOKUP(A1767,'Hospitalisation Details'!$A$1:$R$2344,6,0)</f>
        <v>4999.04</v>
      </c>
      <c r="N1767" s="27" t="str">
        <f>VLOOKUP(A1767,'Hospitalisation Details'!$A$1:$R$2344,14,0)</f>
        <v>tier - 2</v>
      </c>
      <c r="O1767" s="27" t="str">
        <f>VLOOKUP(A1767,'Hospitalisation Details'!$A$1:$R$2344,15,0)</f>
        <v>tier - 2</v>
      </c>
      <c r="P1767" s="27" t="str">
        <f>VLOOKUP(A1767,'Hospitalisation Details'!$A$1:$R$2344,16,0)</f>
        <v>R1011</v>
      </c>
      <c r="Q1767" s="38">
        <f>VLOOKUP(A1767,'Hospitalisation Details'!$A$1:$R$2344,18,0)</f>
        <v>21.674761904761905</v>
      </c>
    </row>
    <row r="1768" spans="1:17" x14ac:dyDescent="0.25">
      <c r="A1768" s="27" t="s">
        <v>3534</v>
      </c>
      <c r="B1768" s="27" t="str">
        <f>VLOOKUP(A1768,'Customer Name'!A1767:E4102,4,0)</f>
        <v>Sarah M.</v>
      </c>
      <c r="C1768" s="27">
        <f>VLOOKUP(A1768,Table7[#All],2,0)</f>
        <v>23.56</v>
      </c>
      <c r="D1768" s="27">
        <f>VLOOKUP(A1768,Table7[#All],3,0)</f>
        <v>5.45</v>
      </c>
      <c r="E1768" s="27" t="str">
        <f>VLOOKUP(A1768,Table7[#All],4,0)</f>
        <v>yes</v>
      </c>
      <c r="F1768" s="27" t="str">
        <f>VLOOKUP(A1768,Table7[#All],5,0)</f>
        <v>No</v>
      </c>
      <c r="G1768" s="27" t="str">
        <f>VLOOKUP(A1768,Table7[#All],6,0)</f>
        <v>No</v>
      </c>
      <c r="H1768" s="27">
        <f>VLOOKUP(A1768,'Medical Examination'!A1767:M4102,11,0)</f>
        <v>1</v>
      </c>
      <c r="I1768" s="27" t="str">
        <f>VLOOKUP(A1768,'Medical Examination'!A1767:M4102,10,0)</f>
        <v>No</v>
      </c>
      <c r="J1768" s="27" t="str">
        <f>VLOOKUP(A1768,'Medical Examination'!A1767:M4102,12,0)</f>
        <v>Normal Weight</v>
      </c>
      <c r="K1768" s="27" t="str">
        <f>VLOOKUP(A1768,'Medical Examination'!A1767:M4102,13,0)</f>
        <v>Normal</v>
      </c>
      <c r="L1768" s="27" t="str">
        <f>VLOOKUP(A1768,'Hospitalisation Details'!$A$1:$R$2344,17,0)</f>
        <v>24-Jun-1988</v>
      </c>
      <c r="M1768" s="28">
        <f>VLOOKUP(A1768,'Hospitalisation Details'!$A$1:$R$2344,6,0)</f>
        <v>4992.38</v>
      </c>
      <c r="N1768" s="27" t="str">
        <f>VLOOKUP(A1768,'Hospitalisation Details'!$A$1:$R$2344,14,0)</f>
        <v>tier - 2</v>
      </c>
      <c r="O1768" s="27" t="str">
        <f>VLOOKUP(A1768,'Hospitalisation Details'!$A$1:$R$2344,15,0)</f>
        <v>tier - 3</v>
      </c>
      <c r="P1768" s="27" t="str">
        <f>VLOOKUP(A1768,'Hospitalisation Details'!$A$1:$R$2344,16,0)</f>
        <v>R1024</v>
      </c>
      <c r="Q1768" s="38">
        <f>VLOOKUP(A1768,'Hospitalisation Details'!$A$1:$R$2344,18,0)</f>
        <v>34.954140999315534</v>
      </c>
    </row>
    <row r="1769" spans="1:17" x14ac:dyDescent="0.25">
      <c r="A1769" s="27" t="s">
        <v>3536</v>
      </c>
      <c r="B1769" s="27" t="str">
        <f>VLOOKUP(A1769,'Customer Name'!A1768:E4103,4,0)</f>
        <v>Sarah</v>
      </c>
      <c r="C1769" s="27">
        <f>VLOOKUP(A1769,Table7[#All],2,0)</f>
        <v>15.84</v>
      </c>
      <c r="D1769" s="27">
        <f>VLOOKUP(A1769,Table7[#All],3,0)</f>
        <v>10.34</v>
      </c>
      <c r="E1769" s="27" t="str">
        <f>VLOOKUP(A1769,Table7[#All],4,0)</f>
        <v>No</v>
      </c>
      <c r="F1769" s="27" t="str">
        <f>VLOOKUP(A1769,Table7[#All],5,0)</f>
        <v>No</v>
      </c>
      <c r="G1769" s="27" t="str">
        <f>VLOOKUP(A1769,Table7[#All],6,0)</f>
        <v>No</v>
      </c>
      <c r="H1769" s="27">
        <f>VLOOKUP(A1769,'Medical Examination'!A1768:M4103,11,0)</f>
        <v>2</v>
      </c>
      <c r="I1769" s="27" t="str">
        <f>VLOOKUP(A1769,'Medical Examination'!A1768:M4103,10,0)</f>
        <v>No</v>
      </c>
      <c r="J1769" s="27" t="str">
        <f>VLOOKUP(A1769,'Medical Examination'!A1768:M4103,12,0)</f>
        <v>Underweight</v>
      </c>
      <c r="K1769" s="27" t="str">
        <f>VLOOKUP(A1769,'Medical Examination'!A1768:M4103,13,0)</f>
        <v>Diabetes</v>
      </c>
      <c r="L1769" s="27" t="str">
        <f>VLOOKUP(A1769,'Hospitalisation Details'!$A$1:$R$2344,17,0)</f>
        <v>7-Nov-1973</v>
      </c>
      <c r="M1769" s="28">
        <f>VLOOKUP(A1769,'Hospitalisation Details'!$A$1:$R$2344,6,0)</f>
        <v>4985.22</v>
      </c>
      <c r="N1769" s="27" t="str">
        <f>VLOOKUP(A1769,'Hospitalisation Details'!$A$1:$R$2344,14,0)</f>
        <v>tier - 2</v>
      </c>
      <c r="O1769" s="27" t="str">
        <f>VLOOKUP(A1769,'Hospitalisation Details'!$A$1:$R$2344,15,0)</f>
        <v>tier - 3</v>
      </c>
      <c r="P1769" s="27" t="str">
        <f>VLOOKUP(A1769,'Hospitalisation Details'!$A$1:$R$2344,16,0)</f>
        <v>R1013</v>
      </c>
      <c r="Q1769" s="38">
        <f>VLOOKUP(A1769,'Hospitalisation Details'!$A$1:$R$2344,18,0)</f>
        <v>49.5844741504268</v>
      </c>
    </row>
    <row r="1770" spans="1:17" x14ac:dyDescent="0.25">
      <c r="A1770" s="27" t="s">
        <v>3538</v>
      </c>
      <c r="B1770" s="27" t="str">
        <f>VLOOKUP(A1770,'Customer Name'!A1769:E4104,4,0)</f>
        <v>Katie</v>
      </c>
      <c r="C1770" s="27">
        <f>VLOOKUP(A1770,Table7[#All],2,0)</f>
        <v>36.630000000000003</v>
      </c>
      <c r="D1770" s="27">
        <f>VLOOKUP(A1770,Table7[#All],3,0)</f>
        <v>5.15</v>
      </c>
      <c r="E1770" s="27" t="str">
        <f>VLOOKUP(A1770,Table7[#All],4,0)</f>
        <v>No</v>
      </c>
      <c r="F1770" s="27" t="str">
        <f>VLOOKUP(A1770,Table7[#All],5,0)</f>
        <v>No</v>
      </c>
      <c r="G1770" s="27" t="str">
        <f>VLOOKUP(A1770,Table7[#All],6,0)</f>
        <v>No</v>
      </c>
      <c r="H1770" s="27">
        <f>VLOOKUP(A1770,'Medical Examination'!A1769:M4104,11,0)</f>
        <v>0</v>
      </c>
      <c r="I1770" s="27" t="str">
        <f>VLOOKUP(A1770,'Medical Examination'!A1769:M4104,10,0)</f>
        <v>No</v>
      </c>
      <c r="J1770" s="27" t="str">
        <f>VLOOKUP(A1770,'Medical Examination'!A1769:M4104,12,0)</f>
        <v>Obesity</v>
      </c>
      <c r="K1770" s="27" t="str">
        <f>VLOOKUP(A1770,'Medical Examination'!A1769:M4104,13,0)</f>
        <v>Normal</v>
      </c>
      <c r="L1770" s="27" t="str">
        <f>VLOOKUP(A1770,'Hospitalisation Details'!$A$1:$R$2344,17,0)</f>
        <v>30-Aug-1991</v>
      </c>
      <c r="M1770" s="28">
        <f>VLOOKUP(A1770,'Hospitalisation Details'!$A$1:$R$2344,6,0)</f>
        <v>4949.76</v>
      </c>
      <c r="N1770" s="27" t="str">
        <f>VLOOKUP(A1770,'Hospitalisation Details'!$A$1:$R$2344,14,0)</f>
        <v>tier - 2</v>
      </c>
      <c r="O1770" s="27" t="str">
        <f>VLOOKUP(A1770,'Hospitalisation Details'!$A$1:$R$2344,15,0)</f>
        <v>tier - 1</v>
      </c>
      <c r="P1770" s="27" t="str">
        <f>VLOOKUP(A1770,'Hospitalisation Details'!$A$1:$R$2344,16,0)</f>
        <v>R1013</v>
      </c>
      <c r="Q1770" s="38">
        <f>VLOOKUP(A1770,'Hospitalisation Details'!$A$1:$R$2344,18,0)</f>
        <v>31.773417406454826</v>
      </c>
    </row>
    <row r="1771" spans="1:17" x14ac:dyDescent="0.25">
      <c r="A1771" s="27" t="s">
        <v>3540</v>
      </c>
      <c r="B1771" s="27" t="str">
        <f>VLOOKUP(A1771,'Customer Name'!A1770:E4105,4,0)</f>
        <v>Michaela L</v>
      </c>
      <c r="C1771" s="27">
        <f>VLOOKUP(A1771,Table7[#All],2,0)</f>
        <v>16.47</v>
      </c>
      <c r="D1771" s="27">
        <f>VLOOKUP(A1771,Table7[#All],3,0)</f>
        <v>11.72</v>
      </c>
      <c r="E1771" s="27" t="str">
        <f>VLOOKUP(A1771,Table7[#All],4,0)</f>
        <v>No</v>
      </c>
      <c r="F1771" s="27" t="str">
        <f>VLOOKUP(A1771,Table7[#All],5,0)</f>
        <v>No</v>
      </c>
      <c r="G1771" s="27" t="str">
        <f>VLOOKUP(A1771,Table7[#All],6,0)</f>
        <v>No</v>
      </c>
      <c r="H1771" s="27">
        <f>VLOOKUP(A1771,'Medical Examination'!A1770:M4105,11,0)</f>
        <v>0</v>
      </c>
      <c r="I1771" s="27" t="str">
        <f>VLOOKUP(A1771,'Medical Examination'!A1770:M4105,10,0)</f>
        <v>No</v>
      </c>
      <c r="J1771" s="27" t="str">
        <f>VLOOKUP(A1771,'Medical Examination'!A1770:M4105,12,0)</f>
        <v>Underweight</v>
      </c>
      <c r="K1771" s="27" t="str">
        <f>VLOOKUP(A1771,'Medical Examination'!A1770:M4105,13,0)</f>
        <v>Diabetes</v>
      </c>
      <c r="L1771" s="27" t="str">
        <f>VLOOKUP(A1771,'Hospitalisation Details'!$A$1:$R$2344,17,0)</f>
        <v>26-Jun-1974</v>
      </c>
      <c r="M1771" s="28">
        <f>VLOOKUP(A1771,'Hospitalisation Details'!$A$1:$R$2344,6,0)</f>
        <v>4942.0600000000004</v>
      </c>
      <c r="N1771" s="27" t="str">
        <f>VLOOKUP(A1771,'Hospitalisation Details'!$A$1:$R$2344,14,0)</f>
        <v>tier - 2</v>
      </c>
      <c r="O1771" s="27" t="str">
        <f>VLOOKUP(A1771,'Hospitalisation Details'!$A$1:$R$2344,15,0)</f>
        <v>tier - 2</v>
      </c>
      <c r="P1771" s="27" t="str">
        <f>VLOOKUP(A1771,'Hospitalisation Details'!$A$1:$R$2344,16,0)</f>
        <v>R1013</v>
      </c>
      <c r="Q1771" s="38">
        <f>VLOOKUP(A1771,'Hospitalisation Details'!$A$1:$R$2344,18,0)</f>
        <v>48.951374438725217</v>
      </c>
    </row>
    <row r="1772" spans="1:17" x14ac:dyDescent="0.25">
      <c r="A1772" s="27" t="s">
        <v>3542</v>
      </c>
      <c r="B1772" s="27" t="str">
        <f>VLOOKUP(A1772,'Customer Name'!A1771:E4106,4,0)</f>
        <v>Shalaleh</v>
      </c>
      <c r="C1772" s="27">
        <f>VLOOKUP(A1772,Table7[#All],2,0)</f>
        <v>25.8</v>
      </c>
      <c r="D1772" s="27">
        <f>VLOOKUP(A1772,Table7[#All],3,0)</f>
        <v>5.29</v>
      </c>
      <c r="E1772" s="27" t="str">
        <f>VLOOKUP(A1772,Table7[#All],4,0)</f>
        <v>No</v>
      </c>
      <c r="F1772" s="27" t="str">
        <f>VLOOKUP(A1772,Table7[#All],5,0)</f>
        <v>No</v>
      </c>
      <c r="G1772" s="27" t="str">
        <f>VLOOKUP(A1772,Table7[#All],6,0)</f>
        <v>No</v>
      </c>
      <c r="H1772" s="27">
        <f>VLOOKUP(A1772,'Medical Examination'!A1771:M4106,11,0)</f>
        <v>0</v>
      </c>
      <c r="I1772" s="27" t="str">
        <f>VLOOKUP(A1772,'Medical Examination'!A1771:M4106,10,0)</f>
        <v>No</v>
      </c>
      <c r="J1772" s="27" t="str">
        <f>VLOOKUP(A1772,'Medical Examination'!A1771:M4106,12,0)</f>
        <v>Overweight</v>
      </c>
      <c r="K1772" s="27" t="str">
        <f>VLOOKUP(A1772,'Medical Examination'!A1771:M4106,13,0)</f>
        <v>Normal</v>
      </c>
      <c r="L1772" s="27" t="str">
        <f>VLOOKUP(A1772,'Hospitalisation Details'!$A$1:$R$2344,17,0)</f>
        <v>27-Nov-1991</v>
      </c>
      <c r="M1772" s="28">
        <f>VLOOKUP(A1772,'Hospitalisation Details'!$A$1:$R$2344,6,0)</f>
        <v>4934.71</v>
      </c>
      <c r="N1772" s="27" t="str">
        <f>VLOOKUP(A1772,'Hospitalisation Details'!$A$1:$R$2344,14,0)</f>
        <v>tier - 2</v>
      </c>
      <c r="O1772" s="27" t="str">
        <f>VLOOKUP(A1772,'Hospitalisation Details'!$A$1:$R$2344,15,0)</f>
        <v>tier - 3</v>
      </c>
      <c r="P1772" s="27" t="str">
        <f>VLOOKUP(A1772,'Hospitalisation Details'!$A$1:$R$2344,16,0)</f>
        <v>R1011</v>
      </c>
      <c r="Q1772" s="38">
        <f>VLOOKUP(A1772,'Hospitalisation Details'!$A$1:$R$2344,18,0)</f>
        <v>31.529743632290714</v>
      </c>
    </row>
    <row r="1773" spans="1:17" x14ac:dyDescent="0.25">
      <c r="A1773" s="27" t="s">
        <v>3544</v>
      </c>
      <c r="B1773" s="27" t="str">
        <f>VLOOKUP(A1773,'Customer Name'!A1772:E4107,4,0)</f>
        <v>Karen</v>
      </c>
      <c r="C1773" s="27">
        <f>VLOOKUP(A1773,Table7[#All],2,0)</f>
        <v>23.6</v>
      </c>
      <c r="D1773" s="27">
        <f>VLOOKUP(A1773,Table7[#All],3,0)</f>
        <v>4.33</v>
      </c>
      <c r="E1773" s="27" t="str">
        <f>VLOOKUP(A1773,Table7[#All],4,0)</f>
        <v>No</v>
      </c>
      <c r="F1773" s="27" t="str">
        <f>VLOOKUP(A1773,Table7[#All],5,0)</f>
        <v>No</v>
      </c>
      <c r="G1773" s="27" t="str">
        <f>VLOOKUP(A1773,Table7[#All],6,0)</f>
        <v>No</v>
      </c>
      <c r="H1773" s="27">
        <f>VLOOKUP(A1773,'Medical Examination'!A1772:M4107,11,0)</f>
        <v>0</v>
      </c>
      <c r="I1773" s="27" t="str">
        <f>VLOOKUP(A1773,'Medical Examination'!A1772:M4107,10,0)</f>
        <v>No</v>
      </c>
      <c r="J1773" s="27" t="str">
        <f>VLOOKUP(A1773,'Medical Examination'!A1772:M4107,12,0)</f>
        <v>Normal Weight</v>
      </c>
      <c r="K1773" s="27" t="str">
        <f>VLOOKUP(A1773,'Medical Examination'!A1772:M4107,13,0)</f>
        <v>Normal</v>
      </c>
      <c r="L1773" s="27" t="str">
        <f>VLOOKUP(A1773,'Hospitalisation Details'!$A$1:$R$2344,17,0)</f>
        <v>23-Aug-1991</v>
      </c>
      <c r="M1773" s="28">
        <f>VLOOKUP(A1773,'Hospitalisation Details'!$A$1:$R$2344,6,0)</f>
        <v>4931.6499999999996</v>
      </c>
      <c r="N1773" s="27" t="str">
        <f>VLOOKUP(A1773,'Hospitalisation Details'!$A$1:$R$2344,14,0)</f>
        <v>tier - 2</v>
      </c>
      <c r="O1773" s="27" t="str">
        <f>VLOOKUP(A1773,'Hospitalisation Details'!$A$1:$R$2344,15,0)</f>
        <v>tier - 3</v>
      </c>
      <c r="P1773" s="27" t="str">
        <f>VLOOKUP(A1773,'Hospitalisation Details'!$A$1:$R$2344,16,0)</f>
        <v>R1011</v>
      </c>
      <c r="Q1773" s="38">
        <f>VLOOKUP(A1773,'Hospitalisation Details'!$A$1:$R$2344,18,0)</f>
        <v>31.792582759478968</v>
      </c>
    </row>
    <row r="1774" spans="1:17" x14ac:dyDescent="0.25">
      <c r="A1774" s="27" t="s">
        <v>3546</v>
      </c>
      <c r="B1774" s="27" t="str">
        <f>VLOOKUP(A1774,'Customer Name'!A1773:E4108,4,0)</f>
        <v>Zuzana</v>
      </c>
      <c r="C1774" s="27">
        <f>VLOOKUP(A1774,Table7[#All],2,0)</f>
        <v>32.11</v>
      </c>
      <c r="D1774" s="27">
        <f>VLOOKUP(A1774,Table7[#All],3,0)</f>
        <v>6.24</v>
      </c>
      <c r="E1774" s="27" t="str">
        <f>VLOOKUP(A1774,Table7[#All],4,0)</f>
        <v>No</v>
      </c>
      <c r="F1774" s="27" t="str">
        <f>VLOOKUP(A1774,Table7[#All],5,0)</f>
        <v>No</v>
      </c>
      <c r="G1774" s="27" t="str">
        <f>VLOOKUP(A1774,Table7[#All],6,0)</f>
        <v>Yes</v>
      </c>
      <c r="H1774" s="27">
        <f>VLOOKUP(A1774,'Medical Examination'!A1773:M4108,11,0)</f>
        <v>1</v>
      </c>
      <c r="I1774" s="27" t="str">
        <f>VLOOKUP(A1774,'Medical Examination'!A1773:M4108,10,0)</f>
        <v>No</v>
      </c>
      <c r="J1774" s="27" t="str">
        <f>VLOOKUP(A1774,'Medical Examination'!A1773:M4108,12,0)</f>
        <v>Obesity</v>
      </c>
      <c r="K1774" s="27" t="str">
        <f>VLOOKUP(A1774,'Medical Examination'!A1773:M4108,13,0)</f>
        <v>Prediabetes</v>
      </c>
      <c r="L1774" s="27" t="str">
        <f>VLOOKUP(A1774,'Hospitalisation Details'!$A$1:$R$2344,17,0)</f>
        <v>10-Aug-1993</v>
      </c>
      <c r="M1774" s="28">
        <f>VLOOKUP(A1774,'Hospitalisation Details'!$A$1:$R$2344,6,0)</f>
        <v>4922.92</v>
      </c>
      <c r="N1774" s="27" t="str">
        <f>VLOOKUP(A1774,'Hospitalisation Details'!$A$1:$R$2344,14,0)</f>
        <v>tier - 2</v>
      </c>
      <c r="O1774" s="27" t="str">
        <f>VLOOKUP(A1774,'Hospitalisation Details'!$A$1:$R$2344,15,0)</f>
        <v>tier - 2</v>
      </c>
      <c r="P1774" s="27" t="str">
        <f>VLOOKUP(A1774,'Hospitalisation Details'!$A$1:$R$2344,16,0)</f>
        <v>R1012</v>
      </c>
      <c r="Q1774" s="38">
        <f>VLOOKUP(A1774,'Hospitalisation Details'!$A$1:$R$2344,18,0)</f>
        <v>29.828122239886945</v>
      </c>
    </row>
    <row r="1775" spans="1:17" x14ac:dyDescent="0.25">
      <c r="A1775" s="27" t="s">
        <v>3548</v>
      </c>
      <c r="B1775" s="27" t="str">
        <f>VLOOKUP(A1775,'Customer Name'!A1774:E4109,4,0)</f>
        <v>Daniel J.</v>
      </c>
      <c r="C1775" s="27">
        <f>VLOOKUP(A1775,Table7[#All],2,0)</f>
        <v>30.114999999999998</v>
      </c>
      <c r="D1775" s="27">
        <f>VLOOKUP(A1775,Table7[#All],3,0)</f>
        <v>11.61</v>
      </c>
      <c r="E1775" s="27" t="str">
        <f>VLOOKUP(A1775,Table7[#All],4,0)</f>
        <v>No</v>
      </c>
      <c r="F1775" s="27" t="str">
        <f>VLOOKUP(A1775,Table7[#All],5,0)</f>
        <v>No</v>
      </c>
      <c r="G1775" s="27" t="str">
        <f>VLOOKUP(A1775,Table7[#All],6,0)</f>
        <v>No</v>
      </c>
      <c r="H1775" s="27">
        <f>VLOOKUP(A1775,'Medical Examination'!A1774:M4109,11,0)</f>
        <v>0</v>
      </c>
      <c r="I1775" s="27" t="str">
        <f>VLOOKUP(A1775,'Medical Examination'!A1774:M4109,10,0)</f>
        <v>No</v>
      </c>
      <c r="J1775" s="27" t="str">
        <f>VLOOKUP(A1775,'Medical Examination'!A1774:M4109,12,0)</f>
        <v>Obesity</v>
      </c>
      <c r="K1775" s="27" t="str">
        <f>VLOOKUP(A1775,'Medical Examination'!A1774:M4109,13,0)</f>
        <v>Diabetes</v>
      </c>
      <c r="L1775" s="27" t="str">
        <f>VLOOKUP(A1775,'Hospitalisation Details'!$A$1:$R$2344,17,0)</f>
        <v>21-Aug-2002</v>
      </c>
      <c r="M1775" s="28">
        <f>VLOOKUP(A1775,'Hospitalisation Details'!$A$1:$R$2344,6,0)</f>
        <v>4915.0600000000004</v>
      </c>
      <c r="N1775" s="27" t="str">
        <f>VLOOKUP(A1775,'Hospitalisation Details'!$A$1:$R$2344,14,0)</f>
        <v>tier - 2</v>
      </c>
      <c r="O1775" s="27" t="str">
        <f>VLOOKUP(A1775,'Hospitalisation Details'!$A$1:$R$2344,15,0)</f>
        <v>tier - 1</v>
      </c>
      <c r="P1775" s="27" t="str">
        <f>VLOOKUP(A1775,'Hospitalisation Details'!$A$1:$R$2344,16,0)</f>
        <v>R1017</v>
      </c>
      <c r="Q1775" s="38">
        <f>VLOOKUP(A1775,'Hospitalisation Details'!$A$1:$R$2344,18,0)</f>
        <v>20.798008711885501</v>
      </c>
    </row>
    <row r="1776" spans="1:17" x14ac:dyDescent="0.25">
      <c r="A1776" s="27" t="s">
        <v>3550</v>
      </c>
      <c r="B1776" s="27" t="str">
        <f>VLOOKUP(A1776,'Customer Name'!A1775:E4110,4,0)</f>
        <v>Alexandra</v>
      </c>
      <c r="C1776" s="27">
        <f>VLOOKUP(A1776,Table7[#All],2,0)</f>
        <v>20.28</v>
      </c>
      <c r="D1776" s="27">
        <f>VLOOKUP(A1776,Table7[#All],3,0)</f>
        <v>11.07</v>
      </c>
      <c r="E1776" s="27" t="str">
        <f>VLOOKUP(A1776,Table7[#All],4,0)</f>
        <v>yes</v>
      </c>
      <c r="F1776" s="27" t="str">
        <f>VLOOKUP(A1776,Table7[#All],5,0)</f>
        <v>No</v>
      </c>
      <c r="G1776" s="27" t="str">
        <f>VLOOKUP(A1776,Table7[#All],6,0)</f>
        <v>No</v>
      </c>
      <c r="H1776" s="27">
        <f>VLOOKUP(A1776,'Medical Examination'!A1775:M4110,11,0)</f>
        <v>0</v>
      </c>
      <c r="I1776" s="27" t="str">
        <f>VLOOKUP(A1776,'Medical Examination'!A1775:M4110,10,0)</f>
        <v>No</v>
      </c>
      <c r="J1776" s="27" t="str">
        <f>VLOOKUP(A1776,'Medical Examination'!A1775:M4110,12,0)</f>
        <v>Normal Weight</v>
      </c>
      <c r="K1776" s="27" t="str">
        <f>VLOOKUP(A1776,'Medical Examination'!A1775:M4110,13,0)</f>
        <v>Diabetes</v>
      </c>
      <c r="L1776" s="27" t="str">
        <f>VLOOKUP(A1776,'Hospitalisation Details'!$A$1:$R$2344,17,0)</f>
        <v>18-Oct-1981</v>
      </c>
      <c r="M1776" s="28">
        <f>VLOOKUP(A1776,'Hospitalisation Details'!$A$1:$R$2344,6,0)</f>
        <v>4911.8900000000003</v>
      </c>
      <c r="N1776" s="27" t="str">
        <f>VLOOKUP(A1776,'Hospitalisation Details'!$A$1:$R$2344,14,0)</f>
        <v>tier - 2</v>
      </c>
      <c r="O1776" s="27" t="str">
        <f>VLOOKUP(A1776,'Hospitalisation Details'!$A$1:$R$2344,15,0)</f>
        <v>tier - 3</v>
      </c>
      <c r="P1776" s="27" t="str">
        <f>VLOOKUP(A1776,'Hospitalisation Details'!$A$1:$R$2344,16,0)</f>
        <v>R1013</v>
      </c>
      <c r="Q1776" s="38">
        <f>VLOOKUP(A1776,'Hospitalisation Details'!$A$1:$R$2344,18,0)</f>
        <v>41.639223177332056</v>
      </c>
    </row>
    <row r="1777" spans="1:17" x14ac:dyDescent="0.25">
      <c r="A1777" s="27" t="s">
        <v>3552</v>
      </c>
      <c r="B1777" s="27" t="str">
        <f>VLOOKUP(A1777,'Customer Name'!A1776:E4111,4,0)</f>
        <v>Jessica</v>
      </c>
      <c r="C1777" s="27">
        <f>VLOOKUP(A1777,Table7[#All],2,0)</f>
        <v>20.234999999999999</v>
      </c>
      <c r="D1777" s="27">
        <f>VLOOKUP(A1777,Table7[#All],3,0)</f>
        <v>5.19</v>
      </c>
      <c r="E1777" s="27" t="str">
        <f>VLOOKUP(A1777,Table7[#All],4,0)</f>
        <v>No</v>
      </c>
      <c r="F1777" s="27" t="str">
        <f>VLOOKUP(A1777,Table7[#All],5,0)</f>
        <v>No</v>
      </c>
      <c r="G1777" s="27" t="str">
        <f>VLOOKUP(A1777,Table7[#All],6,0)</f>
        <v>Yes</v>
      </c>
      <c r="H1777" s="27">
        <f>VLOOKUP(A1777,'Medical Examination'!A1776:M4111,11,0)</f>
        <v>1</v>
      </c>
      <c r="I1777" s="27" t="str">
        <f>VLOOKUP(A1777,'Medical Examination'!A1776:M4111,10,0)</f>
        <v>No</v>
      </c>
      <c r="J1777" s="27" t="str">
        <f>VLOOKUP(A1777,'Medical Examination'!A1776:M4111,12,0)</f>
        <v>Normal Weight</v>
      </c>
      <c r="K1777" s="27" t="str">
        <f>VLOOKUP(A1777,'Medical Examination'!A1776:M4111,13,0)</f>
        <v>Normal</v>
      </c>
      <c r="L1777" s="27" t="str">
        <f>VLOOKUP(A1777,'Hospitalisation Details'!$A$1:$R$2344,17,0)</f>
        <v>10-Jul-1993</v>
      </c>
      <c r="M1777" s="28">
        <f>VLOOKUP(A1777,'Hospitalisation Details'!$A$1:$R$2344,6,0)</f>
        <v>4906.41</v>
      </c>
      <c r="N1777" s="27" t="str">
        <f>VLOOKUP(A1777,'Hospitalisation Details'!$A$1:$R$2344,14,0)</f>
        <v>tier - 2</v>
      </c>
      <c r="O1777" s="27" t="str">
        <f>VLOOKUP(A1777,'Hospitalisation Details'!$A$1:$R$2344,15,0)</f>
        <v>tier - 1</v>
      </c>
      <c r="P1777" s="27" t="str">
        <f>VLOOKUP(A1777,'Hospitalisation Details'!$A$1:$R$2344,16,0)</f>
        <v>R1012</v>
      </c>
      <c r="Q1777" s="38">
        <f>VLOOKUP(A1777,'Hospitalisation Details'!$A$1:$R$2344,18,0)</f>
        <v>29.913001236530647</v>
      </c>
    </row>
    <row r="1778" spans="1:17" x14ac:dyDescent="0.25">
      <c r="A1778" s="27" t="s">
        <v>3554</v>
      </c>
      <c r="B1778" s="27" t="str">
        <f>VLOOKUP(A1778,'Customer Name'!A1777:E4112,4,0)</f>
        <v>Matthew M</v>
      </c>
      <c r="C1778" s="27">
        <f>VLOOKUP(A1778,Table7[#All],2,0)</f>
        <v>25.27</v>
      </c>
      <c r="D1778" s="27">
        <f>VLOOKUP(A1778,Table7[#All],3,0)</f>
        <v>5.7</v>
      </c>
      <c r="E1778" s="27" t="str">
        <f>VLOOKUP(A1778,Table7[#All],4,0)</f>
        <v>yes</v>
      </c>
      <c r="F1778" s="27" t="str">
        <f>VLOOKUP(A1778,Table7[#All],5,0)</f>
        <v>No</v>
      </c>
      <c r="G1778" s="27" t="str">
        <f>VLOOKUP(A1778,Table7[#All],6,0)</f>
        <v>No</v>
      </c>
      <c r="H1778" s="27">
        <f>VLOOKUP(A1778,'Medical Examination'!A1777:M4112,11,0)</f>
        <v>1</v>
      </c>
      <c r="I1778" s="27" t="str">
        <f>VLOOKUP(A1778,'Medical Examination'!A1777:M4112,10,0)</f>
        <v>No</v>
      </c>
      <c r="J1778" s="27" t="str">
        <f>VLOOKUP(A1778,'Medical Examination'!A1777:M4112,12,0)</f>
        <v>Overweight</v>
      </c>
      <c r="K1778" s="27" t="str">
        <f>VLOOKUP(A1778,'Medical Examination'!A1777:M4112,13,0)</f>
        <v>Prediabetes</v>
      </c>
      <c r="L1778" s="27" t="str">
        <f>VLOOKUP(A1778,'Hospitalisation Details'!$A$1:$R$2344,17,0)</f>
        <v>23-Sep-1988</v>
      </c>
      <c r="M1778" s="28">
        <f>VLOOKUP(A1778,'Hospitalisation Details'!$A$1:$R$2344,6,0)</f>
        <v>4894.75</v>
      </c>
      <c r="N1778" s="27" t="str">
        <f>VLOOKUP(A1778,'Hospitalisation Details'!$A$1:$R$2344,14,0)</f>
        <v>tier - 3</v>
      </c>
      <c r="O1778" s="27" t="str">
        <f>VLOOKUP(A1778,'Hospitalisation Details'!$A$1:$R$2344,15,0)</f>
        <v>tier - 3</v>
      </c>
      <c r="P1778" s="27" t="str">
        <f>VLOOKUP(A1778,'Hospitalisation Details'!$A$1:$R$2344,16,0)</f>
        <v>R1012</v>
      </c>
      <c r="Q1778" s="38">
        <f>VLOOKUP(A1778,'Hospitalisation Details'!$A$1:$R$2344,18,0)</f>
        <v>34.704996577686515</v>
      </c>
    </row>
    <row r="1779" spans="1:17" x14ac:dyDescent="0.25">
      <c r="A1779" s="27" t="s">
        <v>3556</v>
      </c>
      <c r="B1779" s="27" t="str">
        <f>VLOOKUP(A1779,'Customer Name'!A1778:E4113,4,0)</f>
        <v>Nadine A.</v>
      </c>
      <c r="C1779" s="27">
        <f>VLOOKUP(A1779,Table7[#All],2,0)</f>
        <v>24.24</v>
      </c>
      <c r="D1779" s="27">
        <f>VLOOKUP(A1779,Table7[#All],3,0)</f>
        <v>6.15</v>
      </c>
      <c r="E1779" s="27" t="str">
        <f>VLOOKUP(A1779,Table7[#All],4,0)</f>
        <v>No</v>
      </c>
      <c r="F1779" s="27" t="str">
        <f>VLOOKUP(A1779,Table7[#All],5,0)</f>
        <v>No</v>
      </c>
      <c r="G1779" s="27" t="str">
        <f>VLOOKUP(A1779,Table7[#All],6,0)</f>
        <v>No</v>
      </c>
      <c r="H1779" s="27">
        <f>VLOOKUP(A1779,'Medical Examination'!A1778:M4113,11,0)</f>
        <v>0</v>
      </c>
      <c r="I1779" s="27" t="str">
        <f>VLOOKUP(A1779,'Medical Examination'!A1778:M4113,10,0)</f>
        <v>No</v>
      </c>
      <c r="J1779" s="27" t="str">
        <f>VLOOKUP(A1779,'Medical Examination'!A1778:M4113,12,0)</f>
        <v>Normal Weight</v>
      </c>
      <c r="K1779" s="27" t="str">
        <f>VLOOKUP(A1779,'Medical Examination'!A1778:M4113,13,0)</f>
        <v>Prediabetes</v>
      </c>
      <c r="L1779" s="27" t="str">
        <f>VLOOKUP(A1779,'Hospitalisation Details'!$A$1:$R$2344,17,0)</f>
        <v>28-Nov-1990</v>
      </c>
      <c r="M1779" s="28">
        <f>VLOOKUP(A1779,'Hospitalisation Details'!$A$1:$R$2344,6,0)</f>
        <v>4894.3900000000003</v>
      </c>
      <c r="N1779" s="27" t="str">
        <f>VLOOKUP(A1779,'Hospitalisation Details'!$A$1:$R$2344,14,0)</f>
        <v>tier - 2</v>
      </c>
      <c r="O1779" s="27" t="str">
        <f>VLOOKUP(A1779,'Hospitalisation Details'!$A$1:$R$2344,15,0)</f>
        <v>tier - 3</v>
      </c>
      <c r="P1779" s="27" t="str">
        <f>VLOOKUP(A1779,'Hospitalisation Details'!$A$1:$R$2344,16,0)</f>
        <v>R1013</v>
      </c>
      <c r="Q1779" s="38">
        <f>VLOOKUP(A1779,'Hospitalisation Details'!$A$1:$R$2344,18,0)</f>
        <v>32.526976968916088</v>
      </c>
    </row>
    <row r="1780" spans="1:17" x14ac:dyDescent="0.25">
      <c r="A1780" s="27" t="s">
        <v>3558</v>
      </c>
      <c r="B1780" s="27" t="str">
        <f>VLOOKUP(A1780,'Customer Name'!A1779:E4114,4,0)</f>
        <v>Peter J. Jr.</v>
      </c>
      <c r="C1780" s="27">
        <f>VLOOKUP(A1780,Table7[#All],2,0)</f>
        <v>35.75</v>
      </c>
      <c r="D1780" s="27">
        <f>VLOOKUP(A1780,Table7[#All],3,0)</f>
        <v>5.07</v>
      </c>
      <c r="E1780" s="27" t="str">
        <f>VLOOKUP(A1780,Table7[#All],4,0)</f>
        <v>No</v>
      </c>
      <c r="F1780" s="27" t="str">
        <f>VLOOKUP(A1780,Table7[#All],5,0)</f>
        <v>No</v>
      </c>
      <c r="G1780" s="27" t="str">
        <f>VLOOKUP(A1780,Table7[#All],6,0)</f>
        <v>No</v>
      </c>
      <c r="H1780" s="27">
        <f>VLOOKUP(A1780,'Medical Examination'!A1779:M4114,11,0)</f>
        <v>0</v>
      </c>
      <c r="I1780" s="27" t="str">
        <f>VLOOKUP(A1780,'Medical Examination'!A1779:M4114,10,0)</f>
        <v>No</v>
      </c>
      <c r="J1780" s="27" t="str">
        <f>VLOOKUP(A1780,'Medical Examination'!A1779:M4114,12,0)</f>
        <v>Obesity</v>
      </c>
      <c r="K1780" s="27" t="str">
        <f>VLOOKUP(A1780,'Medical Examination'!A1779:M4114,13,0)</f>
        <v>Normal</v>
      </c>
      <c r="L1780" s="27" t="str">
        <f>VLOOKUP(A1780,'Hospitalisation Details'!$A$1:$R$2344,17,0)</f>
        <v>10-Jul-1989</v>
      </c>
      <c r="M1780" s="28">
        <f>VLOOKUP(A1780,'Hospitalisation Details'!$A$1:$R$2344,6,0)</f>
        <v>4890</v>
      </c>
      <c r="N1780" s="27" t="str">
        <f>VLOOKUP(A1780,'Hospitalisation Details'!$A$1:$R$2344,14,0)</f>
        <v>tier - 3</v>
      </c>
      <c r="O1780" s="27" t="str">
        <f>VLOOKUP(A1780,'Hospitalisation Details'!$A$1:$R$2344,15,0)</f>
        <v>tier - 2</v>
      </c>
      <c r="P1780" s="27" t="str">
        <f>VLOOKUP(A1780,'Hospitalisation Details'!$A$1:$R$2344,16,0)</f>
        <v>R1013</v>
      </c>
      <c r="Q1780" s="38">
        <f>VLOOKUP(A1780,'Hospitalisation Details'!$A$1:$R$2344,18,0)</f>
        <v>33.913009465696625</v>
      </c>
    </row>
    <row r="1781" spans="1:17" x14ac:dyDescent="0.25">
      <c r="A1781" s="27" t="s">
        <v>3560</v>
      </c>
      <c r="B1781" s="27" t="str">
        <f>VLOOKUP(A1781,'Customer Name'!A1780:E4115,4,0)</f>
        <v>Colleen M</v>
      </c>
      <c r="C1781" s="27">
        <f>VLOOKUP(A1781,Table7[#All],2,0)</f>
        <v>29.92</v>
      </c>
      <c r="D1781" s="27">
        <f>VLOOKUP(A1781,Table7[#All],3,0)</f>
        <v>10.97</v>
      </c>
      <c r="E1781" s="27" t="str">
        <f>VLOOKUP(A1781,Table7[#All],4,0)</f>
        <v>yes</v>
      </c>
      <c r="F1781" s="27" t="str">
        <f>VLOOKUP(A1781,Table7[#All],5,0)</f>
        <v>No</v>
      </c>
      <c r="G1781" s="27" t="str">
        <f>VLOOKUP(A1781,Table7[#All],6,0)</f>
        <v>No</v>
      </c>
      <c r="H1781" s="27">
        <f>VLOOKUP(A1781,'Medical Examination'!A1780:M4115,11,0)</f>
        <v>1</v>
      </c>
      <c r="I1781" s="27" t="str">
        <f>VLOOKUP(A1781,'Medical Examination'!A1780:M4115,10,0)</f>
        <v>No</v>
      </c>
      <c r="J1781" s="27" t="str">
        <f>VLOOKUP(A1781,'Medical Examination'!A1780:M4115,12,0)</f>
        <v>Overweight</v>
      </c>
      <c r="K1781" s="27" t="str">
        <f>VLOOKUP(A1781,'Medical Examination'!A1780:M4115,13,0)</f>
        <v>Diabetes</v>
      </c>
      <c r="L1781" s="27" t="str">
        <f>VLOOKUP(A1781,'Hospitalisation Details'!$A$1:$R$2344,17,0)</f>
        <v>27-Oct-1986</v>
      </c>
      <c r="M1781" s="28">
        <f>VLOOKUP(A1781,'Hospitalisation Details'!$A$1:$R$2344,6,0)</f>
        <v>4889.04</v>
      </c>
      <c r="N1781" s="27" t="str">
        <f>VLOOKUP(A1781,'Hospitalisation Details'!$A$1:$R$2344,14,0)</f>
        <v>tier - 2</v>
      </c>
      <c r="O1781" s="27" t="str">
        <f>VLOOKUP(A1781,'Hospitalisation Details'!$A$1:$R$2344,15,0)</f>
        <v>tier - 1</v>
      </c>
      <c r="P1781" s="27" t="str">
        <f>VLOOKUP(A1781,'Hospitalisation Details'!$A$1:$R$2344,16,0)</f>
        <v>R1013</v>
      </c>
      <c r="Q1781" s="38">
        <f>VLOOKUP(A1781,'Hospitalisation Details'!$A$1:$R$2344,18,0)</f>
        <v>36.614597593486558</v>
      </c>
    </row>
    <row r="1782" spans="1:17" x14ac:dyDescent="0.25">
      <c r="A1782" s="27" t="s">
        <v>3562</v>
      </c>
      <c r="B1782" s="27" t="str">
        <f>VLOOKUP(A1782,'Customer Name'!A1781:E4116,4,0)</f>
        <v>Julie A.</v>
      </c>
      <c r="C1782" s="27">
        <f>VLOOKUP(A1782,Table7[#All],2,0)</f>
        <v>26.2</v>
      </c>
      <c r="D1782" s="27">
        <f>VLOOKUP(A1782,Table7[#All],3,0)</f>
        <v>10.93</v>
      </c>
      <c r="E1782" s="27" t="str">
        <f>VLOOKUP(A1782,Table7[#All],4,0)</f>
        <v>yes</v>
      </c>
      <c r="F1782" s="27" t="str">
        <f>VLOOKUP(A1782,Table7[#All],5,0)</f>
        <v>No</v>
      </c>
      <c r="G1782" s="27" t="str">
        <f>VLOOKUP(A1782,Table7[#All],6,0)</f>
        <v>No</v>
      </c>
      <c r="H1782" s="27">
        <f>VLOOKUP(A1782,'Medical Examination'!A1781:M4116,11,0)</f>
        <v>1</v>
      </c>
      <c r="I1782" s="27" t="str">
        <f>VLOOKUP(A1782,'Medical Examination'!A1781:M4116,10,0)</f>
        <v>No</v>
      </c>
      <c r="J1782" s="27" t="str">
        <f>VLOOKUP(A1782,'Medical Examination'!A1781:M4116,12,0)</f>
        <v>Overweight</v>
      </c>
      <c r="K1782" s="27" t="str">
        <f>VLOOKUP(A1782,'Medical Examination'!A1781:M4116,13,0)</f>
        <v>Diabetes</v>
      </c>
      <c r="L1782" s="27" t="str">
        <f>VLOOKUP(A1782,'Hospitalisation Details'!$A$1:$R$2344,17,0)</f>
        <v>23-Dec-1986</v>
      </c>
      <c r="M1782" s="28">
        <f>VLOOKUP(A1782,'Hospitalisation Details'!$A$1:$R$2344,6,0)</f>
        <v>4883.87</v>
      </c>
      <c r="N1782" s="27" t="str">
        <f>VLOOKUP(A1782,'Hospitalisation Details'!$A$1:$R$2344,14,0)</f>
        <v>tier - 2</v>
      </c>
      <c r="O1782" s="27" t="str">
        <f>VLOOKUP(A1782,'Hospitalisation Details'!$A$1:$R$2344,15,0)</f>
        <v>tier - 1</v>
      </c>
      <c r="P1782" s="27" t="str">
        <f>VLOOKUP(A1782,'Hospitalisation Details'!$A$1:$R$2344,16,0)</f>
        <v>R1011</v>
      </c>
      <c r="Q1782" s="38">
        <f>VLOOKUP(A1782,'Hospitalisation Details'!$A$1:$R$2344,18,0)</f>
        <v>36.4585344765473</v>
      </c>
    </row>
    <row r="1783" spans="1:17" x14ac:dyDescent="0.25">
      <c r="A1783" s="27" t="s">
        <v>3564</v>
      </c>
      <c r="B1783" s="27" t="str">
        <f>VLOOKUP(A1783,'Customer Name'!A1782:E4117,4,0)</f>
        <v>Douglas W</v>
      </c>
      <c r="C1783" s="27">
        <f>VLOOKUP(A1783,Table7[#All],2,0)</f>
        <v>26.695</v>
      </c>
      <c r="D1783" s="27">
        <f>VLOOKUP(A1783,Table7[#All],3,0)</f>
        <v>4.21</v>
      </c>
      <c r="E1783" s="27" t="str">
        <f>VLOOKUP(A1783,Table7[#All],4,0)</f>
        <v>yes</v>
      </c>
      <c r="F1783" s="27" t="str">
        <f>VLOOKUP(A1783,Table7[#All],5,0)</f>
        <v>No</v>
      </c>
      <c r="G1783" s="27" t="str">
        <f>VLOOKUP(A1783,Table7[#All],6,0)</f>
        <v>Yes</v>
      </c>
      <c r="H1783" s="27">
        <f>VLOOKUP(A1783,'Medical Examination'!A1782:M4117,11,0)</f>
        <v>1</v>
      </c>
      <c r="I1783" s="27" t="str">
        <f>VLOOKUP(A1783,'Medical Examination'!A1782:M4117,10,0)</f>
        <v>No</v>
      </c>
      <c r="J1783" s="27" t="str">
        <f>VLOOKUP(A1783,'Medical Examination'!A1782:M4117,12,0)</f>
        <v>Overweight</v>
      </c>
      <c r="K1783" s="27" t="str">
        <f>VLOOKUP(A1783,'Medical Examination'!A1782:M4117,13,0)</f>
        <v>Normal</v>
      </c>
      <c r="L1783" s="27" t="str">
        <f>VLOOKUP(A1783,'Hospitalisation Details'!$A$1:$R$2344,17,0)</f>
        <v>29-Sep-1997</v>
      </c>
      <c r="M1783" s="28">
        <f>VLOOKUP(A1783,'Hospitalisation Details'!$A$1:$R$2344,6,0)</f>
        <v>4877.9799999999996</v>
      </c>
      <c r="N1783" s="27" t="str">
        <f>VLOOKUP(A1783,'Hospitalisation Details'!$A$1:$R$2344,14,0)</f>
        <v>tier - 2</v>
      </c>
      <c r="O1783" s="27" t="str">
        <f>VLOOKUP(A1783,'Hospitalisation Details'!$A$1:$R$2344,15,0)</f>
        <v>tier - 3</v>
      </c>
      <c r="P1783" s="27" t="str">
        <f>VLOOKUP(A1783,'Hospitalisation Details'!$A$1:$R$2344,16,0)</f>
        <v>R1012</v>
      </c>
      <c r="Q1783" s="38">
        <f>VLOOKUP(A1783,'Hospitalisation Details'!$A$1:$R$2344,18,0)</f>
        <v>25.691207788256769</v>
      </c>
    </row>
    <row r="1784" spans="1:17" x14ac:dyDescent="0.25">
      <c r="A1784" s="27" t="s">
        <v>3566</v>
      </c>
      <c r="B1784" s="27" t="str">
        <f>VLOOKUP(A1784,'Customer Name'!A1783:E4118,4,0)</f>
        <v>Catherine</v>
      </c>
      <c r="C1784" s="27">
        <f>VLOOKUP(A1784,Table7[#All],2,0)</f>
        <v>23.16</v>
      </c>
      <c r="D1784" s="27">
        <f>VLOOKUP(A1784,Table7[#All],3,0)</f>
        <v>5.5</v>
      </c>
      <c r="E1784" s="27" t="str">
        <f>VLOOKUP(A1784,Table7[#All],4,0)</f>
        <v>No</v>
      </c>
      <c r="F1784" s="27" t="str">
        <f>VLOOKUP(A1784,Table7[#All],5,0)</f>
        <v>No</v>
      </c>
      <c r="G1784" s="27" t="str">
        <f>VLOOKUP(A1784,Table7[#All],6,0)</f>
        <v>No</v>
      </c>
      <c r="H1784" s="27">
        <f>VLOOKUP(A1784,'Medical Examination'!A1783:M4118,11,0)</f>
        <v>0</v>
      </c>
      <c r="I1784" s="27" t="str">
        <f>VLOOKUP(A1784,'Medical Examination'!A1783:M4118,10,0)</f>
        <v>No</v>
      </c>
      <c r="J1784" s="27" t="str">
        <f>VLOOKUP(A1784,'Medical Examination'!A1783:M4118,12,0)</f>
        <v>Normal Weight</v>
      </c>
      <c r="K1784" s="27" t="str">
        <f>VLOOKUP(A1784,'Medical Examination'!A1783:M4118,13,0)</f>
        <v>Normal</v>
      </c>
      <c r="L1784" s="27" t="str">
        <f>VLOOKUP(A1784,'Hospitalisation Details'!$A$1:$R$2344,17,0)</f>
        <v>1-Sep-1989</v>
      </c>
      <c r="M1784" s="28">
        <f>VLOOKUP(A1784,'Hospitalisation Details'!$A$1:$R$2344,6,0)</f>
        <v>4859.8900000000003</v>
      </c>
      <c r="N1784" s="27" t="str">
        <f>VLOOKUP(A1784,'Hospitalisation Details'!$A$1:$R$2344,14,0)</f>
        <v>tier - 2</v>
      </c>
      <c r="O1784" s="27" t="str">
        <f>VLOOKUP(A1784,'Hospitalisation Details'!$A$1:$R$2344,15,0)</f>
        <v>tier - 3</v>
      </c>
      <c r="P1784" s="27" t="str">
        <f>VLOOKUP(A1784,'Hospitalisation Details'!$A$1:$R$2344,16,0)</f>
        <v>R1011</v>
      </c>
      <c r="Q1784" s="38">
        <f>VLOOKUP(A1784,'Hospitalisation Details'!$A$1:$R$2344,18,0)</f>
        <v>33.767894860361416</v>
      </c>
    </row>
    <row r="1785" spans="1:17" x14ac:dyDescent="0.25">
      <c r="A1785" s="27" t="s">
        <v>3568</v>
      </c>
      <c r="B1785" s="27" t="str">
        <f>VLOOKUP(A1785,'Customer Name'!A1784:E4119,4,0)</f>
        <v>James A</v>
      </c>
      <c r="C1785" s="27">
        <f>VLOOKUP(A1785,Table7[#All],2,0)</f>
        <v>32.585000000000001</v>
      </c>
      <c r="D1785" s="27">
        <f>VLOOKUP(A1785,Table7[#All],3,0)</f>
        <v>4.93</v>
      </c>
      <c r="E1785" s="27" t="str">
        <f>VLOOKUP(A1785,Table7[#All],4,0)</f>
        <v>yes</v>
      </c>
      <c r="F1785" s="27" t="str">
        <f>VLOOKUP(A1785,Table7[#All],5,0)</f>
        <v>No</v>
      </c>
      <c r="G1785" s="27" t="str">
        <f>VLOOKUP(A1785,Table7[#All],6,0)</f>
        <v>No</v>
      </c>
      <c r="H1785" s="27">
        <f>VLOOKUP(A1785,'Medical Examination'!A1784:M4119,11,0)</f>
        <v>1</v>
      </c>
      <c r="I1785" s="27" t="str">
        <f>VLOOKUP(A1785,'Medical Examination'!A1784:M4119,10,0)</f>
        <v>No</v>
      </c>
      <c r="J1785" s="27" t="str">
        <f>VLOOKUP(A1785,'Medical Examination'!A1784:M4119,12,0)</f>
        <v>Obesity</v>
      </c>
      <c r="K1785" s="27" t="str">
        <f>VLOOKUP(A1785,'Medical Examination'!A1784:M4119,13,0)</f>
        <v>Normal</v>
      </c>
      <c r="L1785" s="27" t="str">
        <f>VLOOKUP(A1785,'Hospitalisation Details'!$A$1:$R$2344,17,0)</f>
        <v>27-Dec-1995</v>
      </c>
      <c r="M1785" s="28">
        <f>VLOOKUP(A1785,'Hospitalisation Details'!$A$1:$R$2344,6,0)</f>
        <v>4846.92</v>
      </c>
      <c r="N1785" s="27" t="str">
        <f>VLOOKUP(A1785,'Hospitalisation Details'!$A$1:$R$2344,14,0)</f>
        <v>tier - 2</v>
      </c>
      <c r="O1785" s="27" t="str">
        <f>VLOOKUP(A1785,'Hospitalisation Details'!$A$1:$R$2344,15,0)</f>
        <v>tier - 3</v>
      </c>
      <c r="P1785" s="27" t="str">
        <f>VLOOKUP(A1785,'Hospitalisation Details'!$A$1:$R$2344,16,0)</f>
        <v>R1017</v>
      </c>
      <c r="Q1785" s="38">
        <f>VLOOKUP(A1785,'Hospitalisation Details'!$A$1:$R$2344,18,0)</f>
        <v>27.447601963746223</v>
      </c>
    </row>
    <row r="1786" spans="1:17" x14ac:dyDescent="0.25">
      <c r="A1786" s="27" t="s">
        <v>3570</v>
      </c>
      <c r="B1786" s="27" t="str">
        <f>VLOOKUP(A1786,'Customer Name'!A1785:E4120,4,0)</f>
        <v>Youngseong</v>
      </c>
      <c r="C1786" s="27">
        <f>VLOOKUP(A1786,Table7[#All],2,0)</f>
        <v>33.97</v>
      </c>
      <c r="D1786" s="27">
        <f>VLOOKUP(A1786,Table7[#All],3,0)</f>
        <v>5.6</v>
      </c>
      <c r="E1786" s="27" t="str">
        <f>VLOOKUP(A1786,Table7[#All],4,0)</f>
        <v>yes</v>
      </c>
      <c r="F1786" s="27" t="str">
        <f>VLOOKUP(A1786,Table7[#All],5,0)</f>
        <v>No</v>
      </c>
      <c r="G1786" s="27" t="str">
        <f>VLOOKUP(A1786,Table7[#All],6,0)</f>
        <v>No</v>
      </c>
      <c r="H1786" s="27">
        <f>VLOOKUP(A1786,'Medical Examination'!A1785:M4120,11,0)</f>
        <v>0</v>
      </c>
      <c r="I1786" s="27" t="str">
        <f>VLOOKUP(A1786,'Medical Examination'!A1785:M4120,10,0)</f>
        <v>No</v>
      </c>
      <c r="J1786" s="27" t="str">
        <f>VLOOKUP(A1786,'Medical Examination'!A1785:M4120,12,0)</f>
        <v>Obesity</v>
      </c>
      <c r="K1786" s="27" t="str">
        <f>VLOOKUP(A1786,'Medical Examination'!A1785:M4120,13,0)</f>
        <v>Normal</v>
      </c>
      <c r="L1786" s="27" t="str">
        <f>VLOOKUP(A1786,'Hospitalisation Details'!$A$1:$R$2344,17,0)</f>
        <v>7-Jun-2001</v>
      </c>
      <c r="M1786" s="28">
        <f>VLOOKUP(A1786,'Hospitalisation Details'!$A$1:$R$2344,6,0)</f>
        <v>4846.53</v>
      </c>
      <c r="N1786" s="27" t="str">
        <f>VLOOKUP(A1786,'Hospitalisation Details'!$A$1:$R$2344,14,0)</f>
        <v>tier - 2</v>
      </c>
      <c r="O1786" s="27" t="str">
        <f>VLOOKUP(A1786,'Hospitalisation Details'!$A$1:$R$2344,15,0)</f>
        <v>tier - 3</v>
      </c>
      <c r="P1786" s="27" t="str">
        <f>VLOOKUP(A1786,'Hospitalisation Details'!$A$1:$R$2344,16,0)</f>
        <v>R1021</v>
      </c>
      <c r="Q1786" s="38">
        <f>VLOOKUP(A1786,'Hospitalisation Details'!$A$1:$R$2344,18,0)</f>
        <v>22.003333333333334</v>
      </c>
    </row>
    <row r="1787" spans="1:17" x14ac:dyDescent="0.25">
      <c r="A1787" s="27" t="s">
        <v>3572</v>
      </c>
      <c r="B1787" s="27" t="str">
        <f>VLOOKUP(A1787,'Customer Name'!A1786:E4121,4,0)</f>
        <v>John</v>
      </c>
      <c r="C1787" s="27">
        <f>VLOOKUP(A1787,Table7[#All],2,0)</f>
        <v>16.57</v>
      </c>
      <c r="D1787" s="27">
        <f>VLOOKUP(A1787,Table7[#All],3,0)</f>
        <v>9.99</v>
      </c>
      <c r="E1787" s="27" t="str">
        <f>VLOOKUP(A1787,Table7[#All],4,0)</f>
        <v>No</v>
      </c>
      <c r="F1787" s="27" t="str">
        <f>VLOOKUP(A1787,Table7[#All],5,0)</f>
        <v>No</v>
      </c>
      <c r="G1787" s="27" t="str">
        <f>VLOOKUP(A1787,Table7[#All],6,0)</f>
        <v>No</v>
      </c>
      <c r="H1787" s="27">
        <f>VLOOKUP(A1787,'Medical Examination'!A1786:M4121,11,0)</f>
        <v>0</v>
      </c>
      <c r="I1787" s="27" t="str">
        <f>VLOOKUP(A1787,'Medical Examination'!A1786:M4121,10,0)</f>
        <v>No</v>
      </c>
      <c r="J1787" s="27" t="str">
        <f>VLOOKUP(A1787,'Medical Examination'!A1786:M4121,12,0)</f>
        <v>Underweight</v>
      </c>
      <c r="K1787" s="27" t="str">
        <f>VLOOKUP(A1787,'Medical Examination'!A1786:M4121,13,0)</f>
        <v>Diabetes</v>
      </c>
      <c r="L1787" s="27" t="str">
        <f>VLOOKUP(A1787,'Hospitalisation Details'!$A$1:$R$2344,17,0)</f>
        <v>11-Sep-1974</v>
      </c>
      <c r="M1787" s="28">
        <f>VLOOKUP(A1787,'Hospitalisation Details'!$A$1:$R$2344,6,0)</f>
        <v>4844.67</v>
      </c>
      <c r="N1787" s="27" t="str">
        <f>VLOOKUP(A1787,'Hospitalisation Details'!$A$1:$R$2344,14,0)</f>
        <v>tier - 2</v>
      </c>
      <c r="O1787" s="27" t="str">
        <f>VLOOKUP(A1787,'Hospitalisation Details'!$A$1:$R$2344,15,0)</f>
        <v>tier - 2</v>
      </c>
      <c r="P1787" s="27" t="str">
        <f>VLOOKUP(A1787,'Hospitalisation Details'!$A$1:$R$2344,16,0)</f>
        <v>R1013</v>
      </c>
      <c r="Q1787" s="38">
        <f>VLOOKUP(A1787,'Hospitalisation Details'!$A$1:$R$2344,18,0)</f>
        <v>48.740554156171285</v>
      </c>
    </row>
    <row r="1788" spans="1:17" x14ac:dyDescent="0.25">
      <c r="A1788" s="27" t="s">
        <v>3574</v>
      </c>
      <c r="B1788" s="27" t="str">
        <f>VLOOKUP(A1788,'Customer Name'!A1787:E4122,4,0)</f>
        <v>Brandon S.</v>
      </c>
      <c r="C1788" s="27">
        <f>VLOOKUP(A1788,Table7[#All],2,0)</f>
        <v>17.55</v>
      </c>
      <c r="D1788" s="27">
        <f>VLOOKUP(A1788,Table7[#All],3,0)</f>
        <v>5.93</v>
      </c>
      <c r="E1788" s="27" t="str">
        <f>VLOOKUP(A1788,Table7[#All],4,0)</f>
        <v>No</v>
      </c>
      <c r="F1788" s="27" t="str">
        <f>VLOOKUP(A1788,Table7[#All],5,0)</f>
        <v>No</v>
      </c>
      <c r="G1788" s="27" t="str">
        <f>VLOOKUP(A1788,Table7[#All],6,0)</f>
        <v>Yes</v>
      </c>
      <c r="H1788" s="27">
        <f>VLOOKUP(A1788,'Medical Examination'!A1787:M4122,11,0)</f>
        <v>1</v>
      </c>
      <c r="I1788" s="27" t="str">
        <f>VLOOKUP(A1788,'Medical Examination'!A1787:M4122,10,0)</f>
        <v>No</v>
      </c>
      <c r="J1788" s="27" t="str">
        <f>VLOOKUP(A1788,'Medical Examination'!A1787:M4122,12,0)</f>
        <v>Underweight</v>
      </c>
      <c r="K1788" s="27" t="str">
        <f>VLOOKUP(A1788,'Medical Examination'!A1787:M4122,13,0)</f>
        <v>Prediabetes</v>
      </c>
      <c r="L1788" s="27" t="str">
        <f>VLOOKUP(A1788,'Hospitalisation Details'!$A$1:$R$2344,17,0)</f>
        <v>13-Dec-1979</v>
      </c>
      <c r="M1788" s="28">
        <f>VLOOKUP(A1788,'Hospitalisation Details'!$A$1:$R$2344,6,0)</f>
        <v>4843.79</v>
      </c>
      <c r="N1788" s="27" t="str">
        <f>VLOOKUP(A1788,'Hospitalisation Details'!$A$1:$R$2344,14,0)</f>
        <v>tier - 2</v>
      </c>
      <c r="O1788" s="27" t="str">
        <f>VLOOKUP(A1788,'Hospitalisation Details'!$A$1:$R$2344,15,0)</f>
        <v>tier - 3</v>
      </c>
      <c r="P1788" s="27" t="str">
        <f>VLOOKUP(A1788,'Hospitalisation Details'!$A$1:$R$2344,16,0)</f>
        <v>R1013</v>
      </c>
      <c r="Q1788" s="38">
        <f>VLOOKUP(A1788,'Hospitalisation Details'!$A$1:$R$2344,18,0)</f>
        <v>43.485945485519586</v>
      </c>
    </row>
    <row r="1789" spans="1:17" x14ac:dyDescent="0.25">
      <c r="A1789" s="27" t="s">
        <v>3576</v>
      </c>
      <c r="B1789" s="27" t="str">
        <f>VLOOKUP(A1789,'Customer Name'!A1788:E4123,4,0)</f>
        <v>Sean P</v>
      </c>
      <c r="C1789" s="27">
        <f>VLOOKUP(A1789,Table7[#All],2,0)</f>
        <v>29.41</v>
      </c>
      <c r="D1789" s="27">
        <f>VLOOKUP(A1789,Table7[#All],3,0)</f>
        <v>6.29</v>
      </c>
      <c r="E1789" s="27" t="str">
        <f>VLOOKUP(A1789,Table7[#All],4,0)</f>
        <v>yes</v>
      </c>
      <c r="F1789" s="27" t="str">
        <f>VLOOKUP(A1789,Table7[#All],5,0)</f>
        <v>No</v>
      </c>
      <c r="G1789" s="27" t="str">
        <f>VLOOKUP(A1789,Table7[#All],6,0)</f>
        <v>No</v>
      </c>
      <c r="H1789" s="27">
        <f>VLOOKUP(A1789,'Medical Examination'!A1788:M4123,11,0)</f>
        <v>1</v>
      </c>
      <c r="I1789" s="27" t="str">
        <f>VLOOKUP(A1789,'Medical Examination'!A1788:M4123,10,0)</f>
        <v>No</v>
      </c>
      <c r="J1789" s="27" t="str">
        <f>VLOOKUP(A1789,'Medical Examination'!A1788:M4123,12,0)</f>
        <v>Overweight</v>
      </c>
      <c r="K1789" s="27" t="str">
        <f>VLOOKUP(A1789,'Medical Examination'!A1788:M4123,13,0)</f>
        <v>Prediabetes</v>
      </c>
      <c r="L1789" s="27" t="str">
        <f>VLOOKUP(A1789,'Hospitalisation Details'!$A$1:$R$2344,17,0)</f>
        <v>29-Sep-1995</v>
      </c>
      <c r="M1789" s="28">
        <f>VLOOKUP(A1789,'Hospitalisation Details'!$A$1:$R$2344,6,0)</f>
        <v>4840.95</v>
      </c>
      <c r="N1789" s="27" t="str">
        <f>VLOOKUP(A1789,'Hospitalisation Details'!$A$1:$R$2344,14,0)</f>
        <v>tier - 2</v>
      </c>
      <c r="O1789" s="27" t="str">
        <f>VLOOKUP(A1789,'Hospitalisation Details'!$A$1:$R$2344,15,0)</f>
        <v>tier - 1</v>
      </c>
      <c r="P1789" s="27" t="str">
        <f>VLOOKUP(A1789,'Hospitalisation Details'!$A$1:$R$2344,16,0)</f>
        <v>R1021</v>
      </c>
      <c r="Q1789" s="38">
        <f>VLOOKUP(A1789,'Hospitalisation Details'!$A$1:$R$2344,18,0)</f>
        <v>27.691276435045317</v>
      </c>
    </row>
    <row r="1790" spans="1:17" x14ac:dyDescent="0.25">
      <c r="A1790" s="27" t="s">
        <v>3578</v>
      </c>
      <c r="B1790" s="27" t="str">
        <f>VLOOKUP(A1790,'Customer Name'!A1789:E4124,4,0)</f>
        <v>Scott</v>
      </c>
      <c r="C1790" s="27">
        <f>VLOOKUP(A1790,Table7[#All],2,0)</f>
        <v>17.91</v>
      </c>
      <c r="D1790" s="27">
        <f>VLOOKUP(A1790,Table7[#All],3,0)</f>
        <v>5.65</v>
      </c>
      <c r="E1790" s="27" t="str">
        <f>VLOOKUP(A1790,Table7[#All],4,0)</f>
        <v>No</v>
      </c>
      <c r="F1790" s="27" t="str">
        <f>VLOOKUP(A1790,Table7[#All],5,0)</f>
        <v>No</v>
      </c>
      <c r="G1790" s="27" t="str">
        <f>VLOOKUP(A1790,Table7[#All],6,0)</f>
        <v>No</v>
      </c>
      <c r="H1790" s="27">
        <f>VLOOKUP(A1790,'Medical Examination'!A1789:M4124,11,0)</f>
        <v>1</v>
      </c>
      <c r="I1790" s="27" t="str">
        <f>VLOOKUP(A1790,'Medical Examination'!A1789:M4124,10,0)</f>
        <v>No</v>
      </c>
      <c r="J1790" s="27" t="str">
        <f>VLOOKUP(A1790,'Medical Examination'!A1789:M4124,12,0)</f>
        <v>Underweight</v>
      </c>
      <c r="K1790" s="27" t="str">
        <f>VLOOKUP(A1790,'Medical Examination'!A1789:M4124,13,0)</f>
        <v>Normal</v>
      </c>
      <c r="L1790" s="27" t="str">
        <f>VLOOKUP(A1790,'Hospitalisation Details'!$A$1:$R$2344,17,0)</f>
        <v>15-Oct-1984</v>
      </c>
      <c r="M1790" s="28">
        <f>VLOOKUP(A1790,'Hospitalisation Details'!$A$1:$R$2344,6,0)</f>
        <v>4839.18</v>
      </c>
      <c r="N1790" s="27" t="str">
        <f>VLOOKUP(A1790,'Hospitalisation Details'!$A$1:$R$2344,14,0)</f>
        <v>tier - 2</v>
      </c>
      <c r="O1790" s="27" t="str">
        <f>VLOOKUP(A1790,'Hospitalisation Details'!$A$1:$R$2344,15,0)</f>
        <v>tier - 1</v>
      </c>
      <c r="P1790" s="27" t="str">
        <f>VLOOKUP(A1790,'Hospitalisation Details'!$A$1:$R$2344,16,0)</f>
        <v>R1012</v>
      </c>
      <c r="Q1790" s="38">
        <f>VLOOKUP(A1790,'Hospitalisation Details'!$A$1:$R$2344,18,0)</f>
        <v>38.644763860369608</v>
      </c>
    </row>
    <row r="1791" spans="1:17" x14ac:dyDescent="0.25">
      <c r="A1791" s="27" t="s">
        <v>3580</v>
      </c>
      <c r="B1791" s="27" t="str">
        <f>VLOOKUP(A1791,'Customer Name'!A1790:E4125,4,0)</f>
        <v>Janez</v>
      </c>
      <c r="C1791" s="27">
        <f>VLOOKUP(A1791,Table7[#All],2,0)</f>
        <v>31.57</v>
      </c>
      <c r="D1791" s="27">
        <f>VLOOKUP(A1791,Table7[#All],3,0)</f>
        <v>6.15</v>
      </c>
      <c r="E1791" s="27" t="str">
        <f>VLOOKUP(A1791,Table7[#All],4,0)</f>
        <v>No</v>
      </c>
      <c r="F1791" s="27" t="str">
        <f>VLOOKUP(A1791,Table7[#All],5,0)</f>
        <v>No</v>
      </c>
      <c r="G1791" s="27" t="str">
        <f>VLOOKUP(A1791,Table7[#All],6,0)</f>
        <v>No</v>
      </c>
      <c r="H1791" s="27">
        <f>VLOOKUP(A1791,'Medical Examination'!A1790:M4125,11,0)</f>
        <v>1</v>
      </c>
      <c r="I1791" s="27" t="str">
        <f>VLOOKUP(A1791,'Medical Examination'!A1790:M4125,10,0)</f>
        <v>No</v>
      </c>
      <c r="J1791" s="27" t="str">
        <f>VLOOKUP(A1791,'Medical Examination'!A1790:M4125,12,0)</f>
        <v>Obesity</v>
      </c>
      <c r="K1791" s="27" t="str">
        <f>VLOOKUP(A1791,'Medical Examination'!A1790:M4125,13,0)</f>
        <v>Prediabetes</v>
      </c>
      <c r="L1791" s="27" t="str">
        <f>VLOOKUP(A1791,'Hospitalisation Details'!$A$1:$R$2344,17,0)</f>
        <v>10-Sep-1992</v>
      </c>
      <c r="M1791" s="28">
        <f>VLOOKUP(A1791,'Hospitalisation Details'!$A$1:$R$2344,6,0)</f>
        <v>4837.58</v>
      </c>
      <c r="N1791" s="27" t="str">
        <f>VLOOKUP(A1791,'Hospitalisation Details'!$A$1:$R$2344,14,0)</f>
        <v>tier - 3</v>
      </c>
      <c r="O1791" s="27" t="str">
        <f>VLOOKUP(A1791,'Hospitalisation Details'!$A$1:$R$2344,15,0)</f>
        <v>tier - 2</v>
      </c>
      <c r="P1791" s="27" t="str">
        <f>VLOOKUP(A1791,'Hospitalisation Details'!$A$1:$R$2344,16,0)</f>
        <v>R1013</v>
      </c>
      <c r="Q1791" s="38">
        <f>VLOOKUP(A1791,'Hospitalisation Details'!$A$1:$R$2344,18,0)</f>
        <v>30.740588637919235</v>
      </c>
    </row>
    <row r="1792" spans="1:17" x14ac:dyDescent="0.25">
      <c r="A1792" s="27" t="s">
        <v>3582</v>
      </c>
      <c r="B1792" s="27" t="str">
        <f>VLOOKUP(A1792,'Customer Name'!A1791:E4126,4,0)</f>
        <v>John I. Jr.</v>
      </c>
      <c r="C1792" s="27">
        <f>VLOOKUP(A1792,Table7[#All],2,0)</f>
        <v>33.18</v>
      </c>
      <c r="D1792" s="27">
        <f>VLOOKUP(A1792,Table7[#All],3,0)</f>
        <v>5.22</v>
      </c>
      <c r="E1792" s="27" t="str">
        <f>VLOOKUP(A1792,Table7[#All],4,0)</f>
        <v>No</v>
      </c>
      <c r="F1792" s="27" t="str">
        <f>VLOOKUP(A1792,Table7[#All],5,0)</f>
        <v>yes</v>
      </c>
      <c r="G1792" s="27" t="str">
        <f>VLOOKUP(A1792,Table7[#All],6,0)</f>
        <v>No</v>
      </c>
      <c r="H1792" s="27">
        <f>VLOOKUP(A1792,'Medical Examination'!A1791:M4126,11,0)</f>
        <v>1</v>
      </c>
      <c r="I1792" s="27" t="str">
        <f>VLOOKUP(A1792,'Medical Examination'!A1791:M4126,10,0)</f>
        <v>No</v>
      </c>
      <c r="J1792" s="27" t="str">
        <f>VLOOKUP(A1792,'Medical Examination'!A1791:M4126,12,0)</f>
        <v>Obesity</v>
      </c>
      <c r="K1792" s="27" t="str">
        <f>VLOOKUP(A1792,'Medical Examination'!A1791:M4126,13,0)</f>
        <v>Normal</v>
      </c>
      <c r="L1792" s="27" t="str">
        <f>VLOOKUP(A1792,'Hospitalisation Details'!$A$1:$R$2344,17,0)</f>
        <v>11-Dec-2000</v>
      </c>
      <c r="M1792" s="28">
        <f>VLOOKUP(A1792,'Hospitalisation Details'!$A$1:$R$2344,6,0)</f>
        <v>4835.43</v>
      </c>
      <c r="N1792" s="27" t="str">
        <f>VLOOKUP(A1792,'Hospitalisation Details'!$A$1:$R$2344,14,0)</f>
        <v>tier - 2</v>
      </c>
      <c r="O1792" s="27" t="str">
        <f>VLOOKUP(A1792,'Hospitalisation Details'!$A$1:$R$2344,15,0)</f>
        <v>tier - 2</v>
      </c>
      <c r="P1792" s="27" t="str">
        <f>VLOOKUP(A1792,'Hospitalisation Details'!$A$1:$R$2344,16,0)</f>
        <v>R1021</v>
      </c>
      <c r="Q1792" s="38">
        <f>VLOOKUP(A1792,'Hospitalisation Details'!$A$1:$R$2344,18,0)</f>
        <v>22.488706365503081</v>
      </c>
    </row>
    <row r="1793" spans="1:17" x14ac:dyDescent="0.25">
      <c r="A1793" s="27" t="s">
        <v>3584</v>
      </c>
      <c r="B1793" s="27" t="str">
        <f>VLOOKUP(A1793,'Customer Name'!A1792:E4127,4,0)</f>
        <v>Heather</v>
      </c>
      <c r="C1793" s="27">
        <f>VLOOKUP(A1793,Table7[#All],2,0)</f>
        <v>37</v>
      </c>
      <c r="D1793" s="27">
        <f>VLOOKUP(A1793,Table7[#All],3,0)</f>
        <v>11.66</v>
      </c>
      <c r="E1793" s="27" t="str">
        <f>VLOOKUP(A1793,Table7[#All],4,0)</f>
        <v>No</v>
      </c>
      <c r="F1793" s="27" t="str">
        <f>VLOOKUP(A1793,Table7[#All],5,0)</f>
        <v>No</v>
      </c>
      <c r="G1793" s="27" t="str">
        <f>VLOOKUP(A1793,Table7[#All],6,0)</f>
        <v>No</v>
      </c>
      <c r="H1793" s="27">
        <f>VLOOKUP(A1793,'Medical Examination'!A1792:M4127,11,0)</f>
        <v>0</v>
      </c>
      <c r="I1793" s="27" t="str">
        <f>VLOOKUP(A1793,'Medical Examination'!A1792:M4127,10,0)</f>
        <v>No</v>
      </c>
      <c r="J1793" s="27" t="str">
        <f>VLOOKUP(A1793,'Medical Examination'!A1792:M4127,12,0)</f>
        <v>Obesity</v>
      </c>
      <c r="K1793" s="27" t="str">
        <f>VLOOKUP(A1793,'Medical Examination'!A1792:M4127,13,0)</f>
        <v>Diabetes</v>
      </c>
      <c r="L1793" s="27" t="str">
        <f>VLOOKUP(A1793,'Hospitalisation Details'!$A$1:$R$2344,17,0)</f>
        <v>27-Jun-2002</v>
      </c>
      <c r="M1793" s="28">
        <f>VLOOKUP(A1793,'Hospitalisation Details'!$A$1:$R$2344,6,0)</f>
        <v>4830.63</v>
      </c>
      <c r="N1793" s="27" t="str">
        <f>VLOOKUP(A1793,'Hospitalisation Details'!$A$1:$R$2344,14,0)</f>
        <v>tier - 2</v>
      </c>
      <c r="O1793" s="27" t="str">
        <f>VLOOKUP(A1793,'Hospitalisation Details'!$A$1:$R$2344,15,0)</f>
        <v>tier - 1</v>
      </c>
      <c r="P1793" s="27" t="str">
        <f>VLOOKUP(A1793,'Hospitalisation Details'!$A$1:$R$2344,16,0)</f>
        <v>R1011</v>
      </c>
      <c r="Q1793" s="38">
        <f>VLOOKUP(A1793,'Hospitalisation Details'!$A$1:$R$2344,18,0)</f>
        <v>20.948599875544492</v>
      </c>
    </row>
    <row r="1794" spans="1:17" x14ac:dyDescent="0.25">
      <c r="A1794" s="27" t="s">
        <v>3586</v>
      </c>
      <c r="B1794" s="27" t="str">
        <f>VLOOKUP(A1794,'Customer Name'!A1793:E4128,4,0)</f>
        <v>Michael</v>
      </c>
      <c r="C1794" s="27">
        <f>VLOOKUP(A1794,Table7[#All],2,0)</f>
        <v>18.905000000000001</v>
      </c>
      <c r="D1794" s="27">
        <f>VLOOKUP(A1794,Table7[#All],3,0)</f>
        <v>4.91</v>
      </c>
      <c r="E1794" s="27" t="str">
        <f>VLOOKUP(A1794,Table7[#All],4,0)</f>
        <v>yes</v>
      </c>
      <c r="F1794" s="27" t="str">
        <f>VLOOKUP(A1794,Table7[#All],5,0)</f>
        <v>No</v>
      </c>
      <c r="G1794" s="27" t="str">
        <f>VLOOKUP(A1794,Table7[#All],6,0)</f>
        <v>No</v>
      </c>
      <c r="H1794" s="27">
        <f>VLOOKUP(A1794,'Medical Examination'!A1793:M4128,11,0)</f>
        <v>1</v>
      </c>
      <c r="I1794" s="27" t="str">
        <f>VLOOKUP(A1794,'Medical Examination'!A1793:M4128,10,0)</f>
        <v>No</v>
      </c>
      <c r="J1794" s="27" t="str">
        <f>VLOOKUP(A1794,'Medical Examination'!A1793:M4128,12,0)</f>
        <v>Normal Weight</v>
      </c>
      <c r="K1794" s="27" t="str">
        <f>VLOOKUP(A1794,'Medical Examination'!A1793:M4128,13,0)</f>
        <v>Normal</v>
      </c>
      <c r="L1794" s="27" t="str">
        <f>VLOOKUP(A1794,'Hospitalisation Details'!$A$1:$R$2344,17,0)</f>
        <v>1-Dec-1995</v>
      </c>
      <c r="M1794" s="28">
        <f>VLOOKUP(A1794,'Hospitalisation Details'!$A$1:$R$2344,6,0)</f>
        <v>4827.8999999999996</v>
      </c>
      <c r="N1794" s="27" t="str">
        <f>VLOOKUP(A1794,'Hospitalisation Details'!$A$1:$R$2344,14,0)</f>
        <v>tier - 1</v>
      </c>
      <c r="O1794" s="27" t="str">
        <f>VLOOKUP(A1794,'Hospitalisation Details'!$A$1:$R$2344,15,0)</f>
        <v>tier - 2</v>
      </c>
      <c r="P1794" s="27" t="str">
        <f>VLOOKUP(A1794,'Hospitalisation Details'!$A$1:$R$2344,16,0)</f>
        <v>Unknown</v>
      </c>
      <c r="Q1794" s="38">
        <f>VLOOKUP(A1794,'Hospitalisation Details'!$A$1:$R$2344,18,0)</f>
        <v>27.518787764350453</v>
      </c>
    </row>
    <row r="1795" spans="1:17" x14ac:dyDescent="0.25">
      <c r="A1795" s="27" t="s">
        <v>3588</v>
      </c>
      <c r="B1795" s="27" t="str">
        <f>VLOOKUP(A1795,'Customer Name'!A1794:E4129,4,0)</f>
        <v>Kathleen</v>
      </c>
      <c r="C1795" s="27">
        <f>VLOOKUP(A1795,Table7[#All],2,0)</f>
        <v>20.03</v>
      </c>
      <c r="D1795" s="27">
        <f>VLOOKUP(A1795,Table7[#All],3,0)</f>
        <v>9.25</v>
      </c>
      <c r="E1795" s="27" t="str">
        <f>VLOOKUP(A1795,Table7[#All],4,0)</f>
        <v>yes</v>
      </c>
      <c r="F1795" s="27" t="str">
        <f>VLOOKUP(A1795,Table7[#All],5,0)</f>
        <v>No</v>
      </c>
      <c r="G1795" s="27" t="str">
        <f>VLOOKUP(A1795,Table7[#All],6,0)</f>
        <v>No</v>
      </c>
      <c r="H1795" s="27">
        <f>VLOOKUP(A1795,'Medical Examination'!A1794:M4129,11,0)</f>
        <v>0</v>
      </c>
      <c r="I1795" s="27" t="str">
        <f>VLOOKUP(A1795,'Medical Examination'!A1794:M4129,10,0)</f>
        <v>No</v>
      </c>
      <c r="J1795" s="27" t="str">
        <f>VLOOKUP(A1795,'Medical Examination'!A1794:M4129,12,0)</f>
        <v>Normal Weight</v>
      </c>
      <c r="K1795" s="27" t="str">
        <f>VLOOKUP(A1795,'Medical Examination'!A1794:M4129,13,0)</f>
        <v>Diabetes</v>
      </c>
      <c r="L1795" s="27" t="str">
        <f>VLOOKUP(A1795,'Hospitalisation Details'!$A$1:$R$2344,17,0)</f>
        <v>3-Jul-1981</v>
      </c>
      <c r="M1795" s="28">
        <f>VLOOKUP(A1795,'Hospitalisation Details'!$A$1:$R$2344,6,0)</f>
        <v>4827.1000000000004</v>
      </c>
      <c r="N1795" s="27" t="str">
        <f>VLOOKUP(A1795,'Hospitalisation Details'!$A$1:$R$2344,14,0)</f>
        <v>tier - 2</v>
      </c>
      <c r="O1795" s="27" t="str">
        <f>VLOOKUP(A1795,'Hospitalisation Details'!$A$1:$R$2344,15,0)</f>
        <v>tier - 1</v>
      </c>
      <c r="P1795" s="27" t="str">
        <f>VLOOKUP(A1795,'Hospitalisation Details'!$A$1:$R$2344,16,0)</f>
        <v>R1013</v>
      </c>
      <c r="Q1795" s="38">
        <f>VLOOKUP(A1795,'Hospitalisation Details'!$A$1:$R$2344,18,0)</f>
        <v>41.932187201528173</v>
      </c>
    </row>
    <row r="1796" spans="1:17" x14ac:dyDescent="0.25">
      <c r="A1796" s="27" t="s">
        <v>3590</v>
      </c>
      <c r="B1796" s="27" t="str">
        <f>VLOOKUP(A1796,'Customer Name'!A1795:E4130,4,0)</f>
        <v>Ryan M</v>
      </c>
      <c r="C1796" s="27">
        <f>VLOOKUP(A1796,Table7[#All],2,0)</f>
        <v>16.7</v>
      </c>
      <c r="D1796" s="27">
        <f>VLOOKUP(A1796,Table7[#All],3,0)</f>
        <v>11.48</v>
      </c>
      <c r="E1796" s="27" t="str">
        <f>VLOOKUP(A1796,Table7[#All],4,0)</f>
        <v>No</v>
      </c>
      <c r="F1796" s="27" t="str">
        <f>VLOOKUP(A1796,Table7[#All],5,0)</f>
        <v>No</v>
      </c>
      <c r="G1796" s="27" t="str">
        <f>VLOOKUP(A1796,Table7[#All],6,0)</f>
        <v>No</v>
      </c>
      <c r="H1796" s="27">
        <f>VLOOKUP(A1796,'Medical Examination'!A1795:M4130,11,0)</f>
        <v>0</v>
      </c>
      <c r="I1796" s="27" t="str">
        <f>VLOOKUP(A1796,'Medical Examination'!A1795:M4130,10,0)</f>
        <v>No</v>
      </c>
      <c r="J1796" s="27" t="str">
        <f>VLOOKUP(A1796,'Medical Examination'!A1795:M4130,12,0)</f>
        <v>Underweight</v>
      </c>
      <c r="K1796" s="27" t="str">
        <f>VLOOKUP(A1796,'Medical Examination'!A1795:M4130,13,0)</f>
        <v>Diabetes</v>
      </c>
      <c r="L1796" s="27" t="str">
        <f>VLOOKUP(A1796,'Hospitalisation Details'!$A$1:$R$2344,17,0)</f>
        <v>3-Oct-1978</v>
      </c>
      <c r="M1796" s="28">
        <f>VLOOKUP(A1796,'Hospitalisation Details'!$A$1:$R$2344,6,0)</f>
        <v>4812.34</v>
      </c>
      <c r="N1796" s="27" t="str">
        <f>VLOOKUP(A1796,'Hospitalisation Details'!$A$1:$R$2344,14,0)</f>
        <v>tier - 2</v>
      </c>
      <c r="O1796" s="27" t="str">
        <f>VLOOKUP(A1796,'Hospitalisation Details'!$A$1:$R$2344,15,0)</f>
        <v>tier - 3</v>
      </c>
      <c r="P1796" s="27" t="str">
        <f>VLOOKUP(A1796,'Hospitalisation Details'!$A$1:$R$2344,16,0)</f>
        <v>R1013</v>
      </c>
      <c r="Q1796" s="38">
        <f>VLOOKUP(A1796,'Hospitalisation Details'!$A$1:$R$2344,18,0)</f>
        <v>44.680316647818579</v>
      </c>
    </row>
    <row r="1797" spans="1:17" x14ac:dyDescent="0.25">
      <c r="A1797" s="27" t="s">
        <v>3592</v>
      </c>
      <c r="B1797" s="27" t="str">
        <f>VLOOKUP(A1797,'Customer Name'!A1796:E4131,4,0)</f>
        <v>Sara</v>
      </c>
      <c r="C1797" s="27">
        <f>VLOOKUP(A1797,Table7[#All],2,0)</f>
        <v>39.82</v>
      </c>
      <c r="D1797" s="27">
        <f>VLOOKUP(A1797,Table7[#All],3,0)</f>
        <v>6.06</v>
      </c>
      <c r="E1797" s="27" t="str">
        <f>VLOOKUP(A1797,Table7[#All],4,0)</f>
        <v>No</v>
      </c>
      <c r="F1797" s="27" t="str">
        <f>VLOOKUP(A1797,Table7[#All],5,0)</f>
        <v>No</v>
      </c>
      <c r="G1797" s="27" t="str">
        <f>VLOOKUP(A1797,Table7[#All],6,0)</f>
        <v>No</v>
      </c>
      <c r="H1797" s="27">
        <f>VLOOKUP(A1797,'Medical Examination'!A1796:M4131,11,0)</f>
        <v>0</v>
      </c>
      <c r="I1797" s="27" t="str">
        <f>VLOOKUP(A1797,'Medical Examination'!A1796:M4131,10,0)</f>
        <v>No</v>
      </c>
      <c r="J1797" s="27" t="str">
        <f>VLOOKUP(A1797,'Medical Examination'!A1796:M4131,12,0)</f>
        <v>Obesity</v>
      </c>
      <c r="K1797" s="27" t="str">
        <f>VLOOKUP(A1797,'Medical Examination'!A1796:M4131,13,0)</f>
        <v>Prediabetes</v>
      </c>
      <c r="L1797" s="27" t="str">
        <f>VLOOKUP(A1797,'Hospitalisation Details'!$A$1:$R$2344,17,0)</f>
        <v>16-Dec-1989</v>
      </c>
      <c r="M1797" s="28">
        <f>VLOOKUP(A1797,'Hospitalisation Details'!$A$1:$R$2344,6,0)</f>
        <v>4795.66</v>
      </c>
      <c r="N1797" s="27" t="str">
        <f>VLOOKUP(A1797,'Hospitalisation Details'!$A$1:$R$2344,14,0)</f>
        <v>tier - 2</v>
      </c>
      <c r="O1797" s="27" t="str">
        <f>VLOOKUP(A1797,'Hospitalisation Details'!$A$1:$R$2344,15,0)</f>
        <v>tier - 1</v>
      </c>
      <c r="P1797" s="27" t="str">
        <f>VLOOKUP(A1797,'Hospitalisation Details'!$A$1:$R$2344,16,0)</f>
        <v>R1013</v>
      </c>
      <c r="Q1797" s="38">
        <f>VLOOKUP(A1797,'Hospitalisation Details'!$A$1:$R$2344,18,0)</f>
        <v>33.477665649690991</v>
      </c>
    </row>
    <row r="1798" spans="1:17" x14ac:dyDescent="0.25">
      <c r="A1798" s="27" t="s">
        <v>3594</v>
      </c>
      <c r="B1798" s="27" t="str">
        <f>VLOOKUP(A1798,'Customer Name'!A1797:E4132,4,0)</f>
        <v>Deniz</v>
      </c>
      <c r="C1798" s="27">
        <f>VLOOKUP(A1798,Table7[#All],2,0)</f>
        <v>22.04</v>
      </c>
      <c r="D1798" s="27">
        <f>VLOOKUP(A1798,Table7[#All],3,0)</f>
        <v>5.86</v>
      </c>
      <c r="E1798" s="27" t="str">
        <f>VLOOKUP(A1798,Table7[#All],4,0)</f>
        <v>No</v>
      </c>
      <c r="F1798" s="27" t="str">
        <f>VLOOKUP(A1798,Table7[#All],5,0)</f>
        <v>No</v>
      </c>
      <c r="G1798" s="27" t="str">
        <f>VLOOKUP(A1798,Table7[#All],6,0)</f>
        <v>No</v>
      </c>
      <c r="H1798" s="27">
        <f>VLOOKUP(A1798,'Medical Examination'!A1797:M4132,11,0)</f>
        <v>1</v>
      </c>
      <c r="I1798" s="27" t="str">
        <f>VLOOKUP(A1798,'Medical Examination'!A1797:M4132,10,0)</f>
        <v>No</v>
      </c>
      <c r="J1798" s="27" t="str">
        <f>VLOOKUP(A1798,'Medical Examination'!A1797:M4132,12,0)</f>
        <v>Normal Weight</v>
      </c>
      <c r="K1798" s="27" t="str">
        <f>VLOOKUP(A1798,'Medical Examination'!A1797:M4132,13,0)</f>
        <v>Prediabetes</v>
      </c>
      <c r="L1798" s="27" t="str">
        <f>VLOOKUP(A1798,'Hospitalisation Details'!$A$1:$R$2344,17,0)</f>
        <v>22-Jun-1987</v>
      </c>
      <c r="M1798" s="28">
        <f>VLOOKUP(A1798,'Hospitalisation Details'!$A$1:$R$2344,6,0)</f>
        <v>4787.42</v>
      </c>
      <c r="N1798" s="27" t="str">
        <f>VLOOKUP(A1798,'Hospitalisation Details'!$A$1:$R$2344,14,0)</f>
        <v>tier - 2</v>
      </c>
      <c r="O1798" s="27" t="str">
        <f>VLOOKUP(A1798,'Hospitalisation Details'!$A$1:$R$2344,15,0)</f>
        <v>tier - 3</v>
      </c>
      <c r="P1798" s="27" t="str">
        <f>VLOOKUP(A1798,'Hospitalisation Details'!$A$1:$R$2344,16,0)</f>
        <v>R1013</v>
      </c>
      <c r="Q1798" s="38">
        <f>VLOOKUP(A1798,'Hospitalisation Details'!$A$1:$R$2344,18,0)</f>
        <v>35.962335355927188</v>
      </c>
    </row>
    <row r="1799" spans="1:17" x14ac:dyDescent="0.25">
      <c r="A1799" s="27" t="s">
        <v>3596</v>
      </c>
      <c r="B1799" s="27" t="str">
        <f>VLOOKUP(A1799,'Customer Name'!A1798:E4133,4,0)</f>
        <v>Shannon L.</v>
      </c>
      <c r="C1799" s="27">
        <f>VLOOKUP(A1799,Table7[#All],2,0)</f>
        <v>28.27</v>
      </c>
      <c r="D1799" s="27">
        <f>VLOOKUP(A1799,Table7[#All],3,0)</f>
        <v>5.33</v>
      </c>
      <c r="E1799" s="27" t="str">
        <f>VLOOKUP(A1799,Table7[#All],4,0)</f>
        <v>No</v>
      </c>
      <c r="F1799" s="27" t="str">
        <f>VLOOKUP(A1799,Table7[#All],5,0)</f>
        <v>No</v>
      </c>
      <c r="G1799" s="27" t="str">
        <f>VLOOKUP(A1799,Table7[#All],6,0)</f>
        <v>No</v>
      </c>
      <c r="H1799" s="27">
        <f>VLOOKUP(A1799,'Medical Examination'!A1798:M4133,11,0)</f>
        <v>0</v>
      </c>
      <c r="I1799" s="27" t="str">
        <f>VLOOKUP(A1799,'Medical Examination'!A1798:M4133,10,0)</f>
        <v>No</v>
      </c>
      <c r="J1799" s="27" t="str">
        <f>VLOOKUP(A1799,'Medical Examination'!A1798:M4133,12,0)</f>
        <v>Overweight</v>
      </c>
      <c r="K1799" s="27" t="str">
        <f>VLOOKUP(A1799,'Medical Examination'!A1798:M4133,13,0)</f>
        <v>Normal</v>
      </c>
      <c r="L1799" s="27" t="str">
        <f>VLOOKUP(A1799,'Hospitalisation Details'!$A$1:$R$2344,17,0)</f>
        <v>9-Dec-1989</v>
      </c>
      <c r="M1799" s="28">
        <f>VLOOKUP(A1799,'Hospitalisation Details'!$A$1:$R$2344,6,0)</f>
        <v>4779.6000000000004</v>
      </c>
      <c r="N1799" s="27" t="str">
        <f>VLOOKUP(A1799,'Hospitalisation Details'!$A$1:$R$2344,14,0)</f>
        <v>tier - 2</v>
      </c>
      <c r="O1799" s="27" t="str">
        <f>VLOOKUP(A1799,'Hospitalisation Details'!$A$1:$R$2344,15,0)</f>
        <v>tier - 3</v>
      </c>
      <c r="P1799" s="27" t="str">
        <f>VLOOKUP(A1799,'Hospitalisation Details'!$A$1:$R$2344,16,0)</f>
        <v>R1013</v>
      </c>
      <c r="Q1799" s="38">
        <f>VLOOKUP(A1799,'Hospitalisation Details'!$A$1:$R$2344,18,0)</f>
        <v>33.496831729640924</v>
      </c>
    </row>
    <row r="1800" spans="1:17" x14ac:dyDescent="0.25">
      <c r="A1800" s="27" t="s">
        <v>3598</v>
      </c>
      <c r="B1800" s="27" t="str">
        <f>VLOOKUP(A1800,'Customer Name'!A1799:E4134,4,0)</f>
        <v>Kaitlin M.</v>
      </c>
      <c r="C1800" s="27">
        <f>VLOOKUP(A1800,Table7[#All],2,0)</f>
        <v>18.5</v>
      </c>
      <c r="D1800" s="27">
        <f>VLOOKUP(A1800,Table7[#All],3,0)</f>
        <v>5.33</v>
      </c>
      <c r="E1800" s="27" t="str">
        <f>VLOOKUP(A1800,Table7[#All],4,0)</f>
        <v>No</v>
      </c>
      <c r="F1800" s="27" t="str">
        <f>VLOOKUP(A1800,Table7[#All],5,0)</f>
        <v>No</v>
      </c>
      <c r="G1800" s="27" t="str">
        <f>VLOOKUP(A1800,Table7[#All],6,0)</f>
        <v>No</v>
      </c>
      <c r="H1800" s="27">
        <f>VLOOKUP(A1800,'Medical Examination'!A1799:M4134,11,0)</f>
        <v>0</v>
      </c>
      <c r="I1800" s="27" t="str">
        <f>VLOOKUP(A1800,'Medical Examination'!A1799:M4134,10,0)</f>
        <v>No</v>
      </c>
      <c r="J1800" s="27" t="str">
        <f>VLOOKUP(A1800,'Medical Examination'!A1799:M4134,12,0)</f>
        <v>Normal Weight</v>
      </c>
      <c r="K1800" s="27" t="str">
        <f>VLOOKUP(A1800,'Medical Examination'!A1799:M4134,13,0)</f>
        <v>Normal</v>
      </c>
      <c r="L1800" s="27" t="str">
        <f>VLOOKUP(A1800,'Hospitalisation Details'!$A$1:$R$2344,17,0)</f>
        <v>1-Aug-1989</v>
      </c>
      <c r="M1800" s="28">
        <f>VLOOKUP(A1800,'Hospitalisation Details'!$A$1:$R$2344,6,0)</f>
        <v>4766.0200000000004</v>
      </c>
      <c r="N1800" s="27" t="str">
        <f>VLOOKUP(A1800,'Hospitalisation Details'!$A$1:$R$2344,14,0)</f>
        <v>tier - 2</v>
      </c>
      <c r="O1800" s="27" t="str">
        <f>VLOOKUP(A1800,'Hospitalisation Details'!$A$1:$R$2344,15,0)</f>
        <v>tier - 3</v>
      </c>
      <c r="P1800" s="27" t="str">
        <f>VLOOKUP(A1800,'Hospitalisation Details'!$A$1:$R$2344,16,0)</f>
        <v>R1011</v>
      </c>
      <c r="Q1800" s="38">
        <f>VLOOKUP(A1800,'Hospitalisation Details'!$A$1:$R$2344,18,0)</f>
        <v>33.852773214425405</v>
      </c>
    </row>
    <row r="1801" spans="1:17" x14ac:dyDescent="0.25">
      <c r="A1801" s="27" t="s">
        <v>3600</v>
      </c>
      <c r="B1801" s="27" t="str">
        <f>VLOOKUP(A1801,'Customer Name'!A1800:E4135,4,0)</f>
        <v>Alfredo</v>
      </c>
      <c r="C1801" s="27">
        <f>VLOOKUP(A1801,Table7[#All],2,0)</f>
        <v>38.6</v>
      </c>
      <c r="D1801" s="27">
        <f>VLOOKUP(A1801,Table7[#All],3,0)</f>
        <v>6.02</v>
      </c>
      <c r="E1801" s="27" t="str">
        <f>VLOOKUP(A1801,Table7[#All],4,0)</f>
        <v>No</v>
      </c>
      <c r="F1801" s="27" t="str">
        <f>VLOOKUP(A1801,Table7[#All],5,0)</f>
        <v>No</v>
      </c>
      <c r="G1801" s="27" t="str">
        <f>VLOOKUP(A1801,Table7[#All],6,0)</f>
        <v>No</v>
      </c>
      <c r="H1801" s="27">
        <f>VLOOKUP(A1801,'Medical Examination'!A1800:M4135,11,0)</f>
        <v>1</v>
      </c>
      <c r="I1801" s="27" t="str">
        <f>VLOOKUP(A1801,'Medical Examination'!A1800:M4135,10,0)</f>
        <v>No</v>
      </c>
      <c r="J1801" s="27" t="str">
        <f>VLOOKUP(A1801,'Medical Examination'!A1800:M4135,12,0)</f>
        <v>Obesity</v>
      </c>
      <c r="K1801" s="27" t="str">
        <f>VLOOKUP(A1801,'Medical Examination'!A1800:M4135,13,0)</f>
        <v>Prediabetes</v>
      </c>
      <c r="L1801" s="27" t="str">
        <f>VLOOKUP(A1801,'Hospitalisation Details'!$A$1:$R$2344,17,0)</f>
        <v>27-Sep-1987</v>
      </c>
      <c r="M1801" s="28">
        <f>VLOOKUP(A1801,'Hospitalisation Details'!$A$1:$R$2344,6,0)</f>
        <v>4762.33</v>
      </c>
      <c r="N1801" s="27" t="str">
        <f>VLOOKUP(A1801,'Hospitalisation Details'!$A$1:$R$2344,14,0)</f>
        <v>tier - 3</v>
      </c>
      <c r="O1801" s="27" t="str">
        <f>VLOOKUP(A1801,'Hospitalisation Details'!$A$1:$R$2344,15,0)</f>
        <v>tier - 3</v>
      </c>
      <c r="P1801" s="27" t="str">
        <f>VLOOKUP(A1801,'Hospitalisation Details'!$A$1:$R$2344,16,0)</f>
        <v>R1011</v>
      </c>
      <c r="Q1801" s="38">
        <f>VLOOKUP(A1801,'Hospitalisation Details'!$A$1:$R$2344,18,0)</f>
        <v>35.696758916679002</v>
      </c>
    </row>
    <row r="1802" spans="1:17" x14ac:dyDescent="0.25">
      <c r="A1802" s="27" t="s">
        <v>3602</v>
      </c>
      <c r="B1802" s="27" t="str">
        <f>VLOOKUP(A1802,'Customer Name'!A1801:E4136,4,0)</f>
        <v>Kristen</v>
      </c>
      <c r="C1802" s="27">
        <f>VLOOKUP(A1802,Table7[#All],2,0)</f>
        <v>43.12</v>
      </c>
      <c r="D1802" s="27">
        <f>VLOOKUP(A1802,Table7[#All],3,0)</f>
        <v>6.25</v>
      </c>
      <c r="E1802" s="27" t="str">
        <f>VLOOKUP(A1802,Table7[#All],4,0)</f>
        <v>No</v>
      </c>
      <c r="F1802" s="27" t="str">
        <f>VLOOKUP(A1802,Table7[#All],5,0)</f>
        <v>No</v>
      </c>
      <c r="G1802" s="27" t="str">
        <f>VLOOKUP(A1802,Table7[#All],6,0)</f>
        <v>No</v>
      </c>
      <c r="H1802" s="27">
        <f>VLOOKUP(A1802,'Medical Examination'!A1801:M4136,11,0)</f>
        <v>1</v>
      </c>
      <c r="I1802" s="27" t="str">
        <f>VLOOKUP(A1802,'Medical Examination'!A1801:M4136,10,0)</f>
        <v>No</v>
      </c>
      <c r="J1802" s="27" t="str">
        <f>VLOOKUP(A1802,'Medical Examination'!A1801:M4136,12,0)</f>
        <v>Obesity</v>
      </c>
      <c r="K1802" s="27" t="str">
        <f>VLOOKUP(A1802,'Medical Examination'!A1801:M4136,13,0)</f>
        <v>Prediabetes</v>
      </c>
      <c r="L1802" s="27" t="str">
        <f>VLOOKUP(A1802,'Hospitalisation Details'!$A$1:$R$2344,17,0)</f>
        <v>16-Aug-1992</v>
      </c>
      <c r="M1802" s="28">
        <f>VLOOKUP(A1802,'Hospitalisation Details'!$A$1:$R$2344,6,0)</f>
        <v>4753.6400000000003</v>
      </c>
      <c r="N1802" s="27" t="str">
        <f>VLOOKUP(A1802,'Hospitalisation Details'!$A$1:$R$2344,14,0)</f>
        <v>tier - 2</v>
      </c>
      <c r="O1802" s="27" t="str">
        <f>VLOOKUP(A1802,'Hospitalisation Details'!$A$1:$R$2344,15,0)</f>
        <v>tier - 3</v>
      </c>
      <c r="P1802" s="27" t="str">
        <f>VLOOKUP(A1802,'Hospitalisation Details'!$A$1:$R$2344,16,0)</f>
        <v>R1013</v>
      </c>
      <c r="Q1802" s="38">
        <f>VLOOKUP(A1802,'Hospitalisation Details'!$A$1:$R$2344,18,0)</f>
        <v>30.809034907597535</v>
      </c>
    </row>
    <row r="1803" spans="1:17" x14ac:dyDescent="0.25">
      <c r="A1803" s="27" t="s">
        <v>3604</v>
      </c>
      <c r="B1803" s="27" t="str">
        <f>VLOOKUP(A1803,'Customer Name'!A1802:E4137,4,0)</f>
        <v>Daniel</v>
      </c>
      <c r="C1803" s="27">
        <f>VLOOKUP(A1803,Table7[#All],2,0)</f>
        <v>30.5</v>
      </c>
      <c r="D1803" s="27">
        <f>VLOOKUP(A1803,Table7[#All],3,0)</f>
        <v>4.8099999999999996</v>
      </c>
      <c r="E1803" s="27" t="str">
        <f>VLOOKUP(A1803,Table7[#All],4,0)</f>
        <v>No</v>
      </c>
      <c r="F1803" s="27" t="str">
        <f>VLOOKUP(A1803,Table7[#All],5,0)</f>
        <v>No</v>
      </c>
      <c r="G1803" s="27" t="str">
        <f>VLOOKUP(A1803,Table7[#All],6,0)</f>
        <v>No</v>
      </c>
      <c r="H1803" s="27">
        <f>VLOOKUP(A1803,'Medical Examination'!A1802:M4137,11,0)</f>
        <v>1</v>
      </c>
      <c r="I1803" s="27" t="str">
        <f>VLOOKUP(A1803,'Medical Examination'!A1802:M4137,10,0)</f>
        <v>No</v>
      </c>
      <c r="J1803" s="27" t="str">
        <f>VLOOKUP(A1803,'Medical Examination'!A1802:M4137,12,0)</f>
        <v>Obesity</v>
      </c>
      <c r="K1803" s="27" t="str">
        <f>VLOOKUP(A1803,'Medical Examination'!A1802:M4137,13,0)</f>
        <v>Normal</v>
      </c>
      <c r="L1803" s="27" t="str">
        <f>VLOOKUP(A1803,'Hospitalisation Details'!$A$1:$R$2344,17,0)</f>
        <v>22-Nov-1987</v>
      </c>
      <c r="M1803" s="28">
        <f>VLOOKUP(A1803,'Hospitalisation Details'!$A$1:$R$2344,6,0)</f>
        <v>4751.07</v>
      </c>
      <c r="N1803" s="27" t="str">
        <f>VLOOKUP(A1803,'Hospitalisation Details'!$A$1:$R$2344,14,0)</f>
        <v>tier - 3</v>
      </c>
      <c r="O1803" s="27" t="str">
        <f>VLOOKUP(A1803,'Hospitalisation Details'!$A$1:$R$2344,15,0)</f>
        <v>tier - 1</v>
      </c>
      <c r="P1803" s="27" t="str">
        <f>VLOOKUP(A1803,'Hospitalisation Details'!$A$1:$R$2344,16,0)</f>
        <v>R1011</v>
      </c>
      <c r="Q1803" s="38">
        <f>VLOOKUP(A1803,'Hospitalisation Details'!$A$1:$R$2344,18,0)</f>
        <v>35.543436436288296</v>
      </c>
    </row>
    <row r="1804" spans="1:17" x14ac:dyDescent="0.25">
      <c r="A1804" s="27" t="s">
        <v>3606</v>
      </c>
      <c r="B1804" s="27" t="str">
        <f>VLOOKUP(A1804,'Customer Name'!A1803:E4138,4,0)</f>
        <v>Jonathan</v>
      </c>
      <c r="C1804" s="27">
        <f>VLOOKUP(A1804,Table7[#All],2,0)</f>
        <v>27.61</v>
      </c>
      <c r="D1804" s="27">
        <f>VLOOKUP(A1804,Table7[#All],3,0)</f>
        <v>4.5999999999999996</v>
      </c>
      <c r="E1804" s="27" t="str">
        <f>VLOOKUP(A1804,Table7[#All],4,0)</f>
        <v>No</v>
      </c>
      <c r="F1804" s="27" t="str">
        <f>VLOOKUP(A1804,Table7[#All],5,0)</f>
        <v>No</v>
      </c>
      <c r="G1804" s="27" t="str">
        <f>VLOOKUP(A1804,Table7[#All],6,0)</f>
        <v>No</v>
      </c>
      <c r="H1804" s="27">
        <f>VLOOKUP(A1804,'Medical Examination'!A1803:M4138,11,0)</f>
        <v>1</v>
      </c>
      <c r="I1804" s="27" t="str">
        <f>VLOOKUP(A1804,'Medical Examination'!A1803:M4138,10,0)</f>
        <v>No</v>
      </c>
      <c r="J1804" s="27" t="str">
        <f>VLOOKUP(A1804,'Medical Examination'!A1803:M4138,12,0)</f>
        <v>Overweight</v>
      </c>
      <c r="K1804" s="27" t="str">
        <f>VLOOKUP(A1804,'Medical Examination'!A1803:M4138,13,0)</f>
        <v>Normal</v>
      </c>
      <c r="L1804" s="27" t="str">
        <f>VLOOKUP(A1804,'Hospitalisation Details'!$A$1:$R$2344,17,0)</f>
        <v>2-Sep-1987</v>
      </c>
      <c r="M1804" s="28">
        <f>VLOOKUP(A1804,'Hospitalisation Details'!$A$1:$R$2344,6,0)</f>
        <v>4747.05</v>
      </c>
      <c r="N1804" s="27" t="str">
        <f>VLOOKUP(A1804,'Hospitalisation Details'!$A$1:$R$2344,14,0)</f>
        <v>tier - 2</v>
      </c>
      <c r="O1804" s="27" t="str">
        <f>VLOOKUP(A1804,'Hospitalisation Details'!$A$1:$R$2344,15,0)</f>
        <v>tier - 2</v>
      </c>
      <c r="P1804" s="27" t="str">
        <f>VLOOKUP(A1804,'Hospitalisation Details'!$A$1:$R$2344,16,0)</f>
        <v>R1013</v>
      </c>
      <c r="Q1804" s="38">
        <f>VLOOKUP(A1804,'Hospitalisation Details'!$A$1:$R$2344,18,0)</f>
        <v>35.76520645256771</v>
      </c>
    </row>
    <row r="1805" spans="1:17" x14ac:dyDescent="0.25">
      <c r="A1805" s="27" t="s">
        <v>3608</v>
      </c>
      <c r="B1805" s="27" t="str">
        <f>VLOOKUP(A1805,'Customer Name'!A1804:E4139,4,0)</f>
        <v>Troy</v>
      </c>
      <c r="C1805" s="27">
        <f>VLOOKUP(A1805,Table7[#All],2,0)</f>
        <v>27.1</v>
      </c>
      <c r="D1805" s="27">
        <f>VLOOKUP(A1805,Table7[#All],3,0)</f>
        <v>5.08</v>
      </c>
      <c r="E1805" s="27" t="str">
        <f>VLOOKUP(A1805,Table7[#All],4,0)</f>
        <v>No</v>
      </c>
      <c r="F1805" s="27" t="str">
        <f>VLOOKUP(A1805,Table7[#All],5,0)</f>
        <v>No</v>
      </c>
      <c r="G1805" s="27" t="str">
        <f>VLOOKUP(A1805,Table7[#All],6,0)</f>
        <v>No</v>
      </c>
      <c r="H1805" s="27">
        <f>VLOOKUP(A1805,'Medical Examination'!A1804:M4139,11,0)</f>
        <v>1</v>
      </c>
      <c r="I1805" s="27" t="str">
        <f>VLOOKUP(A1805,'Medical Examination'!A1804:M4139,10,0)</f>
        <v>No</v>
      </c>
      <c r="J1805" s="27" t="str">
        <f>VLOOKUP(A1805,'Medical Examination'!A1804:M4139,12,0)</f>
        <v>Overweight</v>
      </c>
      <c r="K1805" s="27" t="str">
        <f>VLOOKUP(A1805,'Medical Examination'!A1804:M4139,13,0)</f>
        <v>Normal</v>
      </c>
      <c r="L1805" s="27" t="str">
        <f>VLOOKUP(A1805,'Hospitalisation Details'!$A$1:$R$2344,17,0)</f>
        <v>5-Jun-1987</v>
      </c>
      <c r="M1805" s="28">
        <f>VLOOKUP(A1805,'Hospitalisation Details'!$A$1:$R$2344,6,0)</f>
        <v>4746.34</v>
      </c>
      <c r="N1805" s="27" t="str">
        <f>VLOOKUP(A1805,'Hospitalisation Details'!$A$1:$R$2344,14,0)</f>
        <v>tier - 2</v>
      </c>
      <c r="O1805" s="27" t="str">
        <f>VLOOKUP(A1805,'Hospitalisation Details'!$A$1:$R$2344,15,0)</f>
        <v>tier - 2</v>
      </c>
      <c r="P1805" s="27" t="str">
        <f>VLOOKUP(A1805,'Hospitalisation Details'!$A$1:$R$2344,16,0)</f>
        <v>R1011</v>
      </c>
      <c r="Q1805" s="38">
        <f>VLOOKUP(A1805,'Hospitalisation Details'!$A$1:$R$2344,18,0)</f>
        <v>36.008879680331511</v>
      </c>
    </row>
    <row r="1806" spans="1:17" x14ac:dyDescent="0.25">
      <c r="A1806" s="27" t="s">
        <v>3610</v>
      </c>
      <c r="B1806" s="27" t="str">
        <f>VLOOKUP(A1806,'Customer Name'!A1805:E4140,4,0)</f>
        <v>Daniel C</v>
      </c>
      <c r="C1806" s="27">
        <f>VLOOKUP(A1806,Table7[#All],2,0)</f>
        <v>35.93</v>
      </c>
      <c r="D1806" s="27">
        <f>VLOOKUP(A1806,Table7[#All],3,0)</f>
        <v>5.43</v>
      </c>
      <c r="E1806" s="27" t="str">
        <f>VLOOKUP(A1806,Table7[#All],4,0)</f>
        <v>No</v>
      </c>
      <c r="F1806" s="27" t="str">
        <f>VLOOKUP(A1806,Table7[#All],5,0)</f>
        <v>yes</v>
      </c>
      <c r="G1806" s="27" t="str">
        <f>VLOOKUP(A1806,Table7[#All],6,0)</f>
        <v>No</v>
      </c>
      <c r="H1806" s="27">
        <f>VLOOKUP(A1806,'Medical Examination'!A1805:M4140,11,0)</f>
        <v>1</v>
      </c>
      <c r="I1806" s="27" t="str">
        <f>VLOOKUP(A1806,'Medical Examination'!A1805:M4140,10,0)</f>
        <v>No</v>
      </c>
      <c r="J1806" s="27" t="str">
        <f>VLOOKUP(A1806,'Medical Examination'!A1805:M4140,12,0)</f>
        <v>Obesity</v>
      </c>
      <c r="K1806" s="27" t="str">
        <f>VLOOKUP(A1806,'Medical Examination'!A1805:M4140,13,0)</f>
        <v>Normal</v>
      </c>
      <c r="L1806" s="27" t="str">
        <f>VLOOKUP(A1806,'Hospitalisation Details'!$A$1:$R$2344,17,0)</f>
        <v>24-Nov-2004</v>
      </c>
      <c r="M1806" s="28">
        <f>VLOOKUP(A1806,'Hospitalisation Details'!$A$1:$R$2344,6,0)</f>
        <v>4740.78</v>
      </c>
      <c r="N1806" s="27" t="str">
        <f>VLOOKUP(A1806,'Hospitalisation Details'!$A$1:$R$2344,14,0)</f>
        <v>tier - 2</v>
      </c>
      <c r="O1806" s="27" t="str">
        <f>VLOOKUP(A1806,'Hospitalisation Details'!$A$1:$R$2344,15,0)</f>
        <v>tier - 3</v>
      </c>
      <c r="P1806" s="27" t="str">
        <f>VLOOKUP(A1806,'Hospitalisation Details'!$A$1:$R$2344,16,0)</f>
        <v>R1021</v>
      </c>
      <c r="Q1806" s="38">
        <f>VLOOKUP(A1806,'Hospitalisation Details'!$A$1:$R$2344,18,0)</f>
        <v>18.535249828884325</v>
      </c>
    </row>
    <row r="1807" spans="1:17" x14ac:dyDescent="0.25">
      <c r="A1807" s="27" t="s">
        <v>3612</v>
      </c>
      <c r="B1807" s="27" t="str">
        <f>VLOOKUP(A1807,'Customer Name'!A1806:E4141,4,0)</f>
        <v>Lauren</v>
      </c>
      <c r="C1807" s="27">
        <f>VLOOKUP(A1807,Table7[#All],2,0)</f>
        <v>32.68</v>
      </c>
      <c r="D1807" s="27">
        <f>VLOOKUP(A1807,Table7[#All],3,0)</f>
        <v>5.44</v>
      </c>
      <c r="E1807" s="27" t="str">
        <f>VLOOKUP(A1807,Table7[#All],4,0)</f>
        <v>No</v>
      </c>
      <c r="F1807" s="27" t="str">
        <f>VLOOKUP(A1807,Table7[#All],5,0)</f>
        <v>No</v>
      </c>
      <c r="G1807" s="27" t="str">
        <f>VLOOKUP(A1807,Table7[#All],6,0)</f>
        <v>No</v>
      </c>
      <c r="H1807" s="27">
        <f>VLOOKUP(A1807,'Medical Examination'!A1806:M4141,11,0)</f>
        <v>0</v>
      </c>
      <c r="I1807" s="27" t="str">
        <f>VLOOKUP(A1807,'Medical Examination'!A1806:M4141,10,0)</f>
        <v>No</v>
      </c>
      <c r="J1807" s="27" t="str">
        <f>VLOOKUP(A1807,'Medical Examination'!A1806:M4141,12,0)</f>
        <v>Obesity</v>
      </c>
      <c r="K1807" s="27" t="str">
        <f>VLOOKUP(A1807,'Medical Examination'!A1806:M4141,13,0)</f>
        <v>Normal</v>
      </c>
      <c r="L1807" s="27" t="str">
        <f>VLOOKUP(A1807,'Hospitalisation Details'!$A$1:$R$2344,17,0)</f>
        <v>12-Oct-1991</v>
      </c>
      <c r="M1807" s="28">
        <f>VLOOKUP(A1807,'Hospitalisation Details'!$A$1:$R$2344,6,0)</f>
        <v>4738.2700000000004</v>
      </c>
      <c r="N1807" s="27" t="str">
        <f>VLOOKUP(A1807,'Hospitalisation Details'!$A$1:$R$2344,14,0)</f>
        <v>tier - 2</v>
      </c>
      <c r="O1807" s="27" t="str">
        <f>VLOOKUP(A1807,'Hospitalisation Details'!$A$1:$R$2344,15,0)</f>
        <v>tier - 3</v>
      </c>
      <c r="P1807" s="27" t="str">
        <f>VLOOKUP(A1807,'Hospitalisation Details'!$A$1:$R$2344,16,0)</f>
        <v>R1012</v>
      </c>
      <c r="Q1807" s="38">
        <f>VLOOKUP(A1807,'Hospitalisation Details'!$A$1:$R$2344,18,0)</f>
        <v>31.655687380735085</v>
      </c>
    </row>
    <row r="1808" spans="1:17" x14ac:dyDescent="0.25">
      <c r="A1808" s="27" t="s">
        <v>3614</v>
      </c>
      <c r="B1808" s="27" t="str">
        <f>VLOOKUP(A1808,'Customer Name'!A1807:E4142,4,0)</f>
        <v>Jennefer</v>
      </c>
      <c r="C1808" s="27">
        <f>VLOOKUP(A1808,Table7[#All],2,0)</f>
        <v>20.74</v>
      </c>
      <c r="D1808" s="27">
        <f>VLOOKUP(A1808,Table7[#All],3,0)</f>
        <v>11.69</v>
      </c>
      <c r="E1808" s="27" t="str">
        <f>VLOOKUP(A1808,Table7[#All],4,0)</f>
        <v>yes</v>
      </c>
      <c r="F1808" s="27" t="str">
        <f>VLOOKUP(A1808,Table7[#All],5,0)</f>
        <v>No</v>
      </c>
      <c r="G1808" s="27" t="str">
        <f>VLOOKUP(A1808,Table7[#All],6,0)</f>
        <v>No</v>
      </c>
      <c r="H1808" s="27">
        <f>VLOOKUP(A1808,'Medical Examination'!A1807:M4142,11,0)</f>
        <v>1</v>
      </c>
      <c r="I1808" s="27" t="str">
        <f>VLOOKUP(A1808,'Medical Examination'!A1807:M4142,10,0)</f>
        <v>No</v>
      </c>
      <c r="J1808" s="27" t="str">
        <f>VLOOKUP(A1808,'Medical Examination'!A1807:M4142,12,0)</f>
        <v>Normal Weight</v>
      </c>
      <c r="K1808" s="27" t="str">
        <f>VLOOKUP(A1808,'Medical Examination'!A1807:M4142,13,0)</f>
        <v>Diabetes</v>
      </c>
      <c r="L1808" s="27" t="str">
        <f>VLOOKUP(A1808,'Hospitalisation Details'!$A$1:$R$2344,17,0)</f>
        <v>5-Sep-1986</v>
      </c>
      <c r="M1808" s="28">
        <f>VLOOKUP(A1808,'Hospitalisation Details'!$A$1:$R$2344,6,0)</f>
        <v>4734.6400000000003</v>
      </c>
      <c r="N1808" s="27" t="str">
        <f>VLOOKUP(A1808,'Hospitalisation Details'!$A$1:$R$2344,14,0)</f>
        <v>tier - 2</v>
      </c>
      <c r="O1808" s="27" t="str">
        <f>VLOOKUP(A1808,'Hospitalisation Details'!$A$1:$R$2344,15,0)</f>
        <v>tier - 1</v>
      </c>
      <c r="P1808" s="27" t="str">
        <f>VLOOKUP(A1808,'Hospitalisation Details'!$A$1:$R$2344,16,0)</f>
        <v>R1013</v>
      </c>
      <c r="Q1808" s="38">
        <f>VLOOKUP(A1808,'Hospitalisation Details'!$A$1:$R$2344,18,0)</f>
        <v>36.756970963325884</v>
      </c>
    </row>
    <row r="1809" spans="1:17" x14ac:dyDescent="0.25">
      <c r="A1809" s="27" t="s">
        <v>3616</v>
      </c>
      <c r="B1809" s="27" t="str">
        <f>VLOOKUP(A1809,'Customer Name'!A1808:E4143,4,0)</f>
        <v>Tracey L.</v>
      </c>
      <c r="C1809" s="27">
        <f>VLOOKUP(A1809,Table7[#All],2,0)</f>
        <v>15.57</v>
      </c>
      <c r="D1809" s="27">
        <f>VLOOKUP(A1809,Table7[#All],3,0)</f>
        <v>6.07</v>
      </c>
      <c r="E1809" s="27" t="str">
        <f>VLOOKUP(A1809,Table7[#All],4,0)</f>
        <v>No</v>
      </c>
      <c r="F1809" s="27" t="str">
        <f>VLOOKUP(A1809,Table7[#All],5,0)</f>
        <v>No</v>
      </c>
      <c r="G1809" s="27" t="str">
        <f>VLOOKUP(A1809,Table7[#All],6,0)</f>
        <v>No</v>
      </c>
      <c r="H1809" s="27">
        <f>VLOOKUP(A1809,'Medical Examination'!A1808:M4143,11,0)</f>
        <v>0</v>
      </c>
      <c r="I1809" s="27" t="str">
        <f>VLOOKUP(A1809,'Medical Examination'!A1808:M4143,10,0)</f>
        <v>No</v>
      </c>
      <c r="J1809" s="27" t="str">
        <f>VLOOKUP(A1809,'Medical Examination'!A1808:M4143,12,0)</f>
        <v>Underweight</v>
      </c>
      <c r="K1809" s="27" t="str">
        <f>VLOOKUP(A1809,'Medical Examination'!A1808:M4143,13,0)</f>
        <v>Prediabetes</v>
      </c>
      <c r="L1809" s="27" t="str">
        <f>VLOOKUP(A1809,'Hospitalisation Details'!$A$1:$R$2344,17,0)</f>
        <v>2-Jul-1980</v>
      </c>
      <c r="M1809" s="28">
        <f>VLOOKUP(A1809,'Hospitalisation Details'!$A$1:$R$2344,6,0)</f>
        <v>4728.71</v>
      </c>
      <c r="N1809" s="27" t="str">
        <f>VLOOKUP(A1809,'Hospitalisation Details'!$A$1:$R$2344,14,0)</f>
        <v>tier - 2</v>
      </c>
      <c r="O1809" s="27" t="str">
        <f>VLOOKUP(A1809,'Hospitalisation Details'!$A$1:$R$2344,15,0)</f>
        <v>tier - 3</v>
      </c>
      <c r="P1809" s="27" t="str">
        <f>VLOOKUP(A1809,'Hospitalisation Details'!$A$1:$R$2344,16,0)</f>
        <v>R1012</v>
      </c>
      <c r="Q1809" s="38">
        <f>VLOOKUP(A1809,'Hospitalisation Details'!$A$1:$R$2344,18,0)</f>
        <v>42.932238193018478</v>
      </c>
    </row>
    <row r="1810" spans="1:17" x14ac:dyDescent="0.25">
      <c r="A1810" s="27" t="s">
        <v>3618</v>
      </c>
      <c r="B1810" s="27" t="str">
        <f>VLOOKUP(A1810,'Customer Name'!A1809:E4144,4,0)</f>
        <v>Ashley</v>
      </c>
      <c r="C1810" s="27">
        <f>VLOOKUP(A1810,Table7[#All],2,0)</f>
        <v>23.844999999999999</v>
      </c>
      <c r="D1810" s="27">
        <f>VLOOKUP(A1810,Table7[#All],3,0)</f>
        <v>4.3600000000000003</v>
      </c>
      <c r="E1810" s="27" t="str">
        <f>VLOOKUP(A1810,Table7[#All],4,0)</f>
        <v>No</v>
      </c>
      <c r="F1810" s="27" t="str">
        <f>VLOOKUP(A1810,Table7[#All],5,0)</f>
        <v>No</v>
      </c>
      <c r="G1810" s="27" t="str">
        <f>VLOOKUP(A1810,Table7[#All],6,0)</f>
        <v>No</v>
      </c>
      <c r="H1810" s="27">
        <f>VLOOKUP(A1810,'Medical Examination'!A1809:M4144,11,0)</f>
        <v>0</v>
      </c>
      <c r="I1810" s="27" t="str">
        <f>VLOOKUP(A1810,'Medical Examination'!A1809:M4144,10,0)</f>
        <v>No</v>
      </c>
      <c r="J1810" s="27" t="str">
        <f>VLOOKUP(A1810,'Medical Examination'!A1809:M4144,12,0)</f>
        <v>Normal Weight</v>
      </c>
      <c r="K1810" s="27" t="str">
        <f>VLOOKUP(A1810,'Medical Examination'!A1809:M4144,13,0)</f>
        <v>Normal</v>
      </c>
      <c r="L1810" s="27" t="str">
        <f>VLOOKUP(A1810,'Hospitalisation Details'!$A$1:$R$2344,17,0)</f>
        <v>12-Aug-1994</v>
      </c>
      <c r="M1810" s="28">
        <f>VLOOKUP(A1810,'Hospitalisation Details'!$A$1:$R$2344,6,0)</f>
        <v>4719.74</v>
      </c>
      <c r="N1810" s="27" t="str">
        <f>VLOOKUP(A1810,'Hospitalisation Details'!$A$1:$R$2344,14,0)</f>
        <v>tier - 2</v>
      </c>
      <c r="O1810" s="27" t="str">
        <f>VLOOKUP(A1810,'Hospitalisation Details'!$A$1:$R$2344,15,0)</f>
        <v>tier - 1</v>
      </c>
      <c r="P1810" s="27" t="str">
        <f>VLOOKUP(A1810,'Hospitalisation Details'!$A$1:$R$2344,16,0)</f>
        <v>R1012</v>
      </c>
      <c r="Q1810" s="38">
        <f>VLOOKUP(A1810,'Hospitalisation Details'!$A$1:$R$2344,18,0)</f>
        <v>28.822670438988773</v>
      </c>
    </row>
    <row r="1811" spans="1:17" x14ac:dyDescent="0.25">
      <c r="A1811" s="27" t="s">
        <v>3620</v>
      </c>
      <c r="B1811" s="27" t="str">
        <f>VLOOKUP(A1811,'Customer Name'!A1810:E4145,4,0)</f>
        <v>Cindy</v>
      </c>
      <c r="C1811" s="27">
        <f>VLOOKUP(A1811,Table7[#All],2,0)</f>
        <v>22.895</v>
      </c>
      <c r="D1811" s="27">
        <f>VLOOKUP(A1811,Table7[#All],3,0)</f>
        <v>5.24</v>
      </c>
      <c r="E1811" s="27" t="str">
        <f>VLOOKUP(A1811,Table7[#All],4,0)</f>
        <v>No</v>
      </c>
      <c r="F1811" s="27" t="str">
        <f>VLOOKUP(A1811,Table7[#All],5,0)</f>
        <v>No</v>
      </c>
      <c r="G1811" s="27" t="str">
        <f>VLOOKUP(A1811,Table7[#All],6,0)</f>
        <v>No</v>
      </c>
      <c r="H1811" s="27">
        <f>VLOOKUP(A1811,'Medical Examination'!A1810:M4145,11,0)</f>
        <v>1</v>
      </c>
      <c r="I1811" s="27" t="str">
        <f>VLOOKUP(A1811,'Medical Examination'!A1810:M4145,10,0)</f>
        <v>No</v>
      </c>
      <c r="J1811" s="27" t="str">
        <f>VLOOKUP(A1811,'Medical Examination'!A1810:M4145,12,0)</f>
        <v>Normal Weight</v>
      </c>
      <c r="K1811" s="27" t="str">
        <f>VLOOKUP(A1811,'Medical Examination'!A1810:M4145,13,0)</f>
        <v>Normal</v>
      </c>
      <c r="L1811" s="27" t="str">
        <f>VLOOKUP(A1811,'Hospitalisation Details'!$A$1:$R$2344,17,0)</f>
        <v>28-Sep-1992</v>
      </c>
      <c r="M1811" s="28">
        <f>VLOOKUP(A1811,'Hospitalisation Details'!$A$1:$R$2344,6,0)</f>
        <v>4719.5200000000004</v>
      </c>
      <c r="N1811" s="27" t="str">
        <f>VLOOKUP(A1811,'Hospitalisation Details'!$A$1:$R$2344,14,0)</f>
        <v>tier - 2</v>
      </c>
      <c r="O1811" s="27" t="str">
        <f>VLOOKUP(A1811,'Hospitalisation Details'!$A$1:$R$2344,15,0)</f>
        <v>tier - 2</v>
      </c>
      <c r="P1811" s="27" t="str">
        <f>VLOOKUP(A1811,'Hospitalisation Details'!$A$1:$R$2344,16,0)</f>
        <v>R1024</v>
      </c>
      <c r="Q1811" s="38">
        <f>VLOOKUP(A1811,'Hospitalisation Details'!$A$1:$R$2344,18,0)</f>
        <v>30.691307323750856</v>
      </c>
    </row>
    <row r="1812" spans="1:17" x14ac:dyDescent="0.25">
      <c r="A1812" s="27" t="s">
        <v>3622</v>
      </c>
      <c r="B1812" s="27" t="str">
        <f>VLOOKUP(A1812,'Customer Name'!A1811:E4146,4,0)</f>
        <v>Esther</v>
      </c>
      <c r="C1812" s="27">
        <f>VLOOKUP(A1812,Table7[#All],2,0)</f>
        <v>21.945</v>
      </c>
      <c r="D1812" s="27">
        <f>VLOOKUP(A1812,Table7[#All],3,0)</f>
        <v>5.37</v>
      </c>
      <c r="E1812" s="27" t="str">
        <f>VLOOKUP(A1812,Table7[#All],4,0)</f>
        <v>No</v>
      </c>
      <c r="F1812" s="27" t="str">
        <f>VLOOKUP(A1812,Table7[#All],5,0)</f>
        <v>No</v>
      </c>
      <c r="G1812" s="27" t="str">
        <f>VLOOKUP(A1812,Table7[#All],6,0)</f>
        <v>No</v>
      </c>
      <c r="H1812" s="27">
        <f>VLOOKUP(A1812,'Medical Examination'!A1811:M4146,11,0)</f>
        <v>1</v>
      </c>
      <c r="I1812" s="27" t="str">
        <f>VLOOKUP(A1812,'Medical Examination'!A1811:M4146,10,0)</f>
        <v>No</v>
      </c>
      <c r="J1812" s="27" t="str">
        <f>VLOOKUP(A1812,'Medical Examination'!A1811:M4146,12,0)</f>
        <v>Normal Weight</v>
      </c>
      <c r="K1812" s="27" t="str">
        <f>VLOOKUP(A1812,'Medical Examination'!A1811:M4146,13,0)</f>
        <v>Normal</v>
      </c>
      <c r="L1812" s="27" t="str">
        <f>VLOOKUP(A1812,'Hospitalisation Details'!$A$1:$R$2344,17,0)</f>
        <v>9-Oct-1992</v>
      </c>
      <c r="M1812" s="28">
        <f>VLOOKUP(A1812,'Hospitalisation Details'!$A$1:$R$2344,6,0)</f>
        <v>4718.2</v>
      </c>
      <c r="N1812" s="27" t="str">
        <f>VLOOKUP(A1812,'Hospitalisation Details'!$A$1:$R$2344,14,0)</f>
        <v>tier - 2</v>
      </c>
      <c r="O1812" s="27" t="str">
        <f>VLOOKUP(A1812,'Hospitalisation Details'!$A$1:$R$2344,15,0)</f>
        <v>tier - 3</v>
      </c>
      <c r="P1812" s="27" t="str">
        <f>VLOOKUP(A1812,'Hospitalisation Details'!$A$1:$R$2344,16,0)</f>
        <v>R1024</v>
      </c>
      <c r="Q1812" s="38">
        <f>VLOOKUP(A1812,'Hospitalisation Details'!$A$1:$R$2344,18,0)</f>
        <v>30.661190965092402</v>
      </c>
    </row>
    <row r="1813" spans="1:17" x14ac:dyDescent="0.25">
      <c r="A1813" s="27" t="s">
        <v>3624</v>
      </c>
      <c r="B1813" s="27" t="str">
        <f>VLOOKUP(A1813,'Customer Name'!A1812:E4147,4,0)</f>
        <v>Jackie</v>
      </c>
      <c r="C1813" s="27">
        <f>VLOOKUP(A1813,Table7[#All],2,0)</f>
        <v>19.47</v>
      </c>
      <c r="D1813" s="27">
        <f>VLOOKUP(A1813,Table7[#All],3,0)</f>
        <v>6.6</v>
      </c>
      <c r="E1813" s="27" t="str">
        <f>VLOOKUP(A1813,Table7[#All],4,0)</f>
        <v>yes</v>
      </c>
      <c r="F1813" s="27" t="str">
        <f>VLOOKUP(A1813,Table7[#All],5,0)</f>
        <v>No</v>
      </c>
      <c r="G1813" s="27" t="str">
        <f>VLOOKUP(A1813,Table7[#All],6,0)</f>
        <v>No</v>
      </c>
      <c r="H1813" s="27">
        <f>VLOOKUP(A1813,'Medical Examination'!A1812:M4147,11,0)</f>
        <v>0</v>
      </c>
      <c r="I1813" s="27" t="str">
        <f>VLOOKUP(A1813,'Medical Examination'!A1812:M4147,10,0)</f>
        <v>No</v>
      </c>
      <c r="J1813" s="27" t="str">
        <f>VLOOKUP(A1813,'Medical Examination'!A1812:M4147,12,0)</f>
        <v>Normal Weight</v>
      </c>
      <c r="K1813" s="27" t="str">
        <f>VLOOKUP(A1813,'Medical Examination'!A1812:M4147,13,0)</f>
        <v>Diabetes</v>
      </c>
      <c r="L1813" s="27" t="str">
        <f>VLOOKUP(A1813,'Hospitalisation Details'!$A$1:$R$2344,17,0)</f>
        <v>12-Aug-1981</v>
      </c>
      <c r="M1813" s="28">
        <f>VLOOKUP(A1813,'Hospitalisation Details'!$A$1:$R$2344,6,0)</f>
        <v>4712.12</v>
      </c>
      <c r="N1813" s="27" t="str">
        <f>VLOOKUP(A1813,'Hospitalisation Details'!$A$1:$R$2344,14,0)</f>
        <v>tier - 2</v>
      </c>
      <c r="O1813" s="27" t="str">
        <f>VLOOKUP(A1813,'Hospitalisation Details'!$A$1:$R$2344,15,0)</f>
        <v>tier - 3</v>
      </c>
      <c r="P1813" s="27" t="str">
        <f>VLOOKUP(A1813,'Hospitalisation Details'!$A$1:$R$2344,16,0)</f>
        <v>R1011</v>
      </c>
      <c r="Q1813" s="38">
        <f>VLOOKUP(A1813,'Hospitalisation Details'!$A$1:$R$2344,18,0)</f>
        <v>41.822667940146452</v>
      </c>
    </row>
    <row r="1814" spans="1:17" x14ac:dyDescent="0.25">
      <c r="A1814" s="27" t="s">
        <v>3626</v>
      </c>
      <c r="B1814" s="27" t="str">
        <f>VLOOKUP(A1814,'Customer Name'!A1813:E4148,4,0)</f>
        <v>Timothy P.</v>
      </c>
      <c r="C1814" s="27">
        <f>VLOOKUP(A1814,Table7[#All],2,0)</f>
        <v>15.61</v>
      </c>
      <c r="D1814" s="27">
        <f>VLOOKUP(A1814,Table7[#All],3,0)</f>
        <v>5.77</v>
      </c>
      <c r="E1814" s="27" t="str">
        <f>VLOOKUP(A1814,Table7[#All],4,0)</f>
        <v>No</v>
      </c>
      <c r="F1814" s="27" t="str">
        <f>VLOOKUP(A1814,Table7[#All],5,0)</f>
        <v>No</v>
      </c>
      <c r="G1814" s="27" t="str">
        <f>VLOOKUP(A1814,Table7[#All],6,0)</f>
        <v>No</v>
      </c>
      <c r="H1814" s="27">
        <f>VLOOKUP(A1814,'Medical Examination'!A1813:M4148,11,0)</f>
        <v>0</v>
      </c>
      <c r="I1814" s="27" t="str">
        <f>VLOOKUP(A1814,'Medical Examination'!A1813:M4148,10,0)</f>
        <v>No</v>
      </c>
      <c r="J1814" s="27" t="str">
        <f>VLOOKUP(A1814,'Medical Examination'!A1813:M4148,12,0)</f>
        <v>Underweight</v>
      </c>
      <c r="K1814" s="27" t="str">
        <f>VLOOKUP(A1814,'Medical Examination'!A1813:M4148,13,0)</f>
        <v>Prediabetes</v>
      </c>
      <c r="L1814" s="27" t="str">
        <f>VLOOKUP(A1814,'Hospitalisation Details'!$A$1:$R$2344,17,0)</f>
        <v>4-Dec-1977</v>
      </c>
      <c r="M1814" s="28">
        <f>VLOOKUP(A1814,'Hospitalisation Details'!$A$1:$R$2344,6,0)</f>
        <v>4699.47</v>
      </c>
      <c r="N1814" s="27" t="str">
        <f>VLOOKUP(A1814,'Hospitalisation Details'!$A$1:$R$2344,14,0)</f>
        <v>tier - 2</v>
      </c>
      <c r="O1814" s="27" t="str">
        <f>VLOOKUP(A1814,'Hospitalisation Details'!$A$1:$R$2344,15,0)</f>
        <v>tier - 3</v>
      </c>
      <c r="P1814" s="27" t="str">
        <f>VLOOKUP(A1814,'Hospitalisation Details'!$A$1:$R$2344,16,0)</f>
        <v>R1013</v>
      </c>
      <c r="Q1814" s="38">
        <f>VLOOKUP(A1814,'Hospitalisation Details'!$A$1:$R$2344,18,0)</f>
        <v>45.510544098799954</v>
      </c>
    </row>
    <row r="1815" spans="1:17" x14ac:dyDescent="0.25">
      <c r="A1815" s="27" t="s">
        <v>3628</v>
      </c>
      <c r="B1815" s="27" t="str">
        <f>VLOOKUP(A1815,'Customer Name'!A1814:E4149,4,0)</f>
        <v>Lauren</v>
      </c>
      <c r="C1815" s="27">
        <f>VLOOKUP(A1815,Table7[#All],2,0)</f>
        <v>28.6</v>
      </c>
      <c r="D1815" s="27">
        <f>VLOOKUP(A1815,Table7[#All],3,0)</f>
        <v>6.08</v>
      </c>
      <c r="E1815" s="27" t="str">
        <f>VLOOKUP(A1815,Table7[#All],4,0)</f>
        <v>No</v>
      </c>
      <c r="F1815" s="27" t="str">
        <f>VLOOKUP(A1815,Table7[#All],5,0)</f>
        <v>No</v>
      </c>
      <c r="G1815" s="27" t="str">
        <f>VLOOKUP(A1815,Table7[#All],6,0)</f>
        <v>Yes</v>
      </c>
      <c r="H1815" s="27">
        <f>VLOOKUP(A1815,'Medical Examination'!A1814:M4149,11,0)</f>
        <v>1</v>
      </c>
      <c r="I1815" s="27" t="str">
        <f>VLOOKUP(A1815,'Medical Examination'!A1814:M4149,10,0)</f>
        <v>No</v>
      </c>
      <c r="J1815" s="27" t="str">
        <f>VLOOKUP(A1815,'Medical Examination'!A1814:M4149,12,0)</f>
        <v>Overweight</v>
      </c>
      <c r="K1815" s="27" t="str">
        <f>VLOOKUP(A1815,'Medical Examination'!A1814:M4149,13,0)</f>
        <v>Prediabetes</v>
      </c>
      <c r="L1815" s="27" t="str">
        <f>VLOOKUP(A1815,'Hospitalisation Details'!$A$1:$R$2344,17,0)</f>
        <v>22-Jun-2003</v>
      </c>
      <c r="M1815" s="28">
        <f>VLOOKUP(A1815,'Hospitalisation Details'!$A$1:$R$2344,6,0)</f>
        <v>4687.8</v>
      </c>
      <c r="N1815" s="27" t="str">
        <f>VLOOKUP(A1815,'Hospitalisation Details'!$A$1:$R$2344,14,0)</f>
        <v>tier - 2</v>
      </c>
      <c r="O1815" s="27" t="str">
        <f>VLOOKUP(A1815,'Hospitalisation Details'!$A$1:$R$2344,15,0)</f>
        <v>tier - 3</v>
      </c>
      <c r="P1815" s="27" t="str">
        <f>VLOOKUP(A1815,'Hospitalisation Details'!$A$1:$R$2344,16,0)</f>
        <v>R1011</v>
      </c>
      <c r="Q1815" s="38">
        <f>VLOOKUP(A1815,'Hospitalisation Details'!$A$1:$R$2344,18,0)</f>
        <v>19.962320730117341</v>
      </c>
    </row>
    <row r="1816" spans="1:17" x14ac:dyDescent="0.25">
      <c r="A1816" s="27" t="s">
        <v>3630</v>
      </c>
      <c r="B1816" s="27" t="str">
        <f>VLOOKUP(A1816,'Customer Name'!A1815:E4150,4,0)</f>
        <v>Benjamin</v>
      </c>
      <c r="C1816" s="27">
        <f>VLOOKUP(A1816,Table7[#All],2,0)</f>
        <v>46.53</v>
      </c>
      <c r="D1816" s="27">
        <f>VLOOKUP(A1816,Table7[#All],3,0)</f>
        <v>4.16</v>
      </c>
      <c r="E1816" s="27" t="str">
        <f>VLOOKUP(A1816,Table7[#All],4,0)</f>
        <v>No</v>
      </c>
      <c r="F1816" s="27" t="str">
        <f>VLOOKUP(A1816,Table7[#All],5,0)</f>
        <v>No</v>
      </c>
      <c r="G1816" s="27" t="str">
        <f>VLOOKUP(A1816,Table7[#All],6,0)</f>
        <v>No</v>
      </c>
      <c r="H1816" s="27">
        <f>VLOOKUP(A1816,'Medical Examination'!A1815:M4150,11,0)</f>
        <v>0</v>
      </c>
      <c r="I1816" s="27" t="str">
        <f>VLOOKUP(A1816,'Medical Examination'!A1815:M4150,10,0)</f>
        <v>No</v>
      </c>
      <c r="J1816" s="27" t="str">
        <f>VLOOKUP(A1816,'Medical Examination'!A1815:M4150,12,0)</f>
        <v>Obesity</v>
      </c>
      <c r="K1816" s="27" t="str">
        <f>VLOOKUP(A1816,'Medical Examination'!A1815:M4150,13,0)</f>
        <v>Normal</v>
      </c>
      <c r="L1816" s="27" t="str">
        <f>VLOOKUP(A1816,'Hospitalisation Details'!$A$1:$R$2344,17,0)</f>
        <v>4-Sep-1990</v>
      </c>
      <c r="M1816" s="28">
        <f>VLOOKUP(A1816,'Hospitalisation Details'!$A$1:$R$2344,6,0)</f>
        <v>4686.3900000000003</v>
      </c>
      <c r="N1816" s="27" t="str">
        <f>VLOOKUP(A1816,'Hospitalisation Details'!$A$1:$R$2344,14,0)</f>
        <v>tier - 3</v>
      </c>
      <c r="O1816" s="27" t="str">
        <f>VLOOKUP(A1816,'Hospitalisation Details'!$A$1:$R$2344,15,0)</f>
        <v>tier - 3</v>
      </c>
      <c r="P1816" s="27" t="str">
        <f>VLOOKUP(A1816,'Hospitalisation Details'!$A$1:$R$2344,16,0)</f>
        <v>R1013</v>
      </c>
      <c r="Q1816" s="38">
        <f>VLOOKUP(A1816,'Hospitalisation Details'!$A$1:$R$2344,18,0)</f>
        <v>32.759703655983252</v>
      </c>
    </row>
    <row r="1817" spans="1:17" x14ac:dyDescent="0.25">
      <c r="A1817" s="27" t="s">
        <v>3632</v>
      </c>
      <c r="B1817" s="27" t="str">
        <f>VLOOKUP(A1817,'Customer Name'!A1816:E4151,4,0)</f>
        <v>Hugo M</v>
      </c>
      <c r="C1817" s="27">
        <f>VLOOKUP(A1817,Table7[#All],2,0)</f>
        <v>34.99</v>
      </c>
      <c r="D1817" s="27">
        <f>VLOOKUP(A1817,Table7[#All],3,0)</f>
        <v>5.0999999999999996</v>
      </c>
      <c r="E1817" s="27" t="str">
        <f>VLOOKUP(A1817,Table7[#All],4,0)</f>
        <v>No</v>
      </c>
      <c r="F1817" s="27" t="str">
        <f>VLOOKUP(A1817,Table7[#All],5,0)</f>
        <v>No</v>
      </c>
      <c r="G1817" s="27" t="str">
        <f>VLOOKUP(A1817,Table7[#All],6,0)</f>
        <v>Yes</v>
      </c>
      <c r="H1817" s="27">
        <f>VLOOKUP(A1817,'Medical Examination'!A1816:M4151,11,0)</f>
        <v>1</v>
      </c>
      <c r="I1817" s="27" t="str">
        <f>VLOOKUP(A1817,'Medical Examination'!A1816:M4151,10,0)</f>
        <v>No</v>
      </c>
      <c r="J1817" s="27" t="str">
        <f>VLOOKUP(A1817,'Medical Examination'!A1816:M4151,12,0)</f>
        <v>Obesity</v>
      </c>
      <c r="K1817" s="27" t="str">
        <f>VLOOKUP(A1817,'Medical Examination'!A1816:M4151,13,0)</f>
        <v>Normal</v>
      </c>
      <c r="L1817" s="27" t="str">
        <f>VLOOKUP(A1817,'Hospitalisation Details'!$A$1:$R$2344,17,0)</f>
        <v>4-Oct-2003</v>
      </c>
      <c r="M1817" s="28">
        <f>VLOOKUP(A1817,'Hospitalisation Details'!$A$1:$R$2344,6,0)</f>
        <v>4678.8</v>
      </c>
      <c r="N1817" s="27" t="str">
        <f>VLOOKUP(A1817,'Hospitalisation Details'!$A$1:$R$2344,14,0)</f>
        <v>tier - 2</v>
      </c>
      <c r="O1817" s="27" t="str">
        <f>VLOOKUP(A1817,'Hospitalisation Details'!$A$1:$R$2344,15,0)</f>
        <v>tier - 1</v>
      </c>
      <c r="P1817" s="27" t="str">
        <f>VLOOKUP(A1817,'Hospitalisation Details'!$A$1:$R$2344,16,0)</f>
        <v>R1021</v>
      </c>
      <c r="Q1817" s="38">
        <f>VLOOKUP(A1817,'Hospitalisation Details'!$A$1:$R$2344,18,0)</f>
        <v>19.677574967405477</v>
      </c>
    </row>
    <row r="1818" spans="1:17" x14ac:dyDescent="0.25">
      <c r="A1818" s="27" t="s">
        <v>3634</v>
      </c>
      <c r="B1818" s="27" t="str">
        <f>VLOOKUP(A1818,'Customer Name'!A1817:E4152,4,0)</f>
        <v>Daniel J. Jr.</v>
      </c>
      <c r="C1818" s="27">
        <f>VLOOKUP(A1818,Table7[#All],2,0)</f>
        <v>17.05</v>
      </c>
      <c r="D1818" s="27">
        <f>VLOOKUP(A1818,Table7[#All],3,0)</f>
        <v>5.3</v>
      </c>
      <c r="E1818" s="27" t="str">
        <f>VLOOKUP(A1818,Table7[#All],4,0)</f>
        <v>No</v>
      </c>
      <c r="F1818" s="27" t="str">
        <f>VLOOKUP(A1818,Table7[#All],5,0)</f>
        <v>No</v>
      </c>
      <c r="G1818" s="27" t="str">
        <f>VLOOKUP(A1818,Table7[#All],6,0)</f>
        <v>Yes</v>
      </c>
      <c r="H1818" s="27">
        <f>VLOOKUP(A1818,'Medical Examination'!A1817:M4152,11,0)</f>
        <v>1</v>
      </c>
      <c r="I1818" s="27" t="str">
        <f>VLOOKUP(A1818,'Medical Examination'!A1817:M4152,10,0)</f>
        <v>No</v>
      </c>
      <c r="J1818" s="27" t="str">
        <f>VLOOKUP(A1818,'Medical Examination'!A1817:M4152,12,0)</f>
        <v>Underweight</v>
      </c>
      <c r="K1818" s="27" t="str">
        <f>VLOOKUP(A1818,'Medical Examination'!A1817:M4152,13,0)</f>
        <v>Normal</v>
      </c>
      <c r="L1818" s="27" t="str">
        <f>VLOOKUP(A1818,'Hospitalisation Details'!$A$1:$R$2344,17,0)</f>
        <v>18-Oct-1979</v>
      </c>
      <c r="M1818" s="28">
        <f>VLOOKUP(A1818,'Hospitalisation Details'!$A$1:$R$2344,6,0)</f>
        <v>4674.2</v>
      </c>
      <c r="N1818" s="27" t="str">
        <f>VLOOKUP(A1818,'Hospitalisation Details'!$A$1:$R$2344,14,0)</f>
        <v>tier - 2</v>
      </c>
      <c r="O1818" s="27" t="str">
        <f>VLOOKUP(A1818,'Hospitalisation Details'!$A$1:$R$2344,15,0)</f>
        <v>tier - 1</v>
      </c>
      <c r="P1818" s="27" t="str">
        <f>VLOOKUP(A1818,'Hospitalisation Details'!$A$1:$R$2344,16,0)</f>
        <v>R1013</v>
      </c>
      <c r="Q1818" s="38">
        <f>VLOOKUP(A1818,'Hospitalisation Details'!$A$1:$R$2344,18,0)</f>
        <v>43.639267461669505</v>
      </c>
    </row>
    <row r="1819" spans="1:17" x14ac:dyDescent="0.25">
      <c r="A1819" s="27" t="s">
        <v>3636</v>
      </c>
      <c r="B1819" s="27" t="str">
        <f>VLOOKUP(A1819,'Customer Name'!A1818:E4153,4,0)</f>
        <v>Justin R</v>
      </c>
      <c r="C1819" s="27">
        <f>VLOOKUP(A1819,Table7[#All],2,0)</f>
        <v>37.18</v>
      </c>
      <c r="D1819" s="27">
        <f>VLOOKUP(A1819,Table7[#All],3,0)</f>
        <v>4.9000000000000004</v>
      </c>
      <c r="E1819" s="27" t="str">
        <f>VLOOKUP(A1819,Table7[#All],4,0)</f>
        <v>No</v>
      </c>
      <c r="F1819" s="27" t="str">
        <f>VLOOKUP(A1819,Table7[#All],5,0)</f>
        <v>No</v>
      </c>
      <c r="G1819" s="27" t="str">
        <f>VLOOKUP(A1819,Table7[#All],6,0)</f>
        <v>No</v>
      </c>
      <c r="H1819" s="27">
        <f>VLOOKUP(A1819,'Medical Examination'!A1818:M4153,11,0)</f>
        <v>0</v>
      </c>
      <c r="I1819" s="27" t="str">
        <f>VLOOKUP(A1819,'Medical Examination'!A1818:M4153,10,0)</f>
        <v>No</v>
      </c>
      <c r="J1819" s="27" t="str">
        <f>VLOOKUP(A1819,'Medical Examination'!A1818:M4153,12,0)</f>
        <v>Obesity</v>
      </c>
      <c r="K1819" s="27" t="str">
        <f>VLOOKUP(A1819,'Medical Examination'!A1818:M4153,13,0)</f>
        <v>Normal</v>
      </c>
      <c r="L1819" s="27" t="str">
        <f>VLOOKUP(A1819,'Hospitalisation Details'!$A$1:$R$2344,17,0)</f>
        <v>13-Jul-1990</v>
      </c>
      <c r="M1819" s="28">
        <f>VLOOKUP(A1819,'Hospitalisation Details'!$A$1:$R$2344,6,0)</f>
        <v>4673.3900000000003</v>
      </c>
      <c r="N1819" s="27" t="str">
        <f>VLOOKUP(A1819,'Hospitalisation Details'!$A$1:$R$2344,14,0)</f>
        <v>tier - 2</v>
      </c>
      <c r="O1819" s="27" t="str">
        <f>VLOOKUP(A1819,'Hospitalisation Details'!$A$1:$R$2344,15,0)</f>
        <v>tier - 1</v>
      </c>
      <c r="P1819" s="27" t="str">
        <f>VLOOKUP(A1819,'Hospitalisation Details'!$A$1:$R$2344,16,0)</f>
        <v>R1013</v>
      </c>
      <c r="Q1819" s="38">
        <f>VLOOKUP(A1819,'Hospitalisation Details'!$A$1:$R$2344,18,0)</f>
        <v>32.904815590272186</v>
      </c>
    </row>
    <row r="1820" spans="1:17" x14ac:dyDescent="0.25">
      <c r="A1820" s="27" t="s">
        <v>3638</v>
      </c>
      <c r="B1820" s="27" t="str">
        <f>VLOOKUP(A1820,'Customer Name'!A1819:E4154,4,0)</f>
        <v>Colin</v>
      </c>
      <c r="C1820" s="27">
        <f>VLOOKUP(A1820,Table7[#All],2,0)</f>
        <v>35.200000000000003</v>
      </c>
      <c r="D1820" s="27">
        <f>VLOOKUP(A1820,Table7[#All],3,0)</f>
        <v>5.55</v>
      </c>
      <c r="E1820" s="27" t="str">
        <f>VLOOKUP(A1820,Table7[#All],4,0)</f>
        <v>No</v>
      </c>
      <c r="F1820" s="27" t="str">
        <f>VLOOKUP(A1820,Table7[#All],5,0)</f>
        <v>No</v>
      </c>
      <c r="G1820" s="27" t="str">
        <f>VLOOKUP(A1820,Table7[#All],6,0)</f>
        <v>No</v>
      </c>
      <c r="H1820" s="27">
        <f>VLOOKUP(A1820,'Medical Examination'!A1819:M4154,11,0)</f>
        <v>0</v>
      </c>
      <c r="I1820" s="27" t="str">
        <f>VLOOKUP(A1820,'Medical Examination'!A1819:M4154,10,0)</f>
        <v>No</v>
      </c>
      <c r="J1820" s="27" t="str">
        <f>VLOOKUP(A1820,'Medical Examination'!A1819:M4154,12,0)</f>
        <v>Obesity</v>
      </c>
      <c r="K1820" s="27" t="str">
        <f>VLOOKUP(A1820,'Medical Examination'!A1819:M4154,13,0)</f>
        <v>Normal</v>
      </c>
      <c r="L1820" s="27" t="str">
        <f>VLOOKUP(A1820,'Hospitalisation Details'!$A$1:$R$2344,17,0)</f>
        <v>26-Sep-1990</v>
      </c>
      <c r="M1820" s="28">
        <f>VLOOKUP(A1820,'Hospitalisation Details'!$A$1:$R$2344,6,0)</f>
        <v>4670.6400000000003</v>
      </c>
      <c r="N1820" s="27" t="str">
        <f>VLOOKUP(A1820,'Hospitalisation Details'!$A$1:$R$2344,14,0)</f>
        <v>tier - 2</v>
      </c>
      <c r="O1820" s="27" t="str">
        <f>VLOOKUP(A1820,'Hospitalisation Details'!$A$1:$R$2344,15,0)</f>
        <v>tier - 2</v>
      </c>
      <c r="P1820" s="27" t="str">
        <f>VLOOKUP(A1820,'Hospitalisation Details'!$A$1:$R$2344,16,0)</f>
        <v>R1011</v>
      </c>
      <c r="Q1820" s="38">
        <f>VLOOKUP(A1820,'Hospitalisation Details'!$A$1:$R$2344,18,0)</f>
        <v>32.699468513448217</v>
      </c>
    </row>
    <row r="1821" spans="1:17" x14ac:dyDescent="0.25">
      <c r="A1821" s="27" t="s">
        <v>3640</v>
      </c>
      <c r="B1821" s="27" t="str">
        <f>VLOOKUP(A1821,'Customer Name'!A1820:E4155,4,0)</f>
        <v>Rob</v>
      </c>
      <c r="C1821" s="27">
        <f>VLOOKUP(A1821,Table7[#All],2,0)</f>
        <v>37.335000000000001</v>
      </c>
      <c r="D1821" s="27">
        <f>VLOOKUP(A1821,Table7[#All],3,0)</f>
        <v>4.95</v>
      </c>
      <c r="E1821" s="27" t="str">
        <f>VLOOKUP(A1821,Table7[#All],4,0)</f>
        <v>No</v>
      </c>
      <c r="F1821" s="27" t="str">
        <f>VLOOKUP(A1821,Table7[#All],5,0)</f>
        <v>No</v>
      </c>
      <c r="G1821" s="27" t="str">
        <f>VLOOKUP(A1821,Table7[#All],6,0)</f>
        <v>No</v>
      </c>
      <c r="H1821" s="27">
        <f>VLOOKUP(A1821,'Medical Examination'!A1820:M4155,11,0)</f>
        <v>0</v>
      </c>
      <c r="I1821" s="27" t="str">
        <f>VLOOKUP(A1821,'Medical Examination'!A1820:M4155,10,0)</f>
        <v>No</v>
      </c>
      <c r="J1821" s="27" t="str">
        <f>VLOOKUP(A1821,'Medical Examination'!A1820:M4155,12,0)</f>
        <v>Obesity</v>
      </c>
      <c r="K1821" s="27" t="str">
        <f>VLOOKUP(A1821,'Medical Examination'!A1820:M4155,13,0)</f>
        <v>Normal</v>
      </c>
      <c r="L1821" s="27" t="str">
        <f>VLOOKUP(A1821,'Hospitalisation Details'!$A$1:$R$2344,17,0)</f>
        <v>5-Aug-1990</v>
      </c>
      <c r="M1821" s="28">
        <f>VLOOKUP(A1821,'Hospitalisation Details'!$A$1:$R$2344,6,0)</f>
        <v>4667.6099999999997</v>
      </c>
      <c r="N1821" s="27" t="str">
        <f>VLOOKUP(A1821,'Hospitalisation Details'!$A$1:$R$2344,14,0)</f>
        <v>tier - 3</v>
      </c>
      <c r="O1821" s="27" t="str">
        <f>VLOOKUP(A1821,'Hospitalisation Details'!$A$1:$R$2344,15,0)</f>
        <v>tier - 3</v>
      </c>
      <c r="P1821" s="27" t="str">
        <f>VLOOKUP(A1821,'Hospitalisation Details'!$A$1:$R$2344,16,0)</f>
        <v>R1016</v>
      </c>
      <c r="Q1821" s="38">
        <f>VLOOKUP(A1821,'Hospitalisation Details'!$A$1:$R$2344,18,0)</f>
        <v>32.841842486712835</v>
      </c>
    </row>
    <row r="1822" spans="1:17" x14ac:dyDescent="0.25">
      <c r="A1822" s="27" t="s">
        <v>3642</v>
      </c>
      <c r="B1822" s="27" t="str">
        <f>VLOOKUP(A1822,'Customer Name'!A1821:E4156,4,0)</f>
        <v>Patrick</v>
      </c>
      <c r="C1822" s="27">
        <f>VLOOKUP(A1822,Table7[#All],2,0)</f>
        <v>27.265000000000001</v>
      </c>
      <c r="D1822" s="27">
        <f>VLOOKUP(A1822,Table7[#All],3,0)</f>
        <v>6.46</v>
      </c>
      <c r="E1822" s="27" t="str">
        <f>VLOOKUP(A1822,Table7[#All],4,0)</f>
        <v>yes</v>
      </c>
      <c r="F1822" s="27" t="str">
        <f>VLOOKUP(A1822,Table7[#All],5,0)</f>
        <v>No</v>
      </c>
      <c r="G1822" s="27" t="str">
        <f>VLOOKUP(A1822,Table7[#All],6,0)</f>
        <v>No</v>
      </c>
      <c r="H1822" s="27">
        <f>VLOOKUP(A1822,'Medical Examination'!A1821:M4156,11,0)</f>
        <v>0</v>
      </c>
      <c r="I1822" s="27" t="str">
        <f>VLOOKUP(A1822,'Medical Examination'!A1821:M4156,10,0)</f>
        <v>No</v>
      </c>
      <c r="J1822" s="27" t="str">
        <f>VLOOKUP(A1822,'Medical Examination'!A1821:M4156,12,0)</f>
        <v>Overweight</v>
      </c>
      <c r="K1822" s="27" t="str">
        <f>VLOOKUP(A1822,'Medical Examination'!A1821:M4156,13,0)</f>
        <v>Prediabetes</v>
      </c>
      <c r="L1822" s="27" t="str">
        <f>VLOOKUP(A1822,'Hospitalisation Details'!$A$1:$R$2344,17,0)</f>
        <v>25-Oct-1996</v>
      </c>
      <c r="M1822" s="28">
        <f>VLOOKUP(A1822,'Hospitalisation Details'!$A$1:$R$2344,6,0)</f>
        <v>4661.29</v>
      </c>
      <c r="N1822" s="27" t="str">
        <f>VLOOKUP(A1822,'Hospitalisation Details'!$A$1:$R$2344,14,0)</f>
        <v>tier - 2</v>
      </c>
      <c r="O1822" s="27" t="str">
        <f>VLOOKUP(A1822,'Hospitalisation Details'!$A$1:$R$2344,15,0)</f>
        <v>tier - 1</v>
      </c>
      <c r="P1822" s="27" t="str">
        <f>VLOOKUP(A1822,'Hospitalisation Details'!$A$1:$R$2344,16,0)</f>
        <v>R1017</v>
      </c>
      <c r="Q1822" s="38">
        <f>VLOOKUP(A1822,'Hospitalisation Details'!$A$1:$R$2344,18,0)</f>
        <v>26.617385352498289</v>
      </c>
    </row>
    <row r="1823" spans="1:17" x14ac:dyDescent="0.25">
      <c r="A1823" s="27" t="s">
        <v>3644</v>
      </c>
      <c r="B1823" s="27" t="str">
        <f>VLOOKUP(A1823,'Customer Name'!A1822:E4157,4,0)</f>
        <v>Austin D</v>
      </c>
      <c r="C1823" s="27">
        <f>VLOOKUP(A1823,Table7[#All],2,0)</f>
        <v>30.8</v>
      </c>
      <c r="D1823" s="27">
        <f>VLOOKUP(A1823,Table7[#All],3,0)</f>
        <v>4.9000000000000004</v>
      </c>
      <c r="E1823" s="27" t="str">
        <f>VLOOKUP(A1823,Table7[#All],4,0)</f>
        <v>yes</v>
      </c>
      <c r="F1823" s="27" t="str">
        <f>VLOOKUP(A1823,Table7[#All],5,0)</f>
        <v>No</v>
      </c>
      <c r="G1823" s="27" t="str">
        <f>VLOOKUP(A1823,Table7[#All],6,0)</f>
        <v>No</v>
      </c>
      <c r="H1823" s="27">
        <f>VLOOKUP(A1823,'Medical Examination'!A1822:M4157,11,0)</f>
        <v>0</v>
      </c>
      <c r="I1823" s="27" t="str">
        <f>VLOOKUP(A1823,'Medical Examination'!A1822:M4157,10,0)</f>
        <v>No</v>
      </c>
      <c r="J1823" s="27" t="str">
        <f>VLOOKUP(A1823,'Medical Examination'!A1822:M4157,12,0)</f>
        <v>Obesity</v>
      </c>
      <c r="K1823" s="27" t="str">
        <f>VLOOKUP(A1823,'Medical Examination'!A1822:M4157,13,0)</f>
        <v>Normal</v>
      </c>
      <c r="L1823" s="27" t="str">
        <f>VLOOKUP(A1823,'Hospitalisation Details'!$A$1:$R$2344,17,0)</f>
        <v>22-Jun-1985</v>
      </c>
      <c r="M1823" s="28">
        <f>VLOOKUP(A1823,'Hospitalisation Details'!$A$1:$R$2344,6,0)</f>
        <v>4646.76</v>
      </c>
      <c r="N1823" s="27" t="str">
        <f>VLOOKUP(A1823,'Hospitalisation Details'!$A$1:$R$2344,14,0)</f>
        <v>tier - 1</v>
      </c>
      <c r="O1823" s="27" t="str">
        <f>VLOOKUP(A1823,'Hospitalisation Details'!$A$1:$R$2344,15,0)</f>
        <v>tier - 1</v>
      </c>
      <c r="P1823" s="27" t="str">
        <f>VLOOKUP(A1823,'Hospitalisation Details'!$A$1:$R$2344,16,0)</f>
        <v>R1011</v>
      </c>
      <c r="Q1823" s="38">
        <f>VLOOKUP(A1823,'Hospitalisation Details'!$A$1:$R$2344,18,0)</f>
        <v>37.962299915754002</v>
      </c>
    </row>
    <row r="1824" spans="1:17" x14ac:dyDescent="0.25">
      <c r="A1824" s="27" t="s">
        <v>3646</v>
      </c>
      <c r="B1824" s="27" t="str">
        <f>VLOOKUP(A1824,'Customer Name'!A1823:E4158,4,0)</f>
        <v>Brittany</v>
      </c>
      <c r="C1824" s="27">
        <f>VLOOKUP(A1824,Table7[#All],2,0)</f>
        <v>30.21</v>
      </c>
      <c r="D1824" s="27">
        <f>VLOOKUP(A1824,Table7[#All],3,0)</f>
        <v>5.21</v>
      </c>
      <c r="E1824" s="27" t="str">
        <f>VLOOKUP(A1824,Table7[#All],4,0)</f>
        <v>No</v>
      </c>
      <c r="F1824" s="27" t="str">
        <f>VLOOKUP(A1824,Table7[#All],5,0)</f>
        <v>No</v>
      </c>
      <c r="G1824" s="27" t="str">
        <f>VLOOKUP(A1824,Table7[#All],6,0)</f>
        <v>No</v>
      </c>
      <c r="H1824" s="27">
        <f>VLOOKUP(A1824,'Medical Examination'!A1823:M4158,11,0)</f>
        <v>1</v>
      </c>
      <c r="I1824" s="27" t="str">
        <f>VLOOKUP(A1824,'Medical Examination'!A1823:M4158,10,0)</f>
        <v>No</v>
      </c>
      <c r="J1824" s="27" t="str">
        <f>VLOOKUP(A1824,'Medical Examination'!A1823:M4158,12,0)</f>
        <v>Obesity</v>
      </c>
      <c r="K1824" s="27" t="str">
        <f>VLOOKUP(A1824,'Medical Examination'!A1823:M4158,13,0)</f>
        <v>Normal</v>
      </c>
      <c r="L1824" s="27" t="str">
        <f>VLOOKUP(A1824,'Hospitalisation Details'!$A$1:$R$2344,17,0)</f>
        <v>29-Jun-1998</v>
      </c>
      <c r="M1824" s="28">
        <f>VLOOKUP(A1824,'Hospitalisation Details'!$A$1:$R$2344,6,0)</f>
        <v>4618.08</v>
      </c>
      <c r="N1824" s="27" t="str">
        <f>VLOOKUP(A1824,'Hospitalisation Details'!$A$1:$R$2344,14,0)</f>
        <v>tier - 2</v>
      </c>
      <c r="O1824" s="27" t="str">
        <f>VLOOKUP(A1824,'Hospitalisation Details'!$A$1:$R$2344,15,0)</f>
        <v>tier - 1</v>
      </c>
      <c r="P1824" s="27" t="str">
        <f>VLOOKUP(A1824,'Hospitalisation Details'!$A$1:$R$2344,16,0)</f>
        <v>R1012</v>
      </c>
      <c r="Q1824" s="38">
        <f>VLOOKUP(A1824,'Hospitalisation Details'!$A$1:$R$2344,18,0)</f>
        <v>24.94313395113732</v>
      </c>
    </row>
    <row r="1825" spans="1:17" x14ac:dyDescent="0.25">
      <c r="A1825" s="27" t="s">
        <v>3648</v>
      </c>
      <c r="B1825" s="27" t="str">
        <f>VLOOKUP(A1825,'Customer Name'!A1824:E4159,4,0)</f>
        <v>Matthew T</v>
      </c>
      <c r="C1825" s="27">
        <f>VLOOKUP(A1825,Table7[#All],2,0)</f>
        <v>35.340000000000003</v>
      </c>
      <c r="D1825" s="27">
        <f>VLOOKUP(A1825,Table7[#All],3,0)</f>
        <v>4.13</v>
      </c>
      <c r="E1825" s="27" t="str">
        <f>VLOOKUP(A1825,Table7[#All],4,0)</f>
        <v>No</v>
      </c>
      <c r="F1825" s="27" t="str">
        <f>VLOOKUP(A1825,Table7[#All],5,0)</f>
        <v>yes</v>
      </c>
      <c r="G1825" s="27" t="str">
        <f>VLOOKUP(A1825,Table7[#All],6,0)</f>
        <v>No</v>
      </c>
      <c r="H1825" s="27">
        <f>VLOOKUP(A1825,'Medical Examination'!A1824:M4159,11,0)</f>
        <v>1</v>
      </c>
      <c r="I1825" s="27" t="str">
        <f>VLOOKUP(A1825,'Medical Examination'!A1824:M4159,10,0)</f>
        <v>No</v>
      </c>
      <c r="J1825" s="27" t="str">
        <f>VLOOKUP(A1825,'Medical Examination'!A1824:M4159,12,0)</f>
        <v>Obesity</v>
      </c>
      <c r="K1825" s="27" t="str">
        <f>VLOOKUP(A1825,'Medical Examination'!A1824:M4159,13,0)</f>
        <v>Normal</v>
      </c>
      <c r="L1825" s="27" t="str">
        <f>VLOOKUP(A1825,'Hospitalisation Details'!$A$1:$R$2344,17,0)</f>
        <v>2-Jul-2000</v>
      </c>
      <c r="M1825" s="28">
        <f>VLOOKUP(A1825,'Hospitalisation Details'!$A$1:$R$2344,6,0)</f>
        <v>4608.03</v>
      </c>
      <c r="N1825" s="27" t="str">
        <f>VLOOKUP(A1825,'Hospitalisation Details'!$A$1:$R$2344,14,0)</f>
        <v>tier - 2</v>
      </c>
      <c r="O1825" s="27" t="str">
        <f>VLOOKUP(A1825,'Hospitalisation Details'!$A$1:$R$2344,15,0)</f>
        <v>tier - 3</v>
      </c>
      <c r="P1825" s="27" t="str">
        <f>VLOOKUP(A1825,'Hospitalisation Details'!$A$1:$R$2344,16,0)</f>
        <v>R1011</v>
      </c>
      <c r="Q1825" s="38">
        <f>VLOOKUP(A1825,'Hospitalisation Details'!$A$1:$R$2344,18,0)</f>
        <v>22.932238193018481</v>
      </c>
    </row>
    <row r="1826" spans="1:17" x14ac:dyDescent="0.25">
      <c r="A1826" s="27" t="s">
        <v>3650</v>
      </c>
      <c r="B1826" s="27" t="str">
        <f>VLOOKUP(A1826,'Customer Name'!A1825:E4160,4,0)</f>
        <v>Becky G.</v>
      </c>
      <c r="C1826" s="27">
        <f>VLOOKUP(A1826,Table7[#All],2,0)</f>
        <v>26.695</v>
      </c>
      <c r="D1826" s="27">
        <f>VLOOKUP(A1826,Table7[#All],3,0)</f>
        <v>5.28</v>
      </c>
      <c r="E1826" s="27" t="str">
        <f>VLOOKUP(A1826,Table7[#All],4,0)</f>
        <v>No</v>
      </c>
      <c r="F1826" s="27" t="str">
        <f>VLOOKUP(A1826,Table7[#All],5,0)</f>
        <v>No</v>
      </c>
      <c r="G1826" s="27" t="str">
        <f>VLOOKUP(A1826,Table7[#All],6,0)</f>
        <v>No</v>
      </c>
      <c r="H1826" s="27">
        <f>VLOOKUP(A1826,'Medical Examination'!A1825:M4160,11,0)</f>
        <v>0</v>
      </c>
      <c r="I1826" s="27" t="str">
        <f>VLOOKUP(A1826,'Medical Examination'!A1825:M4160,10,0)</f>
        <v>No</v>
      </c>
      <c r="J1826" s="27" t="str">
        <f>VLOOKUP(A1826,'Medical Examination'!A1825:M4160,12,0)</f>
        <v>Overweight</v>
      </c>
      <c r="K1826" s="27" t="str">
        <f>VLOOKUP(A1826,'Medical Examination'!A1825:M4160,13,0)</f>
        <v>Normal</v>
      </c>
      <c r="L1826" s="27" t="str">
        <f>VLOOKUP(A1826,'Hospitalisation Details'!$A$1:$R$2344,17,0)</f>
        <v>18-Sep-1989</v>
      </c>
      <c r="M1826" s="28">
        <f>VLOOKUP(A1826,'Hospitalisation Details'!$A$1:$R$2344,6,0)</f>
        <v>4571.41</v>
      </c>
      <c r="N1826" s="27" t="str">
        <f>VLOOKUP(A1826,'Hospitalisation Details'!$A$1:$R$2344,14,0)</f>
        <v>tier - 2</v>
      </c>
      <c r="O1826" s="27" t="str">
        <f>VLOOKUP(A1826,'Hospitalisation Details'!$A$1:$R$2344,15,0)</f>
        <v>tier - 2</v>
      </c>
      <c r="P1826" s="27" t="str">
        <f>VLOOKUP(A1826,'Hospitalisation Details'!$A$1:$R$2344,16,0)</f>
        <v>R1012</v>
      </c>
      <c r="Q1826" s="38">
        <f>VLOOKUP(A1826,'Hospitalisation Details'!$A$1:$R$2344,18,0)</f>
        <v>33.721348666197294</v>
      </c>
    </row>
    <row r="1827" spans="1:17" x14ac:dyDescent="0.25">
      <c r="A1827" s="27" t="s">
        <v>3652</v>
      </c>
      <c r="B1827" s="27" t="str">
        <f>VLOOKUP(A1827,'Customer Name'!A1826:E4161,4,0)</f>
        <v>Virginie</v>
      </c>
      <c r="C1827" s="27">
        <f>VLOOKUP(A1827,Table7[#All],2,0)</f>
        <v>29.355</v>
      </c>
      <c r="D1827" s="27">
        <f>VLOOKUP(A1827,Table7[#All],3,0)</f>
        <v>4.68</v>
      </c>
      <c r="E1827" s="27" t="str">
        <f>VLOOKUP(A1827,Table7[#All],4,0)</f>
        <v>yes</v>
      </c>
      <c r="F1827" s="27" t="str">
        <f>VLOOKUP(A1827,Table7[#All],5,0)</f>
        <v>No</v>
      </c>
      <c r="G1827" s="27" t="str">
        <f>VLOOKUP(A1827,Table7[#All],6,0)</f>
        <v>No</v>
      </c>
      <c r="H1827" s="27">
        <f>VLOOKUP(A1827,'Medical Examination'!A1826:M4161,11,0)</f>
        <v>0</v>
      </c>
      <c r="I1827" s="27" t="str">
        <f>VLOOKUP(A1827,'Medical Examination'!A1826:M4161,10,0)</f>
        <v>No</v>
      </c>
      <c r="J1827" s="27" t="str">
        <f>VLOOKUP(A1827,'Medical Examination'!A1826:M4161,12,0)</f>
        <v>Overweight</v>
      </c>
      <c r="K1827" s="27" t="str">
        <f>VLOOKUP(A1827,'Medical Examination'!A1826:M4161,13,0)</f>
        <v>Normal</v>
      </c>
      <c r="L1827" s="27" t="str">
        <f>VLOOKUP(A1827,'Hospitalisation Details'!$A$1:$R$2344,17,0)</f>
        <v>25-Dec-1996</v>
      </c>
      <c r="M1827" s="28">
        <f>VLOOKUP(A1827,'Hospitalisation Details'!$A$1:$R$2344,6,0)</f>
        <v>4564.1899999999996</v>
      </c>
      <c r="N1827" s="27" t="str">
        <f>VLOOKUP(A1827,'Hospitalisation Details'!$A$1:$R$2344,14,0)</f>
        <v>tier - 2</v>
      </c>
      <c r="O1827" s="27" t="str">
        <f>VLOOKUP(A1827,'Hospitalisation Details'!$A$1:$R$2344,15,0)</f>
        <v>tier - 2</v>
      </c>
      <c r="P1827" s="27" t="str">
        <f>VLOOKUP(A1827,'Hospitalisation Details'!$A$1:$R$2344,16,0)</f>
        <v>R1024</v>
      </c>
      <c r="Q1827" s="38">
        <f>VLOOKUP(A1827,'Hospitalisation Details'!$A$1:$R$2344,18,0)</f>
        <v>26.45037645448323</v>
      </c>
    </row>
    <row r="1828" spans="1:17" x14ac:dyDescent="0.25">
      <c r="A1828" s="27" t="s">
        <v>3654</v>
      </c>
      <c r="B1828" s="27" t="str">
        <f>VLOOKUP(A1828,'Customer Name'!A1827:E4162,4,0)</f>
        <v>Allison A</v>
      </c>
      <c r="C1828" s="27">
        <f>VLOOKUP(A1828,Table7[#All],2,0)</f>
        <v>29.59</v>
      </c>
      <c r="D1828" s="27">
        <f>VLOOKUP(A1828,Table7[#All],3,0)</f>
        <v>4.0599999999999996</v>
      </c>
      <c r="E1828" s="27" t="str">
        <f>VLOOKUP(A1828,Table7[#All],4,0)</f>
        <v>No</v>
      </c>
      <c r="F1828" s="27" t="str">
        <f>VLOOKUP(A1828,Table7[#All],5,0)</f>
        <v>No</v>
      </c>
      <c r="G1828" s="27" t="str">
        <f>VLOOKUP(A1828,Table7[#All],6,0)</f>
        <v>No</v>
      </c>
      <c r="H1828" s="27">
        <f>VLOOKUP(A1828,'Medical Examination'!A1827:M4162,11,0)</f>
        <v>0</v>
      </c>
      <c r="I1828" s="27" t="str">
        <f>VLOOKUP(A1828,'Medical Examination'!A1827:M4162,10,0)</f>
        <v>No</v>
      </c>
      <c r="J1828" s="27" t="str">
        <f>VLOOKUP(A1828,'Medical Examination'!A1827:M4162,12,0)</f>
        <v>Overweight</v>
      </c>
      <c r="K1828" s="27" t="str">
        <f>VLOOKUP(A1828,'Medical Examination'!A1827:M4162,13,0)</f>
        <v>Normal</v>
      </c>
      <c r="L1828" s="27" t="str">
        <f>VLOOKUP(A1828,'Hospitalisation Details'!$A$1:$R$2344,17,0)</f>
        <v>20-Sep-1990</v>
      </c>
      <c r="M1828" s="28">
        <f>VLOOKUP(A1828,'Hospitalisation Details'!$A$1:$R$2344,6,0)</f>
        <v>4562.84</v>
      </c>
      <c r="N1828" s="27" t="str">
        <f>VLOOKUP(A1828,'Hospitalisation Details'!$A$1:$R$2344,14,0)</f>
        <v>tier - 2</v>
      </c>
      <c r="O1828" s="27" t="str">
        <f>VLOOKUP(A1828,'Hospitalisation Details'!$A$1:$R$2344,15,0)</f>
        <v>tier - 2</v>
      </c>
      <c r="P1828" s="27" t="str">
        <f>VLOOKUP(A1828,'Hospitalisation Details'!$A$1:$R$2344,16,0)</f>
        <v>R1013</v>
      </c>
      <c r="Q1828" s="38">
        <f>VLOOKUP(A1828,'Hospitalisation Details'!$A$1:$R$2344,18,0)</f>
        <v>32.715896279594133</v>
      </c>
    </row>
    <row r="1829" spans="1:17" x14ac:dyDescent="0.25">
      <c r="A1829" s="27" t="s">
        <v>3656</v>
      </c>
      <c r="B1829" s="27" t="str">
        <f>VLOOKUP(A1829,'Customer Name'!A1828:E4163,4,0)</f>
        <v>Julie</v>
      </c>
      <c r="C1829" s="27">
        <f>VLOOKUP(A1829,Table7[#All],2,0)</f>
        <v>31.35</v>
      </c>
      <c r="D1829" s="27">
        <f>VLOOKUP(A1829,Table7[#All],3,0)</f>
        <v>4.2</v>
      </c>
      <c r="E1829" s="27" t="str">
        <f>VLOOKUP(A1829,Table7[#All],4,0)</f>
        <v>No</v>
      </c>
      <c r="F1829" s="27" t="str">
        <f>VLOOKUP(A1829,Table7[#All],5,0)</f>
        <v>yes</v>
      </c>
      <c r="G1829" s="27" t="str">
        <f>VLOOKUP(A1829,Table7[#All],6,0)</f>
        <v>No</v>
      </c>
      <c r="H1829" s="27">
        <f>VLOOKUP(A1829,'Medical Examination'!A1828:M4163,11,0)</f>
        <v>1</v>
      </c>
      <c r="I1829" s="27" t="str">
        <f>VLOOKUP(A1829,'Medical Examination'!A1828:M4163,10,0)</f>
        <v>No</v>
      </c>
      <c r="J1829" s="27" t="str">
        <f>VLOOKUP(A1829,'Medical Examination'!A1828:M4163,12,0)</f>
        <v>Obesity</v>
      </c>
      <c r="K1829" s="27" t="str">
        <f>VLOOKUP(A1829,'Medical Examination'!A1828:M4163,13,0)</f>
        <v>Normal</v>
      </c>
      <c r="L1829" s="27" t="str">
        <f>VLOOKUP(A1829,'Hospitalisation Details'!$A$1:$R$2344,17,0)</f>
        <v>22-Dec-2004</v>
      </c>
      <c r="M1829" s="28">
        <f>VLOOKUP(A1829,'Hospitalisation Details'!$A$1:$R$2344,6,0)</f>
        <v>4561.1899999999996</v>
      </c>
      <c r="N1829" s="27" t="str">
        <f>VLOOKUP(A1829,'Hospitalisation Details'!$A$1:$R$2344,14,0)</f>
        <v>tier - 2</v>
      </c>
      <c r="O1829" s="27" t="str">
        <f>VLOOKUP(A1829,'Hospitalisation Details'!$A$1:$R$2344,15,0)</f>
        <v>tier - 2</v>
      </c>
      <c r="P1829" s="27" t="str">
        <f>VLOOKUP(A1829,'Hospitalisation Details'!$A$1:$R$2344,16,0)</f>
        <v>R1024</v>
      </c>
      <c r="Q1829" s="38">
        <f>VLOOKUP(A1829,'Hospitalisation Details'!$A$1:$R$2344,18,0)</f>
        <v>18.458590006844627</v>
      </c>
    </row>
    <row r="1830" spans="1:17" x14ac:dyDescent="0.25">
      <c r="A1830" s="27" t="s">
        <v>3658</v>
      </c>
      <c r="B1830" s="27" t="str">
        <f>VLOOKUP(A1830,'Customer Name'!A1829:E4164,4,0)</f>
        <v>Katherine</v>
      </c>
      <c r="C1830" s="27">
        <f>VLOOKUP(A1830,Table7[#All],2,0)</f>
        <v>20.52</v>
      </c>
      <c r="D1830" s="27">
        <f>VLOOKUP(A1830,Table7[#All],3,0)</f>
        <v>4.83</v>
      </c>
      <c r="E1830" s="27" t="str">
        <f>VLOOKUP(A1830,Table7[#All],4,0)</f>
        <v>No</v>
      </c>
      <c r="F1830" s="27" t="str">
        <f>VLOOKUP(A1830,Table7[#All],5,0)</f>
        <v>No</v>
      </c>
      <c r="G1830" s="27" t="str">
        <f>VLOOKUP(A1830,Table7[#All],6,0)</f>
        <v>No</v>
      </c>
      <c r="H1830" s="27">
        <f>VLOOKUP(A1830,'Medical Examination'!A1829:M4164,11,0)</f>
        <v>0</v>
      </c>
      <c r="I1830" s="27" t="str">
        <f>VLOOKUP(A1830,'Medical Examination'!A1829:M4164,10,0)</f>
        <v>No</v>
      </c>
      <c r="J1830" s="27" t="str">
        <f>VLOOKUP(A1830,'Medical Examination'!A1829:M4164,12,0)</f>
        <v>Normal Weight</v>
      </c>
      <c r="K1830" s="27" t="str">
        <f>VLOOKUP(A1830,'Medical Examination'!A1829:M4164,13,0)</f>
        <v>Normal</v>
      </c>
      <c r="L1830" s="27" t="str">
        <f>VLOOKUP(A1830,'Hospitalisation Details'!$A$1:$R$2344,17,0)</f>
        <v>17-Nov-1990</v>
      </c>
      <c r="M1830" s="28">
        <f>VLOOKUP(A1830,'Hospitalisation Details'!$A$1:$R$2344,6,0)</f>
        <v>4544.2299999999996</v>
      </c>
      <c r="N1830" s="27" t="str">
        <f>VLOOKUP(A1830,'Hospitalisation Details'!$A$1:$R$2344,14,0)</f>
        <v>tier - 2</v>
      </c>
      <c r="O1830" s="27" t="str">
        <f>VLOOKUP(A1830,'Hospitalisation Details'!$A$1:$R$2344,15,0)</f>
        <v>tier - 1</v>
      </c>
      <c r="P1830" s="27" t="str">
        <f>VLOOKUP(A1830,'Hospitalisation Details'!$A$1:$R$2344,16,0)</f>
        <v>R1024</v>
      </c>
      <c r="Q1830" s="38">
        <f>VLOOKUP(A1830,'Hospitalisation Details'!$A$1:$R$2344,18,0)</f>
        <v>32.557094540183606</v>
      </c>
    </row>
    <row r="1831" spans="1:17" x14ac:dyDescent="0.25">
      <c r="A1831" s="27" t="s">
        <v>3660</v>
      </c>
      <c r="B1831" s="27" t="str">
        <f>VLOOKUP(A1831,'Customer Name'!A1830:E4165,4,0)</f>
        <v>Caleb</v>
      </c>
      <c r="C1831" s="27">
        <f>VLOOKUP(A1831,Table7[#All],2,0)</f>
        <v>42.9</v>
      </c>
      <c r="D1831" s="27">
        <f>VLOOKUP(A1831,Table7[#All],3,0)</f>
        <v>4.87</v>
      </c>
      <c r="E1831" s="27" t="str">
        <f>VLOOKUP(A1831,Table7[#All],4,0)</f>
        <v>yes</v>
      </c>
      <c r="F1831" s="27" t="str">
        <f>VLOOKUP(A1831,Table7[#All],5,0)</f>
        <v>No</v>
      </c>
      <c r="G1831" s="27" t="str">
        <f>VLOOKUP(A1831,Table7[#All],6,0)</f>
        <v>No</v>
      </c>
      <c r="H1831" s="27">
        <f>VLOOKUP(A1831,'Medical Examination'!A1830:M4165,11,0)</f>
        <v>1</v>
      </c>
      <c r="I1831" s="27" t="str">
        <f>VLOOKUP(A1831,'Medical Examination'!A1830:M4165,10,0)</f>
        <v>No</v>
      </c>
      <c r="J1831" s="27" t="str">
        <f>VLOOKUP(A1831,'Medical Examination'!A1830:M4165,12,0)</f>
        <v>Obesity</v>
      </c>
      <c r="K1831" s="27" t="str">
        <f>VLOOKUP(A1831,'Medical Examination'!A1830:M4165,13,0)</f>
        <v>Normal</v>
      </c>
      <c r="L1831" s="27" t="str">
        <f>VLOOKUP(A1831,'Hospitalisation Details'!$A$1:$R$2344,17,0)</f>
        <v>13-Jun-1988</v>
      </c>
      <c r="M1831" s="28">
        <f>VLOOKUP(A1831,'Hospitalisation Details'!$A$1:$R$2344,6,0)</f>
        <v>4536.26</v>
      </c>
      <c r="N1831" s="27" t="str">
        <f>VLOOKUP(A1831,'Hospitalisation Details'!$A$1:$R$2344,14,0)</f>
        <v>tier - 2</v>
      </c>
      <c r="O1831" s="27" t="str">
        <f>VLOOKUP(A1831,'Hospitalisation Details'!$A$1:$R$2344,15,0)</f>
        <v>tier - 2</v>
      </c>
      <c r="P1831" s="27" t="str">
        <f>VLOOKUP(A1831,'Hospitalisation Details'!$A$1:$R$2344,16,0)</f>
        <v>R1011</v>
      </c>
      <c r="Q1831" s="38">
        <f>VLOOKUP(A1831,'Hospitalisation Details'!$A$1:$R$2344,18,0)</f>
        <v>34.984257357973988</v>
      </c>
    </row>
    <row r="1832" spans="1:17" x14ac:dyDescent="0.25">
      <c r="A1832" s="27" t="s">
        <v>3662</v>
      </c>
      <c r="B1832" s="27" t="str">
        <f>VLOOKUP(A1832,'Customer Name'!A1831:E4166,4,0)</f>
        <v>Jaime</v>
      </c>
      <c r="C1832" s="27">
        <f>VLOOKUP(A1832,Table7[#All],2,0)</f>
        <v>24.6</v>
      </c>
      <c r="D1832" s="27">
        <f>VLOOKUP(A1832,Table7[#All],3,0)</f>
        <v>5.86</v>
      </c>
      <c r="E1832" s="27" t="str">
        <f>VLOOKUP(A1832,Table7[#All],4,0)</f>
        <v>No</v>
      </c>
      <c r="F1832" s="27" t="str">
        <f>VLOOKUP(A1832,Table7[#All],5,0)</f>
        <v>No</v>
      </c>
      <c r="G1832" s="27" t="str">
        <f>VLOOKUP(A1832,Table7[#All],6,0)</f>
        <v>Yes</v>
      </c>
      <c r="H1832" s="27">
        <f>VLOOKUP(A1832,'Medical Examination'!A1831:M4166,11,0)</f>
        <v>1</v>
      </c>
      <c r="I1832" s="27" t="str">
        <f>VLOOKUP(A1832,'Medical Examination'!A1831:M4166,10,0)</f>
        <v>No</v>
      </c>
      <c r="J1832" s="27" t="str">
        <f>VLOOKUP(A1832,'Medical Examination'!A1831:M4166,12,0)</f>
        <v>Normal Weight</v>
      </c>
      <c r="K1832" s="27" t="str">
        <f>VLOOKUP(A1832,'Medical Examination'!A1831:M4166,13,0)</f>
        <v>Prediabetes</v>
      </c>
      <c r="L1832" s="27" t="str">
        <f>VLOOKUP(A1832,'Hospitalisation Details'!$A$1:$R$2344,17,0)</f>
        <v>29-Jun-1993</v>
      </c>
      <c r="M1832" s="28">
        <f>VLOOKUP(A1832,'Hospitalisation Details'!$A$1:$R$2344,6,0)</f>
        <v>4529.4799999999996</v>
      </c>
      <c r="N1832" s="27" t="str">
        <f>VLOOKUP(A1832,'Hospitalisation Details'!$A$1:$R$2344,14,0)</f>
        <v>tier - 2</v>
      </c>
      <c r="O1832" s="27" t="str">
        <f>VLOOKUP(A1832,'Hospitalisation Details'!$A$1:$R$2344,15,0)</f>
        <v>tier - 1</v>
      </c>
      <c r="P1832" s="27" t="str">
        <f>VLOOKUP(A1832,'Hospitalisation Details'!$A$1:$R$2344,16,0)</f>
        <v>R1011</v>
      </c>
      <c r="Q1832" s="38">
        <f>VLOOKUP(A1832,'Hospitalisation Details'!$A$1:$R$2344,18,0)</f>
        <v>29.943119590178412</v>
      </c>
    </row>
    <row r="1833" spans="1:17" x14ac:dyDescent="0.25">
      <c r="A1833" s="27" t="s">
        <v>3664</v>
      </c>
      <c r="B1833" s="27" t="str">
        <f>VLOOKUP(A1833,'Customer Name'!A1832:E4167,4,0)</f>
        <v>Hannah</v>
      </c>
      <c r="C1833" s="27">
        <f>VLOOKUP(A1833,Table7[#All],2,0)</f>
        <v>28.405000000000001</v>
      </c>
      <c r="D1833" s="27">
        <f>VLOOKUP(A1833,Table7[#All],3,0)</f>
        <v>4.12</v>
      </c>
      <c r="E1833" s="27" t="str">
        <f>VLOOKUP(A1833,Table7[#All],4,0)</f>
        <v>No</v>
      </c>
      <c r="F1833" s="27" t="str">
        <f>VLOOKUP(A1833,Table7[#All],5,0)</f>
        <v>No</v>
      </c>
      <c r="G1833" s="27" t="str">
        <f>VLOOKUP(A1833,Table7[#All],6,0)</f>
        <v>No</v>
      </c>
      <c r="H1833" s="27">
        <f>VLOOKUP(A1833,'Medical Examination'!A1832:M4167,11,0)</f>
        <v>1</v>
      </c>
      <c r="I1833" s="27" t="str">
        <f>VLOOKUP(A1833,'Medical Examination'!A1832:M4167,10,0)</f>
        <v>No</v>
      </c>
      <c r="J1833" s="27" t="str">
        <f>VLOOKUP(A1833,'Medical Examination'!A1832:M4167,12,0)</f>
        <v>Overweight</v>
      </c>
      <c r="K1833" s="27" t="str">
        <f>VLOOKUP(A1833,'Medical Examination'!A1832:M4167,13,0)</f>
        <v>Normal</v>
      </c>
      <c r="L1833" s="27" t="str">
        <f>VLOOKUP(A1833,'Hospitalisation Details'!$A$1:$R$2344,17,0)</f>
        <v>13-Aug-1992</v>
      </c>
      <c r="M1833" s="28">
        <f>VLOOKUP(A1833,'Hospitalisation Details'!$A$1:$R$2344,6,0)</f>
        <v>4527.18</v>
      </c>
      <c r="N1833" s="27" t="str">
        <f>VLOOKUP(A1833,'Hospitalisation Details'!$A$1:$R$2344,14,0)</f>
        <v>tier - 2</v>
      </c>
      <c r="O1833" s="27" t="str">
        <f>VLOOKUP(A1833,'Hospitalisation Details'!$A$1:$R$2344,15,0)</f>
        <v>tier - 2</v>
      </c>
      <c r="P1833" s="27" t="str">
        <f>VLOOKUP(A1833,'Hospitalisation Details'!$A$1:$R$2344,16,0)</f>
        <v>R1012</v>
      </c>
      <c r="Q1833" s="38">
        <f>VLOOKUP(A1833,'Hospitalisation Details'!$A$1:$R$2344,18,0)</f>
        <v>30.817248459958932</v>
      </c>
    </row>
    <row r="1834" spans="1:17" x14ac:dyDescent="0.25">
      <c r="A1834" s="27" t="s">
        <v>3666</v>
      </c>
      <c r="B1834" s="27" t="str">
        <f>VLOOKUP(A1834,'Customer Name'!A1833:E4168,4,0)</f>
        <v>Zachariah</v>
      </c>
      <c r="C1834" s="27">
        <f>VLOOKUP(A1834,Table7[#All],2,0)</f>
        <v>34.674999999999997</v>
      </c>
      <c r="D1834" s="27">
        <f>VLOOKUP(A1834,Table7[#All],3,0)</f>
        <v>5.71</v>
      </c>
      <c r="E1834" s="27" t="str">
        <f>VLOOKUP(A1834,Table7[#All],4,0)</f>
        <v>yes</v>
      </c>
      <c r="F1834" s="27" t="str">
        <f>VLOOKUP(A1834,Table7[#All],5,0)</f>
        <v>No</v>
      </c>
      <c r="G1834" s="27" t="str">
        <f>VLOOKUP(A1834,Table7[#All],6,0)</f>
        <v>No</v>
      </c>
      <c r="H1834" s="27">
        <f>VLOOKUP(A1834,'Medical Examination'!A1833:M4168,11,0)</f>
        <v>1</v>
      </c>
      <c r="I1834" s="27" t="str">
        <f>VLOOKUP(A1834,'Medical Examination'!A1833:M4168,10,0)</f>
        <v>No</v>
      </c>
      <c r="J1834" s="27" t="str">
        <f>VLOOKUP(A1834,'Medical Examination'!A1833:M4168,12,0)</f>
        <v>Obesity</v>
      </c>
      <c r="K1834" s="27" t="str">
        <f>VLOOKUP(A1834,'Medical Examination'!A1833:M4168,13,0)</f>
        <v>Prediabetes</v>
      </c>
      <c r="L1834" s="27" t="str">
        <f>VLOOKUP(A1834,'Hospitalisation Details'!$A$1:$R$2344,17,0)</f>
        <v>21-Dec-1988</v>
      </c>
      <c r="M1834" s="28">
        <f>VLOOKUP(A1834,'Hospitalisation Details'!$A$1:$R$2344,6,0)</f>
        <v>4518.83</v>
      </c>
      <c r="N1834" s="27" t="str">
        <f>VLOOKUP(A1834,'Hospitalisation Details'!$A$1:$R$2344,14,0)</f>
        <v>tier - 2</v>
      </c>
      <c r="O1834" s="27" t="str">
        <f>VLOOKUP(A1834,'Hospitalisation Details'!$A$1:$R$2344,15,0)</f>
        <v>tier - 2</v>
      </c>
      <c r="P1834" s="27" t="str">
        <f>VLOOKUP(A1834,'Hospitalisation Details'!$A$1:$R$2344,16,0)</f>
        <v>R1017</v>
      </c>
      <c r="Q1834" s="38">
        <f>VLOOKUP(A1834,'Hospitalisation Details'!$A$1:$R$2344,18,0)</f>
        <v>34.461327857631758</v>
      </c>
    </row>
    <row r="1835" spans="1:17" x14ac:dyDescent="0.25">
      <c r="A1835" s="27" t="s">
        <v>3668</v>
      </c>
      <c r="B1835" s="27" t="str">
        <f>VLOOKUP(A1835,'Customer Name'!A1834:E4169,4,0)</f>
        <v>Patricia A</v>
      </c>
      <c r="C1835" s="27">
        <f>VLOOKUP(A1835,Table7[#All],2,0)</f>
        <v>18.850000000000001</v>
      </c>
      <c r="D1835" s="27">
        <f>VLOOKUP(A1835,Table7[#All],3,0)</f>
        <v>6.03</v>
      </c>
      <c r="E1835" s="27" t="str">
        <f>VLOOKUP(A1835,Table7[#All],4,0)</f>
        <v>No</v>
      </c>
      <c r="F1835" s="27" t="str">
        <f>VLOOKUP(A1835,Table7[#All],5,0)</f>
        <v>No</v>
      </c>
      <c r="G1835" s="27" t="str">
        <f>VLOOKUP(A1835,Table7[#All],6,0)</f>
        <v>No</v>
      </c>
      <c r="H1835" s="27">
        <f>VLOOKUP(A1835,'Medical Examination'!A1834:M4169,11,0)</f>
        <v>1</v>
      </c>
      <c r="I1835" s="27" t="str">
        <f>VLOOKUP(A1835,'Medical Examination'!A1834:M4169,10,0)</f>
        <v>No</v>
      </c>
      <c r="J1835" s="27" t="str">
        <f>VLOOKUP(A1835,'Medical Examination'!A1834:M4169,12,0)</f>
        <v>Normal Weight</v>
      </c>
      <c r="K1835" s="27" t="str">
        <f>VLOOKUP(A1835,'Medical Examination'!A1834:M4169,13,0)</f>
        <v>Prediabetes</v>
      </c>
      <c r="L1835" s="27" t="str">
        <f>VLOOKUP(A1835,'Hospitalisation Details'!$A$1:$R$2344,17,0)</f>
        <v>5-Dec-1987</v>
      </c>
      <c r="M1835" s="28">
        <f>VLOOKUP(A1835,'Hospitalisation Details'!$A$1:$R$2344,6,0)</f>
        <v>4518.7700000000004</v>
      </c>
      <c r="N1835" s="27" t="str">
        <f>VLOOKUP(A1835,'Hospitalisation Details'!$A$1:$R$2344,14,0)</f>
        <v>tier - 2</v>
      </c>
      <c r="O1835" s="27" t="str">
        <f>VLOOKUP(A1835,'Hospitalisation Details'!$A$1:$R$2344,15,0)</f>
        <v>tier - 3</v>
      </c>
      <c r="P1835" s="27" t="str">
        <f>VLOOKUP(A1835,'Hospitalisation Details'!$A$1:$R$2344,16,0)</f>
        <v>R1012</v>
      </c>
      <c r="Q1835" s="38">
        <f>VLOOKUP(A1835,'Hospitalisation Details'!$A$1:$R$2344,18,0)</f>
        <v>35.507843717626166</v>
      </c>
    </row>
    <row r="1836" spans="1:17" x14ac:dyDescent="0.25">
      <c r="A1836" s="27" t="s">
        <v>3670</v>
      </c>
      <c r="B1836" s="27" t="str">
        <f>VLOOKUP(A1836,'Customer Name'!A1835:E4170,4,0)</f>
        <v>.  Elizabeth A.</v>
      </c>
      <c r="C1836" s="27">
        <f>VLOOKUP(A1836,Table7[#All],2,0)</f>
        <v>34.130000000000003</v>
      </c>
      <c r="D1836" s="27">
        <f>VLOOKUP(A1836,Table7[#All],3,0)</f>
        <v>5.65</v>
      </c>
      <c r="E1836" s="27" t="str">
        <f>VLOOKUP(A1836,Table7[#All],4,0)</f>
        <v>No</v>
      </c>
      <c r="F1836" s="27" t="str">
        <f>VLOOKUP(A1836,Table7[#All],5,0)</f>
        <v>No</v>
      </c>
      <c r="G1836" s="27" t="str">
        <f>VLOOKUP(A1836,Table7[#All],6,0)</f>
        <v>Yes</v>
      </c>
      <c r="H1836" s="27">
        <f>VLOOKUP(A1836,'Medical Examination'!A1835:M4170,11,0)</f>
        <v>1</v>
      </c>
      <c r="I1836" s="27" t="str">
        <f>VLOOKUP(A1836,'Medical Examination'!A1835:M4170,10,0)</f>
        <v>No</v>
      </c>
      <c r="J1836" s="27" t="str">
        <f>VLOOKUP(A1836,'Medical Examination'!A1835:M4170,12,0)</f>
        <v>Obesity</v>
      </c>
      <c r="K1836" s="27" t="str">
        <f>VLOOKUP(A1836,'Medical Examination'!A1835:M4170,13,0)</f>
        <v>Normal</v>
      </c>
      <c r="L1836" s="27" t="str">
        <f>VLOOKUP(A1836,'Hospitalisation Details'!$A$1:$R$2344,17,0)</f>
        <v>2-Oct-2003</v>
      </c>
      <c r="M1836" s="28">
        <f>VLOOKUP(A1836,'Hospitalisation Details'!$A$1:$R$2344,6,0)</f>
        <v>4518.3999999999996</v>
      </c>
      <c r="N1836" s="27" t="str">
        <f>VLOOKUP(A1836,'Hospitalisation Details'!$A$1:$R$2344,14,0)</f>
        <v>tier - 2</v>
      </c>
      <c r="O1836" s="27" t="str">
        <f>VLOOKUP(A1836,'Hospitalisation Details'!$A$1:$R$2344,15,0)</f>
        <v>tier - 3</v>
      </c>
      <c r="P1836" s="27" t="str">
        <f>VLOOKUP(A1836,'Hospitalisation Details'!$A$1:$R$2344,16,0)</f>
        <v>R1026</v>
      </c>
      <c r="Q1836" s="38">
        <f>VLOOKUP(A1836,'Hospitalisation Details'!$A$1:$R$2344,18,0)</f>
        <v>19.683050847457626</v>
      </c>
    </row>
    <row r="1837" spans="1:17" x14ac:dyDescent="0.25">
      <c r="A1837" s="27" t="s">
        <v>3672</v>
      </c>
      <c r="B1837" s="27" t="str">
        <f>VLOOKUP(A1837,'Customer Name'!A1836:E4171,4,0)</f>
        <v>Benjamin</v>
      </c>
      <c r="C1837" s="27">
        <f>VLOOKUP(A1837,Table7[#All],2,0)</f>
        <v>17.34</v>
      </c>
      <c r="D1837" s="27">
        <f>VLOOKUP(A1837,Table7[#All],3,0)</f>
        <v>5.05</v>
      </c>
      <c r="E1837" s="27" t="str">
        <f>VLOOKUP(A1837,Table7[#All],4,0)</f>
        <v>No</v>
      </c>
      <c r="F1837" s="27" t="str">
        <f>VLOOKUP(A1837,Table7[#All],5,0)</f>
        <v>No</v>
      </c>
      <c r="G1837" s="27" t="str">
        <f>VLOOKUP(A1837,Table7[#All],6,0)</f>
        <v>No</v>
      </c>
      <c r="H1837" s="27">
        <f>VLOOKUP(A1837,'Medical Examination'!A1836:M4171,11,0)</f>
        <v>0</v>
      </c>
      <c r="I1837" s="27" t="str">
        <f>VLOOKUP(A1837,'Medical Examination'!A1836:M4171,10,0)</f>
        <v>No</v>
      </c>
      <c r="J1837" s="27" t="str">
        <f>VLOOKUP(A1837,'Medical Examination'!A1836:M4171,12,0)</f>
        <v>Underweight</v>
      </c>
      <c r="K1837" s="27" t="str">
        <f>VLOOKUP(A1837,'Medical Examination'!A1836:M4171,13,0)</f>
        <v>Normal</v>
      </c>
      <c r="L1837" s="27" t="str">
        <f>VLOOKUP(A1837,'Hospitalisation Details'!$A$1:$R$2344,17,0)</f>
        <v>16-Jun-1980</v>
      </c>
      <c r="M1837" s="28">
        <f>VLOOKUP(A1837,'Hospitalisation Details'!$A$1:$R$2344,6,0)</f>
        <v>4515.71</v>
      </c>
      <c r="N1837" s="27" t="str">
        <f>VLOOKUP(A1837,'Hospitalisation Details'!$A$1:$R$2344,14,0)</f>
        <v>tier - 2</v>
      </c>
      <c r="O1837" s="27" t="str">
        <f>VLOOKUP(A1837,'Hospitalisation Details'!$A$1:$R$2344,15,0)</f>
        <v>tier - 3</v>
      </c>
      <c r="P1837" s="27" t="str">
        <f>VLOOKUP(A1837,'Hospitalisation Details'!$A$1:$R$2344,16,0)</f>
        <v>R1013</v>
      </c>
      <c r="Q1837" s="38">
        <f>VLOOKUP(A1837,'Hospitalisation Details'!$A$1:$R$2344,18,0)</f>
        <v>42.976043805612591</v>
      </c>
    </row>
    <row r="1838" spans="1:17" x14ac:dyDescent="0.25">
      <c r="A1838" s="27" t="s">
        <v>3674</v>
      </c>
      <c r="B1838" s="27" t="str">
        <f>VLOOKUP(A1838,'Customer Name'!A1837:E4172,4,0)</f>
        <v>Breno</v>
      </c>
      <c r="C1838" s="27">
        <f>VLOOKUP(A1838,Table7[#All],2,0)</f>
        <v>17.440000000000001</v>
      </c>
      <c r="D1838" s="27">
        <f>VLOOKUP(A1838,Table7[#All],3,0)</f>
        <v>6.26</v>
      </c>
      <c r="E1838" s="27" t="str">
        <f>VLOOKUP(A1838,Table7[#All],4,0)</f>
        <v>No</v>
      </c>
      <c r="F1838" s="27" t="str">
        <f>VLOOKUP(A1838,Table7[#All],5,0)</f>
        <v>No</v>
      </c>
      <c r="G1838" s="27" t="str">
        <f>VLOOKUP(A1838,Table7[#All],6,0)</f>
        <v>No</v>
      </c>
      <c r="H1838" s="27">
        <f>VLOOKUP(A1838,'Medical Examination'!A1837:M4172,11,0)</f>
        <v>0</v>
      </c>
      <c r="I1838" s="27" t="str">
        <f>VLOOKUP(A1838,'Medical Examination'!A1837:M4172,10,0)</f>
        <v>No</v>
      </c>
      <c r="J1838" s="27" t="str">
        <f>VLOOKUP(A1838,'Medical Examination'!A1837:M4172,12,0)</f>
        <v>Underweight</v>
      </c>
      <c r="K1838" s="27" t="str">
        <f>VLOOKUP(A1838,'Medical Examination'!A1837:M4172,13,0)</f>
        <v>Prediabetes</v>
      </c>
      <c r="L1838" s="27" t="str">
        <f>VLOOKUP(A1838,'Hospitalisation Details'!$A$1:$R$2344,17,0)</f>
        <v>27-Sep-1982</v>
      </c>
      <c r="M1838" s="28">
        <f>VLOOKUP(A1838,'Hospitalisation Details'!$A$1:$R$2344,6,0)</f>
        <v>4511.41</v>
      </c>
      <c r="N1838" s="27" t="str">
        <f>VLOOKUP(A1838,'Hospitalisation Details'!$A$1:$R$2344,14,0)</f>
        <v>tier - 2</v>
      </c>
      <c r="O1838" s="27" t="str">
        <f>VLOOKUP(A1838,'Hospitalisation Details'!$A$1:$R$2344,15,0)</f>
        <v>tier - 3</v>
      </c>
      <c r="P1838" s="27" t="str">
        <f>VLOOKUP(A1838,'Hospitalisation Details'!$A$1:$R$2344,16,0)</f>
        <v>R1013</v>
      </c>
      <c r="Q1838" s="38">
        <f>VLOOKUP(A1838,'Hospitalisation Details'!$A$1:$R$2344,18,0)</f>
        <v>40.696740547588007</v>
      </c>
    </row>
    <row r="1839" spans="1:17" x14ac:dyDescent="0.25">
      <c r="A1839" s="27" t="s">
        <v>3676</v>
      </c>
      <c r="B1839" s="27" t="str">
        <f>VLOOKUP(A1839,'Customer Name'!A1838:E4173,4,0)</f>
        <v>Takaya</v>
      </c>
      <c r="C1839" s="27">
        <f>VLOOKUP(A1839,Table7[#All],2,0)</f>
        <v>33.659999999999997</v>
      </c>
      <c r="D1839" s="27">
        <f>VLOOKUP(A1839,Table7[#All],3,0)</f>
        <v>4.08</v>
      </c>
      <c r="E1839" s="27" t="str">
        <f>VLOOKUP(A1839,Table7[#All],4,0)</f>
        <v>yes</v>
      </c>
      <c r="F1839" s="27" t="str">
        <f>VLOOKUP(A1839,Table7[#All],5,0)</f>
        <v>No</v>
      </c>
      <c r="G1839" s="27" t="str">
        <f>VLOOKUP(A1839,Table7[#All],6,0)</f>
        <v>Yes</v>
      </c>
      <c r="H1839" s="27">
        <f>VLOOKUP(A1839,'Medical Examination'!A1838:M4173,11,0)</f>
        <v>1</v>
      </c>
      <c r="I1839" s="27" t="str">
        <f>VLOOKUP(A1839,'Medical Examination'!A1838:M4173,10,0)</f>
        <v>No</v>
      </c>
      <c r="J1839" s="27" t="str">
        <f>VLOOKUP(A1839,'Medical Examination'!A1838:M4173,12,0)</f>
        <v>Obesity</v>
      </c>
      <c r="K1839" s="27" t="str">
        <f>VLOOKUP(A1839,'Medical Examination'!A1838:M4173,13,0)</f>
        <v>Normal</v>
      </c>
      <c r="L1839" s="27" t="str">
        <f>VLOOKUP(A1839,'Hospitalisation Details'!$A$1:$R$2344,17,0)</f>
        <v>13-Oct-1997</v>
      </c>
      <c r="M1839" s="28">
        <f>VLOOKUP(A1839,'Hospitalisation Details'!$A$1:$R$2344,6,0)</f>
        <v>4504.66</v>
      </c>
      <c r="N1839" s="27" t="str">
        <f>VLOOKUP(A1839,'Hospitalisation Details'!$A$1:$R$2344,14,0)</f>
        <v>tier - 1</v>
      </c>
      <c r="O1839" s="27" t="str">
        <f>VLOOKUP(A1839,'Hospitalisation Details'!$A$1:$R$2344,15,0)</f>
        <v>tier - 2</v>
      </c>
      <c r="P1839" s="27" t="str">
        <f>VLOOKUP(A1839,'Hospitalisation Details'!$A$1:$R$2344,16,0)</f>
        <v>R1013</v>
      </c>
      <c r="Q1839" s="38">
        <f>VLOOKUP(A1839,'Hospitalisation Details'!$A$1:$R$2344,18,0)</f>
        <v>25.652874961971403</v>
      </c>
    </row>
    <row r="1840" spans="1:17" x14ac:dyDescent="0.25">
      <c r="A1840" s="27" t="s">
        <v>3678</v>
      </c>
      <c r="B1840" s="27" t="str">
        <f>VLOOKUP(A1840,'Customer Name'!A1839:E4174,4,0)</f>
        <v>Thomas IV</v>
      </c>
      <c r="C1840" s="27">
        <f>VLOOKUP(A1840,Table7[#All],2,0)</f>
        <v>21.375</v>
      </c>
      <c r="D1840" s="27">
        <f>VLOOKUP(A1840,Table7[#All],3,0)</f>
        <v>6.19</v>
      </c>
      <c r="E1840" s="27" t="str">
        <f>VLOOKUP(A1840,Table7[#All],4,0)</f>
        <v>yes</v>
      </c>
      <c r="F1840" s="27" t="str">
        <f>VLOOKUP(A1840,Table7[#All],5,0)</f>
        <v>No</v>
      </c>
      <c r="G1840" s="27" t="str">
        <f>VLOOKUP(A1840,Table7[#All],6,0)</f>
        <v>No</v>
      </c>
      <c r="H1840" s="27">
        <f>VLOOKUP(A1840,'Medical Examination'!A1839:M4174,11,0)</f>
        <v>1</v>
      </c>
      <c r="I1840" s="27" t="str">
        <f>VLOOKUP(A1840,'Medical Examination'!A1839:M4174,10,0)</f>
        <v>No</v>
      </c>
      <c r="J1840" s="27" t="str">
        <f>VLOOKUP(A1840,'Medical Examination'!A1839:M4174,12,0)</f>
        <v>Normal Weight</v>
      </c>
      <c r="K1840" s="27" t="str">
        <f>VLOOKUP(A1840,'Medical Examination'!A1839:M4174,13,0)</f>
        <v>Prediabetes</v>
      </c>
      <c r="L1840" s="27" t="str">
        <f>VLOOKUP(A1840,'Hospitalisation Details'!$A$1:$R$2344,17,0)</f>
        <v>26-Jun-1988</v>
      </c>
      <c r="M1840" s="28">
        <f>VLOOKUP(A1840,'Hospitalisation Details'!$A$1:$R$2344,6,0)</f>
        <v>4500.34</v>
      </c>
      <c r="N1840" s="27" t="str">
        <f>VLOOKUP(A1840,'Hospitalisation Details'!$A$1:$R$2344,14,0)</f>
        <v>tier - 2</v>
      </c>
      <c r="O1840" s="27" t="str">
        <f>VLOOKUP(A1840,'Hospitalisation Details'!$A$1:$R$2344,15,0)</f>
        <v>tier - 1</v>
      </c>
      <c r="P1840" s="27" t="str">
        <f>VLOOKUP(A1840,'Hospitalisation Details'!$A$1:$R$2344,16,0)</f>
        <v>R1017</v>
      </c>
      <c r="Q1840" s="38">
        <f>VLOOKUP(A1840,'Hospitalisation Details'!$A$1:$R$2344,18,0)</f>
        <v>34.948665297741272</v>
      </c>
    </row>
    <row r="1841" spans="1:17" x14ac:dyDescent="0.25">
      <c r="A1841" s="27" t="s">
        <v>3680</v>
      </c>
      <c r="B1841" s="27" t="str">
        <f>VLOOKUP(A1841,'Customer Name'!A1840:E4175,4,0)</f>
        <v>Bradley E</v>
      </c>
      <c r="C1841" s="27">
        <f>VLOOKUP(A1841,Table7[#All],2,0)</f>
        <v>27.14</v>
      </c>
      <c r="D1841" s="27">
        <f>VLOOKUP(A1841,Table7[#All],3,0)</f>
        <v>6.01</v>
      </c>
      <c r="E1841" s="27" t="str">
        <f>VLOOKUP(A1841,Table7[#All],4,0)</f>
        <v>No</v>
      </c>
      <c r="F1841" s="27" t="str">
        <f>VLOOKUP(A1841,Table7[#All],5,0)</f>
        <v>No</v>
      </c>
      <c r="G1841" s="27" t="str">
        <f>VLOOKUP(A1841,Table7[#All],6,0)</f>
        <v>No</v>
      </c>
      <c r="H1841" s="27">
        <f>VLOOKUP(A1841,'Medical Examination'!A1840:M4175,11,0)</f>
        <v>1</v>
      </c>
      <c r="I1841" s="27" t="str">
        <f>VLOOKUP(A1841,'Medical Examination'!A1840:M4175,10,0)</f>
        <v>No</v>
      </c>
      <c r="J1841" s="27" t="str">
        <f>VLOOKUP(A1841,'Medical Examination'!A1840:M4175,12,0)</f>
        <v>Overweight</v>
      </c>
      <c r="K1841" s="27" t="str">
        <f>VLOOKUP(A1841,'Medical Examination'!A1840:M4175,13,0)</f>
        <v>Prediabetes</v>
      </c>
      <c r="L1841" s="27" t="str">
        <f>VLOOKUP(A1841,'Hospitalisation Details'!$A$1:$R$2344,17,0)</f>
        <v>12-Jul-1992</v>
      </c>
      <c r="M1841" s="28">
        <f>VLOOKUP(A1841,'Hospitalisation Details'!$A$1:$R$2344,6,0)</f>
        <v>4488.58</v>
      </c>
      <c r="N1841" s="27" t="str">
        <f>VLOOKUP(A1841,'Hospitalisation Details'!$A$1:$R$2344,14,0)</f>
        <v>tier - 2</v>
      </c>
      <c r="O1841" s="27" t="str">
        <f>VLOOKUP(A1841,'Hospitalisation Details'!$A$1:$R$2344,15,0)</f>
        <v>tier - 3</v>
      </c>
      <c r="P1841" s="27" t="str">
        <f>VLOOKUP(A1841,'Hospitalisation Details'!$A$1:$R$2344,16,0)</f>
        <v>R1012</v>
      </c>
      <c r="Q1841" s="38">
        <f>VLOOKUP(A1841,'Hospitalisation Details'!$A$1:$R$2344,18,0)</f>
        <v>30.904859685147159</v>
      </c>
    </row>
    <row r="1842" spans="1:17" x14ac:dyDescent="0.25">
      <c r="A1842" s="27" t="s">
        <v>3682</v>
      </c>
      <c r="B1842" s="27" t="str">
        <f>VLOOKUP(A1842,'Customer Name'!A1841:E4176,4,0)</f>
        <v>Megan</v>
      </c>
      <c r="C1842" s="27">
        <f>VLOOKUP(A1842,Table7[#All],2,0)</f>
        <v>35.78</v>
      </c>
      <c r="D1842" s="27">
        <f>VLOOKUP(A1842,Table7[#All],3,0)</f>
        <v>6.07</v>
      </c>
      <c r="E1842" s="27" t="str">
        <f>VLOOKUP(A1842,Table7[#All],4,0)</f>
        <v>No</v>
      </c>
      <c r="F1842" s="27" t="str">
        <f>VLOOKUP(A1842,Table7[#All],5,0)</f>
        <v>yes</v>
      </c>
      <c r="G1842" s="27" t="str">
        <f>VLOOKUP(A1842,Table7[#All],6,0)</f>
        <v>No</v>
      </c>
      <c r="H1842" s="27">
        <f>VLOOKUP(A1842,'Medical Examination'!A1841:M4176,11,0)</f>
        <v>1</v>
      </c>
      <c r="I1842" s="27" t="str">
        <f>VLOOKUP(A1842,'Medical Examination'!A1841:M4176,10,0)</f>
        <v>No</v>
      </c>
      <c r="J1842" s="27" t="str">
        <f>VLOOKUP(A1842,'Medical Examination'!A1841:M4176,12,0)</f>
        <v>Obesity</v>
      </c>
      <c r="K1842" s="27" t="str">
        <f>VLOOKUP(A1842,'Medical Examination'!A1841:M4176,13,0)</f>
        <v>Prediabetes</v>
      </c>
      <c r="L1842" s="27" t="str">
        <f>VLOOKUP(A1842,'Hospitalisation Details'!$A$1:$R$2344,17,0)</f>
        <v>18-Jul-2004</v>
      </c>
      <c r="M1842" s="28">
        <f>VLOOKUP(A1842,'Hospitalisation Details'!$A$1:$R$2344,6,0)</f>
        <v>4468.25</v>
      </c>
      <c r="N1842" s="27" t="str">
        <f>VLOOKUP(A1842,'Hospitalisation Details'!$A$1:$R$2344,14,0)</f>
        <v>tier - 2</v>
      </c>
      <c r="O1842" s="27" t="str">
        <f>VLOOKUP(A1842,'Hospitalisation Details'!$A$1:$R$2344,15,0)</f>
        <v>tier - 2</v>
      </c>
      <c r="P1842" s="27" t="str">
        <f>VLOOKUP(A1842,'Hospitalisation Details'!$A$1:$R$2344,16,0)</f>
        <v>R1012</v>
      </c>
      <c r="Q1842" s="38">
        <f>VLOOKUP(A1842,'Hospitalisation Details'!$A$1:$R$2344,18,0)</f>
        <v>18.888432580424368</v>
      </c>
    </row>
    <row r="1843" spans="1:17" x14ac:dyDescent="0.25">
      <c r="A1843" s="27" t="s">
        <v>3684</v>
      </c>
      <c r="B1843" s="27" t="str">
        <f>VLOOKUP(A1843,'Customer Name'!A1842:E4177,4,0)</f>
        <v>Ruby J</v>
      </c>
      <c r="C1843" s="27">
        <f>VLOOKUP(A1843,Table7[#All],2,0)</f>
        <v>34.96</v>
      </c>
      <c r="D1843" s="27">
        <f>VLOOKUP(A1843,Table7[#All],3,0)</f>
        <v>5.63</v>
      </c>
      <c r="E1843" s="27" t="str">
        <f>VLOOKUP(A1843,Table7[#All],4,0)</f>
        <v>No</v>
      </c>
      <c r="F1843" s="27" t="str">
        <f>VLOOKUP(A1843,Table7[#All],5,0)</f>
        <v>No</v>
      </c>
      <c r="G1843" s="27" t="str">
        <f>VLOOKUP(A1843,Table7[#All],6,0)</f>
        <v>No</v>
      </c>
      <c r="H1843" s="27">
        <f>VLOOKUP(A1843,'Medical Examination'!A1842:M4177,11,0)</f>
        <v>0</v>
      </c>
      <c r="I1843" s="27" t="str">
        <f>VLOOKUP(A1843,'Medical Examination'!A1842:M4177,10,0)</f>
        <v>No</v>
      </c>
      <c r="J1843" s="27" t="str">
        <f>VLOOKUP(A1843,'Medical Examination'!A1842:M4177,12,0)</f>
        <v>Obesity</v>
      </c>
      <c r="K1843" s="27" t="str">
        <f>VLOOKUP(A1843,'Medical Examination'!A1842:M4177,13,0)</f>
        <v>Normal</v>
      </c>
      <c r="L1843" s="27" t="str">
        <f>VLOOKUP(A1843,'Hospitalisation Details'!$A$1:$R$2344,17,0)</f>
        <v>20-Nov-1999</v>
      </c>
      <c r="M1843" s="28">
        <f>VLOOKUP(A1843,'Hospitalisation Details'!$A$1:$R$2344,6,0)</f>
        <v>4466.62</v>
      </c>
      <c r="N1843" s="27" t="str">
        <f>VLOOKUP(A1843,'Hospitalisation Details'!$A$1:$R$2344,14,0)</f>
        <v>tier - 2</v>
      </c>
      <c r="O1843" s="27" t="str">
        <f>VLOOKUP(A1843,'Hospitalisation Details'!$A$1:$R$2344,15,0)</f>
        <v>tier - 2</v>
      </c>
      <c r="P1843" s="27" t="str">
        <f>VLOOKUP(A1843,'Hospitalisation Details'!$A$1:$R$2344,16,0)</f>
        <v>R1012</v>
      </c>
      <c r="Q1843" s="38">
        <f>VLOOKUP(A1843,'Hospitalisation Details'!$A$1:$R$2344,18,0)</f>
        <v>23.548899353849524</v>
      </c>
    </row>
    <row r="1844" spans="1:17" x14ac:dyDescent="0.25">
      <c r="A1844" s="27" t="s">
        <v>3686</v>
      </c>
      <c r="B1844" s="27" t="str">
        <f>VLOOKUP(A1844,'Customer Name'!A1843:E4178,4,0)</f>
        <v>Bart</v>
      </c>
      <c r="C1844" s="27">
        <f>VLOOKUP(A1844,Table7[#All],2,0)</f>
        <v>38.39</v>
      </c>
      <c r="D1844" s="27">
        <f>VLOOKUP(A1844,Table7[#All],3,0)</f>
        <v>6.05</v>
      </c>
      <c r="E1844" s="27" t="str">
        <f>VLOOKUP(A1844,Table7[#All],4,0)</f>
        <v>No</v>
      </c>
      <c r="F1844" s="27" t="str">
        <f>VLOOKUP(A1844,Table7[#All],5,0)</f>
        <v>No</v>
      </c>
      <c r="G1844" s="27" t="str">
        <f>VLOOKUP(A1844,Table7[#All],6,0)</f>
        <v>No</v>
      </c>
      <c r="H1844" s="27">
        <f>VLOOKUP(A1844,'Medical Examination'!A1843:M4178,11,0)</f>
        <v>0</v>
      </c>
      <c r="I1844" s="27" t="str">
        <f>VLOOKUP(A1844,'Medical Examination'!A1843:M4178,10,0)</f>
        <v>No</v>
      </c>
      <c r="J1844" s="27" t="str">
        <f>VLOOKUP(A1844,'Medical Examination'!A1843:M4178,12,0)</f>
        <v>Obesity</v>
      </c>
      <c r="K1844" s="27" t="str">
        <f>VLOOKUP(A1844,'Medical Examination'!A1843:M4178,13,0)</f>
        <v>Prediabetes</v>
      </c>
      <c r="L1844" s="27" t="str">
        <f>VLOOKUP(A1844,'Hospitalisation Details'!$A$1:$R$2344,17,0)</f>
        <v>4-Jul-1991</v>
      </c>
      <c r="M1844" s="28">
        <f>VLOOKUP(A1844,'Hospitalisation Details'!$A$1:$R$2344,6,0)</f>
        <v>4463.21</v>
      </c>
      <c r="N1844" s="27" t="str">
        <f>VLOOKUP(A1844,'Hospitalisation Details'!$A$1:$R$2344,14,0)</f>
        <v>tier - 3</v>
      </c>
      <c r="O1844" s="27" t="str">
        <f>VLOOKUP(A1844,'Hospitalisation Details'!$A$1:$R$2344,15,0)</f>
        <v>tier - 3</v>
      </c>
      <c r="P1844" s="27" t="str">
        <f>VLOOKUP(A1844,'Hospitalisation Details'!$A$1:$R$2344,16,0)</f>
        <v>R1013</v>
      </c>
      <c r="Q1844" s="38">
        <f>VLOOKUP(A1844,'Hospitalisation Details'!$A$1:$R$2344,18,0)</f>
        <v>31.929478138222848</v>
      </c>
    </row>
    <row r="1845" spans="1:17" x14ac:dyDescent="0.25">
      <c r="A1845" s="27" t="s">
        <v>3688</v>
      </c>
      <c r="B1845" s="27" t="str">
        <f>VLOOKUP(A1845,'Customer Name'!A1844:E4179,4,0)</f>
        <v>Robert A.</v>
      </c>
      <c r="C1845" s="27">
        <f>VLOOKUP(A1845,Table7[#All],2,0)</f>
        <v>33.82</v>
      </c>
      <c r="D1845" s="27">
        <f>VLOOKUP(A1845,Table7[#All],3,0)</f>
        <v>4.6500000000000004</v>
      </c>
      <c r="E1845" s="27" t="str">
        <f>VLOOKUP(A1845,Table7[#All],4,0)</f>
        <v>No</v>
      </c>
      <c r="F1845" s="27" t="str">
        <f>VLOOKUP(A1845,Table7[#All],5,0)</f>
        <v>No</v>
      </c>
      <c r="G1845" s="27" t="str">
        <f>VLOOKUP(A1845,Table7[#All],6,0)</f>
        <v>No</v>
      </c>
      <c r="H1845" s="27">
        <f>VLOOKUP(A1845,'Medical Examination'!A1844:M4179,11,0)</f>
        <v>0</v>
      </c>
      <c r="I1845" s="27" t="str">
        <f>VLOOKUP(A1845,'Medical Examination'!A1844:M4179,10,0)</f>
        <v>No</v>
      </c>
      <c r="J1845" s="27" t="str">
        <f>VLOOKUP(A1845,'Medical Examination'!A1844:M4179,12,0)</f>
        <v>Obesity</v>
      </c>
      <c r="K1845" s="27" t="str">
        <f>VLOOKUP(A1845,'Medical Examination'!A1844:M4179,13,0)</f>
        <v>Normal</v>
      </c>
      <c r="L1845" s="27" t="str">
        <f>VLOOKUP(A1845,'Hospitalisation Details'!$A$1:$R$2344,17,0)</f>
        <v>15-Jul-1990</v>
      </c>
      <c r="M1845" s="28">
        <f>VLOOKUP(A1845,'Hospitalisation Details'!$A$1:$R$2344,6,0)</f>
        <v>4462.72</v>
      </c>
      <c r="N1845" s="27" t="str">
        <f>VLOOKUP(A1845,'Hospitalisation Details'!$A$1:$R$2344,14,0)</f>
        <v>tier - 2</v>
      </c>
      <c r="O1845" s="27" t="str">
        <f>VLOOKUP(A1845,'Hospitalisation Details'!$A$1:$R$2344,15,0)</f>
        <v>tier - 3</v>
      </c>
      <c r="P1845" s="27" t="str">
        <f>VLOOKUP(A1845,'Hospitalisation Details'!$A$1:$R$2344,16,0)</f>
        <v>R1012</v>
      </c>
      <c r="Q1845" s="38">
        <f>VLOOKUP(A1845,'Hospitalisation Details'!$A$1:$R$2344,18,0)</f>
        <v>32.899339668223547</v>
      </c>
    </row>
    <row r="1846" spans="1:17" x14ac:dyDescent="0.25">
      <c r="A1846" s="27" t="s">
        <v>3690</v>
      </c>
      <c r="B1846" s="27" t="str">
        <f>VLOOKUP(A1846,'Customer Name'!A1845:E4180,4,0)</f>
        <v>Adam</v>
      </c>
      <c r="C1846" s="27">
        <f>VLOOKUP(A1846,Table7[#All],2,0)</f>
        <v>27.835000000000001</v>
      </c>
      <c r="D1846" s="27">
        <f>VLOOKUP(A1846,Table7[#All],3,0)</f>
        <v>5.37</v>
      </c>
      <c r="E1846" s="27" t="str">
        <f>VLOOKUP(A1846,Table7[#All],4,0)</f>
        <v>No</v>
      </c>
      <c r="F1846" s="27" t="str">
        <f>VLOOKUP(A1846,Table7[#All],5,0)</f>
        <v>No</v>
      </c>
      <c r="G1846" s="27" t="str">
        <f>VLOOKUP(A1846,Table7[#All],6,0)</f>
        <v>No</v>
      </c>
      <c r="H1846" s="27">
        <f>VLOOKUP(A1846,'Medical Examination'!A1845:M4180,11,0)</f>
        <v>0</v>
      </c>
      <c r="I1846" s="27" t="str">
        <f>VLOOKUP(A1846,'Medical Examination'!A1845:M4180,10,0)</f>
        <v>No</v>
      </c>
      <c r="J1846" s="27" t="str">
        <f>VLOOKUP(A1846,'Medical Examination'!A1845:M4180,12,0)</f>
        <v>Overweight</v>
      </c>
      <c r="K1846" s="27" t="str">
        <f>VLOOKUP(A1846,'Medical Examination'!A1845:M4180,13,0)</f>
        <v>Normal</v>
      </c>
      <c r="L1846" s="27" t="str">
        <f>VLOOKUP(A1846,'Hospitalisation Details'!$A$1:$R$2344,17,0)</f>
        <v>8-Aug-1990</v>
      </c>
      <c r="M1846" s="28">
        <f>VLOOKUP(A1846,'Hospitalisation Details'!$A$1:$R$2344,6,0)</f>
        <v>4454.3999999999996</v>
      </c>
      <c r="N1846" s="27" t="str">
        <f>VLOOKUP(A1846,'Hospitalisation Details'!$A$1:$R$2344,14,0)</f>
        <v>tier - 2</v>
      </c>
      <c r="O1846" s="27" t="str">
        <f>VLOOKUP(A1846,'Hospitalisation Details'!$A$1:$R$2344,15,0)</f>
        <v>tier - 3</v>
      </c>
      <c r="P1846" s="27" t="str">
        <f>VLOOKUP(A1846,'Hospitalisation Details'!$A$1:$R$2344,16,0)</f>
        <v>R1012</v>
      </c>
      <c r="Q1846" s="38">
        <f>VLOOKUP(A1846,'Hospitalisation Details'!$A$1:$R$2344,18,0)</f>
        <v>32.833628603639873</v>
      </c>
    </row>
    <row r="1847" spans="1:17" x14ac:dyDescent="0.25">
      <c r="A1847" s="27" t="s">
        <v>3692</v>
      </c>
      <c r="B1847" s="27" t="str">
        <f>VLOOKUP(A1847,'Customer Name'!A1846:E4181,4,0)</f>
        <v>Yemane Adhane</v>
      </c>
      <c r="C1847" s="27">
        <f>VLOOKUP(A1847,Table7[#All],2,0)</f>
        <v>33</v>
      </c>
      <c r="D1847" s="27">
        <f>VLOOKUP(A1847,Table7[#All],3,0)</f>
        <v>5.39</v>
      </c>
      <c r="E1847" s="27" t="str">
        <f>VLOOKUP(A1847,Table7[#All],4,0)</f>
        <v>No</v>
      </c>
      <c r="F1847" s="27" t="str">
        <f>VLOOKUP(A1847,Table7[#All],5,0)</f>
        <v>No</v>
      </c>
      <c r="G1847" s="27" t="str">
        <f>VLOOKUP(A1847,Table7[#All],6,0)</f>
        <v>No</v>
      </c>
      <c r="H1847" s="27">
        <f>VLOOKUP(A1847,'Medical Examination'!A1846:M4181,11,0)</f>
        <v>0</v>
      </c>
      <c r="I1847" s="27" t="str">
        <f>VLOOKUP(A1847,'Medical Examination'!A1846:M4181,10,0)</f>
        <v>No</v>
      </c>
      <c r="J1847" s="27" t="str">
        <f>VLOOKUP(A1847,'Medical Examination'!A1846:M4181,12,0)</f>
        <v>Obesity</v>
      </c>
      <c r="K1847" s="27" t="str">
        <f>VLOOKUP(A1847,'Medical Examination'!A1846:M4181,13,0)</f>
        <v>Normal</v>
      </c>
      <c r="L1847" s="27" t="str">
        <f>VLOOKUP(A1847,'Hospitalisation Details'!$A$1:$R$2344,17,0)</f>
        <v>28-Jun-1994</v>
      </c>
      <c r="M1847" s="28">
        <f>VLOOKUP(A1847,'Hospitalisation Details'!$A$1:$R$2344,6,0)</f>
        <v>4449.46</v>
      </c>
      <c r="N1847" s="27" t="str">
        <f>VLOOKUP(A1847,'Hospitalisation Details'!$A$1:$R$2344,14,0)</f>
        <v>tier - 1</v>
      </c>
      <c r="O1847" s="27" t="str">
        <f>VLOOKUP(A1847,'Hospitalisation Details'!$A$1:$R$2344,15,0)</f>
        <v>tier - 2</v>
      </c>
      <c r="P1847" s="27" t="str">
        <f>VLOOKUP(A1847,'Hospitalisation Details'!$A$1:$R$2344,16,0)</f>
        <v>R1013</v>
      </c>
      <c r="Q1847" s="38">
        <f>VLOOKUP(A1847,'Hospitalisation Details'!$A$1:$R$2344,18,0)</f>
        <v>28.945879346536458</v>
      </c>
    </row>
    <row r="1848" spans="1:17" x14ac:dyDescent="0.25">
      <c r="A1848" s="27" t="s">
        <v>3694</v>
      </c>
      <c r="B1848" s="27" t="str">
        <f>VLOOKUP(A1848,'Customer Name'!A1847:E4182,4,0)</f>
        <v>Jesse A.</v>
      </c>
      <c r="C1848" s="27">
        <f>VLOOKUP(A1848,Table7[#All],2,0)</f>
        <v>26.885000000000002</v>
      </c>
      <c r="D1848" s="27">
        <f>VLOOKUP(A1848,Table7[#All],3,0)</f>
        <v>5.86</v>
      </c>
      <c r="E1848" s="27" t="str">
        <f>VLOOKUP(A1848,Table7[#All],4,0)</f>
        <v>No</v>
      </c>
      <c r="F1848" s="27" t="str">
        <f>VLOOKUP(A1848,Table7[#All],5,0)</f>
        <v>No</v>
      </c>
      <c r="G1848" s="27" t="str">
        <f>VLOOKUP(A1848,Table7[#All],6,0)</f>
        <v>No</v>
      </c>
      <c r="H1848" s="27">
        <f>VLOOKUP(A1848,'Medical Examination'!A1847:M4182,11,0)</f>
        <v>0</v>
      </c>
      <c r="I1848" s="27" t="str">
        <f>VLOOKUP(A1848,'Medical Examination'!A1847:M4182,10,0)</f>
        <v>No</v>
      </c>
      <c r="J1848" s="27" t="str">
        <f>VLOOKUP(A1848,'Medical Examination'!A1847:M4182,12,0)</f>
        <v>Overweight</v>
      </c>
      <c r="K1848" s="27" t="str">
        <f>VLOOKUP(A1848,'Medical Examination'!A1847:M4182,13,0)</f>
        <v>Prediabetes</v>
      </c>
      <c r="L1848" s="27" t="str">
        <f>VLOOKUP(A1848,'Hospitalisation Details'!$A$1:$R$2344,17,0)</f>
        <v>3-Sep-1991</v>
      </c>
      <c r="M1848" s="28">
        <f>VLOOKUP(A1848,'Hospitalisation Details'!$A$1:$R$2344,6,0)</f>
        <v>4441.21</v>
      </c>
      <c r="N1848" s="27" t="str">
        <f>VLOOKUP(A1848,'Hospitalisation Details'!$A$1:$R$2344,14,0)</f>
        <v>tier - 1</v>
      </c>
      <c r="O1848" s="27" t="str">
        <f>VLOOKUP(A1848,'Hospitalisation Details'!$A$1:$R$2344,15,0)</f>
        <v>tier - 2</v>
      </c>
      <c r="P1848" s="27" t="str">
        <f>VLOOKUP(A1848,'Hospitalisation Details'!$A$1:$R$2344,16,0)</f>
        <v>R1014</v>
      </c>
      <c r="Q1848" s="38">
        <f>VLOOKUP(A1848,'Hospitalisation Details'!$A$1:$R$2344,18,0)</f>
        <v>31.762465776155313</v>
      </c>
    </row>
    <row r="1849" spans="1:17" x14ac:dyDescent="0.25">
      <c r="A1849" s="27" t="s">
        <v>3696</v>
      </c>
      <c r="B1849" s="27" t="str">
        <f>VLOOKUP(A1849,'Customer Name'!A1848:E4183,4,0)</f>
        <v>Bird</v>
      </c>
      <c r="C1849" s="27">
        <f>VLOOKUP(A1849,Table7[#All],2,0)</f>
        <v>29.26</v>
      </c>
      <c r="D1849" s="27">
        <f>VLOOKUP(A1849,Table7[#All],3,0)</f>
        <v>4.4400000000000004</v>
      </c>
      <c r="E1849" s="27" t="str">
        <f>VLOOKUP(A1849,Table7[#All],4,0)</f>
        <v>No</v>
      </c>
      <c r="F1849" s="27" t="str">
        <f>VLOOKUP(A1849,Table7[#All],5,0)</f>
        <v>No</v>
      </c>
      <c r="G1849" s="27" t="str">
        <f>VLOOKUP(A1849,Table7[#All],6,0)</f>
        <v>No</v>
      </c>
      <c r="H1849" s="27">
        <f>VLOOKUP(A1849,'Medical Examination'!A1848:M4183,11,0)</f>
        <v>0</v>
      </c>
      <c r="I1849" s="27" t="str">
        <f>VLOOKUP(A1849,'Medical Examination'!A1848:M4183,10,0)</f>
        <v>No</v>
      </c>
      <c r="J1849" s="27" t="str">
        <f>VLOOKUP(A1849,'Medical Examination'!A1848:M4183,12,0)</f>
        <v>Overweight</v>
      </c>
      <c r="K1849" s="27" t="str">
        <f>VLOOKUP(A1849,'Medical Examination'!A1848:M4183,13,0)</f>
        <v>Normal</v>
      </c>
      <c r="L1849" s="27" t="str">
        <f>VLOOKUP(A1849,'Hospitalisation Details'!$A$1:$R$2344,17,0)</f>
        <v>24-Oct-1994</v>
      </c>
      <c r="M1849" s="28">
        <f>VLOOKUP(A1849,'Hospitalisation Details'!$A$1:$R$2344,6,0)</f>
        <v>4438.26</v>
      </c>
      <c r="N1849" s="27" t="str">
        <f>VLOOKUP(A1849,'Hospitalisation Details'!$A$1:$R$2344,14,0)</f>
        <v>tier - 2</v>
      </c>
      <c r="O1849" s="27" t="str">
        <f>VLOOKUP(A1849,'Hospitalisation Details'!$A$1:$R$2344,15,0)</f>
        <v>tier - 3</v>
      </c>
      <c r="P1849" s="27" t="str">
        <f>VLOOKUP(A1849,'Hospitalisation Details'!$A$1:$R$2344,16,0)</f>
        <v>R1017</v>
      </c>
      <c r="Q1849" s="38">
        <f>VLOOKUP(A1849,'Hospitalisation Details'!$A$1:$R$2344,18,0)</f>
        <v>28.622798211189192</v>
      </c>
    </row>
    <row r="1850" spans="1:17" x14ac:dyDescent="0.25">
      <c r="A1850" s="27" t="s">
        <v>3698</v>
      </c>
      <c r="B1850" s="27" t="str">
        <f>VLOOKUP(A1850,'Customer Name'!A1849:E4184,4,0)</f>
        <v>Patrick M.</v>
      </c>
      <c r="C1850" s="27">
        <f>VLOOKUP(A1850,Table7[#All],2,0)</f>
        <v>26.98</v>
      </c>
      <c r="D1850" s="27">
        <f>VLOOKUP(A1850,Table7[#All],3,0)</f>
        <v>4.41</v>
      </c>
      <c r="E1850" s="27" t="str">
        <f>VLOOKUP(A1850,Table7[#All],4,0)</f>
        <v>No</v>
      </c>
      <c r="F1850" s="27" t="str">
        <f>VLOOKUP(A1850,Table7[#All],5,0)</f>
        <v>No</v>
      </c>
      <c r="G1850" s="27" t="str">
        <f>VLOOKUP(A1850,Table7[#All],6,0)</f>
        <v>No</v>
      </c>
      <c r="H1850" s="27">
        <f>VLOOKUP(A1850,'Medical Examination'!A1849:M4184,11,0)</f>
        <v>0</v>
      </c>
      <c r="I1850" s="27" t="str">
        <f>VLOOKUP(A1850,'Medical Examination'!A1849:M4184,10,0)</f>
        <v>No</v>
      </c>
      <c r="J1850" s="27" t="str">
        <f>VLOOKUP(A1850,'Medical Examination'!A1849:M4184,12,0)</f>
        <v>Overweight</v>
      </c>
      <c r="K1850" s="27" t="str">
        <f>VLOOKUP(A1850,'Medical Examination'!A1849:M4184,13,0)</f>
        <v>Normal</v>
      </c>
      <c r="L1850" s="27" t="str">
        <f>VLOOKUP(A1850,'Hospitalisation Details'!$A$1:$R$2344,17,0)</f>
        <v>8-Oct-1994</v>
      </c>
      <c r="M1850" s="28">
        <f>VLOOKUP(A1850,'Hospitalisation Details'!$A$1:$R$2344,6,0)</f>
        <v>4435.09</v>
      </c>
      <c r="N1850" s="27" t="str">
        <f>VLOOKUP(A1850,'Hospitalisation Details'!$A$1:$R$2344,14,0)</f>
        <v>tier - 3</v>
      </c>
      <c r="O1850" s="27" t="str">
        <f>VLOOKUP(A1850,'Hospitalisation Details'!$A$1:$R$2344,15,0)</f>
        <v>tier - 2</v>
      </c>
      <c r="P1850" s="27" t="str">
        <f>VLOOKUP(A1850,'Hospitalisation Details'!$A$1:$R$2344,16,0)</f>
        <v>R1016</v>
      </c>
      <c r="Q1850" s="38">
        <f>VLOOKUP(A1850,'Hospitalisation Details'!$A$1:$R$2344,18,0)</f>
        <v>28.666605822761703</v>
      </c>
    </row>
    <row r="1851" spans="1:17" x14ac:dyDescent="0.25">
      <c r="A1851" s="27" t="s">
        <v>3700</v>
      </c>
      <c r="B1851" s="27" t="str">
        <f>VLOOKUP(A1851,'Customer Name'!A1850:E4185,4,0)</f>
        <v>Kyle</v>
      </c>
      <c r="C1851" s="27">
        <f>VLOOKUP(A1851,Table7[#All],2,0)</f>
        <v>32.11</v>
      </c>
      <c r="D1851" s="27">
        <f>VLOOKUP(A1851,Table7[#All],3,0)</f>
        <v>5.19</v>
      </c>
      <c r="E1851" s="27" t="str">
        <f>VLOOKUP(A1851,Table7[#All],4,0)</f>
        <v>No</v>
      </c>
      <c r="F1851" s="27" t="str">
        <f>VLOOKUP(A1851,Table7[#All],5,0)</f>
        <v>No</v>
      </c>
      <c r="G1851" s="27" t="str">
        <f>VLOOKUP(A1851,Table7[#All],6,0)</f>
        <v>Yes</v>
      </c>
      <c r="H1851" s="27">
        <f>VLOOKUP(A1851,'Medical Examination'!A1850:M4185,11,0)</f>
        <v>1</v>
      </c>
      <c r="I1851" s="27" t="str">
        <f>VLOOKUP(A1851,'Medical Examination'!A1850:M4185,10,0)</f>
        <v>No</v>
      </c>
      <c r="J1851" s="27" t="str">
        <f>VLOOKUP(A1851,'Medical Examination'!A1850:M4185,12,0)</f>
        <v>Obesity</v>
      </c>
      <c r="K1851" s="27" t="str">
        <f>VLOOKUP(A1851,'Medical Examination'!A1850:M4185,13,0)</f>
        <v>Normal</v>
      </c>
      <c r="L1851" s="27" t="str">
        <f>VLOOKUP(A1851,'Hospitalisation Details'!$A$1:$R$2344,17,0)</f>
        <v>23-Dec-1993</v>
      </c>
      <c r="M1851" s="28">
        <f>VLOOKUP(A1851,'Hospitalisation Details'!$A$1:$R$2344,6,0)</f>
        <v>4433.92</v>
      </c>
      <c r="N1851" s="27" t="str">
        <f>VLOOKUP(A1851,'Hospitalisation Details'!$A$1:$R$2344,14,0)</f>
        <v>tier - 2</v>
      </c>
      <c r="O1851" s="27" t="str">
        <f>VLOOKUP(A1851,'Hospitalisation Details'!$A$1:$R$2344,15,0)</f>
        <v>tier - 2</v>
      </c>
      <c r="P1851" s="27" t="str">
        <f>VLOOKUP(A1851,'Hospitalisation Details'!$A$1:$R$2344,16,0)</f>
        <v>R1012</v>
      </c>
      <c r="Q1851" s="38">
        <f>VLOOKUP(A1851,'Hospitalisation Details'!$A$1:$R$2344,18,0)</f>
        <v>29.45848789966437</v>
      </c>
    </row>
    <row r="1852" spans="1:17" x14ac:dyDescent="0.25">
      <c r="A1852" s="27" t="s">
        <v>3702</v>
      </c>
      <c r="B1852" s="27" t="str">
        <f>VLOOKUP(A1852,'Customer Name'!A1851:E4186,4,0)</f>
        <v>Ryan</v>
      </c>
      <c r="C1852" s="27">
        <f>VLOOKUP(A1852,Table7[#All],2,0)</f>
        <v>31.73</v>
      </c>
      <c r="D1852" s="27">
        <f>VLOOKUP(A1852,Table7[#All],3,0)</f>
        <v>5.16</v>
      </c>
      <c r="E1852" s="27" t="str">
        <f>VLOOKUP(A1852,Table7[#All],4,0)</f>
        <v>No</v>
      </c>
      <c r="F1852" s="27" t="str">
        <f>VLOOKUP(A1852,Table7[#All],5,0)</f>
        <v>No</v>
      </c>
      <c r="G1852" s="27" t="str">
        <f>VLOOKUP(A1852,Table7[#All],6,0)</f>
        <v>Yes</v>
      </c>
      <c r="H1852" s="27">
        <f>VLOOKUP(A1852,'Medical Examination'!A1851:M4186,11,0)</f>
        <v>1</v>
      </c>
      <c r="I1852" s="27" t="str">
        <f>VLOOKUP(A1852,'Medical Examination'!A1851:M4186,10,0)</f>
        <v>No</v>
      </c>
      <c r="J1852" s="27" t="str">
        <f>VLOOKUP(A1852,'Medical Examination'!A1851:M4186,12,0)</f>
        <v>Obesity</v>
      </c>
      <c r="K1852" s="27" t="str">
        <f>VLOOKUP(A1852,'Medical Examination'!A1851:M4186,13,0)</f>
        <v>Normal</v>
      </c>
      <c r="L1852" s="27" t="str">
        <f>VLOOKUP(A1852,'Hospitalisation Details'!$A$1:$R$2344,17,0)</f>
        <v>4-Sep-1993</v>
      </c>
      <c r="M1852" s="28">
        <f>VLOOKUP(A1852,'Hospitalisation Details'!$A$1:$R$2344,6,0)</f>
        <v>4433.3900000000003</v>
      </c>
      <c r="N1852" s="27" t="str">
        <f>VLOOKUP(A1852,'Hospitalisation Details'!$A$1:$R$2344,14,0)</f>
        <v>tier - 2</v>
      </c>
      <c r="O1852" s="27" t="str">
        <f>VLOOKUP(A1852,'Hospitalisation Details'!$A$1:$R$2344,15,0)</f>
        <v>tier - 3</v>
      </c>
      <c r="P1852" s="27" t="str">
        <f>VLOOKUP(A1852,'Hospitalisation Details'!$A$1:$R$2344,16,0)</f>
        <v>R1012</v>
      </c>
      <c r="Q1852" s="38">
        <f>VLOOKUP(A1852,'Hospitalisation Details'!$A$1:$R$2344,18,0)</f>
        <v>29.759671436142021</v>
      </c>
    </row>
    <row r="1853" spans="1:17" x14ac:dyDescent="0.25">
      <c r="A1853" s="27" t="s">
        <v>3704</v>
      </c>
      <c r="B1853" s="27" t="str">
        <f>VLOOKUP(A1853,'Customer Name'!A1852:E4187,4,0)</f>
        <v>Yuri</v>
      </c>
      <c r="C1853" s="27">
        <f>VLOOKUP(A1853,Table7[#All],2,0)</f>
        <v>22.515000000000001</v>
      </c>
      <c r="D1853" s="27">
        <f>VLOOKUP(A1853,Table7[#All],3,0)</f>
        <v>4.24</v>
      </c>
      <c r="E1853" s="27" t="str">
        <f>VLOOKUP(A1853,Table7[#All],4,0)</f>
        <v>No</v>
      </c>
      <c r="F1853" s="27" t="str">
        <f>VLOOKUP(A1853,Table7[#All],5,0)</f>
        <v>No</v>
      </c>
      <c r="G1853" s="27" t="str">
        <f>VLOOKUP(A1853,Table7[#All],6,0)</f>
        <v>No</v>
      </c>
      <c r="H1853" s="27">
        <f>VLOOKUP(A1853,'Medical Examination'!A1852:M4187,11,0)</f>
        <v>0</v>
      </c>
      <c r="I1853" s="27" t="str">
        <f>VLOOKUP(A1853,'Medical Examination'!A1852:M4187,10,0)</f>
        <v>No</v>
      </c>
      <c r="J1853" s="27" t="str">
        <f>VLOOKUP(A1853,'Medical Examination'!A1852:M4187,12,0)</f>
        <v>Normal Weight</v>
      </c>
      <c r="K1853" s="27" t="str">
        <f>VLOOKUP(A1853,'Medical Examination'!A1852:M4187,13,0)</f>
        <v>Normal</v>
      </c>
      <c r="L1853" s="27" t="str">
        <f>VLOOKUP(A1853,'Hospitalisation Details'!$A$1:$R$2344,17,0)</f>
        <v>29-Dec-1994</v>
      </c>
      <c r="M1853" s="28">
        <f>VLOOKUP(A1853,'Hospitalisation Details'!$A$1:$R$2344,6,0)</f>
        <v>4428.8900000000003</v>
      </c>
      <c r="N1853" s="27" t="str">
        <f>VLOOKUP(A1853,'Hospitalisation Details'!$A$1:$R$2344,14,0)</f>
        <v>tier - 3</v>
      </c>
      <c r="O1853" s="27" t="str">
        <f>VLOOKUP(A1853,'Hospitalisation Details'!$A$1:$R$2344,15,0)</f>
        <v>tier - 1</v>
      </c>
      <c r="P1853" s="27" t="str">
        <f>VLOOKUP(A1853,'Hospitalisation Details'!$A$1:$R$2344,16,0)</f>
        <v>R1017</v>
      </c>
      <c r="Q1853" s="38">
        <f>VLOOKUP(A1853,'Hospitalisation Details'!$A$1:$R$2344,18,0)</f>
        <v>28.442091813452585</v>
      </c>
    </row>
    <row r="1854" spans="1:17" x14ac:dyDescent="0.25">
      <c r="A1854" s="27" t="s">
        <v>3706</v>
      </c>
      <c r="B1854" s="27" t="str">
        <f>VLOOKUP(A1854,'Customer Name'!A1853:E4188,4,0)</f>
        <v>Ryan</v>
      </c>
      <c r="C1854" s="27">
        <f>VLOOKUP(A1854,Table7[#All],2,0)</f>
        <v>25.9</v>
      </c>
      <c r="D1854" s="27">
        <f>VLOOKUP(A1854,Table7[#All],3,0)</f>
        <v>5.45</v>
      </c>
      <c r="E1854" s="27" t="str">
        <f>VLOOKUP(A1854,Table7[#All],4,0)</f>
        <v>No</v>
      </c>
      <c r="F1854" s="27" t="str">
        <f>VLOOKUP(A1854,Table7[#All],5,0)</f>
        <v>No</v>
      </c>
      <c r="G1854" s="27" t="str">
        <f>VLOOKUP(A1854,Table7[#All],6,0)</f>
        <v>No</v>
      </c>
      <c r="H1854" s="27">
        <f>VLOOKUP(A1854,'Medical Examination'!A1853:M4188,11,0)</f>
        <v>1</v>
      </c>
      <c r="I1854" s="27" t="str">
        <f>VLOOKUP(A1854,'Medical Examination'!A1853:M4188,10,0)</f>
        <v>No</v>
      </c>
      <c r="J1854" s="27" t="str">
        <f>VLOOKUP(A1854,'Medical Examination'!A1853:M4188,12,0)</f>
        <v>Overweight</v>
      </c>
      <c r="K1854" s="27" t="str">
        <f>VLOOKUP(A1854,'Medical Examination'!A1853:M4188,13,0)</f>
        <v>Normal</v>
      </c>
      <c r="L1854" s="27" t="str">
        <f>VLOOKUP(A1854,'Hospitalisation Details'!$A$1:$R$2344,17,0)</f>
        <v>15-Aug-1992</v>
      </c>
      <c r="M1854" s="28">
        <f>VLOOKUP(A1854,'Hospitalisation Details'!$A$1:$R$2344,6,0)</f>
        <v>4420.95</v>
      </c>
      <c r="N1854" s="27" t="str">
        <f>VLOOKUP(A1854,'Hospitalisation Details'!$A$1:$R$2344,14,0)</f>
        <v>tier - 2</v>
      </c>
      <c r="O1854" s="27" t="str">
        <f>VLOOKUP(A1854,'Hospitalisation Details'!$A$1:$R$2344,15,0)</f>
        <v>tier - 3</v>
      </c>
      <c r="P1854" s="27" t="str">
        <f>VLOOKUP(A1854,'Hospitalisation Details'!$A$1:$R$2344,16,0)</f>
        <v>R1020</v>
      </c>
      <c r="Q1854" s="38">
        <f>VLOOKUP(A1854,'Hospitalisation Details'!$A$1:$R$2344,18,0)</f>
        <v>30.811772758384667</v>
      </c>
    </row>
    <row r="1855" spans="1:17" x14ac:dyDescent="0.25">
      <c r="A1855" s="27" t="s">
        <v>3708</v>
      </c>
      <c r="B1855" s="27" t="str">
        <f>VLOOKUP(A1855,'Customer Name'!A1854:E4189,4,0)</f>
        <v>Debbie</v>
      </c>
      <c r="C1855" s="27">
        <f>VLOOKUP(A1855,Table7[#All],2,0)</f>
        <v>27.72</v>
      </c>
      <c r="D1855" s="27">
        <f>VLOOKUP(A1855,Table7[#All],3,0)</f>
        <v>5.03</v>
      </c>
      <c r="E1855" s="27" t="str">
        <f>VLOOKUP(A1855,Table7[#All],4,0)</f>
        <v>yes</v>
      </c>
      <c r="F1855" s="27" t="str">
        <f>VLOOKUP(A1855,Table7[#All],5,0)</f>
        <v>No</v>
      </c>
      <c r="G1855" s="27" t="str">
        <f>VLOOKUP(A1855,Table7[#All],6,0)</f>
        <v>No</v>
      </c>
      <c r="H1855" s="27">
        <f>VLOOKUP(A1855,'Medical Examination'!A1854:M4189,11,0)</f>
        <v>1</v>
      </c>
      <c r="I1855" s="27" t="str">
        <f>VLOOKUP(A1855,'Medical Examination'!A1854:M4189,10,0)</f>
        <v>No</v>
      </c>
      <c r="J1855" s="27" t="str">
        <f>VLOOKUP(A1855,'Medical Examination'!A1854:M4189,12,0)</f>
        <v>Overweight</v>
      </c>
      <c r="K1855" s="27" t="str">
        <f>VLOOKUP(A1855,'Medical Examination'!A1854:M4189,13,0)</f>
        <v>Normal</v>
      </c>
      <c r="L1855" s="27" t="str">
        <f>VLOOKUP(A1855,'Hospitalisation Details'!$A$1:$R$2344,17,0)</f>
        <v>16-Sep-1988</v>
      </c>
      <c r="M1855" s="28">
        <f>VLOOKUP(A1855,'Hospitalisation Details'!$A$1:$R$2344,6,0)</f>
        <v>4415.16</v>
      </c>
      <c r="N1855" s="27" t="str">
        <f>VLOOKUP(A1855,'Hospitalisation Details'!$A$1:$R$2344,14,0)</f>
        <v>tier - 2</v>
      </c>
      <c r="O1855" s="27" t="str">
        <f>VLOOKUP(A1855,'Hospitalisation Details'!$A$1:$R$2344,15,0)</f>
        <v>tier - 1</v>
      </c>
      <c r="P1855" s="27" t="str">
        <f>VLOOKUP(A1855,'Hospitalisation Details'!$A$1:$R$2344,16,0)</f>
        <v>R1013</v>
      </c>
      <c r="Q1855" s="38">
        <f>VLOOKUP(A1855,'Hospitalisation Details'!$A$1:$R$2344,18,0)</f>
        <v>34.724161533196444</v>
      </c>
    </row>
    <row r="1856" spans="1:17" x14ac:dyDescent="0.25">
      <c r="A1856" s="27" t="s">
        <v>3710</v>
      </c>
      <c r="B1856" s="27" t="str">
        <f>VLOOKUP(A1856,'Customer Name'!A1855:E4190,4,0)</f>
        <v>Mark D</v>
      </c>
      <c r="C1856" s="27">
        <f>VLOOKUP(A1856,Table7[#All],2,0)</f>
        <v>31.5</v>
      </c>
      <c r="D1856" s="27">
        <f>VLOOKUP(A1856,Table7[#All],3,0)</f>
        <v>9.6199999999999992</v>
      </c>
      <c r="E1856" s="27" t="str">
        <f>VLOOKUP(A1856,Table7[#All],4,0)</f>
        <v>yes</v>
      </c>
      <c r="F1856" s="27" t="str">
        <f>VLOOKUP(A1856,Table7[#All],5,0)</f>
        <v>No</v>
      </c>
      <c r="G1856" s="27" t="str">
        <f>VLOOKUP(A1856,Table7[#All],6,0)</f>
        <v>No</v>
      </c>
      <c r="H1856" s="27">
        <f>VLOOKUP(A1856,'Medical Examination'!A1855:M4190,11,0)</f>
        <v>1</v>
      </c>
      <c r="I1856" s="27" t="str">
        <f>VLOOKUP(A1856,'Medical Examination'!A1855:M4190,10,0)</f>
        <v>No</v>
      </c>
      <c r="J1856" s="27" t="str">
        <f>VLOOKUP(A1856,'Medical Examination'!A1855:M4190,12,0)</f>
        <v>Obesity</v>
      </c>
      <c r="K1856" s="27" t="str">
        <f>VLOOKUP(A1856,'Medical Examination'!A1855:M4190,13,0)</f>
        <v>Diabetes</v>
      </c>
      <c r="L1856" s="27" t="str">
        <f>VLOOKUP(A1856,'Hospitalisation Details'!$A$1:$R$2344,17,0)</f>
        <v>13-Jul-1986</v>
      </c>
      <c r="M1856" s="28">
        <f>VLOOKUP(A1856,'Hospitalisation Details'!$A$1:$R$2344,6,0)</f>
        <v>4402.2299999999996</v>
      </c>
      <c r="N1856" s="27" t="str">
        <f>VLOOKUP(A1856,'Hospitalisation Details'!$A$1:$R$2344,14,0)</f>
        <v>tier - 2</v>
      </c>
      <c r="O1856" s="27" t="str">
        <f>VLOOKUP(A1856,'Hospitalisation Details'!$A$1:$R$2344,15,0)</f>
        <v>tier - 2</v>
      </c>
      <c r="P1856" s="27" t="str">
        <f>VLOOKUP(A1856,'Hospitalisation Details'!$A$1:$R$2344,16,0)</f>
        <v>R1011</v>
      </c>
      <c r="Q1856" s="38">
        <f>VLOOKUP(A1856,'Hospitalisation Details'!$A$1:$R$2344,18,0)</f>
        <v>36.904820232005186</v>
      </c>
    </row>
    <row r="1857" spans="1:17" x14ac:dyDescent="0.25">
      <c r="A1857" s="27" t="s">
        <v>3712</v>
      </c>
      <c r="B1857" s="27" t="str">
        <f>VLOOKUP(A1857,'Customer Name'!A1856:E4191,4,0)</f>
        <v>Christopher</v>
      </c>
      <c r="C1857" s="27">
        <f>VLOOKUP(A1857,Table7[#All],2,0)</f>
        <v>29.7</v>
      </c>
      <c r="D1857" s="27">
        <f>VLOOKUP(A1857,Table7[#All],3,0)</f>
        <v>6.77</v>
      </c>
      <c r="E1857" s="27" t="str">
        <f>VLOOKUP(A1857,Table7[#All],4,0)</f>
        <v>yes</v>
      </c>
      <c r="F1857" s="27" t="str">
        <f>VLOOKUP(A1857,Table7[#All],5,0)</f>
        <v>No</v>
      </c>
      <c r="G1857" s="27" t="str">
        <f>VLOOKUP(A1857,Table7[#All],6,0)</f>
        <v>No</v>
      </c>
      <c r="H1857" s="27">
        <f>VLOOKUP(A1857,'Medical Examination'!A1856:M4191,11,0)</f>
        <v>1</v>
      </c>
      <c r="I1857" s="27" t="str">
        <f>VLOOKUP(A1857,'Medical Examination'!A1856:M4191,10,0)</f>
        <v>No</v>
      </c>
      <c r="J1857" s="27" t="str">
        <f>VLOOKUP(A1857,'Medical Examination'!A1856:M4191,12,0)</f>
        <v>Overweight</v>
      </c>
      <c r="K1857" s="27" t="str">
        <f>VLOOKUP(A1857,'Medical Examination'!A1856:M4191,13,0)</f>
        <v>Diabetes</v>
      </c>
      <c r="L1857" s="27" t="str">
        <f>VLOOKUP(A1857,'Hospitalisation Details'!$A$1:$R$2344,17,0)</f>
        <v>11-Aug-1986</v>
      </c>
      <c r="M1857" s="28">
        <f>VLOOKUP(A1857,'Hospitalisation Details'!$A$1:$R$2344,6,0)</f>
        <v>4399.7299999999996</v>
      </c>
      <c r="N1857" s="27" t="str">
        <f>VLOOKUP(A1857,'Hospitalisation Details'!$A$1:$R$2344,14,0)</f>
        <v>tier - 3</v>
      </c>
      <c r="O1857" s="27" t="str">
        <f>VLOOKUP(A1857,'Hospitalisation Details'!$A$1:$R$2344,15,0)</f>
        <v>tier - 2</v>
      </c>
      <c r="P1857" s="27" t="str">
        <f>VLOOKUP(A1857,'Hospitalisation Details'!$A$1:$R$2344,16,0)</f>
        <v>R1013</v>
      </c>
      <c r="Q1857" s="38">
        <f>VLOOKUP(A1857,'Hospitalisation Details'!$A$1:$R$2344,18,0)</f>
        <v>36.825419698825563</v>
      </c>
    </row>
    <row r="1858" spans="1:17" x14ac:dyDescent="0.25">
      <c r="A1858" s="27" t="s">
        <v>3714</v>
      </c>
      <c r="B1858" s="27" t="str">
        <f>VLOOKUP(A1858,'Customer Name'!A1857:E4192,4,0)</f>
        <v>Daniell L</v>
      </c>
      <c r="C1858" s="27">
        <f>VLOOKUP(A1858,Table7[#All],2,0)</f>
        <v>21.26</v>
      </c>
      <c r="D1858" s="27">
        <f>VLOOKUP(A1858,Table7[#All],3,0)</f>
        <v>5.36</v>
      </c>
      <c r="E1858" s="27" t="str">
        <f>VLOOKUP(A1858,Table7[#All],4,0)</f>
        <v>yes</v>
      </c>
      <c r="F1858" s="27" t="str">
        <f>VLOOKUP(A1858,Table7[#All],5,0)</f>
        <v>No</v>
      </c>
      <c r="G1858" s="27" t="str">
        <f>VLOOKUP(A1858,Table7[#All],6,0)</f>
        <v>No</v>
      </c>
      <c r="H1858" s="27">
        <f>VLOOKUP(A1858,'Medical Examination'!A1857:M4192,11,0)</f>
        <v>1</v>
      </c>
      <c r="I1858" s="27" t="str">
        <f>VLOOKUP(A1858,'Medical Examination'!A1857:M4192,10,0)</f>
        <v>No</v>
      </c>
      <c r="J1858" s="27" t="str">
        <f>VLOOKUP(A1858,'Medical Examination'!A1857:M4192,12,0)</f>
        <v>Normal Weight</v>
      </c>
      <c r="K1858" s="27" t="str">
        <f>VLOOKUP(A1858,'Medical Examination'!A1857:M4192,13,0)</f>
        <v>Normal</v>
      </c>
      <c r="L1858" s="27" t="str">
        <f>VLOOKUP(A1858,'Hospitalisation Details'!$A$1:$R$2344,17,0)</f>
        <v>18-Jul-1988</v>
      </c>
      <c r="M1858" s="28">
        <f>VLOOKUP(A1858,'Hospitalisation Details'!$A$1:$R$2344,6,0)</f>
        <v>4397.3100000000004</v>
      </c>
      <c r="N1858" s="27" t="str">
        <f>VLOOKUP(A1858,'Hospitalisation Details'!$A$1:$R$2344,14,0)</f>
        <v>tier - 2</v>
      </c>
      <c r="O1858" s="27" t="str">
        <f>VLOOKUP(A1858,'Hospitalisation Details'!$A$1:$R$2344,15,0)</f>
        <v>tier - 2</v>
      </c>
      <c r="P1858" s="27" t="str">
        <f>VLOOKUP(A1858,'Hospitalisation Details'!$A$1:$R$2344,16,0)</f>
        <v>R1013</v>
      </c>
      <c r="Q1858" s="38">
        <f>VLOOKUP(A1858,'Hospitalisation Details'!$A$1:$R$2344,18,0)</f>
        <v>34.888432580424364</v>
      </c>
    </row>
    <row r="1859" spans="1:17" x14ac:dyDescent="0.25">
      <c r="A1859" s="27" t="s">
        <v>3716</v>
      </c>
      <c r="B1859" s="27" t="str">
        <f>VLOOKUP(A1859,'Customer Name'!A1858:E4193,4,0)</f>
        <v>Janne</v>
      </c>
      <c r="C1859" s="27">
        <f>VLOOKUP(A1859,Table7[#All],2,0)</f>
        <v>17.09</v>
      </c>
      <c r="D1859" s="27">
        <f>VLOOKUP(A1859,Table7[#All],3,0)</f>
        <v>5.69</v>
      </c>
      <c r="E1859" s="27" t="str">
        <f>VLOOKUP(A1859,Table7[#All],4,0)</f>
        <v>No</v>
      </c>
      <c r="F1859" s="27" t="str">
        <f>VLOOKUP(A1859,Table7[#All],5,0)</f>
        <v>No</v>
      </c>
      <c r="G1859" s="27" t="str">
        <f>VLOOKUP(A1859,Table7[#All],6,0)</f>
        <v>No</v>
      </c>
      <c r="H1859" s="27">
        <f>VLOOKUP(A1859,'Medical Examination'!A1858:M4193,11,0)</f>
        <v>0</v>
      </c>
      <c r="I1859" s="27" t="str">
        <f>VLOOKUP(A1859,'Medical Examination'!A1858:M4193,10,0)</f>
        <v>No</v>
      </c>
      <c r="J1859" s="27" t="str">
        <f>VLOOKUP(A1859,'Medical Examination'!A1858:M4193,12,0)</f>
        <v>Underweight</v>
      </c>
      <c r="K1859" s="27" t="str">
        <f>VLOOKUP(A1859,'Medical Examination'!A1858:M4193,13,0)</f>
        <v>Normal</v>
      </c>
      <c r="L1859" s="27" t="str">
        <f>VLOOKUP(A1859,'Hospitalisation Details'!$A$1:$R$2344,17,0)</f>
        <v>29-Jun-1982</v>
      </c>
      <c r="M1859" s="28">
        <f>VLOOKUP(A1859,'Hospitalisation Details'!$A$1:$R$2344,6,0)</f>
        <v>4392.7</v>
      </c>
      <c r="N1859" s="27" t="str">
        <f>VLOOKUP(A1859,'Hospitalisation Details'!$A$1:$R$2344,14,0)</f>
        <v>tier - 2</v>
      </c>
      <c r="O1859" s="27" t="str">
        <f>VLOOKUP(A1859,'Hospitalisation Details'!$A$1:$R$2344,15,0)</f>
        <v>tier - 2</v>
      </c>
      <c r="P1859" s="27" t="str">
        <f>VLOOKUP(A1859,'Hospitalisation Details'!$A$1:$R$2344,16,0)</f>
        <v>R1013</v>
      </c>
      <c r="Q1859" s="38">
        <f>VLOOKUP(A1859,'Hospitalisation Details'!$A$1:$R$2344,18,0)</f>
        <v>40.94315514993481</v>
      </c>
    </row>
    <row r="1860" spans="1:17" x14ac:dyDescent="0.25">
      <c r="A1860" s="27" t="s">
        <v>3718</v>
      </c>
      <c r="B1860" s="27" t="str">
        <f>VLOOKUP(A1860,'Customer Name'!A1859:E4194,4,0)</f>
        <v>Martina</v>
      </c>
      <c r="C1860" s="27">
        <f>VLOOKUP(A1860,Table7[#All],2,0)</f>
        <v>24.3</v>
      </c>
      <c r="D1860" s="27">
        <f>VLOOKUP(A1860,Table7[#All],3,0)</f>
        <v>4.9000000000000004</v>
      </c>
      <c r="E1860" s="27" t="str">
        <f>VLOOKUP(A1860,Table7[#All],4,0)</f>
        <v>yes</v>
      </c>
      <c r="F1860" s="27" t="str">
        <f>VLOOKUP(A1860,Table7[#All],5,0)</f>
        <v>No</v>
      </c>
      <c r="G1860" s="27" t="str">
        <f>VLOOKUP(A1860,Table7[#All],6,0)</f>
        <v>Yes</v>
      </c>
      <c r="H1860" s="27">
        <f>VLOOKUP(A1860,'Medical Examination'!A1859:M4194,11,0)</f>
        <v>1</v>
      </c>
      <c r="I1860" s="27" t="str">
        <f>VLOOKUP(A1860,'Medical Examination'!A1859:M4194,10,0)</f>
        <v>No</v>
      </c>
      <c r="J1860" s="27" t="str">
        <f>VLOOKUP(A1860,'Medical Examination'!A1859:M4194,12,0)</f>
        <v>Normal Weight</v>
      </c>
      <c r="K1860" s="27" t="str">
        <f>VLOOKUP(A1860,'Medical Examination'!A1859:M4194,13,0)</f>
        <v>Normal</v>
      </c>
      <c r="L1860" s="27" t="str">
        <f>VLOOKUP(A1860,'Hospitalisation Details'!$A$1:$R$2344,17,0)</f>
        <v>29-Nov-1997</v>
      </c>
      <c r="M1860" s="28">
        <f>VLOOKUP(A1860,'Hospitalisation Details'!$A$1:$R$2344,6,0)</f>
        <v>4391.6499999999996</v>
      </c>
      <c r="N1860" s="27" t="str">
        <f>VLOOKUP(A1860,'Hospitalisation Details'!$A$1:$R$2344,14,0)</f>
        <v>tier - 2</v>
      </c>
      <c r="O1860" s="27" t="str">
        <f>VLOOKUP(A1860,'Hospitalisation Details'!$A$1:$R$2344,15,0)</f>
        <v>tier - 2</v>
      </c>
      <c r="P1860" s="27" t="str">
        <f>VLOOKUP(A1860,'Hospitalisation Details'!$A$1:$R$2344,16,0)</f>
        <v>R1011</v>
      </c>
      <c r="Q1860" s="38">
        <f>VLOOKUP(A1860,'Hospitalisation Details'!$A$1:$R$2344,18,0)</f>
        <v>25.524186188013385</v>
      </c>
    </row>
    <row r="1861" spans="1:17" x14ac:dyDescent="0.25">
      <c r="A1861" s="27" t="s">
        <v>3720</v>
      </c>
      <c r="B1861" s="27" t="str">
        <f>VLOOKUP(A1861,'Customer Name'!A1860:E4195,4,0)</f>
        <v>Elizabeth L</v>
      </c>
      <c r="C1861" s="27">
        <f>VLOOKUP(A1861,Table7[#All],2,0)</f>
        <v>29.734999999999999</v>
      </c>
      <c r="D1861" s="27">
        <f>VLOOKUP(A1861,Table7[#All],3,0)</f>
        <v>5.78</v>
      </c>
      <c r="E1861" s="27" t="str">
        <f>VLOOKUP(A1861,Table7[#All],4,0)</f>
        <v>No</v>
      </c>
      <c r="F1861" s="27" t="str">
        <f>VLOOKUP(A1861,Table7[#All],5,0)</f>
        <v>No</v>
      </c>
      <c r="G1861" s="27" t="str">
        <f>VLOOKUP(A1861,Table7[#All],6,0)</f>
        <v>No</v>
      </c>
      <c r="H1861" s="27">
        <f>VLOOKUP(A1861,'Medical Examination'!A1860:M4195,11,0)</f>
        <v>0</v>
      </c>
      <c r="I1861" s="27" t="str">
        <f>VLOOKUP(A1861,'Medical Examination'!A1860:M4195,10,0)</f>
        <v>No</v>
      </c>
      <c r="J1861" s="27" t="str">
        <f>VLOOKUP(A1861,'Medical Examination'!A1860:M4195,12,0)</f>
        <v>Overweight</v>
      </c>
      <c r="K1861" s="27" t="str">
        <f>VLOOKUP(A1861,'Medical Examination'!A1860:M4195,13,0)</f>
        <v>Prediabetes</v>
      </c>
      <c r="L1861" s="27" t="str">
        <f>VLOOKUP(A1861,'Hospitalisation Details'!$A$1:$R$2344,17,0)</f>
        <v>28-Aug-1990</v>
      </c>
      <c r="M1861" s="28">
        <f>VLOOKUP(A1861,'Hospitalisation Details'!$A$1:$R$2344,6,0)</f>
        <v>4357.04</v>
      </c>
      <c r="N1861" s="27" t="str">
        <f>VLOOKUP(A1861,'Hospitalisation Details'!$A$1:$R$2344,14,0)</f>
        <v>tier - 2</v>
      </c>
      <c r="O1861" s="27" t="str">
        <f>VLOOKUP(A1861,'Hospitalisation Details'!$A$1:$R$2344,15,0)</f>
        <v>tier - 3</v>
      </c>
      <c r="P1861" s="27" t="str">
        <f>VLOOKUP(A1861,'Hospitalisation Details'!$A$1:$R$2344,16,0)</f>
        <v>R1012</v>
      </c>
      <c r="Q1861" s="38">
        <f>VLOOKUP(A1861,'Hospitalisation Details'!$A$1:$R$2344,18,0)</f>
        <v>32.778869383153484</v>
      </c>
    </row>
    <row r="1862" spans="1:17" x14ac:dyDescent="0.25">
      <c r="A1862" s="27" t="s">
        <v>3722</v>
      </c>
      <c r="B1862" s="27" t="str">
        <f>VLOOKUP(A1862,'Customer Name'!A1861:E4196,4,0)</f>
        <v>Stephanie C.</v>
      </c>
      <c r="C1862" s="27">
        <f>VLOOKUP(A1862,Table7[#All],2,0)</f>
        <v>29.26</v>
      </c>
      <c r="D1862" s="27">
        <f>VLOOKUP(A1862,Table7[#All],3,0)</f>
        <v>4.7</v>
      </c>
      <c r="E1862" s="27" t="str">
        <f>VLOOKUP(A1862,Table7[#All],4,0)</f>
        <v>No</v>
      </c>
      <c r="F1862" s="27" t="str">
        <f>VLOOKUP(A1862,Table7[#All],5,0)</f>
        <v>No</v>
      </c>
      <c r="G1862" s="27" t="str">
        <f>VLOOKUP(A1862,Table7[#All],6,0)</f>
        <v>No</v>
      </c>
      <c r="H1862" s="27">
        <f>VLOOKUP(A1862,'Medical Examination'!A1861:M4196,11,0)</f>
        <v>0</v>
      </c>
      <c r="I1862" s="27" t="str">
        <f>VLOOKUP(A1862,'Medical Examination'!A1861:M4196,10,0)</f>
        <v>No</v>
      </c>
      <c r="J1862" s="27" t="str">
        <f>VLOOKUP(A1862,'Medical Examination'!A1861:M4196,12,0)</f>
        <v>Overweight</v>
      </c>
      <c r="K1862" s="27" t="str">
        <f>VLOOKUP(A1862,'Medical Examination'!A1861:M4196,13,0)</f>
        <v>Normal</v>
      </c>
      <c r="L1862" s="27" t="str">
        <f>VLOOKUP(A1862,'Hospitalisation Details'!$A$1:$R$2344,17,0)</f>
        <v>13-Sep-1991</v>
      </c>
      <c r="M1862" s="28">
        <f>VLOOKUP(A1862,'Hospitalisation Details'!$A$1:$R$2344,6,0)</f>
        <v>4350.51</v>
      </c>
      <c r="N1862" s="27" t="str">
        <f>VLOOKUP(A1862,'Hospitalisation Details'!$A$1:$R$2344,14,0)</f>
        <v>tier - 2</v>
      </c>
      <c r="O1862" s="27" t="str">
        <f>VLOOKUP(A1862,'Hospitalisation Details'!$A$1:$R$2344,15,0)</f>
        <v>tier - 2</v>
      </c>
      <c r="P1862" s="27" t="str">
        <f>VLOOKUP(A1862,'Hospitalisation Details'!$A$1:$R$2344,16,0)</f>
        <v>R1013</v>
      </c>
      <c r="Q1862" s="38">
        <f>VLOOKUP(A1862,'Hospitalisation Details'!$A$1:$R$2344,18,0)</f>
        <v>31.735086700406537</v>
      </c>
    </row>
    <row r="1863" spans="1:17" x14ac:dyDescent="0.25">
      <c r="A1863" s="27" t="s">
        <v>3724</v>
      </c>
      <c r="B1863" s="27" t="str">
        <f>VLOOKUP(A1863,'Customer Name'!A1862:E4197,4,0)</f>
        <v>Katie</v>
      </c>
      <c r="C1863" s="27">
        <f>VLOOKUP(A1863,Table7[#All],2,0)</f>
        <v>33</v>
      </c>
      <c r="D1863" s="27">
        <f>VLOOKUP(A1863,Table7[#All],3,0)</f>
        <v>6.28</v>
      </c>
      <c r="E1863" s="27" t="str">
        <f>VLOOKUP(A1863,Table7[#All],4,0)</f>
        <v>No</v>
      </c>
      <c r="F1863" s="27" t="str">
        <f>VLOOKUP(A1863,Table7[#All],5,0)</f>
        <v>No</v>
      </c>
      <c r="G1863" s="27" t="str">
        <f>VLOOKUP(A1863,Table7[#All],6,0)</f>
        <v>No</v>
      </c>
      <c r="H1863" s="27">
        <f>VLOOKUP(A1863,'Medical Examination'!A1862:M4197,11,0)</f>
        <v>0</v>
      </c>
      <c r="I1863" s="27" t="str">
        <f>VLOOKUP(A1863,'Medical Examination'!A1862:M4197,10,0)</f>
        <v>No</v>
      </c>
      <c r="J1863" s="27" t="str">
        <f>VLOOKUP(A1863,'Medical Examination'!A1862:M4197,12,0)</f>
        <v>Obesity</v>
      </c>
      <c r="K1863" s="27" t="str">
        <f>VLOOKUP(A1863,'Medical Examination'!A1862:M4197,13,0)</f>
        <v>Prediabetes</v>
      </c>
      <c r="L1863" s="27" t="str">
        <f>VLOOKUP(A1863,'Hospitalisation Details'!$A$1:$R$2344,17,0)</f>
        <v>1-Nov-1994</v>
      </c>
      <c r="M1863" s="28">
        <f>VLOOKUP(A1863,'Hospitalisation Details'!$A$1:$R$2344,6,0)</f>
        <v>4349.46</v>
      </c>
      <c r="N1863" s="27" t="str">
        <f>VLOOKUP(A1863,'Hospitalisation Details'!$A$1:$R$2344,14,0)</f>
        <v>tier - 2</v>
      </c>
      <c r="O1863" s="27" t="str">
        <f>VLOOKUP(A1863,'Hospitalisation Details'!$A$1:$R$2344,15,0)</f>
        <v>tier - 2</v>
      </c>
      <c r="P1863" s="27" t="str">
        <f>VLOOKUP(A1863,'Hospitalisation Details'!$A$1:$R$2344,16,0)</f>
        <v>R1013</v>
      </c>
      <c r="Q1863" s="38">
        <f>VLOOKUP(A1863,'Hospitalisation Details'!$A$1:$R$2344,18,0)</f>
        <v>28.600894405402936</v>
      </c>
    </row>
    <row r="1864" spans="1:17" x14ac:dyDescent="0.25">
      <c r="A1864" s="27" t="s">
        <v>3726</v>
      </c>
      <c r="B1864" s="27" t="str">
        <f>VLOOKUP(A1864,'Customer Name'!A1863:E4198,4,0)</f>
        <v>Callie</v>
      </c>
      <c r="C1864" s="27">
        <f>VLOOKUP(A1864,Table7[#All],2,0)</f>
        <v>31.065000000000001</v>
      </c>
      <c r="D1864" s="27">
        <f>VLOOKUP(A1864,Table7[#All],3,0)</f>
        <v>4.2300000000000004</v>
      </c>
      <c r="E1864" s="27" t="str">
        <f>VLOOKUP(A1864,Table7[#All],4,0)</f>
        <v>No</v>
      </c>
      <c r="F1864" s="27" t="str">
        <f>VLOOKUP(A1864,Table7[#All],5,0)</f>
        <v>No</v>
      </c>
      <c r="G1864" s="27" t="str">
        <f>VLOOKUP(A1864,Table7[#All],6,0)</f>
        <v>No</v>
      </c>
      <c r="H1864" s="27">
        <f>VLOOKUP(A1864,'Medical Examination'!A1863:M4198,11,0)</f>
        <v>0</v>
      </c>
      <c r="I1864" s="27" t="str">
        <f>VLOOKUP(A1864,'Medical Examination'!A1863:M4198,10,0)</f>
        <v>No</v>
      </c>
      <c r="J1864" s="27" t="str">
        <f>VLOOKUP(A1864,'Medical Examination'!A1863:M4198,12,0)</f>
        <v>Obesity</v>
      </c>
      <c r="K1864" s="27" t="str">
        <f>VLOOKUP(A1864,'Medical Examination'!A1863:M4198,13,0)</f>
        <v>Normal</v>
      </c>
      <c r="L1864" s="27" t="str">
        <f>VLOOKUP(A1864,'Hospitalisation Details'!$A$1:$R$2344,17,0)</f>
        <v>1-Jun-1991</v>
      </c>
      <c r="M1864" s="28">
        <f>VLOOKUP(A1864,'Hospitalisation Details'!$A$1:$R$2344,6,0)</f>
        <v>4347.0200000000004</v>
      </c>
      <c r="N1864" s="27" t="str">
        <f>VLOOKUP(A1864,'Hospitalisation Details'!$A$1:$R$2344,14,0)</f>
        <v>tier - 2</v>
      </c>
      <c r="O1864" s="27" t="str">
        <f>VLOOKUP(A1864,'Hospitalisation Details'!$A$1:$R$2344,15,0)</f>
        <v>tier - 1</v>
      </c>
      <c r="P1864" s="27" t="str">
        <f>VLOOKUP(A1864,'Hospitalisation Details'!$A$1:$R$2344,16,0)</f>
        <v>R1024</v>
      </c>
      <c r="Q1864" s="38">
        <f>VLOOKUP(A1864,'Hospitalisation Details'!$A$1:$R$2344,18,0)</f>
        <v>32.019829088193809</v>
      </c>
    </row>
    <row r="1865" spans="1:17" x14ac:dyDescent="0.25">
      <c r="A1865" s="27" t="s">
        <v>3728</v>
      </c>
      <c r="B1865" s="27" t="str">
        <f>VLOOKUP(A1865,'Customer Name'!A1864:E4199,4,0)</f>
        <v>Inna</v>
      </c>
      <c r="C1865" s="27">
        <f>VLOOKUP(A1865,Table7[#All],2,0)</f>
        <v>26.51</v>
      </c>
      <c r="D1865" s="27">
        <f>VLOOKUP(A1865,Table7[#All],3,0)</f>
        <v>6.17</v>
      </c>
      <c r="E1865" s="27" t="str">
        <f>VLOOKUP(A1865,Table7[#All],4,0)</f>
        <v>No</v>
      </c>
      <c r="F1865" s="27" t="str">
        <f>VLOOKUP(A1865,Table7[#All],5,0)</f>
        <v>No</v>
      </c>
      <c r="G1865" s="27" t="str">
        <f>VLOOKUP(A1865,Table7[#All],6,0)</f>
        <v>No</v>
      </c>
      <c r="H1865" s="27">
        <f>VLOOKUP(A1865,'Medical Examination'!A1864:M4199,11,0)</f>
        <v>0</v>
      </c>
      <c r="I1865" s="27" t="str">
        <f>VLOOKUP(A1865,'Medical Examination'!A1864:M4199,10,0)</f>
        <v>No</v>
      </c>
      <c r="J1865" s="27" t="str">
        <f>VLOOKUP(A1865,'Medical Examination'!A1864:M4199,12,0)</f>
        <v>Overweight</v>
      </c>
      <c r="K1865" s="27" t="str">
        <f>VLOOKUP(A1865,'Medical Examination'!A1864:M4199,13,0)</f>
        <v>Prediabetes</v>
      </c>
      <c r="L1865" s="27" t="str">
        <f>VLOOKUP(A1865,'Hospitalisation Details'!$A$1:$R$2344,17,0)</f>
        <v>26-Oct-1994</v>
      </c>
      <c r="M1865" s="28">
        <f>VLOOKUP(A1865,'Hospitalisation Details'!$A$1:$R$2344,6,0)</f>
        <v>4340.4399999999996</v>
      </c>
      <c r="N1865" s="27" t="str">
        <f>VLOOKUP(A1865,'Hospitalisation Details'!$A$1:$R$2344,14,0)</f>
        <v>tier - 2</v>
      </c>
      <c r="O1865" s="27" t="str">
        <f>VLOOKUP(A1865,'Hospitalisation Details'!$A$1:$R$2344,15,0)</f>
        <v>tier - 1</v>
      </c>
      <c r="P1865" s="27" t="str">
        <f>VLOOKUP(A1865,'Hospitalisation Details'!$A$1:$R$2344,16,0)</f>
        <v>R1013</v>
      </c>
      <c r="Q1865" s="38">
        <f>VLOOKUP(A1865,'Hospitalisation Details'!$A$1:$R$2344,18,0)</f>
        <v>28.617322259742629</v>
      </c>
    </row>
    <row r="1866" spans="1:17" x14ac:dyDescent="0.25">
      <c r="A1866" s="27" t="s">
        <v>3730</v>
      </c>
      <c r="B1866" s="27" t="str">
        <f>VLOOKUP(A1866,'Customer Name'!A1865:E4200,4,0)</f>
        <v>Mary K.</v>
      </c>
      <c r="C1866" s="27">
        <f>VLOOKUP(A1866,Table7[#All],2,0)</f>
        <v>28.88</v>
      </c>
      <c r="D1866" s="27">
        <f>VLOOKUP(A1866,Table7[#All],3,0)</f>
        <v>4.96</v>
      </c>
      <c r="E1866" s="27" t="str">
        <f>VLOOKUP(A1866,Table7[#All],4,0)</f>
        <v>No</v>
      </c>
      <c r="F1866" s="27" t="str">
        <f>VLOOKUP(A1866,Table7[#All],5,0)</f>
        <v>No</v>
      </c>
      <c r="G1866" s="27" t="str">
        <f>VLOOKUP(A1866,Table7[#All],6,0)</f>
        <v>No</v>
      </c>
      <c r="H1866" s="27">
        <f>VLOOKUP(A1866,'Medical Examination'!A1865:M4200,11,0)</f>
        <v>0</v>
      </c>
      <c r="I1866" s="27" t="str">
        <f>VLOOKUP(A1866,'Medical Examination'!A1865:M4200,10,0)</f>
        <v>No</v>
      </c>
      <c r="J1866" s="27" t="str">
        <f>VLOOKUP(A1866,'Medical Examination'!A1865:M4200,12,0)</f>
        <v>Overweight</v>
      </c>
      <c r="K1866" s="27" t="str">
        <f>VLOOKUP(A1866,'Medical Examination'!A1865:M4200,13,0)</f>
        <v>Normal</v>
      </c>
      <c r="L1866" s="27" t="str">
        <f>VLOOKUP(A1866,'Hospitalisation Details'!$A$1:$R$2344,17,0)</f>
        <v>2-Nov-1994</v>
      </c>
      <c r="M1866" s="28">
        <f>VLOOKUP(A1866,'Hospitalisation Details'!$A$1:$R$2344,6,0)</f>
        <v>4337.74</v>
      </c>
      <c r="N1866" s="27" t="str">
        <f>VLOOKUP(A1866,'Hospitalisation Details'!$A$1:$R$2344,14,0)</f>
        <v>tier - 2</v>
      </c>
      <c r="O1866" s="27" t="str">
        <f>VLOOKUP(A1866,'Hospitalisation Details'!$A$1:$R$2344,15,0)</f>
        <v>tier - 1</v>
      </c>
      <c r="P1866" s="27" t="str">
        <f>VLOOKUP(A1866,'Hospitalisation Details'!$A$1:$R$2344,16,0)</f>
        <v>R1024</v>
      </c>
      <c r="Q1866" s="38">
        <f>VLOOKUP(A1866,'Hospitalisation Details'!$A$1:$R$2344,18,0)</f>
        <v>28.598156429679655</v>
      </c>
    </row>
    <row r="1867" spans="1:17" x14ac:dyDescent="0.25">
      <c r="A1867" s="27" t="s">
        <v>3732</v>
      </c>
      <c r="B1867" s="27" t="str">
        <f>VLOOKUP(A1867,'Customer Name'!A1866:E4201,4,0)</f>
        <v>Samuel M.</v>
      </c>
      <c r="C1867" s="27">
        <f>VLOOKUP(A1867,Table7[#All],2,0)</f>
        <v>35.814999999999998</v>
      </c>
      <c r="D1867" s="27">
        <f>VLOOKUP(A1867,Table7[#All],3,0)</f>
        <v>5.1100000000000003</v>
      </c>
      <c r="E1867" s="27" t="str">
        <f>VLOOKUP(A1867,Table7[#All],4,0)</f>
        <v>yes</v>
      </c>
      <c r="F1867" s="27" t="str">
        <f>VLOOKUP(A1867,Table7[#All],5,0)</f>
        <v>No</v>
      </c>
      <c r="G1867" s="27" t="str">
        <f>VLOOKUP(A1867,Table7[#All],6,0)</f>
        <v>No</v>
      </c>
      <c r="H1867" s="27">
        <f>VLOOKUP(A1867,'Medical Examination'!A1866:M4201,11,0)</f>
        <v>1</v>
      </c>
      <c r="I1867" s="27" t="str">
        <f>VLOOKUP(A1867,'Medical Examination'!A1866:M4201,10,0)</f>
        <v>No</v>
      </c>
      <c r="J1867" s="27" t="str">
        <f>VLOOKUP(A1867,'Medical Examination'!A1866:M4201,12,0)</f>
        <v>Obesity</v>
      </c>
      <c r="K1867" s="27" t="str">
        <f>VLOOKUP(A1867,'Medical Examination'!A1866:M4201,13,0)</f>
        <v>Normal</v>
      </c>
      <c r="L1867" s="27" t="str">
        <f>VLOOKUP(A1867,'Hospitalisation Details'!$A$1:$R$2344,17,0)</f>
        <v>19-Dec-1988</v>
      </c>
      <c r="M1867" s="28">
        <f>VLOOKUP(A1867,'Hospitalisation Details'!$A$1:$R$2344,6,0)</f>
        <v>4320.41</v>
      </c>
      <c r="N1867" s="27" t="str">
        <f>VLOOKUP(A1867,'Hospitalisation Details'!$A$1:$R$2344,14,0)</f>
        <v>tier - 2</v>
      </c>
      <c r="O1867" s="27" t="str">
        <f>VLOOKUP(A1867,'Hospitalisation Details'!$A$1:$R$2344,15,0)</f>
        <v>tier - 1</v>
      </c>
      <c r="P1867" s="27" t="str">
        <f>VLOOKUP(A1867,'Hospitalisation Details'!$A$1:$R$2344,16,0)</f>
        <v>R1012</v>
      </c>
      <c r="Q1867" s="38">
        <f>VLOOKUP(A1867,'Hospitalisation Details'!$A$1:$R$2344,18,0)</f>
        <v>34.466803559206021</v>
      </c>
    </row>
    <row r="1868" spans="1:17" x14ac:dyDescent="0.25">
      <c r="A1868" s="27" t="s">
        <v>3734</v>
      </c>
      <c r="B1868" s="27" t="str">
        <f>VLOOKUP(A1868,'Customer Name'!A1867:E4202,4,0)</f>
        <v>Kimberly</v>
      </c>
      <c r="C1868" s="27">
        <f>VLOOKUP(A1868,Table7[#All],2,0)</f>
        <v>21.28</v>
      </c>
      <c r="D1868" s="27">
        <f>VLOOKUP(A1868,Table7[#All],3,0)</f>
        <v>4.05</v>
      </c>
      <c r="E1868" s="27" t="str">
        <f>VLOOKUP(A1868,Table7[#All],4,0)</f>
        <v>No</v>
      </c>
      <c r="F1868" s="27" t="str">
        <f>VLOOKUP(A1868,Table7[#All],5,0)</f>
        <v>yes</v>
      </c>
      <c r="G1868" s="27" t="str">
        <f>VLOOKUP(A1868,Table7[#All],6,0)</f>
        <v>No</v>
      </c>
      <c r="H1868" s="27">
        <f>VLOOKUP(A1868,'Medical Examination'!A1867:M4202,11,0)</f>
        <v>1</v>
      </c>
      <c r="I1868" s="27" t="str">
        <f>VLOOKUP(A1868,'Medical Examination'!A1867:M4202,10,0)</f>
        <v>No</v>
      </c>
      <c r="J1868" s="27" t="str">
        <f>VLOOKUP(A1868,'Medical Examination'!A1867:M4202,12,0)</f>
        <v>Normal Weight</v>
      </c>
      <c r="K1868" s="27" t="str">
        <f>VLOOKUP(A1868,'Medical Examination'!A1867:M4202,13,0)</f>
        <v>Normal</v>
      </c>
      <c r="L1868" s="27" t="str">
        <f>VLOOKUP(A1868,'Hospitalisation Details'!$A$1:$R$2344,17,0)</f>
        <v>25-Nov-2000</v>
      </c>
      <c r="M1868" s="28">
        <f>VLOOKUP(A1868,'Hospitalisation Details'!$A$1:$R$2344,6,0)</f>
        <v>4296.2700000000004</v>
      </c>
      <c r="N1868" s="27" t="str">
        <f>VLOOKUP(A1868,'Hospitalisation Details'!$A$1:$R$2344,14,0)</f>
        <v>tier - 2</v>
      </c>
      <c r="O1868" s="27" t="str">
        <f>VLOOKUP(A1868,'Hospitalisation Details'!$A$1:$R$2344,15,0)</f>
        <v>tier - 3</v>
      </c>
      <c r="P1868" s="27" t="str">
        <f>VLOOKUP(A1868,'Hospitalisation Details'!$A$1:$R$2344,16,0)</f>
        <v>R1012</v>
      </c>
      <c r="Q1868" s="38">
        <f>VLOOKUP(A1868,'Hospitalisation Details'!$A$1:$R$2344,18,0)</f>
        <v>22.532511978097194</v>
      </c>
    </row>
    <row r="1869" spans="1:17" x14ac:dyDescent="0.25">
      <c r="A1869" s="27" t="s">
        <v>3736</v>
      </c>
      <c r="B1869" s="27" t="str">
        <f>VLOOKUP(A1869,'Customer Name'!A1868:E4203,4,0)</f>
        <v>Tom J.</v>
      </c>
      <c r="C1869" s="27">
        <f>VLOOKUP(A1869,Table7[#All],2,0)</f>
        <v>33.81</v>
      </c>
      <c r="D1869" s="27">
        <f>VLOOKUP(A1869,Table7[#All],3,0)</f>
        <v>6.49</v>
      </c>
      <c r="E1869" s="27" t="str">
        <f>VLOOKUP(A1869,Table7[#All],4,0)</f>
        <v>No</v>
      </c>
      <c r="F1869" s="27" t="str">
        <f>VLOOKUP(A1869,Table7[#All],5,0)</f>
        <v>No</v>
      </c>
      <c r="G1869" s="27" t="str">
        <f>VLOOKUP(A1869,Table7[#All],6,0)</f>
        <v>Yes</v>
      </c>
      <c r="H1869" s="27">
        <f>VLOOKUP(A1869,'Medical Examination'!A1868:M4203,11,0)</f>
        <v>1</v>
      </c>
      <c r="I1869" s="27" t="str">
        <f>VLOOKUP(A1869,'Medical Examination'!A1868:M4203,10,0)</f>
        <v>No</v>
      </c>
      <c r="J1869" s="27" t="str">
        <f>VLOOKUP(A1869,'Medical Examination'!A1868:M4203,12,0)</f>
        <v>Obesity</v>
      </c>
      <c r="K1869" s="27" t="str">
        <f>VLOOKUP(A1869,'Medical Examination'!A1868:M4203,13,0)</f>
        <v>Prediabetes</v>
      </c>
      <c r="L1869" s="27" t="str">
        <f>VLOOKUP(A1869,'Hospitalisation Details'!$A$1:$R$2344,17,0)</f>
        <v>8-Jun-2003</v>
      </c>
      <c r="M1869" s="28">
        <f>VLOOKUP(A1869,'Hospitalisation Details'!$A$1:$R$2344,6,0)</f>
        <v>4278.55</v>
      </c>
      <c r="N1869" s="27" t="str">
        <f>VLOOKUP(A1869,'Hospitalisation Details'!$A$1:$R$2344,14,0)</f>
        <v>tier - 2</v>
      </c>
      <c r="O1869" s="27" t="str">
        <f>VLOOKUP(A1869,'Hospitalisation Details'!$A$1:$R$2344,15,0)</f>
        <v>tier - 1</v>
      </c>
      <c r="P1869" s="27" t="str">
        <f>VLOOKUP(A1869,'Hospitalisation Details'!$A$1:$R$2344,16,0)</f>
        <v>R1021</v>
      </c>
      <c r="Q1869" s="38">
        <f>VLOOKUP(A1869,'Hospitalisation Details'!$A$1:$R$2344,18,0)</f>
        <v>20.000651890482398</v>
      </c>
    </row>
    <row r="1870" spans="1:17" x14ac:dyDescent="0.25">
      <c r="A1870" s="27" t="s">
        <v>3738</v>
      </c>
      <c r="B1870" s="27" t="str">
        <f>VLOOKUP(A1870,'Customer Name'!A1869:E4204,4,0)</f>
        <v>Zachary</v>
      </c>
      <c r="C1870" s="27">
        <f>VLOOKUP(A1870,Table7[#All],2,0)</f>
        <v>44.22</v>
      </c>
      <c r="D1870" s="27">
        <f>VLOOKUP(A1870,Table7[#All],3,0)</f>
        <v>4.1900000000000004</v>
      </c>
      <c r="E1870" s="27" t="str">
        <f>VLOOKUP(A1870,Table7[#All],4,0)</f>
        <v>No</v>
      </c>
      <c r="F1870" s="27" t="str">
        <f>VLOOKUP(A1870,Table7[#All],5,0)</f>
        <v>No</v>
      </c>
      <c r="G1870" s="27" t="str">
        <f>VLOOKUP(A1870,Table7[#All],6,0)</f>
        <v>No</v>
      </c>
      <c r="H1870" s="27">
        <f>VLOOKUP(A1870,'Medical Examination'!A1869:M4204,11,0)</f>
        <v>1</v>
      </c>
      <c r="I1870" s="27" t="str">
        <f>VLOOKUP(A1870,'Medical Examination'!A1869:M4204,10,0)</f>
        <v>No</v>
      </c>
      <c r="J1870" s="27" t="str">
        <f>VLOOKUP(A1870,'Medical Examination'!A1869:M4204,12,0)</f>
        <v>Obesity</v>
      </c>
      <c r="K1870" s="27" t="str">
        <f>VLOOKUP(A1870,'Medical Examination'!A1869:M4204,13,0)</f>
        <v>Normal</v>
      </c>
      <c r="L1870" s="27" t="str">
        <f>VLOOKUP(A1870,'Hospitalisation Details'!$A$1:$R$2344,17,0)</f>
        <v>18-Jun-1992</v>
      </c>
      <c r="M1870" s="28">
        <f>VLOOKUP(A1870,'Hospitalisation Details'!$A$1:$R$2344,6,0)</f>
        <v>4266.17</v>
      </c>
      <c r="N1870" s="27" t="str">
        <f>VLOOKUP(A1870,'Hospitalisation Details'!$A$1:$R$2344,14,0)</f>
        <v>tier - 3</v>
      </c>
      <c r="O1870" s="27" t="str">
        <f>VLOOKUP(A1870,'Hospitalisation Details'!$A$1:$R$2344,15,0)</f>
        <v>tier - 2</v>
      </c>
      <c r="P1870" s="27" t="str">
        <f>VLOOKUP(A1870,'Hospitalisation Details'!$A$1:$R$2344,16,0)</f>
        <v>R1013</v>
      </c>
      <c r="Q1870" s="38">
        <f>VLOOKUP(A1870,'Hospitalisation Details'!$A$1:$R$2344,18,0)</f>
        <v>30.970568104038328</v>
      </c>
    </row>
    <row r="1871" spans="1:17" x14ac:dyDescent="0.25">
      <c r="A1871" s="27" t="s">
        <v>3740</v>
      </c>
      <c r="B1871" s="27" t="str">
        <f>VLOOKUP(A1871,'Customer Name'!A1870:E4205,4,0)</f>
        <v>Dane</v>
      </c>
      <c r="C1871" s="27">
        <f>VLOOKUP(A1871,Table7[#All],2,0)</f>
        <v>15.46</v>
      </c>
      <c r="D1871" s="27">
        <f>VLOOKUP(A1871,Table7[#All],3,0)</f>
        <v>4.99</v>
      </c>
      <c r="E1871" s="27" t="str">
        <f>VLOOKUP(A1871,Table7[#All],4,0)</f>
        <v>yes</v>
      </c>
      <c r="F1871" s="27" t="str">
        <f>VLOOKUP(A1871,Table7[#All],5,0)</f>
        <v>No</v>
      </c>
      <c r="G1871" s="27" t="str">
        <f>VLOOKUP(A1871,Table7[#All],6,0)</f>
        <v>Yes</v>
      </c>
      <c r="H1871" s="27">
        <f>VLOOKUP(A1871,'Medical Examination'!A1870:M4205,11,0)</f>
        <v>1</v>
      </c>
      <c r="I1871" s="27" t="str">
        <f>VLOOKUP(A1871,'Medical Examination'!A1870:M4205,10,0)</f>
        <v>No</v>
      </c>
      <c r="J1871" s="27" t="str">
        <f>VLOOKUP(A1871,'Medical Examination'!A1870:M4205,12,0)</f>
        <v>Underweight</v>
      </c>
      <c r="K1871" s="27" t="str">
        <f>VLOOKUP(A1871,'Medical Examination'!A1870:M4205,13,0)</f>
        <v>Normal</v>
      </c>
      <c r="L1871" s="27" t="str">
        <f>VLOOKUP(A1871,'Hospitalisation Details'!$A$1:$R$2344,17,0)</f>
        <v>20-Nov-1983</v>
      </c>
      <c r="M1871" s="28">
        <f>VLOOKUP(A1871,'Hospitalisation Details'!$A$1:$R$2344,6,0)</f>
        <v>4265.01</v>
      </c>
      <c r="N1871" s="27" t="str">
        <f>VLOOKUP(A1871,'Hospitalisation Details'!$A$1:$R$2344,14,0)</f>
        <v>tier - 2</v>
      </c>
      <c r="O1871" s="27" t="str">
        <f>VLOOKUP(A1871,'Hospitalisation Details'!$A$1:$R$2344,15,0)</f>
        <v>tier - 1</v>
      </c>
      <c r="P1871" s="27" t="str">
        <f>VLOOKUP(A1871,'Hospitalisation Details'!$A$1:$R$2344,16,0)</f>
        <v>R1012</v>
      </c>
      <c r="Q1871" s="38">
        <f>VLOOKUP(A1871,'Hospitalisation Details'!$A$1:$R$2344,18,0)</f>
        <v>39.548914858096829</v>
      </c>
    </row>
    <row r="1872" spans="1:17" x14ac:dyDescent="0.25">
      <c r="A1872" s="27" t="s">
        <v>3742</v>
      </c>
      <c r="B1872" s="27" t="str">
        <f>VLOOKUP(A1872,'Customer Name'!A1871:E4206,4,0)</f>
        <v>Dougie J</v>
      </c>
      <c r="C1872" s="27">
        <f>VLOOKUP(A1872,Table7[#All],2,0)</f>
        <v>30.3</v>
      </c>
      <c r="D1872" s="27">
        <f>VLOOKUP(A1872,Table7[#All],3,0)</f>
        <v>4.7699999999999996</v>
      </c>
      <c r="E1872" s="27" t="str">
        <f>VLOOKUP(A1872,Table7[#All],4,0)</f>
        <v>yes</v>
      </c>
      <c r="F1872" s="27" t="str">
        <f>VLOOKUP(A1872,Table7[#All],5,0)</f>
        <v>No</v>
      </c>
      <c r="G1872" s="27" t="str">
        <f>VLOOKUP(A1872,Table7[#All],6,0)</f>
        <v>No</v>
      </c>
      <c r="H1872" s="27">
        <f>VLOOKUP(A1872,'Medical Examination'!A1871:M4206,11,0)</f>
        <v>1</v>
      </c>
      <c r="I1872" s="27" t="str">
        <f>VLOOKUP(A1872,'Medical Examination'!A1871:M4206,10,0)</f>
        <v>No</v>
      </c>
      <c r="J1872" s="27" t="str">
        <f>VLOOKUP(A1872,'Medical Examination'!A1871:M4206,12,0)</f>
        <v>Obesity</v>
      </c>
      <c r="K1872" s="27" t="str">
        <f>VLOOKUP(A1872,'Medical Examination'!A1871:M4206,13,0)</f>
        <v>Normal</v>
      </c>
      <c r="L1872" s="27" t="str">
        <f>VLOOKUP(A1872,'Hospitalisation Details'!$A$1:$R$2344,17,0)</f>
        <v>14-Oct-1995</v>
      </c>
      <c r="M1872" s="28">
        <f>VLOOKUP(A1872,'Hospitalisation Details'!$A$1:$R$2344,6,0)</f>
        <v>4260.74</v>
      </c>
      <c r="N1872" s="27" t="str">
        <f>VLOOKUP(A1872,'Hospitalisation Details'!$A$1:$R$2344,14,0)</f>
        <v>tier - 3</v>
      </c>
      <c r="O1872" s="27" t="str">
        <f>VLOOKUP(A1872,'Hospitalisation Details'!$A$1:$R$2344,15,0)</f>
        <v>tier - 2</v>
      </c>
      <c r="P1872" s="27" t="str">
        <f>VLOOKUP(A1872,'Hospitalisation Details'!$A$1:$R$2344,16,0)</f>
        <v>R1011</v>
      </c>
      <c r="Q1872" s="38">
        <f>VLOOKUP(A1872,'Hospitalisation Details'!$A$1:$R$2344,18,0)</f>
        <v>27.650207703927492</v>
      </c>
    </row>
    <row r="1873" spans="1:17" x14ac:dyDescent="0.25">
      <c r="A1873" s="27" t="s">
        <v>3744</v>
      </c>
      <c r="B1873" s="27" t="str">
        <f>VLOOKUP(A1873,'Customer Name'!A1872:E4207,4,0)</f>
        <v>Jeremiah H</v>
      </c>
      <c r="C1873" s="27">
        <f>VLOOKUP(A1873,Table7[#All],2,0)</f>
        <v>16.670000000000002</v>
      </c>
      <c r="D1873" s="27">
        <f>VLOOKUP(A1873,Table7[#All],3,0)</f>
        <v>5.46</v>
      </c>
      <c r="E1873" s="27" t="str">
        <f>VLOOKUP(A1873,Table7[#All],4,0)</f>
        <v>No</v>
      </c>
      <c r="F1873" s="27" t="str">
        <f>VLOOKUP(A1873,Table7[#All],5,0)</f>
        <v>No</v>
      </c>
      <c r="G1873" s="27" t="str">
        <f>VLOOKUP(A1873,Table7[#All],6,0)</f>
        <v>No</v>
      </c>
      <c r="H1873" s="27">
        <f>VLOOKUP(A1873,'Medical Examination'!A1872:M4207,11,0)</f>
        <v>0</v>
      </c>
      <c r="I1873" s="27" t="str">
        <f>VLOOKUP(A1873,'Medical Examination'!A1872:M4207,10,0)</f>
        <v>No</v>
      </c>
      <c r="J1873" s="27" t="str">
        <f>VLOOKUP(A1873,'Medical Examination'!A1872:M4207,12,0)</f>
        <v>Underweight</v>
      </c>
      <c r="K1873" s="27" t="str">
        <f>VLOOKUP(A1873,'Medical Examination'!A1872:M4207,13,0)</f>
        <v>Normal</v>
      </c>
      <c r="L1873" s="27" t="str">
        <f>VLOOKUP(A1873,'Hospitalisation Details'!$A$1:$R$2344,17,0)</f>
        <v>16-Jun-1982</v>
      </c>
      <c r="M1873" s="28">
        <f>VLOOKUP(A1873,'Hospitalisation Details'!$A$1:$R$2344,6,0)</f>
        <v>4250.24</v>
      </c>
      <c r="N1873" s="27" t="str">
        <f>VLOOKUP(A1873,'Hospitalisation Details'!$A$1:$R$2344,14,0)</f>
        <v>tier - 2</v>
      </c>
      <c r="O1873" s="27" t="str">
        <f>VLOOKUP(A1873,'Hospitalisation Details'!$A$1:$R$2344,15,0)</f>
        <v>tier - 3</v>
      </c>
      <c r="P1873" s="27" t="str">
        <f>VLOOKUP(A1873,'Hospitalisation Details'!$A$1:$R$2344,16,0)</f>
        <v>R1013</v>
      </c>
      <c r="Q1873" s="38">
        <f>VLOOKUP(A1873,'Hospitalisation Details'!$A$1:$R$2344,18,0)</f>
        <v>40.978748370273792</v>
      </c>
    </row>
    <row r="1874" spans="1:17" x14ac:dyDescent="0.25">
      <c r="A1874" s="27" t="s">
        <v>3746</v>
      </c>
      <c r="B1874" s="27" t="str">
        <f>VLOOKUP(A1874,'Customer Name'!A1873:E4208,4,0)</f>
        <v>Ashley J.</v>
      </c>
      <c r="C1874" s="27">
        <f>VLOOKUP(A1874,Table7[#All],2,0)</f>
        <v>28.594999999999999</v>
      </c>
      <c r="D1874" s="27">
        <f>VLOOKUP(A1874,Table7[#All],3,0)</f>
        <v>5.43</v>
      </c>
      <c r="E1874" s="27" t="str">
        <f>VLOOKUP(A1874,Table7[#All],4,0)</f>
        <v>No</v>
      </c>
      <c r="F1874" s="27" t="str">
        <f>VLOOKUP(A1874,Table7[#All],5,0)</f>
        <v>No</v>
      </c>
      <c r="G1874" s="27" t="str">
        <f>VLOOKUP(A1874,Table7[#All],6,0)</f>
        <v>No</v>
      </c>
      <c r="H1874" s="27">
        <f>VLOOKUP(A1874,'Medical Examination'!A1873:M4208,11,0)</f>
        <v>0</v>
      </c>
      <c r="I1874" s="27" t="str">
        <f>VLOOKUP(A1874,'Medical Examination'!A1873:M4208,10,0)</f>
        <v>No</v>
      </c>
      <c r="J1874" s="27" t="str">
        <f>VLOOKUP(A1874,'Medical Examination'!A1873:M4208,12,0)</f>
        <v>Overweight</v>
      </c>
      <c r="K1874" s="27" t="str">
        <f>VLOOKUP(A1874,'Medical Examination'!A1873:M4208,13,0)</f>
        <v>Normal</v>
      </c>
      <c r="L1874" s="27" t="str">
        <f>VLOOKUP(A1874,'Hospitalisation Details'!$A$1:$R$2344,17,0)</f>
        <v>1-Dec-1991</v>
      </c>
      <c r="M1874" s="28">
        <f>VLOOKUP(A1874,'Hospitalisation Details'!$A$1:$R$2344,6,0)</f>
        <v>4243.59</v>
      </c>
      <c r="N1874" s="27" t="str">
        <f>VLOOKUP(A1874,'Hospitalisation Details'!$A$1:$R$2344,14,0)</f>
        <v>tier - 3</v>
      </c>
      <c r="O1874" s="27" t="str">
        <f>VLOOKUP(A1874,'Hospitalisation Details'!$A$1:$R$2344,15,0)</f>
        <v>tier - 1</v>
      </c>
      <c r="P1874" s="27" t="str">
        <f>VLOOKUP(A1874,'Hospitalisation Details'!$A$1:$R$2344,16,0)</f>
        <v>R1012</v>
      </c>
      <c r="Q1874" s="38">
        <f>VLOOKUP(A1874,'Hospitalisation Details'!$A$1:$R$2344,18,0)</f>
        <v>31.518792001991205</v>
      </c>
    </row>
    <row r="1875" spans="1:17" x14ac:dyDescent="0.25">
      <c r="A1875" s="27" t="s">
        <v>3748</v>
      </c>
      <c r="B1875" s="27" t="str">
        <f>VLOOKUP(A1875,'Customer Name'!A1874:E4209,4,0)</f>
        <v>Turner J.</v>
      </c>
      <c r="C1875" s="27">
        <f>VLOOKUP(A1875,Table7[#All],2,0)</f>
        <v>25.934999999999999</v>
      </c>
      <c r="D1875" s="27">
        <f>VLOOKUP(A1875,Table7[#All],3,0)</f>
        <v>4.29</v>
      </c>
      <c r="E1875" s="27" t="str">
        <f>VLOOKUP(A1875,Table7[#All],4,0)</f>
        <v>No</v>
      </c>
      <c r="F1875" s="27" t="str">
        <f>VLOOKUP(A1875,Table7[#All],5,0)</f>
        <v>No</v>
      </c>
      <c r="G1875" s="27" t="str">
        <f>VLOOKUP(A1875,Table7[#All],6,0)</f>
        <v>No</v>
      </c>
      <c r="H1875" s="27">
        <f>VLOOKUP(A1875,'Medical Examination'!A1874:M4209,11,0)</f>
        <v>0</v>
      </c>
      <c r="I1875" s="27" t="str">
        <f>VLOOKUP(A1875,'Medical Examination'!A1874:M4209,10,0)</f>
        <v>No</v>
      </c>
      <c r="J1875" s="27" t="str">
        <f>VLOOKUP(A1875,'Medical Examination'!A1874:M4209,12,0)</f>
        <v>Overweight</v>
      </c>
      <c r="K1875" s="27" t="str">
        <f>VLOOKUP(A1875,'Medical Examination'!A1874:M4209,13,0)</f>
        <v>Normal</v>
      </c>
      <c r="L1875" s="27" t="str">
        <f>VLOOKUP(A1875,'Hospitalisation Details'!$A$1:$R$2344,17,0)</f>
        <v>3-Nov-1991</v>
      </c>
      <c r="M1875" s="28">
        <f>VLOOKUP(A1875,'Hospitalisation Details'!$A$1:$R$2344,6,0)</f>
        <v>4239.8900000000003</v>
      </c>
      <c r="N1875" s="27" t="str">
        <f>VLOOKUP(A1875,'Hospitalisation Details'!$A$1:$R$2344,14,0)</f>
        <v>tier - 2</v>
      </c>
      <c r="O1875" s="27" t="str">
        <f>VLOOKUP(A1875,'Hospitalisation Details'!$A$1:$R$2344,15,0)</f>
        <v>tier - 2</v>
      </c>
      <c r="P1875" s="27" t="str">
        <f>VLOOKUP(A1875,'Hospitalisation Details'!$A$1:$R$2344,16,0)</f>
        <v>R1012</v>
      </c>
      <c r="Q1875" s="38">
        <f>VLOOKUP(A1875,'Hospitalisation Details'!$A$1:$R$2344,18,0)</f>
        <v>31.595453414087778</v>
      </c>
    </row>
    <row r="1876" spans="1:17" x14ac:dyDescent="0.25">
      <c r="A1876" s="27" t="s">
        <v>3750</v>
      </c>
      <c r="B1876" s="27" t="str">
        <f>VLOOKUP(A1876,'Customer Name'!A1875:E4210,4,0)</f>
        <v>Roger</v>
      </c>
      <c r="C1876" s="27">
        <f>VLOOKUP(A1876,Table7[#All],2,0)</f>
        <v>27.645</v>
      </c>
      <c r="D1876" s="27">
        <f>VLOOKUP(A1876,Table7[#All],3,0)</f>
        <v>5.25</v>
      </c>
      <c r="E1876" s="27" t="str">
        <f>VLOOKUP(A1876,Table7[#All],4,0)</f>
        <v>No</v>
      </c>
      <c r="F1876" s="27" t="str">
        <f>VLOOKUP(A1876,Table7[#All],5,0)</f>
        <v>No</v>
      </c>
      <c r="G1876" s="27" t="str">
        <f>VLOOKUP(A1876,Table7[#All],6,0)</f>
        <v>No</v>
      </c>
      <c r="H1876" s="27">
        <f>VLOOKUP(A1876,'Medical Examination'!A1875:M4210,11,0)</f>
        <v>1</v>
      </c>
      <c r="I1876" s="27" t="str">
        <f>VLOOKUP(A1876,'Medical Examination'!A1875:M4210,10,0)</f>
        <v>No</v>
      </c>
      <c r="J1876" s="27" t="str">
        <f>VLOOKUP(A1876,'Medical Examination'!A1875:M4210,12,0)</f>
        <v>Overweight</v>
      </c>
      <c r="K1876" s="27" t="str">
        <f>VLOOKUP(A1876,'Medical Examination'!A1875:M4210,13,0)</f>
        <v>Normal</v>
      </c>
      <c r="L1876" s="27" t="str">
        <f>VLOOKUP(A1876,'Hospitalisation Details'!$A$1:$R$2344,17,0)</f>
        <v>27-Jun-1992</v>
      </c>
      <c r="M1876" s="28">
        <f>VLOOKUP(A1876,'Hospitalisation Details'!$A$1:$R$2344,6,0)</f>
        <v>4237.13</v>
      </c>
      <c r="N1876" s="27" t="str">
        <f>VLOOKUP(A1876,'Hospitalisation Details'!$A$1:$R$2344,14,0)</f>
        <v>tier - 3</v>
      </c>
      <c r="O1876" s="27" t="str">
        <f>VLOOKUP(A1876,'Hospitalisation Details'!$A$1:$R$2344,15,0)</f>
        <v>tier - 1</v>
      </c>
      <c r="P1876" s="27" t="str">
        <f>VLOOKUP(A1876,'Hospitalisation Details'!$A$1:$R$2344,16,0)</f>
        <v>R1016</v>
      </c>
      <c r="Q1876" s="38">
        <f>VLOOKUP(A1876,'Hospitalisation Details'!$A$1:$R$2344,18,0)</f>
        <v>30.945927446954141</v>
      </c>
    </row>
    <row r="1877" spans="1:17" x14ac:dyDescent="0.25">
      <c r="A1877" s="27" t="s">
        <v>3752</v>
      </c>
      <c r="B1877" s="27" t="str">
        <f>VLOOKUP(A1877,'Customer Name'!A1876:E4211,4,0)</f>
        <v>Pamela</v>
      </c>
      <c r="C1877" s="27">
        <f>VLOOKUP(A1877,Table7[#All],2,0)</f>
        <v>30.1</v>
      </c>
      <c r="D1877" s="27">
        <f>VLOOKUP(A1877,Table7[#All],3,0)</f>
        <v>4.04</v>
      </c>
      <c r="E1877" s="27" t="str">
        <f>VLOOKUP(A1877,Table7[#All],4,0)</f>
        <v>No</v>
      </c>
      <c r="F1877" s="27" t="str">
        <f>VLOOKUP(A1877,Table7[#All],5,0)</f>
        <v>No</v>
      </c>
      <c r="G1877" s="27" t="str">
        <f>VLOOKUP(A1877,Table7[#All],6,0)</f>
        <v>No</v>
      </c>
      <c r="H1877" s="27">
        <f>VLOOKUP(A1877,'Medical Examination'!A1876:M4211,11,0)</f>
        <v>1</v>
      </c>
      <c r="I1877" s="27" t="str">
        <f>VLOOKUP(A1877,'Medical Examination'!A1876:M4211,10,0)</f>
        <v>No</v>
      </c>
      <c r="J1877" s="27" t="str">
        <f>VLOOKUP(A1877,'Medical Examination'!A1876:M4211,12,0)</f>
        <v>Obesity</v>
      </c>
      <c r="K1877" s="27" t="str">
        <f>VLOOKUP(A1877,'Medical Examination'!A1876:M4211,13,0)</f>
        <v>Normal</v>
      </c>
      <c r="L1877" s="27" t="str">
        <f>VLOOKUP(A1877,'Hospitalisation Details'!$A$1:$R$2344,17,0)</f>
        <v>14-Dec-1998</v>
      </c>
      <c r="M1877" s="28">
        <f>VLOOKUP(A1877,'Hospitalisation Details'!$A$1:$R$2344,6,0)</f>
        <v>4234.93</v>
      </c>
      <c r="N1877" s="27" t="str">
        <f>VLOOKUP(A1877,'Hospitalisation Details'!$A$1:$R$2344,14,0)</f>
        <v>tier - 2</v>
      </c>
      <c r="O1877" s="27" t="str">
        <f>VLOOKUP(A1877,'Hospitalisation Details'!$A$1:$R$2344,15,0)</f>
        <v>tier - 1</v>
      </c>
      <c r="P1877" s="27" t="str">
        <f>VLOOKUP(A1877,'Hospitalisation Details'!$A$1:$R$2344,16,0)</f>
        <v>R1011</v>
      </c>
      <c r="Q1877" s="38">
        <f>VLOOKUP(A1877,'Hospitalisation Details'!$A$1:$R$2344,18,0)</f>
        <v>24.483150800336983</v>
      </c>
    </row>
    <row r="1878" spans="1:17" x14ac:dyDescent="0.25">
      <c r="A1878" s="27" t="s">
        <v>3754</v>
      </c>
      <c r="B1878" s="27" t="str">
        <f>VLOOKUP(A1878,'Customer Name'!A1877:E4212,4,0)</f>
        <v>Allison M.</v>
      </c>
      <c r="C1878" s="27">
        <f>VLOOKUP(A1878,Table7[#All],2,0)</f>
        <v>26.79</v>
      </c>
      <c r="D1878" s="27">
        <f>VLOOKUP(A1878,Table7[#All],3,0)</f>
        <v>5</v>
      </c>
      <c r="E1878" s="27" t="str">
        <f>VLOOKUP(A1878,Table7[#All],4,0)</f>
        <v>yes</v>
      </c>
      <c r="F1878" s="27" t="str">
        <f>VLOOKUP(A1878,Table7[#All],5,0)</f>
        <v>No</v>
      </c>
      <c r="G1878" s="27" t="str">
        <f>VLOOKUP(A1878,Table7[#All],6,0)</f>
        <v>Yes</v>
      </c>
      <c r="H1878" s="27">
        <f>VLOOKUP(A1878,'Medical Examination'!A1877:M4212,11,0)</f>
        <v>1</v>
      </c>
      <c r="I1878" s="27" t="str">
        <f>VLOOKUP(A1878,'Medical Examination'!A1877:M4212,10,0)</f>
        <v>No</v>
      </c>
      <c r="J1878" s="27" t="str">
        <f>VLOOKUP(A1878,'Medical Examination'!A1877:M4212,12,0)</f>
        <v>Overweight</v>
      </c>
      <c r="K1878" s="27" t="str">
        <f>VLOOKUP(A1878,'Medical Examination'!A1877:M4212,13,0)</f>
        <v>Normal</v>
      </c>
      <c r="L1878" s="27" t="str">
        <f>VLOOKUP(A1878,'Hospitalisation Details'!$A$1:$R$2344,17,0)</f>
        <v>6-Sep-1997</v>
      </c>
      <c r="M1878" s="28">
        <f>VLOOKUP(A1878,'Hospitalisation Details'!$A$1:$R$2344,6,0)</f>
        <v>4189.1099999999997</v>
      </c>
      <c r="N1878" s="27" t="str">
        <f>VLOOKUP(A1878,'Hospitalisation Details'!$A$1:$R$2344,14,0)</f>
        <v>tier - 2</v>
      </c>
      <c r="O1878" s="27" t="str">
        <f>VLOOKUP(A1878,'Hospitalisation Details'!$A$1:$R$2344,15,0)</f>
        <v>tier - 2</v>
      </c>
      <c r="P1878" s="27" t="str">
        <f>VLOOKUP(A1878,'Hospitalisation Details'!$A$1:$R$2344,16,0)</f>
        <v>R1012</v>
      </c>
      <c r="Q1878" s="38">
        <f>VLOOKUP(A1878,'Hospitalisation Details'!$A$1:$R$2344,18,0)</f>
        <v>25.754183145725584</v>
      </c>
    </row>
    <row r="1879" spans="1:17" x14ac:dyDescent="0.25">
      <c r="A1879" s="27" t="s">
        <v>3756</v>
      </c>
      <c r="B1879" s="27" t="str">
        <f>VLOOKUP(A1879,'Customer Name'!A1878:E4213,4,0)</f>
        <v>.  Katherine H.</v>
      </c>
      <c r="C1879" s="27">
        <f>VLOOKUP(A1879,Table7[#All],2,0)</f>
        <v>27.1</v>
      </c>
      <c r="D1879" s="27">
        <f>VLOOKUP(A1879,Table7[#All],3,0)</f>
        <v>4.01</v>
      </c>
      <c r="E1879" s="27" t="str">
        <f>VLOOKUP(A1879,Table7[#All],4,0)</f>
        <v>yes</v>
      </c>
      <c r="F1879" s="27" t="str">
        <f>VLOOKUP(A1879,Table7[#All],5,0)</f>
        <v>No</v>
      </c>
      <c r="G1879" s="27" t="str">
        <f>VLOOKUP(A1879,Table7[#All],6,0)</f>
        <v>No</v>
      </c>
      <c r="H1879" s="27">
        <f>VLOOKUP(A1879,'Medical Examination'!A1878:M4213,11,0)</f>
        <v>1</v>
      </c>
      <c r="I1879" s="27" t="str">
        <f>VLOOKUP(A1879,'Medical Examination'!A1878:M4213,10,0)</f>
        <v>No</v>
      </c>
      <c r="J1879" s="27" t="str">
        <f>VLOOKUP(A1879,'Medical Examination'!A1878:M4213,12,0)</f>
        <v>Overweight</v>
      </c>
      <c r="K1879" s="27" t="str">
        <f>VLOOKUP(A1879,'Medical Examination'!A1878:M4213,13,0)</f>
        <v>Normal</v>
      </c>
      <c r="L1879" s="27" t="str">
        <f>VLOOKUP(A1879,'Hospitalisation Details'!$A$1:$R$2344,17,0)</f>
        <v>3-Oct-1995</v>
      </c>
      <c r="M1879" s="28">
        <f>VLOOKUP(A1879,'Hospitalisation Details'!$A$1:$R$2344,6,0)</f>
        <v>4188.7299999999996</v>
      </c>
      <c r="N1879" s="27" t="str">
        <f>VLOOKUP(A1879,'Hospitalisation Details'!$A$1:$R$2344,14,0)</f>
        <v>tier - 2</v>
      </c>
      <c r="O1879" s="27" t="str">
        <f>VLOOKUP(A1879,'Hospitalisation Details'!$A$1:$R$2344,15,0)</f>
        <v>tier - 2</v>
      </c>
      <c r="P1879" s="27" t="str">
        <f>VLOOKUP(A1879,'Hospitalisation Details'!$A$1:$R$2344,16,0)</f>
        <v>R1025</v>
      </c>
      <c r="Q1879" s="38">
        <f>VLOOKUP(A1879,'Hospitalisation Details'!$A$1:$R$2344,18,0)</f>
        <v>27.680324773413897</v>
      </c>
    </row>
    <row r="1880" spans="1:17" x14ac:dyDescent="0.25">
      <c r="A1880" s="27" t="s">
        <v>3758</v>
      </c>
      <c r="B1880" s="27" t="str">
        <f>VLOOKUP(A1880,'Customer Name'!A1879:E4214,4,0)</f>
        <v>Robin</v>
      </c>
      <c r="C1880" s="27">
        <f>VLOOKUP(A1880,Table7[#All],2,0)</f>
        <v>24.31</v>
      </c>
      <c r="D1880" s="27">
        <f>VLOOKUP(A1880,Table7[#All],3,0)</f>
        <v>5.4</v>
      </c>
      <c r="E1880" s="27" t="str">
        <f>VLOOKUP(A1880,Table7[#All],4,0)</f>
        <v>No</v>
      </c>
      <c r="F1880" s="27" t="str">
        <f>VLOOKUP(A1880,Table7[#All],5,0)</f>
        <v>No</v>
      </c>
      <c r="G1880" s="27" t="str">
        <f>VLOOKUP(A1880,Table7[#All],6,0)</f>
        <v>No</v>
      </c>
      <c r="H1880" s="27">
        <f>VLOOKUP(A1880,'Medical Examination'!A1879:M4214,11,0)</f>
        <v>0</v>
      </c>
      <c r="I1880" s="27" t="str">
        <f>VLOOKUP(A1880,'Medical Examination'!A1879:M4214,10,0)</f>
        <v>No</v>
      </c>
      <c r="J1880" s="27" t="str">
        <f>VLOOKUP(A1880,'Medical Examination'!A1879:M4214,12,0)</f>
        <v>Normal Weight</v>
      </c>
      <c r="K1880" s="27" t="str">
        <f>VLOOKUP(A1880,'Medical Examination'!A1879:M4214,13,0)</f>
        <v>Normal</v>
      </c>
      <c r="L1880" s="27" t="str">
        <f>VLOOKUP(A1880,'Hospitalisation Details'!$A$1:$R$2344,17,0)</f>
        <v>25-Jun-1989</v>
      </c>
      <c r="M1880" s="28">
        <f>VLOOKUP(A1880,'Hospitalisation Details'!$A$1:$R$2344,6,0)</f>
        <v>4185.1000000000004</v>
      </c>
      <c r="N1880" s="27" t="str">
        <f>VLOOKUP(A1880,'Hospitalisation Details'!$A$1:$R$2344,14,0)</f>
        <v>tier - 2</v>
      </c>
      <c r="O1880" s="27" t="str">
        <f>VLOOKUP(A1880,'Hospitalisation Details'!$A$1:$R$2344,15,0)</f>
        <v>tier - 3</v>
      </c>
      <c r="P1880" s="27" t="str">
        <f>VLOOKUP(A1880,'Hospitalisation Details'!$A$1:$R$2344,16,0)</f>
        <v>R1013</v>
      </c>
      <c r="Q1880" s="38">
        <f>VLOOKUP(A1880,'Hospitalisation Details'!$A$1:$R$2344,18,0)</f>
        <v>33.954079637017912</v>
      </c>
    </row>
    <row r="1881" spans="1:17" x14ac:dyDescent="0.25">
      <c r="A1881" s="27" t="s">
        <v>3760</v>
      </c>
      <c r="B1881" s="27" t="str">
        <f>VLOOKUP(A1881,'Customer Name'!A1880:E4215,4,0)</f>
        <v>Terri</v>
      </c>
      <c r="C1881" s="27">
        <f>VLOOKUP(A1881,Table7[#All],2,0)</f>
        <v>15.53</v>
      </c>
      <c r="D1881" s="27">
        <f>VLOOKUP(A1881,Table7[#All],3,0)</f>
        <v>5.81</v>
      </c>
      <c r="E1881" s="27" t="str">
        <f>VLOOKUP(A1881,Table7[#All],4,0)</f>
        <v>No</v>
      </c>
      <c r="F1881" s="27" t="str">
        <f>VLOOKUP(A1881,Table7[#All],5,0)</f>
        <v>No</v>
      </c>
      <c r="G1881" s="27" t="str">
        <f>VLOOKUP(A1881,Table7[#All],6,0)</f>
        <v>No</v>
      </c>
      <c r="H1881" s="27">
        <f>VLOOKUP(A1881,'Medical Examination'!A1880:M4215,11,0)</f>
        <v>1</v>
      </c>
      <c r="I1881" s="27" t="str">
        <f>VLOOKUP(A1881,'Medical Examination'!A1880:M4215,10,0)</f>
        <v>No</v>
      </c>
      <c r="J1881" s="27" t="str">
        <f>VLOOKUP(A1881,'Medical Examination'!A1880:M4215,12,0)</f>
        <v>Underweight</v>
      </c>
      <c r="K1881" s="27" t="str">
        <f>VLOOKUP(A1881,'Medical Examination'!A1880:M4215,13,0)</f>
        <v>Prediabetes</v>
      </c>
      <c r="L1881" s="27" t="str">
        <f>VLOOKUP(A1881,'Hospitalisation Details'!$A$1:$R$2344,17,0)</f>
        <v>16-Sep-1984</v>
      </c>
      <c r="M1881" s="28">
        <f>VLOOKUP(A1881,'Hospitalisation Details'!$A$1:$R$2344,6,0)</f>
        <v>4163.21</v>
      </c>
      <c r="N1881" s="27" t="str">
        <f>VLOOKUP(A1881,'Hospitalisation Details'!$A$1:$R$2344,14,0)</f>
        <v>tier - 2</v>
      </c>
      <c r="O1881" s="27" t="str">
        <f>VLOOKUP(A1881,'Hospitalisation Details'!$A$1:$R$2344,15,0)</f>
        <v>tier - 2</v>
      </c>
      <c r="P1881" s="27" t="str">
        <f>VLOOKUP(A1881,'Hospitalisation Details'!$A$1:$R$2344,16,0)</f>
        <v>R1012</v>
      </c>
      <c r="Q1881" s="38">
        <f>VLOOKUP(A1881,'Hospitalisation Details'!$A$1:$R$2344,18,0)</f>
        <v>38.724161533196444</v>
      </c>
    </row>
    <row r="1882" spans="1:17" x14ac:dyDescent="0.25">
      <c r="A1882" s="27" t="s">
        <v>3762</v>
      </c>
      <c r="B1882" s="27" t="str">
        <f>VLOOKUP(A1882,'Customer Name'!A1881:E4216,4,0)</f>
        <v>Eddie</v>
      </c>
      <c r="C1882" s="27">
        <f>VLOOKUP(A1882,Table7[#All],2,0)</f>
        <v>30.7</v>
      </c>
      <c r="D1882" s="27">
        <f>VLOOKUP(A1882,Table7[#All],3,0)</f>
        <v>5.82</v>
      </c>
      <c r="E1882" s="27" t="str">
        <f>VLOOKUP(A1882,Table7[#All],4,0)</f>
        <v>No</v>
      </c>
      <c r="F1882" s="27" t="str">
        <f>VLOOKUP(A1882,Table7[#All],5,0)</f>
        <v>No</v>
      </c>
      <c r="G1882" s="27" t="str">
        <f>VLOOKUP(A1882,Table7[#All],6,0)</f>
        <v>No</v>
      </c>
      <c r="H1882" s="27">
        <f>VLOOKUP(A1882,'Medical Examination'!A1881:M4216,11,0)</f>
        <v>1</v>
      </c>
      <c r="I1882" s="27" t="str">
        <f>VLOOKUP(A1882,'Medical Examination'!A1881:M4216,10,0)</f>
        <v>No</v>
      </c>
      <c r="J1882" s="27" t="str">
        <f>VLOOKUP(A1882,'Medical Examination'!A1881:M4216,12,0)</f>
        <v>Obesity</v>
      </c>
      <c r="K1882" s="27" t="str">
        <f>VLOOKUP(A1882,'Medical Examination'!A1881:M4216,13,0)</f>
        <v>Prediabetes</v>
      </c>
      <c r="L1882" s="27" t="str">
        <f>VLOOKUP(A1882,'Hospitalisation Details'!$A$1:$R$2344,17,0)</f>
        <v>26-Nov-1998</v>
      </c>
      <c r="M1882" s="28">
        <f>VLOOKUP(A1882,'Hospitalisation Details'!$A$1:$R$2344,6,0)</f>
        <v>4154.97</v>
      </c>
      <c r="N1882" s="27" t="str">
        <f>VLOOKUP(A1882,'Hospitalisation Details'!$A$1:$R$2344,14,0)</f>
        <v>tier - 2</v>
      </c>
      <c r="O1882" s="27" t="str">
        <f>VLOOKUP(A1882,'Hospitalisation Details'!$A$1:$R$2344,15,0)</f>
        <v>tier - 1</v>
      </c>
      <c r="P1882" s="27" t="str">
        <f>VLOOKUP(A1882,'Hospitalisation Details'!$A$1:$R$2344,16,0)</f>
        <v>R1012</v>
      </c>
      <c r="Q1882" s="38">
        <f>VLOOKUP(A1882,'Hospitalisation Details'!$A$1:$R$2344,18,0)</f>
        <v>24.532434709351307</v>
      </c>
    </row>
    <row r="1883" spans="1:17" x14ac:dyDescent="0.25">
      <c r="A1883" s="27" t="s">
        <v>3764</v>
      </c>
      <c r="B1883" s="27" t="str">
        <f>VLOOKUP(A1883,'Customer Name'!A1882:E4217,4,0)</f>
        <v>Pamela</v>
      </c>
      <c r="C1883" s="27">
        <f>VLOOKUP(A1883,Table7[#All],2,0)</f>
        <v>33.33</v>
      </c>
      <c r="D1883" s="27">
        <f>VLOOKUP(A1883,Table7[#All],3,0)</f>
        <v>4.82</v>
      </c>
      <c r="E1883" s="27" t="str">
        <f>VLOOKUP(A1883,Table7[#All],4,0)</f>
        <v>No</v>
      </c>
      <c r="F1883" s="27" t="str">
        <f>VLOOKUP(A1883,Table7[#All],5,0)</f>
        <v>No</v>
      </c>
      <c r="G1883" s="27" t="str">
        <f>VLOOKUP(A1883,Table7[#All],6,0)</f>
        <v>No</v>
      </c>
      <c r="H1883" s="27">
        <f>VLOOKUP(A1883,'Medical Examination'!A1882:M4217,11,0)</f>
        <v>1</v>
      </c>
      <c r="I1883" s="27" t="str">
        <f>VLOOKUP(A1883,'Medical Examination'!A1882:M4217,10,0)</f>
        <v>No</v>
      </c>
      <c r="J1883" s="27" t="str">
        <f>VLOOKUP(A1883,'Medical Examination'!A1882:M4217,12,0)</f>
        <v>Obesity</v>
      </c>
      <c r="K1883" s="27" t="str">
        <f>VLOOKUP(A1883,'Medical Examination'!A1882:M4217,13,0)</f>
        <v>Normal</v>
      </c>
      <c r="L1883" s="27" t="str">
        <f>VLOOKUP(A1883,'Hospitalisation Details'!$A$1:$R$2344,17,0)</f>
        <v>4-Aug-1992</v>
      </c>
      <c r="M1883" s="28">
        <f>VLOOKUP(A1883,'Hospitalisation Details'!$A$1:$R$2344,6,0)</f>
        <v>4151.03</v>
      </c>
      <c r="N1883" s="27" t="str">
        <f>VLOOKUP(A1883,'Hospitalisation Details'!$A$1:$R$2344,14,0)</f>
        <v>tier - 2</v>
      </c>
      <c r="O1883" s="27" t="str">
        <f>VLOOKUP(A1883,'Hospitalisation Details'!$A$1:$R$2344,15,0)</f>
        <v>tier - 2</v>
      </c>
      <c r="P1883" s="27" t="str">
        <f>VLOOKUP(A1883,'Hospitalisation Details'!$A$1:$R$2344,16,0)</f>
        <v>R1013</v>
      </c>
      <c r="Q1883" s="38">
        <f>VLOOKUP(A1883,'Hospitalisation Details'!$A$1:$R$2344,18,0)</f>
        <v>30.84188911704312</v>
      </c>
    </row>
    <row r="1884" spans="1:17" x14ac:dyDescent="0.25">
      <c r="A1884" s="27" t="s">
        <v>3766</v>
      </c>
      <c r="B1884" s="27" t="str">
        <f>VLOOKUP(A1884,'Customer Name'!A1883:E4218,4,0)</f>
        <v>Joyce</v>
      </c>
      <c r="C1884" s="27">
        <f>VLOOKUP(A1884,Table7[#All],2,0)</f>
        <v>32.4</v>
      </c>
      <c r="D1884" s="27">
        <f>VLOOKUP(A1884,Table7[#All],3,0)</f>
        <v>5.08</v>
      </c>
      <c r="E1884" s="27" t="str">
        <f>VLOOKUP(A1884,Table7[#All],4,0)</f>
        <v>No</v>
      </c>
      <c r="F1884" s="27" t="str">
        <f>VLOOKUP(A1884,Table7[#All],5,0)</f>
        <v>No</v>
      </c>
      <c r="G1884" s="27" t="str">
        <f>VLOOKUP(A1884,Table7[#All],6,0)</f>
        <v>No</v>
      </c>
      <c r="H1884" s="27">
        <f>VLOOKUP(A1884,'Medical Examination'!A1883:M4218,11,0)</f>
        <v>1</v>
      </c>
      <c r="I1884" s="27" t="str">
        <f>VLOOKUP(A1884,'Medical Examination'!A1883:M4218,10,0)</f>
        <v>No</v>
      </c>
      <c r="J1884" s="27" t="str">
        <f>VLOOKUP(A1884,'Medical Examination'!A1883:M4218,12,0)</f>
        <v>Obesity</v>
      </c>
      <c r="K1884" s="27" t="str">
        <f>VLOOKUP(A1884,'Medical Examination'!A1883:M4218,13,0)</f>
        <v>Normal</v>
      </c>
      <c r="L1884" s="27" t="str">
        <f>VLOOKUP(A1884,'Hospitalisation Details'!$A$1:$R$2344,17,0)</f>
        <v>28-Jun-1992</v>
      </c>
      <c r="M1884" s="28">
        <f>VLOOKUP(A1884,'Hospitalisation Details'!$A$1:$R$2344,6,0)</f>
        <v>4149.74</v>
      </c>
      <c r="N1884" s="27" t="str">
        <f>VLOOKUP(A1884,'Hospitalisation Details'!$A$1:$R$2344,14,0)</f>
        <v>tier - 2</v>
      </c>
      <c r="O1884" s="27" t="str">
        <f>VLOOKUP(A1884,'Hospitalisation Details'!$A$1:$R$2344,15,0)</f>
        <v>tier - 1</v>
      </c>
      <c r="P1884" s="27" t="str">
        <f>VLOOKUP(A1884,'Hospitalisation Details'!$A$1:$R$2344,16,0)</f>
        <v>R1011</v>
      </c>
      <c r="Q1884" s="38">
        <f>VLOOKUP(A1884,'Hospitalisation Details'!$A$1:$R$2344,18,0)</f>
        <v>30.943189596167009</v>
      </c>
    </row>
    <row r="1885" spans="1:17" x14ac:dyDescent="0.25">
      <c r="A1885" s="27" t="s">
        <v>3768</v>
      </c>
      <c r="B1885" s="27" t="str">
        <f>VLOOKUP(A1885,'Customer Name'!A1884:E4219,4,0)</f>
        <v>Alison W.</v>
      </c>
      <c r="C1885" s="27">
        <f>VLOOKUP(A1885,Table7[#All],2,0)</f>
        <v>27.93</v>
      </c>
      <c r="D1885" s="27">
        <f>VLOOKUP(A1885,Table7[#All],3,0)</f>
        <v>5.59</v>
      </c>
      <c r="E1885" s="27" t="str">
        <f>VLOOKUP(A1885,Table7[#All],4,0)</f>
        <v>No</v>
      </c>
      <c r="F1885" s="27" t="str">
        <f>VLOOKUP(A1885,Table7[#All],5,0)</f>
        <v>No</v>
      </c>
      <c r="G1885" s="27" t="str">
        <f>VLOOKUP(A1885,Table7[#All],6,0)</f>
        <v>No</v>
      </c>
      <c r="H1885" s="27">
        <f>VLOOKUP(A1885,'Medical Examination'!A1884:M4219,11,0)</f>
        <v>1</v>
      </c>
      <c r="I1885" s="27" t="str">
        <f>VLOOKUP(A1885,'Medical Examination'!A1884:M4219,10,0)</f>
        <v>No</v>
      </c>
      <c r="J1885" s="27" t="str">
        <f>VLOOKUP(A1885,'Medical Examination'!A1884:M4219,12,0)</f>
        <v>Overweight</v>
      </c>
      <c r="K1885" s="27" t="str">
        <f>VLOOKUP(A1885,'Medical Examination'!A1884:M4219,13,0)</f>
        <v>Normal</v>
      </c>
      <c r="L1885" s="27" t="str">
        <f>VLOOKUP(A1885,'Hospitalisation Details'!$A$1:$R$2344,17,0)</f>
        <v>18-Jun-1992</v>
      </c>
      <c r="M1885" s="28">
        <f>VLOOKUP(A1885,'Hospitalisation Details'!$A$1:$R$2344,6,0)</f>
        <v>4137.5200000000004</v>
      </c>
      <c r="N1885" s="27" t="str">
        <f>VLOOKUP(A1885,'Hospitalisation Details'!$A$1:$R$2344,14,0)</f>
        <v>tier - 2</v>
      </c>
      <c r="O1885" s="27" t="str">
        <f>VLOOKUP(A1885,'Hospitalisation Details'!$A$1:$R$2344,15,0)</f>
        <v>tier - 3</v>
      </c>
      <c r="P1885" s="27" t="str">
        <f>VLOOKUP(A1885,'Hospitalisation Details'!$A$1:$R$2344,16,0)</f>
        <v>R1024</v>
      </c>
      <c r="Q1885" s="38">
        <f>VLOOKUP(A1885,'Hospitalisation Details'!$A$1:$R$2344,18,0)</f>
        <v>30.970568104038328</v>
      </c>
    </row>
    <row r="1886" spans="1:17" x14ac:dyDescent="0.25">
      <c r="A1886" s="27" t="s">
        <v>3770</v>
      </c>
      <c r="B1886" s="27" t="str">
        <f>VLOOKUP(A1886,'Customer Name'!A1885:E4220,4,0)</f>
        <v>Tammara C</v>
      </c>
      <c r="C1886" s="27">
        <f>VLOOKUP(A1886,Table7[#All],2,0)</f>
        <v>21.754999999999999</v>
      </c>
      <c r="D1886" s="27">
        <f>VLOOKUP(A1886,Table7[#All],3,0)</f>
        <v>5.12</v>
      </c>
      <c r="E1886" s="27" t="str">
        <f>VLOOKUP(A1886,Table7[#All],4,0)</f>
        <v>No</v>
      </c>
      <c r="F1886" s="27" t="str">
        <f>VLOOKUP(A1886,Table7[#All],5,0)</f>
        <v>No</v>
      </c>
      <c r="G1886" s="27" t="str">
        <f>VLOOKUP(A1886,Table7[#All],6,0)</f>
        <v>No</v>
      </c>
      <c r="H1886" s="27">
        <f>VLOOKUP(A1886,'Medical Examination'!A1885:M4220,11,0)</f>
        <v>0</v>
      </c>
      <c r="I1886" s="27" t="str">
        <f>VLOOKUP(A1886,'Medical Examination'!A1885:M4220,10,0)</f>
        <v>No</v>
      </c>
      <c r="J1886" s="27" t="str">
        <f>VLOOKUP(A1886,'Medical Examination'!A1885:M4220,12,0)</f>
        <v>Normal Weight</v>
      </c>
      <c r="K1886" s="27" t="str">
        <f>VLOOKUP(A1886,'Medical Examination'!A1885:M4220,13,0)</f>
        <v>Normal</v>
      </c>
      <c r="L1886" s="27" t="str">
        <f>VLOOKUP(A1886,'Hospitalisation Details'!$A$1:$R$2344,17,0)</f>
        <v>6-Aug-1991</v>
      </c>
      <c r="M1886" s="28">
        <f>VLOOKUP(A1886,'Hospitalisation Details'!$A$1:$R$2344,6,0)</f>
        <v>4134.08</v>
      </c>
      <c r="N1886" s="27" t="str">
        <f>VLOOKUP(A1886,'Hospitalisation Details'!$A$1:$R$2344,14,0)</f>
        <v>tier - 2</v>
      </c>
      <c r="O1886" s="27" t="str">
        <f>VLOOKUP(A1886,'Hospitalisation Details'!$A$1:$R$2344,15,0)</f>
        <v>tier - 1</v>
      </c>
      <c r="P1886" s="27" t="str">
        <f>VLOOKUP(A1886,'Hospitalisation Details'!$A$1:$R$2344,16,0)</f>
        <v>R1012</v>
      </c>
      <c r="Q1886" s="38">
        <f>VLOOKUP(A1886,'Hospitalisation Details'!$A$1:$R$2344,18,0)</f>
        <v>31.839127188251886</v>
      </c>
    </row>
    <row r="1887" spans="1:17" x14ac:dyDescent="0.25">
      <c r="A1887" s="27" t="s">
        <v>3772</v>
      </c>
      <c r="B1887" s="27" t="str">
        <f>VLOOKUP(A1887,'Customer Name'!A1886:E4221,4,0)</f>
        <v>Dorota</v>
      </c>
      <c r="C1887" s="27">
        <f>VLOOKUP(A1887,Table7[#All],2,0)</f>
        <v>25.934999999999999</v>
      </c>
      <c r="D1887" s="27">
        <f>VLOOKUP(A1887,Table7[#All],3,0)</f>
        <v>4.95</v>
      </c>
      <c r="E1887" s="27" t="str">
        <f>VLOOKUP(A1887,Table7[#All],4,0)</f>
        <v>No</v>
      </c>
      <c r="F1887" s="27" t="str">
        <f>VLOOKUP(A1887,Table7[#All],5,0)</f>
        <v>No</v>
      </c>
      <c r="G1887" s="27" t="str">
        <f>VLOOKUP(A1887,Table7[#All],6,0)</f>
        <v>No</v>
      </c>
      <c r="H1887" s="27">
        <f>VLOOKUP(A1887,'Medical Examination'!A1886:M4221,11,0)</f>
        <v>0</v>
      </c>
      <c r="I1887" s="27" t="str">
        <f>VLOOKUP(A1887,'Medical Examination'!A1886:M4221,10,0)</f>
        <v>No</v>
      </c>
      <c r="J1887" s="27" t="str">
        <f>VLOOKUP(A1887,'Medical Examination'!A1886:M4221,12,0)</f>
        <v>Overweight</v>
      </c>
      <c r="K1887" s="27" t="str">
        <f>VLOOKUP(A1887,'Medical Examination'!A1886:M4221,13,0)</f>
        <v>Normal</v>
      </c>
      <c r="L1887" s="27" t="str">
        <f>VLOOKUP(A1887,'Hospitalisation Details'!$A$1:$R$2344,17,0)</f>
        <v>21-Aug-1994</v>
      </c>
      <c r="M1887" s="28">
        <f>VLOOKUP(A1887,'Hospitalisation Details'!$A$1:$R$2344,6,0)</f>
        <v>4133.6400000000003</v>
      </c>
      <c r="N1887" s="27" t="str">
        <f>VLOOKUP(A1887,'Hospitalisation Details'!$A$1:$R$2344,14,0)</f>
        <v>tier - 2</v>
      </c>
      <c r="O1887" s="27" t="str">
        <f>VLOOKUP(A1887,'Hospitalisation Details'!$A$1:$R$2344,15,0)</f>
        <v>tier - 3</v>
      </c>
      <c r="P1887" s="27" t="str">
        <f>VLOOKUP(A1887,'Hospitalisation Details'!$A$1:$R$2344,16,0)</f>
        <v>R1012</v>
      </c>
      <c r="Q1887" s="38">
        <f>VLOOKUP(A1887,'Hospitalisation Details'!$A$1:$R$2344,18,0)</f>
        <v>28.798028657479236</v>
      </c>
    </row>
    <row r="1888" spans="1:17" x14ac:dyDescent="0.25">
      <c r="A1888" s="27" t="s">
        <v>3774</v>
      </c>
      <c r="B1888" s="27" t="str">
        <f>VLOOKUP(A1888,'Customer Name'!A1887:E4222,4,0)</f>
        <v>Jose Norberto Sr.</v>
      </c>
      <c r="C1888" s="27">
        <f>VLOOKUP(A1888,Table7[#All],2,0)</f>
        <v>31.5</v>
      </c>
      <c r="D1888" s="27">
        <f>VLOOKUP(A1888,Table7[#All],3,0)</f>
        <v>6.16</v>
      </c>
      <c r="E1888" s="27" t="str">
        <f>VLOOKUP(A1888,Table7[#All],4,0)</f>
        <v>No</v>
      </c>
      <c r="F1888" s="27" t="str">
        <f>VLOOKUP(A1888,Table7[#All],5,0)</f>
        <v>No</v>
      </c>
      <c r="G1888" s="27" t="str">
        <f>VLOOKUP(A1888,Table7[#All],6,0)</f>
        <v>No</v>
      </c>
      <c r="H1888" s="27">
        <f>VLOOKUP(A1888,'Medical Examination'!A1887:M4222,11,0)</f>
        <v>0</v>
      </c>
      <c r="I1888" s="27" t="str">
        <f>VLOOKUP(A1888,'Medical Examination'!A1887:M4222,10,0)</f>
        <v>No</v>
      </c>
      <c r="J1888" s="27" t="str">
        <f>VLOOKUP(A1888,'Medical Examination'!A1887:M4222,12,0)</f>
        <v>Obesity</v>
      </c>
      <c r="K1888" s="27" t="str">
        <f>VLOOKUP(A1888,'Medical Examination'!A1887:M4222,13,0)</f>
        <v>Prediabetes</v>
      </c>
      <c r="L1888" s="27" t="str">
        <f>VLOOKUP(A1888,'Hospitalisation Details'!$A$1:$R$2344,17,0)</f>
        <v>14-Dec-1990</v>
      </c>
      <c r="M1888" s="28">
        <f>VLOOKUP(A1888,'Hospitalisation Details'!$A$1:$R$2344,6,0)</f>
        <v>4076.5</v>
      </c>
      <c r="N1888" s="27" t="str">
        <f>VLOOKUP(A1888,'Hospitalisation Details'!$A$1:$R$2344,14,0)</f>
        <v>tier - 2</v>
      </c>
      <c r="O1888" s="27" t="str">
        <f>VLOOKUP(A1888,'Hospitalisation Details'!$A$1:$R$2344,15,0)</f>
        <v>tier - 3</v>
      </c>
      <c r="P1888" s="27" t="str">
        <f>VLOOKUP(A1888,'Hospitalisation Details'!$A$1:$R$2344,16,0)</f>
        <v>R1011</v>
      </c>
      <c r="Q1888" s="38">
        <f>VLOOKUP(A1888,'Hospitalisation Details'!$A$1:$R$2344,18,0)</f>
        <v>32.483169592526977</v>
      </c>
    </row>
    <row r="1889" spans="1:17" x14ac:dyDescent="0.25">
      <c r="A1889" s="27" t="s">
        <v>3776</v>
      </c>
      <c r="B1889" s="27" t="str">
        <f>VLOOKUP(A1889,'Customer Name'!A1888:E4223,4,0)</f>
        <v>Peter</v>
      </c>
      <c r="C1889" s="27">
        <f>VLOOKUP(A1889,Table7[#All],2,0)</f>
        <v>30.03</v>
      </c>
      <c r="D1889" s="27">
        <f>VLOOKUP(A1889,Table7[#All],3,0)</f>
        <v>6.41</v>
      </c>
      <c r="E1889" s="27" t="str">
        <f>VLOOKUP(A1889,Table7[#All],4,0)</f>
        <v>No</v>
      </c>
      <c r="F1889" s="27" t="str">
        <f>VLOOKUP(A1889,Table7[#All],5,0)</f>
        <v>No</v>
      </c>
      <c r="G1889" s="27" t="str">
        <f>VLOOKUP(A1889,Table7[#All],6,0)</f>
        <v>No</v>
      </c>
      <c r="H1889" s="27">
        <f>VLOOKUP(A1889,'Medical Examination'!A1888:M4223,11,0)</f>
        <v>0</v>
      </c>
      <c r="I1889" s="27" t="str">
        <f>VLOOKUP(A1889,'Medical Examination'!A1888:M4223,10,0)</f>
        <v>No</v>
      </c>
      <c r="J1889" s="27" t="str">
        <f>VLOOKUP(A1889,'Medical Examination'!A1888:M4223,12,0)</f>
        <v>Obesity</v>
      </c>
      <c r="K1889" s="27" t="str">
        <f>VLOOKUP(A1889,'Medical Examination'!A1888:M4223,13,0)</f>
        <v>Prediabetes</v>
      </c>
      <c r="L1889" s="27" t="str">
        <f>VLOOKUP(A1889,'Hospitalisation Details'!$A$1:$R$2344,17,0)</f>
        <v>1-Dec-1990</v>
      </c>
      <c r="M1889" s="28">
        <f>VLOOKUP(A1889,'Hospitalisation Details'!$A$1:$R$2344,6,0)</f>
        <v>4074.45</v>
      </c>
      <c r="N1889" s="27" t="str">
        <f>VLOOKUP(A1889,'Hospitalisation Details'!$A$1:$R$2344,14,0)</f>
        <v>tier - 3</v>
      </c>
      <c r="O1889" s="27" t="str">
        <f>VLOOKUP(A1889,'Hospitalisation Details'!$A$1:$R$2344,15,0)</f>
        <v>tier - 2</v>
      </c>
      <c r="P1889" s="27" t="str">
        <f>VLOOKUP(A1889,'Hospitalisation Details'!$A$1:$R$2344,16,0)</f>
        <v>R1013</v>
      </c>
      <c r="Q1889" s="38">
        <f>VLOOKUP(A1889,'Hospitalisation Details'!$A$1:$R$2344,18,0)</f>
        <v>32.518763085843126</v>
      </c>
    </row>
    <row r="1890" spans="1:17" x14ac:dyDescent="0.25">
      <c r="A1890" s="27" t="s">
        <v>3778</v>
      </c>
      <c r="B1890" s="27" t="str">
        <f>VLOOKUP(A1890,'Customer Name'!A1889:E4224,4,0)</f>
        <v>Bryant</v>
      </c>
      <c r="C1890" s="27">
        <f>VLOOKUP(A1890,Table7[#All],2,0)</f>
        <v>33.479999999999997</v>
      </c>
      <c r="D1890" s="27">
        <f>VLOOKUP(A1890,Table7[#All],3,0)</f>
        <v>8.94</v>
      </c>
      <c r="E1890" s="27" t="str">
        <f>VLOOKUP(A1890,Table7[#All],4,0)</f>
        <v>No</v>
      </c>
      <c r="F1890" s="27" t="str">
        <f>VLOOKUP(A1890,Table7[#All],5,0)</f>
        <v>No</v>
      </c>
      <c r="G1890" s="27" t="str">
        <f>VLOOKUP(A1890,Table7[#All],6,0)</f>
        <v>No</v>
      </c>
      <c r="H1890" s="27">
        <f>VLOOKUP(A1890,'Medical Examination'!A1889:M4224,11,0)</f>
        <v>0</v>
      </c>
      <c r="I1890" s="27" t="str">
        <f>VLOOKUP(A1890,'Medical Examination'!A1889:M4224,10,0)</f>
        <v>No</v>
      </c>
      <c r="J1890" s="27" t="str">
        <f>VLOOKUP(A1890,'Medical Examination'!A1889:M4224,12,0)</f>
        <v>Obesity</v>
      </c>
      <c r="K1890" s="27" t="str">
        <f>VLOOKUP(A1890,'Medical Examination'!A1889:M4224,13,0)</f>
        <v>Diabetes</v>
      </c>
      <c r="L1890" s="27" t="str">
        <f>VLOOKUP(A1890,'Hospitalisation Details'!$A$1:$R$2344,17,0)</f>
        <v>18-Oct-2002</v>
      </c>
      <c r="M1890" s="28">
        <f>VLOOKUP(A1890,'Hospitalisation Details'!$A$1:$R$2344,6,0)</f>
        <v>4070.51</v>
      </c>
      <c r="N1890" s="27" t="str">
        <f>VLOOKUP(A1890,'Hospitalisation Details'!$A$1:$R$2344,14,0)</f>
        <v>tier - 2</v>
      </c>
      <c r="O1890" s="27" t="str">
        <f>VLOOKUP(A1890,'Hospitalisation Details'!$A$1:$R$2344,15,0)</f>
        <v>tier - 1</v>
      </c>
      <c r="P1890" s="27" t="str">
        <f>VLOOKUP(A1890,'Hospitalisation Details'!$A$1:$R$2344,16,0)</f>
        <v>R1012</v>
      </c>
      <c r="Q1890" s="38">
        <f>VLOOKUP(A1890,'Hospitalisation Details'!$A$1:$R$2344,18,0)</f>
        <v>20.639203484754198</v>
      </c>
    </row>
    <row r="1891" spans="1:17" x14ac:dyDescent="0.25">
      <c r="A1891" s="27" t="s">
        <v>3780</v>
      </c>
      <c r="B1891" s="27" t="str">
        <f>VLOOKUP(A1891,'Customer Name'!A1890:E4225,4,0)</f>
        <v>Christina</v>
      </c>
      <c r="C1891" s="27">
        <f>VLOOKUP(A1891,Table7[#All],2,0)</f>
        <v>16.510000000000002</v>
      </c>
      <c r="D1891" s="27">
        <f>VLOOKUP(A1891,Table7[#All],3,0)</f>
        <v>4.42</v>
      </c>
      <c r="E1891" s="27" t="str">
        <f>VLOOKUP(A1891,Table7[#All],4,0)</f>
        <v>yes</v>
      </c>
      <c r="F1891" s="27" t="str">
        <f>VLOOKUP(A1891,Table7[#All],5,0)</f>
        <v>No</v>
      </c>
      <c r="G1891" s="27" t="str">
        <f>VLOOKUP(A1891,Table7[#All],6,0)</f>
        <v>Yes</v>
      </c>
      <c r="H1891" s="27">
        <f>VLOOKUP(A1891,'Medical Examination'!A1890:M4225,11,0)</f>
        <v>1</v>
      </c>
      <c r="I1891" s="27" t="str">
        <f>VLOOKUP(A1891,'Medical Examination'!A1890:M4225,10,0)</f>
        <v>No</v>
      </c>
      <c r="J1891" s="27" t="str">
        <f>VLOOKUP(A1891,'Medical Examination'!A1890:M4225,12,0)</f>
        <v>Underweight</v>
      </c>
      <c r="K1891" s="27" t="str">
        <f>VLOOKUP(A1891,'Medical Examination'!A1890:M4225,13,0)</f>
        <v>Normal</v>
      </c>
      <c r="L1891" s="27" t="str">
        <f>VLOOKUP(A1891,'Hospitalisation Details'!$A$1:$R$2344,17,0)</f>
        <v>16-Sep-1983</v>
      </c>
      <c r="M1891" s="28">
        <f>VLOOKUP(A1891,'Hospitalisation Details'!$A$1:$R$2344,6,0)</f>
        <v>4070.42</v>
      </c>
      <c r="N1891" s="27" t="str">
        <f>VLOOKUP(A1891,'Hospitalisation Details'!$A$1:$R$2344,14,0)</f>
        <v>tier - 2</v>
      </c>
      <c r="O1891" s="27" t="str">
        <f>VLOOKUP(A1891,'Hospitalisation Details'!$A$1:$R$2344,15,0)</f>
        <v>tier - 1</v>
      </c>
      <c r="P1891" s="27" t="str">
        <f>VLOOKUP(A1891,'Hospitalisation Details'!$A$1:$R$2344,16,0)</f>
        <v>R1013</v>
      </c>
      <c r="Q1891" s="38">
        <f>VLOOKUP(A1891,'Hospitalisation Details'!$A$1:$R$2344,18,0)</f>
        <v>39.726878130217031</v>
      </c>
    </row>
    <row r="1892" spans="1:17" x14ac:dyDescent="0.25">
      <c r="A1892" s="27" t="s">
        <v>3782</v>
      </c>
      <c r="B1892" s="27" t="str">
        <f>VLOOKUP(A1892,'Customer Name'!A1891:E4226,4,0)</f>
        <v>John</v>
      </c>
      <c r="C1892" s="27">
        <f>VLOOKUP(A1892,Table7[#All],2,0)</f>
        <v>33.155000000000001</v>
      </c>
      <c r="D1892" s="27">
        <f>VLOOKUP(A1892,Table7[#All],3,0)</f>
        <v>5.3</v>
      </c>
      <c r="E1892" s="27" t="str">
        <f>VLOOKUP(A1892,Table7[#All],4,0)</f>
        <v>yes</v>
      </c>
      <c r="F1892" s="27" t="str">
        <f>VLOOKUP(A1892,Table7[#All],5,0)</f>
        <v>No</v>
      </c>
      <c r="G1892" s="27" t="str">
        <f>VLOOKUP(A1892,Table7[#All],6,0)</f>
        <v>No</v>
      </c>
      <c r="H1892" s="27">
        <f>VLOOKUP(A1892,'Medical Examination'!A1891:M4226,11,0)</f>
        <v>1</v>
      </c>
      <c r="I1892" s="27" t="str">
        <f>VLOOKUP(A1892,'Medical Examination'!A1891:M4226,10,0)</f>
        <v>No</v>
      </c>
      <c r="J1892" s="27" t="str">
        <f>VLOOKUP(A1892,'Medical Examination'!A1891:M4226,12,0)</f>
        <v>Obesity</v>
      </c>
      <c r="K1892" s="27" t="str">
        <f>VLOOKUP(A1892,'Medical Examination'!A1891:M4226,13,0)</f>
        <v>Normal</v>
      </c>
      <c r="L1892" s="27" t="str">
        <f>VLOOKUP(A1892,'Hospitalisation Details'!$A$1:$R$2344,17,0)</f>
        <v>14-Sep-1995</v>
      </c>
      <c r="M1892" s="28">
        <f>VLOOKUP(A1892,'Hospitalisation Details'!$A$1:$R$2344,6,0)</f>
        <v>4058.71</v>
      </c>
      <c r="N1892" s="27" t="str">
        <f>VLOOKUP(A1892,'Hospitalisation Details'!$A$1:$R$2344,14,0)</f>
        <v>tier - 3</v>
      </c>
      <c r="O1892" s="27" t="str">
        <f>VLOOKUP(A1892,'Hospitalisation Details'!$A$1:$R$2344,15,0)</f>
        <v>tier - 3</v>
      </c>
      <c r="P1892" s="27" t="str">
        <f>VLOOKUP(A1892,'Hospitalisation Details'!$A$1:$R$2344,16,0)</f>
        <v>R1012</v>
      </c>
      <c r="Q1892" s="38">
        <f>VLOOKUP(A1892,'Hospitalisation Details'!$A$1:$R$2344,18,0)</f>
        <v>27.732345166163142</v>
      </c>
    </row>
    <row r="1893" spans="1:17" x14ac:dyDescent="0.25">
      <c r="A1893" s="27" t="s">
        <v>3784</v>
      </c>
      <c r="B1893" s="27" t="str">
        <f>VLOOKUP(A1893,'Customer Name'!A1892:E4227,4,0)</f>
        <v>Eduardo</v>
      </c>
      <c r="C1893" s="27">
        <f>VLOOKUP(A1893,Table7[#All],2,0)</f>
        <v>37.29</v>
      </c>
      <c r="D1893" s="27">
        <f>VLOOKUP(A1893,Table7[#All],3,0)</f>
        <v>4.6399999999999997</v>
      </c>
      <c r="E1893" s="27" t="str">
        <f>VLOOKUP(A1893,Table7[#All],4,0)</f>
        <v>No</v>
      </c>
      <c r="F1893" s="27" t="str">
        <f>VLOOKUP(A1893,Table7[#All],5,0)</f>
        <v>No</v>
      </c>
      <c r="G1893" s="27" t="str">
        <f>VLOOKUP(A1893,Table7[#All],6,0)</f>
        <v>Yes</v>
      </c>
      <c r="H1893" s="27">
        <f>VLOOKUP(A1893,'Medical Examination'!A1892:M4227,11,0)</f>
        <v>1</v>
      </c>
      <c r="I1893" s="27" t="str">
        <f>VLOOKUP(A1893,'Medical Examination'!A1892:M4227,10,0)</f>
        <v>No</v>
      </c>
      <c r="J1893" s="27" t="str">
        <f>VLOOKUP(A1893,'Medical Examination'!A1892:M4227,12,0)</f>
        <v>Obesity</v>
      </c>
      <c r="K1893" s="27" t="str">
        <f>VLOOKUP(A1893,'Medical Examination'!A1892:M4227,13,0)</f>
        <v>Normal</v>
      </c>
      <c r="L1893" s="27" t="str">
        <f>VLOOKUP(A1893,'Hospitalisation Details'!$A$1:$R$2344,17,0)</f>
        <v>13-Aug-1993</v>
      </c>
      <c r="M1893" s="28">
        <f>VLOOKUP(A1893,'Hospitalisation Details'!$A$1:$R$2344,6,0)</f>
        <v>4058.12</v>
      </c>
      <c r="N1893" s="27" t="str">
        <f>VLOOKUP(A1893,'Hospitalisation Details'!$A$1:$R$2344,14,0)</f>
        <v>tier - 2</v>
      </c>
      <c r="O1893" s="27" t="str">
        <f>VLOOKUP(A1893,'Hospitalisation Details'!$A$1:$R$2344,15,0)</f>
        <v>tier - 1</v>
      </c>
      <c r="P1893" s="27" t="str">
        <f>VLOOKUP(A1893,'Hospitalisation Details'!$A$1:$R$2344,16,0)</f>
        <v>R1013</v>
      </c>
      <c r="Q1893" s="38">
        <f>VLOOKUP(A1893,'Hospitalisation Details'!$A$1:$R$2344,18,0)</f>
        <v>29.819908143437555</v>
      </c>
    </row>
    <row r="1894" spans="1:17" x14ac:dyDescent="0.25">
      <c r="A1894" s="27" t="s">
        <v>3786</v>
      </c>
      <c r="B1894" s="27" t="str">
        <f>VLOOKUP(A1894,'Customer Name'!A1893:E4228,4,0)</f>
        <v>Laura M.</v>
      </c>
      <c r="C1894" s="27">
        <f>VLOOKUP(A1894,Table7[#All],2,0)</f>
        <v>20.23</v>
      </c>
      <c r="D1894" s="27">
        <f>VLOOKUP(A1894,Table7[#All],3,0)</f>
        <v>6.16</v>
      </c>
      <c r="E1894" s="27" t="str">
        <f>VLOOKUP(A1894,Table7[#All],4,0)</f>
        <v>yes</v>
      </c>
      <c r="F1894" s="27" t="str">
        <f>VLOOKUP(A1894,Table7[#All],5,0)</f>
        <v>No</v>
      </c>
      <c r="G1894" s="27" t="str">
        <f>VLOOKUP(A1894,Table7[#All],6,0)</f>
        <v>No</v>
      </c>
      <c r="H1894" s="27">
        <f>VLOOKUP(A1894,'Medical Examination'!A1893:M4228,11,0)</f>
        <v>1</v>
      </c>
      <c r="I1894" s="27" t="str">
        <f>VLOOKUP(A1894,'Medical Examination'!A1893:M4228,10,0)</f>
        <v>No</v>
      </c>
      <c r="J1894" s="27" t="str">
        <f>VLOOKUP(A1894,'Medical Examination'!A1893:M4228,12,0)</f>
        <v>Normal Weight</v>
      </c>
      <c r="K1894" s="27" t="str">
        <f>VLOOKUP(A1894,'Medical Examination'!A1893:M4228,13,0)</f>
        <v>Prediabetes</v>
      </c>
      <c r="L1894" s="27" t="str">
        <f>VLOOKUP(A1894,'Hospitalisation Details'!$A$1:$R$2344,17,0)</f>
        <v>30-Nov-1988</v>
      </c>
      <c r="M1894" s="28">
        <f>VLOOKUP(A1894,'Hospitalisation Details'!$A$1:$R$2344,6,0)</f>
        <v>4047.94</v>
      </c>
      <c r="N1894" s="27" t="str">
        <f>VLOOKUP(A1894,'Hospitalisation Details'!$A$1:$R$2344,14,0)</f>
        <v>tier - 2</v>
      </c>
      <c r="O1894" s="27" t="str">
        <f>VLOOKUP(A1894,'Hospitalisation Details'!$A$1:$R$2344,15,0)</f>
        <v>tier - 1</v>
      </c>
      <c r="P1894" s="27" t="str">
        <f>VLOOKUP(A1894,'Hospitalisation Details'!$A$1:$R$2344,16,0)</f>
        <v>R1013</v>
      </c>
      <c r="Q1894" s="38">
        <f>VLOOKUP(A1894,'Hospitalisation Details'!$A$1:$R$2344,18,0)</f>
        <v>34.518822724161531</v>
      </c>
    </row>
    <row r="1895" spans="1:17" x14ac:dyDescent="0.25">
      <c r="A1895" s="27" t="s">
        <v>3788</v>
      </c>
      <c r="B1895" s="27" t="str">
        <f>VLOOKUP(A1895,'Customer Name'!A1894:E4229,4,0)</f>
        <v>Charlie</v>
      </c>
      <c r="C1895" s="27">
        <f>VLOOKUP(A1895,Table7[#All],2,0)</f>
        <v>28.975000000000001</v>
      </c>
      <c r="D1895" s="27">
        <f>VLOOKUP(A1895,Table7[#All],3,0)</f>
        <v>4.12</v>
      </c>
      <c r="E1895" s="27" t="str">
        <f>VLOOKUP(A1895,Table7[#All],4,0)</f>
        <v>No</v>
      </c>
      <c r="F1895" s="27" t="str">
        <f>VLOOKUP(A1895,Table7[#All],5,0)</f>
        <v>No</v>
      </c>
      <c r="G1895" s="27" t="str">
        <f>VLOOKUP(A1895,Table7[#All],6,0)</f>
        <v>Yes</v>
      </c>
      <c r="H1895" s="27">
        <f>VLOOKUP(A1895,'Medical Examination'!A1894:M4229,11,0)</f>
        <v>1</v>
      </c>
      <c r="I1895" s="27" t="str">
        <f>VLOOKUP(A1895,'Medical Examination'!A1894:M4229,10,0)</f>
        <v>No</v>
      </c>
      <c r="J1895" s="27" t="str">
        <f>VLOOKUP(A1895,'Medical Examination'!A1894:M4229,12,0)</f>
        <v>Overweight</v>
      </c>
      <c r="K1895" s="27" t="str">
        <f>VLOOKUP(A1895,'Medical Examination'!A1894:M4229,13,0)</f>
        <v>Normal</v>
      </c>
      <c r="L1895" s="27" t="str">
        <f>VLOOKUP(A1895,'Hospitalisation Details'!$A$1:$R$2344,17,0)</f>
        <v>26-Dec-1993</v>
      </c>
      <c r="M1895" s="28">
        <f>VLOOKUP(A1895,'Hospitalisation Details'!$A$1:$R$2344,6,0)</f>
        <v>4040.56</v>
      </c>
      <c r="N1895" s="27" t="str">
        <f>VLOOKUP(A1895,'Hospitalisation Details'!$A$1:$R$2344,14,0)</f>
        <v>tier - 3</v>
      </c>
      <c r="O1895" s="27" t="str">
        <f>VLOOKUP(A1895,'Hospitalisation Details'!$A$1:$R$2344,15,0)</f>
        <v>tier - 3</v>
      </c>
      <c r="P1895" s="27" t="str">
        <f>VLOOKUP(A1895,'Hospitalisation Details'!$A$1:$R$2344,16,0)</f>
        <v>R1015</v>
      </c>
      <c r="Q1895" s="38">
        <f>VLOOKUP(A1895,'Hospitalisation Details'!$A$1:$R$2344,18,0)</f>
        <v>29.450273803214976</v>
      </c>
    </row>
    <row r="1896" spans="1:17" x14ac:dyDescent="0.25">
      <c r="A1896" s="27" t="s">
        <v>3790</v>
      </c>
      <c r="B1896" s="27" t="str">
        <f>VLOOKUP(A1896,'Customer Name'!A1895:E4230,4,0)</f>
        <v>Melissa D.</v>
      </c>
      <c r="C1896" s="27">
        <f>VLOOKUP(A1896,Table7[#All],2,0)</f>
        <v>16.420000000000002</v>
      </c>
      <c r="D1896" s="27">
        <f>VLOOKUP(A1896,Table7[#All],3,0)</f>
        <v>5.77</v>
      </c>
      <c r="E1896" s="27" t="str">
        <f>VLOOKUP(A1896,Table7[#All],4,0)</f>
        <v>yes</v>
      </c>
      <c r="F1896" s="27" t="str">
        <f>VLOOKUP(A1896,Table7[#All],5,0)</f>
        <v>No</v>
      </c>
      <c r="G1896" s="27" t="str">
        <f>VLOOKUP(A1896,Table7[#All],6,0)</f>
        <v>Yes</v>
      </c>
      <c r="H1896" s="27">
        <f>VLOOKUP(A1896,'Medical Examination'!A1895:M4230,11,0)</f>
        <v>1</v>
      </c>
      <c r="I1896" s="27" t="str">
        <f>VLOOKUP(A1896,'Medical Examination'!A1895:M4230,10,0)</f>
        <v>No</v>
      </c>
      <c r="J1896" s="27" t="str">
        <f>VLOOKUP(A1896,'Medical Examination'!A1895:M4230,12,0)</f>
        <v>Underweight</v>
      </c>
      <c r="K1896" s="27" t="str">
        <f>VLOOKUP(A1896,'Medical Examination'!A1895:M4230,13,0)</f>
        <v>Prediabetes</v>
      </c>
      <c r="L1896" s="27" t="str">
        <f>VLOOKUP(A1896,'Hospitalisation Details'!$A$1:$R$2344,17,0)</f>
        <v>10-Nov-1983</v>
      </c>
      <c r="M1896" s="28">
        <f>VLOOKUP(A1896,'Hospitalisation Details'!$A$1:$R$2344,6,0)</f>
        <v>4039.9</v>
      </c>
      <c r="N1896" s="27" t="str">
        <f>VLOOKUP(A1896,'Hospitalisation Details'!$A$1:$R$2344,14,0)</f>
        <v>tier - 2</v>
      </c>
      <c r="O1896" s="27" t="str">
        <f>VLOOKUP(A1896,'Hospitalisation Details'!$A$1:$R$2344,15,0)</f>
        <v>tier - 1</v>
      </c>
      <c r="P1896" s="27" t="str">
        <f>VLOOKUP(A1896,'Hospitalisation Details'!$A$1:$R$2344,16,0)</f>
        <v>R1013</v>
      </c>
      <c r="Q1896" s="38">
        <f>VLOOKUP(A1896,'Hospitalisation Details'!$A$1:$R$2344,18,0)</f>
        <v>39.576293823038398</v>
      </c>
    </row>
    <row r="1897" spans="1:17" x14ac:dyDescent="0.25">
      <c r="A1897" s="27" t="s">
        <v>3792</v>
      </c>
      <c r="B1897" s="27" t="str">
        <f>VLOOKUP(A1897,'Customer Name'!A1896:E4231,4,0)</f>
        <v>Dan C. Jr.</v>
      </c>
      <c r="C1897" s="27">
        <f>VLOOKUP(A1897,Table7[#All],2,0)</f>
        <v>17.559999999999999</v>
      </c>
      <c r="D1897" s="27">
        <f>VLOOKUP(A1897,Table7[#All],3,0)</f>
        <v>6.2</v>
      </c>
      <c r="E1897" s="27" t="str">
        <f>VLOOKUP(A1897,Table7[#All],4,0)</f>
        <v>No</v>
      </c>
      <c r="F1897" s="27" t="str">
        <f>VLOOKUP(A1897,Table7[#All],5,0)</f>
        <v>No</v>
      </c>
      <c r="G1897" s="27" t="str">
        <f>VLOOKUP(A1897,Table7[#All],6,0)</f>
        <v>No</v>
      </c>
      <c r="H1897" s="27">
        <f>VLOOKUP(A1897,'Medical Examination'!A1896:M4231,11,0)</f>
        <v>1</v>
      </c>
      <c r="I1897" s="27" t="str">
        <f>VLOOKUP(A1897,'Medical Examination'!A1896:M4231,10,0)</f>
        <v>No</v>
      </c>
      <c r="J1897" s="27" t="str">
        <f>VLOOKUP(A1897,'Medical Examination'!A1896:M4231,12,0)</f>
        <v>Underweight</v>
      </c>
      <c r="K1897" s="27" t="str">
        <f>VLOOKUP(A1897,'Medical Examination'!A1896:M4231,13,0)</f>
        <v>Prediabetes</v>
      </c>
      <c r="L1897" s="27" t="str">
        <f>VLOOKUP(A1897,'Hospitalisation Details'!$A$1:$R$2344,17,0)</f>
        <v>7-Jul-1984</v>
      </c>
      <c r="M1897" s="28">
        <f>VLOOKUP(A1897,'Hospitalisation Details'!$A$1:$R$2344,6,0)</f>
        <v>4038.41</v>
      </c>
      <c r="N1897" s="27" t="str">
        <f>VLOOKUP(A1897,'Hospitalisation Details'!$A$1:$R$2344,14,0)</f>
        <v>tier - 2</v>
      </c>
      <c r="O1897" s="27" t="str">
        <f>VLOOKUP(A1897,'Hospitalisation Details'!$A$1:$R$2344,15,0)</f>
        <v>tier - 1</v>
      </c>
      <c r="P1897" s="27" t="str">
        <f>VLOOKUP(A1897,'Hospitalisation Details'!$A$1:$R$2344,16,0)</f>
        <v>R1013</v>
      </c>
      <c r="Q1897" s="38">
        <f>VLOOKUP(A1897,'Hospitalisation Details'!$A$1:$R$2344,18,0)</f>
        <v>38.918548939082818</v>
      </c>
    </row>
    <row r="1898" spans="1:17" x14ac:dyDescent="0.25">
      <c r="A1898" s="27" t="s">
        <v>3794</v>
      </c>
      <c r="B1898" s="27" t="str">
        <f>VLOOKUP(A1898,'Customer Name'!A1897:E4232,4,0)</f>
        <v>Matthew</v>
      </c>
      <c r="C1898" s="27">
        <f>VLOOKUP(A1898,Table7[#All],2,0)</f>
        <v>24.13</v>
      </c>
      <c r="D1898" s="27">
        <f>VLOOKUP(A1898,Table7[#All],3,0)</f>
        <v>4.3899999999999997</v>
      </c>
      <c r="E1898" s="27" t="str">
        <f>VLOOKUP(A1898,Table7[#All],4,0)</f>
        <v>No</v>
      </c>
      <c r="F1898" s="27" t="str">
        <f>VLOOKUP(A1898,Table7[#All],5,0)</f>
        <v>No</v>
      </c>
      <c r="G1898" s="27" t="str">
        <f>VLOOKUP(A1898,Table7[#All],6,0)</f>
        <v>No</v>
      </c>
      <c r="H1898" s="27">
        <f>VLOOKUP(A1898,'Medical Examination'!A1897:M4232,11,0)</f>
        <v>1</v>
      </c>
      <c r="I1898" s="27" t="str">
        <f>VLOOKUP(A1898,'Medical Examination'!A1897:M4232,10,0)</f>
        <v>No</v>
      </c>
      <c r="J1898" s="27" t="str">
        <f>VLOOKUP(A1898,'Medical Examination'!A1897:M4232,12,0)</f>
        <v>Normal Weight</v>
      </c>
      <c r="K1898" s="27" t="str">
        <f>VLOOKUP(A1898,'Medical Examination'!A1897:M4232,13,0)</f>
        <v>Normal</v>
      </c>
      <c r="L1898" s="27" t="str">
        <f>VLOOKUP(A1898,'Hospitalisation Details'!$A$1:$R$2344,17,0)</f>
        <v>11-Oct-1992</v>
      </c>
      <c r="M1898" s="28">
        <f>VLOOKUP(A1898,'Hospitalisation Details'!$A$1:$R$2344,6,0)</f>
        <v>4032.24</v>
      </c>
      <c r="N1898" s="27" t="str">
        <f>VLOOKUP(A1898,'Hospitalisation Details'!$A$1:$R$2344,14,0)</f>
        <v>tier - 3</v>
      </c>
      <c r="O1898" s="27" t="str">
        <f>VLOOKUP(A1898,'Hospitalisation Details'!$A$1:$R$2344,15,0)</f>
        <v>tier - 3</v>
      </c>
      <c r="P1898" s="27" t="str">
        <f>VLOOKUP(A1898,'Hospitalisation Details'!$A$1:$R$2344,16,0)</f>
        <v>R1012</v>
      </c>
      <c r="Q1898" s="38">
        <f>VLOOKUP(A1898,'Hospitalisation Details'!$A$1:$R$2344,18,0)</f>
        <v>30.65571526351814</v>
      </c>
    </row>
    <row r="1899" spans="1:17" x14ac:dyDescent="0.25">
      <c r="A1899" s="27" t="s">
        <v>3796</v>
      </c>
      <c r="B1899" s="27" t="str">
        <f>VLOOKUP(A1899,'Customer Name'!A1898:E4233,4,0)</f>
        <v>Wesley C.</v>
      </c>
      <c r="C1899" s="27">
        <f>VLOOKUP(A1899,Table7[#All],2,0)</f>
        <v>19.95</v>
      </c>
      <c r="D1899" s="27">
        <f>VLOOKUP(A1899,Table7[#All],3,0)</f>
        <v>5.13</v>
      </c>
      <c r="E1899" s="27" t="str">
        <f>VLOOKUP(A1899,Table7[#All],4,0)</f>
        <v>No</v>
      </c>
      <c r="F1899" s="27" t="str">
        <f>VLOOKUP(A1899,Table7[#All],5,0)</f>
        <v>yes</v>
      </c>
      <c r="G1899" s="27" t="str">
        <f>VLOOKUP(A1899,Table7[#All],6,0)</f>
        <v>No</v>
      </c>
      <c r="H1899" s="27">
        <f>VLOOKUP(A1899,'Medical Examination'!A1898:M4233,11,0)</f>
        <v>2</v>
      </c>
      <c r="I1899" s="27" t="str">
        <f>VLOOKUP(A1899,'Medical Examination'!A1898:M4233,10,0)</f>
        <v>No</v>
      </c>
      <c r="J1899" s="27" t="str">
        <f>VLOOKUP(A1899,'Medical Examination'!A1898:M4233,12,0)</f>
        <v>Normal Weight</v>
      </c>
      <c r="K1899" s="27" t="str">
        <f>VLOOKUP(A1899,'Medical Examination'!A1898:M4233,13,0)</f>
        <v>Normal</v>
      </c>
      <c r="L1899" s="27" t="str">
        <f>VLOOKUP(A1899,'Hospitalisation Details'!$A$1:$R$2344,17,0)</f>
        <v>13-Sep-2000</v>
      </c>
      <c r="M1899" s="28">
        <f>VLOOKUP(A1899,'Hospitalisation Details'!$A$1:$R$2344,6,0)</f>
        <v>4005.42</v>
      </c>
      <c r="N1899" s="27" t="str">
        <f>VLOOKUP(A1899,'Hospitalisation Details'!$A$1:$R$2344,14,0)</f>
        <v>tier - 2</v>
      </c>
      <c r="O1899" s="27" t="str">
        <f>VLOOKUP(A1899,'Hospitalisation Details'!$A$1:$R$2344,15,0)</f>
        <v>tier - 1</v>
      </c>
      <c r="P1899" s="27" t="str">
        <f>VLOOKUP(A1899,'Hospitalisation Details'!$A$1:$R$2344,16,0)</f>
        <v>R1015</v>
      </c>
      <c r="Q1899" s="38">
        <f>VLOOKUP(A1899,'Hospitalisation Details'!$A$1:$R$2344,18,0)</f>
        <v>22.732375085557837</v>
      </c>
    </row>
    <row r="1900" spans="1:17" x14ac:dyDescent="0.25">
      <c r="A1900" s="27" t="s">
        <v>3798</v>
      </c>
      <c r="B1900" s="27" t="str">
        <f>VLOOKUP(A1900,'Customer Name'!A1899:E4234,4,0)</f>
        <v>Christopher</v>
      </c>
      <c r="C1900" s="27">
        <f>VLOOKUP(A1900,Table7[#All],2,0)</f>
        <v>21.24</v>
      </c>
      <c r="D1900" s="27">
        <f>VLOOKUP(A1900,Table7[#All],3,0)</f>
        <v>4.49</v>
      </c>
      <c r="E1900" s="27" t="str">
        <f>VLOOKUP(A1900,Table7[#All],4,0)</f>
        <v>No</v>
      </c>
      <c r="F1900" s="27" t="str">
        <f>VLOOKUP(A1900,Table7[#All],5,0)</f>
        <v>No</v>
      </c>
      <c r="G1900" s="27" t="str">
        <f>VLOOKUP(A1900,Table7[#All],6,0)</f>
        <v>No</v>
      </c>
      <c r="H1900" s="27">
        <f>VLOOKUP(A1900,'Medical Examination'!A1899:M4234,11,0)</f>
        <v>0</v>
      </c>
      <c r="I1900" s="27" t="str">
        <f>VLOOKUP(A1900,'Medical Examination'!A1899:M4234,10,0)</f>
        <v>No</v>
      </c>
      <c r="J1900" s="27" t="str">
        <f>VLOOKUP(A1900,'Medical Examination'!A1899:M4234,12,0)</f>
        <v>Normal Weight</v>
      </c>
      <c r="K1900" s="27" t="str">
        <f>VLOOKUP(A1900,'Medical Examination'!A1899:M4234,13,0)</f>
        <v>Normal</v>
      </c>
      <c r="L1900" s="27" t="str">
        <f>VLOOKUP(A1900,'Hospitalisation Details'!$A$1:$R$2344,17,0)</f>
        <v>10-Jul-1989</v>
      </c>
      <c r="M1900" s="28">
        <f>VLOOKUP(A1900,'Hospitalisation Details'!$A$1:$R$2344,6,0)</f>
        <v>4002.36</v>
      </c>
      <c r="N1900" s="27" t="str">
        <f>VLOOKUP(A1900,'Hospitalisation Details'!$A$1:$R$2344,14,0)</f>
        <v>tier - 2</v>
      </c>
      <c r="O1900" s="27" t="str">
        <f>VLOOKUP(A1900,'Hospitalisation Details'!$A$1:$R$2344,15,0)</f>
        <v>tier - 1</v>
      </c>
      <c r="P1900" s="27" t="str">
        <f>VLOOKUP(A1900,'Hospitalisation Details'!$A$1:$R$2344,16,0)</f>
        <v>R1013</v>
      </c>
      <c r="Q1900" s="38">
        <f>VLOOKUP(A1900,'Hospitalisation Details'!$A$1:$R$2344,18,0)</f>
        <v>33.913009465696625</v>
      </c>
    </row>
    <row r="1901" spans="1:17" x14ac:dyDescent="0.25">
      <c r="A1901" s="27" t="s">
        <v>3800</v>
      </c>
      <c r="B1901" s="27" t="str">
        <f>VLOOKUP(A1901,'Customer Name'!A1900:E4235,4,0)</f>
        <v>Jessica</v>
      </c>
      <c r="C1901" s="27">
        <f>VLOOKUP(A1901,Table7[#All],2,0)</f>
        <v>44.22</v>
      </c>
      <c r="D1901" s="27">
        <f>VLOOKUP(A1901,Table7[#All],3,0)</f>
        <v>6.35</v>
      </c>
      <c r="E1901" s="27" t="str">
        <f>VLOOKUP(A1901,Table7[#All],4,0)</f>
        <v>No</v>
      </c>
      <c r="F1901" s="27" t="str">
        <f>VLOOKUP(A1901,Table7[#All],5,0)</f>
        <v>No</v>
      </c>
      <c r="G1901" s="27" t="str">
        <f>VLOOKUP(A1901,Table7[#All],6,0)</f>
        <v>No</v>
      </c>
      <c r="H1901" s="27">
        <f>VLOOKUP(A1901,'Medical Examination'!A1900:M4235,11,0)</f>
        <v>0</v>
      </c>
      <c r="I1901" s="27" t="str">
        <f>VLOOKUP(A1901,'Medical Examination'!A1900:M4235,10,0)</f>
        <v>No</v>
      </c>
      <c r="J1901" s="27" t="str">
        <f>VLOOKUP(A1901,'Medical Examination'!A1900:M4235,12,0)</f>
        <v>Obesity</v>
      </c>
      <c r="K1901" s="27" t="str">
        <f>VLOOKUP(A1901,'Medical Examination'!A1900:M4235,13,0)</f>
        <v>Prediabetes</v>
      </c>
      <c r="L1901" s="27" t="str">
        <f>VLOOKUP(A1901,'Hospitalisation Details'!$A$1:$R$2344,17,0)</f>
        <v>1-Nov-1990</v>
      </c>
      <c r="M1901" s="28">
        <f>VLOOKUP(A1901,'Hospitalisation Details'!$A$1:$R$2344,6,0)</f>
        <v>3994.18</v>
      </c>
      <c r="N1901" s="27" t="str">
        <f>VLOOKUP(A1901,'Hospitalisation Details'!$A$1:$R$2344,14,0)</f>
        <v>tier - 2</v>
      </c>
      <c r="O1901" s="27" t="str">
        <f>VLOOKUP(A1901,'Hospitalisation Details'!$A$1:$R$2344,15,0)</f>
        <v>tier - 2</v>
      </c>
      <c r="P1901" s="27" t="str">
        <f>VLOOKUP(A1901,'Hospitalisation Details'!$A$1:$R$2344,16,0)</f>
        <v>R1013</v>
      </c>
      <c r="Q1901" s="38">
        <f>VLOOKUP(A1901,'Hospitalisation Details'!$A$1:$R$2344,18,0)</f>
        <v>32.600901916572717</v>
      </c>
    </row>
    <row r="1902" spans="1:17" x14ac:dyDescent="0.25">
      <c r="A1902" s="27" t="s">
        <v>3802</v>
      </c>
      <c r="B1902" s="27" t="str">
        <f>VLOOKUP(A1902,'Customer Name'!A1901:E4236,4,0)</f>
        <v>Christin</v>
      </c>
      <c r="C1902" s="27">
        <f>VLOOKUP(A1902,Table7[#All],2,0)</f>
        <v>41.1</v>
      </c>
      <c r="D1902" s="27">
        <f>VLOOKUP(A1902,Table7[#All],3,0)</f>
        <v>5.79</v>
      </c>
      <c r="E1902" s="27" t="str">
        <f>VLOOKUP(A1902,Table7[#All],4,0)</f>
        <v>No</v>
      </c>
      <c r="F1902" s="27" t="str">
        <f>VLOOKUP(A1902,Table7[#All],5,0)</f>
        <v>No</v>
      </c>
      <c r="G1902" s="27" t="str">
        <f>VLOOKUP(A1902,Table7[#All],6,0)</f>
        <v>No</v>
      </c>
      <c r="H1902" s="27">
        <f>VLOOKUP(A1902,'Medical Examination'!A1901:M4236,11,0)</f>
        <v>0</v>
      </c>
      <c r="I1902" s="27" t="str">
        <f>VLOOKUP(A1902,'Medical Examination'!A1901:M4236,10,0)</f>
        <v>No</v>
      </c>
      <c r="J1902" s="27" t="str">
        <f>VLOOKUP(A1902,'Medical Examination'!A1901:M4236,12,0)</f>
        <v>Obesity</v>
      </c>
      <c r="K1902" s="27" t="str">
        <f>VLOOKUP(A1902,'Medical Examination'!A1901:M4236,13,0)</f>
        <v>Prediabetes</v>
      </c>
      <c r="L1902" s="27" t="str">
        <f>VLOOKUP(A1902,'Hospitalisation Details'!$A$1:$R$2344,17,0)</f>
        <v>22-Nov-1990</v>
      </c>
      <c r="M1902" s="28">
        <f>VLOOKUP(A1902,'Hospitalisation Details'!$A$1:$R$2344,6,0)</f>
        <v>3989.84</v>
      </c>
      <c r="N1902" s="27" t="str">
        <f>VLOOKUP(A1902,'Hospitalisation Details'!$A$1:$R$2344,14,0)</f>
        <v>tier - 2</v>
      </c>
      <c r="O1902" s="27" t="str">
        <f>VLOOKUP(A1902,'Hospitalisation Details'!$A$1:$R$2344,15,0)</f>
        <v>tier - 2</v>
      </c>
      <c r="P1902" s="27" t="str">
        <f>VLOOKUP(A1902,'Hospitalisation Details'!$A$1:$R$2344,16,0)</f>
        <v>R1011</v>
      </c>
      <c r="Q1902" s="38">
        <f>VLOOKUP(A1902,'Hospitalisation Details'!$A$1:$R$2344,18,0)</f>
        <v>32.543404735062005</v>
      </c>
    </row>
    <row r="1903" spans="1:17" x14ac:dyDescent="0.25">
      <c r="A1903" s="27" t="s">
        <v>3804</v>
      </c>
      <c r="B1903" s="27" t="str">
        <f>VLOOKUP(A1903,'Customer Name'!A1902:E4237,4,0)</f>
        <v>Sara</v>
      </c>
      <c r="C1903" s="27">
        <f>VLOOKUP(A1903,Table7[#All],2,0)</f>
        <v>34.200000000000003</v>
      </c>
      <c r="D1903" s="27">
        <f>VLOOKUP(A1903,Table7[#All],3,0)</f>
        <v>4.78</v>
      </c>
      <c r="E1903" s="27" t="str">
        <f>VLOOKUP(A1903,Table7[#All],4,0)</f>
        <v>yes</v>
      </c>
      <c r="F1903" s="27" t="str">
        <f>VLOOKUP(A1903,Table7[#All],5,0)</f>
        <v>No</v>
      </c>
      <c r="G1903" s="27" t="str">
        <f>VLOOKUP(A1903,Table7[#All],6,0)</f>
        <v>No</v>
      </c>
      <c r="H1903" s="27">
        <f>VLOOKUP(A1903,'Medical Examination'!A1902:M4237,11,0)</f>
        <v>0</v>
      </c>
      <c r="I1903" s="27" t="str">
        <f>VLOOKUP(A1903,'Medical Examination'!A1902:M4237,10,0)</f>
        <v>No</v>
      </c>
      <c r="J1903" s="27" t="str">
        <f>VLOOKUP(A1903,'Medical Examination'!A1902:M4237,12,0)</f>
        <v>Obesity</v>
      </c>
      <c r="K1903" s="27" t="str">
        <f>VLOOKUP(A1903,'Medical Examination'!A1902:M4237,13,0)</f>
        <v>Normal</v>
      </c>
      <c r="L1903" s="27" t="str">
        <f>VLOOKUP(A1903,'Hospitalisation Details'!$A$1:$R$2344,17,0)</f>
        <v>8-Sep-1996</v>
      </c>
      <c r="M1903" s="28">
        <f>VLOOKUP(A1903,'Hospitalisation Details'!$A$1:$R$2344,6,0)</f>
        <v>3987.93</v>
      </c>
      <c r="N1903" s="27" t="str">
        <f>VLOOKUP(A1903,'Hospitalisation Details'!$A$1:$R$2344,14,0)</f>
        <v>tier - 2</v>
      </c>
      <c r="O1903" s="27" t="str">
        <f>VLOOKUP(A1903,'Hospitalisation Details'!$A$1:$R$2344,15,0)</f>
        <v>tier - 2</v>
      </c>
      <c r="P1903" s="27" t="str">
        <f>VLOOKUP(A1903,'Hospitalisation Details'!$A$1:$R$2344,16,0)</f>
        <v>R1011</v>
      </c>
      <c r="Q1903" s="38">
        <f>VLOOKUP(A1903,'Hospitalisation Details'!$A$1:$R$2344,18,0)</f>
        <v>26.746064339493497</v>
      </c>
    </row>
    <row r="1904" spans="1:17" x14ac:dyDescent="0.25">
      <c r="A1904" s="27" t="s">
        <v>3806</v>
      </c>
      <c r="B1904" s="27" t="str">
        <f>VLOOKUP(A1904,'Customer Name'!A1903:E4238,4,0)</f>
        <v>Elizabeth</v>
      </c>
      <c r="C1904" s="27">
        <f>VLOOKUP(A1904,Table7[#All],2,0)</f>
        <v>29.92</v>
      </c>
      <c r="D1904" s="27">
        <f>VLOOKUP(A1904,Table7[#All],3,0)</f>
        <v>6.02</v>
      </c>
      <c r="E1904" s="27" t="str">
        <f>VLOOKUP(A1904,Table7[#All],4,0)</f>
        <v>yes</v>
      </c>
      <c r="F1904" s="27" t="str">
        <f>VLOOKUP(A1904,Table7[#All],5,0)</f>
        <v>No</v>
      </c>
      <c r="G1904" s="27" t="str">
        <f>VLOOKUP(A1904,Table7[#All],6,0)</f>
        <v>No</v>
      </c>
      <c r="H1904" s="27">
        <f>VLOOKUP(A1904,'Medical Examination'!A1903:M4238,11,0)</f>
        <v>0</v>
      </c>
      <c r="I1904" s="27" t="str">
        <f>VLOOKUP(A1904,'Medical Examination'!A1903:M4238,10,0)</f>
        <v>No</v>
      </c>
      <c r="J1904" s="27" t="str">
        <f>VLOOKUP(A1904,'Medical Examination'!A1903:M4238,12,0)</f>
        <v>Overweight</v>
      </c>
      <c r="K1904" s="27" t="str">
        <f>VLOOKUP(A1904,'Medical Examination'!A1903:M4238,13,0)</f>
        <v>Prediabetes</v>
      </c>
      <c r="L1904" s="27" t="str">
        <f>VLOOKUP(A1904,'Hospitalisation Details'!$A$1:$R$2344,17,0)</f>
        <v>17-Aug-1996</v>
      </c>
      <c r="M1904" s="28">
        <f>VLOOKUP(A1904,'Hospitalisation Details'!$A$1:$R$2344,6,0)</f>
        <v>3981.98</v>
      </c>
      <c r="N1904" s="27" t="str">
        <f>VLOOKUP(A1904,'Hospitalisation Details'!$A$1:$R$2344,14,0)</f>
        <v>tier - 2</v>
      </c>
      <c r="O1904" s="27" t="str">
        <f>VLOOKUP(A1904,'Hospitalisation Details'!$A$1:$R$2344,15,0)</f>
        <v>tier - 2</v>
      </c>
      <c r="P1904" s="27" t="str">
        <f>VLOOKUP(A1904,'Hospitalisation Details'!$A$1:$R$2344,16,0)</f>
        <v>R1013</v>
      </c>
      <c r="Q1904" s="38">
        <f>VLOOKUP(A1904,'Hospitalisation Details'!$A$1:$R$2344,18,0)</f>
        <v>26.806297056810404</v>
      </c>
    </row>
    <row r="1905" spans="1:17" x14ac:dyDescent="0.25">
      <c r="A1905" s="27" t="s">
        <v>3808</v>
      </c>
      <c r="B1905" s="27" t="str">
        <f>VLOOKUP(A1905,'Customer Name'!A1904:E4239,4,0)</f>
        <v>Margaret P.</v>
      </c>
      <c r="C1905" s="27">
        <f>VLOOKUP(A1905,Table7[#All],2,0)</f>
        <v>28.93</v>
      </c>
      <c r="D1905" s="27">
        <f>VLOOKUP(A1905,Table7[#All],3,0)</f>
        <v>4.4400000000000004</v>
      </c>
      <c r="E1905" s="27" t="str">
        <f>VLOOKUP(A1905,Table7[#All],4,0)</f>
        <v>No</v>
      </c>
      <c r="F1905" s="27" t="str">
        <f>VLOOKUP(A1905,Table7[#All],5,0)</f>
        <v>No</v>
      </c>
      <c r="G1905" s="27" t="str">
        <f>VLOOKUP(A1905,Table7[#All],6,0)</f>
        <v>No</v>
      </c>
      <c r="H1905" s="27">
        <f>VLOOKUP(A1905,'Medical Examination'!A1904:M4239,11,0)</f>
        <v>0</v>
      </c>
      <c r="I1905" s="27" t="str">
        <f>VLOOKUP(A1905,'Medical Examination'!A1904:M4239,10,0)</f>
        <v>No</v>
      </c>
      <c r="J1905" s="27" t="str">
        <f>VLOOKUP(A1905,'Medical Examination'!A1904:M4239,12,0)</f>
        <v>Overweight</v>
      </c>
      <c r="K1905" s="27" t="str">
        <f>VLOOKUP(A1905,'Medical Examination'!A1904:M4239,13,0)</f>
        <v>Normal</v>
      </c>
      <c r="L1905" s="27" t="str">
        <f>VLOOKUP(A1905,'Hospitalisation Details'!$A$1:$R$2344,17,0)</f>
        <v>29-Jul-1990</v>
      </c>
      <c r="M1905" s="28">
        <f>VLOOKUP(A1905,'Hospitalisation Details'!$A$1:$R$2344,6,0)</f>
        <v>3972.92</v>
      </c>
      <c r="N1905" s="27" t="str">
        <f>VLOOKUP(A1905,'Hospitalisation Details'!$A$1:$R$2344,14,0)</f>
        <v>tier - 2</v>
      </c>
      <c r="O1905" s="27" t="str">
        <f>VLOOKUP(A1905,'Hospitalisation Details'!$A$1:$R$2344,15,0)</f>
        <v>tier - 3</v>
      </c>
      <c r="P1905" s="27" t="str">
        <f>VLOOKUP(A1905,'Hospitalisation Details'!$A$1:$R$2344,16,0)</f>
        <v>R1013</v>
      </c>
      <c r="Q1905" s="38">
        <f>VLOOKUP(A1905,'Hospitalisation Details'!$A$1:$R$2344,18,0)</f>
        <v>32.861008213883075</v>
      </c>
    </row>
    <row r="1906" spans="1:17" x14ac:dyDescent="0.25">
      <c r="A1906" s="27" t="s">
        <v>3810</v>
      </c>
      <c r="B1906" s="27" t="str">
        <f>VLOOKUP(A1906,'Customer Name'!A1905:E4240,4,0)</f>
        <v>Tiffany K</v>
      </c>
      <c r="C1906" s="27">
        <f>VLOOKUP(A1906,Table7[#All],2,0)</f>
        <v>31.254999999999999</v>
      </c>
      <c r="D1906" s="27">
        <f>VLOOKUP(A1906,Table7[#All],3,0)</f>
        <v>5.84</v>
      </c>
      <c r="E1906" s="27" t="str">
        <f>VLOOKUP(A1906,Table7[#All],4,0)</f>
        <v>yes</v>
      </c>
      <c r="F1906" s="27" t="str">
        <f>VLOOKUP(A1906,Table7[#All],5,0)</f>
        <v>No</v>
      </c>
      <c r="G1906" s="27" t="str">
        <f>VLOOKUP(A1906,Table7[#All],6,0)</f>
        <v>No</v>
      </c>
      <c r="H1906" s="27">
        <f>VLOOKUP(A1906,'Medical Examination'!A1905:M4240,11,0)</f>
        <v>1</v>
      </c>
      <c r="I1906" s="27" t="str">
        <f>VLOOKUP(A1906,'Medical Examination'!A1905:M4240,10,0)</f>
        <v>No</v>
      </c>
      <c r="J1906" s="27" t="str">
        <f>VLOOKUP(A1906,'Medical Examination'!A1905:M4240,12,0)</f>
        <v>Obesity</v>
      </c>
      <c r="K1906" s="27" t="str">
        <f>VLOOKUP(A1906,'Medical Examination'!A1905:M4240,13,0)</f>
        <v>Prediabetes</v>
      </c>
      <c r="L1906" s="27" t="str">
        <f>VLOOKUP(A1906,'Hospitalisation Details'!$A$1:$R$2344,17,0)</f>
        <v>11-Jul-1995</v>
      </c>
      <c r="M1906" s="28">
        <f>VLOOKUP(A1906,'Hospitalisation Details'!$A$1:$R$2344,6,0)</f>
        <v>3956.07</v>
      </c>
      <c r="N1906" s="27" t="str">
        <f>VLOOKUP(A1906,'Hospitalisation Details'!$A$1:$R$2344,14,0)</f>
        <v>tier - 2</v>
      </c>
      <c r="O1906" s="27" t="str">
        <f>VLOOKUP(A1906,'Hospitalisation Details'!$A$1:$R$2344,15,0)</f>
        <v>tier - 2</v>
      </c>
      <c r="P1906" s="27" t="str">
        <f>VLOOKUP(A1906,'Hospitalisation Details'!$A$1:$R$2344,16,0)</f>
        <v>R1012</v>
      </c>
      <c r="Q1906" s="38">
        <f>VLOOKUP(A1906,'Hospitalisation Details'!$A$1:$R$2344,18,0)</f>
        <v>27.910309667673715</v>
      </c>
    </row>
    <row r="1907" spans="1:17" x14ac:dyDescent="0.25">
      <c r="A1907" s="27" t="s">
        <v>3812</v>
      </c>
      <c r="B1907" s="27" t="str">
        <f>VLOOKUP(A1907,'Customer Name'!A1906:E4241,4,0)</f>
        <v>David M.</v>
      </c>
      <c r="C1907" s="27">
        <f>VLOOKUP(A1907,Table7[#All],2,0)</f>
        <v>29.83</v>
      </c>
      <c r="D1907" s="27">
        <f>VLOOKUP(A1907,Table7[#All],3,0)</f>
        <v>5.39</v>
      </c>
      <c r="E1907" s="27" t="str">
        <f>VLOOKUP(A1907,Table7[#All],4,0)</f>
        <v>No</v>
      </c>
      <c r="F1907" s="27" t="str">
        <f>VLOOKUP(A1907,Table7[#All],5,0)</f>
        <v>No</v>
      </c>
      <c r="G1907" s="27" t="str">
        <f>VLOOKUP(A1907,Table7[#All],6,0)</f>
        <v>No</v>
      </c>
      <c r="H1907" s="27">
        <f>VLOOKUP(A1907,'Medical Examination'!A1906:M4241,11,0)</f>
        <v>0</v>
      </c>
      <c r="I1907" s="27" t="str">
        <f>VLOOKUP(A1907,'Medical Examination'!A1906:M4241,10,0)</f>
        <v>No</v>
      </c>
      <c r="J1907" s="27" t="str">
        <f>VLOOKUP(A1907,'Medical Examination'!A1906:M4241,12,0)</f>
        <v>Overweight</v>
      </c>
      <c r="K1907" s="27" t="str">
        <f>VLOOKUP(A1907,'Medical Examination'!A1906:M4241,13,0)</f>
        <v>Normal</v>
      </c>
      <c r="L1907" s="27" t="str">
        <f>VLOOKUP(A1907,'Hospitalisation Details'!$A$1:$R$2344,17,0)</f>
        <v>10-Jul-1999</v>
      </c>
      <c r="M1907" s="28">
        <f>VLOOKUP(A1907,'Hospitalisation Details'!$A$1:$R$2344,6,0)</f>
        <v>3955.98</v>
      </c>
      <c r="N1907" s="27" t="str">
        <f>VLOOKUP(A1907,'Hospitalisation Details'!$A$1:$R$2344,14,0)</f>
        <v>tier - 2</v>
      </c>
      <c r="O1907" s="27" t="str">
        <f>VLOOKUP(A1907,'Hospitalisation Details'!$A$1:$R$2344,15,0)</f>
        <v>tier - 3</v>
      </c>
      <c r="P1907" s="27" t="str">
        <f>VLOOKUP(A1907,'Hospitalisation Details'!$A$1:$R$2344,16,0)</f>
        <v>R1021</v>
      </c>
      <c r="Q1907" s="38">
        <f>VLOOKUP(A1907,'Hospitalisation Details'!$A$1:$R$2344,18,0)</f>
        <v>23.913043478260867</v>
      </c>
    </row>
    <row r="1908" spans="1:17" x14ac:dyDescent="0.25">
      <c r="A1908" s="27" t="s">
        <v>3814</v>
      </c>
      <c r="B1908" s="27" t="str">
        <f>VLOOKUP(A1908,'Customer Name'!A1907:E4242,4,0)</f>
        <v>Christine E</v>
      </c>
      <c r="C1908" s="27">
        <f>VLOOKUP(A1908,Table7[#All],2,0)</f>
        <v>29.59</v>
      </c>
      <c r="D1908" s="27">
        <f>VLOOKUP(A1908,Table7[#All],3,0)</f>
        <v>6.16</v>
      </c>
      <c r="E1908" s="27" t="str">
        <f>VLOOKUP(A1908,Table7[#All],4,0)</f>
        <v>No</v>
      </c>
      <c r="F1908" s="27" t="str">
        <f>VLOOKUP(A1908,Table7[#All],5,0)</f>
        <v>No</v>
      </c>
      <c r="G1908" s="27" t="str">
        <f>VLOOKUP(A1908,Table7[#All],6,0)</f>
        <v>Yes</v>
      </c>
      <c r="H1908" s="27">
        <f>VLOOKUP(A1908,'Medical Examination'!A1907:M4242,11,0)</f>
        <v>1</v>
      </c>
      <c r="I1908" s="27" t="str">
        <f>VLOOKUP(A1908,'Medical Examination'!A1907:M4242,10,0)</f>
        <v>No</v>
      </c>
      <c r="J1908" s="27" t="str">
        <f>VLOOKUP(A1908,'Medical Examination'!A1907:M4242,12,0)</f>
        <v>Overweight</v>
      </c>
      <c r="K1908" s="27" t="str">
        <f>VLOOKUP(A1908,'Medical Examination'!A1907:M4242,13,0)</f>
        <v>Prediabetes</v>
      </c>
      <c r="L1908" s="27" t="str">
        <f>VLOOKUP(A1908,'Hospitalisation Details'!$A$1:$R$2344,17,0)</f>
        <v>11-Nov-1993</v>
      </c>
      <c r="M1908" s="28">
        <f>VLOOKUP(A1908,'Hospitalisation Details'!$A$1:$R$2344,6,0)</f>
        <v>3947.41</v>
      </c>
      <c r="N1908" s="27" t="str">
        <f>VLOOKUP(A1908,'Hospitalisation Details'!$A$1:$R$2344,14,0)</f>
        <v>tier - 2</v>
      </c>
      <c r="O1908" s="27" t="str">
        <f>VLOOKUP(A1908,'Hospitalisation Details'!$A$1:$R$2344,15,0)</f>
        <v>tier - 2</v>
      </c>
      <c r="P1908" s="27" t="str">
        <f>VLOOKUP(A1908,'Hospitalisation Details'!$A$1:$R$2344,16,0)</f>
        <v>R1013</v>
      </c>
      <c r="Q1908" s="38">
        <f>VLOOKUP(A1908,'Hospitalisation Details'!$A$1:$R$2344,18,0)</f>
        <v>29.573485249955837</v>
      </c>
    </row>
    <row r="1909" spans="1:17" x14ac:dyDescent="0.25">
      <c r="A1909" s="27" t="s">
        <v>3816</v>
      </c>
      <c r="B1909" s="27" t="str">
        <f>VLOOKUP(A1909,'Customer Name'!A1908:E4243,4,0)</f>
        <v>Donna</v>
      </c>
      <c r="C1909" s="27">
        <f>VLOOKUP(A1909,Table7[#All],2,0)</f>
        <v>31.16</v>
      </c>
      <c r="D1909" s="27">
        <f>VLOOKUP(A1909,Table7[#All],3,0)</f>
        <v>4.49</v>
      </c>
      <c r="E1909" s="27" t="str">
        <f>VLOOKUP(A1909,Table7[#All],4,0)</f>
        <v>No</v>
      </c>
      <c r="F1909" s="27" t="str">
        <f>VLOOKUP(A1909,Table7[#All],5,0)</f>
        <v>No</v>
      </c>
      <c r="G1909" s="27" t="str">
        <f>VLOOKUP(A1909,Table7[#All],6,0)</f>
        <v>Yes</v>
      </c>
      <c r="H1909" s="27">
        <f>VLOOKUP(A1909,'Medical Examination'!A1908:M4243,11,0)</f>
        <v>1</v>
      </c>
      <c r="I1909" s="27" t="str">
        <f>VLOOKUP(A1909,'Medical Examination'!A1908:M4243,10,0)</f>
        <v>No</v>
      </c>
      <c r="J1909" s="27" t="str">
        <f>VLOOKUP(A1909,'Medical Examination'!A1908:M4243,12,0)</f>
        <v>Obesity</v>
      </c>
      <c r="K1909" s="27" t="str">
        <f>VLOOKUP(A1909,'Medical Examination'!A1908:M4243,13,0)</f>
        <v>Normal</v>
      </c>
      <c r="L1909" s="27" t="str">
        <f>VLOOKUP(A1909,'Hospitalisation Details'!$A$1:$R$2344,17,0)</f>
        <v>29-Sep-1993</v>
      </c>
      <c r="M1909" s="28">
        <f>VLOOKUP(A1909,'Hospitalisation Details'!$A$1:$R$2344,6,0)</f>
        <v>3943.6</v>
      </c>
      <c r="N1909" s="27" t="str">
        <f>VLOOKUP(A1909,'Hospitalisation Details'!$A$1:$R$2344,14,0)</f>
        <v>tier - 2</v>
      </c>
      <c r="O1909" s="27" t="str">
        <f>VLOOKUP(A1909,'Hospitalisation Details'!$A$1:$R$2344,15,0)</f>
        <v>tier - 3</v>
      </c>
      <c r="P1909" s="27" t="str">
        <f>VLOOKUP(A1909,'Hospitalisation Details'!$A$1:$R$2344,16,0)</f>
        <v>R1024</v>
      </c>
      <c r="Q1909" s="38">
        <f>VLOOKUP(A1909,'Hospitalisation Details'!$A$1:$R$2344,18,0)</f>
        <v>29.691220632397101</v>
      </c>
    </row>
    <row r="1910" spans="1:17" x14ac:dyDescent="0.25">
      <c r="A1910" s="27" t="s">
        <v>3818</v>
      </c>
      <c r="B1910" s="27" t="str">
        <f>VLOOKUP(A1910,'Customer Name'!A1909:E4244,4,0)</f>
        <v>Rod</v>
      </c>
      <c r="C1910" s="27">
        <f>VLOOKUP(A1910,Table7[#All],2,0)</f>
        <v>34.21</v>
      </c>
      <c r="D1910" s="27">
        <f>VLOOKUP(A1910,Table7[#All],3,0)</f>
        <v>4.4800000000000004</v>
      </c>
      <c r="E1910" s="27" t="str">
        <f>VLOOKUP(A1910,Table7[#All],4,0)</f>
        <v>yes</v>
      </c>
      <c r="F1910" s="27" t="str">
        <f>VLOOKUP(A1910,Table7[#All],5,0)</f>
        <v>No</v>
      </c>
      <c r="G1910" s="27" t="str">
        <f>VLOOKUP(A1910,Table7[#All],6,0)</f>
        <v>No</v>
      </c>
      <c r="H1910" s="27">
        <f>VLOOKUP(A1910,'Medical Examination'!A1909:M4244,11,0)</f>
        <v>1</v>
      </c>
      <c r="I1910" s="27" t="str">
        <f>VLOOKUP(A1910,'Medical Examination'!A1909:M4244,10,0)</f>
        <v>No</v>
      </c>
      <c r="J1910" s="27" t="str">
        <f>VLOOKUP(A1910,'Medical Examination'!A1909:M4244,12,0)</f>
        <v>Obesity</v>
      </c>
      <c r="K1910" s="27" t="str">
        <f>VLOOKUP(A1910,'Medical Examination'!A1909:M4244,13,0)</f>
        <v>Normal</v>
      </c>
      <c r="L1910" s="27" t="str">
        <f>VLOOKUP(A1910,'Hospitalisation Details'!$A$1:$R$2344,17,0)</f>
        <v>24-Oct-1988</v>
      </c>
      <c r="M1910" s="28">
        <f>VLOOKUP(A1910,'Hospitalisation Details'!$A$1:$R$2344,6,0)</f>
        <v>3935.18</v>
      </c>
      <c r="N1910" s="27" t="str">
        <f>VLOOKUP(A1910,'Hospitalisation Details'!$A$1:$R$2344,14,0)</f>
        <v>tier - 3</v>
      </c>
      <c r="O1910" s="27" t="str">
        <f>VLOOKUP(A1910,'Hospitalisation Details'!$A$1:$R$2344,15,0)</f>
        <v>tier - 1</v>
      </c>
      <c r="P1910" s="27" t="str">
        <f>VLOOKUP(A1910,'Hospitalisation Details'!$A$1:$R$2344,16,0)</f>
        <v>R1013</v>
      </c>
      <c r="Q1910" s="38">
        <f>VLOOKUP(A1910,'Hospitalisation Details'!$A$1:$R$2344,18,0)</f>
        <v>34.620123203285424</v>
      </c>
    </row>
    <row r="1911" spans="1:17" x14ac:dyDescent="0.25">
      <c r="A1911" s="27" t="s">
        <v>3820</v>
      </c>
      <c r="B1911" s="27" t="str">
        <f>VLOOKUP(A1911,'Customer Name'!A1910:E4245,4,0)</f>
        <v>Joe</v>
      </c>
      <c r="C1911" s="27">
        <f>VLOOKUP(A1911,Table7[#All],2,0)</f>
        <v>34.86</v>
      </c>
      <c r="D1911" s="27">
        <f>VLOOKUP(A1911,Table7[#All],3,0)</f>
        <v>10.97</v>
      </c>
      <c r="E1911" s="27" t="str">
        <f>VLOOKUP(A1911,Table7[#All],4,0)</f>
        <v>No</v>
      </c>
      <c r="F1911" s="27" t="str">
        <f>VLOOKUP(A1911,Table7[#All],5,0)</f>
        <v>No</v>
      </c>
      <c r="G1911" s="27" t="str">
        <f>VLOOKUP(A1911,Table7[#All],6,0)</f>
        <v>No</v>
      </c>
      <c r="H1911" s="27">
        <f>VLOOKUP(A1911,'Medical Examination'!A1910:M4245,11,0)</f>
        <v>0</v>
      </c>
      <c r="I1911" s="27" t="str">
        <f>VLOOKUP(A1911,'Medical Examination'!A1910:M4245,10,0)</f>
        <v>No</v>
      </c>
      <c r="J1911" s="27" t="str">
        <f>VLOOKUP(A1911,'Medical Examination'!A1910:M4245,12,0)</f>
        <v>Obesity</v>
      </c>
      <c r="K1911" s="27" t="str">
        <f>VLOOKUP(A1911,'Medical Examination'!A1910:M4245,13,0)</f>
        <v>Diabetes</v>
      </c>
      <c r="L1911" s="27" t="str">
        <f>VLOOKUP(A1911,'Hospitalisation Details'!$A$1:$R$2344,17,0)</f>
        <v>15-Jun-2002</v>
      </c>
      <c r="M1911" s="28">
        <f>VLOOKUP(A1911,'Hospitalisation Details'!$A$1:$R$2344,6,0)</f>
        <v>3931.51</v>
      </c>
      <c r="N1911" s="27" t="str">
        <f>VLOOKUP(A1911,'Hospitalisation Details'!$A$1:$R$2344,14,0)</f>
        <v>tier - 2</v>
      </c>
      <c r="O1911" s="27" t="str">
        <f>VLOOKUP(A1911,'Hospitalisation Details'!$A$1:$R$2344,15,0)</f>
        <v>tier - 3</v>
      </c>
      <c r="P1911" s="27" t="str">
        <f>VLOOKUP(A1911,'Hospitalisation Details'!$A$1:$R$2344,16,0)</f>
        <v>R1011</v>
      </c>
      <c r="Q1911" s="38">
        <f>VLOOKUP(A1911,'Hospitalisation Details'!$A$1:$R$2344,18,0)</f>
        <v>20.981456129433727</v>
      </c>
    </row>
    <row r="1912" spans="1:17" x14ac:dyDescent="0.25">
      <c r="A1912" s="27" t="s">
        <v>3822</v>
      </c>
      <c r="B1912" s="27" t="str">
        <f>VLOOKUP(A1912,'Customer Name'!A1911:E4246,4,0)</f>
        <v>Kayleigh</v>
      </c>
      <c r="C1912" s="27">
        <f>VLOOKUP(A1912,Table7[#All],2,0)</f>
        <v>34.58</v>
      </c>
      <c r="D1912" s="27">
        <f>VLOOKUP(A1912,Table7[#All],3,0)</f>
        <v>5.14</v>
      </c>
      <c r="E1912" s="27" t="str">
        <f>VLOOKUP(A1912,Table7[#All],4,0)</f>
        <v>No</v>
      </c>
      <c r="F1912" s="27" t="str">
        <f>VLOOKUP(A1912,Table7[#All],5,0)</f>
        <v>yes</v>
      </c>
      <c r="G1912" s="27" t="str">
        <f>VLOOKUP(A1912,Table7[#All],6,0)</f>
        <v>No</v>
      </c>
      <c r="H1912" s="27">
        <f>VLOOKUP(A1912,'Medical Examination'!A1911:M4246,11,0)</f>
        <v>2</v>
      </c>
      <c r="I1912" s="27" t="str">
        <f>VLOOKUP(A1912,'Medical Examination'!A1911:M4246,10,0)</f>
        <v>No</v>
      </c>
      <c r="J1912" s="27" t="str">
        <f>VLOOKUP(A1912,'Medical Examination'!A1911:M4246,12,0)</f>
        <v>Obesity</v>
      </c>
      <c r="K1912" s="27" t="str">
        <f>VLOOKUP(A1912,'Medical Examination'!A1911:M4246,13,0)</f>
        <v>Normal</v>
      </c>
      <c r="L1912" s="27" t="str">
        <f>VLOOKUP(A1912,'Hospitalisation Details'!$A$1:$R$2344,17,0)</f>
        <v>10-Jul-2000</v>
      </c>
      <c r="M1912" s="28">
        <f>VLOOKUP(A1912,'Hospitalisation Details'!$A$1:$R$2344,6,0)</f>
        <v>3925.76</v>
      </c>
      <c r="N1912" s="27" t="str">
        <f>VLOOKUP(A1912,'Hospitalisation Details'!$A$1:$R$2344,14,0)</f>
        <v>tier - 2</v>
      </c>
      <c r="O1912" s="27" t="str">
        <f>VLOOKUP(A1912,'Hospitalisation Details'!$A$1:$R$2344,15,0)</f>
        <v>tier - 2</v>
      </c>
      <c r="P1912" s="27" t="str">
        <f>VLOOKUP(A1912,'Hospitalisation Details'!$A$1:$R$2344,16,0)</f>
        <v>R1024</v>
      </c>
      <c r="Q1912" s="38">
        <f>VLOOKUP(A1912,'Hospitalisation Details'!$A$1:$R$2344,18,0)</f>
        <v>22.910335386721425</v>
      </c>
    </row>
    <row r="1913" spans="1:17" x14ac:dyDescent="0.25">
      <c r="A1913" s="27" t="s">
        <v>3824</v>
      </c>
      <c r="B1913" s="27" t="str">
        <f>VLOOKUP(A1913,'Customer Name'!A1912:E4247,4,0)</f>
        <v>Lorcan A.</v>
      </c>
      <c r="C1913" s="27">
        <f>VLOOKUP(A1913,Table7[#All],2,0)</f>
        <v>17.940000000000001</v>
      </c>
      <c r="D1913" s="27">
        <f>VLOOKUP(A1913,Table7[#All],3,0)</f>
        <v>5.17</v>
      </c>
      <c r="E1913" s="27" t="str">
        <f>VLOOKUP(A1913,Table7[#All],4,0)</f>
        <v>yes</v>
      </c>
      <c r="F1913" s="27" t="str">
        <f>VLOOKUP(A1913,Table7[#All],5,0)</f>
        <v>No</v>
      </c>
      <c r="G1913" s="27" t="str">
        <f>VLOOKUP(A1913,Table7[#All],6,0)</f>
        <v>No</v>
      </c>
      <c r="H1913" s="27">
        <f>VLOOKUP(A1913,'Medical Examination'!A1912:M4247,11,0)</f>
        <v>0</v>
      </c>
      <c r="I1913" s="27" t="str">
        <f>VLOOKUP(A1913,'Medical Examination'!A1912:M4247,10,0)</f>
        <v>No</v>
      </c>
      <c r="J1913" s="27" t="str">
        <f>VLOOKUP(A1913,'Medical Examination'!A1912:M4247,12,0)</f>
        <v>Underweight</v>
      </c>
      <c r="K1913" s="27" t="str">
        <f>VLOOKUP(A1913,'Medical Examination'!A1912:M4247,13,0)</f>
        <v>Normal</v>
      </c>
      <c r="L1913" s="27" t="str">
        <f>VLOOKUP(A1913,'Hospitalisation Details'!$A$1:$R$2344,17,0)</f>
        <v>5-Jul-1985</v>
      </c>
      <c r="M1913" s="28">
        <f>VLOOKUP(A1913,'Hospitalisation Details'!$A$1:$R$2344,6,0)</f>
        <v>3910.44</v>
      </c>
      <c r="N1913" s="27" t="str">
        <f>VLOOKUP(A1913,'Hospitalisation Details'!$A$1:$R$2344,14,0)</f>
        <v>tier - 2</v>
      </c>
      <c r="O1913" s="27" t="str">
        <f>VLOOKUP(A1913,'Hospitalisation Details'!$A$1:$R$2344,15,0)</f>
        <v>tier - 2</v>
      </c>
      <c r="P1913" s="27" t="str">
        <f>VLOOKUP(A1913,'Hospitalisation Details'!$A$1:$R$2344,16,0)</f>
        <v>R1013</v>
      </c>
      <c r="Q1913" s="38">
        <f>VLOOKUP(A1913,'Hospitalisation Details'!$A$1:$R$2344,18,0)</f>
        <v>37.926705981465879</v>
      </c>
    </row>
    <row r="1914" spans="1:17" x14ac:dyDescent="0.25">
      <c r="A1914" s="27" t="s">
        <v>3826</v>
      </c>
      <c r="B1914" s="27" t="str">
        <f>VLOOKUP(A1914,'Customer Name'!A1913:E4248,4,0)</f>
        <v>Billy</v>
      </c>
      <c r="C1914" s="27">
        <f>VLOOKUP(A1914,Table7[#All],2,0)</f>
        <v>26.8</v>
      </c>
      <c r="D1914" s="27">
        <f>VLOOKUP(A1914,Table7[#All],3,0)</f>
        <v>6.18</v>
      </c>
      <c r="E1914" s="27" t="str">
        <f>VLOOKUP(A1914,Table7[#All],4,0)</f>
        <v>yes</v>
      </c>
      <c r="F1914" s="27" t="str">
        <f>VLOOKUP(A1914,Table7[#All],5,0)</f>
        <v>No</v>
      </c>
      <c r="G1914" s="27" t="str">
        <f>VLOOKUP(A1914,Table7[#All],6,0)</f>
        <v>Yes</v>
      </c>
      <c r="H1914" s="27">
        <f>VLOOKUP(A1914,'Medical Examination'!A1913:M4248,11,0)</f>
        <v>1</v>
      </c>
      <c r="I1914" s="27" t="str">
        <f>VLOOKUP(A1914,'Medical Examination'!A1913:M4248,10,0)</f>
        <v>No</v>
      </c>
      <c r="J1914" s="27" t="str">
        <f>VLOOKUP(A1914,'Medical Examination'!A1913:M4248,12,0)</f>
        <v>Overweight</v>
      </c>
      <c r="K1914" s="27" t="str">
        <f>VLOOKUP(A1914,'Medical Examination'!A1913:M4248,13,0)</f>
        <v>Prediabetes</v>
      </c>
      <c r="L1914" s="27" t="str">
        <f>VLOOKUP(A1914,'Hospitalisation Details'!$A$1:$R$2344,17,0)</f>
        <v>24-Nov-1997</v>
      </c>
      <c r="M1914" s="28">
        <f>VLOOKUP(A1914,'Hospitalisation Details'!$A$1:$R$2344,6,0)</f>
        <v>3906.13</v>
      </c>
      <c r="N1914" s="27" t="str">
        <f>VLOOKUP(A1914,'Hospitalisation Details'!$A$1:$R$2344,14,0)</f>
        <v>tier - 3</v>
      </c>
      <c r="O1914" s="27" t="str">
        <f>VLOOKUP(A1914,'Hospitalisation Details'!$A$1:$R$2344,15,0)</f>
        <v>tier - 3</v>
      </c>
      <c r="P1914" s="27" t="str">
        <f>VLOOKUP(A1914,'Hospitalisation Details'!$A$1:$R$2344,16,0)</f>
        <v>R1011</v>
      </c>
      <c r="Q1914" s="38">
        <f>VLOOKUP(A1914,'Hospitalisation Details'!$A$1:$R$2344,18,0)</f>
        <v>25.537876483115301</v>
      </c>
    </row>
    <row r="1915" spans="1:17" x14ac:dyDescent="0.25">
      <c r="A1915" s="27" t="s">
        <v>3828</v>
      </c>
      <c r="B1915" s="27" t="str">
        <f>VLOOKUP(A1915,'Customer Name'!A1914:E4249,4,0)</f>
        <v>Paul M.</v>
      </c>
      <c r="C1915" s="27">
        <f>VLOOKUP(A1915,Table7[#All],2,0)</f>
        <v>17.690000000000001</v>
      </c>
      <c r="D1915" s="27">
        <f>VLOOKUP(A1915,Table7[#All],3,0)</f>
        <v>9.07</v>
      </c>
      <c r="E1915" s="27" t="str">
        <f>VLOOKUP(A1915,Table7[#All],4,0)</f>
        <v>yes</v>
      </c>
      <c r="F1915" s="27" t="str">
        <f>VLOOKUP(A1915,Table7[#All],5,0)</f>
        <v>No</v>
      </c>
      <c r="G1915" s="27" t="str">
        <f>VLOOKUP(A1915,Table7[#All],6,0)</f>
        <v>No</v>
      </c>
      <c r="H1915" s="27">
        <f>VLOOKUP(A1915,'Medical Examination'!A1914:M4249,11,0)</f>
        <v>0</v>
      </c>
      <c r="I1915" s="27" t="str">
        <f>VLOOKUP(A1915,'Medical Examination'!A1914:M4249,10,0)</f>
        <v>No</v>
      </c>
      <c r="J1915" s="27" t="str">
        <f>VLOOKUP(A1915,'Medical Examination'!A1914:M4249,12,0)</f>
        <v>Underweight</v>
      </c>
      <c r="K1915" s="27" t="str">
        <f>VLOOKUP(A1915,'Medical Examination'!A1914:M4249,13,0)</f>
        <v>Diabetes</v>
      </c>
      <c r="L1915" s="27" t="str">
        <f>VLOOKUP(A1915,'Hospitalisation Details'!$A$1:$R$2344,17,0)</f>
        <v>27-Aug-1981</v>
      </c>
      <c r="M1915" s="28">
        <f>VLOOKUP(A1915,'Hospitalisation Details'!$A$1:$R$2344,6,0)</f>
        <v>3902.07</v>
      </c>
      <c r="N1915" s="27" t="str">
        <f>VLOOKUP(A1915,'Hospitalisation Details'!$A$1:$R$2344,14,0)</f>
        <v>tier - 2</v>
      </c>
      <c r="O1915" s="27" t="str">
        <f>VLOOKUP(A1915,'Hospitalisation Details'!$A$1:$R$2344,15,0)</f>
        <v>tier - 2</v>
      </c>
      <c r="P1915" s="27" t="str">
        <f>VLOOKUP(A1915,'Hospitalisation Details'!$A$1:$R$2344,16,0)</f>
        <v>R1013</v>
      </c>
      <c r="Q1915" s="38">
        <f>VLOOKUP(A1915,'Hospitalisation Details'!$A$1:$R$2344,18,0)</f>
        <v>41.781598217128305</v>
      </c>
    </row>
    <row r="1916" spans="1:17" x14ac:dyDescent="0.25">
      <c r="A1916" s="27" t="s">
        <v>3830</v>
      </c>
      <c r="B1916" s="27" t="str">
        <f>VLOOKUP(A1916,'Customer Name'!A1915:E4250,4,0)</f>
        <v>Brenda M.</v>
      </c>
      <c r="C1916" s="27">
        <f>VLOOKUP(A1916,Table7[#All],2,0)</f>
        <v>25.77</v>
      </c>
      <c r="D1916" s="27">
        <f>VLOOKUP(A1916,Table7[#All],3,0)</f>
        <v>4.43</v>
      </c>
      <c r="E1916" s="27" t="str">
        <f>VLOOKUP(A1916,Table7[#All],4,0)</f>
        <v>No</v>
      </c>
      <c r="F1916" s="27" t="str">
        <f>VLOOKUP(A1916,Table7[#All],5,0)</f>
        <v>No</v>
      </c>
      <c r="G1916" s="27" t="str">
        <f>VLOOKUP(A1916,Table7[#All],6,0)</f>
        <v>Yes</v>
      </c>
      <c r="H1916" s="27">
        <f>VLOOKUP(A1916,'Medical Examination'!A1915:M4250,11,0)</f>
        <v>1</v>
      </c>
      <c r="I1916" s="27" t="str">
        <f>VLOOKUP(A1916,'Medical Examination'!A1915:M4250,10,0)</f>
        <v>No</v>
      </c>
      <c r="J1916" s="27" t="str">
        <f>VLOOKUP(A1916,'Medical Examination'!A1915:M4250,12,0)</f>
        <v>Overweight</v>
      </c>
      <c r="K1916" s="27" t="str">
        <f>VLOOKUP(A1916,'Medical Examination'!A1915:M4250,13,0)</f>
        <v>Normal</v>
      </c>
      <c r="L1916" s="27" t="str">
        <f>VLOOKUP(A1916,'Hospitalisation Details'!$A$1:$R$2344,17,0)</f>
        <v>14-Sep-1993</v>
      </c>
      <c r="M1916" s="28">
        <f>VLOOKUP(A1916,'Hospitalisation Details'!$A$1:$R$2344,6,0)</f>
        <v>3898.35</v>
      </c>
      <c r="N1916" s="27" t="str">
        <f>VLOOKUP(A1916,'Hospitalisation Details'!$A$1:$R$2344,14,0)</f>
        <v>tier - 2</v>
      </c>
      <c r="O1916" s="27" t="str">
        <f>VLOOKUP(A1916,'Hospitalisation Details'!$A$1:$R$2344,15,0)</f>
        <v>tier - 2</v>
      </c>
      <c r="P1916" s="27" t="str">
        <f>VLOOKUP(A1916,'Hospitalisation Details'!$A$1:$R$2344,16,0)</f>
        <v>R1012</v>
      </c>
      <c r="Q1916" s="38">
        <f>VLOOKUP(A1916,'Hospitalisation Details'!$A$1:$R$2344,18,0)</f>
        <v>29.732291114644052</v>
      </c>
    </row>
    <row r="1917" spans="1:17" x14ac:dyDescent="0.25">
      <c r="A1917" s="27" t="s">
        <v>3832</v>
      </c>
      <c r="B1917" s="27" t="str">
        <f>VLOOKUP(A1917,'Customer Name'!A1916:E4251,4,0)</f>
        <v>Jeff H</v>
      </c>
      <c r="C1917" s="27">
        <f>VLOOKUP(A1917,Table7[#All],2,0)</f>
        <v>34.46</v>
      </c>
      <c r="D1917" s="27">
        <f>VLOOKUP(A1917,Table7[#All],3,0)</f>
        <v>4.17</v>
      </c>
      <c r="E1917" s="27" t="str">
        <f>VLOOKUP(A1917,Table7[#All],4,0)</f>
        <v>No</v>
      </c>
      <c r="F1917" s="27" t="str">
        <f>VLOOKUP(A1917,Table7[#All],5,0)</f>
        <v>yes</v>
      </c>
      <c r="G1917" s="27" t="str">
        <f>VLOOKUP(A1917,Table7[#All],6,0)</f>
        <v>No</v>
      </c>
      <c r="H1917" s="27">
        <f>VLOOKUP(A1917,'Medical Examination'!A1916:M4251,11,0)</f>
        <v>1</v>
      </c>
      <c r="I1917" s="27" t="str">
        <f>VLOOKUP(A1917,'Medical Examination'!A1916:M4251,10,0)</f>
        <v>No</v>
      </c>
      <c r="J1917" s="27" t="str">
        <f>VLOOKUP(A1917,'Medical Examination'!A1916:M4251,12,0)</f>
        <v>Obesity</v>
      </c>
      <c r="K1917" s="27" t="str">
        <f>VLOOKUP(A1917,'Medical Examination'!A1916:M4251,13,0)</f>
        <v>Normal</v>
      </c>
      <c r="L1917" s="27" t="str">
        <f>VLOOKUP(A1917,'Hospitalisation Details'!$A$1:$R$2344,17,0)</f>
        <v>13-Jul-2004</v>
      </c>
      <c r="M1917" s="28">
        <f>VLOOKUP(A1917,'Hospitalisation Details'!$A$1:$R$2344,6,0)</f>
        <v>3889.2</v>
      </c>
      <c r="N1917" s="27" t="str">
        <f>VLOOKUP(A1917,'Hospitalisation Details'!$A$1:$R$2344,14,0)</f>
        <v>tier - 2</v>
      </c>
      <c r="O1917" s="27" t="str">
        <f>VLOOKUP(A1917,'Hospitalisation Details'!$A$1:$R$2344,15,0)</f>
        <v>tier - 2</v>
      </c>
      <c r="P1917" s="27" t="str">
        <f>VLOOKUP(A1917,'Hospitalisation Details'!$A$1:$R$2344,16,0)</f>
        <v>R1012</v>
      </c>
      <c r="Q1917" s="38">
        <f>VLOOKUP(A1917,'Hospitalisation Details'!$A$1:$R$2344,18,0)</f>
        <v>18.902121834360027</v>
      </c>
    </row>
    <row r="1918" spans="1:17" x14ac:dyDescent="0.25">
      <c r="A1918" s="27" t="s">
        <v>3834</v>
      </c>
      <c r="B1918" s="27" t="str">
        <f>VLOOKUP(A1918,'Customer Name'!A1917:E4252,4,0)</f>
        <v>Michael</v>
      </c>
      <c r="C1918" s="27">
        <f>VLOOKUP(A1918,Table7[#All],2,0)</f>
        <v>30.875</v>
      </c>
      <c r="D1918" s="27">
        <f>VLOOKUP(A1918,Table7[#All],3,0)</f>
        <v>4.95</v>
      </c>
      <c r="E1918" s="27" t="str">
        <f>VLOOKUP(A1918,Table7[#All],4,0)</f>
        <v>yes</v>
      </c>
      <c r="F1918" s="27" t="str">
        <f>VLOOKUP(A1918,Table7[#All],5,0)</f>
        <v>No</v>
      </c>
      <c r="G1918" s="27" t="str">
        <f>VLOOKUP(A1918,Table7[#All],6,0)</f>
        <v>No</v>
      </c>
      <c r="H1918" s="27">
        <f>VLOOKUP(A1918,'Medical Examination'!A1917:M4252,11,0)</f>
        <v>0</v>
      </c>
      <c r="I1918" s="27" t="str">
        <f>VLOOKUP(A1918,'Medical Examination'!A1917:M4252,10,0)</f>
        <v>No</v>
      </c>
      <c r="J1918" s="27" t="str">
        <f>VLOOKUP(A1918,'Medical Examination'!A1917:M4252,12,0)</f>
        <v>Obesity</v>
      </c>
      <c r="K1918" s="27" t="str">
        <f>VLOOKUP(A1918,'Medical Examination'!A1917:M4252,13,0)</f>
        <v>Normal</v>
      </c>
      <c r="L1918" s="27" t="str">
        <f>VLOOKUP(A1918,'Hospitalisation Details'!$A$1:$R$2344,17,0)</f>
        <v>23-Oct-1996</v>
      </c>
      <c r="M1918" s="28">
        <f>VLOOKUP(A1918,'Hospitalisation Details'!$A$1:$R$2344,6,0)</f>
        <v>3877.3</v>
      </c>
      <c r="N1918" s="27" t="str">
        <f>VLOOKUP(A1918,'Hospitalisation Details'!$A$1:$R$2344,14,0)</f>
        <v>tier - 1</v>
      </c>
      <c r="O1918" s="27" t="str">
        <f>VLOOKUP(A1918,'Hospitalisation Details'!$A$1:$R$2344,15,0)</f>
        <v>tier - 3</v>
      </c>
      <c r="P1918" s="27" t="str">
        <f>VLOOKUP(A1918,'Hospitalisation Details'!$A$1:$R$2344,16,0)</f>
        <v>R1012</v>
      </c>
      <c r="Q1918" s="38">
        <f>VLOOKUP(A1918,'Hospitalisation Details'!$A$1:$R$2344,18,0)</f>
        <v>26.622861054072555</v>
      </c>
    </row>
    <row r="1919" spans="1:17" x14ac:dyDescent="0.25">
      <c r="A1919" s="27" t="s">
        <v>3836</v>
      </c>
      <c r="B1919" s="27" t="str">
        <f>VLOOKUP(A1919,'Customer Name'!A1918:E4253,4,0)</f>
        <v>Jan</v>
      </c>
      <c r="C1919" s="27">
        <f>VLOOKUP(A1919,Table7[#All],2,0)</f>
        <v>39.49</v>
      </c>
      <c r="D1919" s="27">
        <f>VLOOKUP(A1919,Table7[#All],3,0)</f>
        <v>5.13</v>
      </c>
      <c r="E1919" s="27" t="str">
        <f>VLOOKUP(A1919,Table7[#All],4,0)</f>
        <v>No</v>
      </c>
      <c r="F1919" s="27" t="str">
        <f>VLOOKUP(A1919,Table7[#All],5,0)</f>
        <v>No</v>
      </c>
      <c r="G1919" s="27" t="str">
        <f>VLOOKUP(A1919,Table7[#All],6,0)</f>
        <v>No</v>
      </c>
      <c r="H1919" s="27">
        <f>VLOOKUP(A1919,'Medical Examination'!A1918:M4253,11,0)</f>
        <v>0</v>
      </c>
      <c r="I1919" s="27" t="str">
        <f>VLOOKUP(A1919,'Medical Examination'!A1918:M4253,10,0)</f>
        <v>No</v>
      </c>
      <c r="J1919" s="27" t="str">
        <f>VLOOKUP(A1919,'Medical Examination'!A1918:M4253,12,0)</f>
        <v>Obesity</v>
      </c>
      <c r="K1919" s="27" t="str">
        <f>VLOOKUP(A1919,'Medical Examination'!A1918:M4253,13,0)</f>
        <v>Normal</v>
      </c>
      <c r="L1919" s="27" t="str">
        <f>VLOOKUP(A1919,'Hospitalisation Details'!$A$1:$R$2344,17,0)</f>
        <v>25-Jul-1991</v>
      </c>
      <c r="M1919" s="28">
        <f>VLOOKUP(A1919,'Hospitalisation Details'!$A$1:$R$2344,6,0)</f>
        <v>3875.73</v>
      </c>
      <c r="N1919" s="27" t="str">
        <f>VLOOKUP(A1919,'Hospitalisation Details'!$A$1:$R$2344,14,0)</f>
        <v>tier - 2</v>
      </c>
      <c r="O1919" s="27" t="str">
        <f>VLOOKUP(A1919,'Hospitalisation Details'!$A$1:$R$2344,15,0)</f>
        <v>tier - 3</v>
      </c>
      <c r="P1919" s="27" t="str">
        <f>VLOOKUP(A1919,'Hospitalisation Details'!$A$1:$R$2344,16,0)</f>
        <v>R1013</v>
      </c>
      <c r="Q1919" s="38">
        <f>VLOOKUP(A1919,'Hospitalisation Details'!$A$1:$R$2344,18,0)</f>
        <v>31.871982079150417</v>
      </c>
    </row>
    <row r="1920" spans="1:17" x14ac:dyDescent="0.25">
      <c r="A1920" s="27" t="s">
        <v>3838</v>
      </c>
      <c r="B1920" s="27" t="str">
        <f>VLOOKUP(A1920,'Customer Name'!A1919:E4254,4,0)</f>
        <v>Bernard</v>
      </c>
      <c r="C1920" s="27">
        <f>VLOOKUP(A1920,Table7[#All],2,0)</f>
        <v>28.88</v>
      </c>
      <c r="D1920" s="27">
        <f>VLOOKUP(A1920,Table7[#All],3,0)</f>
        <v>4.0999999999999996</v>
      </c>
      <c r="E1920" s="27" t="str">
        <f>VLOOKUP(A1920,Table7[#All],4,0)</f>
        <v>No</v>
      </c>
      <c r="F1920" s="27" t="str">
        <f>VLOOKUP(A1920,Table7[#All],5,0)</f>
        <v>No</v>
      </c>
      <c r="G1920" s="27" t="str">
        <f>VLOOKUP(A1920,Table7[#All],6,0)</f>
        <v>No</v>
      </c>
      <c r="H1920" s="27">
        <f>VLOOKUP(A1920,'Medical Examination'!A1919:M4254,11,0)</f>
        <v>0</v>
      </c>
      <c r="I1920" s="27" t="str">
        <f>VLOOKUP(A1920,'Medical Examination'!A1919:M4254,10,0)</f>
        <v>No</v>
      </c>
      <c r="J1920" s="27" t="str">
        <f>VLOOKUP(A1920,'Medical Examination'!A1919:M4254,12,0)</f>
        <v>Overweight</v>
      </c>
      <c r="K1920" s="27" t="str">
        <f>VLOOKUP(A1920,'Medical Examination'!A1919:M4254,13,0)</f>
        <v>Normal</v>
      </c>
      <c r="L1920" s="27" t="str">
        <f>VLOOKUP(A1920,'Hospitalisation Details'!$A$1:$R$2344,17,0)</f>
        <v>24-Jun-1990</v>
      </c>
      <c r="M1920" s="28">
        <f>VLOOKUP(A1920,'Hospitalisation Details'!$A$1:$R$2344,6,0)</f>
        <v>3866.86</v>
      </c>
      <c r="N1920" s="27" t="str">
        <f>VLOOKUP(A1920,'Hospitalisation Details'!$A$1:$R$2344,14,0)</f>
        <v>tier - 1</v>
      </c>
      <c r="O1920" s="27" t="str">
        <f>VLOOKUP(A1920,'Hospitalisation Details'!$A$1:$R$2344,15,0)</f>
        <v>tier - 1</v>
      </c>
      <c r="P1920" s="27" t="str">
        <f>VLOOKUP(A1920,'Hospitalisation Details'!$A$1:$R$2344,16,0)</f>
        <v>R1012</v>
      </c>
      <c r="Q1920" s="38">
        <f>VLOOKUP(A1920,'Hospitalisation Details'!$A$1:$R$2344,18,0)</f>
        <v>32.956836849734259</v>
      </c>
    </row>
    <row r="1921" spans="1:17" x14ac:dyDescent="0.25">
      <c r="A1921" s="27" t="s">
        <v>3840</v>
      </c>
      <c r="B1921" s="27" t="str">
        <f>VLOOKUP(A1921,'Customer Name'!A1920:E4255,4,0)</f>
        <v>Craig</v>
      </c>
      <c r="C1921" s="27">
        <f>VLOOKUP(A1921,Table7[#All],2,0)</f>
        <v>20.234999999999999</v>
      </c>
      <c r="D1921" s="27">
        <f>VLOOKUP(A1921,Table7[#All],3,0)</f>
        <v>5.01</v>
      </c>
      <c r="E1921" s="27" t="str">
        <f>VLOOKUP(A1921,Table7[#All],4,0)</f>
        <v>yes</v>
      </c>
      <c r="F1921" s="27" t="str">
        <f>VLOOKUP(A1921,Table7[#All],5,0)</f>
        <v>No</v>
      </c>
      <c r="G1921" s="27" t="str">
        <f>VLOOKUP(A1921,Table7[#All],6,0)</f>
        <v>No</v>
      </c>
      <c r="H1921" s="27">
        <f>VLOOKUP(A1921,'Medical Examination'!A1920:M4255,11,0)</f>
        <v>0</v>
      </c>
      <c r="I1921" s="27" t="str">
        <f>VLOOKUP(A1921,'Medical Examination'!A1920:M4255,10,0)</f>
        <v>No</v>
      </c>
      <c r="J1921" s="27" t="str">
        <f>VLOOKUP(A1921,'Medical Examination'!A1920:M4255,12,0)</f>
        <v>Normal Weight</v>
      </c>
      <c r="K1921" s="27" t="str">
        <f>VLOOKUP(A1921,'Medical Examination'!A1920:M4255,13,0)</f>
        <v>Normal</v>
      </c>
      <c r="L1921" s="27" t="str">
        <f>VLOOKUP(A1921,'Hospitalisation Details'!$A$1:$R$2344,17,0)</f>
        <v>18-Oct-2001</v>
      </c>
      <c r="M1921" s="28">
        <f>VLOOKUP(A1921,'Hospitalisation Details'!$A$1:$R$2344,6,0)</f>
        <v>3861.21</v>
      </c>
      <c r="N1921" s="27" t="str">
        <f>VLOOKUP(A1921,'Hospitalisation Details'!$A$1:$R$2344,14,0)</f>
        <v>tier - 2</v>
      </c>
      <c r="O1921" s="27" t="str">
        <f>VLOOKUP(A1921,'Hospitalisation Details'!$A$1:$R$2344,15,0)</f>
        <v>tier - 2</v>
      </c>
      <c r="P1921" s="27" t="str">
        <f>VLOOKUP(A1921,'Hospitalisation Details'!$A$1:$R$2344,16,0)</f>
        <v>R1016</v>
      </c>
      <c r="Q1921" s="38">
        <f>VLOOKUP(A1921,'Hospitalisation Details'!$A$1:$R$2344,18,0)</f>
        <v>21.639166666666668</v>
      </c>
    </row>
    <row r="1922" spans="1:17" x14ac:dyDescent="0.25">
      <c r="A1922" s="27" t="s">
        <v>3842</v>
      </c>
      <c r="B1922" s="27" t="str">
        <f>VLOOKUP(A1922,'Customer Name'!A1921:E4256,4,0)</f>
        <v>.  Bryn</v>
      </c>
      <c r="C1922" s="27">
        <f>VLOOKUP(A1922,Table7[#All],2,0)</f>
        <v>30.67</v>
      </c>
      <c r="D1922" s="27">
        <f>VLOOKUP(A1922,Table7[#All],3,0)</f>
        <v>5.09</v>
      </c>
      <c r="E1922" s="27" t="str">
        <f>VLOOKUP(A1922,Table7[#All],4,0)</f>
        <v>yes</v>
      </c>
      <c r="F1922" s="27" t="str">
        <f>VLOOKUP(A1922,Table7[#All],5,0)</f>
        <v>No</v>
      </c>
      <c r="G1922" s="27" t="str">
        <f>VLOOKUP(A1922,Table7[#All],6,0)</f>
        <v>No</v>
      </c>
      <c r="H1922" s="27">
        <f>VLOOKUP(A1922,'Medical Examination'!A1921:M4256,11,0)</f>
        <v>0</v>
      </c>
      <c r="I1922" s="27" t="str">
        <f>VLOOKUP(A1922,'Medical Examination'!A1921:M4256,10,0)</f>
        <v>No</v>
      </c>
      <c r="J1922" s="27" t="str">
        <f>VLOOKUP(A1922,'Medical Examination'!A1921:M4256,12,0)</f>
        <v>Obesity</v>
      </c>
      <c r="K1922" s="27" t="str">
        <f>VLOOKUP(A1922,'Medical Examination'!A1921:M4256,13,0)</f>
        <v>Normal</v>
      </c>
      <c r="L1922" s="27" t="str">
        <f>VLOOKUP(A1922,'Hospitalisation Details'!$A$1:$R$2344,17,0)</f>
        <v>6-Jun-2001</v>
      </c>
      <c r="M1922" s="28">
        <f>VLOOKUP(A1922,'Hospitalisation Details'!$A$1:$R$2344,6,0)</f>
        <v>3858.51</v>
      </c>
      <c r="N1922" s="27" t="str">
        <f>VLOOKUP(A1922,'Hospitalisation Details'!$A$1:$R$2344,14,0)</f>
        <v>tier - 2</v>
      </c>
      <c r="O1922" s="27" t="str">
        <f>VLOOKUP(A1922,'Hospitalisation Details'!$A$1:$R$2344,15,0)</f>
        <v>tier - 3</v>
      </c>
      <c r="P1922" s="27" t="str">
        <f>VLOOKUP(A1922,'Hospitalisation Details'!$A$1:$R$2344,16,0)</f>
        <v>R1025</v>
      </c>
      <c r="Q1922" s="38">
        <f>VLOOKUP(A1922,'Hospitalisation Details'!$A$1:$R$2344,18,0)</f>
        <v>22.006071428571428</v>
      </c>
    </row>
    <row r="1923" spans="1:17" x14ac:dyDescent="0.25">
      <c r="A1923" s="27" t="s">
        <v>3844</v>
      </c>
      <c r="B1923" s="27" t="str">
        <f>VLOOKUP(A1923,'Customer Name'!A1922:E4257,4,0)</f>
        <v>Michael</v>
      </c>
      <c r="C1923" s="27">
        <f>VLOOKUP(A1923,Table7[#All],2,0)</f>
        <v>30.875</v>
      </c>
      <c r="D1923" s="27">
        <f>VLOOKUP(A1923,Table7[#All],3,0)</f>
        <v>6.49</v>
      </c>
      <c r="E1923" s="27" t="str">
        <f>VLOOKUP(A1923,Table7[#All],4,0)</f>
        <v>No</v>
      </c>
      <c r="F1923" s="27" t="str">
        <f>VLOOKUP(A1923,Table7[#All],5,0)</f>
        <v>No</v>
      </c>
      <c r="G1923" s="27" t="str">
        <f>VLOOKUP(A1923,Table7[#All],6,0)</f>
        <v>No</v>
      </c>
      <c r="H1923" s="27">
        <f>VLOOKUP(A1923,'Medical Examination'!A1922:M4257,11,0)</f>
        <v>0</v>
      </c>
      <c r="I1923" s="27" t="str">
        <f>VLOOKUP(A1923,'Medical Examination'!A1922:M4257,10,0)</f>
        <v>No</v>
      </c>
      <c r="J1923" s="27" t="str">
        <f>VLOOKUP(A1923,'Medical Examination'!A1922:M4257,12,0)</f>
        <v>Obesity</v>
      </c>
      <c r="K1923" s="27" t="str">
        <f>VLOOKUP(A1923,'Medical Examination'!A1922:M4257,13,0)</f>
        <v>Prediabetes</v>
      </c>
      <c r="L1923" s="27" t="str">
        <f>VLOOKUP(A1923,'Hospitalisation Details'!$A$1:$R$2344,17,0)</f>
        <v>19-Aug-1991</v>
      </c>
      <c r="M1923" s="28">
        <f>VLOOKUP(A1923,'Hospitalisation Details'!$A$1:$R$2344,6,0)</f>
        <v>3857.76</v>
      </c>
      <c r="N1923" s="27" t="str">
        <f>VLOOKUP(A1923,'Hospitalisation Details'!$A$1:$R$2344,14,0)</f>
        <v>tier - 3</v>
      </c>
      <c r="O1923" s="27" t="str">
        <f>VLOOKUP(A1923,'Hospitalisation Details'!$A$1:$R$2344,15,0)</f>
        <v>tier - 1</v>
      </c>
      <c r="P1923" s="27" t="str">
        <f>VLOOKUP(A1923,'Hospitalisation Details'!$A$1:$R$2344,16,0)</f>
        <v>R1016</v>
      </c>
      <c r="Q1923" s="38">
        <f>VLOOKUP(A1923,'Hospitalisation Details'!$A$1:$R$2344,18,0)</f>
        <v>31.803534389778477</v>
      </c>
    </row>
    <row r="1924" spans="1:17" x14ac:dyDescent="0.25">
      <c r="A1924" s="27" t="s">
        <v>3846</v>
      </c>
      <c r="B1924" s="27" t="str">
        <f>VLOOKUP(A1924,'Customer Name'!A1923:E4258,4,0)</f>
        <v>Benjamin</v>
      </c>
      <c r="C1924" s="27">
        <f>VLOOKUP(A1924,Table7[#All],2,0)</f>
        <v>23.8</v>
      </c>
      <c r="D1924" s="27">
        <f>VLOOKUP(A1924,Table7[#All],3,0)</f>
        <v>4.08</v>
      </c>
      <c r="E1924" s="27" t="str">
        <f>VLOOKUP(A1924,Table7[#All],4,0)</f>
        <v>No</v>
      </c>
      <c r="F1924" s="27" t="str">
        <f>VLOOKUP(A1924,Table7[#All],5,0)</f>
        <v>No</v>
      </c>
      <c r="G1924" s="27" t="str">
        <f>VLOOKUP(A1924,Table7[#All],6,0)</f>
        <v>No</v>
      </c>
      <c r="H1924" s="27">
        <f>VLOOKUP(A1924,'Medical Examination'!A1923:M4258,11,0)</f>
        <v>0</v>
      </c>
      <c r="I1924" s="27" t="str">
        <f>VLOOKUP(A1924,'Medical Examination'!A1923:M4258,10,0)</f>
        <v>No</v>
      </c>
      <c r="J1924" s="27" t="str">
        <f>VLOOKUP(A1924,'Medical Examination'!A1923:M4258,12,0)</f>
        <v>Normal Weight</v>
      </c>
      <c r="K1924" s="27" t="str">
        <f>VLOOKUP(A1924,'Medical Examination'!A1923:M4258,13,0)</f>
        <v>Normal</v>
      </c>
      <c r="L1924" s="27" t="str">
        <f>VLOOKUP(A1924,'Hospitalisation Details'!$A$1:$R$2344,17,0)</f>
        <v>12-Aug-1994</v>
      </c>
      <c r="M1924" s="28">
        <f>VLOOKUP(A1924,'Hospitalisation Details'!$A$1:$R$2344,6,0)</f>
        <v>3847.67</v>
      </c>
      <c r="N1924" s="27" t="str">
        <f>VLOOKUP(A1924,'Hospitalisation Details'!$A$1:$R$2344,14,0)</f>
        <v>tier - 3</v>
      </c>
      <c r="O1924" s="27" t="str">
        <f>VLOOKUP(A1924,'Hospitalisation Details'!$A$1:$R$2344,15,0)</f>
        <v>tier - 2</v>
      </c>
      <c r="P1924" s="27" t="str">
        <f>VLOOKUP(A1924,'Hospitalisation Details'!$A$1:$R$2344,16,0)</f>
        <v>R1011</v>
      </c>
      <c r="Q1924" s="38">
        <f>VLOOKUP(A1924,'Hospitalisation Details'!$A$1:$R$2344,18,0)</f>
        <v>28.822670438988773</v>
      </c>
    </row>
    <row r="1925" spans="1:17" x14ac:dyDescent="0.25">
      <c r="A1925" s="27" t="s">
        <v>3848</v>
      </c>
      <c r="B1925" s="27" t="str">
        <f>VLOOKUP(A1925,'Customer Name'!A1924:E4259,4,0)</f>
        <v>Jay</v>
      </c>
      <c r="C1925" s="27">
        <f>VLOOKUP(A1925,Table7[#All],2,0)</f>
        <v>15.37</v>
      </c>
      <c r="D1925" s="27">
        <f>VLOOKUP(A1925,Table7[#All],3,0)</f>
        <v>8.6300000000000008</v>
      </c>
      <c r="E1925" s="27" t="str">
        <f>VLOOKUP(A1925,Table7[#All],4,0)</f>
        <v>yes</v>
      </c>
      <c r="F1925" s="27" t="str">
        <f>VLOOKUP(A1925,Table7[#All],5,0)</f>
        <v>No</v>
      </c>
      <c r="G1925" s="27" t="str">
        <f>VLOOKUP(A1925,Table7[#All],6,0)</f>
        <v>No</v>
      </c>
      <c r="H1925" s="27">
        <f>VLOOKUP(A1925,'Medical Examination'!A1924:M4259,11,0)</f>
        <v>0</v>
      </c>
      <c r="I1925" s="27" t="str">
        <f>VLOOKUP(A1925,'Medical Examination'!A1924:M4259,10,0)</f>
        <v>No</v>
      </c>
      <c r="J1925" s="27" t="str">
        <f>VLOOKUP(A1925,'Medical Examination'!A1924:M4259,12,0)</f>
        <v>Underweight</v>
      </c>
      <c r="K1925" s="27" t="str">
        <f>VLOOKUP(A1925,'Medical Examination'!A1924:M4259,13,0)</f>
        <v>Diabetes</v>
      </c>
      <c r="L1925" s="27" t="str">
        <f>VLOOKUP(A1925,'Hospitalisation Details'!$A$1:$R$2344,17,0)</f>
        <v>29-Sep-1981</v>
      </c>
      <c r="M1925" s="28">
        <f>VLOOKUP(A1925,'Hospitalisation Details'!$A$1:$R$2344,6,0)</f>
        <v>3797.2</v>
      </c>
      <c r="N1925" s="27" t="str">
        <f>VLOOKUP(A1925,'Hospitalisation Details'!$A$1:$R$2344,14,0)</f>
        <v>tier - 2</v>
      </c>
      <c r="O1925" s="27" t="str">
        <f>VLOOKUP(A1925,'Hospitalisation Details'!$A$1:$R$2344,15,0)</f>
        <v>tier - 3</v>
      </c>
      <c r="P1925" s="27" t="str">
        <f>VLOOKUP(A1925,'Hospitalisation Details'!$A$1:$R$2344,16,0)</f>
        <v>R1012</v>
      </c>
      <c r="Q1925" s="38">
        <f>VLOOKUP(A1925,'Hospitalisation Details'!$A$1:$R$2344,18,0)</f>
        <v>41.691244826488379</v>
      </c>
    </row>
    <row r="1926" spans="1:17" x14ac:dyDescent="0.25">
      <c r="A1926" s="27" t="s">
        <v>3850</v>
      </c>
      <c r="B1926" s="27" t="str">
        <f>VLOOKUP(A1926,'Customer Name'!A1925:E4260,4,0)</f>
        <v>William</v>
      </c>
      <c r="C1926" s="27">
        <f>VLOOKUP(A1926,Table7[#All],2,0)</f>
        <v>30.4</v>
      </c>
      <c r="D1926" s="27">
        <f>VLOOKUP(A1926,Table7[#All],3,0)</f>
        <v>5.28</v>
      </c>
      <c r="E1926" s="27" t="str">
        <f>VLOOKUP(A1926,Table7[#All],4,0)</f>
        <v>No</v>
      </c>
      <c r="F1926" s="27" t="str">
        <f>VLOOKUP(A1926,Table7[#All],5,0)</f>
        <v>No</v>
      </c>
      <c r="G1926" s="27" t="str">
        <f>VLOOKUP(A1926,Table7[#All],6,0)</f>
        <v>No</v>
      </c>
      <c r="H1926" s="27">
        <f>VLOOKUP(A1926,'Medical Examination'!A1925:M4260,11,0)</f>
        <v>0</v>
      </c>
      <c r="I1926" s="27" t="str">
        <f>VLOOKUP(A1926,'Medical Examination'!A1925:M4260,10,0)</f>
        <v>No</v>
      </c>
      <c r="J1926" s="27" t="str">
        <f>VLOOKUP(A1926,'Medical Examination'!A1925:M4260,12,0)</f>
        <v>Obesity</v>
      </c>
      <c r="K1926" s="27" t="str">
        <f>VLOOKUP(A1926,'Medical Examination'!A1925:M4260,13,0)</f>
        <v>Normal</v>
      </c>
      <c r="L1926" s="27" t="str">
        <f>VLOOKUP(A1926,'Hospitalisation Details'!$A$1:$R$2344,17,0)</f>
        <v>24-Jun-1999</v>
      </c>
      <c r="M1926" s="28">
        <f>VLOOKUP(A1926,'Hospitalisation Details'!$A$1:$R$2344,6,0)</f>
        <v>3796.36</v>
      </c>
      <c r="N1926" s="27" t="str">
        <f>VLOOKUP(A1926,'Hospitalisation Details'!$A$1:$R$2344,14,0)</f>
        <v>tier - 2</v>
      </c>
      <c r="O1926" s="27" t="str">
        <f>VLOOKUP(A1926,'Hospitalisation Details'!$A$1:$R$2344,15,0)</f>
        <v>tier - 3</v>
      </c>
      <c r="P1926" s="27" t="str">
        <f>VLOOKUP(A1926,'Hospitalisation Details'!$A$1:$R$2344,16,0)</f>
        <v>R1012</v>
      </c>
      <c r="Q1926" s="38">
        <f>VLOOKUP(A1926,'Hospitalisation Details'!$A$1:$R$2344,18,0)</f>
        <v>23.956850290220128</v>
      </c>
    </row>
    <row r="1927" spans="1:17" x14ac:dyDescent="0.25">
      <c r="A1927" s="27" t="s">
        <v>3852</v>
      </c>
      <c r="B1927" s="27" t="str">
        <f>VLOOKUP(A1927,'Customer Name'!A1926:E4261,4,0)</f>
        <v>Shelley</v>
      </c>
      <c r="C1927" s="27">
        <f>VLOOKUP(A1927,Table7[#All],2,0)</f>
        <v>19.48</v>
      </c>
      <c r="D1927" s="27">
        <f>VLOOKUP(A1927,Table7[#All],3,0)</f>
        <v>5.63</v>
      </c>
      <c r="E1927" s="27" t="str">
        <f>VLOOKUP(A1927,Table7[#All],4,0)</f>
        <v>yes</v>
      </c>
      <c r="F1927" s="27" t="str">
        <f>VLOOKUP(A1927,Table7[#All],5,0)</f>
        <v>No</v>
      </c>
      <c r="G1927" s="27" t="str">
        <f>VLOOKUP(A1927,Table7[#All],6,0)</f>
        <v>No</v>
      </c>
      <c r="H1927" s="27">
        <f>VLOOKUP(A1927,'Medical Examination'!A1926:M4261,11,0)</f>
        <v>1</v>
      </c>
      <c r="I1927" s="27" t="str">
        <f>VLOOKUP(A1927,'Medical Examination'!A1926:M4261,10,0)</f>
        <v>No</v>
      </c>
      <c r="J1927" s="27" t="str">
        <f>VLOOKUP(A1927,'Medical Examination'!A1926:M4261,12,0)</f>
        <v>Normal Weight</v>
      </c>
      <c r="K1927" s="27" t="str">
        <f>VLOOKUP(A1927,'Medical Examination'!A1926:M4261,13,0)</f>
        <v>Normal</v>
      </c>
      <c r="L1927" s="27" t="str">
        <f>VLOOKUP(A1927,'Hospitalisation Details'!$A$1:$R$2344,17,0)</f>
        <v>28-Aug-1988</v>
      </c>
      <c r="M1927" s="28">
        <f>VLOOKUP(A1927,'Hospitalisation Details'!$A$1:$R$2344,6,0)</f>
        <v>3793.55</v>
      </c>
      <c r="N1927" s="27" t="str">
        <f>VLOOKUP(A1927,'Hospitalisation Details'!$A$1:$R$2344,14,0)</f>
        <v>tier - 2</v>
      </c>
      <c r="O1927" s="27" t="str">
        <f>VLOOKUP(A1927,'Hospitalisation Details'!$A$1:$R$2344,15,0)</f>
        <v>tier - 3</v>
      </c>
      <c r="P1927" s="27" t="str">
        <f>VLOOKUP(A1927,'Hospitalisation Details'!$A$1:$R$2344,16,0)</f>
        <v>R1013</v>
      </c>
      <c r="Q1927" s="38">
        <f>VLOOKUP(A1927,'Hospitalisation Details'!$A$1:$R$2344,18,0)</f>
        <v>34.776180698151954</v>
      </c>
    </row>
    <row r="1928" spans="1:17" x14ac:dyDescent="0.25">
      <c r="A1928" s="27" t="s">
        <v>3854</v>
      </c>
      <c r="B1928" s="27" t="str">
        <f>VLOOKUP(A1928,'Customer Name'!A1927:E4262,4,0)</f>
        <v>Jekaterina</v>
      </c>
      <c r="C1928" s="27">
        <f>VLOOKUP(A1928,Table7[#All],2,0)</f>
        <v>16.96</v>
      </c>
      <c r="D1928" s="27">
        <f>VLOOKUP(A1928,Table7[#All],3,0)</f>
        <v>11.47</v>
      </c>
      <c r="E1928" s="27" t="str">
        <f>VLOOKUP(A1928,Table7[#All],4,0)</f>
        <v>yes</v>
      </c>
      <c r="F1928" s="27" t="str">
        <f>VLOOKUP(A1928,Table7[#All],5,0)</f>
        <v>No</v>
      </c>
      <c r="G1928" s="27" t="str">
        <f>VLOOKUP(A1928,Table7[#All],6,0)</f>
        <v>No</v>
      </c>
      <c r="H1928" s="27">
        <f>VLOOKUP(A1928,'Medical Examination'!A1927:M4262,11,0)</f>
        <v>0</v>
      </c>
      <c r="I1928" s="27" t="str">
        <f>VLOOKUP(A1928,'Medical Examination'!A1927:M4262,10,0)</f>
        <v>No</v>
      </c>
      <c r="J1928" s="27" t="str">
        <f>VLOOKUP(A1928,'Medical Examination'!A1927:M4262,12,0)</f>
        <v>Underweight</v>
      </c>
      <c r="K1928" s="27" t="str">
        <f>VLOOKUP(A1928,'Medical Examination'!A1927:M4262,13,0)</f>
        <v>Diabetes</v>
      </c>
      <c r="L1928" s="27" t="str">
        <f>VLOOKUP(A1928,'Hospitalisation Details'!$A$1:$R$2344,17,0)</f>
        <v>13-Dec-1981</v>
      </c>
      <c r="M1928" s="28">
        <f>VLOOKUP(A1928,'Hospitalisation Details'!$A$1:$R$2344,6,0)</f>
        <v>3785.77</v>
      </c>
      <c r="N1928" s="27" t="str">
        <f>VLOOKUP(A1928,'Hospitalisation Details'!$A$1:$R$2344,14,0)</f>
        <v>tier - 2</v>
      </c>
      <c r="O1928" s="27" t="str">
        <f>VLOOKUP(A1928,'Hospitalisation Details'!$A$1:$R$2344,15,0)</f>
        <v>tier - 1</v>
      </c>
      <c r="P1928" s="27" t="str">
        <f>VLOOKUP(A1928,'Hospitalisation Details'!$A$1:$R$2344,16,0)</f>
        <v>R1013</v>
      </c>
      <c r="Q1928" s="38">
        <f>VLOOKUP(A1928,'Hospitalisation Details'!$A$1:$R$2344,18,0)</f>
        <v>41.485896211397645</v>
      </c>
    </row>
    <row r="1929" spans="1:17" x14ac:dyDescent="0.25">
      <c r="A1929" s="27" t="s">
        <v>3856</v>
      </c>
      <c r="B1929" s="27" t="str">
        <f>VLOOKUP(A1929,'Customer Name'!A1928:E4263,4,0)</f>
        <v>Daniel</v>
      </c>
      <c r="C1929" s="27">
        <f>VLOOKUP(A1929,Table7[#All],2,0)</f>
        <v>19.05</v>
      </c>
      <c r="D1929" s="27">
        <f>VLOOKUP(A1929,Table7[#All],3,0)</f>
        <v>4.92</v>
      </c>
      <c r="E1929" s="27" t="str">
        <f>VLOOKUP(A1929,Table7[#All],4,0)</f>
        <v>No</v>
      </c>
      <c r="F1929" s="27" t="str">
        <f>VLOOKUP(A1929,Table7[#All],5,0)</f>
        <v>No</v>
      </c>
      <c r="G1929" s="27" t="str">
        <f>VLOOKUP(A1929,Table7[#All],6,0)</f>
        <v>No</v>
      </c>
      <c r="H1929" s="27">
        <f>VLOOKUP(A1929,'Medical Examination'!A1928:M4263,11,0)</f>
        <v>1</v>
      </c>
      <c r="I1929" s="27" t="str">
        <f>VLOOKUP(A1929,'Medical Examination'!A1928:M4263,10,0)</f>
        <v>No</v>
      </c>
      <c r="J1929" s="27" t="str">
        <f>VLOOKUP(A1929,'Medical Examination'!A1928:M4263,12,0)</f>
        <v>Normal Weight</v>
      </c>
      <c r="K1929" s="27" t="str">
        <f>VLOOKUP(A1929,'Medical Examination'!A1928:M4263,13,0)</f>
        <v>Normal</v>
      </c>
      <c r="L1929" s="27" t="str">
        <f>VLOOKUP(A1929,'Hospitalisation Details'!$A$1:$R$2344,17,0)</f>
        <v>24-Oct-1987</v>
      </c>
      <c r="M1929" s="28">
        <f>VLOOKUP(A1929,'Hospitalisation Details'!$A$1:$R$2344,6,0)</f>
        <v>3773.23</v>
      </c>
      <c r="N1929" s="27" t="str">
        <f>VLOOKUP(A1929,'Hospitalisation Details'!$A$1:$R$2344,14,0)</f>
        <v>tier - 2</v>
      </c>
      <c r="O1929" s="27" t="str">
        <f>VLOOKUP(A1929,'Hospitalisation Details'!$A$1:$R$2344,15,0)</f>
        <v>tier - 3</v>
      </c>
      <c r="P1929" s="27" t="str">
        <f>VLOOKUP(A1929,'Hospitalisation Details'!$A$1:$R$2344,16,0)</f>
        <v>R1013</v>
      </c>
      <c r="Q1929" s="38">
        <f>VLOOKUP(A1929,'Hospitalisation Details'!$A$1:$R$2344,18,0)</f>
        <v>35.622835577919197</v>
      </c>
    </row>
    <row r="1930" spans="1:17" x14ac:dyDescent="0.25">
      <c r="A1930" s="27" t="s">
        <v>3858</v>
      </c>
      <c r="B1930" s="27" t="str">
        <f>VLOOKUP(A1930,'Customer Name'!A1929:E4264,4,0)</f>
        <v>Pauline</v>
      </c>
      <c r="C1930" s="27">
        <f>VLOOKUP(A1930,Table7[#All],2,0)</f>
        <v>37.619999999999997</v>
      </c>
      <c r="D1930" s="27">
        <f>VLOOKUP(A1930,Table7[#All],3,0)</f>
        <v>4.18</v>
      </c>
      <c r="E1930" s="27" t="str">
        <f>VLOOKUP(A1930,Table7[#All],4,0)</f>
        <v>No</v>
      </c>
      <c r="F1930" s="27" t="str">
        <f>VLOOKUP(A1930,Table7[#All],5,0)</f>
        <v>No</v>
      </c>
      <c r="G1930" s="27" t="str">
        <f>VLOOKUP(A1930,Table7[#All],6,0)</f>
        <v>No</v>
      </c>
      <c r="H1930" s="27">
        <f>VLOOKUP(A1930,'Medical Examination'!A1929:M4264,11,0)</f>
        <v>0</v>
      </c>
      <c r="I1930" s="27" t="str">
        <f>VLOOKUP(A1930,'Medical Examination'!A1929:M4264,10,0)</f>
        <v>No</v>
      </c>
      <c r="J1930" s="27" t="str">
        <f>VLOOKUP(A1930,'Medical Examination'!A1929:M4264,12,0)</f>
        <v>Obesity</v>
      </c>
      <c r="K1930" s="27" t="str">
        <f>VLOOKUP(A1930,'Medical Examination'!A1929:M4264,13,0)</f>
        <v>Normal</v>
      </c>
      <c r="L1930" s="27" t="str">
        <f>VLOOKUP(A1930,'Hospitalisation Details'!$A$1:$R$2344,17,0)</f>
        <v>21-Nov-1994</v>
      </c>
      <c r="M1930" s="28">
        <f>VLOOKUP(A1930,'Hospitalisation Details'!$A$1:$R$2344,6,0)</f>
        <v>3766.88</v>
      </c>
      <c r="N1930" s="27" t="str">
        <f>VLOOKUP(A1930,'Hospitalisation Details'!$A$1:$R$2344,14,0)</f>
        <v>tier - 2</v>
      </c>
      <c r="O1930" s="27" t="str">
        <f>VLOOKUP(A1930,'Hospitalisation Details'!$A$1:$R$2344,15,0)</f>
        <v>tier - 1</v>
      </c>
      <c r="P1930" s="27" t="str">
        <f>VLOOKUP(A1930,'Hospitalisation Details'!$A$1:$R$2344,16,0)</f>
        <v>R1013</v>
      </c>
      <c r="Q1930" s="38">
        <f>VLOOKUP(A1930,'Hospitalisation Details'!$A$1:$R$2344,18,0)</f>
        <v>28.546134890937299</v>
      </c>
    </row>
    <row r="1931" spans="1:17" x14ac:dyDescent="0.25">
      <c r="A1931" s="27" t="s">
        <v>3860</v>
      </c>
      <c r="B1931" s="27" t="str">
        <f>VLOOKUP(A1931,'Customer Name'!A1930:E4265,4,0)</f>
        <v>Colleen</v>
      </c>
      <c r="C1931" s="27">
        <f>VLOOKUP(A1931,Table7[#All],2,0)</f>
        <v>29.1</v>
      </c>
      <c r="D1931" s="27">
        <f>VLOOKUP(A1931,Table7[#All],3,0)</f>
        <v>4.67</v>
      </c>
      <c r="E1931" s="27" t="str">
        <f>VLOOKUP(A1931,Table7[#All],4,0)</f>
        <v>No</v>
      </c>
      <c r="F1931" s="27" t="str">
        <f>VLOOKUP(A1931,Table7[#All],5,0)</f>
        <v>No</v>
      </c>
      <c r="G1931" s="27" t="str">
        <f>VLOOKUP(A1931,Table7[#All],6,0)</f>
        <v>No</v>
      </c>
      <c r="H1931" s="27">
        <f>VLOOKUP(A1931,'Medical Examination'!A1930:M4265,11,0)</f>
        <v>0</v>
      </c>
      <c r="I1931" s="27" t="str">
        <f>VLOOKUP(A1931,'Medical Examination'!A1930:M4265,10,0)</f>
        <v>No</v>
      </c>
      <c r="J1931" s="27" t="str">
        <f>VLOOKUP(A1931,'Medical Examination'!A1930:M4265,12,0)</f>
        <v>Overweight</v>
      </c>
      <c r="K1931" s="27" t="str">
        <f>VLOOKUP(A1931,'Medical Examination'!A1930:M4265,13,0)</f>
        <v>Normal</v>
      </c>
      <c r="L1931" s="27" t="str">
        <f>VLOOKUP(A1931,'Hospitalisation Details'!$A$1:$R$2344,17,0)</f>
        <v>24-Oct-1991</v>
      </c>
      <c r="M1931" s="28">
        <f>VLOOKUP(A1931,'Hospitalisation Details'!$A$1:$R$2344,6,0)</f>
        <v>3761.29</v>
      </c>
      <c r="N1931" s="27" t="str">
        <f>VLOOKUP(A1931,'Hospitalisation Details'!$A$1:$R$2344,14,0)</f>
        <v>tier - 2</v>
      </c>
      <c r="O1931" s="27" t="str">
        <f>VLOOKUP(A1931,'Hospitalisation Details'!$A$1:$R$2344,15,0)</f>
        <v>tier - 3</v>
      </c>
      <c r="P1931" s="27" t="str">
        <f>VLOOKUP(A1931,'Hospitalisation Details'!$A$1:$R$2344,16,0)</f>
        <v>R1011</v>
      </c>
      <c r="Q1931" s="38">
        <f>VLOOKUP(A1931,'Hospitalisation Details'!$A$1:$R$2344,18,0)</f>
        <v>31.622832489836554</v>
      </c>
    </row>
    <row r="1932" spans="1:17" x14ac:dyDescent="0.25">
      <c r="A1932" s="27" t="s">
        <v>3862</v>
      </c>
      <c r="B1932" s="27" t="str">
        <f>VLOOKUP(A1932,'Customer Name'!A1931:E4266,4,0)</f>
        <v>Aleah K</v>
      </c>
      <c r="C1932" s="27">
        <f>VLOOKUP(A1932,Table7[#All],2,0)</f>
        <v>26.62</v>
      </c>
      <c r="D1932" s="27">
        <f>VLOOKUP(A1932,Table7[#All],3,0)</f>
        <v>6.24</v>
      </c>
      <c r="E1932" s="27" t="str">
        <f>VLOOKUP(A1932,Table7[#All],4,0)</f>
        <v>No</v>
      </c>
      <c r="F1932" s="27" t="str">
        <f>VLOOKUP(A1932,Table7[#All],5,0)</f>
        <v>No</v>
      </c>
      <c r="G1932" s="27" t="str">
        <f>VLOOKUP(A1932,Table7[#All],6,0)</f>
        <v>No</v>
      </c>
      <c r="H1932" s="27">
        <f>VLOOKUP(A1932,'Medical Examination'!A1931:M4266,11,0)</f>
        <v>0</v>
      </c>
      <c r="I1932" s="27" t="str">
        <f>VLOOKUP(A1932,'Medical Examination'!A1931:M4266,10,0)</f>
        <v>No</v>
      </c>
      <c r="J1932" s="27" t="str">
        <f>VLOOKUP(A1932,'Medical Examination'!A1931:M4266,12,0)</f>
        <v>Overweight</v>
      </c>
      <c r="K1932" s="27" t="str">
        <f>VLOOKUP(A1932,'Medical Examination'!A1931:M4266,13,0)</f>
        <v>Prediabetes</v>
      </c>
      <c r="L1932" s="27" t="str">
        <f>VLOOKUP(A1932,'Hospitalisation Details'!$A$1:$R$2344,17,0)</f>
        <v>25-Aug-1991</v>
      </c>
      <c r="M1932" s="28">
        <f>VLOOKUP(A1932,'Hospitalisation Details'!$A$1:$R$2344,6,0)</f>
        <v>3757.84</v>
      </c>
      <c r="N1932" s="27" t="str">
        <f>VLOOKUP(A1932,'Hospitalisation Details'!$A$1:$R$2344,14,0)</f>
        <v>tier - 2</v>
      </c>
      <c r="O1932" s="27" t="str">
        <f>VLOOKUP(A1932,'Hospitalisation Details'!$A$1:$R$2344,15,0)</f>
        <v>tier - 1</v>
      </c>
      <c r="P1932" s="27" t="str">
        <f>VLOOKUP(A1932,'Hospitalisation Details'!$A$1:$R$2344,16,0)</f>
        <v>R1013</v>
      </c>
      <c r="Q1932" s="38">
        <f>VLOOKUP(A1932,'Hospitalisation Details'!$A$1:$R$2344,18,0)</f>
        <v>31.787106944329214</v>
      </c>
    </row>
    <row r="1933" spans="1:17" x14ac:dyDescent="0.25">
      <c r="A1933" s="27" t="s">
        <v>3864</v>
      </c>
      <c r="B1933" s="27" t="str">
        <f>VLOOKUP(A1933,'Customer Name'!A1932:E4267,4,0)</f>
        <v>Mare</v>
      </c>
      <c r="C1933" s="27">
        <f>VLOOKUP(A1933,Table7[#All],2,0)</f>
        <v>25.74</v>
      </c>
      <c r="D1933" s="27">
        <f>VLOOKUP(A1933,Table7[#All],3,0)</f>
        <v>5.99</v>
      </c>
      <c r="E1933" s="27" t="str">
        <f>VLOOKUP(A1933,Table7[#All],4,0)</f>
        <v>No</v>
      </c>
      <c r="F1933" s="27" t="str">
        <f>VLOOKUP(A1933,Table7[#All],5,0)</f>
        <v>No</v>
      </c>
      <c r="G1933" s="27" t="str">
        <f>VLOOKUP(A1933,Table7[#All],6,0)</f>
        <v>No</v>
      </c>
      <c r="H1933" s="27">
        <f>VLOOKUP(A1933,'Medical Examination'!A1932:M4267,11,0)</f>
        <v>0</v>
      </c>
      <c r="I1933" s="27" t="str">
        <f>VLOOKUP(A1933,'Medical Examination'!A1932:M4267,10,0)</f>
        <v>No</v>
      </c>
      <c r="J1933" s="27" t="str">
        <f>VLOOKUP(A1933,'Medical Examination'!A1932:M4267,12,0)</f>
        <v>Overweight</v>
      </c>
      <c r="K1933" s="27" t="str">
        <f>VLOOKUP(A1933,'Medical Examination'!A1932:M4267,13,0)</f>
        <v>Prediabetes</v>
      </c>
      <c r="L1933" s="27" t="str">
        <f>VLOOKUP(A1933,'Hospitalisation Details'!$A$1:$R$2344,17,0)</f>
        <v>28-Oct-1991</v>
      </c>
      <c r="M1933" s="28">
        <f>VLOOKUP(A1933,'Hospitalisation Details'!$A$1:$R$2344,6,0)</f>
        <v>3756.62</v>
      </c>
      <c r="N1933" s="27" t="str">
        <f>VLOOKUP(A1933,'Hospitalisation Details'!$A$1:$R$2344,14,0)</f>
        <v>tier - 2</v>
      </c>
      <c r="O1933" s="27" t="str">
        <f>VLOOKUP(A1933,'Hospitalisation Details'!$A$1:$R$2344,15,0)</f>
        <v>tier - 2</v>
      </c>
      <c r="P1933" s="27" t="str">
        <f>VLOOKUP(A1933,'Hospitalisation Details'!$A$1:$R$2344,16,0)</f>
        <v>R1013</v>
      </c>
      <c r="Q1933" s="38">
        <f>VLOOKUP(A1933,'Hospitalisation Details'!$A$1:$R$2344,18,0)</f>
        <v>31.611880859537045</v>
      </c>
    </row>
    <row r="1934" spans="1:17" x14ac:dyDescent="0.25">
      <c r="A1934" s="27" t="s">
        <v>3866</v>
      </c>
      <c r="B1934" s="27" t="str">
        <f>VLOOKUP(A1934,'Customer Name'!A1933:E4268,4,0)</f>
        <v>Kevin</v>
      </c>
      <c r="C1934" s="27">
        <f>VLOOKUP(A1934,Table7[#All],2,0)</f>
        <v>18.22</v>
      </c>
      <c r="D1934" s="27">
        <f>VLOOKUP(A1934,Table7[#All],3,0)</f>
        <v>10.27</v>
      </c>
      <c r="E1934" s="27" t="str">
        <f>VLOOKUP(A1934,Table7[#All],4,0)</f>
        <v>yes</v>
      </c>
      <c r="F1934" s="27" t="str">
        <f>VLOOKUP(A1934,Table7[#All],5,0)</f>
        <v>No</v>
      </c>
      <c r="G1934" s="27" t="str">
        <f>VLOOKUP(A1934,Table7[#All],6,0)</f>
        <v>No</v>
      </c>
      <c r="H1934" s="27">
        <f>VLOOKUP(A1934,'Medical Examination'!A1933:M4268,11,0)</f>
        <v>1</v>
      </c>
      <c r="I1934" s="27" t="str">
        <f>VLOOKUP(A1934,'Medical Examination'!A1933:M4268,10,0)</f>
        <v>No</v>
      </c>
      <c r="J1934" s="27" t="str">
        <f>VLOOKUP(A1934,'Medical Examination'!A1933:M4268,12,0)</f>
        <v>Underweight</v>
      </c>
      <c r="K1934" s="27" t="str">
        <f>VLOOKUP(A1934,'Medical Examination'!A1933:M4268,13,0)</f>
        <v>Diabetes</v>
      </c>
      <c r="L1934" s="27" t="str">
        <f>VLOOKUP(A1934,'Hospitalisation Details'!$A$1:$R$2344,17,0)</f>
        <v>9-Sep-1986</v>
      </c>
      <c r="M1934" s="28">
        <f>VLOOKUP(A1934,'Hospitalisation Details'!$A$1:$R$2344,6,0)</f>
        <v>3748.56</v>
      </c>
      <c r="N1934" s="27" t="str">
        <f>VLOOKUP(A1934,'Hospitalisation Details'!$A$1:$R$2344,14,0)</f>
        <v>tier - 2</v>
      </c>
      <c r="O1934" s="27" t="str">
        <f>VLOOKUP(A1934,'Hospitalisation Details'!$A$1:$R$2344,15,0)</f>
        <v>tier - 2</v>
      </c>
      <c r="P1934" s="27" t="str">
        <f>VLOOKUP(A1934,'Hospitalisation Details'!$A$1:$R$2344,16,0)</f>
        <v>R1013</v>
      </c>
      <c r="Q1934" s="38">
        <f>VLOOKUP(A1934,'Hospitalisation Details'!$A$1:$R$2344,18,0)</f>
        <v>36.74601916564594</v>
      </c>
    </row>
    <row r="1935" spans="1:17" x14ac:dyDescent="0.25">
      <c r="A1935" s="27" t="s">
        <v>3868</v>
      </c>
      <c r="B1935" s="27" t="str">
        <f>VLOOKUP(A1935,'Customer Name'!A1934:E4269,4,0)</f>
        <v>Jessica</v>
      </c>
      <c r="C1935" s="27">
        <f>VLOOKUP(A1935,Table7[#All],2,0)</f>
        <v>26.03</v>
      </c>
      <c r="D1935" s="27">
        <f>VLOOKUP(A1935,Table7[#All],3,0)</f>
        <v>5.97</v>
      </c>
      <c r="E1935" s="27" t="str">
        <f>VLOOKUP(A1935,Table7[#All],4,0)</f>
        <v>No</v>
      </c>
      <c r="F1935" s="27" t="str">
        <f>VLOOKUP(A1935,Table7[#All],5,0)</f>
        <v>No</v>
      </c>
      <c r="G1935" s="27" t="str">
        <f>VLOOKUP(A1935,Table7[#All],6,0)</f>
        <v>Yes</v>
      </c>
      <c r="H1935" s="27">
        <f>VLOOKUP(A1935,'Medical Examination'!A1934:M4269,11,0)</f>
        <v>1</v>
      </c>
      <c r="I1935" s="27" t="str">
        <f>VLOOKUP(A1935,'Medical Examination'!A1934:M4269,10,0)</f>
        <v>No</v>
      </c>
      <c r="J1935" s="27" t="str">
        <f>VLOOKUP(A1935,'Medical Examination'!A1934:M4269,12,0)</f>
        <v>Overweight</v>
      </c>
      <c r="K1935" s="27" t="str">
        <f>VLOOKUP(A1935,'Medical Examination'!A1934:M4269,13,0)</f>
        <v>Prediabetes</v>
      </c>
      <c r="L1935" s="27" t="str">
        <f>VLOOKUP(A1935,'Hospitalisation Details'!$A$1:$R$2344,17,0)</f>
        <v>22-Jun-1993</v>
      </c>
      <c r="M1935" s="28">
        <f>VLOOKUP(A1935,'Hospitalisation Details'!$A$1:$R$2344,6,0)</f>
        <v>3736.46</v>
      </c>
      <c r="N1935" s="27" t="str">
        <f>VLOOKUP(A1935,'Hospitalisation Details'!$A$1:$R$2344,14,0)</f>
        <v>tier - 2</v>
      </c>
      <c r="O1935" s="27" t="str">
        <f>VLOOKUP(A1935,'Hospitalisation Details'!$A$1:$R$2344,15,0)</f>
        <v>tier - 2</v>
      </c>
      <c r="P1935" s="27" t="str">
        <f>VLOOKUP(A1935,'Hospitalisation Details'!$A$1:$R$2344,16,0)</f>
        <v>R1012</v>
      </c>
      <c r="Q1935" s="38">
        <f>VLOOKUP(A1935,'Hospitalisation Details'!$A$1:$R$2344,18,0)</f>
        <v>29.962285815226991</v>
      </c>
    </row>
    <row r="1936" spans="1:17" x14ac:dyDescent="0.25">
      <c r="A1936" s="27" t="s">
        <v>3870</v>
      </c>
      <c r="B1936" s="27" t="str">
        <f>VLOOKUP(A1936,'Customer Name'!A1935:E4270,4,0)</f>
        <v>Amanda R</v>
      </c>
      <c r="C1936" s="27">
        <f>VLOOKUP(A1936,Table7[#All],2,0)</f>
        <v>17.29</v>
      </c>
      <c r="D1936" s="27">
        <f>VLOOKUP(A1936,Table7[#All],3,0)</f>
        <v>4.9800000000000004</v>
      </c>
      <c r="E1936" s="27" t="str">
        <f>VLOOKUP(A1936,Table7[#All],4,0)</f>
        <v>No</v>
      </c>
      <c r="F1936" s="27" t="str">
        <f>VLOOKUP(A1936,Table7[#All],5,0)</f>
        <v>No</v>
      </c>
      <c r="G1936" s="27" t="str">
        <f>VLOOKUP(A1936,Table7[#All],6,0)</f>
        <v>No</v>
      </c>
      <c r="H1936" s="27">
        <f>VLOOKUP(A1936,'Medical Examination'!A1935:M4270,11,0)</f>
        <v>0</v>
      </c>
      <c r="I1936" s="27" t="str">
        <f>VLOOKUP(A1936,'Medical Examination'!A1935:M4270,10,0)</f>
        <v>No</v>
      </c>
      <c r="J1936" s="27" t="str">
        <f>VLOOKUP(A1936,'Medical Examination'!A1935:M4270,12,0)</f>
        <v>Underweight</v>
      </c>
      <c r="K1936" s="27" t="str">
        <f>VLOOKUP(A1936,'Medical Examination'!A1935:M4270,13,0)</f>
        <v>Normal</v>
      </c>
      <c r="L1936" s="27" t="str">
        <f>VLOOKUP(A1936,'Hospitalisation Details'!$A$1:$R$2344,17,0)</f>
        <v>22-Aug-1994</v>
      </c>
      <c r="M1936" s="28">
        <f>VLOOKUP(A1936,'Hospitalisation Details'!$A$1:$R$2344,6,0)</f>
        <v>3732.63</v>
      </c>
      <c r="N1936" s="27" t="str">
        <f>VLOOKUP(A1936,'Hospitalisation Details'!$A$1:$R$2344,14,0)</f>
        <v>tier - 2</v>
      </c>
      <c r="O1936" s="27" t="str">
        <f>VLOOKUP(A1936,'Hospitalisation Details'!$A$1:$R$2344,15,0)</f>
        <v>tier - 3</v>
      </c>
      <c r="P1936" s="27" t="str">
        <f>VLOOKUP(A1936,'Hospitalisation Details'!$A$1:$R$2344,16,0)</f>
        <v>R1024</v>
      </c>
      <c r="Q1936" s="38">
        <f>VLOOKUP(A1936,'Hospitalisation Details'!$A$1:$R$2344,18,0)</f>
        <v>28.795290681755954</v>
      </c>
    </row>
    <row r="1937" spans="1:17" x14ac:dyDescent="0.25">
      <c r="A1937" s="27" t="s">
        <v>3872</v>
      </c>
      <c r="B1937" s="27" t="str">
        <f>VLOOKUP(A1937,'Customer Name'!A1936:E4271,4,0)</f>
        <v>Murray W.</v>
      </c>
      <c r="C1937" s="27">
        <f>VLOOKUP(A1937,Table7[#All],2,0)</f>
        <v>18.170000000000002</v>
      </c>
      <c r="D1937" s="27">
        <f>VLOOKUP(A1937,Table7[#All],3,0)</f>
        <v>6.91</v>
      </c>
      <c r="E1937" s="27" t="str">
        <f>VLOOKUP(A1937,Table7[#All],4,0)</f>
        <v>yes</v>
      </c>
      <c r="F1937" s="27" t="str">
        <f>VLOOKUP(A1937,Table7[#All],5,0)</f>
        <v>No</v>
      </c>
      <c r="G1937" s="27" t="str">
        <f>VLOOKUP(A1937,Table7[#All],6,0)</f>
        <v>No</v>
      </c>
      <c r="H1937" s="27">
        <f>VLOOKUP(A1937,'Medical Examination'!A1936:M4271,11,0)</f>
        <v>1</v>
      </c>
      <c r="I1937" s="27" t="str">
        <f>VLOOKUP(A1937,'Medical Examination'!A1936:M4271,10,0)</f>
        <v>No</v>
      </c>
      <c r="J1937" s="27" t="str">
        <f>VLOOKUP(A1937,'Medical Examination'!A1936:M4271,12,0)</f>
        <v>Underweight</v>
      </c>
      <c r="K1937" s="27" t="str">
        <f>VLOOKUP(A1937,'Medical Examination'!A1936:M4271,13,0)</f>
        <v>Diabetes</v>
      </c>
      <c r="L1937" s="27" t="str">
        <f>VLOOKUP(A1937,'Hospitalisation Details'!$A$1:$R$2344,17,0)</f>
        <v>1-Dec-1986</v>
      </c>
      <c r="M1937" s="28">
        <f>VLOOKUP(A1937,'Hospitalisation Details'!$A$1:$R$2344,6,0)</f>
        <v>3731.6</v>
      </c>
      <c r="N1937" s="27" t="str">
        <f>VLOOKUP(A1937,'Hospitalisation Details'!$A$1:$R$2344,14,0)</f>
        <v>tier - 2</v>
      </c>
      <c r="O1937" s="27" t="str">
        <f>VLOOKUP(A1937,'Hospitalisation Details'!$A$1:$R$2344,15,0)</f>
        <v>tier - 2</v>
      </c>
      <c r="P1937" s="27" t="str">
        <f>VLOOKUP(A1937,'Hospitalisation Details'!$A$1:$R$2344,16,0)</f>
        <v>R1013</v>
      </c>
      <c r="Q1937" s="38">
        <f>VLOOKUP(A1937,'Hospitalisation Details'!$A$1:$R$2344,18,0)</f>
        <v>36.518769363787015</v>
      </c>
    </row>
    <row r="1938" spans="1:17" x14ac:dyDescent="0.25">
      <c r="A1938" s="27" t="s">
        <v>3874</v>
      </c>
      <c r="B1938" s="27" t="str">
        <f>VLOOKUP(A1938,'Customer Name'!A1937:E4272,4,0)</f>
        <v>.  Meghan P.</v>
      </c>
      <c r="C1938" s="27">
        <f>VLOOKUP(A1938,Table7[#All],2,0)</f>
        <v>32.54</v>
      </c>
      <c r="D1938" s="27">
        <f>VLOOKUP(A1938,Table7[#All],3,0)</f>
        <v>6.38</v>
      </c>
      <c r="E1938" s="27" t="str">
        <f>VLOOKUP(A1938,Table7[#All],4,0)</f>
        <v>No</v>
      </c>
      <c r="F1938" s="27" t="str">
        <f>VLOOKUP(A1938,Table7[#All],5,0)</f>
        <v>yes</v>
      </c>
      <c r="G1938" s="27" t="str">
        <f>VLOOKUP(A1938,Table7[#All],6,0)</f>
        <v>No</v>
      </c>
      <c r="H1938" s="27">
        <f>VLOOKUP(A1938,'Medical Examination'!A1937:M4272,11,0)</f>
        <v>1</v>
      </c>
      <c r="I1938" s="27" t="str">
        <f>VLOOKUP(A1938,'Medical Examination'!A1937:M4272,10,0)</f>
        <v>No</v>
      </c>
      <c r="J1938" s="27" t="str">
        <f>VLOOKUP(A1938,'Medical Examination'!A1937:M4272,12,0)</f>
        <v>Obesity</v>
      </c>
      <c r="K1938" s="27" t="str">
        <f>VLOOKUP(A1938,'Medical Examination'!A1937:M4272,13,0)</f>
        <v>Prediabetes</v>
      </c>
      <c r="L1938" s="27" t="str">
        <f>VLOOKUP(A1938,'Hospitalisation Details'!$A$1:$R$2344,17,0)</f>
        <v>5-Nov-2004</v>
      </c>
      <c r="M1938" s="28">
        <f>VLOOKUP(A1938,'Hospitalisation Details'!$A$1:$R$2344,6,0)</f>
        <v>3722.23</v>
      </c>
      <c r="N1938" s="27" t="str">
        <f>VLOOKUP(A1938,'Hospitalisation Details'!$A$1:$R$2344,14,0)</f>
        <v>tier - 2</v>
      </c>
      <c r="O1938" s="27" t="str">
        <f>VLOOKUP(A1938,'Hospitalisation Details'!$A$1:$R$2344,15,0)</f>
        <v>tier - 2</v>
      </c>
      <c r="P1938" s="27" t="str">
        <f>VLOOKUP(A1938,'Hospitalisation Details'!$A$1:$R$2344,16,0)</f>
        <v>R1025</v>
      </c>
      <c r="Q1938" s="38">
        <f>VLOOKUP(A1938,'Hospitalisation Details'!$A$1:$R$2344,18,0)</f>
        <v>18.587268993839835</v>
      </c>
    </row>
    <row r="1939" spans="1:17" x14ac:dyDescent="0.25">
      <c r="A1939" s="27" t="s">
        <v>3876</v>
      </c>
      <c r="B1939" s="27" t="str">
        <f>VLOOKUP(A1939,'Customer Name'!A1938:E4273,4,0)</f>
        <v>David</v>
      </c>
      <c r="C1939" s="27">
        <f>VLOOKUP(A1939,Table7[#All],2,0)</f>
        <v>30.25</v>
      </c>
      <c r="D1939" s="27">
        <f>VLOOKUP(A1939,Table7[#All],3,0)</f>
        <v>4.7699999999999996</v>
      </c>
      <c r="E1939" s="27" t="str">
        <f>VLOOKUP(A1939,Table7[#All],4,0)</f>
        <v>No</v>
      </c>
      <c r="F1939" s="27" t="str">
        <f>VLOOKUP(A1939,Table7[#All],5,0)</f>
        <v>No</v>
      </c>
      <c r="G1939" s="27" t="str">
        <f>VLOOKUP(A1939,Table7[#All],6,0)</f>
        <v>No</v>
      </c>
      <c r="H1939" s="27">
        <f>VLOOKUP(A1939,'Medical Examination'!A1938:M4273,11,0)</f>
        <v>0</v>
      </c>
      <c r="I1939" s="27" t="str">
        <f>VLOOKUP(A1939,'Medical Examination'!A1938:M4273,10,0)</f>
        <v>No</v>
      </c>
      <c r="J1939" s="27" t="str">
        <f>VLOOKUP(A1939,'Medical Examination'!A1938:M4273,12,0)</f>
        <v>Obesity</v>
      </c>
      <c r="K1939" s="27" t="str">
        <f>VLOOKUP(A1939,'Medical Examination'!A1938:M4273,13,0)</f>
        <v>Normal</v>
      </c>
      <c r="L1939" s="27" t="str">
        <f>VLOOKUP(A1939,'Hospitalisation Details'!$A$1:$R$2344,17,0)</f>
        <v>2-Dec-1989</v>
      </c>
      <c r="M1939" s="28">
        <f>VLOOKUP(A1939,'Hospitalisation Details'!$A$1:$R$2344,6,0)</f>
        <v>3704.35</v>
      </c>
      <c r="N1939" s="27" t="str">
        <f>VLOOKUP(A1939,'Hospitalisation Details'!$A$1:$R$2344,14,0)</f>
        <v>tier - 2</v>
      </c>
      <c r="O1939" s="27" t="str">
        <f>VLOOKUP(A1939,'Hospitalisation Details'!$A$1:$R$2344,15,0)</f>
        <v>tier - 2</v>
      </c>
      <c r="P1939" s="27" t="str">
        <f>VLOOKUP(A1939,'Hospitalisation Details'!$A$1:$R$2344,16,0)</f>
        <v>R1013</v>
      </c>
      <c r="Q1939" s="38">
        <f>VLOOKUP(A1939,'Hospitalisation Details'!$A$1:$R$2344,18,0)</f>
        <v>33.515997809590857</v>
      </c>
    </row>
    <row r="1940" spans="1:17" x14ac:dyDescent="0.25">
      <c r="A1940" s="27" t="s">
        <v>3878</v>
      </c>
      <c r="B1940" s="27" t="str">
        <f>VLOOKUP(A1940,'Customer Name'!A1939:E4274,4,0)</f>
        <v>Seth</v>
      </c>
      <c r="C1940" s="27">
        <f>VLOOKUP(A1940,Table7[#All],2,0)</f>
        <v>19.59</v>
      </c>
      <c r="D1940" s="27">
        <f>VLOOKUP(A1940,Table7[#All],3,0)</f>
        <v>6.04</v>
      </c>
      <c r="E1940" s="27" t="str">
        <f>VLOOKUP(A1940,Table7[#All],4,0)</f>
        <v>yes</v>
      </c>
      <c r="F1940" s="27" t="str">
        <f>VLOOKUP(A1940,Table7[#All],5,0)</f>
        <v>No</v>
      </c>
      <c r="G1940" s="27" t="str">
        <f>VLOOKUP(A1940,Table7[#All],6,0)</f>
        <v>No</v>
      </c>
      <c r="H1940" s="27">
        <f>VLOOKUP(A1940,'Medical Examination'!A1939:M4274,11,0)</f>
        <v>1</v>
      </c>
      <c r="I1940" s="27" t="str">
        <f>VLOOKUP(A1940,'Medical Examination'!A1939:M4274,10,0)</f>
        <v>No</v>
      </c>
      <c r="J1940" s="27" t="str">
        <f>VLOOKUP(A1940,'Medical Examination'!A1939:M4274,12,0)</f>
        <v>Normal Weight</v>
      </c>
      <c r="K1940" s="27" t="str">
        <f>VLOOKUP(A1940,'Medical Examination'!A1939:M4274,13,0)</f>
        <v>Prediabetes</v>
      </c>
      <c r="L1940" s="27" t="str">
        <f>VLOOKUP(A1940,'Hospitalisation Details'!$A$1:$R$2344,17,0)</f>
        <v>18-Aug-1988</v>
      </c>
      <c r="M1940" s="28">
        <f>VLOOKUP(A1940,'Hospitalisation Details'!$A$1:$R$2344,6,0)</f>
        <v>3699.54</v>
      </c>
      <c r="N1940" s="27" t="str">
        <f>VLOOKUP(A1940,'Hospitalisation Details'!$A$1:$R$2344,14,0)</f>
        <v>tier - 2</v>
      </c>
      <c r="O1940" s="27" t="str">
        <f>VLOOKUP(A1940,'Hospitalisation Details'!$A$1:$R$2344,15,0)</f>
        <v>tier - 3</v>
      </c>
      <c r="P1940" s="27" t="str">
        <f>VLOOKUP(A1940,'Hospitalisation Details'!$A$1:$R$2344,16,0)</f>
        <v>R1013</v>
      </c>
      <c r="Q1940" s="38">
        <f>VLOOKUP(A1940,'Hospitalisation Details'!$A$1:$R$2344,18,0)</f>
        <v>34.803559206023273</v>
      </c>
    </row>
    <row r="1941" spans="1:17" x14ac:dyDescent="0.25">
      <c r="A1941" s="27" t="s">
        <v>3880</v>
      </c>
      <c r="B1941" s="27" t="str">
        <f>VLOOKUP(A1941,'Customer Name'!A1940:E4275,4,0)</f>
        <v>Michael P.</v>
      </c>
      <c r="C1941" s="27">
        <f>VLOOKUP(A1941,Table7[#All],2,0)</f>
        <v>45.9</v>
      </c>
      <c r="D1941" s="27">
        <f>VLOOKUP(A1941,Table7[#All],3,0)</f>
        <v>4.3</v>
      </c>
      <c r="E1941" s="27" t="str">
        <f>VLOOKUP(A1941,Table7[#All],4,0)</f>
        <v>yes</v>
      </c>
      <c r="F1941" s="27" t="str">
        <f>VLOOKUP(A1941,Table7[#All],5,0)</f>
        <v>No</v>
      </c>
      <c r="G1941" s="27" t="str">
        <f>VLOOKUP(A1941,Table7[#All],6,0)</f>
        <v>No</v>
      </c>
      <c r="H1941" s="27">
        <f>VLOOKUP(A1941,'Medical Examination'!A1940:M4275,11,0)</f>
        <v>1</v>
      </c>
      <c r="I1941" s="27" t="str">
        <f>VLOOKUP(A1941,'Medical Examination'!A1940:M4275,10,0)</f>
        <v>No</v>
      </c>
      <c r="J1941" s="27" t="str">
        <f>VLOOKUP(A1941,'Medical Examination'!A1940:M4275,12,0)</f>
        <v>Obesity</v>
      </c>
      <c r="K1941" s="27" t="str">
        <f>VLOOKUP(A1941,'Medical Examination'!A1940:M4275,13,0)</f>
        <v>Normal</v>
      </c>
      <c r="L1941" s="27" t="str">
        <f>VLOOKUP(A1941,'Hospitalisation Details'!$A$1:$R$2344,17,0)</f>
        <v>21-Oct-1995</v>
      </c>
      <c r="M1941" s="28">
        <f>VLOOKUP(A1941,'Hospitalisation Details'!$A$1:$R$2344,6,0)</f>
        <v>3693.43</v>
      </c>
      <c r="N1941" s="27" t="str">
        <f>VLOOKUP(A1941,'Hospitalisation Details'!$A$1:$R$2344,14,0)</f>
        <v>tier - 2</v>
      </c>
      <c r="O1941" s="27" t="str">
        <f>VLOOKUP(A1941,'Hospitalisation Details'!$A$1:$R$2344,15,0)</f>
        <v>tier - 3</v>
      </c>
      <c r="P1941" s="27" t="str">
        <f>VLOOKUP(A1941,'Hospitalisation Details'!$A$1:$R$2344,16,0)</f>
        <v>R1011</v>
      </c>
      <c r="Q1941" s="38">
        <f>VLOOKUP(A1941,'Hospitalisation Details'!$A$1:$R$2344,18,0)</f>
        <v>27.631042296072508</v>
      </c>
    </row>
    <row r="1942" spans="1:17" x14ac:dyDescent="0.25">
      <c r="A1942" s="27" t="s">
        <v>3882</v>
      </c>
      <c r="B1942" s="27" t="str">
        <f>VLOOKUP(A1942,'Customer Name'!A1941:E4276,4,0)</f>
        <v>Russell M</v>
      </c>
      <c r="C1942" s="27">
        <f>VLOOKUP(A1942,Table7[#All],2,0)</f>
        <v>17.059999999999999</v>
      </c>
      <c r="D1942" s="27">
        <f>VLOOKUP(A1942,Table7[#All],3,0)</f>
        <v>8.75</v>
      </c>
      <c r="E1942" s="27" t="str">
        <f>VLOOKUP(A1942,Table7[#All],4,0)</f>
        <v>yes</v>
      </c>
      <c r="F1942" s="27" t="str">
        <f>VLOOKUP(A1942,Table7[#All],5,0)</f>
        <v>No</v>
      </c>
      <c r="G1942" s="27" t="str">
        <f>VLOOKUP(A1942,Table7[#All],6,0)</f>
        <v>No</v>
      </c>
      <c r="H1942" s="27">
        <f>VLOOKUP(A1942,'Medical Examination'!A1941:M4276,11,0)</f>
        <v>0</v>
      </c>
      <c r="I1942" s="27" t="str">
        <f>VLOOKUP(A1942,'Medical Examination'!A1941:M4276,10,0)</f>
        <v>No</v>
      </c>
      <c r="J1942" s="27" t="str">
        <f>VLOOKUP(A1942,'Medical Examination'!A1941:M4276,12,0)</f>
        <v>Underweight</v>
      </c>
      <c r="K1942" s="27" t="str">
        <f>VLOOKUP(A1942,'Medical Examination'!A1941:M4276,13,0)</f>
        <v>Diabetes</v>
      </c>
      <c r="L1942" s="27" t="str">
        <f>VLOOKUP(A1942,'Hospitalisation Details'!$A$1:$R$2344,17,0)</f>
        <v>14-Dec-1981</v>
      </c>
      <c r="M1942" s="28">
        <f>VLOOKUP(A1942,'Hospitalisation Details'!$A$1:$R$2344,6,0)</f>
        <v>3688.38</v>
      </c>
      <c r="N1942" s="27" t="str">
        <f>VLOOKUP(A1942,'Hospitalisation Details'!$A$1:$R$2344,14,0)</f>
        <v>tier - 2</v>
      </c>
      <c r="O1942" s="27" t="str">
        <f>VLOOKUP(A1942,'Hospitalisation Details'!$A$1:$R$2344,15,0)</f>
        <v>tier - 2</v>
      </c>
      <c r="P1942" s="27" t="str">
        <f>VLOOKUP(A1942,'Hospitalisation Details'!$A$1:$R$2344,16,0)</f>
        <v>R1013</v>
      </c>
      <c r="Q1942" s="38">
        <f>VLOOKUP(A1942,'Hospitalisation Details'!$A$1:$R$2344,18,0)</f>
        <v>41.483158229863101</v>
      </c>
    </row>
    <row r="1943" spans="1:17" x14ac:dyDescent="0.25">
      <c r="A1943" s="27" t="s">
        <v>3884</v>
      </c>
      <c r="B1943" s="27" t="str">
        <f>VLOOKUP(A1943,'Customer Name'!A1942:E4277,4,0)</f>
        <v>Martin</v>
      </c>
      <c r="C1943" s="27">
        <f>VLOOKUP(A1943,Table7[#All],2,0)</f>
        <v>32.07</v>
      </c>
      <c r="D1943" s="27">
        <f>VLOOKUP(A1943,Table7[#All],3,0)</f>
        <v>5.25</v>
      </c>
      <c r="E1943" s="27" t="str">
        <f>VLOOKUP(A1943,Table7[#All],4,0)</f>
        <v>No</v>
      </c>
      <c r="F1943" s="27" t="str">
        <f>VLOOKUP(A1943,Table7[#All],5,0)</f>
        <v>No</v>
      </c>
      <c r="G1943" s="27" t="str">
        <f>VLOOKUP(A1943,Table7[#All],6,0)</f>
        <v>Yes</v>
      </c>
      <c r="H1943" s="27">
        <f>VLOOKUP(A1943,'Medical Examination'!A1942:M4277,11,0)</f>
        <v>1</v>
      </c>
      <c r="I1943" s="27" t="str">
        <f>VLOOKUP(A1943,'Medical Examination'!A1942:M4277,10,0)</f>
        <v>No</v>
      </c>
      <c r="J1943" s="27" t="str">
        <f>VLOOKUP(A1943,'Medical Examination'!A1942:M4277,12,0)</f>
        <v>Obesity</v>
      </c>
      <c r="K1943" s="27" t="str">
        <f>VLOOKUP(A1943,'Medical Examination'!A1942:M4277,13,0)</f>
        <v>Normal</v>
      </c>
      <c r="L1943" s="27" t="str">
        <f>VLOOKUP(A1943,'Hospitalisation Details'!$A$1:$R$2344,17,0)</f>
        <v>10-Jul-2003</v>
      </c>
      <c r="M1943" s="28">
        <f>VLOOKUP(A1943,'Hospitalisation Details'!$A$1:$R$2344,6,0)</f>
        <v>3688.35</v>
      </c>
      <c r="N1943" s="27" t="str">
        <f>VLOOKUP(A1943,'Hospitalisation Details'!$A$1:$R$2344,14,0)</f>
        <v>tier - 2</v>
      </c>
      <c r="O1943" s="27" t="str">
        <f>VLOOKUP(A1943,'Hospitalisation Details'!$A$1:$R$2344,15,0)</f>
        <v>tier - 2</v>
      </c>
      <c r="P1943" s="27" t="str">
        <f>VLOOKUP(A1943,'Hospitalisation Details'!$A$1:$R$2344,16,0)</f>
        <v>R1021</v>
      </c>
      <c r="Q1943" s="38">
        <f>VLOOKUP(A1943,'Hospitalisation Details'!$A$1:$R$2344,18,0)</f>
        <v>19.913037809647978</v>
      </c>
    </row>
    <row r="1944" spans="1:17" x14ac:dyDescent="0.25">
      <c r="A1944" s="27" t="s">
        <v>3886</v>
      </c>
      <c r="B1944" s="27" t="str">
        <f>VLOOKUP(A1944,'Customer Name'!A1943:E4278,4,0)</f>
        <v>Michael</v>
      </c>
      <c r="C1944" s="27">
        <f>VLOOKUP(A1944,Table7[#All],2,0)</f>
        <v>16.5</v>
      </c>
      <c r="D1944" s="27">
        <f>VLOOKUP(A1944,Table7[#All],3,0)</f>
        <v>5.03</v>
      </c>
      <c r="E1944" s="27" t="str">
        <f>VLOOKUP(A1944,Table7[#All],4,0)</f>
        <v>No</v>
      </c>
      <c r="F1944" s="27" t="str">
        <f>VLOOKUP(A1944,Table7[#All],5,0)</f>
        <v>No</v>
      </c>
      <c r="G1944" s="27" t="str">
        <f>VLOOKUP(A1944,Table7[#All],6,0)</f>
        <v>No</v>
      </c>
      <c r="H1944" s="27">
        <f>VLOOKUP(A1944,'Medical Examination'!A1943:M4278,11,0)</f>
        <v>1</v>
      </c>
      <c r="I1944" s="27" t="str">
        <f>VLOOKUP(A1944,'Medical Examination'!A1943:M4278,10,0)</f>
        <v>No</v>
      </c>
      <c r="J1944" s="27" t="str">
        <f>VLOOKUP(A1944,'Medical Examination'!A1943:M4278,12,0)</f>
        <v>Underweight</v>
      </c>
      <c r="K1944" s="27" t="str">
        <f>VLOOKUP(A1944,'Medical Examination'!A1943:M4278,13,0)</f>
        <v>Normal</v>
      </c>
      <c r="L1944" s="27" t="str">
        <f>VLOOKUP(A1944,'Hospitalisation Details'!$A$1:$R$2344,17,0)</f>
        <v>6-Jul-1984</v>
      </c>
      <c r="M1944" s="28">
        <f>VLOOKUP(A1944,'Hospitalisation Details'!$A$1:$R$2344,6,0)</f>
        <v>3678.86</v>
      </c>
      <c r="N1944" s="27" t="str">
        <f>VLOOKUP(A1944,'Hospitalisation Details'!$A$1:$R$2344,14,0)</f>
        <v>tier - 2</v>
      </c>
      <c r="O1944" s="27" t="str">
        <f>VLOOKUP(A1944,'Hospitalisation Details'!$A$1:$R$2344,15,0)</f>
        <v>tier - 3</v>
      </c>
      <c r="P1944" s="27" t="str">
        <f>VLOOKUP(A1944,'Hospitalisation Details'!$A$1:$R$2344,16,0)</f>
        <v>R1013</v>
      </c>
      <c r="Q1944" s="38">
        <f>VLOOKUP(A1944,'Hospitalisation Details'!$A$1:$R$2344,18,0)</f>
        <v>38.921286789869953</v>
      </c>
    </row>
    <row r="1945" spans="1:17" x14ac:dyDescent="0.25">
      <c r="A1945" s="27" t="s">
        <v>3888</v>
      </c>
      <c r="B1945" s="27" t="str">
        <f>VLOOKUP(A1945,'Customer Name'!A1944:E4279,4,0)</f>
        <v>Miles</v>
      </c>
      <c r="C1945" s="27">
        <f>VLOOKUP(A1945,Table7[#All],2,0)</f>
        <v>31.4</v>
      </c>
      <c r="D1945" s="27">
        <f>VLOOKUP(A1945,Table7[#All],3,0)</f>
        <v>5.88</v>
      </c>
      <c r="E1945" s="27" t="str">
        <f>VLOOKUP(A1945,Table7[#All],4,0)</f>
        <v>No</v>
      </c>
      <c r="F1945" s="27" t="str">
        <f>VLOOKUP(A1945,Table7[#All],5,0)</f>
        <v>No</v>
      </c>
      <c r="G1945" s="27" t="str">
        <f>VLOOKUP(A1945,Table7[#All],6,0)</f>
        <v>No</v>
      </c>
      <c r="H1945" s="27">
        <f>VLOOKUP(A1945,'Medical Examination'!A1944:M4279,11,0)</f>
        <v>1</v>
      </c>
      <c r="I1945" s="27" t="str">
        <f>VLOOKUP(A1945,'Medical Examination'!A1944:M4279,10,0)</f>
        <v>No</v>
      </c>
      <c r="J1945" s="27" t="str">
        <f>VLOOKUP(A1945,'Medical Examination'!A1944:M4279,12,0)</f>
        <v>Obesity</v>
      </c>
      <c r="K1945" s="27" t="str">
        <f>VLOOKUP(A1945,'Medical Examination'!A1944:M4279,13,0)</f>
        <v>Prediabetes</v>
      </c>
      <c r="L1945" s="27" t="str">
        <f>VLOOKUP(A1945,'Hospitalisation Details'!$A$1:$R$2344,17,0)</f>
        <v>14-Sep-1992</v>
      </c>
      <c r="M1945" s="28">
        <f>VLOOKUP(A1945,'Hospitalisation Details'!$A$1:$R$2344,6,0)</f>
        <v>3659.35</v>
      </c>
      <c r="N1945" s="27" t="str">
        <f>VLOOKUP(A1945,'Hospitalisation Details'!$A$1:$R$2344,14,0)</f>
        <v>tier - 3</v>
      </c>
      <c r="O1945" s="27" t="str">
        <f>VLOOKUP(A1945,'Hospitalisation Details'!$A$1:$R$2344,15,0)</f>
        <v>tier - 1</v>
      </c>
      <c r="P1945" s="27" t="str">
        <f>VLOOKUP(A1945,'Hospitalisation Details'!$A$1:$R$2344,16,0)</f>
        <v>R1011</v>
      </c>
      <c r="Q1945" s="38">
        <f>VLOOKUP(A1945,'Hospitalisation Details'!$A$1:$R$2344,18,0)</f>
        <v>30.729637234770706</v>
      </c>
    </row>
    <row r="1946" spans="1:17" x14ac:dyDescent="0.25">
      <c r="A1946" s="27" t="s">
        <v>3890</v>
      </c>
      <c r="B1946" s="27" t="str">
        <f>VLOOKUP(A1946,'Customer Name'!A1945:E4280,4,0)</f>
        <v>Amanda</v>
      </c>
      <c r="C1946" s="27">
        <f>VLOOKUP(A1946,Table7[#All],2,0)</f>
        <v>20.36</v>
      </c>
      <c r="D1946" s="27">
        <f>VLOOKUP(A1946,Table7[#All],3,0)</f>
        <v>4.49</v>
      </c>
      <c r="E1946" s="27" t="str">
        <f>VLOOKUP(A1946,Table7[#All],4,0)</f>
        <v>No</v>
      </c>
      <c r="F1946" s="27" t="str">
        <f>VLOOKUP(A1946,Table7[#All],5,0)</f>
        <v>No</v>
      </c>
      <c r="G1946" s="27" t="str">
        <f>VLOOKUP(A1946,Table7[#All],6,0)</f>
        <v>No</v>
      </c>
      <c r="H1946" s="27">
        <f>VLOOKUP(A1946,'Medical Examination'!A1945:M4280,11,0)</f>
        <v>0</v>
      </c>
      <c r="I1946" s="27" t="str">
        <f>VLOOKUP(A1946,'Medical Examination'!A1945:M4280,10,0)</f>
        <v>No</v>
      </c>
      <c r="J1946" s="27" t="str">
        <f>VLOOKUP(A1946,'Medical Examination'!A1945:M4280,12,0)</f>
        <v>Normal Weight</v>
      </c>
      <c r="K1946" s="27" t="str">
        <f>VLOOKUP(A1946,'Medical Examination'!A1945:M4280,13,0)</f>
        <v>Normal</v>
      </c>
      <c r="L1946" s="27" t="str">
        <f>VLOOKUP(A1946,'Hospitalisation Details'!$A$1:$R$2344,17,0)</f>
        <v>8-Nov-1990</v>
      </c>
      <c r="M1946" s="28">
        <f>VLOOKUP(A1946,'Hospitalisation Details'!$A$1:$R$2344,6,0)</f>
        <v>3653.29</v>
      </c>
      <c r="N1946" s="27" t="str">
        <f>VLOOKUP(A1946,'Hospitalisation Details'!$A$1:$R$2344,14,0)</f>
        <v>tier - 2</v>
      </c>
      <c r="O1946" s="27" t="str">
        <f>VLOOKUP(A1946,'Hospitalisation Details'!$A$1:$R$2344,15,0)</f>
        <v>tier - 3</v>
      </c>
      <c r="P1946" s="27" t="str">
        <f>VLOOKUP(A1946,'Hospitalisation Details'!$A$1:$R$2344,16,0)</f>
        <v>R1011</v>
      </c>
      <c r="Q1946" s="38">
        <f>VLOOKUP(A1946,'Hospitalisation Details'!$A$1:$R$2344,18,0)</f>
        <v>32.581736189402477</v>
      </c>
    </row>
    <row r="1947" spans="1:17" x14ac:dyDescent="0.25">
      <c r="A1947" s="27" t="s">
        <v>3892</v>
      </c>
      <c r="B1947" s="27" t="str">
        <f>VLOOKUP(A1947,'Customer Name'!A1946:E4281,4,0)</f>
        <v>Roger</v>
      </c>
      <c r="C1947" s="27">
        <f>VLOOKUP(A1947,Table7[#All],2,0)</f>
        <v>25.46</v>
      </c>
      <c r="D1947" s="27">
        <f>VLOOKUP(A1947,Table7[#All],3,0)</f>
        <v>4.1399999999999997</v>
      </c>
      <c r="E1947" s="27" t="str">
        <f>VLOOKUP(A1947,Table7[#All],4,0)</f>
        <v>No</v>
      </c>
      <c r="F1947" s="27" t="str">
        <f>VLOOKUP(A1947,Table7[#All],5,0)</f>
        <v>No</v>
      </c>
      <c r="G1947" s="27" t="str">
        <f>VLOOKUP(A1947,Table7[#All],6,0)</f>
        <v>No</v>
      </c>
      <c r="H1947" s="27">
        <f>VLOOKUP(A1947,'Medical Examination'!A1946:M4281,11,0)</f>
        <v>1</v>
      </c>
      <c r="I1947" s="27" t="str">
        <f>VLOOKUP(A1947,'Medical Examination'!A1946:M4281,10,0)</f>
        <v>No</v>
      </c>
      <c r="J1947" s="27" t="str">
        <f>VLOOKUP(A1947,'Medical Examination'!A1946:M4281,12,0)</f>
        <v>Overweight</v>
      </c>
      <c r="K1947" s="27" t="str">
        <f>VLOOKUP(A1947,'Medical Examination'!A1946:M4281,13,0)</f>
        <v>Normal</v>
      </c>
      <c r="L1947" s="27" t="str">
        <f>VLOOKUP(A1947,'Hospitalisation Details'!$A$1:$R$2344,17,0)</f>
        <v>17-Nov-1992</v>
      </c>
      <c r="M1947" s="28">
        <f>VLOOKUP(A1947,'Hospitalisation Details'!$A$1:$R$2344,6,0)</f>
        <v>3645.09</v>
      </c>
      <c r="N1947" s="27" t="str">
        <f>VLOOKUP(A1947,'Hospitalisation Details'!$A$1:$R$2344,14,0)</f>
        <v>tier - 1</v>
      </c>
      <c r="O1947" s="27" t="str">
        <f>VLOOKUP(A1947,'Hospitalisation Details'!$A$1:$R$2344,15,0)</f>
        <v>tier - 2</v>
      </c>
      <c r="P1947" s="27" t="str">
        <f>VLOOKUP(A1947,'Hospitalisation Details'!$A$1:$R$2344,16,0)</f>
        <v>R1014</v>
      </c>
      <c r="Q1947" s="38">
        <f>VLOOKUP(A1947,'Hospitalisation Details'!$A$1:$R$2344,18,0)</f>
        <v>30.55441478439425</v>
      </c>
    </row>
    <row r="1948" spans="1:17" x14ac:dyDescent="0.25">
      <c r="A1948" s="27" t="s">
        <v>3894</v>
      </c>
      <c r="B1948" s="27" t="str">
        <f>VLOOKUP(A1948,'Customer Name'!A1947:E4282,4,0)</f>
        <v>Brock J</v>
      </c>
      <c r="C1948" s="27">
        <f>VLOOKUP(A1948,Table7[#All],2,0)</f>
        <v>17.09</v>
      </c>
      <c r="D1948" s="27">
        <f>VLOOKUP(A1948,Table7[#All],3,0)</f>
        <v>5.8</v>
      </c>
      <c r="E1948" s="27" t="str">
        <f>VLOOKUP(A1948,Table7[#All],4,0)</f>
        <v>yes</v>
      </c>
      <c r="F1948" s="27" t="str">
        <f>VLOOKUP(A1948,Table7[#All],5,0)</f>
        <v>No</v>
      </c>
      <c r="G1948" s="27" t="str">
        <f>VLOOKUP(A1948,Table7[#All],6,0)</f>
        <v>No</v>
      </c>
      <c r="H1948" s="27">
        <f>VLOOKUP(A1948,'Medical Examination'!A1947:M4282,11,0)</f>
        <v>0</v>
      </c>
      <c r="I1948" s="27" t="str">
        <f>VLOOKUP(A1948,'Medical Examination'!A1947:M4282,10,0)</f>
        <v>No</v>
      </c>
      <c r="J1948" s="27" t="str">
        <f>VLOOKUP(A1948,'Medical Examination'!A1947:M4282,12,0)</f>
        <v>Underweight</v>
      </c>
      <c r="K1948" s="27" t="str">
        <f>VLOOKUP(A1948,'Medical Examination'!A1947:M4282,13,0)</f>
        <v>Prediabetes</v>
      </c>
      <c r="L1948" s="27" t="str">
        <f>VLOOKUP(A1948,'Hospitalisation Details'!$A$1:$R$2344,17,0)</f>
        <v>14-Jun-1985</v>
      </c>
      <c r="M1948" s="28">
        <f>VLOOKUP(A1948,'Hospitalisation Details'!$A$1:$R$2344,6,0)</f>
        <v>3622.13</v>
      </c>
      <c r="N1948" s="27" t="str">
        <f>VLOOKUP(A1948,'Hospitalisation Details'!$A$1:$R$2344,14,0)</f>
        <v>tier - 2</v>
      </c>
      <c r="O1948" s="27" t="str">
        <f>VLOOKUP(A1948,'Hospitalisation Details'!$A$1:$R$2344,15,0)</f>
        <v>tier - 1</v>
      </c>
      <c r="P1948" s="27" t="str">
        <f>VLOOKUP(A1948,'Hospitalisation Details'!$A$1:$R$2344,16,0)</f>
        <v>R1013</v>
      </c>
      <c r="Q1948" s="38">
        <f>VLOOKUP(A1948,'Hospitalisation Details'!$A$1:$R$2344,18,0)</f>
        <v>37.98420387531592</v>
      </c>
    </row>
    <row r="1949" spans="1:17" x14ac:dyDescent="0.25">
      <c r="A1949" s="27" t="s">
        <v>3896</v>
      </c>
      <c r="B1949" s="27" t="str">
        <f>VLOOKUP(A1949,'Customer Name'!A1948:E4283,4,0)</f>
        <v>Stephen F.</v>
      </c>
      <c r="C1949" s="27">
        <f>VLOOKUP(A1949,Table7[#All],2,0)</f>
        <v>20.83</v>
      </c>
      <c r="D1949" s="27">
        <f>VLOOKUP(A1949,Table7[#All],3,0)</f>
        <v>5.12</v>
      </c>
      <c r="E1949" s="27" t="str">
        <f>VLOOKUP(A1949,Table7[#All],4,0)</f>
        <v>No</v>
      </c>
      <c r="F1949" s="27" t="str">
        <f>VLOOKUP(A1949,Table7[#All],5,0)</f>
        <v>No</v>
      </c>
      <c r="G1949" s="27" t="str">
        <f>VLOOKUP(A1949,Table7[#All],6,0)</f>
        <v>No</v>
      </c>
      <c r="H1949" s="27">
        <f>VLOOKUP(A1949,'Medical Examination'!A1948:M4283,11,0)</f>
        <v>0</v>
      </c>
      <c r="I1949" s="27" t="str">
        <f>VLOOKUP(A1949,'Medical Examination'!A1948:M4283,10,0)</f>
        <v>No</v>
      </c>
      <c r="J1949" s="27" t="str">
        <f>VLOOKUP(A1949,'Medical Examination'!A1948:M4283,12,0)</f>
        <v>Normal Weight</v>
      </c>
      <c r="K1949" s="27" t="str">
        <f>VLOOKUP(A1949,'Medical Examination'!A1948:M4283,13,0)</f>
        <v>Normal</v>
      </c>
      <c r="L1949" s="27" t="str">
        <f>VLOOKUP(A1949,'Hospitalisation Details'!$A$1:$R$2344,17,0)</f>
        <v>11-Oct-1990</v>
      </c>
      <c r="M1949" s="28">
        <f>VLOOKUP(A1949,'Hospitalisation Details'!$A$1:$R$2344,6,0)</f>
        <v>3606.43</v>
      </c>
      <c r="N1949" s="27" t="str">
        <f>VLOOKUP(A1949,'Hospitalisation Details'!$A$1:$R$2344,14,0)</f>
        <v>tier - 2</v>
      </c>
      <c r="O1949" s="27" t="str">
        <f>VLOOKUP(A1949,'Hospitalisation Details'!$A$1:$R$2344,15,0)</f>
        <v>tier - 1</v>
      </c>
      <c r="P1949" s="27" t="str">
        <f>VLOOKUP(A1949,'Hospitalisation Details'!$A$1:$R$2344,16,0)</f>
        <v>R1013</v>
      </c>
      <c r="Q1949" s="38">
        <f>VLOOKUP(A1949,'Hospitalisation Details'!$A$1:$R$2344,18,0)</f>
        <v>32.658399098083429</v>
      </c>
    </row>
    <row r="1950" spans="1:17" x14ac:dyDescent="0.25">
      <c r="A1950" s="27" t="s">
        <v>3898</v>
      </c>
      <c r="B1950" s="27" t="str">
        <f>VLOOKUP(A1950,'Customer Name'!A1949:E4284,4,0)</f>
        <v>Missy</v>
      </c>
      <c r="C1950" s="27">
        <f>VLOOKUP(A1950,Table7[#All],2,0)</f>
        <v>18.920000000000002</v>
      </c>
      <c r="D1950" s="27">
        <f>VLOOKUP(A1950,Table7[#All],3,0)</f>
        <v>5.98</v>
      </c>
      <c r="E1950" s="27" t="str">
        <f>VLOOKUP(A1950,Table7[#All],4,0)</f>
        <v>yes</v>
      </c>
      <c r="F1950" s="27" t="str">
        <f>VLOOKUP(A1950,Table7[#All],5,0)</f>
        <v>No</v>
      </c>
      <c r="G1950" s="27" t="str">
        <f>VLOOKUP(A1950,Table7[#All],6,0)</f>
        <v>No</v>
      </c>
      <c r="H1950" s="27">
        <f>VLOOKUP(A1950,'Medical Examination'!A1949:M4284,11,0)</f>
        <v>1</v>
      </c>
      <c r="I1950" s="27" t="str">
        <f>VLOOKUP(A1950,'Medical Examination'!A1949:M4284,10,0)</f>
        <v>No</v>
      </c>
      <c r="J1950" s="27" t="str">
        <f>VLOOKUP(A1950,'Medical Examination'!A1949:M4284,12,0)</f>
        <v>Normal Weight</v>
      </c>
      <c r="K1950" s="27" t="str">
        <f>VLOOKUP(A1950,'Medical Examination'!A1949:M4284,13,0)</f>
        <v>Prediabetes</v>
      </c>
      <c r="L1950" s="27" t="str">
        <f>VLOOKUP(A1950,'Hospitalisation Details'!$A$1:$R$2344,17,0)</f>
        <v>4-Nov-1988</v>
      </c>
      <c r="M1950" s="28">
        <f>VLOOKUP(A1950,'Hospitalisation Details'!$A$1:$R$2344,6,0)</f>
        <v>3603.6</v>
      </c>
      <c r="N1950" s="27" t="str">
        <f>VLOOKUP(A1950,'Hospitalisation Details'!$A$1:$R$2344,14,0)</f>
        <v>tier - 2</v>
      </c>
      <c r="O1950" s="27" t="str">
        <f>VLOOKUP(A1950,'Hospitalisation Details'!$A$1:$R$2344,15,0)</f>
        <v>tier - 1</v>
      </c>
      <c r="P1950" s="27" t="str">
        <f>VLOOKUP(A1950,'Hospitalisation Details'!$A$1:$R$2344,16,0)</f>
        <v>R1013</v>
      </c>
      <c r="Q1950" s="38">
        <f>VLOOKUP(A1950,'Hospitalisation Details'!$A$1:$R$2344,18,0)</f>
        <v>34.59000684462697</v>
      </c>
    </row>
    <row r="1951" spans="1:17" x14ac:dyDescent="0.25">
      <c r="A1951" s="27" t="s">
        <v>3900</v>
      </c>
      <c r="B1951" s="27" t="str">
        <f>VLOOKUP(A1951,'Customer Name'!A1950:E4285,4,0)</f>
        <v>William</v>
      </c>
      <c r="C1951" s="27">
        <f>VLOOKUP(A1951,Table7[#All],2,0)</f>
        <v>37.1</v>
      </c>
      <c r="D1951" s="27">
        <f>VLOOKUP(A1951,Table7[#All],3,0)</f>
        <v>5.46</v>
      </c>
      <c r="E1951" s="27" t="str">
        <f>VLOOKUP(A1951,Table7[#All],4,0)</f>
        <v>No</v>
      </c>
      <c r="F1951" s="27" t="str">
        <f>VLOOKUP(A1951,Table7[#All],5,0)</f>
        <v>No</v>
      </c>
      <c r="G1951" s="27" t="str">
        <f>VLOOKUP(A1951,Table7[#All],6,0)</f>
        <v>No</v>
      </c>
      <c r="H1951" s="27">
        <f>VLOOKUP(A1951,'Medical Examination'!A1950:M4285,11,0)</f>
        <v>0</v>
      </c>
      <c r="I1951" s="27" t="str">
        <f>VLOOKUP(A1951,'Medical Examination'!A1950:M4285,10,0)</f>
        <v>No</v>
      </c>
      <c r="J1951" s="27" t="str">
        <f>VLOOKUP(A1951,'Medical Examination'!A1950:M4285,12,0)</f>
        <v>Obesity</v>
      </c>
      <c r="K1951" s="27" t="str">
        <f>VLOOKUP(A1951,'Medical Examination'!A1950:M4285,13,0)</f>
        <v>Normal</v>
      </c>
      <c r="L1951" s="27" t="str">
        <f>VLOOKUP(A1951,'Hospitalisation Details'!$A$1:$R$2344,17,0)</f>
        <v>12-Aug-1999</v>
      </c>
      <c r="M1951" s="28">
        <f>VLOOKUP(A1951,'Hospitalisation Details'!$A$1:$R$2344,6,0)</f>
        <v>3597.6</v>
      </c>
      <c r="N1951" s="27" t="str">
        <f>VLOOKUP(A1951,'Hospitalisation Details'!$A$1:$R$2344,14,0)</f>
        <v>tier - 2</v>
      </c>
      <c r="O1951" s="27" t="str">
        <f>VLOOKUP(A1951,'Hospitalisation Details'!$A$1:$R$2344,15,0)</f>
        <v>tier - 2</v>
      </c>
      <c r="P1951" s="27" t="str">
        <f>VLOOKUP(A1951,'Hospitalisation Details'!$A$1:$R$2344,16,0)</f>
        <v>R1011</v>
      </c>
      <c r="Q1951" s="38">
        <f>VLOOKUP(A1951,'Hospitalisation Details'!$A$1:$R$2344,18,0)</f>
        <v>23.822691928594896</v>
      </c>
    </row>
    <row r="1952" spans="1:17" x14ac:dyDescent="0.25">
      <c r="A1952" s="27" t="s">
        <v>3902</v>
      </c>
      <c r="B1952" s="27" t="str">
        <f>VLOOKUP(A1952,'Customer Name'!A1951:E4286,4,0)</f>
        <v>Lauren M</v>
      </c>
      <c r="C1952" s="27">
        <f>VLOOKUP(A1952,Table7[#All],2,0)</f>
        <v>22.515000000000001</v>
      </c>
      <c r="D1952" s="27">
        <f>VLOOKUP(A1952,Table7[#All],3,0)</f>
        <v>4.91</v>
      </c>
      <c r="E1952" s="27" t="str">
        <f>VLOOKUP(A1952,Table7[#All],4,0)</f>
        <v>yes</v>
      </c>
      <c r="F1952" s="27" t="str">
        <f>VLOOKUP(A1952,Table7[#All],5,0)</f>
        <v>No</v>
      </c>
      <c r="G1952" s="27" t="str">
        <f>VLOOKUP(A1952,Table7[#All],6,0)</f>
        <v>Yes</v>
      </c>
      <c r="H1952" s="27">
        <f>VLOOKUP(A1952,'Medical Examination'!A1951:M4286,11,0)</f>
        <v>1</v>
      </c>
      <c r="I1952" s="27" t="str">
        <f>VLOOKUP(A1952,'Medical Examination'!A1951:M4286,10,0)</f>
        <v>No</v>
      </c>
      <c r="J1952" s="27" t="str">
        <f>VLOOKUP(A1952,'Medical Examination'!A1951:M4286,12,0)</f>
        <v>Normal Weight</v>
      </c>
      <c r="K1952" s="27" t="str">
        <f>VLOOKUP(A1952,'Medical Examination'!A1951:M4286,13,0)</f>
        <v>Normal</v>
      </c>
      <c r="L1952" s="27" t="str">
        <f>VLOOKUP(A1952,'Hospitalisation Details'!$A$1:$R$2344,17,0)</f>
        <v>4-Nov-1997</v>
      </c>
      <c r="M1952" s="28">
        <f>VLOOKUP(A1952,'Hospitalisation Details'!$A$1:$R$2344,6,0)</f>
        <v>3594.17</v>
      </c>
      <c r="N1952" s="27" t="str">
        <f>VLOOKUP(A1952,'Hospitalisation Details'!$A$1:$R$2344,14,0)</f>
        <v>tier - 2</v>
      </c>
      <c r="O1952" s="27" t="str">
        <f>VLOOKUP(A1952,'Hospitalisation Details'!$A$1:$R$2344,15,0)</f>
        <v>tier - 2</v>
      </c>
      <c r="P1952" s="27" t="str">
        <f>VLOOKUP(A1952,'Hospitalisation Details'!$A$1:$R$2344,16,0)</f>
        <v>R1012</v>
      </c>
      <c r="Q1952" s="38">
        <f>VLOOKUP(A1952,'Hospitalisation Details'!$A$1:$R$2344,18,0)</f>
        <v>25.592637663522968</v>
      </c>
    </row>
    <row r="1953" spans="1:17" x14ac:dyDescent="0.25">
      <c r="A1953" s="27" t="s">
        <v>3904</v>
      </c>
      <c r="B1953" s="27" t="str">
        <f>VLOOKUP(A1953,'Customer Name'!A1952:E4287,4,0)</f>
        <v>Apolo U.</v>
      </c>
      <c r="C1953" s="27">
        <f>VLOOKUP(A1953,Table7[#All],2,0)</f>
        <v>32.700000000000003</v>
      </c>
      <c r="D1953" s="27">
        <f>VLOOKUP(A1953,Table7[#All],3,0)</f>
        <v>4.66</v>
      </c>
      <c r="E1953" s="27" t="str">
        <f>VLOOKUP(A1953,Table7[#All],4,0)</f>
        <v>No</v>
      </c>
      <c r="F1953" s="27" t="str">
        <f>VLOOKUP(A1953,Table7[#All],5,0)</f>
        <v>No</v>
      </c>
      <c r="G1953" s="27" t="str">
        <f>VLOOKUP(A1953,Table7[#All],6,0)</f>
        <v>No</v>
      </c>
      <c r="H1953" s="27">
        <f>VLOOKUP(A1953,'Medical Examination'!A1952:M4287,11,0)</f>
        <v>0</v>
      </c>
      <c r="I1953" s="27" t="str">
        <f>VLOOKUP(A1953,'Medical Examination'!A1952:M4287,10,0)</f>
        <v>No</v>
      </c>
      <c r="J1953" s="27" t="str">
        <f>VLOOKUP(A1953,'Medical Examination'!A1952:M4287,12,0)</f>
        <v>Obesity</v>
      </c>
      <c r="K1953" s="27" t="str">
        <f>VLOOKUP(A1953,'Medical Examination'!A1952:M4287,13,0)</f>
        <v>Normal</v>
      </c>
      <c r="L1953" s="27" t="str">
        <f>VLOOKUP(A1953,'Hospitalisation Details'!$A$1:$R$2344,17,0)</f>
        <v>6-Jun-1999</v>
      </c>
      <c r="M1953" s="28">
        <f>VLOOKUP(A1953,'Hospitalisation Details'!$A$1:$R$2344,6,0)</f>
        <v>3591.48</v>
      </c>
      <c r="N1953" s="27" t="str">
        <f>VLOOKUP(A1953,'Hospitalisation Details'!$A$1:$R$2344,14,0)</f>
        <v>tier - 2</v>
      </c>
      <c r="O1953" s="27" t="str">
        <f>VLOOKUP(A1953,'Hospitalisation Details'!$A$1:$R$2344,15,0)</f>
        <v>tier - 3</v>
      </c>
      <c r="P1953" s="27" t="str">
        <f>VLOOKUP(A1953,'Hospitalisation Details'!$A$1:$R$2344,16,0)</f>
        <v>R1011</v>
      </c>
      <c r="Q1953" s="38">
        <f>VLOOKUP(A1953,'Hospitalisation Details'!$A$1:$R$2344,18,0)</f>
        <v>24.006132953674296</v>
      </c>
    </row>
    <row r="1954" spans="1:17" x14ac:dyDescent="0.25">
      <c r="A1954" s="27" t="s">
        <v>3906</v>
      </c>
      <c r="B1954" s="27" t="str">
        <f>VLOOKUP(A1954,'Customer Name'!A1953:E4288,4,0)</f>
        <v>Alfons</v>
      </c>
      <c r="C1954" s="27">
        <f>VLOOKUP(A1954,Table7[#All],2,0)</f>
        <v>17.75</v>
      </c>
      <c r="D1954" s="27">
        <f>VLOOKUP(A1954,Table7[#All],3,0)</f>
        <v>6.8</v>
      </c>
      <c r="E1954" s="27" t="str">
        <f>VLOOKUP(A1954,Table7[#All],4,0)</f>
        <v>yes</v>
      </c>
      <c r="F1954" s="27" t="str">
        <f>VLOOKUP(A1954,Table7[#All],5,0)</f>
        <v>No</v>
      </c>
      <c r="G1954" s="27" t="str">
        <f>VLOOKUP(A1954,Table7[#All],6,0)</f>
        <v>No</v>
      </c>
      <c r="H1954" s="27">
        <f>VLOOKUP(A1954,'Medical Examination'!A1953:M4288,11,0)</f>
        <v>1</v>
      </c>
      <c r="I1954" s="27" t="str">
        <f>VLOOKUP(A1954,'Medical Examination'!A1953:M4288,10,0)</f>
        <v>No</v>
      </c>
      <c r="J1954" s="27" t="str">
        <f>VLOOKUP(A1954,'Medical Examination'!A1953:M4288,12,0)</f>
        <v>Underweight</v>
      </c>
      <c r="K1954" s="27" t="str">
        <f>VLOOKUP(A1954,'Medical Examination'!A1953:M4288,13,0)</f>
        <v>Diabetes</v>
      </c>
      <c r="L1954" s="27" t="str">
        <f>VLOOKUP(A1954,'Hospitalisation Details'!$A$1:$R$2344,17,0)</f>
        <v>27-Dec-1986</v>
      </c>
      <c r="M1954" s="28">
        <f>VLOOKUP(A1954,'Hospitalisation Details'!$A$1:$R$2344,6,0)</f>
        <v>3589.14</v>
      </c>
      <c r="N1954" s="27" t="str">
        <f>VLOOKUP(A1954,'Hospitalisation Details'!$A$1:$R$2344,14,0)</f>
        <v>tier - 2</v>
      </c>
      <c r="O1954" s="27" t="str">
        <f>VLOOKUP(A1954,'Hospitalisation Details'!$A$1:$R$2344,15,0)</f>
        <v>tier - 2</v>
      </c>
      <c r="P1954" s="27" t="str">
        <f>VLOOKUP(A1954,'Hospitalisation Details'!$A$1:$R$2344,16,0)</f>
        <v>R1013</v>
      </c>
      <c r="Q1954" s="38">
        <f>VLOOKUP(A1954,'Hospitalisation Details'!$A$1:$R$2344,18,0)</f>
        <v>36.447582678867349</v>
      </c>
    </row>
    <row r="1955" spans="1:17" x14ac:dyDescent="0.25">
      <c r="A1955" s="27" t="s">
        <v>3908</v>
      </c>
      <c r="B1955" s="27" t="str">
        <f>VLOOKUP(A1955,'Customer Name'!A1954:E4289,4,0)</f>
        <v>Amber</v>
      </c>
      <c r="C1955" s="27">
        <f>VLOOKUP(A1955,Table7[#All],2,0)</f>
        <v>33.630000000000003</v>
      </c>
      <c r="D1955" s="27">
        <f>VLOOKUP(A1955,Table7[#All],3,0)</f>
        <v>4.47</v>
      </c>
      <c r="E1955" s="27" t="str">
        <f>VLOOKUP(A1955,Table7[#All],4,0)</f>
        <v>yes</v>
      </c>
      <c r="F1955" s="27" t="str">
        <f>VLOOKUP(A1955,Table7[#All],5,0)</f>
        <v>No</v>
      </c>
      <c r="G1955" s="27" t="str">
        <f>VLOOKUP(A1955,Table7[#All],6,0)</f>
        <v>No</v>
      </c>
      <c r="H1955" s="27">
        <f>VLOOKUP(A1955,'Medical Examination'!A1954:M4289,11,0)</f>
        <v>0</v>
      </c>
      <c r="I1955" s="27" t="str">
        <f>VLOOKUP(A1955,'Medical Examination'!A1954:M4289,10,0)</f>
        <v>No</v>
      </c>
      <c r="J1955" s="27" t="str">
        <f>VLOOKUP(A1955,'Medical Examination'!A1954:M4289,12,0)</f>
        <v>Obesity</v>
      </c>
      <c r="K1955" s="27" t="str">
        <f>VLOOKUP(A1955,'Medical Examination'!A1954:M4289,13,0)</f>
        <v>Normal</v>
      </c>
      <c r="L1955" s="27" t="str">
        <f>VLOOKUP(A1955,'Hospitalisation Details'!$A$1:$R$2344,17,0)</f>
        <v>11-Nov-2001</v>
      </c>
      <c r="M1955" s="28">
        <f>VLOOKUP(A1955,'Hospitalisation Details'!$A$1:$R$2344,6,0)</f>
        <v>3579.83</v>
      </c>
      <c r="N1955" s="27" t="str">
        <f>VLOOKUP(A1955,'Hospitalisation Details'!$A$1:$R$2344,14,0)</f>
        <v>tier - 2</v>
      </c>
      <c r="O1955" s="27" t="str">
        <f>VLOOKUP(A1955,'Hospitalisation Details'!$A$1:$R$2344,15,0)</f>
        <v>tier - 2</v>
      </c>
      <c r="P1955" s="27" t="str">
        <f>VLOOKUP(A1955,'Hospitalisation Details'!$A$1:$R$2344,16,0)</f>
        <v>R1012</v>
      </c>
      <c r="Q1955" s="38">
        <f>VLOOKUP(A1955,'Hospitalisation Details'!$A$1:$R$2344,18,0)</f>
        <v>21.573452380952382</v>
      </c>
    </row>
    <row r="1956" spans="1:17" x14ac:dyDescent="0.25">
      <c r="A1956" s="27" t="s">
        <v>3910</v>
      </c>
      <c r="B1956" s="27" t="str">
        <f>VLOOKUP(A1956,'Customer Name'!A1955:E4290,4,0)</f>
        <v>Leah C.</v>
      </c>
      <c r="C1956" s="27">
        <f>VLOOKUP(A1956,Table7[#All],2,0)</f>
        <v>34.799999999999997</v>
      </c>
      <c r="D1956" s="27">
        <f>VLOOKUP(A1956,Table7[#All],3,0)</f>
        <v>4.08</v>
      </c>
      <c r="E1956" s="27" t="str">
        <f>VLOOKUP(A1956,Table7[#All],4,0)</f>
        <v>yes</v>
      </c>
      <c r="F1956" s="27" t="str">
        <f>VLOOKUP(A1956,Table7[#All],5,0)</f>
        <v>No</v>
      </c>
      <c r="G1956" s="27" t="str">
        <f>VLOOKUP(A1956,Table7[#All],6,0)</f>
        <v>No</v>
      </c>
      <c r="H1956" s="27">
        <f>VLOOKUP(A1956,'Medical Examination'!A1955:M4290,11,0)</f>
        <v>1</v>
      </c>
      <c r="I1956" s="27" t="str">
        <f>VLOOKUP(A1956,'Medical Examination'!A1955:M4290,10,0)</f>
        <v>No</v>
      </c>
      <c r="J1956" s="27" t="str">
        <f>VLOOKUP(A1956,'Medical Examination'!A1955:M4290,12,0)</f>
        <v>Obesity</v>
      </c>
      <c r="K1956" s="27" t="str">
        <f>VLOOKUP(A1956,'Medical Examination'!A1955:M4290,13,0)</f>
        <v>Normal</v>
      </c>
      <c r="L1956" s="27" t="str">
        <f>VLOOKUP(A1956,'Hospitalisation Details'!$A$1:$R$2344,17,0)</f>
        <v>23-Aug-1995</v>
      </c>
      <c r="M1956" s="28">
        <f>VLOOKUP(A1956,'Hospitalisation Details'!$A$1:$R$2344,6,0)</f>
        <v>3578</v>
      </c>
      <c r="N1956" s="27" t="str">
        <f>VLOOKUP(A1956,'Hospitalisation Details'!$A$1:$R$2344,14,0)</f>
        <v>tier - 2</v>
      </c>
      <c r="O1956" s="27" t="str">
        <f>VLOOKUP(A1956,'Hospitalisation Details'!$A$1:$R$2344,15,0)</f>
        <v>tier - 3</v>
      </c>
      <c r="P1956" s="27" t="str">
        <f>VLOOKUP(A1956,'Hospitalisation Details'!$A$1:$R$2344,16,0)</f>
        <v>R1011</v>
      </c>
      <c r="Q1956" s="38">
        <f>VLOOKUP(A1956,'Hospitalisation Details'!$A$1:$R$2344,18,0)</f>
        <v>27.792579305135952</v>
      </c>
    </row>
    <row r="1957" spans="1:17" x14ac:dyDescent="0.25">
      <c r="A1957" s="27" t="s">
        <v>3912</v>
      </c>
      <c r="B1957" s="27" t="str">
        <f>VLOOKUP(A1957,'Customer Name'!A1956:E4291,4,0)</f>
        <v>Lilia</v>
      </c>
      <c r="C1957" s="27">
        <f>VLOOKUP(A1957,Table7[#All],2,0)</f>
        <v>16.809999999999999</v>
      </c>
      <c r="D1957" s="27">
        <f>VLOOKUP(A1957,Table7[#All],3,0)</f>
        <v>5.51</v>
      </c>
      <c r="E1957" s="27" t="str">
        <f>VLOOKUP(A1957,Table7[#All],4,0)</f>
        <v>yes</v>
      </c>
      <c r="F1957" s="27" t="str">
        <f>VLOOKUP(A1957,Table7[#All],5,0)</f>
        <v>No</v>
      </c>
      <c r="G1957" s="27" t="str">
        <f>VLOOKUP(A1957,Table7[#All],6,0)</f>
        <v>No</v>
      </c>
      <c r="H1957" s="27">
        <f>VLOOKUP(A1957,'Medical Examination'!A1956:M4291,11,0)</f>
        <v>1</v>
      </c>
      <c r="I1957" s="27" t="str">
        <f>VLOOKUP(A1957,'Medical Examination'!A1956:M4291,10,0)</f>
        <v>No</v>
      </c>
      <c r="J1957" s="27" t="str">
        <f>VLOOKUP(A1957,'Medical Examination'!A1956:M4291,12,0)</f>
        <v>Underweight</v>
      </c>
      <c r="K1957" s="27" t="str">
        <f>VLOOKUP(A1957,'Medical Examination'!A1956:M4291,13,0)</f>
        <v>Normal</v>
      </c>
      <c r="L1957" s="27" t="str">
        <f>VLOOKUP(A1957,'Hospitalisation Details'!$A$1:$R$2344,17,0)</f>
        <v>18-Aug-1988</v>
      </c>
      <c r="M1957" s="28">
        <f>VLOOKUP(A1957,'Hospitalisation Details'!$A$1:$R$2344,6,0)</f>
        <v>3569.96</v>
      </c>
      <c r="N1957" s="27" t="str">
        <f>VLOOKUP(A1957,'Hospitalisation Details'!$A$1:$R$2344,14,0)</f>
        <v>tier - 2</v>
      </c>
      <c r="O1957" s="27" t="str">
        <f>VLOOKUP(A1957,'Hospitalisation Details'!$A$1:$R$2344,15,0)</f>
        <v>tier - 1</v>
      </c>
      <c r="P1957" s="27" t="str">
        <f>VLOOKUP(A1957,'Hospitalisation Details'!$A$1:$R$2344,16,0)</f>
        <v>R1012</v>
      </c>
      <c r="Q1957" s="38">
        <f>VLOOKUP(A1957,'Hospitalisation Details'!$A$1:$R$2344,18,0)</f>
        <v>34.803559206023273</v>
      </c>
    </row>
    <row r="1958" spans="1:17" x14ac:dyDescent="0.25">
      <c r="A1958" s="27" t="s">
        <v>3914</v>
      </c>
      <c r="B1958" s="27" t="str">
        <f>VLOOKUP(A1958,'Customer Name'!A1957:E4292,4,0)</f>
        <v>Danny</v>
      </c>
      <c r="C1958" s="27">
        <f>VLOOKUP(A1958,Table7[#All],2,0)</f>
        <v>16.690000000000001</v>
      </c>
      <c r="D1958" s="27">
        <f>VLOOKUP(A1958,Table7[#All],3,0)</f>
        <v>8.4</v>
      </c>
      <c r="E1958" s="27" t="str">
        <f>VLOOKUP(A1958,Table7[#All],4,0)</f>
        <v>yes</v>
      </c>
      <c r="F1958" s="27" t="str">
        <f>VLOOKUP(A1958,Table7[#All],5,0)</f>
        <v>No</v>
      </c>
      <c r="G1958" s="27" t="str">
        <f>VLOOKUP(A1958,Table7[#All],6,0)</f>
        <v>No</v>
      </c>
      <c r="H1958" s="27">
        <f>VLOOKUP(A1958,'Medical Examination'!A1957:M4292,11,0)</f>
        <v>0</v>
      </c>
      <c r="I1958" s="27" t="str">
        <f>VLOOKUP(A1958,'Medical Examination'!A1957:M4292,10,0)</f>
        <v>No</v>
      </c>
      <c r="J1958" s="27" t="str">
        <f>VLOOKUP(A1958,'Medical Examination'!A1957:M4292,12,0)</f>
        <v>Underweight</v>
      </c>
      <c r="K1958" s="27" t="str">
        <f>VLOOKUP(A1958,'Medical Examination'!A1957:M4292,13,0)</f>
        <v>Diabetes</v>
      </c>
      <c r="L1958" s="27" t="str">
        <f>VLOOKUP(A1958,'Hospitalisation Details'!$A$1:$R$2344,17,0)</f>
        <v>10-Oct-1981</v>
      </c>
      <c r="M1958" s="28">
        <f>VLOOKUP(A1958,'Hospitalisation Details'!$A$1:$R$2344,6,0)</f>
        <v>3562.87</v>
      </c>
      <c r="N1958" s="27" t="str">
        <f>VLOOKUP(A1958,'Hospitalisation Details'!$A$1:$R$2344,14,0)</f>
        <v>tier - 2</v>
      </c>
      <c r="O1958" s="27" t="str">
        <f>VLOOKUP(A1958,'Hospitalisation Details'!$A$1:$R$2344,15,0)</f>
        <v>tier - 1</v>
      </c>
      <c r="P1958" s="27" t="str">
        <f>VLOOKUP(A1958,'Hospitalisation Details'!$A$1:$R$2344,16,0)</f>
        <v>R1013</v>
      </c>
      <c r="Q1958" s="38">
        <f>VLOOKUP(A1958,'Hospitalisation Details'!$A$1:$R$2344,18,0)</f>
        <v>41.661127029608402</v>
      </c>
    </row>
    <row r="1959" spans="1:17" x14ac:dyDescent="0.25">
      <c r="A1959" s="27" t="s">
        <v>3916</v>
      </c>
      <c r="B1959" s="27" t="str">
        <f>VLOOKUP(A1959,'Customer Name'!A1958:E4293,4,0)</f>
        <v>Lauren</v>
      </c>
      <c r="C1959" s="27">
        <f>VLOOKUP(A1959,Table7[#All],2,0)</f>
        <v>23.21</v>
      </c>
      <c r="D1959" s="27">
        <f>VLOOKUP(A1959,Table7[#All],3,0)</f>
        <v>5.14</v>
      </c>
      <c r="E1959" s="27" t="str">
        <f>VLOOKUP(A1959,Table7[#All],4,0)</f>
        <v>yes</v>
      </c>
      <c r="F1959" s="27" t="str">
        <f>VLOOKUP(A1959,Table7[#All],5,0)</f>
        <v>No</v>
      </c>
      <c r="G1959" s="27" t="str">
        <f>VLOOKUP(A1959,Table7[#All],6,0)</f>
        <v>No</v>
      </c>
      <c r="H1959" s="27">
        <f>VLOOKUP(A1959,'Medical Examination'!A1958:M4293,11,0)</f>
        <v>1</v>
      </c>
      <c r="I1959" s="27" t="str">
        <f>VLOOKUP(A1959,'Medical Examination'!A1958:M4293,10,0)</f>
        <v>No</v>
      </c>
      <c r="J1959" s="27" t="str">
        <f>VLOOKUP(A1959,'Medical Examination'!A1958:M4293,12,0)</f>
        <v>Normal Weight</v>
      </c>
      <c r="K1959" s="27" t="str">
        <f>VLOOKUP(A1959,'Medical Examination'!A1958:M4293,13,0)</f>
        <v>Normal</v>
      </c>
      <c r="L1959" s="27" t="str">
        <f>VLOOKUP(A1959,'Hospitalisation Details'!$A$1:$R$2344,17,0)</f>
        <v>16-Jun-1995</v>
      </c>
      <c r="M1959" s="28">
        <f>VLOOKUP(A1959,'Hospitalisation Details'!$A$1:$R$2344,6,0)</f>
        <v>3561.89</v>
      </c>
      <c r="N1959" s="27" t="str">
        <f>VLOOKUP(A1959,'Hospitalisation Details'!$A$1:$R$2344,14,0)</f>
        <v>tier - 2</v>
      </c>
      <c r="O1959" s="27" t="str">
        <f>VLOOKUP(A1959,'Hospitalisation Details'!$A$1:$R$2344,15,0)</f>
        <v>tier - 1</v>
      </c>
      <c r="P1959" s="27" t="str">
        <f>VLOOKUP(A1959,'Hospitalisation Details'!$A$1:$R$2344,16,0)</f>
        <v>R1013</v>
      </c>
      <c r="Q1959" s="38">
        <f>VLOOKUP(A1959,'Hospitalisation Details'!$A$1:$R$2344,18,0)</f>
        <v>27.978757552870089</v>
      </c>
    </row>
    <row r="1960" spans="1:17" x14ac:dyDescent="0.25">
      <c r="A1960" s="27" t="s">
        <v>3918</v>
      </c>
      <c r="B1960" s="27" t="str">
        <f>VLOOKUP(A1960,'Customer Name'!A1959:E4294,4,0)</f>
        <v>Courtney</v>
      </c>
      <c r="C1960" s="27">
        <f>VLOOKUP(A1960,Table7[#All],2,0)</f>
        <v>25.175000000000001</v>
      </c>
      <c r="D1960" s="27">
        <f>VLOOKUP(A1960,Table7[#All],3,0)</f>
        <v>5.21</v>
      </c>
      <c r="E1960" s="27" t="str">
        <f>VLOOKUP(A1960,Table7[#All],4,0)</f>
        <v>yes</v>
      </c>
      <c r="F1960" s="27" t="str">
        <f>VLOOKUP(A1960,Table7[#All],5,0)</f>
        <v>No</v>
      </c>
      <c r="G1960" s="27" t="str">
        <f>VLOOKUP(A1960,Table7[#All],6,0)</f>
        <v>No</v>
      </c>
      <c r="H1960" s="27">
        <f>VLOOKUP(A1960,'Medical Examination'!A1959:M4294,11,0)</f>
        <v>1</v>
      </c>
      <c r="I1960" s="27" t="str">
        <f>VLOOKUP(A1960,'Medical Examination'!A1959:M4294,10,0)</f>
        <v>No</v>
      </c>
      <c r="J1960" s="27" t="str">
        <f>VLOOKUP(A1960,'Medical Examination'!A1959:M4294,12,0)</f>
        <v>Overweight</v>
      </c>
      <c r="K1960" s="27" t="str">
        <f>VLOOKUP(A1960,'Medical Examination'!A1959:M4294,13,0)</f>
        <v>Normal</v>
      </c>
      <c r="L1960" s="27" t="str">
        <f>VLOOKUP(A1960,'Hospitalisation Details'!$A$1:$R$2344,17,0)</f>
        <v>9-Oct-1995</v>
      </c>
      <c r="M1960" s="28">
        <f>VLOOKUP(A1960,'Hospitalisation Details'!$A$1:$R$2344,6,0)</f>
        <v>3558.62</v>
      </c>
      <c r="N1960" s="27" t="str">
        <f>VLOOKUP(A1960,'Hospitalisation Details'!$A$1:$R$2344,14,0)</f>
        <v>tier - 2</v>
      </c>
      <c r="O1960" s="27" t="str">
        <f>VLOOKUP(A1960,'Hospitalisation Details'!$A$1:$R$2344,15,0)</f>
        <v>tier - 3</v>
      </c>
      <c r="P1960" s="27" t="str">
        <f>VLOOKUP(A1960,'Hospitalisation Details'!$A$1:$R$2344,16,0)</f>
        <v>R1024</v>
      </c>
      <c r="Q1960" s="38">
        <f>VLOOKUP(A1960,'Hospitalisation Details'!$A$1:$R$2344,18,0)</f>
        <v>27.663897280966768</v>
      </c>
    </row>
    <row r="1961" spans="1:17" x14ac:dyDescent="0.25">
      <c r="A1961" s="27" t="s">
        <v>3920</v>
      </c>
      <c r="B1961" s="27" t="str">
        <f>VLOOKUP(A1961,'Customer Name'!A1960:E4295,4,0)</f>
        <v>Elizabeth</v>
      </c>
      <c r="C1961" s="27">
        <f>VLOOKUP(A1961,Table7[#All],2,0)</f>
        <v>34.770000000000003</v>
      </c>
      <c r="D1961" s="27">
        <f>VLOOKUP(A1961,Table7[#All],3,0)</f>
        <v>6.23</v>
      </c>
      <c r="E1961" s="27" t="str">
        <f>VLOOKUP(A1961,Table7[#All],4,0)</f>
        <v>No</v>
      </c>
      <c r="F1961" s="27" t="str">
        <f>VLOOKUP(A1961,Table7[#All],5,0)</f>
        <v>No</v>
      </c>
      <c r="G1961" s="27" t="str">
        <f>VLOOKUP(A1961,Table7[#All],6,0)</f>
        <v>No</v>
      </c>
      <c r="H1961" s="27">
        <f>VLOOKUP(A1961,'Medical Examination'!A1960:M4295,11,0)</f>
        <v>0</v>
      </c>
      <c r="I1961" s="27" t="str">
        <f>VLOOKUP(A1961,'Medical Examination'!A1960:M4295,10,0)</f>
        <v>No</v>
      </c>
      <c r="J1961" s="27" t="str">
        <f>VLOOKUP(A1961,'Medical Examination'!A1960:M4295,12,0)</f>
        <v>Obesity</v>
      </c>
      <c r="K1961" s="27" t="str">
        <f>VLOOKUP(A1961,'Medical Examination'!A1960:M4295,13,0)</f>
        <v>Prediabetes</v>
      </c>
      <c r="L1961" s="27" t="str">
        <f>VLOOKUP(A1961,'Hospitalisation Details'!$A$1:$R$2344,17,0)</f>
        <v>24-Sep-1994</v>
      </c>
      <c r="M1961" s="28">
        <f>VLOOKUP(A1961,'Hospitalisation Details'!$A$1:$R$2344,6,0)</f>
        <v>3556.92</v>
      </c>
      <c r="N1961" s="27" t="str">
        <f>VLOOKUP(A1961,'Hospitalisation Details'!$A$1:$R$2344,14,0)</f>
        <v>tier - 2</v>
      </c>
      <c r="O1961" s="27" t="str">
        <f>VLOOKUP(A1961,'Hospitalisation Details'!$A$1:$R$2344,15,0)</f>
        <v>tier - 3</v>
      </c>
      <c r="P1961" s="27" t="str">
        <f>VLOOKUP(A1961,'Hospitalisation Details'!$A$1:$R$2344,16,0)</f>
        <v>R1012</v>
      </c>
      <c r="Q1961" s="38">
        <f>VLOOKUP(A1961,'Hospitalisation Details'!$A$1:$R$2344,18,0)</f>
        <v>28.704937482887651</v>
      </c>
    </row>
    <row r="1962" spans="1:17" x14ac:dyDescent="0.25">
      <c r="A1962" s="27" t="s">
        <v>3922</v>
      </c>
      <c r="B1962" s="27" t="str">
        <f>VLOOKUP(A1962,'Customer Name'!A1961:E4296,4,0)</f>
        <v>Satomi</v>
      </c>
      <c r="C1962" s="27">
        <f>VLOOKUP(A1962,Table7[#All],2,0)</f>
        <v>27.7</v>
      </c>
      <c r="D1962" s="27">
        <f>VLOOKUP(A1962,Table7[#All],3,0)</f>
        <v>5.6</v>
      </c>
      <c r="E1962" s="27" t="str">
        <f>VLOOKUP(A1962,Table7[#All],4,0)</f>
        <v>No</v>
      </c>
      <c r="F1962" s="27" t="str">
        <f>VLOOKUP(A1962,Table7[#All],5,0)</f>
        <v>No</v>
      </c>
      <c r="G1962" s="27" t="str">
        <f>VLOOKUP(A1962,Table7[#All],6,0)</f>
        <v>No</v>
      </c>
      <c r="H1962" s="27">
        <f>VLOOKUP(A1962,'Medical Examination'!A1961:M4296,11,0)</f>
        <v>1</v>
      </c>
      <c r="I1962" s="27" t="str">
        <f>VLOOKUP(A1962,'Medical Examination'!A1961:M4296,10,0)</f>
        <v>No</v>
      </c>
      <c r="J1962" s="27" t="str">
        <f>VLOOKUP(A1962,'Medical Examination'!A1961:M4296,12,0)</f>
        <v>Overweight</v>
      </c>
      <c r="K1962" s="27" t="str">
        <f>VLOOKUP(A1962,'Medical Examination'!A1961:M4296,13,0)</f>
        <v>Normal</v>
      </c>
      <c r="L1962" s="27" t="str">
        <f>VLOOKUP(A1962,'Hospitalisation Details'!$A$1:$R$2344,17,0)</f>
        <v>22-Dec-1992</v>
      </c>
      <c r="M1962" s="28">
        <f>VLOOKUP(A1962,'Hospitalisation Details'!$A$1:$R$2344,6,0)</f>
        <v>3554.2</v>
      </c>
      <c r="N1962" s="27" t="str">
        <f>VLOOKUP(A1962,'Hospitalisation Details'!$A$1:$R$2344,14,0)</f>
        <v>tier - 2</v>
      </c>
      <c r="O1962" s="27" t="str">
        <f>VLOOKUP(A1962,'Hospitalisation Details'!$A$1:$R$2344,15,0)</f>
        <v>tier - 3</v>
      </c>
      <c r="P1962" s="27" t="str">
        <f>VLOOKUP(A1962,'Hospitalisation Details'!$A$1:$R$2344,16,0)</f>
        <v>R1011</v>
      </c>
      <c r="Q1962" s="38">
        <f>VLOOKUP(A1962,'Hospitalisation Details'!$A$1:$R$2344,18,0)</f>
        <v>30.458590006844627</v>
      </c>
    </row>
    <row r="1963" spans="1:17" x14ac:dyDescent="0.25">
      <c r="A1963" s="27" t="s">
        <v>3924</v>
      </c>
      <c r="B1963" s="27" t="str">
        <f>VLOOKUP(A1963,'Customer Name'!A1962:E4297,4,0)</f>
        <v>Matthew D</v>
      </c>
      <c r="C1963" s="27">
        <f>VLOOKUP(A1963,Table7[#All],2,0)</f>
        <v>19.12</v>
      </c>
      <c r="D1963" s="27">
        <f>VLOOKUP(A1963,Table7[#All],3,0)</f>
        <v>4.72</v>
      </c>
      <c r="E1963" s="27" t="str">
        <f>VLOOKUP(A1963,Table7[#All],4,0)</f>
        <v>yes</v>
      </c>
      <c r="F1963" s="27" t="str">
        <f>VLOOKUP(A1963,Table7[#All],5,0)</f>
        <v>No</v>
      </c>
      <c r="G1963" s="27" t="str">
        <f>VLOOKUP(A1963,Table7[#All],6,0)</f>
        <v>No</v>
      </c>
      <c r="H1963" s="27">
        <f>VLOOKUP(A1963,'Medical Examination'!A1962:M4297,11,0)</f>
        <v>1</v>
      </c>
      <c r="I1963" s="27" t="str">
        <f>VLOOKUP(A1963,'Medical Examination'!A1962:M4297,10,0)</f>
        <v>No</v>
      </c>
      <c r="J1963" s="27" t="str">
        <f>VLOOKUP(A1963,'Medical Examination'!A1962:M4297,12,0)</f>
        <v>Normal Weight</v>
      </c>
      <c r="K1963" s="27" t="str">
        <f>VLOOKUP(A1963,'Medical Examination'!A1962:M4297,13,0)</f>
        <v>Normal</v>
      </c>
      <c r="L1963" s="27" t="str">
        <f>VLOOKUP(A1963,'Hospitalisation Details'!$A$1:$R$2344,17,0)</f>
        <v>15-Oct-1988</v>
      </c>
      <c r="M1963" s="28">
        <f>VLOOKUP(A1963,'Hospitalisation Details'!$A$1:$R$2344,6,0)</f>
        <v>3540.12</v>
      </c>
      <c r="N1963" s="27" t="str">
        <f>VLOOKUP(A1963,'Hospitalisation Details'!$A$1:$R$2344,14,0)</f>
        <v>tier - 2</v>
      </c>
      <c r="O1963" s="27" t="str">
        <f>VLOOKUP(A1963,'Hospitalisation Details'!$A$1:$R$2344,15,0)</f>
        <v>tier - 1</v>
      </c>
      <c r="P1963" s="27" t="str">
        <f>VLOOKUP(A1963,'Hospitalisation Details'!$A$1:$R$2344,16,0)</f>
        <v>R1013</v>
      </c>
      <c r="Q1963" s="38">
        <f>VLOOKUP(A1963,'Hospitalisation Details'!$A$1:$R$2344,18,0)</f>
        <v>34.644763860369608</v>
      </c>
    </row>
    <row r="1964" spans="1:17" x14ac:dyDescent="0.25">
      <c r="A1964" s="27" t="s">
        <v>3926</v>
      </c>
      <c r="B1964" s="27" t="str">
        <f>VLOOKUP(A1964,'Customer Name'!A1963:E4298,4,0)</f>
        <v>Peter T II</v>
      </c>
      <c r="C1964" s="27">
        <f>VLOOKUP(A1964,Table7[#All],2,0)</f>
        <v>32.67</v>
      </c>
      <c r="D1964" s="27">
        <f>VLOOKUP(A1964,Table7[#All],3,0)</f>
        <v>4.67</v>
      </c>
      <c r="E1964" s="27" t="str">
        <f>VLOOKUP(A1964,Table7[#All],4,0)</f>
        <v>No</v>
      </c>
      <c r="F1964" s="27" t="str">
        <f>VLOOKUP(A1964,Table7[#All],5,0)</f>
        <v>No</v>
      </c>
      <c r="G1964" s="27" t="str">
        <f>VLOOKUP(A1964,Table7[#All],6,0)</f>
        <v>Yes</v>
      </c>
      <c r="H1964" s="27">
        <f>VLOOKUP(A1964,'Medical Examination'!A1963:M4298,11,0)</f>
        <v>1</v>
      </c>
      <c r="I1964" s="27" t="str">
        <f>VLOOKUP(A1964,'Medical Examination'!A1963:M4298,10,0)</f>
        <v>No</v>
      </c>
      <c r="J1964" s="27" t="str">
        <f>VLOOKUP(A1964,'Medical Examination'!A1963:M4298,12,0)</f>
        <v>Obesity</v>
      </c>
      <c r="K1964" s="27" t="str">
        <f>VLOOKUP(A1964,'Medical Examination'!A1963:M4298,13,0)</f>
        <v>Normal</v>
      </c>
      <c r="L1964" s="27" t="str">
        <f>VLOOKUP(A1964,'Hospitalisation Details'!$A$1:$R$2344,17,0)</f>
        <v>24-Aug-2003</v>
      </c>
      <c r="M1964" s="28">
        <f>VLOOKUP(A1964,'Hospitalisation Details'!$A$1:$R$2344,6,0)</f>
        <v>3538.9</v>
      </c>
      <c r="N1964" s="27" t="str">
        <f>VLOOKUP(A1964,'Hospitalisation Details'!$A$1:$R$2344,14,0)</f>
        <v>tier - 2</v>
      </c>
      <c r="O1964" s="27" t="str">
        <f>VLOOKUP(A1964,'Hospitalisation Details'!$A$1:$R$2344,15,0)</f>
        <v>tier - 2</v>
      </c>
      <c r="P1964" s="27" t="str">
        <f>VLOOKUP(A1964,'Hospitalisation Details'!$A$1:$R$2344,16,0)</f>
        <v>R1012</v>
      </c>
      <c r="Q1964" s="38">
        <f>VLOOKUP(A1964,'Hospitalisation Details'!$A$1:$R$2344,18,0)</f>
        <v>19.789830508474576</v>
      </c>
    </row>
    <row r="1965" spans="1:17" x14ac:dyDescent="0.25">
      <c r="A1965" s="27" t="s">
        <v>3928</v>
      </c>
      <c r="B1965" s="27" t="str">
        <f>VLOOKUP(A1965,'Customer Name'!A1964:E4299,4,0)</f>
        <v>Manuel</v>
      </c>
      <c r="C1965" s="27">
        <f>VLOOKUP(A1965,Table7[#All],2,0)</f>
        <v>28.5</v>
      </c>
      <c r="D1965" s="27">
        <f>VLOOKUP(A1965,Table7[#All],3,0)</f>
        <v>6.11</v>
      </c>
      <c r="E1965" s="27" t="str">
        <f>VLOOKUP(A1965,Table7[#All],4,0)</f>
        <v>No</v>
      </c>
      <c r="F1965" s="27" t="str">
        <f>VLOOKUP(A1965,Table7[#All],5,0)</f>
        <v>No</v>
      </c>
      <c r="G1965" s="27" t="str">
        <f>VLOOKUP(A1965,Table7[#All],6,0)</f>
        <v>No</v>
      </c>
      <c r="H1965" s="27">
        <f>VLOOKUP(A1965,'Medical Examination'!A1964:M4299,11,0)</f>
        <v>1</v>
      </c>
      <c r="I1965" s="27" t="str">
        <f>VLOOKUP(A1965,'Medical Examination'!A1964:M4299,10,0)</f>
        <v>No</v>
      </c>
      <c r="J1965" s="27" t="str">
        <f>VLOOKUP(A1965,'Medical Examination'!A1964:M4299,12,0)</f>
        <v>Overweight</v>
      </c>
      <c r="K1965" s="27" t="str">
        <f>VLOOKUP(A1965,'Medical Examination'!A1964:M4299,13,0)</f>
        <v>Prediabetes</v>
      </c>
      <c r="L1965" s="27" t="str">
        <f>VLOOKUP(A1965,'Hospitalisation Details'!$A$1:$R$2344,17,0)</f>
        <v>16-Sep-1998</v>
      </c>
      <c r="M1965" s="28">
        <f>VLOOKUP(A1965,'Hospitalisation Details'!$A$1:$R$2344,6,0)</f>
        <v>3537.7</v>
      </c>
      <c r="N1965" s="27" t="str">
        <f>VLOOKUP(A1965,'Hospitalisation Details'!$A$1:$R$2344,14,0)</f>
        <v>tier - 3</v>
      </c>
      <c r="O1965" s="27" t="str">
        <f>VLOOKUP(A1965,'Hospitalisation Details'!$A$1:$R$2344,15,0)</f>
        <v>tier - 3</v>
      </c>
      <c r="P1965" s="27" t="str">
        <f>VLOOKUP(A1965,'Hospitalisation Details'!$A$1:$R$2344,16,0)</f>
        <v>R1012</v>
      </c>
      <c r="Q1965" s="38">
        <f>VLOOKUP(A1965,'Hospitalisation Details'!$A$1:$R$2344,18,0)</f>
        <v>24.726832350463354</v>
      </c>
    </row>
    <row r="1966" spans="1:17" x14ac:dyDescent="0.25">
      <c r="A1966" s="27" t="s">
        <v>3930</v>
      </c>
      <c r="B1966" s="27" t="str">
        <f>VLOOKUP(A1966,'Customer Name'!A1965:E4300,4,0)</f>
        <v>Kindsey P.</v>
      </c>
      <c r="C1966" s="27">
        <f>VLOOKUP(A1966,Table7[#All],2,0)</f>
        <v>39.270000000000003</v>
      </c>
      <c r="D1966" s="27">
        <f>VLOOKUP(A1966,Table7[#All],3,0)</f>
        <v>6.25</v>
      </c>
      <c r="E1966" s="27" t="str">
        <f>VLOOKUP(A1966,Table7[#All],4,0)</f>
        <v>No</v>
      </c>
      <c r="F1966" s="27" t="str">
        <f>VLOOKUP(A1966,Table7[#All],5,0)</f>
        <v>No</v>
      </c>
      <c r="G1966" s="27" t="str">
        <f>VLOOKUP(A1966,Table7[#All],6,0)</f>
        <v>No</v>
      </c>
      <c r="H1966" s="27">
        <f>VLOOKUP(A1966,'Medical Examination'!A1965:M4300,11,0)</f>
        <v>0</v>
      </c>
      <c r="I1966" s="27" t="str">
        <f>VLOOKUP(A1966,'Medical Examination'!A1965:M4300,10,0)</f>
        <v>No</v>
      </c>
      <c r="J1966" s="27" t="str">
        <f>VLOOKUP(A1966,'Medical Examination'!A1965:M4300,12,0)</f>
        <v>Obesity</v>
      </c>
      <c r="K1966" s="27" t="str">
        <f>VLOOKUP(A1966,'Medical Examination'!A1965:M4300,13,0)</f>
        <v>Prediabetes</v>
      </c>
      <c r="L1966" s="27" t="str">
        <f>VLOOKUP(A1966,'Hospitalisation Details'!$A$1:$R$2344,17,0)</f>
        <v>22-Sep-1999</v>
      </c>
      <c r="M1966" s="28">
        <f>VLOOKUP(A1966,'Hospitalisation Details'!$A$1:$R$2344,6,0)</f>
        <v>3500.61</v>
      </c>
      <c r="N1966" s="27" t="str">
        <f>VLOOKUP(A1966,'Hospitalisation Details'!$A$1:$R$2344,14,0)</f>
        <v>tier - 2</v>
      </c>
      <c r="O1966" s="27" t="str">
        <f>VLOOKUP(A1966,'Hospitalisation Details'!$A$1:$R$2344,15,0)</f>
        <v>tier - 2</v>
      </c>
      <c r="P1966" s="27" t="str">
        <f>VLOOKUP(A1966,'Hospitalisation Details'!$A$1:$R$2344,16,0)</f>
        <v>R1013</v>
      </c>
      <c r="Q1966" s="38">
        <f>VLOOKUP(A1966,'Hospitalisation Details'!$A$1:$R$2344,18,0)</f>
        <v>23.710436972949292</v>
      </c>
    </row>
    <row r="1967" spans="1:17" x14ac:dyDescent="0.25">
      <c r="A1967" s="27" t="s">
        <v>3932</v>
      </c>
      <c r="B1967" s="27" t="str">
        <f>VLOOKUP(A1967,'Customer Name'!A1966:E4301,4,0)</f>
        <v>Thomas G.</v>
      </c>
      <c r="C1967" s="27">
        <f>VLOOKUP(A1967,Table7[#All],2,0)</f>
        <v>32.49</v>
      </c>
      <c r="D1967" s="27">
        <f>VLOOKUP(A1967,Table7[#All],3,0)</f>
        <v>4</v>
      </c>
      <c r="E1967" s="27" t="str">
        <f>VLOOKUP(A1967,Table7[#All],4,0)</f>
        <v>yes</v>
      </c>
      <c r="F1967" s="27" t="str">
        <f>VLOOKUP(A1967,Table7[#All],5,0)</f>
        <v>No</v>
      </c>
      <c r="G1967" s="27" t="str">
        <f>VLOOKUP(A1967,Table7[#All],6,0)</f>
        <v>No</v>
      </c>
      <c r="H1967" s="27">
        <f>VLOOKUP(A1967,'Medical Examination'!A1966:M4301,11,0)</f>
        <v>0</v>
      </c>
      <c r="I1967" s="27" t="str">
        <f>VLOOKUP(A1967,'Medical Examination'!A1966:M4301,10,0)</f>
        <v>No</v>
      </c>
      <c r="J1967" s="27" t="str">
        <f>VLOOKUP(A1967,'Medical Examination'!A1966:M4301,12,0)</f>
        <v>Obesity</v>
      </c>
      <c r="K1967" s="27" t="str">
        <f>VLOOKUP(A1967,'Medical Examination'!A1966:M4301,13,0)</f>
        <v>Normal</v>
      </c>
      <c r="L1967" s="27" t="str">
        <f>VLOOKUP(A1967,'Hospitalisation Details'!$A$1:$R$2344,17,0)</f>
        <v>18-Sep-1996</v>
      </c>
      <c r="M1967" s="28">
        <f>VLOOKUP(A1967,'Hospitalisation Details'!$A$1:$R$2344,6,0)</f>
        <v>3490.55</v>
      </c>
      <c r="N1967" s="27" t="str">
        <f>VLOOKUP(A1967,'Hospitalisation Details'!$A$1:$R$2344,14,0)</f>
        <v>tier - 1</v>
      </c>
      <c r="O1967" s="27" t="str">
        <f>VLOOKUP(A1967,'Hospitalisation Details'!$A$1:$R$2344,15,0)</f>
        <v>tier - 2</v>
      </c>
      <c r="P1967" s="27" t="str">
        <f>VLOOKUP(A1967,'Hospitalisation Details'!$A$1:$R$2344,16,0)</f>
        <v>R1015</v>
      </c>
      <c r="Q1967" s="38">
        <f>VLOOKUP(A1967,'Hospitalisation Details'!$A$1:$R$2344,18,0)</f>
        <v>26.718685831622178</v>
      </c>
    </row>
    <row r="1968" spans="1:17" x14ac:dyDescent="0.25">
      <c r="A1968" s="27" t="s">
        <v>3934</v>
      </c>
      <c r="B1968" s="27" t="str">
        <f>VLOOKUP(A1968,'Customer Name'!A1967:E4302,4,0)</f>
        <v>Kyle S</v>
      </c>
      <c r="C1968" s="27">
        <f>VLOOKUP(A1968,Table7[#All],2,0)</f>
        <v>23.7</v>
      </c>
      <c r="D1968" s="27">
        <f>VLOOKUP(A1968,Table7[#All],3,0)</f>
        <v>5.55</v>
      </c>
      <c r="E1968" s="27" t="str">
        <f>VLOOKUP(A1968,Table7[#All],4,0)</f>
        <v>yes</v>
      </c>
      <c r="F1968" s="27" t="str">
        <f>VLOOKUP(A1968,Table7[#All],5,0)</f>
        <v>No</v>
      </c>
      <c r="G1968" s="27" t="str">
        <f>VLOOKUP(A1968,Table7[#All],6,0)</f>
        <v>No</v>
      </c>
      <c r="H1968" s="27">
        <f>VLOOKUP(A1968,'Medical Examination'!A1967:M4302,11,0)</f>
        <v>0</v>
      </c>
      <c r="I1968" s="27" t="str">
        <f>VLOOKUP(A1968,'Medical Examination'!A1967:M4302,10,0)</f>
        <v>No</v>
      </c>
      <c r="J1968" s="27" t="str">
        <f>VLOOKUP(A1968,'Medical Examination'!A1967:M4302,12,0)</f>
        <v>Normal Weight</v>
      </c>
      <c r="K1968" s="27" t="str">
        <f>VLOOKUP(A1968,'Medical Examination'!A1967:M4302,13,0)</f>
        <v>Normal</v>
      </c>
      <c r="L1968" s="27" t="str">
        <f>VLOOKUP(A1968,'Hospitalisation Details'!$A$1:$R$2344,17,0)</f>
        <v>19-Sep-1996</v>
      </c>
      <c r="M1968" s="28">
        <f>VLOOKUP(A1968,'Hospitalisation Details'!$A$1:$R$2344,6,0)</f>
        <v>3484.33</v>
      </c>
      <c r="N1968" s="27" t="str">
        <f>VLOOKUP(A1968,'Hospitalisation Details'!$A$1:$R$2344,14,0)</f>
        <v>tier - 3</v>
      </c>
      <c r="O1968" s="27" t="str">
        <f>VLOOKUP(A1968,'Hospitalisation Details'!$A$1:$R$2344,15,0)</f>
        <v>tier - 3</v>
      </c>
      <c r="P1968" s="27" t="str">
        <f>VLOOKUP(A1968,'Hospitalisation Details'!$A$1:$R$2344,16,0)</f>
        <v>R1011</v>
      </c>
      <c r="Q1968" s="38">
        <f>VLOOKUP(A1968,'Hospitalisation Details'!$A$1:$R$2344,18,0)</f>
        <v>26.715947980835043</v>
      </c>
    </row>
    <row r="1969" spans="1:17" x14ac:dyDescent="0.25">
      <c r="A1969" s="27" t="s">
        <v>3936</v>
      </c>
      <c r="B1969" s="27" t="str">
        <f>VLOOKUP(A1969,'Customer Name'!A1968:E4303,4,0)</f>
        <v>Alexander J.</v>
      </c>
      <c r="C1969" s="27">
        <f>VLOOKUP(A1969,Table7[#All],2,0)</f>
        <v>30.4</v>
      </c>
      <c r="D1969" s="27">
        <f>VLOOKUP(A1969,Table7[#All],3,0)</f>
        <v>5.95</v>
      </c>
      <c r="E1969" s="27" t="str">
        <f>VLOOKUP(A1969,Table7[#All],4,0)</f>
        <v>No</v>
      </c>
      <c r="F1969" s="27" t="str">
        <f>VLOOKUP(A1969,Table7[#All],5,0)</f>
        <v>yes</v>
      </c>
      <c r="G1969" s="27" t="str">
        <f>VLOOKUP(A1969,Table7[#All],6,0)</f>
        <v>No</v>
      </c>
      <c r="H1969" s="27">
        <f>VLOOKUP(A1969,'Medical Examination'!A1968:M4303,11,0)</f>
        <v>1</v>
      </c>
      <c r="I1969" s="27" t="str">
        <f>VLOOKUP(A1969,'Medical Examination'!A1968:M4303,10,0)</f>
        <v>No</v>
      </c>
      <c r="J1969" s="27" t="str">
        <f>VLOOKUP(A1969,'Medical Examination'!A1968:M4303,12,0)</f>
        <v>Obesity</v>
      </c>
      <c r="K1969" s="27" t="str">
        <f>VLOOKUP(A1969,'Medical Examination'!A1968:M4303,13,0)</f>
        <v>Prediabetes</v>
      </c>
      <c r="L1969" s="27" t="str">
        <f>VLOOKUP(A1969,'Hospitalisation Details'!$A$1:$R$2344,17,0)</f>
        <v>26-Jun-2004</v>
      </c>
      <c r="M1969" s="28">
        <f>VLOOKUP(A1969,'Hospitalisation Details'!$A$1:$R$2344,6,0)</f>
        <v>3481.87</v>
      </c>
      <c r="N1969" s="27" t="str">
        <f>VLOOKUP(A1969,'Hospitalisation Details'!$A$1:$R$2344,14,0)</f>
        <v>tier - 2</v>
      </c>
      <c r="O1969" s="27" t="str">
        <f>VLOOKUP(A1969,'Hospitalisation Details'!$A$1:$R$2344,15,0)</f>
        <v>tier - 3</v>
      </c>
      <c r="P1969" s="27" t="str">
        <f>VLOOKUP(A1969,'Hospitalisation Details'!$A$1:$R$2344,16,0)</f>
        <v>R1016</v>
      </c>
      <c r="Q1969" s="38">
        <f>VLOOKUP(A1969,'Hospitalisation Details'!$A$1:$R$2344,18,0)</f>
        <v>18.948665297741272</v>
      </c>
    </row>
    <row r="1970" spans="1:17" x14ac:dyDescent="0.25">
      <c r="A1970" s="27" t="s">
        <v>3938</v>
      </c>
      <c r="B1970" s="27" t="str">
        <f>VLOOKUP(A1970,'Customer Name'!A1969:E4304,4,0)</f>
        <v>Dustin L</v>
      </c>
      <c r="C1970" s="27">
        <f>VLOOKUP(A1970,Table7[#All],2,0)</f>
        <v>38.94</v>
      </c>
      <c r="D1970" s="27">
        <f>VLOOKUP(A1970,Table7[#All],3,0)</f>
        <v>4.3600000000000003</v>
      </c>
      <c r="E1970" s="27" t="str">
        <f>VLOOKUP(A1970,Table7[#All],4,0)</f>
        <v>No</v>
      </c>
      <c r="F1970" s="27" t="str">
        <f>VLOOKUP(A1970,Table7[#All],5,0)</f>
        <v>No</v>
      </c>
      <c r="G1970" s="27" t="str">
        <f>VLOOKUP(A1970,Table7[#All],6,0)</f>
        <v>Yes</v>
      </c>
      <c r="H1970" s="27">
        <f>VLOOKUP(A1970,'Medical Examination'!A1969:M4304,11,0)</f>
        <v>1</v>
      </c>
      <c r="I1970" s="27" t="str">
        <f>VLOOKUP(A1970,'Medical Examination'!A1969:M4304,10,0)</f>
        <v>No</v>
      </c>
      <c r="J1970" s="27" t="str">
        <f>VLOOKUP(A1970,'Medical Examination'!A1969:M4304,12,0)</f>
        <v>Obesity</v>
      </c>
      <c r="K1970" s="27" t="str">
        <f>VLOOKUP(A1970,'Medical Examination'!A1969:M4304,13,0)</f>
        <v>Normal</v>
      </c>
      <c r="L1970" s="27" t="str">
        <f>VLOOKUP(A1970,'Hospitalisation Details'!$A$1:$R$2344,17,0)</f>
        <v>12-Oct-1993</v>
      </c>
      <c r="M1970" s="28">
        <f>VLOOKUP(A1970,'Hospitalisation Details'!$A$1:$R$2344,6,0)</f>
        <v>3471.41</v>
      </c>
      <c r="N1970" s="27" t="str">
        <f>VLOOKUP(A1970,'Hospitalisation Details'!$A$1:$R$2344,14,0)</f>
        <v>tier - 2</v>
      </c>
      <c r="O1970" s="27" t="str">
        <f>VLOOKUP(A1970,'Hospitalisation Details'!$A$1:$R$2344,15,0)</f>
        <v>tier - 2</v>
      </c>
      <c r="P1970" s="27" t="str">
        <f>VLOOKUP(A1970,'Hospitalisation Details'!$A$1:$R$2344,16,0)</f>
        <v>R1013</v>
      </c>
      <c r="Q1970" s="38">
        <f>VLOOKUP(A1970,'Hospitalisation Details'!$A$1:$R$2344,18,0)</f>
        <v>29.655626214449743</v>
      </c>
    </row>
    <row r="1971" spans="1:17" x14ac:dyDescent="0.25">
      <c r="A1971" s="27" t="s">
        <v>3940</v>
      </c>
      <c r="B1971" s="27" t="str">
        <f>VLOOKUP(A1971,'Customer Name'!A1970:E4305,4,0)</f>
        <v>.  Chloe</v>
      </c>
      <c r="C1971" s="27">
        <f>VLOOKUP(A1971,Table7[#All],2,0)</f>
        <v>31.02</v>
      </c>
      <c r="D1971" s="27">
        <f>VLOOKUP(A1971,Table7[#All],3,0)</f>
        <v>4.84</v>
      </c>
      <c r="E1971" s="27" t="str">
        <f>VLOOKUP(A1971,Table7[#All],4,0)</f>
        <v>No</v>
      </c>
      <c r="F1971" s="27" t="str">
        <f>VLOOKUP(A1971,Table7[#All],5,0)</f>
        <v>No</v>
      </c>
      <c r="G1971" s="27" t="str">
        <f>VLOOKUP(A1971,Table7[#All],6,0)</f>
        <v>Yes</v>
      </c>
      <c r="H1971" s="27">
        <f>VLOOKUP(A1971,'Medical Examination'!A1970:M4305,11,0)</f>
        <v>1</v>
      </c>
      <c r="I1971" s="27" t="str">
        <f>VLOOKUP(A1971,'Medical Examination'!A1970:M4305,10,0)</f>
        <v>No</v>
      </c>
      <c r="J1971" s="27" t="str">
        <f>VLOOKUP(A1971,'Medical Examination'!A1970:M4305,12,0)</f>
        <v>Obesity</v>
      </c>
      <c r="K1971" s="27" t="str">
        <f>VLOOKUP(A1971,'Medical Examination'!A1970:M4305,13,0)</f>
        <v>Normal</v>
      </c>
      <c r="L1971" s="27" t="str">
        <f>VLOOKUP(A1971,'Hospitalisation Details'!$A$1:$R$2344,17,0)</f>
        <v>29-Jul-2003</v>
      </c>
      <c r="M1971" s="28">
        <f>VLOOKUP(A1971,'Hospitalisation Details'!$A$1:$R$2344,6,0)</f>
        <v>3463.51</v>
      </c>
      <c r="N1971" s="27" t="str">
        <f>VLOOKUP(A1971,'Hospitalisation Details'!$A$1:$R$2344,14,0)</f>
        <v>tier - 2</v>
      </c>
      <c r="O1971" s="27" t="str">
        <f>VLOOKUP(A1971,'Hospitalisation Details'!$A$1:$R$2344,15,0)</f>
        <v>tier - 1</v>
      </c>
      <c r="P1971" s="27" t="str">
        <f>VLOOKUP(A1971,'Hospitalisation Details'!$A$1:$R$2344,16,0)</f>
        <v>R1025</v>
      </c>
      <c r="Q1971" s="38">
        <f>VLOOKUP(A1971,'Hospitalisation Details'!$A$1:$R$2344,18,0)</f>
        <v>19.861016949152543</v>
      </c>
    </row>
    <row r="1972" spans="1:17" x14ac:dyDescent="0.25">
      <c r="A1972" s="27" t="s">
        <v>3942</v>
      </c>
      <c r="B1972" s="27" t="str">
        <f>VLOOKUP(A1972,'Customer Name'!A1971:E4306,4,0)</f>
        <v>Cailtlin</v>
      </c>
      <c r="C1972" s="27">
        <f>VLOOKUP(A1972,Table7[#All],2,0)</f>
        <v>17.5</v>
      </c>
      <c r="D1972" s="27">
        <f>VLOOKUP(A1972,Table7[#All],3,0)</f>
        <v>4.5599999999999996</v>
      </c>
      <c r="E1972" s="27" t="str">
        <f>VLOOKUP(A1972,Table7[#All],4,0)</f>
        <v>No</v>
      </c>
      <c r="F1972" s="27" t="str">
        <f>VLOOKUP(A1972,Table7[#All],5,0)</f>
        <v>No</v>
      </c>
      <c r="G1972" s="27" t="str">
        <f>VLOOKUP(A1972,Table7[#All],6,0)</f>
        <v>No</v>
      </c>
      <c r="H1972" s="27">
        <f>VLOOKUP(A1972,'Medical Examination'!A1971:M4306,11,0)</f>
        <v>1</v>
      </c>
      <c r="I1972" s="27" t="str">
        <f>VLOOKUP(A1972,'Medical Examination'!A1971:M4306,10,0)</f>
        <v>No</v>
      </c>
      <c r="J1972" s="27" t="str">
        <f>VLOOKUP(A1972,'Medical Examination'!A1971:M4306,12,0)</f>
        <v>Underweight</v>
      </c>
      <c r="K1972" s="27" t="str">
        <f>VLOOKUP(A1972,'Medical Examination'!A1971:M4306,13,0)</f>
        <v>Normal</v>
      </c>
      <c r="L1972" s="27" t="str">
        <f>VLOOKUP(A1972,'Hospitalisation Details'!$A$1:$R$2344,17,0)</f>
        <v>14-Sep-1987</v>
      </c>
      <c r="M1972" s="28">
        <f>VLOOKUP(A1972,'Hospitalisation Details'!$A$1:$R$2344,6,0)</f>
        <v>3453.77</v>
      </c>
      <c r="N1972" s="27" t="str">
        <f>VLOOKUP(A1972,'Hospitalisation Details'!$A$1:$R$2344,14,0)</f>
        <v>tier - 2</v>
      </c>
      <c r="O1972" s="27" t="str">
        <f>VLOOKUP(A1972,'Hospitalisation Details'!$A$1:$R$2344,15,0)</f>
        <v>tier - 1</v>
      </c>
      <c r="P1972" s="27" t="str">
        <f>VLOOKUP(A1972,'Hospitalisation Details'!$A$1:$R$2344,16,0)</f>
        <v>R1011</v>
      </c>
      <c r="Q1972" s="38">
        <f>VLOOKUP(A1972,'Hospitalisation Details'!$A$1:$R$2344,18,0)</f>
        <v>35.732351635341132</v>
      </c>
    </row>
    <row r="1973" spans="1:17" x14ac:dyDescent="0.25">
      <c r="A1973" s="27" t="s">
        <v>3944</v>
      </c>
      <c r="B1973" s="27" t="str">
        <f>VLOOKUP(A1973,'Customer Name'!A1972:E4307,4,0)</f>
        <v>Joshua</v>
      </c>
      <c r="C1973" s="27">
        <f>VLOOKUP(A1973,Table7[#All],2,0)</f>
        <v>34.799999999999997</v>
      </c>
      <c r="D1973" s="27">
        <f>VLOOKUP(A1973,Table7[#All],3,0)</f>
        <v>4.42</v>
      </c>
      <c r="E1973" s="27" t="str">
        <f>VLOOKUP(A1973,Table7[#All],4,0)</f>
        <v>yes</v>
      </c>
      <c r="F1973" s="27" t="str">
        <f>VLOOKUP(A1973,Table7[#All],5,0)</f>
        <v>yes</v>
      </c>
      <c r="G1973" s="27" t="str">
        <f>VLOOKUP(A1973,Table7[#All],6,0)</f>
        <v>No</v>
      </c>
      <c r="H1973" s="27">
        <f>VLOOKUP(A1973,'Medical Examination'!A1972:M4307,11,0)</f>
        <v>2</v>
      </c>
      <c r="I1973" s="27" t="str">
        <f>VLOOKUP(A1973,'Medical Examination'!A1972:M4307,10,0)</f>
        <v>No</v>
      </c>
      <c r="J1973" s="27" t="str">
        <f>VLOOKUP(A1973,'Medical Examination'!A1972:M4307,12,0)</f>
        <v>Obesity</v>
      </c>
      <c r="K1973" s="27" t="str">
        <f>VLOOKUP(A1973,'Medical Examination'!A1972:M4307,13,0)</f>
        <v>Normal</v>
      </c>
      <c r="L1973" s="27" t="str">
        <f>VLOOKUP(A1973,'Hospitalisation Details'!$A$1:$R$2344,17,0)</f>
        <v>20-Jun-2000</v>
      </c>
      <c r="M1973" s="28">
        <f>VLOOKUP(A1973,'Hospitalisation Details'!$A$1:$R$2344,6,0)</f>
        <v>3443.06</v>
      </c>
      <c r="N1973" s="27" t="str">
        <f>VLOOKUP(A1973,'Hospitalisation Details'!$A$1:$R$2344,14,0)</f>
        <v>tier - 2</v>
      </c>
      <c r="O1973" s="27" t="str">
        <f>VLOOKUP(A1973,'Hospitalisation Details'!$A$1:$R$2344,15,0)</f>
        <v>tier - 1</v>
      </c>
      <c r="P1973" s="27" t="str">
        <f>VLOOKUP(A1973,'Hospitalisation Details'!$A$1:$R$2344,16,0)</f>
        <v>R1011</v>
      </c>
      <c r="Q1973" s="38">
        <f>VLOOKUP(A1973,'Hospitalisation Details'!$A$1:$R$2344,18,0)</f>
        <v>22.965092402464066</v>
      </c>
    </row>
    <row r="1974" spans="1:17" x14ac:dyDescent="0.25">
      <c r="A1974" s="27" t="s">
        <v>3946</v>
      </c>
      <c r="B1974" s="27" t="str">
        <f>VLOOKUP(A1974,'Customer Name'!A1973:E4308,4,0)</f>
        <v>Chuy</v>
      </c>
      <c r="C1974" s="27">
        <f>VLOOKUP(A1974,Table7[#All],2,0)</f>
        <v>17.3</v>
      </c>
      <c r="D1974" s="27">
        <f>VLOOKUP(A1974,Table7[#All],3,0)</f>
        <v>7.66</v>
      </c>
      <c r="E1974" s="27" t="str">
        <f>VLOOKUP(A1974,Table7[#All],4,0)</f>
        <v>yes</v>
      </c>
      <c r="F1974" s="27" t="str">
        <f>VLOOKUP(A1974,Table7[#All],5,0)</f>
        <v>No</v>
      </c>
      <c r="G1974" s="27" t="str">
        <f>VLOOKUP(A1974,Table7[#All],6,0)</f>
        <v>No</v>
      </c>
      <c r="H1974" s="27">
        <f>VLOOKUP(A1974,'Medical Examination'!A1973:M4308,11,0)</f>
        <v>1</v>
      </c>
      <c r="I1974" s="27" t="str">
        <f>VLOOKUP(A1974,'Medical Examination'!A1973:M4308,10,0)</f>
        <v>No</v>
      </c>
      <c r="J1974" s="27" t="str">
        <f>VLOOKUP(A1974,'Medical Examination'!A1973:M4308,12,0)</f>
        <v>Underweight</v>
      </c>
      <c r="K1974" s="27" t="str">
        <f>VLOOKUP(A1974,'Medical Examination'!A1973:M4308,13,0)</f>
        <v>Diabetes</v>
      </c>
      <c r="L1974" s="27" t="str">
        <f>VLOOKUP(A1974,'Hospitalisation Details'!$A$1:$R$2344,17,0)</f>
        <v>27-Aug-1986</v>
      </c>
      <c r="M1974" s="28">
        <f>VLOOKUP(A1974,'Hospitalisation Details'!$A$1:$R$2344,6,0)</f>
        <v>3436.5</v>
      </c>
      <c r="N1974" s="27" t="str">
        <f>VLOOKUP(A1974,'Hospitalisation Details'!$A$1:$R$2344,14,0)</f>
        <v>tier - 2</v>
      </c>
      <c r="O1974" s="27" t="str">
        <f>VLOOKUP(A1974,'Hospitalisation Details'!$A$1:$R$2344,15,0)</f>
        <v>tier - 1</v>
      </c>
      <c r="P1974" s="27" t="str">
        <f>VLOOKUP(A1974,'Hospitalisation Details'!$A$1:$R$2344,16,0)</f>
        <v>R1013</v>
      </c>
      <c r="Q1974" s="38">
        <f>VLOOKUP(A1974,'Hospitalisation Details'!$A$1:$R$2344,18,0)</f>
        <v>36.781612508105766</v>
      </c>
    </row>
    <row r="1975" spans="1:17" x14ac:dyDescent="0.25">
      <c r="A1975" s="27" t="s">
        <v>3948</v>
      </c>
      <c r="B1975" s="27" t="str">
        <f>VLOOKUP(A1975,'Customer Name'!A1974:E4309,4,0)</f>
        <v>Laurie B</v>
      </c>
      <c r="C1975" s="27">
        <f>VLOOKUP(A1975,Table7[#All],2,0)</f>
        <v>32.25</v>
      </c>
      <c r="D1975" s="27">
        <f>VLOOKUP(A1975,Table7[#All],3,0)</f>
        <v>5.2</v>
      </c>
      <c r="E1975" s="27" t="str">
        <f>VLOOKUP(A1975,Table7[#All],4,0)</f>
        <v>yes</v>
      </c>
      <c r="F1975" s="27" t="str">
        <f>VLOOKUP(A1975,Table7[#All],5,0)</f>
        <v>No</v>
      </c>
      <c r="G1975" s="27" t="str">
        <f>VLOOKUP(A1975,Table7[#All],6,0)</f>
        <v>No</v>
      </c>
      <c r="H1975" s="27">
        <f>VLOOKUP(A1975,'Medical Examination'!A1974:M4309,11,0)</f>
        <v>0</v>
      </c>
      <c r="I1975" s="27" t="str">
        <f>VLOOKUP(A1975,'Medical Examination'!A1974:M4309,10,0)</f>
        <v>No</v>
      </c>
      <c r="J1975" s="27" t="str">
        <f>VLOOKUP(A1975,'Medical Examination'!A1974:M4309,12,0)</f>
        <v>Obesity</v>
      </c>
      <c r="K1975" s="27" t="str">
        <f>VLOOKUP(A1975,'Medical Examination'!A1974:M4309,13,0)</f>
        <v>Normal</v>
      </c>
      <c r="L1975" s="27" t="str">
        <f>VLOOKUP(A1975,'Hospitalisation Details'!$A$1:$R$2344,17,0)</f>
        <v>26-Dec-2001</v>
      </c>
      <c r="M1975" s="28">
        <f>VLOOKUP(A1975,'Hospitalisation Details'!$A$1:$R$2344,6,0)</f>
        <v>3434.38</v>
      </c>
      <c r="N1975" s="27" t="str">
        <f>VLOOKUP(A1975,'Hospitalisation Details'!$A$1:$R$2344,14,0)</f>
        <v>tier - 2</v>
      </c>
      <c r="O1975" s="27" t="str">
        <f>VLOOKUP(A1975,'Hospitalisation Details'!$A$1:$R$2344,15,0)</f>
        <v>tier - 2</v>
      </c>
      <c r="P1975" s="27" t="str">
        <f>VLOOKUP(A1975,'Hospitalisation Details'!$A$1:$R$2344,16,0)</f>
        <v>R1011</v>
      </c>
      <c r="Q1975" s="38">
        <f>VLOOKUP(A1975,'Hospitalisation Details'!$A$1:$R$2344,18,0)</f>
        <v>21.450238095238095</v>
      </c>
    </row>
    <row r="1976" spans="1:17" x14ac:dyDescent="0.25">
      <c r="A1976" s="27" t="s">
        <v>3950</v>
      </c>
      <c r="B1976" s="27" t="str">
        <f>VLOOKUP(A1976,'Customer Name'!A1975:E4310,4,0)</f>
        <v>Rachel B.</v>
      </c>
      <c r="C1976" s="27">
        <f>VLOOKUP(A1976,Table7[#All],2,0)</f>
        <v>42.4</v>
      </c>
      <c r="D1976" s="27">
        <f>VLOOKUP(A1976,Table7[#All],3,0)</f>
        <v>5.53</v>
      </c>
      <c r="E1976" s="27" t="str">
        <f>VLOOKUP(A1976,Table7[#All],4,0)</f>
        <v>yes</v>
      </c>
      <c r="F1976" s="27" t="str">
        <f>VLOOKUP(A1976,Table7[#All],5,0)</f>
        <v>No</v>
      </c>
      <c r="G1976" s="27" t="str">
        <f>VLOOKUP(A1976,Table7[#All],6,0)</f>
        <v>No</v>
      </c>
      <c r="H1976" s="27">
        <f>VLOOKUP(A1976,'Medical Examination'!A1975:M4310,11,0)</f>
        <v>0</v>
      </c>
      <c r="I1976" s="27" t="str">
        <f>VLOOKUP(A1976,'Medical Examination'!A1975:M4310,10,0)</f>
        <v>No</v>
      </c>
      <c r="J1976" s="27" t="str">
        <f>VLOOKUP(A1976,'Medical Examination'!A1975:M4310,12,0)</f>
        <v>Obesity</v>
      </c>
      <c r="K1976" s="27" t="str">
        <f>VLOOKUP(A1976,'Medical Examination'!A1975:M4310,13,0)</f>
        <v>Normal</v>
      </c>
      <c r="L1976" s="27" t="str">
        <f>VLOOKUP(A1976,'Hospitalisation Details'!$A$1:$R$2344,17,0)</f>
        <v>19-Dec-1996</v>
      </c>
      <c r="M1976" s="28">
        <f>VLOOKUP(A1976,'Hospitalisation Details'!$A$1:$R$2344,6,0)</f>
        <v>3410.32</v>
      </c>
      <c r="N1976" s="27" t="str">
        <f>VLOOKUP(A1976,'Hospitalisation Details'!$A$1:$R$2344,14,0)</f>
        <v>tier - 2</v>
      </c>
      <c r="O1976" s="27" t="str">
        <f>VLOOKUP(A1976,'Hospitalisation Details'!$A$1:$R$2344,15,0)</f>
        <v>tier - 2</v>
      </c>
      <c r="P1976" s="27" t="str">
        <f>VLOOKUP(A1976,'Hospitalisation Details'!$A$1:$R$2344,16,0)</f>
        <v>R1011</v>
      </c>
      <c r="Q1976" s="38">
        <f>VLOOKUP(A1976,'Hospitalisation Details'!$A$1:$R$2344,18,0)</f>
        <v>26.466803559206024</v>
      </c>
    </row>
    <row r="1977" spans="1:17" x14ac:dyDescent="0.25">
      <c r="A1977" s="27" t="s">
        <v>3952</v>
      </c>
      <c r="B1977" s="27" t="str">
        <f>VLOOKUP(A1977,'Customer Name'!A1976:E4311,4,0)</f>
        <v>Liza</v>
      </c>
      <c r="C1977" s="27">
        <f>VLOOKUP(A1977,Table7[#All],2,0)</f>
        <v>38.664999999999999</v>
      </c>
      <c r="D1977" s="27">
        <f>VLOOKUP(A1977,Table7[#All],3,0)</f>
        <v>4.8600000000000003</v>
      </c>
      <c r="E1977" s="27" t="str">
        <f>VLOOKUP(A1977,Table7[#All],4,0)</f>
        <v>No</v>
      </c>
      <c r="F1977" s="27" t="str">
        <f>VLOOKUP(A1977,Table7[#All],5,0)</f>
        <v>yes</v>
      </c>
      <c r="G1977" s="27" t="str">
        <f>VLOOKUP(A1977,Table7[#All],6,0)</f>
        <v>No</v>
      </c>
      <c r="H1977" s="27">
        <f>VLOOKUP(A1977,'Medical Examination'!A1976:M4311,11,0)</f>
        <v>1</v>
      </c>
      <c r="I1977" s="27" t="str">
        <f>VLOOKUP(A1977,'Medical Examination'!A1976:M4311,10,0)</f>
        <v>No</v>
      </c>
      <c r="J1977" s="27" t="str">
        <f>VLOOKUP(A1977,'Medical Examination'!A1976:M4311,12,0)</f>
        <v>Obesity</v>
      </c>
      <c r="K1977" s="27" t="str">
        <f>VLOOKUP(A1977,'Medical Examination'!A1976:M4311,13,0)</f>
        <v>Normal</v>
      </c>
      <c r="L1977" s="27" t="str">
        <f>VLOOKUP(A1977,'Hospitalisation Details'!$A$1:$R$2344,17,0)</f>
        <v>16-Jul-2004</v>
      </c>
      <c r="M1977" s="28">
        <f>VLOOKUP(A1977,'Hospitalisation Details'!$A$1:$R$2344,6,0)</f>
        <v>3393.36</v>
      </c>
      <c r="N1977" s="27" t="str">
        <f>VLOOKUP(A1977,'Hospitalisation Details'!$A$1:$R$2344,14,0)</f>
        <v>tier - 2</v>
      </c>
      <c r="O1977" s="27" t="str">
        <f>VLOOKUP(A1977,'Hospitalisation Details'!$A$1:$R$2344,15,0)</f>
        <v>tier - 2</v>
      </c>
      <c r="P1977" s="27" t="str">
        <f>VLOOKUP(A1977,'Hospitalisation Details'!$A$1:$R$2344,16,0)</f>
        <v>R1023</v>
      </c>
      <c r="Q1977" s="38">
        <f>VLOOKUP(A1977,'Hospitalisation Details'!$A$1:$R$2344,18,0)</f>
        <v>18.89390828199863</v>
      </c>
    </row>
    <row r="1978" spans="1:17" x14ac:dyDescent="0.25">
      <c r="A1978" s="27" t="s">
        <v>3954</v>
      </c>
      <c r="B1978" s="27" t="str">
        <f>VLOOKUP(A1978,'Customer Name'!A1977:E4312,4,0)</f>
        <v>Lindsey</v>
      </c>
      <c r="C1978" s="27">
        <f>VLOOKUP(A1978,Table7[#All],2,0)</f>
        <v>29.92</v>
      </c>
      <c r="D1978" s="27">
        <f>VLOOKUP(A1978,Table7[#All],3,0)</f>
        <v>5.49</v>
      </c>
      <c r="E1978" s="27" t="str">
        <f>VLOOKUP(A1978,Table7[#All],4,0)</f>
        <v>yes</v>
      </c>
      <c r="F1978" s="27" t="str">
        <f>VLOOKUP(A1978,Table7[#All],5,0)</f>
        <v>No</v>
      </c>
      <c r="G1978" s="27" t="str">
        <f>VLOOKUP(A1978,Table7[#All],6,0)</f>
        <v>No</v>
      </c>
      <c r="H1978" s="27">
        <f>VLOOKUP(A1978,'Medical Examination'!A1977:M4312,11,0)</f>
        <v>0</v>
      </c>
      <c r="I1978" s="27" t="str">
        <f>VLOOKUP(A1978,'Medical Examination'!A1977:M4312,10,0)</f>
        <v>No</v>
      </c>
      <c r="J1978" s="27" t="str">
        <f>VLOOKUP(A1978,'Medical Examination'!A1977:M4312,12,0)</f>
        <v>Overweight</v>
      </c>
      <c r="K1978" s="27" t="str">
        <f>VLOOKUP(A1978,'Medical Examination'!A1977:M4312,13,0)</f>
        <v>Normal</v>
      </c>
      <c r="L1978" s="27" t="str">
        <f>VLOOKUP(A1978,'Hospitalisation Details'!$A$1:$R$2344,17,0)</f>
        <v>27-Oct-1996</v>
      </c>
      <c r="M1978" s="28">
        <f>VLOOKUP(A1978,'Hospitalisation Details'!$A$1:$R$2344,6,0)</f>
        <v>3392.98</v>
      </c>
      <c r="N1978" s="27" t="str">
        <f>VLOOKUP(A1978,'Hospitalisation Details'!$A$1:$R$2344,14,0)</f>
        <v>tier - 2</v>
      </c>
      <c r="O1978" s="27" t="str">
        <f>VLOOKUP(A1978,'Hospitalisation Details'!$A$1:$R$2344,15,0)</f>
        <v>tier - 3</v>
      </c>
      <c r="P1978" s="27" t="str">
        <f>VLOOKUP(A1978,'Hospitalisation Details'!$A$1:$R$2344,16,0)</f>
        <v>R1013</v>
      </c>
      <c r="Q1978" s="38">
        <f>VLOOKUP(A1978,'Hospitalisation Details'!$A$1:$R$2344,18,0)</f>
        <v>26.611909650924023</v>
      </c>
    </row>
    <row r="1979" spans="1:17" x14ac:dyDescent="0.25">
      <c r="A1979" s="27" t="s">
        <v>3956</v>
      </c>
      <c r="B1979" s="27" t="str">
        <f>VLOOKUP(A1979,'Customer Name'!A1978:E4313,4,0)</f>
        <v>Lindsay E.</v>
      </c>
      <c r="C1979" s="27">
        <f>VLOOKUP(A1979,Table7[#All],2,0)</f>
        <v>29.48</v>
      </c>
      <c r="D1979" s="27">
        <f>VLOOKUP(A1979,Table7[#All],3,0)</f>
        <v>4.09</v>
      </c>
      <c r="E1979" s="27" t="str">
        <f>VLOOKUP(A1979,Table7[#All],4,0)</f>
        <v>yes</v>
      </c>
      <c r="F1979" s="27" t="str">
        <f>VLOOKUP(A1979,Table7[#All],5,0)</f>
        <v>No</v>
      </c>
      <c r="G1979" s="27" t="str">
        <f>VLOOKUP(A1979,Table7[#All],6,0)</f>
        <v>No</v>
      </c>
      <c r="H1979" s="27">
        <f>VLOOKUP(A1979,'Medical Examination'!A1978:M4313,11,0)</f>
        <v>0</v>
      </c>
      <c r="I1979" s="27" t="str">
        <f>VLOOKUP(A1979,'Medical Examination'!A1978:M4313,10,0)</f>
        <v>No</v>
      </c>
      <c r="J1979" s="27" t="str">
        <f>VLOOKUP(A1979,'Medical Examination'!A1978:M4313,12,0)</f>
        <v>Overweight</v>
      </c>
      <c r="K1979" s="27" t="str">
        <f>VLOOKUP(A1979,'Medical Examination'!A1978:M4313,13,0)</f>
        <v>Normal</v>
      </c>
      <c r="L1979" s="27" t="str">
        <f>VLOOKUP(A1979,'Hospitalisation Details'!$A$1:$R$2344,17,0)</f>
        <v>10-Aug-1996</v>
      </c>
      <c r="M1979" s="28">
        <f>VLOOKUP(A1979,'Hospitalisation Details'!$A$1:$R$2344,6,0)</f>
        <v>3392.37</v>
      </c>
      <c r="N1979" s="27" t="str">
        <f>VLOOKUP(A1979,'Hospitalisation Details'!$A$1:$R$2344,14,0)</f>
        <v>tier - 2</v>
      </c>
      <c r="O1979" s="27" t="str">
        <f>VLOOKUP(A1979,'Hospitalisation Details'!$A$1:$R$2344,15,0)</f>
        <v>tier - 3</v>
      </c>
      <c r="P1979" s="27" t="str">
        <f>VLOOKUP(A1979,'Hospitalisation Details'!$A$1:$R$2344,16,0)</f>
        <v>R1013</v>
      </c>
      <c r="Q1979" s="38">
        <f>VLOOKUP(A1979,'Hospitalisation Details'!$A$1:$R$2344,18,0)</f>
        <v>26.82546201232033</v>
      </c>
    </row>
    <row r="1980" spans="1:17" x14ac:dyDescent="0.25">
      <c r="A1980" s="27" t="s">
        <v>3958</v>
      </c>
      <c r="B1980" s="27" t="str">
        <f>VLOOKUP(A1980,'Customer Name'!A1979:E4314,4,0)</f>
        <v>Kathleen M.</v>
      </c>
      <c r="C1980" s="27">
        <f>VLOOKUP(A1980,Table7[#All],2,0)</f>
        <v>28.785</v>
      </c>
      <c r="D1980" s="27">
        <f>VLOOKUP(A1980,Table7[#All],3,0)</f>
        <v>4.3099999999999996</v>
      </c>
      <c r="E1980" s="27" t="str">
        <f>VLOOKUP(A1980,Table7[#All],4,0)</f>
        <v>yes</v>
      </c>
      <c r="F1980" s="27" t="str">
        <f>VLOOKUP(A1980,Table7[#All],5,0)</f>
        <v>No</v>
      </c>
      <c r="G1980" s="27" t="str">
        <f>VLOOKUP(A1980,Table7[#All],6,0)</f>
        <v>No</v>
      </c>
      <c r="H1980" s="27">
        <f>VLOOKUP(A1980,'Medical Examination'!A1979:M4314,11,0)</f>
        <v>0</v>
      </c>
      <c r="I1980" s="27" t="str">
        <f>VLOOKUP(A1980,'Medical Examination'!A1979:M4314,10,0)</f>
        <v>No</v>
      </c>
      <c r="J1980" s="27" t="str">
        <f>VLOOKUP(A1980,'Medical Examination'!A1979:M4314,12,0)</f>
        <v>Overweight</v>
      </c>
      <c r="K1980" s="27" t="str">
        <f>VLOOKUP(A1980,'Medical Examination'!A1979:M4314,13,0)</f>
        <v>Normal</v>
      </c>
      <c r="L1980" s="27" t="str">
        <f>VLOOKUP(A1980,'Hospitalisation Details'!$A$1:$R$2344,17,0)</f>
        <v>13-Nov-1996</v>
      </c>
      <c r="M1980" s="28">
        <f>VLOOKUP(A1980,'Hospitalisation Details'!$A$1:$R$2344,6,0)</f>
        <v>3385.4</v>
      </c>
      <c r="N1980" s="27" t="str">
        <f>VLOOKUP(A1980,'Hospitalisation Details'!$A$1:$R$2344,14,0)</f>
        <v>tier - 2</v>
      </c>
      <c r="O1980" s="27" t="str">
        <f>VLOOKUP(A1980,'Hospitalisation Details'!$A$1:$R$2344,15,0)</f>
        <v>tier - 2</v>
      </c>
      <c r="P1980" s="27" t="str">
        <f>VLOOKUP(A1980,'Hospitalisation Details'!$A$1:$R$2344,16,0)</f>
        <v>R1024</v>
      </c>
      <c r="Q1980" s="38">
        <f>VLOOKUP(A1980,'Hospitalisation Details'!$A$1:$R$2344,18,0)</f>
        <v>26.565366187542779</v>
      </c>
    </row>
    <row r="1981" spans="1:17" x14ac:dyDescent="0.25">
      <c r="A1981" s="27" t="s">
        <v>3960</v>
      </c>
      <c r="B1981" s="27" t="str">
        <f>VLOOKUP(A1981,'Customer Name'!A1980:E4315,4,0)</f>
        <v>Aya</v>
      </c>
      <c r="C1981" s="27">
        <f>VLOOKUP(A1981,Table7[#All],2,0)</f>
        <v>19.8</v>
      </c>
      <c r="D1981" s="27">
        <f>VLOOKUP(A1981,Table7[#All],3,0)</f>
        <v>4</v>
      </c>
      <c r="E1981" s="27" t="str">
        <f>VLOOKUP(A1981,Table7[#All],4,0)</f>
        <v>yes</v>
      </c>
      <c r="F1981" s="27" t="str">
        <f>VLOOKUP(A1981,Table7[#All],5,0)</f>
        <v>No</v>
      </c>
      <c r="G1981" s="27" t="str">
        <f>VLOOKUP(A1981,Table7[#All],6,0)</f>
        <v>No</v>
      </c>
      <c r="H1981" s="27">
        <f>VLOOKUP(A1981,'Medical Examination'!A1980:M4315,11,0)</f>
        <v>0</v>
      </c>
      <c r="I1981" s="27" t="str">
        <f>VLOOKUP(A1981,'Medical Examination'!A1980:M4315,10,0)</f>
        <v>No</v>
      </c>
      <c r="J1981" s="27" t="str">
        <f>VLOOKUP(A1981,'Medical Examination'!A1980:M4315,12,0)</f>
        <v>Normal Weight</v>
      </c>
      <c r="K1981" s="27" t="str">
        <f>VLOOKUP(A1981,'Medical Examination'!A1980:M4315,13,0)</f>
        <v>Normal</v>
      </c>
      <c r="L1981" s="27" t="str">
        <f>VLOOKUP(A1981,'Hospitalisation Details'!$A$1:$R$2344,17,0)</f>
        <v>14-Dec-1996</v>
      </c>
      <c r="M1981" s="28">
        <f>VLOOKUP(A1981,'Hospitalisation Details'!$A$1:$R$2344,6,0)</f>
        <v>3378.91</v>
      </c>
      <c r="N1981" s="27" t="str">
        <f>VLOOKUP(A1981,'Hospitalisation Details'!$A$1:$R$2344,14,0)</f>
        <v>tier - 2</v>
      </c>
      <c r="O1981" s="27" t="str">
        <f>VLOOKUP(A1981,'Hospitalisation Details'!$A$1:$R$2344,15,0)</f>
        <v>tier - 1</v>
      </c>
      <c r="P1981" s="27" t="str">
        <f>VLOOKUP(A1981,'Hospitalisation Details'!$A$1:$R$2344,16,0)</f>
        <v>R1011</v>
      </c>
      <c r="Q1981" s="38">
        <f>VLOOKUP(A1981,'Hospitalisation Details'!$A$1:$R$2344,18,0)</f>
        <v>26.480492813141684</v>
      </c>
    </row>
    <row r="1982" spans="1:17" x14ac:dyDescent="0.25">
      <c r="A1982" s="27" t="s">
        <v>3962</v>
      </c>
      <c r="B1982" s="27" t="str">
        <f>VLOOKUP(A1982,'Customer Name'!A1981:E4316,4,0)</f>
        <v>Carolyn R</v>
      </c>
      <c r="C1982" s="27">
        <f>VLOOKUP(A1982,Table7[#All],2,0)</f>
        <v>35.53</v>
      </c>
      <c r="D1982" s="27">
        <f>VLOOKUP(A1982,Table7[#All],3,0)</f>
        <v>4.68</v>
      </c>
      <c r="E1982" s="27" t="str">
        <f>VLOOKUP(A1982,Table7[#All],4,0)</f>
        <v>No</v>
      </c>
      <c r="F1982" s="27" t="str">
        <f>VLOOKUP(A1982,Table7[#All],5,0)</f>
        <v>No</v>
      </c>
      <c r="G1982" s="27" t="str">
        <f>VLOOKUP(A1982,Table7[#All],6,0)</f>
        <v>Yes</v>
      </c>
      <c r="H1982" s="27">
        <f>VLOOKUP(A1982,'Medical Examination'!A1981:M4316,11,0)</f>
        <v>1</v>
      </c>
      <c r="I1982" s="27" t="str">
        <f>VLOOKUP(A1982,'Medical Examination'!A1981:M4316,10,0)</f>
        <v>No</v>
      </c>
      <c r="J1982" s="27" t="str">
        <f>VLOOKUP(A1982,'Medical Examination'!A1981:M4316,12,0)</f>
        <v>Obesity</v>
      </c>
      <c r="K1982" s="27" t="str">
        <f>VLOOKUP(A1982,'Medical Examination'!A1981:M4316,13,0)</f>
        <v>Normal</v>
      </c>
      <c r="L1982" s="27" t="str">
        <f>VLOOKUP(A1982,'Hospitalisation Details'!$A$1:$R$2344,17,0)</f>
        <v>7-Oct-1993</v>
      </c>
      <c r="M1982" s="28">
        <f>VLOOKUP(A1982,'Hospitalisation Details'!$A$1:$R$2344,6,0)</f>
        <v>3366.67</v>
      </c>
      <c r="N1982" s="27" t="str">
        <f>VLOOKUP(A1982,'Hospitalisation Details'!$A$1:$R$2344,14,0)</f>
        <v>tier - 2</v>
      </c>
      <c r="O1982" s="27" t="str">
        <f>VLOOKUP(A1982,'Hospitalisation Details'!$A$1:$R$2344,15,0)</f>
        <v>tier - 2</v>
      </c>
      <c r="P1982" s="27" t="str">
        <f>VLOOKUP(A1982,'Hospitalisation Details'!$A$1:$R$2344,16,0)</f>
        <v>R1013</v>
      </c>
      <c r="Q1982" s="38">
        <f>VLOOKUP(A1982,'Hospitalisation Details'!$A$1:$R$2344,18,0)</f>
        <v>29.669316375198726</v>
      </c>
    </row>
    <row r="1983" spans="1:17" x14ac:dyDescent="0.25">
      <c r="A1983" s="27" t="s">
        <v>3964</v>
      </c>
      <c r="B1983" s="27" t="str">
        <f>VLOOKUP(A1983,'Customer Name'!A1982:E4317,4,0)</f>
        <v>Bethany</v>
      </c>
      <c r="C1983" s="27">
        <f>VLOOKUP(A1983,Table7[#All],2,0)</f>
        <v>21.47</v>
      </c>
      <c r="D1983" s="27">
        <f>VLOOKUP(A1983,Table7[#All],3,0)</f>
        <v>4.0199999999999996</v>
      </c>
      <c r="E1983" s="27" t="str">
        <f>VLOOKUP(A1983,Table7[#All],4,0)</f>
        <v>yes</v>
      </c>
      <c r="F1983" s="27" t="str">
        <f>VLOOKUP(A1983,Table7[#All],5,0)</f>
        <v>No</v>
      </c>
      <c r="G1983" s="27" t="str">
        <f>VLOOKUP(A1983,Table7[#All],6,0)</f>
        <v>No</v>
      </c>
      <c r="H1983" s="27">
        <f>VLOOKUP(A1983,'Medical Examination'!A1982:M4317,11,0)</f>
        <v>1</v>
      </c>
      <c r="I1983" s="27" t="str">
        <f>VLOOKUP(A1983,'Medical Examination'!A1982:M4317,10,0)</f>
        <v>No</v>
      </c>
      <c r="J1983" s="27" t="str">
        <f>VLOOKUP(A1983,'Medical Examination'!A1982:M4317,12,0)</f>
        <v>Normal Weight</v>
      </c>
      <c r="K1983" s="27" t="str">
        <f>VLOOKUP(A1983,'Medical Examination'!A1982:M4317,13,0)</f>
        <v>Normal</v>
      </c>
      <c r="L1983" s="27" t="str">
        <f>VLOOKUP(A1983,'Hospitalisation Details'!$A$1:$R$2344,17,0)</f>
        <v>23-Jun-1995</v>
      </c>
      <c r="M1983" s="28">
        <f>VLOOKUP(A1983,'Hospitalisation Details'!$A$1:$R$2344,6,0)</f>
        <v>3353.47</v>
      </c>
      <c r="N1983" s="27" t="str">
        <f>VLOOKUP(A1983,'Hospitalisation Details'!$A$1:$R$2344,14,0)</f>
        <v>tier - 2</v>
      </c>
      <c r="O1983" s="27" t="str">
        <f>VLOOKUP(A1983,'Hospitalisation Details'!$A$1:$R$2344,15,0)</f>
        <v>tier - 3</v>
      </c>
      <c r="P1983" s="27" t="str">
        <f>VLOOKUP(A1983,'Hospitalisation Details'!$A$1:$R$2344,16,0)</f>
        <v>R1012</v>
      </c>
      <c r="Q1983" s="38">
        <f>VLOOKUP(A1983,'Hospitalisation Details'!$A$1:$R$2344,18,0)</f>
        <v>27.959592145015105</v>
      </c>
    </row>
    <row r="1984" spans="1:17" x14ac:dyDescent="0.25">
      <c r="A1984" s="27" t="s">
        <v>3966</v>
      </c>
      <c r="B1984" s="27" t="str">
        <f>VLOOKUP(A1984,'Customer Name'!A1983:E4318,4,0)</f>
        <v>Holly A</v>
      </c>
      <c r="C1984" s="27">
        <f>VLOOKUP(A1984,Table7[#All],2,0)</f>
        <v>25.9</v>
      </c>
      <c r="D1984" s="27">
        <f>VLOOKUP(A1984,Table7[#All],3,0)</f>
        <v>5.12</v>
      </c>
      <c r="E1984" s="27" t="str">
        <f>VLOOKUP(A1984,Table7[#All],4,0)</f>
        <v>No</v>
      </c>
      <c r="F1984" s="27" t="str">
        <f>VLOOKUP(A1984,Table7[#All],5,0)</f>
        <v>No</v>
      </c>
      <c r="G1984" s="27" t="str">
        <f>VLOOKUP(A1984,Table7[#All],6,0)</f>
        <v>Yes</v>
      </c>
      <c r="H1984" s="27">
        <f>VLOOKUP(A1984,'Medical Examination'!A1983:M4318,11,0)</f>
        <v>1</v>
      </c>
      <c r="I1984" s="27" t="str">
        <f>VLOOKUP(A1984,'Medical Examination'!A1983:M4318,10,0)</f>
        <v>No</v>
      </c>
      <c r="J1984" s="27" t="str">
        <f>VLOOKUP(A1984,'Medical Examination'!A1983:M4318,12,0)</f>
        <v>Overweight</v>
      </c>
      <c r="K1984" s="27" t="str">
        <f>VLOOKUP(A1984,'Medical Examination'!A1983:M4318,13,0)</f>
        <v>Normal</v>
      </c>
      <c r="L1984" s="27" t="str">
        <f>VLOOKUP(A1984,'Hospitalisation Details'!$A$1:$R$2344,17,0)</f>
        <v>28-Oct-1993</v>
      </c>
      <c r="M1984" s="28">
        <f>VLOOKUP(A1984,'Hospitalisation Details'!$A$1:$R$2344,6,0)</f>
        <v>3353.28</v>
      </c>
      <c r="N1984" s="27" t="str">
        <f>VLOOKUP(A1984,'Hospitalisation Details'!$A$1:$R$2344,14,0)</f>
        <v>tier - 2</v>
      </c>
      <c r="O1984" s="27" t="str">
        <f>VLOOKUP(A1984,'Hospitalisation Details'!$A$1:$R$2344,15,0)</f>
        <v>tier - 1</v>
      </c>
      <c r="P1984" s="27" t="str">
        <f>VLOOKUP(A1984,'Hospitalisation Details'!$A$1:$R$2344,16,0)</f>
        <v>R1011</v>
      </c>
      <c r="Q1984" s="38">
        <f>VLOOKUP(A1984,'Hospitalisation Details'!$A$1:$R$2344,18,0)</f>
        <v>29.611817700052992</v>
      </c>
    </row>
    <row r="1985" spans="1:17" x14ac:dyDescent="0.25">
      <c r="A1985" s="27" t="s">
        <v>3968</v>
      </c>
      <c r="B1985" s="27" t="str">
        <f>VLOOKUP(A1985,'Customer Name'!A1984:E4319,4,0)</f>
        <v>Ping</v>
      </c>
      <c r="C1985" s="27">
        <f>VLOOKUP(A1985,Table7[#All],2,0)</f>
        <v>20.81</v>
      </c>
      <c r="D1985" s="27">
        <f>VLOOKUP(A1985,Table7[#All],3,0)</f>
        <v>5.52</v>
      </c>
      <c r="E1985" s="27" t="str">
        <f>VLOOKUP(A1985,Table7[#All],4,0)</f>
        <v>No</v>
      </c>
      <c r="F1985" s="27" t="str">
        <f>VLOOKUP(A1985,Table7[#All],5,0)</f>
        <v>No</v>
      </c>
      <c r="G1985" s="27" t="str">
        <f>VLOOKUP(A1985,Table7[#All],6,0)</f>
        <v>No</v>
      </c>
      <c r="H1985" s="27">
        <f>VLOOKUP(A1985,'Medical Examination'!A1984:M4319,11,0)</f>
        <v>0</v>
      </c>
      <c r="I1985" s="27" t="str">
        <f>VLOOKUP(A1985,'Medical Examination'!A1984:M4319,10,0)</f>
        <v>No</v>
      </c>
      <c r="J1985" s="27" t="str">
        <f>VLOOKUP(A1985,'Medical Examination'!A1984:M4319,12,0)</f>
        <v>Normal Weight</v>
      </c>
      <c r="K1985" s="27" t="str">
        <f>VLOOKUP(A1985,'Medical Examination'!A1984:M4319,13,0)</f>
        <v>Normal</v>
      </c>
      <c r="L1985" s="27" t="str">
        <f>VLOOKUP(A1985,'Hospitalisation Details'!$A$1:$R$2344,17,0)</f>
        <v>1-Sep-1991</v>
      </c>
      <c r="M1985" s="28">
        <f>VLOOKUP(A1985,'Hospitalisation Details'!$A$1:$R$2344,6,0)</f>
        <v>3342.79</v>
      </c>
      <c r="N1985" s="27" t="str">
        <f>VLOOKUP(A1985,'Hospitalisation Details'!$A$1:$R$2344,14,0)</f>
        <v>tier - 2</v>
      </c>
      <c r="O1985" s="27" t="str">
        <f>VLOOKUP(A1985,'Hospitalisation Details'!$A$1:$R$2344,15,0)</f>
        <v>tier - 1</v>
      </c>
      <c r="P1985" s="27" t="str">
        <f>VLOOKUP(A1985,'Hospitalisation Details'!$A$1:$R$2344,16,0)</f>
        <v>R1013</v>
      </c>
      <c r="Q1985" s="38">
        <f>VLOOKUP(A1985,'Hospitalisation Details'!$A$1:$R$2344,18,0)</f>
        <v>31.767941591305068</v>
      </c>
    </row>
    <row r="1986" spans="1:17" x14ac:dyDescent="0.25">
      <c r="A1986" s="27" t="s">
        <v>3970</v>
      </c>
      <c r="B1986" s="27" t="str">
        <f>VLOOKUP(A1986,'Customer Name'!A1985:E4320,4,0)</f>
        <v>Tim</v>
      </c>
      <c r="C1986" s="27">
        <f>VLOOKUP(A1986,Table7[#All],2,0)</f>
        <v>25.84</v>
      </c>
      <c r="D1986" s="27">
        <f>VLOOKUP(A1986,Table7[#All],3,0)</f>
        <v>5.81</v>
      </c>
      <c r="E1986" s="27" t="str">
        <f>VLOOKUP(A1986,Table7[#All],4,0)</f>
        <v>yes</v>
      </c>
      <c r="F1986" s="27" t="str">
        <f>VLOOKUP(A1986,Table7[#All],5,0)</f>
        <v>No</v>
      </c>
      <c r="G1986" s="27" t="str">
        <f>VLOOKUP(A1986,Table7[#All],6,0)</f>
        <v>Yes</v>
      </c>
      <c r="H1986" s="27">
        <f>VLOOKUP(A1986,'Medical Examination'!A1985:M4320,11,0)</f>
        <v>1</v>
      </c>
      <c r="I1986" s="27" t="str">
        <f>VLOOKUP(A1986,'Medical Examination'!A1985:M4320,10,0)</f>
        <v>No</v>
      </c>
      <c r="J1986" s="27" t="str">
        <f>VLOOKUP(A1986,'Medical Examination'!A1985:M4320,12,0)</f>
        <v>Overweight</v>
      </c>
      <c r="K1986" s="27" t="str">
        <f>VLOOKUP(A1986,'Medical Examination'!A1985:M4320,13,0)</f>
        <v>Prediabetes</v>
      </c>
      <c r="L1986" s="27" t="str">
        <f>VLOOKUP(A1986,'Hospitalisation Details'!$A$1:$R$2344,17,0)</f>
        <v>20-Jun-1997</v>
      </c>
      <c r="M1986" s="28">
        <f>VLOOKUP(A1986,'Hospitalisation Details'!$A$1:$R$2344,6,0)</f>
        <v>3309.79</v>
      </c>
      <c r="N1986" s="27" t="str">
        <f>VLOOKUP(A1986,'Hospitalisation Details'!$A$1:$R$2344,14,0)</f>
        <v>tier - 3</v>
      </c>
      <c r="O1986" s="27" t="str">
        <f>VLOOKUP(A1986,'Hospitalisation Details'!$A$1:$R$2344,15,0)</f>
        <v>tier - 3</v>
      </c>
      <c r="P1986" s="27" t="str">
        <f>VLOOKUP(A1986,'Hospitalisation Details'!$A$1:$R$2344,16,0)</f>
        <v>R1017</v>
      </c>
      <c r="Q1986" s="38">
        <f>VLOOKUP(A1986,'Hospitalisation Details'!$A$1:$R$2344,18,0)</f>
        <v>25.967751749315486</v>
      </c>
    </row>
    <row r="1987" spans="1:17" x14ac:dyDescent="0.25">
      <c r="A1987" s="27" t="s">
        <v>3972</v>
      </c>
      <c r="B1987" s="27" t="str">
        <f>VLOOKUP(A1987,'Customer Name'!A1986:E4321,4,0)</f>
        <v>John</v>
      </c>
      <c r="C1987" s="27">
        <f>VLOOKUP(A1987,Table7[#All],2,0)</f>
        <v>30.95</v>
      </c>
      <c r="D1987" s="27">
        <f>VLOOKUP(A1987,Table7[#All],3,0)</f>
        <v>5.16</v>
      </c>
      <c r="E1987" s="27" t="str">
        <f>VLOOKUP(A1987,Table7[#All],4,0)</f>
        <v>No</v>
      </c>
      <c r="F1987" s="27" t="str">
        <f>VLOOKUP(A1987,Table7[#All],5,0)</f>
        <v>No</v>
      </c>
      <c r="G1987" s="27" t="str">
        <f>VLOOKUP(A1987,Table7[#All],6,0)</f>
        <v>Yes</v>
      </c>
      <c r="H1987" s="27">
        <f>VLOOKUP(A1987,'Medical Examination'!A1986:M4321,11,0)</f>
        <v>1</v>
      </c>
      <c r="I1987" s="27" t="str">
        <f>VLOOKUP(A1987,'Medical Examination'!A1986:M4321,10,0)</f>
        <v>No</v>
      </c>
      <c r="J1987" s="27" t="str">
        <f>VLOOKUP(A1987,'Medical Examination'!A1986:M4321,12,0)</f>
        <v>Obesity</v>
      </c>
      <c r="K1987" s="27" t="str">
        <f>VLOOKUP(A1987,'Medical Examination'!A1986:M4321,13,0)</f>
        <v>Normal</v>
      </c>
      <c r="L1987" s="27" t="str">
        <f>VLOOKUP(A1987,'Hospitalisation Details'!$A$1:$R$2344,17,0)</f>
        <v>18-Nov-2003</v>
      </c>
      <c r="M1987" s="28">
        <f>VLOOKUP(A1987,'Hospitalisation Details'!$A$1:$R$2344,6,0)</f>
        <v>3308.46</v>
      </c>
      <c r="N1987" s="27" t="str">
        <f>VLOOKUP(A1987,'Hospitalisation Details'!$A$1:$R$2344,14,0)</f>
        <v>tier - 2</v>
      </c>
      <c r="O1987" s="27" t="str">
        <f>VLOOKUP(A1987,'Hospitalisation Details'!$A$1:$R$2344,15,0)</f>
        <v>tier - 1</v>
      </c>
      <c r="P1987" s="27" t="str">
        <f>VLOOKUP(A1987,'Hospitalisation Details'!$A$1:$R$2344,16,0)</f>
        <v>R1021</v>
      </c>
      <c r="Q1987" s="38">
        <f>VLOOKUP(A1987,'Hospitalisation Details'!$A$1:$R$2344,18,0)</f>
        <v>19.554367666232071</v>
      </c>
    </row>
    <row r="1988" spans="1:17" x14ac:dyDescent="0.25">
      <c r="A1988" s="27" t="s">
        <v>3974</v>
      </c>
      <c r="B1988" s="27" t="str">
        <f>VLOOKUP(A1988,'Customer Name'!A1987:E4322,4,0)</f>
        <v>.  Cynthia</v>
      </c>
      <c r="C1988" s="27">
        <f>VLOOKUP(A1988,Table7[#All],2,0)</f>
        <v>30.54</v>
      </c>
      <c r="D1988" s="27">
        <f>VLOOKUP(A1988,Table7[#All],3,0)</f>
        <v>5</v>
      </c>
      <c r="E1988" s="27" t="str">
        <f>VLOOKUP(A1988,Table7[#All],4,0)</f>
        <v>No</v>
      </c>
      <c r="F1988" s="27" t="str">
        <f>VLOOKUP(A1988,Table7[#All],5,0)</f>
        <v>No</v>
      </c>
      <c r="G1988" s="27" t="str">
        <f>VLOOKUP(A1988,Table7[#All],6,0)</f>
        <v>Yes</v>
      </c>
      <c r="H1988" s="27">
        <f>VLOOKUP(A1988,'Medical Examination'!A1987:M4322,11,0)</f>
        <v>1</v>
      </c>
      <c r="I1988" s="27" t="str">
        <f>VLOOKUP(A1988,'Medical Examination'!A1987:M4322,10,0)</f>
        <v>No</v>
      </c>
      <c r="J1988" s="27" t="str">
        <f>VLOOKUP(A1988,'Medical Examination'!A1987:M4322,12,0)</f>
        <v>Obesity</v>
      </c>
      <c r="K1988" s="27" t="str">
        <f>VLOOKUP(A1988,'Medical Examination'!A1987:M4322,13,0)</f>
        <v>Normal</v>
      </c>
      <c r="L1988" s="27" t="str">
        <f>VLOOKUP(A1988,'Hospitalisation Details'!$A$1:$R$2344,17,0)</f>
        <v>5-Dec-2003</v>
      </c>
      <c r="M1988" s="28">
        <f>VLOOKUP(A1988,'Hospitalisation Details'!$A$1:$R$2344,6,0)</f>
        <v>3300.7</v>
      </c>
      <c r="N1988" s="27" t="str">
        <f>VLOOKUP(A1988,'Hospitalisation Details'!$A$1:$R$2344,14,0)</f>
        <v>tier - 2</v>
      </c>
      <c r="O1988" s="27" t="str">
        <f>VLOOKUP(A1988,'Hospitalisation Details'!$A$1:$R$2344,15,0)</f>
        <v>tier - 2</v>
      </c>
      <c r="P1988" s="27" t="str">
        <f>VLOOKUP(A1988,'Hospitalisation Details'!$A$1:$R$2344,16,0)</f>
        <v>R1025</v>
      </c>
      <c r="Q1988" s="38">
        <f>VLOOKUP(A1988,'Hospitalisation Details'!$A$1:$R$2344,18,0)</f>
        <v>19.507822685788788</v>
      </c>
    </row>
    <row r="1989" spans="1:17" x14ac:dyDescent="0.25">
      <c r="A1989" s="27" t="s">
        <v>3976</v>
      </c>
      <c r="B1989" s="27" t="str">
        <f>VLOOKUP(A1989,'Customer Name'!A1988:E4323,4,0)</f>
        <v>Emmett</v>
      </c>
      <c r="C1989" s="27">
        <f>VLOOKUP(A1989,Table7[#All],2,0)</f>
        <v>33.914999999999999</v>
      </c>
      <c r="D1989" s="27">
        <f>VLOOKUP(A1989,Table7[#All],3,0)</f>
        <v>5.84</v>
      </c>
      <c r="E1989" s="27" t="str">
        <f>VLOOKUP(A1989,Table7[#All],4,0)</f>
        <v>yes</v>
      </c>
      <c r="F1989" s="27" t="str">
        <f>VLOOKUP(A1989,Table7[#All],5,0)</f>
        <v>No</v>
      </c>
      <c r="G1989" s="27" t="str">
        <f>VLOOKUP(A1989,Table7[#All],6,0)</f>
        <v>No</v>
      </c>
      <c r="H1989" s="27">
        <f>VLOOKUP(A1989,'Medical Examination'!A1988:M4323,11,0)</f>
        <v>0</v>
      </c>
      <c r="I1989" s="27" t="str">
        <f>VLOOKUP(A1989,'Medical Examination'!A1988:M4323,10,0)</f>
        <v>No</v>
      </c>
      <c r="J1989" s="27" t="str">
        <f>VLOOKUP(A1989,'Medical Examination'!A1988:M4323,12,0)</f>
        <v>Obesity</v>
      </c>
      <c r="K1989" s="27" t="str">
        <f>VLOOKUP(A1989,'Medical Examination'!A1988:M4323,13,0)</f>
        <v>Prediabetes</v>
      </c>
      <c r="L1989" s="27" t="str">
        <f>VLOOKUP(A1989,'Hospitalisation Details'!$A$1:$R$2344,17,0)</f>
        <v>17-Nov-1996</v>
      </c>
      <c r="M1989" s="28">
        <f>VLOOKUP(A1989,'Hospitalisation Details'!$A$1:$R$2344,6,0)</f>
        <v>3292.53</v>
      </c>
      <c r="N1989" s="27" t="str">
        <f>VLOOKUP(A1989,'Hospitalisation Details'!$A$1:$R$2344,14,0)</f>
        <v>tier - 2</v>
      </c>
      <c r="O1989" s="27" t="str">
        <f>VLOOKUP(A1989,'Hospitalisation Details'!$A$1:$R$2344,15,0)</f>
        <v>tier - 2</v>
      </c>
      <c r="P1989" s="27" t="str">
        <f>VLOOKUP(A1989,'Hospitalisation Details'!$A$1:$R$2344,16,0)</f>
        <v>R1012</v>
      </c>
      <c r="Q1989" s="38">
        <f>VLOOKUP(A1989,'Hospitalisation Details'!$A$1:$R$2344,18,0)</f>
        <v>26.55441478439425</v>
      </c>
    </row>
    <row r="1990" spans="1:17" x14ac:dyDescent="0.25">
      <c r="A1990" s="27" t="s">
        <v>3978</v>
      </c>
      <c r="B1990" s="27" t="str">
        <f>VLOOKUP(A1990,'Customer Name'!A1989:E4324,4,0)</f>
        <v>Kate</v>
      </c>
      <c r="C1990" s="27">
        <f>VLOOKUP(A1990,Table7[#All],2,0)</f>
        <v>33.31</v>
      </c>
      <c r="D1990" s="27">
        <f>VLOOKUP(A1990,Table7[#All],3,0)</f>
        <v>4.1900000000000004</v>
      </c>
      <c r="E1990" s="27" t="str">
        <f>VLOOKUP(A1990,Table7[#All],4,0)</f>
        <v>No</v>
      </c>
      <c r="F1990" s="27" t="str">
        <f>VLOOKUP(A1990,Table7[#All],5,0)</f>
        <v>No</v>
      </c>
      <c r="G1990" s="27" t="str">
        <f>VLOOKUP(A1990,Table7[#All],6,0)</f>
        <v>Yes</v>
      </c>
      <c r="H1990" s="27">
        <f>VLOOKUP(A1990,'Medical Examination'!A1989:M4324,11,0)</f>
        <v>1</v>
      </c>
      <c r="I1990" s="27" t="str">
        <f>VLOOKUP(A1990,'Medical Examination'!A1989:M4324,10,0)</f>
        <v>No</v>
      </c>
      <c r="J1990" s="27" t="str">
        <f>VLOOKUP(A1990,'Medical Examination'!A1989:M4324,12,0)</f>
        <v>Obesity</v>
      </c>
      <c r="K1990" s="27" t="str">
        <f>VLOOKUP(A1990,'Medical Examination'!A1989:M4324,13,0)</f>
        <v>Normal</v>
      </c>
      <c r="L1990" s="27" t="str">
        <f>VLOOKUP(A1990,'Hospitalisation Details'!$A$1:$R$2344,17,0)</f>
        <v>3-Jul-2003</v>
      </c>
      <c r="M1990" s="28">
        <f>VLOOKUP(A1990,'Hospitalisation Details'!$A$1:$R$2344,6,0)</f>
        <v>3280.22</v>
      </c>
      <c r="N1990" s="27" t="str">
        <f>VLOOKUP(A1990,'Hospitalisation Details'!$A$1:$R$2344,14,0)</f>
        <v>tier - 2</v>
      </c>
      <c r="O1990" s="27" t="str">
        <f>VLOOKUP(A1990,'Hospitalisation Details'!$A$1:$R$2344,15,0)</f>
        <v>tier - 3</v>
      </c>
      <c r="P1990" s="27" t="str">
        <f>VLOOKUP(A1990,'Hospitalisation Details'!$A$1:$R$2344,16,0)</f>
        <v>R1011</v>
      </c>
      <c r="Q1990" s="38">
        <f>VLOOKUP(A1990,'Hospitalisation Details'!$A$1:$R$2344,18,0)</f>
        <v>19.932203389830509</v>
      </c>
    </row>
    <row r="1991" spans="1:17" x14ac:dyDescent="0.25">
      <c r="A1991" s="27" t="s">
        <v>3980</v>
      </c>
      <c r="B1991" s="27" t="str">
        <f>VLOOKUP(A1991,'Customer Name'!A1990:E4325,4,0)</f>
        <v>Christopher L.</v>
      </c>
      <c r="C1991" s="27">
        <f>VLOOKUP(A1991,Table7[#All],2,0)</f>
        <v>25.745000000000001</v>
      </c>
      <c r="D1991" s="27">
        <f>VLOOKUP(A1991,Table7[#All],3,0)</f>
        <v>4.62</v>
      </c>
      <c r="E1991" s="27" t="str">
        <f>VLOOKUP(A1991,Table7[#All],4,0)</f>
        <v>yes</v>
      </c>
      <c r="F1991" s="27" t="str">
        <f>VLOOKUP(A1991,Table7[#All],5,0)</f>
        <v>No</v>
      </c>
      <c r="G1991" s="27" t="str">
        <f>VLOOKUP(A1991,Table7[#All],6,0)</f>
        <v>No</v>
      </c>
      <c r="H1991" s="27">
        <f>VLOOKUP(A1991,'Medical Examination'!A1990:M4325,11,0)</f>
        <v>0</v>
      </c>
      <c r="I1991" s="27" t="str">
        <f>VLOOKUP(A1991,'Medical Examination'!A1990:M4325,10,0)</f>
        <v>No</v>
      </c>
      <c r="J1991" s="27" t="str">
        <f>VLOOKUP(A1991,'Medical Examination'!A1990:M4325,12,0)</f>
        <v>Overweight</v>
      </c>
      <c r="K1991" s="27" t="str">
        <f>VLOOKUP(A1991,'Medical Examination'!A1990:M4325,13,0)</f>
        <v>Normal</v>
      </c>
      <c r="L1991" s="27" t="str">
        <f>VLOOKUP(A1991,'Hospitalisation Details'!$A$1:$R$2344,17,0)</f>
        <v>6-Oct-2001</v>
      </c>
      <c r="M1991" s="28">
        <f>VLOOKUP(A1991,'Hospitalisation Details'!$A$1:$R$2344,6,0)</f>
        <v>3279.87</v>
      </c>
      <c r="N1991" s="27" t="str">
        <f>VLOOKUP(A1991,'Hospitalisation Details'!$A$1:$R$2344,14,0)</f>
        <v>tier - 2</v>
      </c>
      <c r="O1991" s="27" t="str">
        <f>VLOOKUP(A1991,'Hospitalisation Details'!$A$1:$R$2344,15,0)</f>
        <v>tier - 1</v>
      </c>
      <c r="P1991" s="27" t="str">
        <f>VLOOKUP(A1991,'Hospitalisation Details'!$A$1:$R$2344,16,0)</f>
        <v>R1017</v>
      </c>
      <c r="Q1991" s="38">
        <f>VLOOKUP(A1991,'Hospitalisation Details'!$A$1:$R$2344,18,0)</f>
        <v>21.672023809523811</v>
      </c>
    </row>
    <row r="1992" spans="1:17" x14ac:dyDescent="0.25">
      <c r="A1992" s="27" t="s">
        <v>3982</v>
      </c>
      <c r="B1992" s="27" t="str">
        <f>VLOOKUP(A1992,'Customer Name'!A1991:E4326,4,0)</f>
        <v>Christopher P.</v>
      </c>
      <c r="C1992" s="27">
        <f>VLOOKUP(A1992,Table7[#All],2,0)</f>
        <v>37.1</v>
      </c>
      <c r="D1992" s="27">
        <f>VLOOKUP(A1992,Table7[#All],3,0)</f>
        <v>6.24</v>
      </c>
      <c r="E1992" s="27" t="str">
        <f>VLOOKUP(A1992,Table7[#All],4,0)</f>
        <v>No</v>
      </c>
      <c r="F1992" s="27" t="str">
        <f>VLOOKUP(A1992,Table7[#All],5,0)</f>
        <v>No</v>
      </c>
      <c r="G1992" s="27" t="str">
        <f>VLOOKUP(A1992,Table7[#All],6,0)</f>
        <v>No</v>
      </c>
      <c r="H1992" s="27">
        <f>VLOOKUP(A1992,'Medical Examination'!A1991:M4326,11,0)</f>
        <v>0</v>
      </c>
      <c r="I1992" s="27" t="str">
        <f>VLOOKUP(A1992,'Medical Examination'!A1991:M4326,10,0)</f>
        <v>No</v>
      </c>
      <c r="J1992" s="27" t="str">
        <f>VLOOKUP(A1992,'Medical Examination'!A1991:M4326,12,0)</f>
        <v>Obesity</v>
      </c>
      <c r="K1992" s="27" t="str">
        <f>VLOOKUP(A1992,'Medical Examination'!A1991:M4326,13,0)</f>
        <v>Prediabetes</v>
      </c>
      <c r="L1992" s="27" t="str">
        <f>VLOOKUP(A1992,'Hospitalisation Details'!$A$1:$R$2344,17,0)</f>
        <v>1-Jul-1994</v>
      </c>
      <c r="M1992" s="28">
        <f>VLOOKUP(A1992,'Hospitalisation Details'!$A$1:$R$2344,6,0)</f>
        <v>3277.16</v>
      </c>
      <c r="N1992" s="27" t="str">
        <f>VLOOKUP(A1992,'Hospitalisation Details'!$A$1:$R$2344,14,0)</f>
        <v>tier - 2</v>
      </c>
      <c r="O1992" s="27" t="str">
        <f>VLOOKUP(A1992,'Hospitalisation Details'!$A$1:$R$2344,15,0)</f>
        <v>tier - 3</v>
      </c>
      <c r="P1992" s="27" t="str">
        <f>VLOOKUP(A1992,'Hospitalisation Details'!$A$1:$R$2344,16,0)</f>
        <v>R1011</v>
      </c>
      <c r="Q1992" s="38">
        <f>VLOOKUP(A1992,'Hospitalisation Details'!$A$1:$R$2344,18,0)</f>
        <v>28.937665419366613</v>
      </c>
    </row>
    <row r="1993" spans="1:17" x14ac:dyDescent="0.25">
      <c r="A1993" s="27" t="s">
        <v>3984</v>
      </c>
      <c r="B1993" s="27" t="str">
        <f>VLOOKUP(A1993,'Customer Name'!A1992:E4327,4,0)</f>
        <v>Christopher W</v>
      </c>
      <c r="C1993" s="27">
        <f>VLOOKUP(A1993,Table7[#All],2,0)</f>
        <v>35.435000000000002</v>
      </c>
      <c r="D1993" s="27">
        <f>VLOOKUP(A1993,Table7[#All],3,0)</f>
        <v>5.81</v>
      </c>
      <c r="E1993" s="27" t="str">
        <f>VLOOKUP(A1993,Table7[#All],4,0)</f>
        <v>No</v>
      </c>
      <c r="F1993" s="27" t="str">
        <f>VLOOKUP(A1993,Table7[#All],5,0)</f>
        <v>No</v>
      </c>
      <c r="G1993" s="27" t="str">
        <f>VLOOKUP(A1993,Table7[#All],6,0)</f>
        <v>No</v>
      </c>
      <c r="H1993" s="27">
        <f>VLOOKUP(A1993,'Medical Examination'!A1992:M4327,11,0)</f>
        <v>0</v>
      </c>
      <c r="I1993" s="27" t="str">
        <f>VLOOKUP(A1993,'Medical Examination'!A1992:M4327,10,0)</f>
        <v>No</v>
      </c>
      <c r="J1993" s="27" t="str">
        <f>VLOOKUP(A1993,'Medical Examination'!A1992:M4327,12,0)</f>
        <v>Obesity</v>
      </c>
      <c r="K1993" s="27" t="str">
        <f>VLOOKUP(A1993,'Medical Examination'!A1992:M4327,13,0)</f>
        <v>Prediabetes</v>
      </c>
      <c r="L1993" s="27" t="str">
        <f>VLOOKUP(A1993,'Hospitalisation Details'!$A$1:$R$2344,17,0)</f>
        <v>2-Dec-1994</v>
      </c>
      <c r="M1993" s="28">
        <f>VLOOKUP(A1993,'Hospitalisation Details'!$A$1:$R$2344,6,0)</f>
        <v>3268.85</v>
      </c>
      <c r="N1993" s="27" t="str">
        <f>VLOOKUP(A1993,'Hospitalisation Details'!$A$1:$R$2344,14,0)</f>
        <v>tier - 3</v>
      </c>
      <c r="O1993" s="27" t="str">
        <f>VLOOKUP(A1993,'Hospitalisation Details'!$A$1:$R$2344,15,0)</f>
        <v>tier - 1</v>
      </c>
      <c r="P1993" s="27" t="str">
        <f>VLOOKUP(A1993,'Hospitalisation Details'!$A$1:$R$2344,16,0)</f>
        <v>R1016</v>
      </c>
      <c r="Q1993" s="38">
        <f>VLOOKUP(A1993,'Hospitalisation Details'!$A$1:$R$2344,18,0)</f>
        <v>28.516017157981199</v>
      </c>
    </row>
    <row r="1994" spans="1:17" x14ac:dyDescent="0.25">
      <c r="A1994" s="27" t="s">
        <v>3986</v>
      </c>
      <c r="B1994" s="27" t="str">
        <f>VLOOKUP(A1994,'Customer Name'!A1993:E4328,4,0)</f>
        <v>Norman H.</v>
      </c>
      <c r="C1994" s="27">
        <f>VLOOKUP(A1994,Table7[#All],2,0)</f>
        <v>20.399999999999999</v>
      </c>
      <c r="D1994" s="27">
        <f>VLOOKUP(A1994,Table7[#All],3,0)</f>
        <v>4.83</v>
      </c>
      <c r="E1994" s="27" t="str">
        <f>VLOOKUP(A1994,Table7[#All],4,0)</f>
        <v>No</v>
      </c>
      <c r="F1994" s="27" t="str">
        <f>VLOOKUP(A1994,Table7[#All],5,0)</f>
        <v>No</v>
      </c>
      <c r="G1994" s="27" t="str">
        <f>VLOOKUP(A1994,Table7[#All],6,0)</f>
        <v>No</v>
      </c>
      <c r="H1994" s="27">
        <f>VLOOKUP(A1994,'Medical Examination'!A1993:M4328,11,0)</f>
        <v>0</v>
      </c>
      <c r="I1994" s="27" t="str">
        <f>VLOOKUP(A1994,'Medical Examination'!A1993:M4328,10,0)</f>
        <v>No</v>
      </c>
      <c r="J1994" s="27" t="str">
        <f>VLOOKUP(A1994,'Medical Examination'!A1993:M4328,12,0)</f>
        <v>Normal Weight</v>
      </c>
      <c r="K1994" s="27" t="str">
        <f>VLOOKUP(A1994,'Medical Examination'!A1993:M4328,13,0)</f>
        <v>Normal</v>
      </c>
      <c r="L1994" s="27" t="str">
        <f>VLOOKUP(A1994,'Hospitalisation Details'!$A$1:$R$2344,17,0)</f>
        <v>13-Nov-1991</v>
      </c>
      <c r="M1994" s="28">
        <f>VLOOKUP(A1994,'Hospitalisation Details'!$A$1:$R$2344,6,0)</f>
        <v>3260.2</v>
      </c>
      <c r="N1994" s="27" t="str">
        <f>VLOOKUP(A1994,'Hospitalisation Details'!$A$1:$R$2344,14,0)</f>
        <v>tier - 3</v>
      </c>
      <c r="O1994" s="27" t="str">
        <f>VLOOKUP(A1994,'Hospitalisation Details'!$A$1:$R$2344,15,0)</f>
        <v>tier - 2</v>
      </c>
      <c r="P1994" s="27" t="str">
        <f>VLOOKUP(A1994,'Hospitalisation Details'!$A$1:$R$2344,16,0)</f>
        <v>R1011</v>
      </c>
      <c r="Q1994" s="38">
        <f>VLOOKUP(A1994,'Hospitalisation Details'!$A$1:$R$2344,18,0)</f>
        <v>31.568074338339002</v>
      </c>
    </row>
    <row r="1995" spans="1:17" x14ac:dyDescent="0.25">
      <c r="A1995" s="27" t="s">
        <v>3988</v>
      </c>
      <c r="B1995" s="27" t="str">
        <f>VLOOKUP(A1995,'Customer Name'!A1994:E4329,4,0)</f>
        <v>Susan</v>
      </c>
      <c r="C1995" s="27">
        <f>VLOOKUP(A1995,Table7[#All],2,0)</f>
        <v>42.13</v>
      </c>
      <c r="D1995" s="27">
        <f>VLOOKUP(A1995,Table7[#All],3,0)</f>
        <v>5.72</v>
      </c>
      <c r="E1995" s="27" t="str">
        <f>VLOOKUP(A1995,Table7[#All],4,0)</f>
        <v>yes</v>
      </c>
      <c r="F1995" s="27" t="str">
        <f>VLOOKUP(A1995,Table7[#All],5,0)</f>
        <v>No</v>
      </c>
      <c r="G1995" s="27" t="str">
        <f>VLOOKUP(A1995,Table7[#All],6,0)</f>
        <v>Yes</v>
      </c>
      <c r="H1995" s="27">
        <f>VLOOKUP(A1995,'Medical Examination'!A1994:M4329,11,0)</f>
        <v>1</v>
      </c>
      <c r="I1995" s="27" t="str">
        <f>VLOOKUP(A1995,'Medical Examination'!A1994:M4329,10,0)</f>
        <v>No</v>
      </c>
      <c r="J1995" s="27" t="str">
        <f>VLOOKUP(A1995,'Medical Examination'!A1994:M4329,12,0)</f>
        <v>Obesity</v>
      </c>
      <c r="K1995" s="27" t="str">
        <f>VLOOKUP(A1995,'Medical Examination'!A1994:M4329,13,0)</f>
        <v>Prediabetes</v>
      </c>
      <c r="L1995" s="27" t="str">
        <f>VLOOKUP(A1995,'Hospitalisation Details'!$A$1:$R$2344,17,0)</f>
        <v>2-Sep-1997</v>
      </c>
      <c r="M1995" s="28">
        <f>VLOOKUP(A1995,'Hospitalisation Details'!$A$1:$R$2344,6,0)</f>
        <v>3238.44</v>
      </c>
      <c r="N1995" s="27" t="str">
        <f>VLOOKUP(A1995,'Hospitalisation Details'!$A$1:$R$2344,14,0)</f>
        <v>tier - 2</v>
      </c>
      <c r="O1995" s="27" t="str">
        <f>VLOOKUP(A1995,'Hospitalisation Details'!$A$1:$R$2344,15,0)</f>
        <v>tier - 3</v>
      </c>
      <c r="P1995" s="27" t="str">
        <f>VLOOKUP(A1995,'Hospitalisation Details'!$A$1:$R$2344,16,0)</f>
        <v>R1013</v>
      </c>
      <c r="Q1995" s="38">
        <f>VLOOKUP(A1995,'Hospitalisation Details'!$A$1:$R$2344,18,0)</f>
        <v>25.76513538180712</v>
      </c>
    </row>
    <row r="1996" spans="1:17" x14ac:dyDescent="0.25">
      <c r="A1996" s="27" t="s">
        <v>3990</v>
      </c>
      <c r="B1996" s="27" t="str">
        <f>VLOOKUP(A1996,'Customer Name'!A1995:E4330,4,0)</f>
        <v>Tatyana K</v>
      </c>
      <c r="C1996" s="27">
        <f>VLOOKUP(A1996,Table7[#All],2,0)</f>
        <v>33.99</v>
      </c>
      <c r="D1996" s="27">
        <f>VLOOKUP(A1996,Table7[#All],3,0)</f>
        <v>4.83</v>
      </c>
      <c r="E1996" s="27" t="str">
        <f>VLOOKUP(A1996,Table7[#All],4,0)</f>
        <v>yes</v>
      </c>
      <c r="F1996" s="27" t="str">
        <f>VLOOKUP(A1996,Table7[#All],5,0)</f>
        <v>No</v>
      </c>
      <c r="G1996" s="27" t="str">
        <f>VLOOKUP(A1996,Table7[#All],6,0)</f>
        <v>Yes</v>
      </c>
      <c r="H1996" s="27">
        <f>VLOOKUP(A1996,'Medical Examination'!A1995:M4330,11,0)</f>
        <v>1</v>
      </c>
      <c r="I1996" s="27" t="str">
        <f>VLOOKUP(A1996,'Medical Examination'!A1995:M4330,10,0)</f>
        <v>No</v>
      </c>
      <c r="J1996" s="27" t="str">
        <f>VLOOKUP(A1996,'Medical Examination'!A1995:M4330,12,0)</f>
        <v>Obesity</v>
      </c>
      <c r="K1996" s="27" t="str">
        <f>VLOOKUP(A1996,'Medical Examination'!A1995:M4330,13,0)</f>
        <v>Normal</v>
      </c>
      <c r="L1996" s="27" t="str">
        <f>VLOOKUP(A1996,'Hospitalisation Details'!$A$1:$R$2344,17,0)</f>
        <v>2-Aug-1997</v>
      </c>
      <c r="M1996" s="28">
        <f>VLOOKUP(A1996,'Hospitalisation Details'!$A$1:$R$2344,6,0)</f>
        <v>3227.12</v>
      </c>
      <c r="N1996" s="27" t="str">
        <f>VLOOKUP(A1996,'Hospitalisation Details'!$A$1:$R$2344,14,0)</f>
        <v>tier - 2</v>
      </c>
      <c r="O1996" s="27" t="str">
        <f>VLOOKUP(A1996,'Hospitalisation Details'!$A$1:$R$2344,15,0)</f>
        <v>tier - 3</v>
      </c>
      <c r="P1996" s="27" t="str">
        <f>VLOOKUP(A1996,'Hospitalisation Details'!$A$1:$R$2344,16,0)</f>
        <v>R1013</v>
      </c>
      <c r="Q1996" s="38">
        <f>VLOOKUP(A1996,'Hospitalisation Details'!$A$1:$R$2344,18,0)</f>
        <v>25.850015211439</v>
      </c>
    </row>
    <row r="1997" spans="1:17" x14ac:dyDescent="0.25">
      <c r="A1997" s="27" t="s">
        <v>3992</v>
      </c>
      <c r="B1997" s="27" t="str">
        <f>VLOOKUP(A1997,'Customer Name'!A1996:E4331,4,0)</f>
        <v>Chrissy</v>
      </c>
      <c r="C1997" s="27">
        <f>VLOOKUP(A1997,Table7[#All],2,0)</f>
        <v>28.594999999999999</v>
      </c>
      <c r="D1997" s="27">
        <f>VLOOKUP(A1997,Table7[#All],3,0)</f>
        <v>4.1399999999999997</v>
      </c>
      <c r="E1997" s="27" t="str">
        <f>VLOOKUP(A1997,Table7[#All],4,0)</f>
        <v>yes</v>
      </c>
      <c r="F1997" s="27" t="str">
        <f>VLOOKUP(A1997,Table7[#All],5,0)</f>
        <v>No</v>
      </c>
      <c r="G1997" s="27" t="str">
        <f>VLOOKUP(A1997,Table7[#All],6,0)</f>
        <v>Yes</v>
      </c>
      <c r="H1997" s="27">
        <f>VLOOKUP(A1997,'Medical Examination'!A1996:M4331,11,0)</f>
        <v>1</v>
      </c>
      <c r="I1997" s="27" t="str">
        <f>VLOOKUP(A1997,'Medical Examination'!A1996:M4331,10,0)</f>
        <v>No</v>
      </c>
      <c r="J1997" s="27" t="str">
        <f>VLOOKUP(A1997,'Medical Examination'!A1996:M4331,12,0)</f>
        <v>Overweight</v>
      </c>
      <c r="K1997" s="27" t="str">
        <f>VLOOKUP(A1997,'Medical Examination'!A1996:M4331,13,0)</f>
        <v>Normal</v>
      </c>
      <c r="L1997" s="27" t="str">
        <f>VLOOKUP(A1997,'Hospitalisation Details'!$A$1:$R$2344,17,0)</f>
        <v>6-Jul-1997</v>
      </c>
      <c r="M1997" s="28">
        <f>VLOOKUP(A1997,'Hospitalisation Details'!$A$1:$R$2344,6,0)</f>
        <v>3213.62</v>
      </c>
      <c r="N1997" s="27" t="str">
        <f>VLOOKUP(A1997,'Hospitalisation Details'!$A$1:$R$2344,14,0)</f>
        <v>tier - 2</v>
      </c>
      <c r="O1997" s="27" t="str">
        <f>VLOOKUP(A1997,'Hospitalisation Details'!$A$1:$R$2344,15,0)</f>
        <v>tier - 2</v>
      </c>
      <c r="P1997" s="27" t="str">
        <f>VLOOKUP(A1997,'Hospitalisation Details'!$A$1:$R$2344,16,0)</f>
        <v>R1024</v>
      </c>
      <c r="Q1997" s="38">
        <f>VLOOKUP(A1997,'Hospitalisation Details'!$A$1:$R$2344,18,0)</f>
        <v>25.923942804989352</v>
      </c>
    </row>
    <row r="1998" spans="1:17" x14ac:dyDescent="0.25">
      <c r="A1998" s="27" t="s">
        <v>3994</v>
      </c>
      <c r="B1998" s="27" t="str">
        <f>VLOOKUP(A1998,'Customer Name'!A1997:E4332,4,0)</f>
        <v>Carrie</v>
      </c>
      <c r="C1998" s="27">
        <f>VLOOKUP(A1998,Table7[#All],2,0)</f>
        <v>20.8</v>
      </c>
      <c r="D1998" s="27">
        <f>VLOOKUP(A1998,Table7[#All],3,0)</f>
        <v>4.07</v>
      </c>
      <c r="E1998" s="27" t="str">
        <f>VLOOKUP(A1998,Table7[#All],4,0)</f>
        <v>yes</v>
      </c>
      <c r="F1998" s="27" t="str">
        <f>VLOOKUP(A1998,Table7[#All],5,0)</f>
        <v>No</v>
      </c>
      <c r="G1998" s="27" t="str">
        <f>VLOOKUP(A1998,Table7[#All],6,0)</f>
        <v>Yes</v>
      </c>
      <c r="H1998" s="27">
        <f>VLOOKUP(A1998,'Medical Examination'!A1997:M4332,11,0)</f>
        <v>1</v>
      </c>
      <c r="I1998" s="27" t="str">
        <f>VLOOKUP(A1998,'Medical Examination'!A1997:M4332,10,0)</f>
        <v>No</v>
      </c>
      <c r="J1998" s="27" t="str">
        <f>VLOOKUP(A1998,'Medical Examination'!A1997:M4332,12,0)</f>
        <v>Normal Weight</v>
      </c>
      <c r="K1998" s="27" t="str">
        <f>VLOOKUP(A1998,'Medical Examination'!A1997:M4332,13,0)</f>
        <v>Normal</v>
      </c>
      <c r="L1998" s="27" t="str">
        <f>VLOOKUP(A1998,'Hospitalisation Details'!$A$1:$R$2344,17,0)</f>
        <v>22-Dec-1997</v>
      </c>
      <c r="M1998" s="28">
        <f>VLOOKUP(A1998,'Hospitalisation Details'!$A$1:$R$2344,6,0)</f>
        <v>3208.79</v>
      </c>
      <c r="N1998" s="27" t="str">
        <f>VLOOKUP(A1998,'Hospitalisation Details'!$A$1:$R$2344,14,0)</f>
        <v>tier - 2</v>
      </c>
      <c r="O1998" s="27" t="str">
        <f>VLOOKUP(A1998,'Hospitalisation Details'!$A$1:$R$2344,15,0)</f>
        <v>tier - 3</v>
      </c>
      <c r="P1998" s="27" t="str">
        <f>VLOOKUP(A1998,'Hospitalisation Details'!$A$1:$R$2344,16,0)</f>
        <v>R1011</v>
      </c>
      <c r="Q1998" s="38">
        <f>VLOOKUP(A1998,'Hospitalisation Details'!$A$1:$R$2344,18,0)</f>
        <v>25.461210830544569</v>
      </c>
    </row>
    <row r="1999" spans="1:17" x14ac:dyDescent="0.25">
      <c r="A1999" s="27" t="s">
        <v>3996</v>
      </c>
      <c r="B1999" s="27" t="str">
        <f>VLOOKUP(A1999,'Customer Name'!A1998:E4333,4,0)</f>
        <v>Halle</v>
      </c>
      <c r="C1999" s="27">
        <f>VLOOKUP(A1999,Table7[#All],2,0)</f>
        <v>23.465</v>
      </c>
      <c r="D1999" s="27">
        <f>VLOOKUP(A1999,Table7[#All],3,0)</f>
        <v>6.26</v>
      </c>
      <c r="E1999" s="27" t="str">
        <f>VLOOKUP(A1999,Table7[#All],4,0)</f>
        <v>yes</v>
      </c>
      <c r="F1999" s="27" t="str">
        <f>VLOOKUP(A1999,Table7[#All],5,0)</f>
        <v>No</v>
      </c>
      <c r="G1999" s="27" t="str">
        <f>VLOOKUP(A1999,Table7[#All],6,0)</f>
        <v>Yes</v>
      </c>
      <c r="H1999" s="27">
        <f>VLOOKUP(A1999,'Medical Examination'!A1998:M4333,11,0)</f>
        <v>1</v>
      </c>
      <c r="I1999" s="27" t="str">
        <f>VLOOKUP(A1999,'Medical Examination'!A1998:M4333,10,0)</f>
        <v>No</v>
      </c>
      <c r="J1999" s="27" t="str">
        <f>VLOOKUP(A1999,'Medical Examination'!A1998:M4333,12,0)</f>
        <v>Normal Weight</v>
      </c>
      <c r="K1999" s="27" t="str">
        <f>VLOOKUP(A1999,'Medical Examination'!A1998:M4333,13,0)</f>
        <v>Prediabetes</v>
      </c>
      <c r="L1999" s="27" t="str">
        <f>VLOOKUP(A1999,'Hospitalisation Details'!$A$1:$R$2344,17,0)</f>
        <v>5-Jul-1997</v>
      </c>
      <c r="M1999" s="28">
        <f>VLOOKUP(A1999,'Hospitalisation Details'!$A$1:$R$2344,6,0)</f>
        <v>3206.49</v>
      </c>
      <c r="N1999" s="27" t="str">
        <f>VLOOKUP(A1999,'Hospitalisation Details'!$A$1:$R$2344,14,0)</f>
        <v>tier - 2</v>
      </c>
      <c r="O1999" s="27" t="str">
        <f>VLOOKUP(A1999,'Hospitalisation Details'!$A$1:$R$2344,15,0)</f>
        <v>tier - 3</v>
      </c>
      <c r="P1999" s="27" t="str">
        <f>VLOOKUP(A1999,'Hospitalisation Details'!$A$1:$R$2344,16,0)</f>
        <v>R1024</v>
      </c>
      <c r="Q1999" s="38">
        <f>VLOOKUP(A1999,'Hospitalisation Details'!$A$1:$R$2344,18,0)</f>
        <v>25.926680864009736</v>
      </c>
    </row>
    <row r="2000" spans="1:17" x14ac:dyDescent="0.25">
      <c r="A2000" s="27" t="s">
        <v>3998</v>
      </c>
      <c r="B2000" s="27" t="str">
        <f>VLOOKUP(A2000,'Customer Name'!A1999:E4334,4,0)</f>
        <v>Carolyn</v>
      </c>
      <c r="C2000" s="27">
        <f>VLOOKUP(A2000,Table7[#All],2,0)</f>
        <v>40.185000000000002</v>
      </c>
      <c r="D2000" s="27">
        <f>VLOOKUP(A2000,Table7[#All],3,0)</f>
        <v>5.88</v>
      </c>
      <c r="E2000" s="27" t="str">
        <f>VLOOKUP(A2000,Table7[#All],4,0)</f>
        <v>yes</v>
      </c>
      <c r="F2000" s="27" t="str">
        <f>VLOOKUP(A2000,Table7[#All],5,0)</f>
        <v>No</v>
      </c>
      <c r="G2000" s="27" t="str">
        <f>VLOOKUP(A2000,Table7[#All],6,0)</f>
        <v>No</v>
      </c>
      <c r="H2000" s="27">
        <f>VLOOKUP(A2000,'Medical Examination'!A1999:M4334,11,0)</f>
        <v>0</v>
      </c>
      <c r="I2000" s="27" t="str">
        <f>VLOOKUP(A2000,'Medical Examination'!A1999:M4334,10,0)</f>
        <v>No</v>
      </c>
      <c r="J2000" s="27" t="str">
        <f>VLOOKUP(A2000,'Medical Examination'!A1999:M4334,12,0)</f>
        <v>Obesity</v>
      </c>
      <c r="K2000" s="27" t="str">
        <f>VLOOKUP(A2000,'Medical Examination'!A1999:M4334,13,0)</f>
        <v>Prediabetes</v>
      </c>
      <c r="L2000" s="27" t="str">
        <f>VLOOKUP(A2000,'Hospitalisation Details'!$A$1:$R$2344,17,0)</f>
        <v>11-Oct-1996</v>
      </c>
      <c r="M2000" s="28">
        <f>VLOOKUP(A2000,'Hospitalisation Details'!$A$1:$R$2344,6,0)</f>
        <v>3201.25</v>
      </c>
      <c r="N2000" s="27" t="str">
        <f>VLOOKUP(A2000,'Hospitalisation Details'!$A$1:$R$2344,14,0)</f>
        <v>tier - 2</v>
      </c>
      <c r="O2000" s="27" t="str">
        <f>VLOOKUP(A2000,'Hospitalisation Details'!$A$1:$R$2344,15,0)</f>
        <v>tier - 3</v>
      </c>
      <c r="P2000" s="27" t="str">
        <f>VLOOKUP(A2000,'Hospitalisation Details'!$A$1:$R$2344,16,0)</f>
        <v>R1012</v>
      </c>
      <c r="Q2000" s="38">
        <f>VLOOKUP(A2000,'Hospitalisation Details'!$A$1:$R$2344,18,0)</f>
        <v>26.65571526351814</v>
      </c>
    </row>
    <row r="2001" spans="1:17" x14ac:dyDescent="0.25">
      <c r="A2001" s="27" t="s">
        <v>4000</v>
      </c>
      <c r="B2001" s="27" t="str">
        <f>VLOOKUP(A2001,'Customer Name'!A2000:E4335,4,0)</f>
        <v>Tara D.</v>
      </c>
      <c r="C2001" s="27">
        <f>VLOOKUP(A2001,Table7[#All],2,0)</f>
        <v>21.89</v>
      </c>
      <c r="D2001" s="27">
        <f>VLOOKUP(A2001,Table7[#All],3,0)</f>
        <v>5.72</v>
      </c>
      <c r="E2001" s="27" t="str">
        <f>VLOOKUP(A2001,Table7[#All],4,0)</f>
        <v>yes</v>
      </c>
      <c r="F2001" s="27" t="str">
        <f>VLOOKUP(A2001,Table7[#All],5,0)</f>
        <v>No</v>
      </c>
      <c r="G2001" s="27" t="str">
        <f>VLOOKUP(A2001,Table7[#All],6,0)</f>
        <v>No</v>
      </c>
      <c r="H2001" s="27">
        <f>VLOOKUP(A2001,'Medical Examination'!A2000:M4335,11,0)</f>
        <v>0</v>
      </c>
      <c r="I2001" s="27" t="str">
        <f>VLOOKUP(A2001,'Medical Examination'!A2000:M4335,10,0)</f>
        <v>No</v>
      </c>
      <c r="J2001" s="27" t="str">
        <f>VLOOKUP(A2001,'Medical Examination'!A2000:M4335,12,0)</f>
        <v>Normal Weight</v>
      </c>
      <c r="K2001" s="27" t="str">
        <f>VLOOKUP(A2001,'Medical Examination'!A2000:M4335,13,0)</f>
        <v>Prediabetes</v>
      </c>
      <c r="L2001" s="27" t="str">
        <f>VLOOKUP(A2001,'Hospitalisation Details'!$A$1:$R$2344,17,0)</f>
        <v>2-Sep-2001</v>
      </c>
      <c r="M2001" s="28">
        <f>VLOOKUP(A2001,'Hospitalisation Details'!$A$1:$R$2344,6,0)</f>
        <v>3180.51</v>
      </c>
      <c r="N2001" s="27" t="str">
        <f>VLOOKUP(A2001,'Hospitalisation Details'!$A$1:$R$2344,14,0)</f>
        <v>tier - 2</v>
      </c>
      <c r="O2001" s="27" t="str">
        <f>VLOOKUP(A2001,'Hospitalisation Details'!$A$1:$R$2344,15,0)</f>
        <v>tier - 2</v>
      </c>
      <c r="P2001" s="27" t="str">
        <f>VLOOKUP(A2001,'Hospitalisation Details'!$A$1:$R$2344,16,0)</f>
        <v>R1013</v>
      </c>
      <c r="Q2001" s="38">
        <f>VLOOKUP(A2001,'Hospitalisation Details'!$A$1:$R$2344,18,0)</f>
        <v>21.765119047619049</v>
      </c>
    </row>
    <row r="2002" spans="1:17" x14ac:dyDescent="0.25">
      <c r="A2002" s="27" t="s">
        <v>4002</v>
      </c>
      <c r="B2002" s="27" t="str">
        <f>VLOOKUP(A2002,'Customer Name'!A2001:E4336,4,0)</f>
        <v>Rasim M</v>
      </c>
      <c r="C2002" s="27">
        <f>VLOOKUP(A2002,Table7[#All],2,0)</f>
        <v>29.34</v>
      </c>
      <c r="D2002" s="27">
        <f>VLOOKUP(A2002,Table7[#All],3,0)</f>
        <v>6.09</v>
      </c>
      <c r="E2002" s="27" t="str">
        <f>VLOOKUP(A2002,Table7[#All],4,0)</f>
        <v>yes</v>
      </c>
      <c r="F2002" s="27" t="str">
        <f>VLOOKUP(A2002,Table7[#All],5,0)</f>
        <v>yes</v>
      </c>
      <c r="G2002" s="27" t="str">
        <f>VLOOKUP(A2002,Table7[#All],6,0)</f>
        <v>No</v>
      </c>
      <c r="H2002" s="27">
        <f>VLOOKUP(A2002,'Medical Examination'!A2001:M4336,11,0)</f>
        <v>2</v>
      </c>
      <c r="I2002" s="27" t="str">
        <f>VLOOKUP(A2002,'Medical Examination'!A2001:M4336,10,0)</f>
        <v>No</v>
      </c>
      <c r="J2002" s="27" t="str">
        <f>VLOOKUP(A2002,'Medical Examination'!A2001:M4336,12,0)</f>
        <v>Overweight</v>
      </c>
      <c r="K2002" s="27" t="str">
        <f>VLOOKUP(A2002,'Medical Examination'!A2001:M4336,13,0)</f>
        <v>Prediabetes</v>
      </c>
      <c r="L2002" s="27" t="str">
        <f>VLOOKUP(A2002,'Hospitalisation Details'!$A$1:$R$2344,17,0)</f>
        <v>23-Sep-2000</v>
      </c>
      <c r="M2002" s="28">
        <f>VLOOKUP(A2002,'Hospitalisation Details'!$A$1:$R$2344,6,0)</f>
        <v>3179.96</v>
      </c>
      <c r="N2002" s="27" t="str">
        <f>VLOOKUP(A2002,'Hospitalisation Details'!$A$1:$R$2344,14,0)</f>
        <v>tier - 2</v>
      </c>
      <c r="O2002" s="27" t="str">
        <f>VLOOKUP(A2002,'Hospitalisation Details'!$A$1:$R$2344,15,0)</f>
        <v>tier - 2</v>
      </c>
      <c r="P2002" s="27" t="str">
        <f>VLOOKUP(A2002,'Hospitalisation Details'!$A$1:$R$2344,16,0)</f>
        <v>R1012</v>
      </c>
      <c r="Q2002" s="38">
        <f>VLOOKUP(A2002,'Hospitalisation Details'!$A$1:$R$2344,18,0)</f>
        <v>22.704996577686515</v>
      </c>
    </row>
    <row r="2003" spans="1:17" x14ac:dyDescent="0.25">
      <c r="A2003" s="27" t="s">
        <v>4004</v>
      </c>
      <c r="B2003" s="27" t="str">
        <f>VLOOKUP(A2003,'Customer Name'!A2002:E4337,4,0)</f>
        <v>Dina</v>
      </c>
      <c r="C2003" s="27">
        <f>VLOOKUP(A2003,Table7[#All],2,0)</f>
        <v>22.61</v>
      </c>
      <c r="D2003" s="27">
        <f>VLOOKUP(A2003,Table7[#All],3,0)</f>
        <v>4.25</v>
      </c>
      <c r="E2003" s="27" t="str">
        <f>VLOOKUP(A2003,Table7[#All],4,0)</f>
        <v>yes</v>
      </c>
      <c r="F2003" s="27" t="str">
        <f>VLOOKUP(A2003,Table7[#All],5,0)</f>
        <v>No</v>
      </c>
      <c r="G2003" s="27" t="str">
        <f>VLOOKUP(A2003,Table7[#All],6,0)</f>
        <v>No</v>
      </c>
      <c r="H2003" s="27">
        <f>VLOOKUP(A2003,'Medical Examination'!A2002:M4337,11,0)</f>
        <v>0</v>
      </c>
      <c r="I2003" s="27" t="str">
        <f>VLOOKUP(A2003,'Medical Examination'!A2002:M4337,10,0)</f>
        <v>No</v>
      </c>
      <c r="J2003" s="27" t="str">
        <f>VLOOKUP(A2003,'Medical Examination'!A2002:M4337,12,0)</f>
        <v>Normal Weight</v>
      </c>
      <c r="K2003" s="27" t="str">
        <f>VLOOKUP(A2003,'Medical Examination'!A2002:M4337,13,0)</f>
        <v>Normal</v>
      </c>
      <c r="L2003" s="27" t="str">
        <f>VLOOKUP(A2003,'Hospitalisation Details'!$A$1:$R$2344,17,0)</f>
        <v>3-Jul-1996</v>
      </c>
      <c r="M2003" s="28">
        <f>VLOOKUP(A2003,'Hospitalisation Details'!$A$1:$R$2344,6,0)</f>
        <v>3176.82</v>
      </c>
      <c r="N2003" s="27" t="str">
        <f>VLOOKUP(A2003,'Hospitalisation Details'!$A$1:$R$2344,14,0)</f>
        <v>tier - 2</v>
      </c>
      <c r="O2003" s="27" t="str">
        <f>VLOOKUP(A2003,'Hospitalisation Details'!$A$1:$R$2344,15,0)</f>
        <v>tier - 1</v>
      </c>
      <c r="P2003" s="27" t="str">
        <f>VLOOKUP(A2003,'Hospitalisation Details'!$A$1:$R$2344,16,0)</f>
        <v>R1012</v>
      </c>
      <c r="Q2003" s="38">
        <f>VLOOKUP(A2003,'Hospitalisation Details'!$A$1:$R$2344,18,0)</f>
        <v>26.92950034223135</v>
      </c>
    </row>
    <row r="2004" spans="1:17" x14ac:dyDescent="0.25">
      <c r="A2004" s="27" t="s">
        <v>4006</v>
      </c>
      <c r="B2004" s="27" t="str">
        <f>VLOOKUP(A2004,'Customer Name'!A2003:E4338,4,0)</f>
        <v>Lisa</v>
      </c>
      <c r="C2004" s="27">
        <f>VLOOKUP(A2004,Table7[#All],2,0)</f>
        <v>22.23</v>
      </c>
      <c r="D2004" s="27">
        <f>VLOOKUP(A2004,Table7[#All],3,0)</f>
        <v>6.09</v>
      </c>
      <c r="E2004" s="27" t="str">
        <f>VLOOKUP(A2004,Table7[#All],4,0)</f>
        <v>yes</v>
      </c>
      <c r="F2004" s="27" t="str">
        <f>VLOOKUP(A2004,Table7[#All],5,0)</f>
        <v>No</v>
      </c>
      <c r="G2004" s="27" t="str">
        <f>VLOOKUP(A2004,Table7[#All],6,0)</f>
        <v>No</v>
      </c>
      <c r="H2004" s="27">
        <f>VLOOKUP(A2004,'Medical Examination'!A2003:M4338,11,0)</f>
        <v>0</v>
      </c>
      <c r="I2004" s="27" t="str">
        <f>VLOOKUP(A2004,'Medical Examination'!A2003:M4338,10,0)</f>
        <v>No</v>
      </c>
      <c r="J2004" s="27" t="str">
        <f>VLOOKUP(A2004,'Medical Examination'!A2003:M4338,12,0)</f>
        <v>Normal Weight</v>
      </c>
      <c r="K2004" s="27" t="str">
        <f>VLOOKUP(A2004,'Medical Examination'!A2003:M4338,13,0)</f>
        <v>Prediabetes</v>
      </c>
      <c r="L2004" s="27" t="str">
        <f>VLOOKUP(A2004,'Hospitalisation Details'!$A$1:$R$2344,17,0)</f>
        <v>14-Aug-1996</v>
      </c>
      <c r="M2004" s="28">
        <f>VLOOKUP(A2004,'Hospitalisation Details'!$A$1:$R$2344,6,0)</f>
        <v>3176.29</v>
      </c>
      <c r="N2004" s="27" t="str">
        <f>VLOOKUP(A2004,'Hospitalisation Details'!$A$1:$R$2344,14,0)</f>
        <v>tier - 2</v>
      </c>
      <c r="O2004" s="27" t="str">
        <f>VLOOKUP(A2004,'Hospitalisation Details'!$A$1:$R$2344,15,0)</f>
        <v>tier - 2</v>
      </c>
      <c r="P2004" s="27" t="str">
        <f>VLOOKUP(A2004,'Hospitalisation Details'!$A$1:$R$2344,16,0)</f>
        <v>R1012</v>
      </c>
      <c r="Q2004" s="38">
        <f>VLOOKUP(A2004,'Hospitalisation Details'!$A$1:$R$2344,18,0)</f>
        <v>26.814510609171801</v>
      </c>
    </row>
    <row r="2005" spans="1:17" x14ac:dyDescent="0.25">
      <c r="A2005" s="27" t="s">
        <v>4008</v>
      </c>
      <c r="B2005" s="27" t="str">
        <f>VLOOKUP(A2005,'Customer Name'!A2004:E4339,4,0)</f>
        <v>Caitrin</v>
      </c>
      <c r="C2005" s="27">
        <f>VLOOKUP(A2005,Table7[#All],2,0)</f>
        <v>33.4</v>
      </c>
      <c r="D2005" s="27">
        <f>VLOOKUP(A2005,Table7[#All],3,0)</f>
        <v>5.51</v>
      </c>
      <c r="E2005" s="27" t="str">
        <f>VLOOKUP(A2005,Table7[#All],4,0)</f>
        <v>No</v>
      </c>
      <c r="F2005" s="27" t="str">
        <f>VLOOKUP(A2005,Table7[#All],5,0)</f>
        <v>No</v>
      </c>
      <c r="G2005" s="27" t="str">
        <f>VLOOKUP(A2005,Table7[#All],6,0)</f>
        <v>No</v>
      </c>
      <c r="H2005" s="27">
        <f>VLOOKUP(A2005,'Medical Examination'!A2004:M4339,11,0)</f>
        <v>0</v>
      </c>
      <c r="I2005" s="27" t="str">
        <f>VLOOKUP(A2005,'Medical Examination'!A2004:M4339,10,0)</f>
        <v>No</v>
      </c>
      <c r="J2005" s="27" t="str">
        <f>VLOOKUP(A2005,'Medical Examination'!A2004:M4339,12,0)</f>
        <v>Obesity</v>
      </c>
      <c r="K2005" s="27" t="str">
        <f>VLOOKUP(A2005,'Medical Examination'!A2004:M4339,13,0)</f>
        <v>Normal</v>
      </c>
      <c r="L2005" s="27" t="str">
        <f>VLOOKUP(A2005,'Hospitalisation Details'!$A$1:$R$2344,17,0)</f>
        <v>6-Jul-1994</v>
      </c>
      <c r="M2005" s="28">
        <f>VLOOKUP(A2005,'Hospitalisation Details'!$A$1:$R$2344,6,0)</f>
        <v>3172.02</v>
      </c>
      <c r="N2005" s="27" t="str">
        <f>VLOOKUP(A2005,'Hospitalisation Details'!$A$1:$R$2344,14,0)</f>
        <v>tier - 2</v>
      </c>
      <c r="O2005" s="27" t="str">
        <f>VLOOKUP(A2005,'Hospitalisation Details'!$A$1:$R$2344,15,0)</f>
        <v>tier - 1</v>
      </c>
      <c r="P2005" s="27" t="str">
        <f>VLOOKUP(A2005,'Hospitalisation Details'!$A$1:$R$2344,16,0)</f>
        <v>R1011</v>
      </c>
      <c r="Q2005" s="38">
        <f>VLOOKUP(A2005,'Hospitalisation Details'!$A$1:$R$2344,18,0)</f>
        <v>28.923975540750202</v>
      </c>
    </row>
    <row r="2006" spans="1:17" x14ac:dyDescent="0.25">
      <c r="A2006" s="27" t="s">
        <v>4010</v>
      </c>
      <c r="B2006" s="27" t="str">
        <f>VLOOKUP(A2006,'Customer Name'!A2005:E4340,4,0)</f>
        <v>Adriana S</v>
      </c>
      <c r="C2006" s="27">
        <f>VLOOKUP(A2006,Table7[#All],2,0)</f>
        <v>33.11</v>
      </c>
      <c r="D2006" s="27">
        <f>VLOOKUP(A2006,Table7[#All],3,0)</f>
        <v>5.63</v>
      </c>
      <c r="E2006" s="27" t="str">
        <f>VLOOKUP(A2006,Table7[#All],4,0)</f>
        <v>No</v>
      </c>
      <c r="F2006" s="27" t="str">
        <f>VLOOKUP(A2006,Table7[#All],5,0)</f>
        <v>No</v>
      </c>
      <c r="G2006" s="27" t="str">
        <f>VLOOKUP(A2006,Table7[#All],6,0)</f>
        <v>No</v>
      </c>
      <c r="H2006" s="27">
        <f>VLOOKUP(A2006,'Medical Examination'!A2005:M4340,11,0)</f>
        <v>0</v>
      </c>
      <c r="I2006" s="27" t="str">
        <f>VLOOKUP(A2006,'Medical Examination'!A2005:M4340,10,0)</f>
        <v>No</v>
      </c>
      <c r="J2006" s="27" t="str">
        <f>VLOOKUP(A2006,'Medical Examination'!A2005:M4340,12,0)</f>
        <v>Obesity</v>
      </c>
      <c r="K2006" s="27" t="str">
        <f>VLOOKUP(A2006,'Medical Examination'!A2005:M4340,13,0)</f>
        <v>Normal</v>
      </c>
      <c r="L2006" s="27" t="str">
        <f>VLOOKUP(A2006,'Hospitalisation Details'!$A$1:$R$2344,17,0)</f>
        <v>25-Oct-1994</v>
      </c>
      <c r="M2006" s="28">
        <f>VLOOKUP(A2006,'Hospitalisation Details'!$A$1:$R$2344,6,0)</f>
        <v>3171.61</v>
      </c>
      <c r="N2006" s="27" t="str">
        <f>VLOOKUP(A2006,'Hospitalisation Details'!$A$1:$R$2344,14,0)</f>
        <v>tier - 2</v>
      </c>
      <c r="O2006" s="27" t="str">
        <f>VLOOKUP(A2006,'Hospitalisation Details'!$A$1:$R$2344,15,0)</f>
        <v>tier - 3</v>
      </c>
      <c r="P2006" s="27" t="str">
        <f>VLOOKUP(A2006,'Hospitalisation Details'!$A$1:$R$2344,16,0)</f>
        <v>R1013</v>
      </c>
      <c r="Q2006" s="38">
        <f>VLOOKUP(A2006,'Hospitalisation Details'!$A$1:$R$2344,18,0)</f>
        <v>28.62006023546591</v>
      </c>
    </row>
    <row r="2007" spans="1:17" x14ac:dyDescent="0.25">
      <c r="A2007" s="27" t="s">
        <v>4012</v>
      </c>
      <c r="B2007" s="27" t="str">
        <f>VLOOKUP(A2007,'Customer Name'!A2006:E4341,4,0)</f>
        <v>Megan</v>
      </c>
      <c r="C2007" s="27">
        <f>VLOOKUP(A2007,Table7[#All],2,0)</f>
        <v>16.815000000000001</v>
      </c>
      <c r="D2007" s="27">
        <f>VLOOKUP(A2007,Table7[#All],3,0)</f>
        <v>5.29</v>
      </c>
      <c r="E2007" s="27" t="str">
        <f>VLOOKUP(A2007,Table7[#All],4,0)</f>
        <v>yes</v>
      </c>
      <c r="F2007" s="27" t="str">
        <f>VLOOKUP(A2007,Table7[#All],5,0)</f>
        <v>No</v>
      </c>
      <c r="G2007" s="27" t="str">
        <f>VLOOKUP(A2007,Table7[#All],6,0)</f>
        <v>No</v>
      </c>
      <c r="H2007" s="27">
        <f>VLOOKUP(A2007,'Medical Examination'!A2006:M4341,11,0)</f>
        <v>0</v>
      </c>
      <c r="I2007" s="27" t="str">
        <f>VLOOKUP(A2007,'Medical Examination'!A2006:M4341,10,0)</f>
        <v>No</v>
      </c>
      <c r="J2007" s="27" t="str">
        <f>VLOOKUP(A2007,'Medical Examination'!A2006:M4341,12,0)</f>
        <v>Underweight</v>
      </c>
      <c r="K2007" s="27" t="str">
        <f>VLOOKUP(A2007,'Medical Examination'!A2006:M4341,13,0)</f>
        <v>Normal</v>
      </c>
      <c r="L2007" s="27" t="str">
        <f>VLOOKUP(A2007,'Hospitalisation Details'!$A$1:$R$2344,17,0)</f>
        <v>29-Aug-2001</v>
      </c>
      <c r="M2007" s="28">
        <f>VLOOKUP(A2007,'Hospitalisation Details'!$A$1:$R$2344,6,0)</f>
        <v>3167.46</v>
      </c>
      <c r="N2007" s="27" t="str">
        <f>VLOOKUP(A2007,'Hospitalisation Details'!$A$1:$R$2344,14,0)</f>
        <v>tier - 2</v>
      </c>
      <c r="O2007" s="27" t="str">
        <f>VLOOKUP(A2007,'Hospitalisation Details'!$A$1:$R$2344,15,0)</f>
        <v>tier - 3</v>
      </c>
      <c r="P2007" s="27" t="str">
        <f>VLOOKUP(A2007,'Hospitalisation Details'!$A$1:$R$2344,16,0)</f>
        <v>R1024</v>
      </c>
      <c r="Q2007" s="38">
        <f>VLOOKUP(A2007,'Hospitalisation Details'!$A$1:$R$2344,18,0)</f>
        <v>21.776071428571431</v>
      </c>
    </row>
    <row r="2008" spans="1:17" x14ac:dyDescent="0.25">
      <c r="A2008" s="27" t="s">
        <v>4014</v>
      </c>
      <c r="B2008" s="27" t="str">
        <f>VLOOKUP(A2008,'Customer Name'!A2007:E4342,4,0)</f>
        <v>.  Kristen M</v>
      </c>
      <c r="C2008" s="27">
        <f>VLOOKUP(A2008,Table7[#All],2,0)</f>
        <v>25.61</v>
      </c>
      <c r="D2008" s="27">
        <f>VLOOKUP(A2008,Table7[#All],3,0)</f>
        <v>4</v>
      </c>
      <c r="E2008" s="27" t="str">
        <f>VLOOKUP(A2008,Table7[#All],4,0)</f>
        <v>No</v>
      </c>
      <c r="F2008" s="27" t="str">
        <f>VLOOKUP(A2008,Table7[#All],5,0)</f>
        <v>No</v>
      </c>
      <c r="G2008" s="27" t="str">
        <f>VLOOKUP(A2008,Table7[#All],6,0)</f>
        <v>Yes</v>
      </c>
      <c r="H2008" s="27">
        <f>VLOOKUP(A2008,'Medical Examination'!A2007:M4342,11,0)</f>
        <v>1</v>
      </c>
      <c r="I2008" s="27" t="str">
        <f>VLOOKUP(A2008,'Medical Examination'!A2007:M4342,10,0)</f>
        <v>No</v>
      </c>
      <c r="J2008" s="27" t="str">
        <f>VLOOKUP(A2008,'Medical Examination'!A2007:M4342,12,0)</f>
        <v>Overweight</v>
      </c>
      <c r="K2008" s="27" t="str">
        <f>VLOOKUP(A2008,'Medical Examination'!A2007:M4342,13,0)</f>
        <v>Normal</v>
      </c>
      <c r="L2008" s="27" t="str">
        <f>VLOOKUP(A2008,'Hospitalisation Details'!$A$1:$R$2344,17,0)</f>
        <v>25-Sep-1993</v>
      </c>
      <c r="M2008" s="28">
        <f>VLOOKUP(A2008,'Hospitalisation Details'!$A$1:$R$2344,6,0)</f>
        <v>3162.02</v>
      </c>
      <c r="N2008" s="27" t="str">
        <f>VLOOKUP(A2008,'Hospitalisation Details'!$A$1:$R$2344,14,0)</f>
        <v>tier - 2</v>
      </c>
      <c r="O2008" s="27" t="str">
        <f>VLOOKUP(A2008,'Hospitalisation Details'!$A$1:$R$2344,15,0)</f>
        <v>tier - 3</v>
      </c>
      <c r="P2008" s="27" t="str">
        <f>VLOOKUP(A2008,'Hospitalisation Details'!$A$1:$R$2344,16,0)</f>
        <v>R1013</v>
      </c>
      <c r="Q2008" s="38">
        <f>VLOOKUP(A2008,'Hospitalisation Details'!$A$1:$R$2344,18,0)</f>
        <v>29.702172760996287</v>
      </c>
    </row>
    <row r="2009" spans="1:17" x14ac:dyDescent="0.25">
      <c r="A2009" s="27" t="s">
        <v>4016</v>
      </c>
      <c r="B2009" s="27" t="str">
        <f>VLOOKUP(A2009,'Customer Name'!A2008:E4343,4,0)</f>
        <v>Alix</v>
      </c>
      <c r="C2009" s="27">
        <f>VLOOKUP(A2009,Table7[#All],2,0)</f>
        <v>25.8</v>
      </c>
      <c r="D2009" s="27">
        <f>VLOOKUP(A2009,Table7[#All],3,0)</f>
        <v>5.49</v>
      </c>
      <c r="E2009" s="27" t="str">
        <f>VLOOKUP(A2009,Table7[#All],4,0)</f>
        <v>No</v>
      </c>
      <c r="F2009" s="27" t="str">
        <f>VLOOKUP(A2009,Table7[#All],5,0)</f>
        <v>No</v>
      </c>
      <c r="G2009" s="27" t="str">
        <f>VLOOKUP(A2009,Table7[#All],6,0)</f>
        <v>No</v>
      </c>
      <c r="H2009" s="27">
        <f>VLOOKUP(A2009,'Medical Examination'!A2008:M4343,11,0)</f>
        <v>0</v>
      </c>
      <c r="I2009" s="27" t="str">
        <f>VLOOKUP(A2009,'Medical Examination'!A2008:M4343,10,0)</f>
        <v>No</v>
      </c>
      <c r="J2009" s="27" t="str">
        <f>VLOOKUP(A2009,'Medical Examination'!A2008:M4343,12,0)</f>
        <v>Overweight</v>
      </c>
      <c r="K2009" s="27" t="str">
        <f>VLOOKUP(A2009,'Medical Examination'!A2008:M4343,13,0)</f>
        <v>Normal</v>
      </c>
      <c r="L2009" s="27" t="str">
        <f>VLOOKUP(A2009,'Hospitalisation Details'!$A$1:$R$2344,17,0)</f>
        <v>10-Jul-1994</v>
      </c>
      <c r="M2009" s="28">
        <f>VLOOKUP(A2009,'Hospitalisation Details'!$A$1:$R$2344,6,0)</f>
        <v>3161.45</v>
      </c>
      <c r="N2009" s="27" t="str">
        <f>VLOOKUP(A2009,'Hospitalisation Details'!$A$1:$R$2344,14,0)</f>
        <v>tier - 2</v>
      </c>
      <c r="O2009" s="27" t="str">
        <f>VLOOKUP(A2009,'Hospitalisation Details'!$A$1:$R$2344,15,0)</f>
        <v>tier - 1</v>
      </c>
      <c r="P2009" s="27" t="str">
        <f>VLOOKUP(A2009,'Hospitalisation Details'!$A$1:$R$2344,16,0)</f>
        <v>R1011</v>
      </c>
      <c r="Q2009" s="38">
        <f>VLOOKUP(A2009,'Hospitalisation Details'!$A$1:$R$2344,18,0)</f>
        <v>28.913023637857076</v>
      </c>
    </row>
    <row r="2010" spans="1:17" x14ac:dyDescent="0.25">
      <c r="A2010" s="27" t="s">
        <v>4018</v>
      </c>
      <c r="B2010" s="27" t="str">
        <f>VLOOKUP(A2010,'Customer Name'!A2009:E4344,4,0)</f>
        <v>Kakushin</v>
      </c>
      <c r="C2010" s="27">
        <f>VLOOKUP(A2010,Table7[#All],2,0)</f>
        <v>27.39</v>
      </c>
      <c r="D2010" s="27">
        <f>VLOOKUP(A2010,Table7[#All],3,0)</f>
        <v>5.34</v>
      </c>
      <c r="E2010" s="27" t="str">
        <f>VLOOKUP(A2010,Table7[#All],4,0)</f>
        <v>No</v>
      </c>
      <c r="F2010" s="27" t="str">
        <f>VLOOKUP(A2010,Table7[#All],5,0)</f>
        <v>No</v>
      </c>
      <c r="G2010" s="27" t="str">
        <f>VLOOKUP(A2010,Table7[#All],6,0)</f>
        <v>No</v>
      </c>
      <c r="H2010" s="27">
        <f>VLOOKUP(A2010,'Medical Examination'!A2009:M4344,11,0)</f>
        <v>0</v>
      </c>
      <c r="I2010" s="27" t="str">
        <f>VLOOKUP(A2010,'Medical Examination'!A2009:M4344,10,0)</f>
        <v>No</v>
      </c>
      <c r="J2010" s="27" t="str">
        <f>VLOOKUP(A2010,'Medical Examination'!A2009:M4344,12,0)</f>
        <v>Overweight</v>
      </c>
      <c r="K2010" s="27" t="str">
        <f>VLOOKUP(A2010,'Medical Examination'!A2009:M4344,13,0)</f>
        <v>Normal</v>
      </c>
      <c r="L2010" s="27" t="str">
        <f>VLOOKUP(A2010,'Hospitalisation Details'!$A$1:$R$2344,17,0)</f>
        <v>25-Jun-1999</v>
      </c>
      <c r="M2010" s="28">
        <f>VLOOKUP(A2010,'Hospitalisation Details'!$A$1:$R$2344,6,0)</f>
        <v>3128.35</v>
      </c>
      <c r="N2010" s="27" t="str">
        <f>VLOOKUP(A2010,'Hospitalisation Details'!$A$1:$R$2344,14,0)</f>
        <v>tier - 2</v>
      </c>
      <c r="O2010" s="27" t="str">
        <f>VLOOKUP(A2010,'Hospitalisation Details'!$A$1:$R$2344,15,0)</f>
        <v>tier - 3</v>
      </c>
      <c r="P2010" s="27" t="str">
        <f>VLOOKUP(A2010,'Hospitalisation Details'!$A$1:$R$2344,16,0)</f>
        <v>R1021</v>
      </c>
      <c r="Q2010" s="38">
        <f>VLOOKUP(A2010,'Hospitalisation Details'!$A$1:$R$2344,18,0)</f>
        <v>23.954112364472675</v>
      </c>
    </row>
    <row r="2011" spans="1:17" x14ac:dyDescent="0.25">
      <c r="A2011" s="27" t="s">
        <v>4020</v>
      </c>
      <c r="B2011" s="27" t="str">
        <f>VLOOKUP(A2011,'Customer Name'!A2010:E4345,4,0)</f>
        <v>Michael J</v>
      </c>
      <c r="C2011" s="27">
        <f>VLOOKUP(A2011,Table7[#All],2,0)</f>
        <v>17.03</v>
      </c>
      <c r="D2011" s="27">
        <f>VLOOKUP(A2011,Table7[#All],3,0)</f>
        <v>4.12</v>
      </c>
      <c r="E2011" s="27" t="str">
        <f>VLOOKUP(A2011,Table7[#All],4,0)</f>
        <v>No</v>
      </c>
      <c r="F2011" s="27" t="str">
        <f>VLOOKUP(A2011,Table7[#All],5,0)</f>
        <v>No</v>
      </c>
      <c r="G2011" s="27" t="str">
        <f>VLOOKUP(A2011,Table7[#All],6,0)</f>
        <v>No</v>
      </c>
      <c r="H2011" s="27">
        <f>VLOOKUP(A2011,'Medical Examination'!A2010:M4345,11,0)</f>
        <v>1</v>
      </c>
      <c r="I2011" s="27" t="str">
        <f>VLOOKUP(A2011,'Medical Examination'!A2010:M4345,10,0)</f>
        <v>No</v>
      </c>
      <c r="J2011" s="27" t="str">
        <f>VLOOKUP(A2011,'Medical Examination'!A2010:M4345,12,0)</f>
        <v>Underweight</v>
      </c>
      <c r="K2011" s="27" t="str">
        <f>VLOOKUP(A2011,'Medical Examination'!A2010:M4345,13,0)</f>
        <v>Normal</v>
      </c>
      <c r="L2011" s="27" t="str">
        <f>VLOOKUP(A2011,'Hospitalisation Details'!$A$1:$R$2344,17,0)</f>
        <v>1-Aug-1987</v>
      </c>
      <c r="M2011" s="28">
        <f>VLOOKUP(A2011,'Hospitalisation Details'!$A$1:$R$2344,6,0)</f>
        <v>3088.06</v>
      </c>
      <c r="N2011" s="27" t="str">
        <f>VLOOKUP(A2011,'Hospitalisation Details'!$A$1:$R$2344,14,0)</f>
        <v>tier - 2</v>
      </c>
      <c r="O2011" s="27" t="str">
        <f>VLOOKUP(A2011,'Hospitalisation Details'!$A$1:$R$2344,15,0)</f>
        <v>tier - 2</v>
      </c>
      <c r="P2011" s="27" t="str">
        <f>VLOOKUP(A2011,'Hospitalisation Details'!$A$1:$R$2344,16,0)</f>
        <v>R1013</v>
      </c>
      <c r="Q2011" s="38">
        <f>VLOOKUP(A2011,'Hospitalisation Details'!$A$1:$R$2344,18,0)</f>
        <v>35.852819298505253</v>
      </c>
    </row>
    <row r="2012" spans="1:17" x14ac:dyDescent="0.25">
      <c r="A2012" s="27" t="s">
        <v>4022</v>
      </c>
      <c r="B2012" s="27" t="str">
        <f>VLOOKUP(A2012,'Customer Name'!A2011:E4346,4,0)</f>
        <v>Bradley</v>
      </c>
      <c r="C2012" s="27">
        <f>VLOOKUP(A2012,Table7[#All],2,0)</f>
        <v>23.75</v>
      </c>
      <c r="D2012" s="27">
        <f>VLOOKUP(A2012,Table7[#All],3,0)</f>
        <v>5.49</v>
      </c>
      <c r="E2012" s="27" t="str">
        <f>VLOOKUP(A2012,Table7[#All],4,0)</f>
        <v>yes</v>
      </c>
      <c r="F2012" s="27" t="str">
        <f>VLOOKUP(A2012,Table7[#All],5,0)</f>
        <v>No</v>
      </c>
      <c r="G2012" s="27" t="str">
        <f>VLOOKUP(A2012,Table7[#All],6,0)</f>
        <v>No</v>
      </c>
      <c r="H2012" s="27">
        <f>VLOOKUP(A2012,'Medical Examination'!A2011:M4346,11,0)</f>
        <v>0</v>
      </c>
      <c r="I2012" s="27" t="str">
        <f>VLOOKUP(A2012,'Medical Examination'!A2011:M4346,10,0)</f>
        <v>No</v>
      </c>
      <c r="J2012" s="27" t="str">
        <f>VLOOKUP(A2012,'Medical Examination'!A2011:M4346,12,0)</f>
        <v>Normal Weight</v>
      </c>
      <c r="K2012" s="27" t="str">
        <f>VLOOKUP(A2012,'Medical Examination'!A2011:M4346,13,0)</f>
        <v>Normal</v>
      </c>
      <c r="L2012" s="27" t="str">
        <f>VLOOKUP(A2012,'Hospitalisation Details'!$A$1:$R$2344,17,0)</f>
        <v>13-Oct-2001</v>
      </c>
      <c r="M2012" s="28">
        <f>VLOOKUP(A2012,'Hospitalisation Details'!$A$1:$R$2344,6,0)</f>
        <v>3077.1</v>
      </c>
      <c r="N2012" s="27" t="str">
        <f>VLOOKUP(A2012,'Hospitalisation Details'!$A$1:$R$2344,14,0)</f>
        <v>tier - 2</v>
      </c>
      <c r="O2012" s="27" t="str">
        <f>VLOOKUP(A2012,'Hospitalisation Details'!$A$1:$R$2344,15,0)</f>
        <v>tier - 1</v>
      </c>
      <c r="P2012" s="27" t="str">
        <f>VLOOKUP(A2012,'Hospitalisation Details'!$A$1:$R$2344,16,0)</f>
        <v>R1012</v>
      </c>
      <c r="Q2012" s="38">
        <f>VLOOKUP(A2012,'Hospitalisation Details'!$A$1:$R$2344,18,0)</f>
        <v>21.652857142857144</v>
      </c>
    </row>
    <row r="2013" spans="1:17" x14ac:dyDescent="0.25">
      <c r="A2013" s="27" t="s">
        <v>4024</v>
      </c>
      <c r="B2013" s="27" t="str">
        <f>VLOOKUP(A2013,'Customer Name'!A2012:E4347,4,0)</f>
        <v>Matt</v>
      </c>
      <c r="C2013" s="27">
        <f>VLOOKUP(A2013,Table7[#All],2,0)</f>
        <v>26.03</v>
      </c>
      <c r="D2013" s="27">
        <f>VLOOKUP(A2013,Table7[#All],3,0)</f>
        <v>5.1100000000000003</v>
      </c>
      <c r="E2013" s="27" t="str">
        <f>VLOOKUP(A2013,Table7[#All],4,0)</f>
        <v>yes</v>
      </c>
      <c r="F2013" s="27" t="str">
        <f>VLOOKUP(A2013,Table7[#All],5,0)</f>
        <v>No</v>
      </c>
      <c r="G2013" s="27" t="str">
        <f>VLOOKUP(A2013,Table7[#All],6,0)</f>
        <v>No</v>
      </c>
      <c r="H2013" s="27">
        <f>VLOOKUP(A2013,'Medical Examination'!A2012:M4347,11,0)</f>
        <v>1</v>
      </c>
      <c r="I2013" s="27" t="str">
        <f>VLOOKUP(A2013,'Medical Examination'!A2012:M4347,10,0)</f>
        <v>No</v>
      </c>
      <c r="J2013" s="27" t="str">
        <f>VLOOKUP(A2013,'Medical Examination'!A2012:M4347,12,0)</f>
        <v>Overweight</v>
      </c>
      <c r="K2013" s="27" t="str">
        <f>VLOOKUP(A2013,'Medical Examination'!A2012:M4347,13,0)</f>
        <v>Normal</v>
      </c>
      <c r="L2013" s="27" t="str">
        <f>VLOOKUP(A2013,'Hospitalisation Details'!$A$1:$R$2344,17,0)</f>
        <v>10-Sep-1995</v>
      </c>
      <c r="M2013" s="28">
        <f>VLOOKUP(A2013,'Hospitalisation Details'!$A$1:$R$2344,6,0)</f>
        <v>3070.81</v>
      </c>
      <c r="N2013" s="27" t="str">
        <f>VLOOKUP(A2013,'Hospitalisation Details'!$A$1:$R$2344,14,0)</f>
        <v>tier - 3</v>
      </c>
      <c r="O2013" s="27" t="str">
        <f>VLOOKUP(A2013,'Hospitalisation Details'!$A$1:$R$2344,15,0)</f>
        <v>tier - 1</v>
      </c>
      <c r="P2013" s="27" t="str">
        <f>VLOOKUP(A2013,'Hospitalisation Details'!$A$1:$R$2344,16,0)</f>
        <v>R1017</v>
      </c>
      <c r="Q2013" s="38">
        <f>VLOOKUP(A2013,'Hospitalisation Details'!$A$1:$R$2344,18,0)</f>
        <v>27.743296827794563</v>
      </c>
    </row>
    <row r="2014" spans="1:17" x14ac:dyDescent="0.25">
      <c r="A2014" s="27" t="s">
        <v>4026</v>
      </c>
      <c r="B2014" s="27" t="str">
        <f>VLOOKUP(A2014,'Customer Name'!A2013:E4348,4,0)</f>
        <v>Amanda C.</v>
      </c>
      <c r="C2014" s="27">
        <f>VLOOKUP(A2014,Table7[#All],2,0)</f>
        <v>16.079999999999998</v>
      </c>
      <c r="D2014" s="27">
        <f>VLOOKUP(A2014,Table7[#All],3,0)</f>
        <v>5.94</v>
      </c>
      <c r="E2014" s="27" t="str">
        <f>VLOOKUP(A2014,Table7[#All],4,0)</f>
        <v>No</v>
      </c>
      <c r="F2014" s="27" t="str">
        <f>VLOOKUP(A2014,Table7[#All],5,0)</f>
        <v>No</v>
      </c>
      <c r="G2014" s="27" t="str">
        <f>VLOOKUP(A2014,Table7[#All],6,0)</f>
        <v>No</v>
      </c>
      <c r="H2014" s="27">
        <f>VLOOKUP(A2014,'Medical Examination'!A2013:M4348,11,0)</f>
        <v>0</v>
      </c>
      <c r="I2014" s="27" t="str">
        <f>VLOOKUP(A2014,'Medical Examination'!A2013:M4348,10,0)</f>
        <v>No</v>
      </c>
      <c r="J2014" s="27" t="str">
        <f>VLOOKUP(A2014,'Medical Examination'!A2013:M4348,12,0)</f>
        <v>Underweight</v>
      </c>
      <c r="K2014" s="27" t="str">
        <f>VLOOKUP(A2014,'Medical Examination'!A2013:M4348,13,0)</f>
        <v>Prediabetes</v>
      </c>
      <c r="L2014" s="27" t="str">
        <f>VLOOKUP(A2014,'Hospitalisation Details'!$A$1:$R$2344,17,0)</f>
        <v>1-Oct-1989</v>
      </c>
      <c r="M2014" s="28">
        <f>VLOOKUP(A2014,'Hospitalisation Details'!$A$1:$R$2344,6,0)</f>
        <v>3065.49</v>
      </c>
      <c r="N2014" s="27" t="str">
        <f>VLOOKUP(A2014,'Hospitalisation Details'!$A$1:$R$2344,14,0)</f>
        <v>tier - 2</v>
      </c>
      <c r="O2014" s="27" t="str">
        <f>VLOOKUP(A2014,'Hospitalisation Details'!$A$1:$R$2344,15,0)</f>
        <v>tier - 1</v>
      </c>
      <c r="P2014" s="27" t="str">
        <f>VLOOKUP(A2014,'Hospitalisation Details'!$A$1:$R$2344,16,0)</f>
        <v>R1012</v>
      </c>
      <c r="Q2014" s="38">
        <f>VLOOKUP(A2014,'Hospitalisation Details'!$A$1:$R$2344,18,0)</f>
        <v>33.685754517718841</v>
      </c>
    </row>
    <row r="2015" spans="1:17" x14ac:dyDescent="0.25">
      <c r="A2015" s="27" t="s">
        <v>4028</v>
      </c>
      <c r="B2015" s="27" t="str">
        <f>VLOOKUP(A2015,'Customer Name'!A2014:E4349,4,0)</f>
        <v>Valur</v>
      </c>
      <c r="C2015" s="27">
        <f>VLOOKUP(A2015,Table7[#All],2,0)</f>
        <v>30.875</v>
      </c>
      <c r="D2015" s="27">
        <f>VLOOKUP(A2015,Table7[#All],3,0)</f>
        <v>5.54</v>
      </c>
      <c r="E2015" s="27" t="str">
        <f>VLOOKUP(A2015,Table7[#All],4,0)</f>
        <v>No</v>
      </c>
      <c r="F2015" s="27" t="str">
        <f>VLOOKUP(A2015,Table7[#All],5,0)</f>
        <v>No</v>
      </c>
      <c r="G2015" s="27" t="str">
        <f>VLOOKUP(A2015,Table7[#All],6,0)</f>
        <v>No</v>
      </c>
      <c r="H2015" s="27">
        <f>VLOOKUP(A2015,'Medical Examination'!A2014:M4349,11,0)</f>
        <v>0</v>
      </c>
      <c r="I2015" s="27" t="str">
        <f>VLOOKUP(A2015,'Medical Examination'!A2014:M4349,10,0)</f>
        <v>No</v>
      </c>
      <c r="J2015" s="27" t="str">
        <f>VLOOKUP(A2015,'Medical Examination'!A2014:M4349,12,0)</f>
        <v>Obesity</v>
      </c>
      <c r="K2015" s="27" t="str">
        <f>VLOOKUP(A2015,'Medical Examination'!A2014:M4349,13,0)</f>
        <v>Normal</v>
      </c>
      <c r="L2015" s="27" t="str">
        <f>VLOOKUP(A2015,'Hospitalisation Details'!$A$1:$R$2344,17,0)</f>
        <v>26-Sep-1994</v>
      </c>
      <c r="M2015" s="28">
        <f>VLOOKUP(A2015,'Hospitalisation Details'!$A$1:$R$2344,6,0)</f>
        <v>3062.51</v>
      </c>
      <c r="N2015" s="27" t="str">
        <f>VLOOKUP(A2015,'Hospitalisation Details'!$A$1:$R$2344,14,0)</f>
        <v>tier - 3</v>
      </c>
      <c r="O2015" s="27" t="str">
        <f>VLOOKUP(A2015,'Hospitalisation Details'!$A$1:$R$2344,15,0)</f>
        <v>tier - 1</v>
      </c>
      <c r="P2015" s="27" t="str">
        <f>VLOOKUP(A2015,'Hospitalisation Details'!$A$1:$R$2344,16,0)</f>
        <v>R1012</v>
      </c>
      <c r="Q2015" s="38">
        <f>VLOOKUP(A2015,'Hospitalisation Details'!$A$1:$R$2344,18,0)</f>
        <v>28.699461531441088</v>
      </c>
    </row>
    <row r="2016" spans="1:17" x14ac:dyDescent="0.25">
      <c r="A2016" s="27" t="s">
        <v>4030</v>
      </c>
      <c r="B2016" s="27" t="str">
        <f>VLOOKUP(A2016,'Customer Name'!A2015:E4350,4,0)</f>
        <v>Erica J</v>
      </c>
      <c r="C2016" s="27">
        <f>VLOOKUP(A2016,Table7[#All],2,0)</f>
        <v>31.79</v>
      </c>
      <c r="D2016" s="27">
        <f>VLOOKUP(A2016,Table7[#All],3,0)</f>
        <v>7.09</v>
      </c>
      <c r="E2016" s="27" t="str">
        <f>VLOOKUP(A2016,Table7[#All],4,0)</f>
        <v>No</v>
      </c>
      <c r="F2016" s="27" t="str">
        <f>VLOOKUP(A2016,Table7[#All],5,0)</f>
        <v>No</v>
      </c>
      <c r="G2016" s="27" t="str">
        <f>VLOOKUP(A2016,Table7[#All],6,0)</f>
        <v>No</v>
      </c>
      <c r="H2016" s="27">
        <f>VLOOKUP(A2016,'Medical Examination'!A2015:M4350,11,0)</f>
        <v>0</v>
      </c>
      <c r="I2016" s="27" t="str">
        <f>VLOOKUP(A2016,'Medical Examination'!A2015:M4350,10,0)</f>
        <v>No</v>
      </c>
      <c r="J2016" s="27" t="str">
        <f>VLOOKUP(A2016,'Medical Examination'!A2015:M4350,12,0)</f>
        <v>Obesity</v>
      </c>
      <c r="K2016" s="27" t="str">
        <f>VLOOKUP(A2016,'Medical Examination'!A2015:M4350,13,0)</f>
        <v>Diabetes</v>
      </c>
      <c r="L2016" s="27" t="str">
        <f>VLOOKUP(A2016,'Hospitalisation Details'!$A$1:$R$2344,17,0)</f>
        <v>21-Jun-2002</v>
      </c>
      <c r="M2016" s="28">
        <f>VLOOKUP(A2016,'Hospitalisation Details'!$A$1:$R$2344,6,0)</f>
        <v>3056.39</v>
      </c>
      <c r="N2016" s="27" t="str">
        <f>VLOOKUP(A2016,'Hospitalisation Details'!$A$1:$R$2344,14,0)</f>
        <v>tier - 2</v>
      </c>
      <c r="O2016" s="27" t="str">
        <f>VLOOKUP(A2016,'Hospitalisation Details'!$A$1:$R$2344,15,0)</f>
        <v>tier - 3</v>
      </c>
      <c r="P2016" s="27" t="str">
        <f>VLOOKUP(A2016,'Hospitalisation Details'!$A$1:$R$2344,16,0)</f>
        <v>R1013</v>
      </c>
      <c r="Q2016" s="38">
        <f>VLOOKUP(A2016,'Hospitalisation Details'!$A$1:$R$2344,18,0)</f>
        <v>20.96502800248911</v>
      </c>
    </row>
    <row r="2017" spans="1:17" x14ac:dyDescent="0.25">
      <c r="A2017" s="27" t="s">
        <v>4032</v>
      </c>
      <c r="B2017" s="27" t="str">
        <f>VLOOKUP(A2017,'Customer Name'!A2016:E4351,4,0)</f>
        <v>Stephen F.</v>
      </c>
      <c r="C2017" s="27">
        <f>VLOOKUP(A2017,Table7[#All],2,0)</f>
        <v>28.48</v>
      </c>
      <c r="D2017" s="27">
        <f>VLOOKUP(A2017,Table7[#All],3,0)</f>
        <v>6.22</v>
      </c>
      <c r="E2017" s="27" t="str">
        <f>VLOOKUP(A2017,Table7[#All],4,0)</f>
        <v>yes</v>
      </c>
      <c r="F2017" s="27" t="str">
        <f>VLOOKUP(A2017,Table7[#All],5,0)</f>
        <v>No</v>
      </c>
      <c r="G2017" s="27" t="str">
        <f>VLOOKUP(A2017,Table7[#All],6,0)</f>
        <v>Yes</v>
      </c>
      <c r="H2017" s="27">
        <f>VLOOKUP(A2017,'Medical Examination'!A2016:M4351,11,0)</f>
        <v>1</v>
      </c>
      <c r="I2017" s="27" t="str">
        <f>VLOOKUP(A2017,'Medical Examination'!A2016:M4351,10,0)</f>
        <v>No</v>
      </c>
      <c r="J2017" s="27" t="str">
        <f>VLOOKUP(A2017,'Medical Examination'!A2016:M4351,12,0)</f>
        <v>Overweight</v>
      </c>
      <c r="K2017" s="27" t="str">
        <f>VLOOKUP(A2017,'Medical Examination'!A2016:M4351,13,0)</f>
        <v>Prediabetes</v>
      </c>
      <c r="L2017" s="27" t="str">
        <f>VLOOKUP(A2017,'Hospitalisation Details'!$A$1:$R$2344,17,0)</f>
        <v>22-Dec-1997</v>
      </c>
      <c r="M2017" s="28">
        <f>VLOOKUP(A2017,'Hospitalisation Details'!$A$1:$R$2344,6,0)</f>
        <v>3051.73</v>
      </c>
      <c r="N2017" s="27" t="str">
        <f>VLOOKUP(A2017,'Hospitalisation Details'!$A$1:$R$2344,14,0)</f>
        <v>tier - 2</v>
      </c>
      <c r="O2017" s="27" t="str">
        <f>VLOOKUP(A2017,'Hospitalisation Details'!$A$1:$R$2344,15,0)</f>
        <v>tier - 2</v>
      </c>
      <c r="P2017" s="27" t="str">
        <f>VLOOKUP(A2017,'Hospitalisation Details'!$A$1:$R$2344,16,0)</f>
        <v>R1011</v>
      </c>
      <c r="Q2017" s="38">
        <f>VLOOKUP(A2017,'Hospitalisation Details'!$A$1:$R$2344,18,0)</f>
        <v>25.461210830544569</v>
      </c>
    </row>
    <row r="2018" spans="1:17" x14ac:dyDescent="0.25">
      <c r="A2018" s="27" t="s">
        <v>4034</v>
      </c>
      <c r="B2018" s="27" t="str">
        <f>VLOOKUP(A2018,'Customer Name'!A2017:E4352,4,0)</f>
        <v>Lissa</v>
      </c>
      <c r="C2018" s="27">
        <f>VLOOKUP(A2018,Table7[#All],2,0)</f>
        <v>26.6</v>
      </c>
      <c r="D2018" s="27">
        <f>VLOOKUP(A2018,Table7[#All],3,0)</f>
        <v>4.33</v>
      </c>
      <c r="E2018" s="27" t="str">
        <f>VLOOKUP(A2018,Table7[#All],4,0)</f>
        <v>No</v>
      </c>
      <c r="F2018" s="27" t="str">
        <f>VLOOKUP(A2018,Table7[#All],5,0)</f>
        <v>No</v>
      </c>
      <c r="G2018" s="27" t="str">
        <f>VLOOKUP(A2018,Table7[#All],6,0)</f>
        <v>No</v>
      </c>
      <c r="H2018" s="27">
        <f>VLOOKUP(A2018,'Medical Examination'!A2017:M4352,11,0)</f>
        <v>1</v>
      </c>
      <c r="I2018" s="27" t="str">
        <f>VLOOKUP(A2018,'Medical Examination'!A2017:M4352,10,0)</f>
        <v>No</v>
      </c>
      <c r="J2018" s="27" t="str">
        <f>VLOOKUP(A2018,'Medical Examination'!A2017:M4352,12,0)</f>
        <v>Overweight</v>
      </c>
      <c r="K2018" s="27" t="str">
        <f>VLOOKUP(A2018,'Medical Examination'!A2017:M4352,13,0)</f>
        <v>Normal</v>
      </c>
      <c r="L2018" s="27" t="str">
        <f>VLOOKUP(A2018,'Hospitalisation Details'!$A$1:$R$2344,17,0)</f>
        <v>9-Aug-1998</v>
      </c>
      <c r="M2018" s="28">
        <f>VLOOKUP(A2018,'Hospitalisation Details'!$A$1:$R$2344,6,0)</f>
        <v>3046.06</v>
      </c>
      <c r="N2018" s="27" t="str">
        <f>VLOOKUP(A2018,'Hospitalisation Details'!$A$1:$R$2344,14,0)</f>
        <v>tier - 2</v>
      </c>
      <c r="O2018" s="27" t="str">
        <f>VLOOKUP(A2018,'Hospitalisation Details'!$A$1:$R$2344,15,0)</f>
        <v>tier - 1</v>
      </c>
      <c r="P2018" s="27" t="str">
        <f>VLOOKUP(A2018,'Hospitalisation Details'!$A$1:$R$2344,16,0)</f>
        <v>R1023</v>
      </c>
      <c r="Q2018" s="38">
        <f>VLOOKUP(A2018,'Hospitalisation Details'!$A$1:$R$2344,18,0)</f>
        <v>24.830876158382477</v>
      </c>
    </row>
    <row r="2019" spans="1:17" x14ac:dyDescent="0.25">
      <c r="A2019" s="27" t="s">
        <v>4036</v>
      </c>
      <c r="B2019" s="27" t="str">
        <f>VLOOKUP(A2019,'Customer Name'!A2018:E4353,4,0)</f>
        <v>Megan</v>
      </c>
      <c r="C2019" s="27">
        <f>VLOOKUP(A2019,Table7[#All],2,0)</f>
        <v>25.27</v>
      </c>
      <c r="D2019" s="27">
        <f>VLOOKUP(A2019,Table7[#All],3,0)</f>
        <v>5.83</v>
      </c>
      <c r="E2019" s="27" t="str">
        <f>VLOOKUP(A2019,Table7[#All],4,0)</f>
        <v>No</v>
      </c>
      <c r="F2019" s="27" t="str">
        <f>VLOOKUP(A2019,Table7[#All],5,0)</f>
        <v>No</v>
      </c>
      <c r="G2019" s="27" t="str">
        <f>VLOOKUP(A2019,Table7[#All],6,0)</f>
        <v>No</v>
      </c>
      <c r="H2019" s="27">
        <f>VLOOKUP(A2019,'Medical Examination'!A2018:M4353,11,0)</f>
        <v>1</v>
      </c>
      <c r="I2019" s="27" t="str">
        <f>VLOOKUP(A2019,'Medical Examination'!A2018:M4353,10,0)</f>
        <v>No</v>
      </c>
      <c r="J2019" s="27" t="str">
        <f>VLOOKUP(A2019,'Medical Examination'!A2018:M4353,12,0)</f>
        <v>Overweight</v>
      </c>
      <c r="K2019" s="27" t="str">
        <f>VLOOKUP(A2019,'Medical Examination'!A2018:M4353,13,0)</f>
        <v>Prediabetes</v>
      </c>
      <c r="L2019" s="27" t="str">
        <f>VLOOKUP(A2019,'Hospitalisation Details'!$A$1:$R$2344,17,0)</f>
        <v>15-Sep-1998</v>
      </c>
      <c r="M2019" s="28">
        <f>VLOOKUP(A2019,'Hospitalisation Details'!$A$1:$R$2344,6,0)</f>
        <v>3044.21</v>
      </c>
      <c r="N2019" s="27" t="str">
        <f>VLOOKUP(A2019,'Hospitalisation Details'!$A$1:$R$2344,14,0)</f>
        <v>tier - 2</v>
      </c>
      <c r="O2019" s="27" t="str">
        <f>VLOOKUP(A2019,'Hospitalisation Details'!$A$1:$R$2344,15,0)</f>
        <v>tier - 3</v>
      </c>
      <c r="P2019" s="27" t="str">
        <f>VLOOKUP(A2019,'Hospitalisation Details'!$A$1:$R$2344,16,0)</f>
        <v>R1024</v>
      </c>
      <c r="Q2019" s="38">
        <f>VLOOKUP(A2019,'Hospitalisation Details'!$A$1:$R$2344,18,0)</f>
        <v>24.729570345408593</v>
      </c>
    </row>
    <row r="2020" spans="1:17" x14ac:dyDescent="0.25">
      <c r="A2020" s="27" t="s">
        <v>4038</v>
      </c>
      <c r="B2020" s="27" t="str">
        <f>VLOOKUP(A2020,'Customer Name'!A2019:E4354,4,0)</f>
        <v>Alyson</v>
      </c>
      <c r="C2020" s="27">
        <f>VLOOKUP(A2020,Table7[#All],2,0)</f>
        <v>34.484999999999999</v>
      </c>
      <c r="D2020" s="27">
        <f>VLOOKUP(A2020,Table7[#All],3,0)</f>
        <v>4.7</v>
      </c>
      <c r="E2020" s="27" t="str">
        <f>VLOOKUP(A2020,Table7[#All],4,0)</f>
        <v>yes</v>
      </c>
      <c r="F2020" s="27" t="str">
        <f>VLOOKUP(A2020,Table7[#All],5,0)</f>
        <v>No</v>
      </c>
      <c r="G2020" s="27" t="str">
        <f>VLOOKUP(A2020,Table7[#All],6,0)</f>
        <v>Yes</v>
      </c>
      <c r="H2020" s="27">
        <f>VLOOKUP(A2020,'Medical Examination'!A2019:M4354,11,0)</f>
        <v>1</v>
      </c>
      <c r="I2020" s="27" t="str">
        <f>VLOOKUP(A2020,'Medical Examination'!A2019:M4354,10,0)</f>
        <v>No</v>
      </c>
      <c r="J2020" s="27" t="str">
        <f>VLOOKUP(A2020,'Medical Examination'!A2019:M4354,12,0)</f>
        <v>Obesity</v>
      </c>
      <c r="K2020" s="27" t="str">
        <f>VLOOKUP(A2020,'Medical Examination'!A2019:M4354,13,0)</f>
        <v>Normal</v>
      </c>
      <c r="L2020" s="27" t="str">
        <f>VLOOKUP(A2020,'Hospitalisation Details'!$A$1:$R$2344,17,0)</f>
        <v>19-Dec-1997</v>
      </c>
      <c r="M2020" s="28">
        <f>VLOOKUP(A2020,'Hospitalisation Details'!$A$1:$R$2344,6,0)</f>
        <v>3021.81</v>
      </c>
      <c r="N2020" s="27" t="str">
        <f>VLOOKUP(A2020,'Hospitalisation Details'!$A$1:$R$2344,14,0)</f>
        <v>tier - 2</v>
      </c>
      <c r="O2020" s="27" t="str">
        <f>VLOOKUP(A2020,'Hospitalisation Details'!$A$1:$R$2344,15,0)</f>
        <v>tier - 3</v>
      </c>
      <c r="P2020" s="27" t="str">
        <f>VLOOKUP(A2020,'Hospitalisation Details'!$A$1:$R$2344,16,0)</f>
        <v>R1012</v>
      </c>
      <c r="Q2020" s="38">
        <f>VLOOKUP(A2020,'Hospitalisation Details'!$A$1:$R$2344,18,0)</f>
        <v>25.469425007605718</v>
      </c>
    </row>
    <row r="2021" spans="1:17" x14ac:dyDescent="0.25">
      <c r="A2021" s="27" t="s">
        <v>4040</v>
      </c>
      <c r="B2021" s="27" t="str">
        <f>VLOOKUP(A2021,'Customer Name'!A2020:E4355,4,0)</f>
        <v>Chance B</v>
      </c>
      <c r="C2021" s="27">
        <f>VLOOKUP(A2021,Table7[#All],2,0)</f>
        <v>15.57</v>
      </c>
      <c r="D2021" s="27">
        <f>VLOOKUP(A2021,Table7[#All],3,0)</f>
        <v>4.07</v>
      </c>
      <c r="E2021" s="27" t="str">
        <f>VLOOKUP(A2021,Table7[#All],4,0)</f>
        <v>yes</v>
      </c>
      <c r="F2021" s="27" t="str">
        <f>VLOOKUP(A2021,Table7[#All],5,0)</f>
        <v>No</v>
      </c>
      <c r="G2021" s="27" t="str">
        <f>VLOOKUP(A2021,Table7[#All],6,0)</f>
        <v>No</v>
      </c>
      <c r="H2021" s="27">
        <f>VLOOKUP(A2021,'Medical Examination'!A2020:M4355,11,0)</f>
        <v>1</v>
      </c>
      <c r="I2021" s="27" t="str">
        <f>VLOOKUP(A2021,'Medical Examination'!A2020:M4355,10,0)</f>
        <v>No</v>
      </c>
      <c r="J2021" s="27" t="str">
        <f>VLOOKUP(A2021,'Medical Examination'!A2020:M4355,12,0)</f>
        <v>Underweight</v>
      </c>
      <c r="K2021" s="27" t="str">
        <f>VLOOKUP(A2021,'Medical Examination'!A2020:M4355,13,0)</f>
        <v>Normal</v>
      </c>
      <c r="L2021" s="27" t="str">
        <f>VLOOKUP(A2021,'Hospitalisation Details'!$A$1:$R$2344,17,0)</f>
        <v>28-Sep-1988</v>
      </c>
      <c r="M2021" s="28">
        <f>VLOOKUP(A2021,'Hospitalisation Details'!$A$1:$R$2344,6,0)</f>
        <v>3018.04</v>
      </c>
      <c r="N2021" s="27" t="str">
        <f>VLOOKUP(A2021,'Hospitalisation Details'!$A$1:$R$2344,14,0)</f>
        <v>tier - 2</v>
      </c>
      <c r="O2021" s="27" t="str">
        <f>VLOOKUP(A2021,'Hospitalisation Details'!$A$1:$R$2344,15,0)</f>
        <v>tier - 2</v>
      </c>
      <c r="P2021" s="27" t="str">
        <f>VLOOKUP(A2021,'Hospitalisation Details'!$A$1:$R$2344,16,0)</f>
        <v>R1012</v>
      </c>
      <c r="Q2021" s="38">
        <f>VLOOKUP(A2021,'Hospitalisation Details'!$A$1:$R$2344,18,0)</f>
        <v>34.691307323750856</v>
      </c>
    </row>
    <row r="2022" spans="1:17" x14ac:dyDescent="0.25">
      <c r="A2022" s="27" t="s">
        <v>4042</v>
      </c>
      <c r="B2022" s="27" t="str">
        <f>VLOOKUP(A2022,'Customer Name'!A2021:E4356,4,0)</f>
        <v>Sean P</v>
      </c>
      <c r="C2022" s="27">
        <f>VLOOKUP(A2022,Table7[#All],2,0)</f>
        <v>30.36</v>
      </c>
      <c r="D2022" s="27">
        <f>VLOOKUP(A2022,Table7[#All],3,0)</f>
        <v>9.39</v>
      </c>
      <c r="E2022" s="27" t="str">
        <f>VLOOKUP(A2022,Table7[#All],4,0)</f>
        <v>No</v>
      </c>
      <c r="F2022" s="27" t="str">
        <f>VLOOKUP(A2022,Table7[#All],5,0)</f>
        <v>No</v>
      </c>
      <c r="G2022" s="27" t="str">
        <f>VLOOKUP(A2022,Table7[#All],6,0)</f>
        <v>No</v>
      </c>
      <c r="H2022" s="27">
        <f>VLOOKUP(A2022,'Medical Examination'!A2021:M4356,11,0)</f>
        <v>0</v>
      </c>
      <c r="I2022" s="27" t="str">
        <f>VLOOKUP(A2022,'Medical Examination'!A2021:M4356,10,0)</f>
        <v>No</v>
      </c>
      <c r="J2022" s="27" t="str">
        <f>VLOOKUP(A2022,'Medical Examination'!A2021:M4356,12,0)</f>
        <v>Obesity</v>
      </c>
      <c r="K2022" s="27" t="str">
        <f>VLOOKUP(A2022,'Medical Examination'!A2021:M4356,13,0)</f>
        <v>Diabetes</v>
      </c>
      <c r="L2022" s="27" t="str">
        <f>VLOOKUP(A2022,'Hospitalisation Details'!$A$1:$R$2344,17,0)</f>
        <v>15-Dec-2002</v>
      </c>
      <c r="M2022" s="28">
        <f>VLOOKUP(A2022,'Hospitalisation Details'!$A$1:$R$2344,6,0)</f>
        <v>3012.22</v>
      </c>
      <c r="N2022" s="27" t="str">
        <f>VLOOKUP(A2022,'Hospitalisation Details'!$A$1:$R$2344,14,0)</f>
        <v>tier - 2</v>
      </c>
      <c r="O2022" s="27" t="str">
        <f>VLOOKUP(A2022,'Hospitalisation Details'!$A$1:$R$2344,15,0)</f>
        <v>tier - 3</v>
      </c>
      <c r="P2022" s="27" t="str">
        <f>VLOOKUP(A2022,'Hospitalisation Details'!$A$1:$R$2344,16,0)</f>
        <v>R1012</v>
      </c>
      <c r="Q2022" s="38">
        <f>VLOOKUP(A2022,'Hospitalisation Details'!$A$1:$R$2344,18,0)</f>
        <v>20.480398257622898</v>
      </c>
    </row>
    <row r="2023" spans="1:17" x14ac:dyDescent="0.25">
      <c r="A2023" s="27" t="s">
        <v>4044</v>
      </c>
      <c r="B2023" s="27" t="str">
        <f>VLOOKUP(A2023,'Customer Name'!A2022:E4357,4,0)</f>
        <v>Therese</v>
      </c>
      <c r="C2023" s="27">
        <f>VLOOKUP(A2023,Table7[#All],2,0)</f>
        <v>19.37</v>
      </c>
      <c r="D2023" s="27">
        <f>VLOOKUP(A2023,Table7[#All],3,0)</f>
        <v>4.18</v>
      </c>
      <c r="E2023" s="27" t="str">
        <f>VLOOKUP(A2023,Table7[#All],4,0)</f>
        <v>No</v>
      </c>
      <c r="F2023" s="27" t="str">
        <f>VLOOKUP(A2023,Table7[#All],5,0)</f>
        <v>No</v>
      </c>
      <c r="G2023" s="27" t="str">
        <f>VLOOKUP(A2023,Table7[#All],6,0)</f>
        <v>No</v>
      </c>
      <c r="H2023" s="27">
        <f>VLOOKUP(A2023,'Medical Examination'!A2022:M4357,11,0)</f>
        <v>0</v>
      </c>
      <c r="I2023" s="27" t="str">
        <f>VLOOKUP(A2023,'Medical Examination'!A2022:M4357,10,0)</f>
        <v>No</v>
      </c>
      <c r="J2023" s="27" t="str">
        <f>VLOOKUP(A2023,'Medical Examination'!A2022:M4357,12,0)</f>
        <v>Normal Weight</v>
      </c>
      <c r="K2023" s="27" t="str">
        <f>VLOOKUP(A2023,'Medical Examination'!A2022:M4357,13,0)</f>
        <v>Normal</v>
      </c>
      <c r="L2023" s="27" t="str">
        <f>VLOOKUP(A2023,'Hospitalisation Details'!$A$1:$R$2344,17,0)</f>
        <v>20-Nov-1991</v>
      </c>
      <c r="M2023" s="28">
        <f>VLOOKUP(A2023,'Hospitalisation Details'!$A$1:$R$2344,6,0)</f>
        <v>2985.67</v>
      </c>
      <c r="N2023" s="27" t="str">
        <f>VLOOKUP(A2023,'Hospitalisation Details'!$A$1:$R$2344,14,0)</f>
        <v>tier - 2</v>
      </c>
      <c r="O2023" s="27" t="str">
        <f>VLOOKUP(A2023,'Hospitalisation Details'!$A$1:$R$2344,15,0)</f>
        <v>tier - 2</v>
      </c>
      <c r="P2023" s="27" t="str">
        <f>VLOOKUP(A2023,'Hospitalisation Details'!$A$1:$R$2344,16,0)</f>
        <v>R1013</v>
      </c>
      <c r="Q2023" s="38">
        <f>VLOOKUP(A2023,'Hospitalisation Details'!$A$1:$R$2344,18,0)</f>
        <v>31.54890898531486</v>
      </c>
    </row>
    <row r="2024" spans="1:17" x14ac:dyDescent="0.25">
      <c r="A2024" s="27" t="s">
        <v>4046</v>
      </c>
      <c r="B2024" s="27" t="str">
        <f>VLOOKUP(A2024,'Customer Name'!A2023:E4358,4,0)</f>
        <v>Beau</v>
      </c>
      <c r="C2024" s="27">
        <f>VLOOKUP(A2024,Table7[#All],2,0)</f>
        <v>16.71</v>
      </c>
      <c r="D2024" s="27">
        <f>VLOOKUP(A2024,Table7[#All],3,0)</f>
        <v>4.18</v>
      </c>
      <c r="E2024" s="27" t="str">
        <f>VLOOKUP(A2024,Table7[#All],4,0)</f>
        <v>No</v>
      </c>
      <c r="F2024" s="27" t="str">
        <f>VLOOKUP(A2024,Table7[#All],5,0)</f>
        <v>No</v>
      </c>
      <c r="G2024" s="27" t="str">
        <f>VLOOKUP(A2024,Table7[#All],6,0)</f>
        <v>No</v>
      </c>
      <c r="H2024" s="27">
        <f>VLOOKUP(A2024,'Medical Examination'!A2023:M4358,11,0)</f>
        <v>1</v>
      </c>
      <c r="I2024" s="27" t="str">
        <f>VLOOKUP(A2024,'Medical Examination'!A2023:M4358,10,0)</f>
        <v>No</v>
      </c>
      <c r="J2024" s="27" t="str">
        <f>VLOOKUP(A2024,'Medical Examination'!A2023:M4358,12,0)</f>
        <v>Underweight</v>
      </c>
      <c r="K2024" s="27" t="str">
        <f>VLOOKUP(A2024,'Medical Examination'!A2023:M4358,13,0)</f>
        <v>Normal</v>
      </c>
      <c r="L2024" s="27" t="str">
        <f>VLOOKUP(A2024,'Hospitalisation Details'!$A$1:$R$2344,17,0)</f>
        <v>18-Jun-1987</v>
      </c>
      <c r="M2024" s="28">
        <f>VLOOKUP(A2024,'Hospitalisation Details'!$A$1:$R$2344,6,0)</f>
        <v>2979.52</v>
      </c>
      <c r="N2024" s="27" t="str">
        <f>VLOOKUP(A2024,'Hospitalisation Details'!$A$1:$R$2344,14,0)</f>
        <v>tier - 2</v>
      </c>
      <c r="O2024" s="27" t="str">
        <f>VLOOKUP(A2024,'Hospitalisation Details'!$A$1:$R$2344,15,0)</f>
        <v>tier - 3</v>
      </c>
      <c r="P2024" s="27" t="str">
        <f>VLOOKUP(A2024,'Hospitalisation Details'!$A$1:$R$2344,16,0)</f>
        <v>R1013</v>
      </c>
      <c r="Q2024" s="38">
        <f>VLOOKUP(A2024,'Hospitalisation Details'!$A$1:$R$2344,18,0)</f>
        <v>35.97328696166938</v>
      </c>
    </row>
    <row r="2025" spans="1:17" x14ac:dyDescent="0.25">
      <c r="A2025" s="27" t="s">
        <v>4048</v>
      </c>
      <c r="B2025" s="27" t="str">
        <f>VLOOKUP(A2025,'Customer Name'!A2024:E4359,4,0)</f>
        <v>Kelsey M</v>
      </c>
      <c r="C2025" s="27">
        <f>VLOOKUP(A2025,Table7[#All],2,0)</f>
        <v>24.1</v>
      </c>
      <c r="D2025" s="27">
        <f>VLOOKUP(A2025,Table7[#All],3,0)</f>
        <v>4.4000000000000004</v>
      </c>
      <c r="E2025" s="27" t="str">
        <f>VLOOKUP(A2025,Table7[#All],4,0)</f>
        <v>yes</v>
      </c>
      <c r="F2025" s="27" t="str">
        <f>VLOOKUP(A2025,Table7[#All],5,0)</f>
        <v>No</v>
      </c>
      <c r="G2025" s="27" t="str">
        <f>VLOOKUP(A2025,Table7[#All],6,0)</f>
        <v>No</v>
      </c>
      <c r="H2025" s="27">
        <f>VLOOKUP(A2025,'Medical Examination'!A2024:M4359,11,0)</f>
        <v>1</v>
      </c>
      <c r="I2025" s="27" t="str">
        <f>VLOOKUP(A2025,'Medical Examination'!A2024:M4359,10,0)</f>
        <v>No</v>
      </c>
      <c r="J2025" s="27" t="str">
        <f>VLOOKUP(A2025,'Medical Examination'!A2024:M4359,12,0)</f>
        <v>Normal Weight</v>
      </c>
      <c r="K2025" s="27" t="str">
        <f>VLOOKUP(A2025,'Medical Examination'!A2024:M4359,13,0)</f>
        <v>Normal</v>
      </c>
      <c r="L2025" s="27" t="str">
        <f>VLOOKUP(A2025,'Hospitalisation Details'!$A$1:$R$2344,17,0)</f>
        <v>24-Sep-1995</v>
      </c>
      <c r="M2025" s="28">
        <f>VLOOKUP(A2025,'Hospitalisation Details'!$A$1:$R$2344,6,0)</f>
        <v>2974.13</v>
      </c>
      <c r="N2025" s="27" t="str">
        <f>VLOOKUP(A2025,'Hospitalisation Details'!$A$1:$R$2344,14,0)</f>
        <v>tier - 2</v>
      </c>
      <c r="O2025" s="27" t="str">
        <f>VLOOKUP(A2025,'Hospitalisation Details'!$A$1:$R$2344,15,0)</f>
        <v>tier - 1</v>
      </c>
      <c r="P2025" s="27" t="str">
        <f>VLOOKUP(A2025,'Hospitalisation Details'!$A$1:$R$2344,16,0)</f>
        <v>R1011</v>
      </c>
      <c r="Q2025" s="38">
        <f>VLOOKUP(A2025,'Hospitalisation Details'!$A$1:$R$2344,18,0)</f>
        <v>27.704966012084594</v>
      </c>
    </row>
    <row r="2026" spans="1:17" x14ac:dyDescent="0.25">
      <c r="A2026" s="27" t="s">
        <v>4050</v>
      </c>
      <c r="B2026" s="27" t="str">
        <f>VLOOKUP(A2026,'Customer Name'!A2025:E4360,4,0)</f>
        <v>Gretchen</v>
      </c>
      <c r="C2026" s="27">
        <f>VLOOKUP(A2026,Table7[#All],2,0)</f>
        <v>29.77</v>
      </c>
      <c r="D2026" s="27">
        <f>VLOOKUP(A2026,Table7[#All],3,0)</f>
        <v>9.9</v>
      </c>
      <c r="E2026" s="27" t="str">
        <f>VLOOKUP(A2026,Table7[#All],4,0)</f>
        <v>No</v>
      </c>
      <c r="F2026" s="27" t="str">
        <f>VLOOKUP(A2026,Table7[#All],5,0)</f>
        <v>No</v>
      </c>
      <c r="G2026" s="27" t="str">
        <f>VLOOKUP(A2026,Table7[#All],6,0)</f>
        <v>No</v>
      </c>
      <c r="H2026" s="27">
        <f>VLOOKUP(A2026,'Medical Examination'!A2025:M4360,11,0)</f>
        <v>0</v>
      </c>
      <c r="I2026" s="27" t="str">
        <f>VLOOKUP(A2026,'Medical Examination'!A2025:M4360,10,0)</f>
        <v>No</v>
      </c>
      <c r="J2026" s="27" t="str">
        <f>VLOOKUP(A2026,'Medical Examination'!A2025:M4360,12,0)</f>
        <v>Overweight</v>
      </c>
      <c r="K2026" s="27" t="str">
        <f>VLOOKUP(A2026,'Medical Examination'!A2025:M4360,13,0)</f>
        <v>Diabetes</v>
      </c>
      <c r="L2026" s="27" t="str">
        <f>VLOOKUP(A2026,'Hospitalisation Details'!$A$1:$R$2344,17,0)</f>
        <v>30-Sep-2002</v>
      </c>
      <c r="M2026" s="28">
        <f>VLOOKUP(A2026,'Hospitalisation Details'!$A$1:$R$2344,6,0)</f>
        <v>2943.41</v>
      </c>
      <c r="N2026" s="27" t="str">
        <f>VLOOKUP(A2026,'Hospitalisation Details'!$A$1:$R$2344,14,0)</f>
        <v>tier - 2</v>
      </c>
      <c r="O2026" s="27" t="str">
        <f>VLOOKUP(A2026,'Hospitalisation Details'!$A$1:$R$2344,15,0)</f>
        <v>tier - 3</v>
      </c>
      <c r="P2026" s="27" t="str">
        <f>VLOOKUP(A2026,'Hospitalisation Details'!$A$1:$R$2344,16,0)</f>
        <v>R1012</v>
      </c>
      <c r="Q2026" s="38">
        <f>VLOOKUP(A2026,'Hospitalisation Details'!$A$1:$R$2344,18,0)</f>
        <v>20.688487865588051</v>
      </c>
    </row>
    <row r="2027" spans="1:17" x14ac:dyDescent="0.25">
      <c r="A2027" s="27" t="s">
        <v>4052</v>
      </c>
      <c r="B2027" s="27" t="str">
        <f>VLOOKUP(A2027,'Customer Name'!A2026:E4361,4,0)</f>
        <v>Nicholas E.</v>
      </c>
      <c r="C2027" s="27">
        <f>VLOOKUP(A2027,Table7[#All],2,0)</f>
        <v>46.53</v>
      </c>
      <c r="D2027" s="27">
        <f>VLOOKUP(A2027,Table7[#All],3,0)</f>
        <v>4.84</v>
      </c>
      <c r="E2027" s="27" t="str">
        <f>VLOOKUP(A2027,Table7[#All],4,0)</f>
        <v>yes</v>
      </c>
      <c r="F2027" s="27" t="str">
        <f>VLOOKUP(A2027,Table7[#All],5,0)</f>
        <v>No</v>
      </c>
      <c r="G2027" s="27" t="str">
        <f>VLOOKUP(A2027,Table7[#All],6,0)</f>
        <v>No</v>
      </c>
      <c r="H2027" s="27">
        <f>VLOOKUP(A2027,'Medical Examination'!A2026:M4361,11,0)</f>
        <v>0</v>
      </c>
      <c r="I2027" s="27" t="str">
        <f>VLOOKUP(A2027,'Medical Examination'!A2026:M4361,10,0)</f>
        <v>No</v>
      </c>
      <c r="J2027" s="27" t="str">
        <f>VLOOKUP(A2027,'Medical Examination'!A2026:M4361,12,0)</f>
        <v>Obesity</v>
      </c>
      <c r="K2027" s="27" t="str">
        <f>VLOOKUP(A2027,'Medical Examination'!A2026:M4361,13,0)</f>
        <v>Normal</v>
      </c>
      <c r="L2027" s="27" t="str">
        <f>VLOOKUP(A2027,'Hospitalisation Details'!$A$1:$R$2344,17,0)</f>
        <v>30-Jun-1996</v>
      </c>
      <c r="M2027" s="28">
        <f>VLOOKUP(A2027,'Hospitalisation Details'!$A$1:$R$2344,6,0)</f>
        <v>2927.06</v>
      </c>
      <c r="N2027" s="27" t="str">
        <f>VLOOKUP(A2027,'Hospitalisation Details'!$A$1:$R$2344,14,0)</f>
        <v>tier - 2</v>
      </c>
      <c r="O2027" s="27" t="str">
        <f>VLOOKUP(A2027,'Hospitalisation Details'!$A$1:$R$2344,15,0)</f>
        <v>tier - 2</v>
      </c>
      <c r="P2027" s="27" t="str">
        <f>VLOOKUP(A2027,'Hospitalisation Details'!$A$1:$R$2344,16,0)</f>
        <v>R1013</v>
      </c>
      <c r="Q2027" s="38">
        <f>VLOOKUP(A2027,'Hospitalisation Details'!$A$1:$R$2344,18,0)</f>
        <v>26.937713894592743</v>
      </c>
    </row>
    <row r="2028" spans="1:17" x14ac:dyDescent="0.25">
      <c r="A2028" s="27" t="s">
        <v>4054</v>
      </c>
      <c r="B2028" s="27" t="str">
        <f>VLOOKUP(A2028,'Customer Name'!A2027:E4362,4,0)</f>
        <v>Deborah</v>
      </c>
      <c r="C2028" s="27">
        <f>VLOOKUP(A2028,Table7[#All],2,0)</f>
        <v>23.4</v>
      </c>
      <c r="D2028" s="27">
        <f>VLOOKUP(A2028,Table7[#All],3,0)</f>
        <v>5.53</v>
      </c>
      <c r="E2028" s="27" t="str">
        <f>VLOOKUP(A2028,Table7[#All],4,0)</f>
        <v>No</v>
      </c>
      <c r="F2028" s="27" t="str">
        <f>VLOOKUP(A2028,Table7[#All],5,0)</f>
        <v>No</v>
      </c>
      <c r="G2028" s="27" t="str">
        <f>VLOOKUP(A2028,Table7[#All],6,0)</f>
        <v>Yes</v>
      </c>
      <c r="H2028" s="27">
        <f>VLOOKUP(A2028,'Medical Examination'!A2027:M4362,11,0)</f>
        <v>1</v>
      </c>
      <c r="I2028" s="27" t="str">
        <f>VLOOKUP(A2028,'Medical Examination'!A2027:M4362,10,0)</f>
        <v>No</v>
      </c>
      <c r="J2028" s="27" t="str">
        <f>VLOOKUP(A2028,'Medical Examination'!A2027:M4362,12,0)</f>
        <v>Normal Weight</v>
      </c>
      <c r="K2028" s="27" t="str">
        <f>VLOOKUP(A2028,'Medical Examination'!A2027:M4362,13,0)</f>
        <v>Normal</v>
      </c>
      <c r="L2028" s="27" t="str">
        <f>VLOOKUP(A2028,'Hospitalisation Details'!$A$1:$R$2344,17,0)</f>
        <v>5-Jun-2003</v>
      </c>
      <c r="M2028" s="28">
        <f>VLOOKUP(A2028,'Hospitalisation Details'!$A$1:$R$2344,6,0)</f>
        <v>2913.57</v>
      </c>
      <c r="N2028" s="27" t="str">
        <f>VLOOKUP(A2028,'Hospitalisation Details'!$A$1:$R$2344,14,0)</f>
        <v>tier - 2</v>
      </c>
      <c r="O2028" s="27" t="str">
        <f>VLOOKUP(A2028,'Hospitalisation Details'!$A$1:$R$2344,15,0)</f>
        <v>tier - 2</v>
      </c>
      <c r="P2028" s="27" t="str">
        <f>VLOOKUP(A2028,'Hospitalisation Details'!$A$1:$R$2344,16,0)</f>
        <v>R1011</v>
      </c>
      <c r="Q2028" s="38">
        <f>VLOOKUP(A2028,'Hospitalisation Details'!$A$1:$R$2344,18,0)</f>
        <v>20.008865710560627</v>
      </c>
    </row>
    <row r="2029" spans="1:17" x14ac:dyDescent="0.25">
      <c r="A2029" s="27" t="s">
        <v>4056</v>
      </c>
      <c r="B2029" s="27" t="str">
        <f>VLOOKUP(A2029,'Customer Name'!A2028:E4363,4,0)</f>
        <v>Chuck W. Jr.</v>
      </c>
      <c r="C2029" s="27">
        <f>VLOOKUP(A2029,Table7[#All],2,0)</f>
        <v>30</v>
      </c>
      <c r="D2029" s="27">
        <f>VLOOKUP(A2029,Table7[#All],3,0)</f>
        <v>4.33</v>
      </c>
      <c r="E2029" s="27" t="str">
        <f>VLOOKUP(A2029,Table7[#All],4,0)</f>
        <v>yes</v>
      </c>
      <c r="F2029" s="27" t="str">
        <f>VLOOKUP(A2029,Table7[#All],5,0)</f>
        <v>No</v>
      </c>
      <c r="G2029" s="27" t="str">
        <f>VLOOKUP(A2029,Table7[#All],6,0)</f>
        <v>No</v>
      </c>
      <c r="H2029" s="27">
        <f>VLOOKUP(A2029,'Medical Examination'!A2028:M4363,11,0)</f>
        <v>0</v>
      </c>
      <c r="I2029" s="27" t="str">
        <f>VLOOKUP(A2029,'Medical Examination'!A2028:M4363,10,0)</f>
        <v>No</v>
      </c>
      <c r="J2029" s="27" t="str">
        <f>VLOOKUP(A2029,'Medical Examination'!A2028:M4363,12,0)</f>
        <v>Obesity</v>
      </c>
      <c r="K2029" s="27" t="str">
        <f>VLOOKUP(A2029,'Medical Examination'!A2028:M4363,13,0)</f>
        <v>Normal</v>
      </c>
      <c r="L2029" s="27" t="str">
        <f>VLOOKUP(A2029,'Hospitalisation Details'!$A$1:$R$2344,17,0)</f>
        <v>13-Jun-1996</v>
      </c>
      <c r="M2029" s="28">
        <f>VLOOKUP(A2029,'Hospitalisation Details'!$A$1:$R$2344,6,0)</f>
        <v>2904.09</v>
      </c>
      <c r="N2029" s="27" t="str">
        <f>VLOOKUP(A2029,'Hospitalisation Details'!$A$1:$R$2344,14,0)</f>
        <v>tier - 2</v>
      </c>
      <c r="O2029" s="27" t="str">
        <f>VLOOKUP(A2029,'Hospitalisation Details'!$A$1:$R$2344,15,0)</f>
        <v>tier - 2</v>
      </c>
      <c r="P2029" s="27" t="str">
        <f>VLOOKUP(A2029,'Hospitalisation Details'!$A$1:$R$2344,16,0)</f>
        <v>R1011</v>
      </c>
      <c r="Q2029" s="38">
        <f>VLOOKUP(A2029,'Hospitalisation Details'!$A$1:$R$2344,18,0)</f>
        <v>26.984257357973991</v>
      </c>
    </row>
    <row r="2030" spans="1:17" x14ac:dyDescent="0.25">
      <c r="A2030" s="27" t="s">
        <v>4058</v>
      </c>
      <c r="B2030" s="27" t="str">
        <f>VLOOKUP(A2030,'Customer Name'!A2029:E4364,4,0)</f>
        <v>Daniel</v>
      </c>
      <c r="C2030" s="27">
        <f>VLOOKUP(A2030,Table7[#All],2,0)</f>
        <v>29.15</v>
      </c>
      <c r="D2030" s="27">
        <f>VLOOKUP(A2030,Table7[#All],3,0)</f>
        <v>4.91</v>
      </c>
      <c r="E2030" s="27" t="str">
        <f>VLOOKUP(A2030,Table7[#All],4,0)</f>
        <v>yes</v>
      </c>
      <c r="F2030" s="27" t="str">
        <f>VLOOKUP(A2030,Table7[#All],5,0)</f>
        <v>No</v>
      </c>
      <c r="G2030" s="27" t="str">
        <f>VLOOKUP(A2030,Table7[#All],6,0)</f>
        <v>No</v>
      </c>
      <c r="H2030" s="27">
        <f>VLOOKUP(A2030,'Medical Examination'!A2029:M4364,11,0)</f>
        <v>0</v>
      </c>
      <c r="I2030" s="27" t="str">
        <f>VLOOKUP(A2030,'Medical Examination'!A2029:M4364,10,0)</f>
        <v>No</v>
      </c>
      <c r="J2030" s="27" t="str">
        <f>VLOOKUP(A2030,'Medical Examination'!A2029:M4364,12,0)</f>
        <v>Overweight</v>
      </c>
      <c r="K2030" s="27" t="str">
        <f>VLOOKUP(A2030,'Medical Examination'!A2029:M4364,13,0)</f>
        <v>Normal</v>
      </c>
      <c r="L2030" s="27" t="str">
        <f>VLOOKUP(A2030,'Hospitalisation Details'!$A$1:$R$2344,17,0)</f>
        <v>24-Oct-1996</v>
      </c>
      <c r="M2030" s="28">
        <f>VLOOKUP(A2030,'Hospitalisation Details'!$A$1:$R$2344,6,0)</f>
        <v>2902.91</v>
      </c>
      <c r="N2030" s="27" t="str">
        <f>VLOOKUP(A2030,'Hospitalisation Details'!$A$1:$R$2344,14,0)</f>
        <v>tier - 2</v>
      </c>
      <c r="O2030" s="27" t="str">
        <f>VLOOKUP(A2030,'Hospitalisation Details'!$A$1:$R$2344,15,0)</f>
        <v>tier - 2</v>
      </c>
      <c r="P2030" s="27" t="str">
        <f>VLOOKUP(A2030,'Hospitalisation Details'!$A$1:$R$2344,16,0)</f>
        <v>R1013</v>
      </c>
      <c r="Q2030" s="38">
        <f>VLOOKUP(A2030,'Hospitalisation Details'!$A$1:$R$2344,18,0)</f>
        <v>26.62012320328542</v>
      </c>
    </row>
    <row r="2031" spans="1:17" x14ac:dyDescent="0.25">
      <c r="A2031" s="27" t="s">
        <v>4060</v>
      </c>
      <c r="B2031" s="27" t="str">
        <f>VLOOKUP(A2031,'Customer Name'!A2030:E4365,4,0)</f>
        <v>Amany</v>
      </c>
      <c r="C2031" s="27">
        <f>VLOOKUP(A2031,Table7[#All],2,0)</f>
        <v>34.865000000000002</v>
      </c>
      <c r="D2031" s="27">
        <f>VLOOKUP(A2031,Table7[#All],3,0)</f>
        <v>4.8</v>
      </c>
      <c r="E2031" s="27" t="str">
        <f>VLOOKUP(A2031,Table7[#All],4,0)</f>
        <v>No</v>
      </c>
      <c r="F2031" s="27" t="str">
        <f>VLOOKUP(A2031,Table7[#All],5,0)</f>
        <v>No</v>
      </c>
      <c r="G2031" s="27" t="str">
        <f>VLOOKUP(A2031,Table7[#All],6,0)</f>
        <v>No</v>
      </c>
      <c r="H2031" s="27">
        <f>VLOOKUP(A2031,'Medical Examination'!A2030:M4365,11,0)</f>
        <v>0</v>
      </c>
      <c r="I2031" s="27" t="str">
        <f>VLOOKUP(A2031,'Medical Examination'!A2030:M4365,10,0)</f>
        <v>No</v>
      </c>
      <c r="J2031" s="27" t="str">
        <f>VLOOKUP(A2031,'Medical Examination'!A2030:M4365,12,0)</f>
        <v>Obesity</v>
      </c>
      <c r="K2031" s="27" t="str">
        <f>VLOOKUP(A2031,'Medical Examination'!A2030:M4365,13,0)</f>
        <v>Normal</v>
      </c>
      <c r="L2031" s="27" t="str">
        <f>VLOOKUP(A2031,'Hospitalisation Details'!$A$1:$R$2344,17,0)</f>
        <v>1-Nov-1999</v>
      </c>
      <c r="M2031" s="28">
        <f>VLOOKUP(A2031,'Hospitalisation Details'!$A$1:$R$2344,6,0)</f>
        <v>2899.49</v>
      </c>
      <c r="N2031" s="27" t="str">
        <f>VLOOKUP(A2031,'Hospitalisation Details'!$A$1:$R$2344,14,0)</f>
        <v>tier - 2</v>
      </c>
      <c r="O2031" s="27" t="str">
        <f>VLOOKUP(A2031,'Hospitalisation Details'!$A$1:$R$2344,15,0)</f>
        <v>tier - 2</v>
      </c>
      <c r="P2031" s="27" t="str">
        <f>VLOOKUP(A2031,'Hospitalisation Details'!$A$1:$R$2344,16,0)</f>
        <v>R1024</v>
      </c>
      <c r="Q2031" s="38">
        <f>VLOOKUP(A2031,'Hospitalisation Details'!$A$1:$R$2344,18,0)</f>
        <v>23.600919943051142</v>
      </c>
    </row>
    <row r="2032" spans="1:17" x14ac:dyDescent="0.25">
      <c r="A2032" s="27" t="s">
        <v>4062</v>
      </c>
      <c r="B2032" s="27" t="str">
        <f>VLOOKUP(A2032,'Customer Name'!A2031:E4366,4,0)</f>
        <v>Kipling</v>
      </c>
      <c r="C2032" s="27">
        <f>VLOOKUP(A2032,Table7[#All],2,0)</f>
        <v>28.12</v>
      </c>
      <c r="D2032" s="27">
        <f>VLOOKUP(A2032,Table7[#All],3,0)</f>
        <v>5.55</v>
      </c>
      <c r="E2032" s="27" t="str">
        <f>VLOOKUP(A2032,Table7[#All],4,0)</f>
        <v>yes</v>
      </c>
      <c r="F2032" s="27" t="str">
        <f>VLOOKUP(A2032,Table7[#All],5,0)</f>
        <v>yes</v>
      </c>
      <c r="G2032" s="27" t="str">
        <f>VLOOKUP(A2032,Table7[#All],6,0)</f>
        <v>No</v>
      </c>
      <c r="H2032" s="27">
        <f>VLOOKUP(A2032,'Medical Examination'!A2031:M4366,11,0)</f>
        <v>2</v>
      </c>
      <c r="I2032" s="27" t="str">
        <f>VLOOKUP(A2032,'Medical Examination'!A2031:M4366,10,0)</f>
        <v>No</v>
      </c>
      <c r="J2032" s="27" t="str">
        <f>VLOOKUP(A2032,'Medical Examination'!A2031:M4366,12,0)</f>
        <v>Overweight</v>
      </c>
      <c r="K2032" s="27" t="str">
        <f>VLOOKUP(A2032,'Medical Examination'!A2031:M4366,13,0)</f>
        <v>Normal</v>
      </c>
      <c r="L2032" s="27" t="str">
        <f>VLOOKUP(A2032,'Hospitalisation Details'!$A$1:$R$2344,17,0)</f>
        <v>14-Jul-2000</v>
      </c>
      <c r="M2032" s="28">
        <f>VLOOKUP(A2032,'Hospitalisation Details'!$A$1:$R$2344,6,0)</f>
        <v>2897.46</v>
      </c>
      <c r="N2032" s="27" t="str">
        <f>VLOOKUP(A2032,'Hospitalisation Details'!$A$1:$R$2344,14,0)</f>
        <v>tier - 2</v>
      </c>
      <c r="O2032" s="27" t="str">
        <f>VLOOKUP(A2032,'Hospitalisation Details'!$A$1:$R$2344,15,0)</f>
        <v>tier - 1</v>
      </c>
      <c r="P2032" s="27" t="str">
        <f>VLOOKUP(A2032,'Hospitalisation Details'!$A$1:$R$2344,16,0)</f>
        <v>R1012</v>
      </c>
      <c r="Q2032" s="38">
        <f>VLOOKUP(A2032,'Hospitalisation Details'!$A$1:$R$2344,18,0)</f>
        <v>22.899383983572896</v>
      </c>
    </row>
    <row r="2033" spans="1:17" x14ac:dyDescent="0.25">
      <c r="A2033" s="27" t="s">
        <v>4064</v>
      </c>
      <c r="B2033" s="27" t="str">
        <f>VLOOKUP(A2033,'Customer Name'!A2032:E4367,4,0)</f>
        <v>Duncan</v>
      </c>
      <c r="C2033" s="27">
        <f>VLOOKUP(A2033,Table7[#All],2,0)</f>
        <v>29.45</v>
      </c>
      <c r="D2033" s="27">
        <f>VLOOKUP(A2033,Table7[#All],3,0)</f>
        <v>5.24</v>
      </c>
      <c r="E2033" s="27" t="str">
        <f>VLOOKUP(A2033,Table7[#All],4,0)</f>
        <v>yes</v>
      </c>
      <c r="F2033" s="27" t="str">
        <f>VLOOKUP(A2033,Table7[#All],5,0)</f>
        <v>No</v>
      </c>
      <c r="G2033" s="27" t="str">
        <f>VLOOKUP(A2033,Table7[#All],6,0)</f>
        <v>No</v>
      </c>
      <c r="H2033" s="27">
        <f>VLOOKUP(A2033,'Medical Examination'!A2032:M4367,11,0)</f>
        <v>0</v>
      </c>
      <c r="I2033" s="27" t="str">
        <f>VLOOKUP(A2033,'Medical Examination'!A2032:M4367,10,0)</f>
        <v>No</v>
      </c>
      <c r="J2033" s="27" t="str">
        <f>VLOOKUP(A2033,'Medical Examination'!A2032:M4367,12,0)</f>
        <v>Overweight</v>
      </c>
      <c r="K2033" s="27" t="str">
        <f>VLOOKUP(A2033,'Medical Examination'!A2032:M4367,13,0)</f>
        <v>Normal</v>
      </c>
      <c r="L2033" s="27" t="str">
        <f>VLOOKUP(A2033,'Hospitalisation Details'!$A$1:$R$2344,17,0)</f>
        <v>21-Jun-1996</v>
      </c>
      <c r="M2033" s="28">
        <f>VLOOKUP(A2033,'Hospitalisation Details'!$A$1:$R$2344,6,0)</f>
        <v>2897.32</v>
      </c>
      <c r="N2033" s="27" t="str">
        <f>VLOOKUP(A2033,'Hospitalisation Details'!$A$1:$R$2344,14,0)</f>
        <v>tier - 3</v>
      </c>
      <c r="O2033" s="27" t="str">
        <f>VLOOKUP(A2033,'Hospitalisation Details'!$A$1:$R$2344,15,0)</f>
        <v>tier - 3</v>
      </c>
      <c r="P2033" s="27" t="str">
        <f>VLOOKUP(A2033,'Hospitalisation Details'!$A$1:$R$2344,16,0)</f>
        <v>R1016</v>
      </c>
      <c r="Q2033" s="38">
        <f>VLOOKUP(A2033,'Hospitalisation Details'!$A$1:$R$2344,18,0)</f>
        <v>26.962354551676935</v>
      </c>
    </row>
    <row r="2034" spans="1:17" x14ac:dyDescent="0.25">
      <c r="A2034" s="27" t="s">
        <v>4066</v>
      </c>
      <c r="B2034" s="27" t="str">
        <f>VLOOKUP(A2034,'Customer Name'!A2033:E4368,4,0)</f>
        <v>Louis C.</v>
      </c>
      <c r="C2034" s="27">
        <f>VLOOKUP(A2034,Table7[#All],2,0)</f>
        <v>27.94</v>
      </c>
      <c r="D2034" s="27">
        <f>VLOOKUP(A2034,Table7[#All],3,0)</f>
        <v>6.08</v>
      </c>
      <c r="E2034" s="27" t="str">
        <f>VLOOKUP(A2034,Table7[#All],4,0)</f>
        <v>No</v>
      </c>
      <c r="F2034" s="27" t="str">
        <f>VLOOKUP(A2034,Table7[#All],5,0)</f>
        <v>No</v>
      </c>
      <c r="G2034" s="27" t="str">
        <f>VLOOKUP(A2034,Table7[#All],6,0)</f>
        <v>Yes</v>
      </c>
      <c r="H2034" s="27">
        <f>VLOOKUP(A2034,'Medical Examination'!A2033:M4368,11,0)</f>
        <v>1</v>
      </c>
      <c r="I2034" s="27" t="str">
        <f>VLOOKUP(A2034,'Medical Examination'!A2033:M4368,10,0)</f>
        <v>No</v>
      </c>
      <c r="J2034" s="27" t="str">
        <f>VLOOKUP(A2034,'Medical Examination'!A2033:M4368,12,0)</f>
        <v>Overweight</v>
      </c>
      <c r="K2034" s="27" t="str">
        <f>VLOOKUP(A2034,'Medical Examination'!A2033:M4368,13,0)</f>
        <v>Prediabetes</v>
      </c>
      <c r="L2034" s="27" t="str">
        <f>VLOOKUP(A2034,'Hospitalisation Details'!$A$1:$R$2344,17,0)</f>
        <v>12-Aug-1993</v>
      </c>
      <c r="M2034" s="28">
        <f>VLOOKUP(A2034,'Hospitalisation Details'!$A$1:$R$2344,6,0)</f>
        <v>2867.12</v>
      </c>
      <c r="N2034" s="27" t="str">
        <f>VLOOKUP(A2034,'Hospitalisation Details'!$A$1:$R$2344,14,0)</f>
        <v>tier - 1</v>
      </c>
      <c r="O2034" s="27" t="str">
        <f>VLOOKUP(A2034,'Hospitalisation Details'!$A$1:$R$2344,15,0)</f>
        <v>tier - 3</v>
      </c>
      <c r="P2034" s="27" t="str">
        <f>VLOOKUP(A2034,'Hospitalisation Details'!$A$1:$R$2344,16,0)</f>
        <v>R1013</v>
      </c>
      <c r="Q2034" s="38">
        <f>VLOOKUP(A2034,'Hospitalisation Details'!$A$1:$R$2344,18,0)</f>
        <v>29.822646175587352</v>
      </c>
    </row>
    <row r="2035" spans="1:17" x14ac:dyDescent="0.25">
      <c r="A2035" s="27" t="s">
        <v>4068</v>
      </c>
      <c r="B2035" s="27" t="str">
        <f>VLOOKUP(A2035,'Customer Name'!A2034:E4369,4,0)</f>
        <v>Daniel J</v>
      </c>
      <c r="C2035" s="27">
        <f>VLOOKUP(A2035,Table7[#All],2,0)</f>
        <v>27.2</v>
      </c>
      <c r="D2035" s="27">
        <f>VLOOKUP(A2035,Table7[#All],3,0)</f>
        <v>5.83</v>
      </c>
      <c r="E2035" s="27" t="str">
        <f>VLOOKUP(A2035,Table7[#All],4,0)</f>
        <v>No</v>
      </c>
      <c r="F2035" s="27" t="str">
        <f>VLOOKUP(A2035,Table7[#All],5,0)</f>
        <v>No</v>
      </c>
      <c r="G2035" s="27" t="str">
        <f>VLOOKUP(A2035,Table7[#All],6,0)</f>
        <v>Yes</v>
      </c>
      <c r="H2035" s="27">
        <f>VLOOKUP(A2035,'Medical Examination'!A2034:M4369,11,0)</f>
        <v>1</v>
      </c>
      <c r="I2035" s="27" t="str">
        <f>VLOOKUP(A2035,'Medical Examination'!A2034:M4369,10,0)</f>
        <v>No</v>
      </c>
      <c r="J2035" s="27" t="str">
        <f>VLOOKUP(A2035,'Medical Examination'!A2034:M4369,12,0)</f>
        <v>Overweight</v>
      </c>
      <c r="K2035" s="27" t="str">
        <f>VLOOKUP(A2035,'Medical Examination'!A2034:M4369,13,0)</f>
        <v>Prediabetes</v>
      </c>
      <c r="L2035" s="27" t="str">
        <f>VLOOKUP(A2035,'Hospitalisation Details'!$A$1:$R$2344,17,0)</f>
        <v>1-Nov-1993</v>
      </c>
      <c r="M2035" s="28">
        <f>VLOOKUP(A2035,'Hospitalisation Details'!$A$1:$R$2344,6,0)</f>
        <v>2866.09</v>
      </c>
      <c r="N2035" s="27" t="str">
        <f>VLOOKUP(A2035,'Hospitalisation Details'!$A$1:$R$2344,14,0)</f>
        <v>tier - 3</v>
      </c>
      <c r="O2035" s="27" t="str">
        <f>VLOOKUP(A2035,'Hospitalisation Details'!$A$1:$R$2344,15,0)</f>
        <v>tier - 3</v>
      </c>
      <c r="P2035" s="27" t="str">
        <f>VLOOKUP(A2035,'Hospitalisation Details'!$A$1:$R$2344,16,0)</f>
        <v>R1011</v>
      </c>
      <c r="Q2035" s="38">
        <f>VLOOKUP(A2035,'Hospitalisation Details'!$A$1:$R$2344,18,0)</f>
        <v>29.600865571453806</v>
      </c>
    </row>
    <row r="2036" spans="1:17" x14ac:dyDescent="0.25">
      <c r="A2036" s="27" t="s">
        <v>4070</v>
      </c>
      <c r="B2036" s="27" t="str">
        <f>VLOOKUP(A2036,'Customer Name'!A2035:E4370,4,0)</f>
        <v>Ildiko M.</v>
      </c>
      <c r="C2036" s="27">
        <f>VLOOKUP(A2036,Table7[#All],2,0)</f>
        <v>33.344999999999999</v>
      </c>
      <c r="D2036" s="27">
        <f>VLOOKUP(A2036,Table7[#All],3,0)</f>
        <v>4.29</v>
      </c>
      <c r="E2036" s="27" t="str">
        <f>VLOOKUP(A2036,Table7[#All],4,0)</f>
        <v>No</v>
      </c>
      <c r="F2036" s="27" t="str">
        <f>VLOOKUP(A2036,Table7[#All],5,0)</f>
        <v>No</v>
      </c>
      <c r="G2036" s="27" t="str">
        <f>VLOOKUP(A2036,Table7[#All],6,0)</f>
        <v>No</v>
      </c>
      <c r="H2036" s="27">
        <f>VLOOKUP(A2036,'Medical Examination'!A2035:M4370,11,0)</f>
        <v>1</v>
      </c>
      <c r="I2036" s="27" t="str">
        <f>VLOOKUP(A2036,'Medical Examination'!A2035:M4370,10,0)</f>
        <v>No</v>
      </c>
      <c r="J2036" s="27" t="str">
        <f>VLOOKUP(A2036,'Medical Examination'!A2035:M4370,12,0)</f>
        <v>Obesity</v>
      </c>
      <c r="K2036" s="27" t="str">
        <f>VLOOKUP(A2036,'Medical Examination'!A2035:M4370,13,0)</f>
        <v>Normal</v>
      </c>
      <c r="L2036" s="27" t="str">
        <f>VLOOKUP(A2036,'Hospitalisation Details'!$A$1:$R$2344,17,0)</f>
        <v>4-Sep-1998</v>
      </c>
      <c r="M2036" s="28">
        <f>VLOOKUP(A2036,'Hospitalisation Details'!$A$1:$R$2344,6,0)</f>
        <v>2855.44</v>
      </c>
      <c r="N2036" s="27" t="str">
        <f>VLOOKUP(A2036,'Hospitalisation Details'!$A$1:$R$2344,14,0)</f>
        <v>tier - 2</v>
      </c>
      <c r="O2036" s="27" t="str">
        <f>VLOOKUP(A2036,'Hospitalisation Details'!$A$1:$R$2344,15,0)</f>
        <v>tier - 3</v>
      </c>
      <c r="P2036" s="27" t="str">
        <f>VLOOKUP(A2036,'Hospitalisation Details'!$A$1:$R$2344,16,0)</f>
        <v>R1012</v>
      </c>
      <c r="Q2036" s="38">
        <f>VLOOKUP(A2036,'Hospitalisation Details'!$A$1:$R$2344,18,0)</f>
        <v>24.759688289806235</v>
      </c>
    </row>
    <row r="2037" spans="1:17" x14ac:dyDescent="0.25">
      <c r="A2037" s="27" t="s">
        <v>4072</v>
      </c>
      <c r="B2037" s="27" t="str">
        <f>VLOOKUP(A2037,'Customer Name'!A2036:E4371,4,0)</f>
        <v>Melinda E.</v>
      </c>
      <c r="C2037" s="27">
        <f>VLOOKUP(A2037,Table7[#All],2,0)</f>
        <v>29.925000000000001</v>
      </c>
      <c r="D2037" s="27">
        <f>VLOOKUP(A2037,Table7[#All],3,0)</f>
        <v>5.3</v>
      </c>
      <c r="E2037" s="27" t="str">
        <f>VLOOKUP(A2037,Table7[#All],4,0)</f>
        <v>No</v>
      </c>
      <c r="F2037" s="27" t="str">
        <f>VLOOKUP(A2037,Table7[#All],5,0)</f>
        <v>No</v>
      </c>
      <c r="G2037" s="27" t="str">
        <f>VLOOKUP(A2037,Table7[#All],6,0)</f>
        <v>No</v>
      </c>
      <c r="H2037" s="27">
        <f>VLOOKUP(A2037,'Medical Examination'!A2036:M4371,11,0)</f>
        <v>1</v>
      </c>
      <c r="I2037" s="27" t="str">
        <f>VLOOKUP(A2037,'Medical Examination'!A2036:M4371,10,0)</f>
        <v>No</v>
      </c>
      <c r="J2037" s="27" t="str">
        <f>VLOOKUP(A2037,'Medical Examination'!A2036:M4371,12,0)</f>
        <v>Overweight</v>
      </c>
      <c r="K2037" s="27" t="str">
        <f>VLOOKUP(A2037,'Medical Examination'!A2036:M4371,13,0)</f>
        <v>Normal</v>
      </c>
      <c r="L2037" s="27" t="str">
        <f>VLOOKUP(A2037,'Hospitalisation Details'!$A$1:$R$2344,17,0)</f>
        <v>17-Jun-1998</v>
      </c>
      <c r="M2037" s="28">
        <f>VLOOKUP(A2037,'Hospitalisation Details'!$A$1:$R$2344,6,0)</f>
        <v>2850.68</v>
      </c>
      <c r="N2037" s="27" t="str">
        <f>VLOOKUP(A2037,'Hospitalisation Details'!$A$1:$R$2344,14,0)</f>
        <v>tier - 2</v>
      </c>
      <c r="O2037" s="27" t="str">
        <f>VLOOKUP(A2037,'Hospitalisation Details'!$A$1:$R$2344,15,0)</f>
        <v>tier - 3</v>
      </c>
      <c r="P2037" s="27" t="str">
        <f>VLOOKUP(A2037,'Hospitalisation Details'!$A$1:$R$2344,16,0)</f>
        <v>R1012</v>
      </c>
      <c r="Q2037" s="38">
        <f>VLOOKUP(A2037,'Hospitalisation Details'!$A$1:$R$2344,18,0)</f>
        <v>24.975989890480204</v>
      </c>
    </row>
    <row r="2038" spans="1:17" x14ac:dyDescent="0.25">
      <c r="A2038" s="27" t="s">
        <v>4074</v>
      </c>
      <c r="B2038" s="27" t="str">
        <f>VLOOKUP(A2038,'Customer Name'!A2037:E4372,4,0)</f>
        <v>Ashley M</v>
      </c>
      <c r="C2038" s="27">
        <f>VLOOKUP(A2038,Table7[#All],2,0)</f>
        <v>24.225000000000001</v>
      </c>
      <c r="D2038" s="27">
        <f>VLOOKUP(A2038,Table7[#All],3,0)</f>
        <v>4.42</v>
      </c>
      <c r="E2038" s="27" t="str">
        <f>VLOOKUP(A2038,Table7[#All],4,0)</f>
        <v>No</v>
      </c>
      <c r="F2038" s="27" t="str">
        <f>VLOOKUP(A2038,Table7[#All],5,0)</f>
        <v>No</v>
      </c>
      <c r="G2038" s="27" t="str">
        <f>VLOOKUP(A2038,Table7[#All],6,0)</f>
        <v>No</v>
      </c>
      <c r="H2038" s="27">
        <f>VLOOKUP(A2038,'Medical Examination'!A2037:M4372,11,0)</f>
        <v>1</v>
      </c>
      <c r="I2038" s="27" t="str">
        <f>VLOOKUP(A2038,'Medical Examination'!A2037:M4372,10,0)</f>
        <v>No</v>
      </c>
      <c r="J2038" s="27" t="str">
        <f>VLOOKUP(A2038,'Medical Examination'!A2037:M4372,12,0)</f>
        <v>Normal Weight</v>
      </c>
      <c r="K2038" s="27" t="str">
        <f>VLOOKUP(A2038,'Medical Examination'!A2037:M4372,13,0)</f>
        <v>Normal</v>
      </c>
      <c r="L2038" s="27" t="str">
        <f>VLOOKUP(A2038,'Hospitalisation Details'!$A$1:$R$2344,17,0)</f>
        <v>15-Nov-1998</v>
      </c>
      <c r="M2038" s="28">
        <f>VLOOKUP(A2038,'Hospitalisation Details'!$A$1:$R$2344,6,0)</f>
        <v>2842.76</v>
      </c>
      <c r="N2038" s="27" t="str">
        <f>VLOOKUP(A2038,'Hospitalisation Details'!$A$1:$R$2344,14,0)</f>
        <v>tier - 2</v>
      </c>
      <c r="O2038" s="27" t="str">
        <f>VLOOKUP(A2038,'Hospitalisation Details'!$A$1:$R$2344,15,0)</f>
        <v>tier - 3</v>
      </c>
      <c r="P2038" s="27" t="str">
        <f>VLOOKUP(A2038,'Hospitalisation Details'!$A$1:$R$2344,16,0)</f>
        <v>R1012</v>
      </c>
      <c r="Q2038" s="38">
        <f>VLOOKUP(A2038,'Hospitalisation Details'!$A$1:$R$2344,18,0)</f>
        <v>24.562552653748948</v>
      </c>
    </row>
    <row r="2039" spans="1:17" x14ac:dyDescent="0.25">
      <c r="A2039" s="27" t="s">
        <v>4076</v>
      </c>
      <c r="B2039" s="27" t="str">
        <f>VLOOKUP(A2039,'Customer Name'!A2038:E4373,4,0)</f>
        <v>Stephanie</v>
      </c>
      <c r="C2039" s="27">
        <f>VLOOKUP(A2039,Table7[#All],2,0)</f>
        <v>29.68</v>
      </c>
      <c r="D2039" s="27">
        <f>VLOOKUP(A2039,Table7[#All],3,0)</f>
        <v>5.68</v>
      </c>
      <c r="E2039" s="27" t="str">
        <f>VLOOKUP(A2039,Table7[#All],4,0)</f>
        <v>No</v>
      </c>
      <c r="F2039" s="27" t="str">
        <f>VLOOKUP(A2039,Table7[#All],5,0)</f>
        <v>yes</v>
      </c>
      <c r="G2039" s="27" t="str">
        <f>VLOOKUP(A2039,Table7[#All],6,0)</f>
        <v>No</v>
      </c>
      <c r="H2039" s="27">
        <f>VLOOKUP(A2039,'Medical Examination'!A2038:M4373,11,0)</f>
        <v>1</v>
      </c>
      <c r="I2039" s="27" t="str">
        <f>VLOOKUP(A2039,'Medical Examination'!A2038:M4373,10,0)</f>
        <v>No</v>
      </c>
      <c r="J2039" s="27" t="str">
        <f>VLOOKUP(A2039,'Medical Examination'!A2038:M4373,12,0)</f>
        <v>Overweight</v>
      </c>
      <c r="K2039" s="27" t="str">
        <f>VLOOKUP(A2039,'Medical Examination'!A2038:M4373,13,0)</f>
        <v>Normal</v>
      </c>
      <c r="L2039" s="27" t="str">
        <f>VLOOKUP(A2039,'Hospitalisation Details'!$A$1:$R$2344,17,0)</f>
        <v>1-Oct-2000</v>
      </c>
      <c r="M2039" s="28">
        <f>VLOOKUP(A2039,'Hospitalisation Details'!$A$1:$R$2344,6,0)</f>
        <v>2819.51</v>
      </c>
      <c r="N2039" s="27" t="str">
        <f>VLOOKUP(A2039,'Hospitalisation Details'!$A$1:$R$2344,14,0)</f>
        <v>tier - 2</v>
      </c>
      <c r="O2039" s="27" t="str">
        <f>VLOOKUP(A2039,'Hospitalisation Details'!$A$1:$R$2344,15,0)</f>
        <v>tier - 3</v>
      </c>
      <c r="P2039" s="27" t="str">
        <f>VLOOKUP(A2039,'Hospitalisation Details'!$A$1:$R$2344,16,0)</f>
        <v>R1011</v>
      </c>
      <c r="Q2039" s="38">
        <f>VLOOKUP(A2039,'Hospitalisation Details'!$A$1:$R$2344,18,0)</f>
        <v>22.683093771389458</v>
      </c>
    </row>
    <row r="2040" spans="1:17" x14ac:dyDescent="0.25">
      <c r="A2040" s="27" t="s">
        <v>4078</v>
      </c>
      <c r="B2040" s="27" t="str">
        <f>VLOOKUP(A2040,'Customer Name'!A2039:E4374,4,0)</f>
        <v>Sean P.</v>
      </c>
      <c r="C2040" s="27">
        <f>VLOOKUP(A2040,Table7[#All],2,0)</f>
        <v>20.614999999999998</v>
      </c>
      <c r="D2040" s="27">
        <f>VLOOKUP(A2040,Table7[#All],3,0)</f>
        <v>6.05</v>
      </c>
      <c r="E2040" s="27" t="str">
        <f>VLOOKUP(A2040,Table7[#All],4,0)</f>
        <v>No</v>
      </c>
      <c r="F2040" s="27" t="str">
        <f>VLOOKUP(A2040,Table7[#All],5,0)</f>
        <v>No</v>
      </c>
      <c r="G2040" s="27" t="str">
        <f>VLOOKUP(A2040,Table7[#All],6,0)</f>
        <v>Yes</v>
      </c>
      <c r="H2040" s="27">
        <f>VLOOKUP(A2040,'Medical Examination'!A2039:M4374,11,0)</f>
        <v>1</v>
      </c>
      <c r="I2040" s="27" t="str">
        <f>VLOOKUP(A2040,'Medical Examination'!A2039:M4374,10,0)</f>
        <v>No</v>
      </c>
      <c r="J2040" s="27" t="str">
        <f>VLOOKUP(A2040,'Medical Examination'!A2039:M4374,12,0)</f>
        <v>Normal Weight</v>
      </c>
      <c r="K2040" s="27" t="str">
        <f>VLOOKUP(A2040,'Medical Examination'!A2039:M4374,13,0)</f>
        <v>Prediabetes</v>
      </c>
      <c r="L2040" s="27" t="str">
        <f>VLOOKUP(A2040,'Hospitalisation Details'!$A$1:$R$2344,17,0)</f>
        <v>23-Sep-2003</v>
      </c>
      <c r="M2040" s="28">
        <f>VLOOKUP(A2040,'Hospitalisation Details'!$A$1:$R$2344,6,0)</f>
        <v>2803.7</v>
      </c>
      <c r="N2040" s="27" t="str">
        <f>VLOOKUP(A2040,'Hospitalisation Details'!$A$1:$R$2344,14,0)</f>
        <v>tier - 2</v>
      </c>
      <c r="O2040" s="27" t="str">
        <f>VLOOKUP(A2040,'Hospitalisation Details'!$A$1:$R$2344,15,0)</f>
        <v>tier - 1</v>
      </c>
      <c r="P2040" s="27" t="str">
        <f>VLOOKUP(A2040,'Hospitalisation Details'!$A$1:$R$2344,16,0)</f>
        <v>R1012</v>
      </c>
      <c r="Q2040" s="38">
        <f>VLOOKUP(A2040,'Hospitalisation Details'!$A$1:$R$2344,18,0)</f>
        <v>19.707692307692309</v>
      </c>
    </row>
    <row r="2041" spans="1:17" x14ac:dyDescent="0.25">
      <c r="A2041" s="27" t="s">
        <v>4080</v>
      </c>
      <c r="B2041" s="27" t="str">
        <f>VLOOKUP(A2041,'Customer Name'!A2040:E4375,4,0)</f>
        <v>Emily G</v>
      </c>
      <c r="C2041" s="27">
        <f>VLOOKUP(A2041,Table7[#All],2,0)</f>
        <v>32.119999999999997</v>
      </c>
      <c r="D2041" s="27">
        <f>VLOOKUP(A2041,Table7[#All],3,0)</f>
        <v>5.33</v>
      </c>
      <c r="E2041" s="27" t="str">
        <f>VLOOKUP(A2041,Table7[#All],4,0)</f>
        <v>No</v>
      </c>
      <c r="F2041" s="27" t="str">
        <f>VLOOKUP(A2041,Table7[#All],5,0)</f>
        <v>yes</v>
      </c>
      <c r="G2041" s="27" t="str">
        <f>VLOOKUP(A2041,Table7[#All],6,0)</f>
        <v>No</v>
      </c>
      <c r="H2041" s="27">
        <f>VLOOKUP(A2041,'Medical Examination'!A2040:M4375,11,0)</f>
        <v>1</v>
      </c>
      <c r="I2041" s="27" t="str">
        <f>VLOOKUP(A2041,'Medical Examination'!A2040:M4375,10,0)</f>
        <v>No</v>
      </c>
      <c r="J2041" s="27" t="str">
        <f>VLOOKUP(A2041,'Medical Examination'!A2040:M4375,12,0)</f>
        <v>Obesity</v>
      </c>
      <c r="K2041" s="27" t="str">
        <f>VLOOKUP(A2041,'Medical Examination'!A2040:M4375,13,0)</f>
        <v>Normal</v>
      </c>
      <c r="L2041" s="27" t="str">
        <f>VLOOKUP(A2041,'Hospitalisation Details'!$A$1:$R$2344,17,0)</f>
        <v>4-Aug-2004</v>
      </c>
      <c r="M2041" s="28">
        <f>VLOOKUP(A2041,'Hospitalisation Details'!$A$1:$R$2344,6,0)</f>
        <v>2801.26</v>
      </c>
      <c r="N2041" s="27" t="str">
        <f>VLOOKUP(A2041,'Hospitalisation Details'!$A$1:$R$2344,14,0)</f>
        <v>tier - 2</v>
      </c>
      <c r="O2041" s="27" t="str">
        <f>VLOOKUP(A2041,'Hospitalisation Details'!$A$1:$R$2344,15,0)</f>
        <v>tier - 3</v>
      </c>
      <c r="P2041" s="27" t="str">
        <f>VLOOKUP(A2041,'Hospitalisation Details'!$A$1:$R$2344,16,0)</f>
        <v>R1013</v>
      </c>
      <c r="Q2041" s="38">
        <f>VLOOKUP(A2041,'Hospitalisation Details'!$A$1:$R$2344,18,0)</f>
        <v>18.84188911704312</v>
      </c>
    </row>
    <row r="2042" spans="1:17" x14ac:dyDescent="0.25">
      <c r="A2042" s="27" t="s">
        <v>4082</v>
      </c>
      <c r="B2042" s="27" t="str">
        <f>VLOOKUP(A2042,'Customer Name'!A2041:E4376,4,0)</f>
        <v>Malcolm</v>
      </c>
      <c r="C2042" s="27">
        <f>VLOOKUP(A2042,Table7[#All],2,0)</f>
        <v>27.36</v>
      </c>
      <c r="D2042" s="27">
        <f>VLOOKUP(A2042,Table7[#All],3,0)</f>
        <v>6.22</v>
      </c>
      <c r="E2042" s="27" t="str">
        <f>VLOOKUP(A2042,Table7[#All],4,0)</f>
        <v>No</v>
      </c>
      <c r="F2042" s="27" t="str">
        <f>VLOOKUP(A2042,Table7[#All],5,0)</f>
        <v>No</v>
      </c>
      <c r="G2042" s="27" t="str">
        <f>VLOOKUP(A2042,Table7[#All],6,0)</f>
        <v>No</v>
      </c>
      <c r="H2042" s="27">
        <f>VLOOKUP(A2042,'Medical Examination'!A2041:M4376,11,0)</f>
        <v>0</v>
      </c>
      <c r="I2042" s="27" t="str">
        <f>VLOOKUP(A2042,'Medical Examination'!A2041:M4376,10,0)</f>
        <v>No</v>
      </c>
      <c r="J2042" s="27" t="str">
        <f>VLOOKUP(A2042,'Medical Examination'!A2041:M4376,12,0)</f>
        <v>Overweight</v>
      </c>
      <c r="K2042" s="27" t="str">
        <f>VLOOKUP(A2042,'Medical Examination'!A2041:M4376,13,0)</f>
        <v>Prediabetes</v>
      </c>
      <c r="L2042" s="27" t="str">
        <f>VLOOKUP(A2042,'Hospitalisation Details'!$A$1:$R$2344,17,0)</f>
        <v>24-Dec-1999</v>
      </c>
      <c r="M2042" s="28">
        <f>VLOOKUP(A2042,'Hospitalisation Details'!$A$1:$R$2344,6,0)</f>
        <v>2789.06</v>
      </c>
      <c r="N2042" s="27" t="str">
        <f>VLOOKUP(A2042,'Hospitalisation Details'!$A$1:$R$2344,14,0)</f>
        <v>tier - 2</v>
      </c>
      <c r="O2042" s="27" t="str">
        <f>VLOOKUP(A2042,'Hospitalisation Details'!$A$1:$R$2344,15,0)</f>
        <v>tier - 3</v>
      </c>
      <c r="P2042" s="27" t="str">
        <f>VLOOKUP(A2042,'Hospitalisation Details'!$A$1:$R$2344,16,0)</f>
        <v>R1012</v>
      </c>
      <c r="Q2042" s="38">
        <f>VLOOKUP(A2042,'Hospitalisation Details'!$A$1:$R$2344,18,0)</f>
        <v>23.455809878436096</v>
      </c>
    </row>
    <row r="2043" spans="1:17" x14ac:dyDescent="0.25">
      <c r="A2043" s="27" t="s">
        <v>4084</v>
      </c>
      <c r="B2043" s="27" t="str">
        <f>VLOOKUP(A2043,'Customer Name'!A2042:E4377,4,0)</f>
        <v>Danilo</v>
      </c>
      <c r="C2043" s="27">
        <f>VLOOKUP(A2043,Table7[#All],2,0)</f>
        <v>17.385000000000002</v>
      </c>
      <c r="D2043" s="27">
        <f>VLOOKUP(A2043,Table7[#All],3,0)</f>
        <v>5.84</v>
      </c>
      <c r="E2043" s="27" t="str">
        <f>VLOOKUP(A2043,Table7[#All],4,0)</f>
        <v>No</v>
      </c>
      <c r="F2043" s="27" t="str">
        <f>VLOOKUP(A2043,Table7[#All],5,0)</f>
        <v>No</v>
      </c>
      <c r="G2043" s="27" t="str">
        <f>VLOOKUP(A2043,Table7[#All],6,0)</f>
        <v>No</v>
      </c>
      <c r="H2043" s="27">
        <f>VLOOKUP(A2043,'Medical Examination'!A2042:M4377,11,0)</f>
        <v>0</v>
      </c>
      <c r="I2043" s="27" t="str">
        <f>VLOOKUP(A2043,'Medical Examination'!A2042:M4377,10,0)</f>
        <v>No</v>
      </c>
      <c r="J2043" s="27" t="str">
        <f>VLOOKUP(A2043,'Medical Examination'!A2042:M4377,12,0)</f>
        <v>Underweight</v>
      </c>
      <c r="K2043" s="27" t="str">
        <f>VLOOKUP(A2043,'Medical Examination'!A2042:M4377,13,0)</f>
        <v>Prediabetes</v>
      </c>
      <c r="L2043" s="27" t="str">
        <f>VLOOKUP(A2043,'Hospitalisation Details'!$A$1:$R$2344,17,0)</f>
        <v>29-Aug-1999</v>
      </c>
      <c r="M2043" s="28">
        <f>VLOOKUP(A2043,'Hospitalisation Details'!$A$1:$R$2344,6,0)</f>
        <v>2775.19</v>
      </c>
      <c r="N2043" s="27" t="str">
        <f>VLOOKUP(A2043,'Hospitalisation Details'!$A$1:$R$2344,14,0)</f>
        <v>tier - 2</v>
      </c>
      <c r="O2043" s="27" t="str">
        <f>VLOOKUP(A2043,'Hospitalisation Details'!$A$1:$R$2344,15,0)</f>
        <v>tier - 1</v>
      </c>
      <c r="P2043" s="27" t="str">
        <f>VLOOKUP(A2043,'Hospitalisation Details'!$A$1:$R$2344,16,0)</f>
        <v>R1012</v>
      </c>
      <c r="Q2043" s="38">
        <f>VLOOKUP(A2043,'Hospitalisation Details'!$A$1:$R$2344,18,0)</f>
        <v>23.776147190888182</v>
      </c>
    </row>
    <row r="2044" spans="1:17" x14ac:dyDescent="0.25">
      <c r="A2044" s="27" t="s">
        <v>4086</v>
      </c>
      <c r="B2044" s="27" t="str">
        <f>VLOOKUP(A2044,'Customer Name'!A2043:E4378,4,0)</f>
        <v>Mikko</v>
      </c>
      <c r="C2044" s="27">
        <f>VLOOKUP(A2044,Table7[#All],2,0)</f>
        <v>30.13</v>
      </c>
      <c r="D2044" s="27">
        <f>VLOOKUP(A2044,Table7[#All],3,0)</f>
        <v>5.71</v>
      </c>
      <c r="E2044" s="27" t="str">
        <f>VLOOKUP(A2044,Table7[#All],4,0)</f>
        <v>No</v>
      </c>
      <c r="F2044" s="27" t="str">
        <f>VLOOKUP(A2044,Table7[#All],5,0)</f>
        <v>yes</v>
      </c>
      <c r="G2044" s="27" t="str">
        <f>VLOOKUP(A2044,Table7[#All],6,0)</f>
        <v>No</v>
      </c>
      <c r="H2044" s="27">
        <f>VLOOKUP(A2044,'Medical Examination'!A2043:M4378,11,0)</f>
        <v>1</v>
      </c>
      <c r="I2044" s="27" t="str">
        <f>VLOOKUP(A2044,'Medical Examination'!A2043:M4378,10,0)</f>
        <v>No</v>
      </c>
      <c r="J2044" s="27" t="str">
        <f>VLOOKUP(A2044,'Medical Examination'!A2043:M4378,12,0)</f>
        <v>Obesity</v>
      </c>
      <c r="K2044" s="27" t="str">
        <f>VLOOKUP(A2044,'Medical Examination'!A2043:M4378,13,0)</f>
        <v>Prediabetes</v>
      </c>
      <c r="L2044" s="27" t="str">
        <f>VLOOKUP(A2044,'Hospitalisation Details'!$A$1:$R$2344,17,0)</f>
        <v>14-Nov-2004</v>
      </c>
      <c r="M2044" s="28">
        <f>VLOOKUP(A2044,'Hospitalisation Details'!$A$1:$R$2344,6,0)</f>
        <v>2773.46</v>
      </c>
      <c r="N2044" s="27" t="str">
        <f>VLOOKUP(A2044,'Hospitalisation Details'!$A$1:$R$2344,14,0)</f>
        <v>tier - 2</v>
      </c>
      <c r="O2044" s="27" t="str">
        <f>VLOOKUP(A2044,'Hospitalisation Details'!$A$1:$R$2344,15,0)</f>
        <v>tier - 1</v>
      </c>
      <c r="P2044" s="27" t="str">
        <f>VLOOKUP(A2044,'Hospitalisation Details'!$A$1:$R$2344,16,0)</f>
        <v>R1021</v>
      </c>
      <c r="Q2044" s="38">
        <f>VLOOKUP(A2044,'Hospitalisation Details'!$A$1:$R$2344,18,0)</f>
        <v>18.562628336755647</v>
      </c>
    </row>
    <row r="2045" spans="1:17" x14ac:dyDescent="0.25">
      <c r="A2045" s="27" t="s">
        <v>4088</v>
      </c>
      <c r="B2045" s="27" t="str">
        <f>VLOOKUP(A2045,'Customer Name'!A2044:E4379,4,0)</f>
        <v>Paula C.</v>
      </c>
      <c r="C2045" s="27">
        <f>VLOOKUP(A2045,Table7[#All],2,0)</f>
        <v>25.44</v>
      </c>
      <c r="D2045" s="27">
        <f>VLOOKUP(A2045,Table7[#All],3,0)</f>
        <v>6.04</v>
      </c>
      <c r="E2045" s="27" t="str">
        <f>VLOOKUP(A2045,Table7[#All],4,0)</f>
        <v>yes</v>
      </c>
      <c r="F2045" s="27" t="str">
        <f>VLOOKUP(A2045,Table7[#All],5,0)</f>
        <v>No</v>
      </c>
      <c r="G2045" s="27" t="str">
        <f>VLOOKUP(A2045,Table7[#All],6,0)</f>
        <v>Yes</v>
      </c>
      <c r="H2045" s="27">
        <f>VLOOKUP(A2045,'Medical Examination'!A2044:M4379,11,0)</f>
        <v>1</v>
      </c>
      <c r="I2045" s="27" t="str">
        <f>VLOOKUP(A2045,'Medical Examination'!A2044:M4379,10,0)</f>
        <v>No</v>
      </c>
      <c r="J2045" s="27" t="str">
        <f>VLOOKUP(A2045,'Medical Examination'!A2044:M4379,12,0)</f>
        <v>Overweight</v>
      </c>
      <c r="K2045" s="27" t="str">
        <f>VLOOKUP(A2045,'Medical Examination'!A2044:M4379,13,0)</f>
        <v>Prediabetes</v>
      </c>
      <c r="L2045" s="27" t="str">
        <f>VLOOKUP(A2045,'Hospitalisation Details'!$A$1:$R$2344,17,0)</f>
        <v>10-Aug-1997</v>
      </c>
      <c r="M2045" s="28">
        <f>VLOOKUP(A2045,'Hospitalisation Details'!$A$1:$R$2344,6,0)</f>
        <v>2758.99</v>
      </c>
      <c r="N2045" s="27" t="str">
        <f>VLOOKUP(A2045,'Hospitalisation Details'!$A$1:$R$2344,14,0)</f>
        <v>tier - 2</v>
      </c>
      <c r="O2045" s="27" t="str">
        <f>VLOOKUP(A2045,'Hospitalisation Details'!$A$1:$R$2344,15,0)</f>
        <v>tier - 1</v>
      </c>
      <c r="P2045" s="27" t="str">
        <f>VLOOKUP(A2045,'Hospitalisation Details'!$A$1:$R$2344,16,0)</f>
        <v>R1012</v>
      </c>
      <c r="Q2045" s="38">
        <f>VLOOKUP(A2045,'Hospitalisation Details'!$A$1:$R$2344,18,0)</f>
        <v>25.828110739275935</v>
      </c>
    </row>
    <row r="2046" spans="1:17" x14ac:dyDescent="0.25">
      <c r="A2046" s="27" t="s">
        <v>4090</v>
      </c>
      <c r="B2046" s="27" t="str">
        <f>VLOOKUP(A2046,'Customer Name'!A2045:E4380,4,0)</f>
        <v>Kirsten N.</v>
      </c>
      <c r="C2046" s="27">
        <f>VLOOKUP(A2046,Table7[#All],2,0)</f>
        <v>39.805</v>
      </c>
      <c r="D2046" s="27">
        <f>VLOOKUP(A2046,Table7[#All],3,0)</f>
        <v>4.38</v>
      </c>
      <c r="E2046" s="27" t="str">
        <f>VLOOKUP(A2046,Table7[#All],4,0)</f>
        <v>No</v>
      </c>
      <c r="F2046" s="27" t="str">
        <f>VLOOKUP(A2046,Table7[#All],5,0)</f>
        <v>yes</v>
      </c>
      <c r="G2046" s="27" t="str">
        <f>VLOOKUP(A2046,Table7[#All],6,0)</f>
        <v>No</v>
      </c>
      <c r="H2046" s="27">
        <f>VLOOKUP(A2046,'Medical Examination'!A2045:M4380,11,0)</f>
        <v>1</v>
      </c>
      <c r="I2046" s="27" t="str">
        <f>VLOOKUP(A2046,'Medical Examination'!A2045:M4380,10,0)</f>
        <v>No</v>
      </c>
      <c r="J2046" s="27" t="str">
        <f>VLOOKUP(A2046,'Medical Examination'!A2045:M4380,12,0)</f>
        <v>Obesity</v>
      </c>
      <c r="K2046" s="27" t="str">
        <f>VLOOKUP(A2046,'Medical Examination'!A2045:M4380,13,0)</f>
        <v>Normal</v>
      </c>
      <c r="L2046" s="27" t="str">
        <f>VLOOKUP(A2046,'Hospitalisation Details'!$A$1:$R$2344,17,0)</f>
        <v>11-Oct-2000</v>
      </c>
      <c r="M2046" s="28">
        <f>VLOOKUP(A2046,'Hospitalisation Details'!$A$1:$R$2344,6,0)</f>
        <v>2755.02</v>
      </c>
      <c r="N2046" s="27" t="str">
        <f>VLOOKUP(A2046,'Hospitalisation Details'!$A$1:$R$2344,14,0)</f>
        <v>tier - 2</v>
      </c>
      <c r="O2046" s="27" t="str">
        <f>VLOOKUP(A2046,'Hospitalisation Details'!$A$1:$R$2344,15,0)</f>
        <v>tier - 1</v>
      </c>
      <c r="P2046" s="27" t="str">
        <f>VLOOKUP(A2046,'Hospitalisation Details'!$A$1:$R$2344,16,0)</f>
        <v>R1024</v>
      </c>
      <c r="Q2046" s="38">
        <f>VLOOKUP(A2046,'Hospitalisation Details'!$A$1:$R$2344,18,0)</f>
        <v>22.65571526351814</v>
      </c>
    </row>
    <row r="2047" spans="1:17" x14ac:dyDescent="0.25">
      <c r="A2047" s="27" t="s">
        <v>4092</v>
      </c>
      <c r="B2047" s="27" t="str">
        <f>VLOOKUP(A2047,'Customer Name'!A2046:E4381,4,0)</f>
        <v>Christy</v>
      </c>
      <c r="C2047" s="27">
        <f>VLOOKUP(A2047,Table7[#All],2,0)</f>
        <v>30.4</v>
      </c>
      <c r="D2047" s="27">
        <f>VLOOKUP(A2047,Table7[#All],3,0)</f>
        <v>5.56</v>
      </c>
      <c r="E2047" s="27" t="str">
        <f>VLOOKUP(A2047,Table7[#All],4,0)</f>
        <v>yes</v>
      </c>
      <c r="F2047" s="27" t="str">
        <f>VLOOKUP(A2047,Table7[#All],5,0)</f>
        <v>yes</v>
      </c>
      <c r="G2047" s="27" t="str">
        <f>VLOOKUP(A2047,Table7[#All],6,0)</f>
        <v>No</v>
      </c>
      <c r="H2047" s="27">
        <f>VLOOKUP(A2047,'Medical Examination'!A2046:M4381,11,0)</f>
        <v>1</v>
      </c>
      <c r="I2047" s="27" t="str">
        <f>VLOOKUP(A2047,'Medical Examination'!A2046:M4381,10,0)</f>
        <v>No</v>
      </c>
      <c r="J2047" s="27" t="str">
        <f>VLOOKUP(A2047,'Medical Examination'!A2046:M4381,12,0)</f>
        <v>Obesity</v>
      </c>
      <c r="K2047" s="27" t="str">
        <f>VLOOKUP(A2047,'Medical Examination'!A2046:M4381,13,0)</f>
        <v>Normal</v>
      </c>
      <c r="L2047" s="27" t="str">
        <f>VLOOKUP(A2047,'Hospitalisation Details'!$A$1:$R$2344,17,0)</f>
        <v>3-Oct-2000</v>
      </c>
      <c r="M2047" s="28">
        <f>VLOOKUP(A2047,'Hospitalisation Details'!$A$1:$R$2344,6,0)</f>
        <v>2741.95</v>
      </c>
      <c r="N2047" s="27" t="str">
        <f>VLOOKUP(A2047,'Hospitalisation Details'!$A$1:$R$2344,14,0)</f>
        <v>tier - 2</v>
      </c>
      <c r="O2047" s="27" t="str">
        <f>VLOOKUP(A2047,'Hospitalisation Details'!$A$1:$R$2344,15,0)</f>
        <v>tier - 3</v>
      </c>
      <c r="P2047" s="27" t="str">
        <f>VLOOKUP(A2047,'Hospitalisation Details'!$A$1:$R$2344,16,0)</f>
        <v>R1024</v>
      </c>
      <c r="Q2047" s="38">
        <f>VLOOKUP(A2047,'Hospitalisation Details'!$A$1:$R$2344,18,0)</f>
        <v>22.677618069815196</v>
      </c>
    </row>
    <row r="2048" spans="1:17" x14ac:dyDescent="0.25">
      <c r="A2048" s="27" t="s">
        <v>4094</v>
      </c>
      <c r="B2048" s="27" t="str">
        <f>VLOOKUP(A2048,'Customer Name'!A2047:E4382,4,0)</f>
        <v>Jennifer</v>
      </c>
      <c r="C2048" s="27">
        <f>VLOOKUP(A2048,Table7[#All],2,0)</f>
        <v>23.18</v>
      </c>
      <c r="D2048" s="27">
        <f>VLOOKUP(A2048,Table7[#All],3,0)</f>
        <v>4.24</v>
      </c>
      <c r="E2048" s="27" t="str">
        <f>VLOOKUP(A2048,Table7[#All],4,0)</f>
        <v>No</v>
      </c>
      <c r="F2048" s="27" t="str">
        <f>VLOOKUP(A2048,Table7[#All],5,0)</f>
        <v>yes</v>
      </c>
      <c r="G2048" s="27" t="str">
        <f>VLOOKUP(A2048,Table7[#All],6,0)</f>
        <v>No</v>
      </c>
      <c r="H2048" s="27">
        <f>VLOOKUP(A2048,'Medical Examination'!A2047:M4382,11,0)</f>
        <v>1</v>
      </c>
      <c r="I2048" s="27" t="str">
        <f>VLOOKUP(A2048,'Medical Examination'!A2047:M4382,10,0)</f>
        <v>No</v>
      </c>
      <c r="J2048" s="27" t="str">
        <f>VLOOKUP(A2048,'Medical Examination'!A2047:M4382,12,0)</f>
        <v>Normal Weight</v>
      </c>
      <c r="K2048" s="27" t="str">
        <f>VLOOKUP(A2048,'Medical Examination'!A2047:M4382,13,0)</f>
        <v>Normal</v>
      </c>
      <c r="L2048" s="27" t="str">
        <f>VLOOKUP(A2048,'Hospitalisation Details'!$A$1:$R$2344,17,0)</f>
        <v>17-Dec-2000</v>
      </c>
      <c r="M2048" s="28">
        <f>VLOOKUP(A2048,'Hospitalisation Details'!$A$1:$R$2344,6,0)</f>
        <v>2731.91</v>
      </c>
      <c r="N2048" s="27" t="str">
        <f>VLOOKUP(A2048,'Hospitalisation Details'!$A$1:$R$2344,14,0)</f>
        <v>tier - 2</v>
      </c>
      <c r="O2048" s="27" t="str">
        <f>VLOOKUP(A2048,'Hospitalisation Details'!$A$1:$R$2344,15,0)</f>
        <v>tier - 3</v>
      </c>
      <c r="P2048" s="27" t="str">
        <f>VLOOKUP(A2048,'Hospitalisation Details'!$A$1:$R$2344,16,0)</f>
        <v>R1024</v>
      </c>
      <c r="Q2048" s="38">
        <f>VLOOKUP(A2048,'Hospitalisation Details'!$A$1:$R$2344,18,0)</f>
        <v>22.472279260780287</v>
      </c>
    </row>
    <row r="2049" spans="1:17" x14ac:dyDescent="0.25">
      <c r="A2049" s="27" t="s">
        <v>4096</v>
      </c>
      <c r="B2049" s="27" t="str">
        <f>VLOOKUP(A2049,'Customer Name'!A2048:E4383,4,0)</f>
        <v>Jingjing</v>
      </c>
      <c r="C2049" s="27">
        <f>VLOOKUP(A2049,Table7[#All],2,0)</f>
        <v>39.615000000000002</v>
      </c>
      <c r="D2049" s="27">
        <f>VLOOKUP(A2049,Table7[#All],3,0)</f>
        <v>6.32</v>
      </c>
      <c r="E2049" s="27" t="str">
        <f>VLOOKUP(A2049,Table7[#All],4,0)</f>
        <v>No</v>
      </c>
      <c r="F2049" s="27" t="str">
        <f>VLOOKUP(A2049,Table7[#All],5,0)</f>
        <v>No</v>
      </c>
      <c r="G2049" s="27" t="str">
        <f>VLOOKUP(A2049,Table7[#All],6,0)</f>
        <v>Yes</v>
      </c>
      <c r="H2049" s="27">
        <f>VLOOKUP(A2049,'Medical Examination'!A2048:M4383,11,0)</f>
        <v>1</v>
      </c>
      <c r="I2049" s="27" t="str">
        <f>VLOOKUP(A2049,'Medical Examination'!A2048:M4383,10,0)</f>
        <v>No</v>
      </c>
      <c r="J2049" s="27" t="str">
        <f>VLOOKUP(A2049,'Medical Examination'!A2048:M4383,12,0)</f>
        <v>Obesity</v>
      </c>
      <c r="K2049" s="27" t="str">
        <f>VLOOKUP(A2049,'Medical Examination'!A2048:M4383,13,0)</f>
        <v>Prediabetes</v>
      </c>
      <c r="L2049" s="27" t="str">
        <f>VLOOKUP(A2049,'Hospitalisation Details'!$A$1:$R$2344,17,0)</f>
        <v>3-Dec-2003</v>
      </c>
      <c r="M2049" s="28">
        <f>VLOOKUP(A2049,'Hospitalisation Details'!$A$1:$R$2344,6,0)</f>
        <v>2730.11</v>
      </c>
      <c r="N2049" s="27" t="str">
        <f>VLOOKUP(A2049,'Hospitalisation Details'!$A$1:$R$2344,14,0)</f>
        <v>tier - 2</v>
      </c>
      <c r="O2049" s="27" t="str">
        <f>VLOOKUP(A2049,'Hospitalisation Details'!$A$1:$R$2344,15,0)</f>
        <v>tier - 3</v>
      </c>
      <c r="P2049" s="27" t="str">
        <f>VLOOKUP(A2049,'Hospitalisation Details'!$A$1:$R$2344,16,0)</f>
        <v>R1012</v>
      </c>
      <c r="Q2049" s="38">
        <f>VLOOKUP(A2049,'Hospitalisation Details'!$A$1:$R$2344,18,0)</f>
        <v>19.513298565840937</v>
      </c>
    </row>
    <row r="2050" spans="1:17" x14ac:dyDescent="0.25">
      <c r="A2050" s="27" t="s">
        <v>4098</v>
      </c>
      <c r="B2050" s="27" t="str">
        <f>VLOOKUP(A2050,'Customer Name'!A2049:E4384,4,0)</f>
        <v>Morgan</v>
      </c>
      <c r="C2050" s="27">
        <f>VLOOKUP(A2050,Table7[#All],2,0)</f>
        <v>30.59</v>
      </c>
      <c r="D2050" s="27">
        <f>VLOOKUP(A2050,Table7[#All],3,0)</f>
        <v>6.3</v>
      </c>
      <c r="E2050" s="27" t="str">
        <f>VLOOKUP(A2050,Table7[#All],4,0)</f>
        <v>yes</v>
      </c>
      <c r="F2050" s="27" t="str">
        <f>VLOOKUP(A2050,Table7[#All],5,0)</f>
        <v>No</v>
      </c>
      <c r="G2050" s="27" t="str">
        <f>VLOOKUP(A2050,Table7[#All],6,0)</f>
        <v>Yes</v>
      </c>
      <c r="H2050" s="27">
        <f>VLOOKUP(A2050,'Medical Examination'!A2049:M4384,11,0)</f>
        <v>1</v>
      </c>
      <c r="I2050" s="27" t="str">
        <f>VLOOKUP(A2050,'Medical Examination'!A2049:M4384,10,0)</f>
        <v>No</v>
      </c>
      <c r="J2050" s="27" t="str">
        <f>VLOOKUP(A2050,'Medical Examination'!A2049:M4384,12,0)</f>
        <v>Obesity</v>
      </c>
      <c r="K2050" s="27" t="str">
        <f>VLOOKUP(A2050,'Medical Examination'!A2049:M4384,13,0)</f>
        <v>Prediabetes</v>
      </c>
      <c r="L2050" s="27" t="str">
        <f>VLOOKUP(A2050,'Hospitalisation Details'!$A$1:$R$2344,17,0)</f>
        <v>6-Oct-1997</v>
      </c>
      <c r="M2050" s="28">
        <f>VLOOKUP(A2050,'Hospitalisation Details'!$A$1:$R$2344,6,0)</f>
        <v>2727.4</v>
      </c>
      <c r="N2050" s="27" t="str">
        <f>VLOOKUP(A2050,'Hospitalisation Details'!$A$1:$R$2344,14,0)</f>
        <v>tier - 3</v>
      </c>
      <c r="O2050" s="27" t="str">
        <f>VLOOKUP(A2050,'Hospitalisation Details'!$A$1:$R$2344,15,0)</f>
        <v>tier - 3</v>
      </c>
      <c r="P2050" s="27" t="str">
        <f>VLOOKUP(A2050,'Hospitalisation Details'!$A$1:$R$2344,16,0)</f>
        <v>R1016</v>
      </c>
      <c r="Q2050" s="38">
        <f>VLOOKUP(A2050,'Hospitalisation Details'!$A$1:$R$2344,18,0)</f>
        <v>25.672041375114084</v>
      </c>
    </row>
    <row r="2051" spans="1:17" x14ac:dyDescent="0.25">
      <c r="A2051" s="27" t="s">
        <v>4100</v>
      </c>
      <c r="B2051" s="27" t="str">
        <f>VLOOKUP(A2051,'Customer Name'!A2050:E4385,4,0)</f>
        <v>Patrick J.</v>
      </c>
      <c r="C2051" s="27">
        <f>VLOOKUP(A2051,Table7[#All],2,0)</f>
        <v>16.72</v>
      </c>
      <c r="D2051" s="27">
        <f>VLOOKUP(A2051,Table7[#All],3,0)</f>
        <v>4.38</v>
      </c>
      <c r="E2051" s="27" t="str">
        <f>VLOOKUP(A2051,Table7[#All],4,0)</f>
        <v>yes</v>
      </c>
      <c r="F2051" s="27" t="str">
        <f>VLOOKUP(A2051,Table7[#All],5,0)</f>
        <v>No</v>
      </c>
      <c r="G2051" s="27" t="str">
        <f>VLOOKUP(A2051,Table7[#All],6,0)</f>
        <v>No</v>
      </c>
      <c r="H2051" s="27">
        <f>VLOOKUP(A2051,'Medical Examination'!A2050:M4385,11,0)</f>
        <v>1</v>
      </c>
      <c r="I2051" s="27" t="str">
        <f>VLOOKUP(A2051,'Medical Examination'!A2050:M4385,10,0)</f>
        <v>No</v>
      </c>
      <c r="J2051" s="27" t="str">
        <f>VLOOKUP(A2051,'Medical Examination'!A2050:M4385,12,0)</f>
        <v>Underweight</v>
      </c>
      <c r="K2051" s="27" t="str">
        <f>VLOOKUP(A2051,'Medical Examination'!A2050:M4385,13,0)</f>
        <v>Normal</v>
      </c>
      <c r="L2051" s="27" t="str">
        <f>VLOOKUP(A2051,'Hospitalisation Details'!$A$1:$R$2344,17,0)</f>
        <v>20-Aug-1988</v>
      </c>
      <c r="M2051" s="28">
        <f>VLOOKUP(A2051,'Hospitalisation Details'!$A$1:$R$2344,6,0)</f>
        <v>2726.06</v>
      </c>
      <c r="N2051" s="27" t="str">
        <f>VLOOKUP(A2051,'Hospitalisation Details'!$A$1:$R$2344,14,0)</f>
        <v>tier - 2</v>
      </c>
      <c r="O2051" s="27" t="str">
        <f>VLOOKUP(A2051,'Hospitalisation Details'!$A$1:$R$2344,15,0)</f>
        <v>tier - 2</v>
      </c>
      <c r="P2051" s="27" t="str">
        <f>VLOOKUP(A2051,'Hospitalisation Details'!$A$1:$R$2344,16,0)</f>
        <v>R1013</v>
      </c>
      <c r="Q2051" s="38">
        <f>VLOOKUP(A2051,'Hospitalisation Details'!$A$1:$R$2344,18,0)</f>
        <v>34.798083504449011</v>
      </c>
    </row>
    <row r="2052" spans="1:17" x14ac:dyDescent="0.25">
      <c r="A2052" s="27" t="s">
        <v>4102</v>
      </c>
      <c r="B2052" s="27" t="str">
        <f>VLOOKUP(A2052,'Customer Name'!A2051:E4386,4,0)</f>
        <v>Frankline</v>
      </c>
      <c r="C2052" s="27">
        <f>VLOOKUP(A2052,Table7[#All],2,0)</f>
        <v>26.22</v>
      </c>
      <c r="D2052" s="27">
        <f>VLOOKUP(A2052,Table7[#All],3,0)</f>
        <v>4.6500000000000004</v>
      </c>
      <c r="E2052" s="27" t="str">
        <f>VLOOKUP(A2052,Table7[#All],4,0)</f>
        <v>yes</v>
      </c>
      <c r="F2052" s="27" t="str">
        <f>VLOOKUP(A2052,Table7[#All],5,0)</f>
        <v>No</v>
      </c>
      <c r="G2052" s="27" t="str">
        <f>VLOOKUP(A2052,Table7[#All],6,0)</f>
        <v>Yes</v>
      </c>
      <c r="H2052" s="27">
        <f>VLOOKUP(A2052,'Medical Examination'!A2051:M4386,11,0)</f>
        <v>1</v>
      </c>
      <c r="I2052" s="27" t="str">
        <f>VLOOKUP(A2052,'Medical Examination'!A2051:M4386,10,0)</f>
        <v>No</v>
      </c>
      <c r="J2052" s="27" t="str">
        <f>VLOOKUP(A2052,'Medical Examination'!A2051:M4386,12,0)</f>
        <v>Overweight</v>
      </c>
      <c r="K2052" s="27" t="str">
        <f>VLOOKUP(A2052,'Medical Examination'!A2051:M4386,13,0)</f>
        <v>Normal</v>
      </c>
      <c r="L2052" s="27" t="str">
        <f>VLOOKUP(A2052,'Hospitalisation Details'!$A$1:$R$2344,17,0)</f>
        <v>30-Oct-1997</v>
      </c>
      <c r="M2052" s="28">
        <f>VLOOKUP(A2052,'Hospitalisation Details'!$A$1:$R$2344,6,0)</f>
        <v>2721.32</v>
      </c>
      <c r="N2052" s="27" t="str">
        <f>VLOOKUP(A2052,'Hospitalisation Details'!$A$1:$R$2344,14,0)</f>
        <v>tier - 1</v>
      </c>
      <c r="O2052" s="27" t="str">
        <f>VLOOKUP(A2052,'Hospitalisation Details'!$A$1:$R$2344,15,0)</f>
        <v>tier - 3</v>
      </c>
      <c r="P2052" s="27" t="str">
        <f>VLOOKUP(A2052,'Hospitalisation Details'!$A$1:$R$2344,16,0)</f>
        <v>R1014</v>
      </c>
      <c r="Q2052" s="38">
        <f>VLOOKUP(A2052,'Hospitalisation Details'!$A$1:$R$2344,18,0)</f>
        <v>25.606327958624885</v>
      </c>
    </row>
    <row r="2053" spans="1:17" x14ac:dyDescent="0.25">
      <c r="A2053" s="27" t="s">
        <v>4104</v>
      </c>
      <c r="B2053" s="27" t="str">
        <f>VLOOKUP(A2053,'Customer Name'!A2052:E4387,4,0)</f>
        <v>Laura T.</v>
      </c>
      <c r="C2053" s="27">
        <f>VLOOKUP(A2053,Table7[#All],2,0)</f>
        <v>31.824999999999999</v>
      </c>
      <c r="D2053" s="27">
        <f>VLOOKUP(A2053,Table7[#All],3,0)</f>
        <v>4.7</v>
      </c>
      <c r="E2053" s="27" t="str">
        <f>VLOOKUP(A2053,Table7[#All],4,0)</f>
        <v>No</v>
      </c>
      <c r="F2053" s="27" t="str">
        <f>VLOOKUP(A2053,Table7[#All],5,0)</f>
        <v>No</v>
      </c>
      <c r="G2053" s="27" t="str">
        <f>VLOOKUP(A2053,Table7[#All],6,0)</f>
        <v>Yes</v>
      </c>
      <c r="H2053" s="27">
        <f>VLOOKUP(A2053,'Medical Examination'!A2052:M4387,11,0)</f>
        <v>1</v>
      </c>
      <c r="I2053" s="27" t="str">
        <f>VLOOKUP(A2053,'Medical Examination'!A2052:M4387,10,0)</f>
        <v>No</v>
      </c>
      <c r="J2053" s="27" t="str">
        <f>VLOOKUP(A2053,'Medical Examination'!A2052:M4387,12,0)</f>
        <v>Obesity</v>
      </c>
      <c r="K2053" s="27" t="str">
        <f>VLOOKUP(A2053,'Medical Examination'!A2052:M4387,13,0)</f>
        <v>Normal</v>
      </c>
      <c r="L2053" s="27" t="str">
        <f>VLOOKUP(A2053,'Hospitalisation Details'!$A$1:$R$2344,17,0)</f>
        <v>6-Aug-2003</v>
      </c>
      <c r="M2053" s="28">
        <f>VLOOKUP(A2053,'Hospitalisation Details'!$A$1:$R$2344,6,0)</f>
        <v>2719.28</v>
      </c>
      <c r="N2053" s="27" t="str">
        <f>VLOOKUP(A2053,'Hospitalisation Details'!$A$1:$R$2344,14,0)</f>
        <v>tier - 2</v>
      </c>
      <c r="O2053" s="27" t="str">
        <f>VLOOKUP(A2053,'Hospitalisation Details'!$A$1:$R$2344,15,0)</f>
        <v>tier - 2</v>
      </c>
      <c r="P2053" s="27" t="str">
        <f>VLOOKUP(A2053,'Hospitalisation Details'!$A$1:$R$2344,16,0)</f>
        <v>R1012</v>
      </c>
      <c r="Q2053" s="38">
        <f>VLOOKUP(A2053,'Hospitalisation Details'!$A$1:$R$2344,18,0)</f>
        <v>19.839113428943936</v>
      </c>
    </row>
    <row r="2054" spans="1:17" x14ac:dyDescent="0.25">
      <c r="A2054" s="27" t="s">
        <v>4106</v>
      </c>
      <c r="B2054" s="27" t="str">
        <f>VLOOKUP(A2054,'Customer Name'!A2053:E4388,4,0)</f>
        <v>Natalia</v>
      </c>
      <c r="C2054" s="27">
        <f>VLOOKUP(A2054,Table7[#All],2,0)</f>
        <v>25.745000000000001</v>
      </c>
      <c r="D2054" s="27">
        <f>VLOOKUP(A2054,Table7[#All],3,0)</f>
        <v>4.34</v>
      </c>
      <c r="E2054" s="27" t="str">
        <f>VLOOKUP(A2054,Table7[#All],4,0)</f>
        <v>No</v>
      </c>
      <c r="F2054" s="27" t="str">
        <f>VLOOKUP(A2054,Table7[#All],5,0)</f>
        <v>No</v>
      </c>
      <c r="G2054" s="27" t="str">
        <f>VLOOKUP(A2054,Table7[#All],6,0)</f>
        <v>Yes</v>
      </c>
      <c r="H2054" s="27">
        <f>VLOOKUP(A2054,'Medical Examination'!A2053:M4388,11,0)</f>
        <v>1</v>
      </c>
      <c r="I2054" s="27" t="str">
        <f>VLOOKUP(A2054,'Medical Examination'!A2053:M4388,10,0)</f>
        <v>No</v>
      </c>
      <c r="J2054" s="27" t="str">
        <f>VLOOKUP(A2054,'Medical Examination'!A2053:M4388,12,0)</f>
        <v>Overweight</v>
      </c>
      <c r="K2054" s="27" t="str">
        <f>VLOOKUP(A2054,'Medical Examination'!A2053:M4388,13,0)</f>
        <v>Normal</v>
      </c>
      <c r="L2054" s="27" t="str">
        <f>VLOOKUP(A2054,'Hospitalisation Details'!$A$1:$R$2344,17,0)</f>
        <v>1-Dec-2003</v>
      </c>
      <c r="M2054" s="28">
        <f>VLOOKUP(A2054,'Hospitalisation Details'!$A$1:$R$2344,6,0)</f>
        <v>2710.83</v>
      </c>
      <c r="N2054" s="27" t="str">
        <f>VLOOKUP(A2054,'Hospitalisation Details'!$A$1:$R$2344,14,0)</f>
        <v>tier - 2</v>
      </c>
      <c r="O2054" s="27" t="str">
        <f>VLOOKUP(A2054,'Hospitalisation Details'!$A$1:$R$2344,15,0)</f>
        <v>tier - 3</v>
      </c>
      <c r="P2054" s="27" t="str">
        <f>VLOOKUP(A2054,'Hospitalisation Details'!$A$1:$R$2344,16,0)</f>
        <v>R1012</v>
      </c>
      <c r="Q2054" s="38">
        <f>VLOOKUP(A2054,'Hospitalisation Details'!$A$1:$R$2344,18,0)</f>
        <v>19.51877444589309</v>
      </c>
    </row>
    <row r="2055" spans="1:17" x14ac:dyDescent="0.25">
      <c r="A2055" s="27" t="s">
        <v>4108</v>
      </c>
      <c r="B2055" s="27" t="str">
        <f>VLOOKUP(A2055,'Customer Name'!A2054:E4389,4,0)</f>
        <v>Jennifer L.</v>
      </c>
      <c r="C2055" s="27">
        <f>VLOOKUP(A2055,Table7[#All],2,0)</f>
        <v>24.605</v>
      </c>
      <c r="D2055" s="27">
        <f>VLOOKUP(A2055,Table7[#All],3,0)</f>
        <v>5.62</v>
      </c>
      <c r="E2055" s="27" t="str">
        <f>VLOOKUP(A2055,Table7[#All],4,0)</f>
        <v>No</v>
      </c>
      <c r="F2055" s="27" t="str">
        <f>VLOOKUP(A2055,Table7[#All],5,0)</f>
        <v>No</v>
      </c>
      <c r="G2055" s="27" t="str">
        <f>VLOOKUP(A2055,Table7[#All],6,0)</f>
        <v>Yes</v>
      </c>
      <c r="H2055" s="27">
        <f>VLOOKUP(A2055,'Medical Examination'!A2054:M4389,11,0)</f>
        <v>1</v>
      </c>
      <c r="I2055" s="27" t="str">
        <f>VLOOKUP(A2055,'Medical Examination'!A2054:M4389,10,0)</f>
        <v>No</v>
      </c>
      <c r="J2055" s="27" t="str">
        <f>VLOOKUP(A2055,'Medical Examination'!A2054:M4389,12,0)</f>
        <v>Normal Weight</v>
      </c>
      <c r="K2055" s="27" t="str">
        <f>VLOOKUP(A2055,'Medical Examination'!A2054:M4389,13,0)</f>
        <v>Normal</v>
      </c>
      <c r="L2055" s="27" t="str">
        <f>VLOOKUP(A2055,'Hospitalisation Details'!$A$1:$R$2344,17,0)</f>
        <v>21-Nov-2003</v>
      </c>
      <c r="M2055" s="28">
        <f>VLOOKUP(A2055,'Hospitalisation Details'!$A$1:$R$2344,6,0)</f>
        <v>2709.24</v>
      </c>
      <c r="N2055" s="27" t="str">
        <f>VLOOKUP(A2055,'Hospitalisation Details'!$A$1:$R$2344,14,0)</f>
        <v>tier - 2</v>
      </c>
      <c r="O2055" s="27" t="str">
        <f>VLOOKUP(A2055,'Hospitalisation Details'!$A$1:$R$2344,15,0)</f>
        <v>tier - 2</v>
      </c>
      <c r="P2055" s="27" t="str">
        <f>VLOOKUP(A2055,'Hospitalisation Details'!$A$1:$R$2344,16,0)</f>
        <v>R1012</v>
      </c>
      <c r="Q2055" s="38">
        <f>VLOOKUP(A2055,'Hospitalisation Details'!$A$1:$R$2344,18,0)</f>
        <v>19.546153846153846</v>
      </c>
    </row>
    <row r="2056" spans="1:17" x14ac:dyDescent="0.25">
      <c r="A2056" s="27" t="s">
        <v>4110</v>
      </c>
      <c r="B2056" s="27" t="str">
        <f>VLOOKUP(A2056,'Customer Name'!A2055:E4390,4,0)</f>
        <v>Brooke</v>
      </c>
      <c r="C2056" s="27">
        <f>VLOOKUP(A2056,Table7[#All],2,0)</f>
        <v>24.51</v>
      </c>
      <c r="D2056" s="27">
        <f>VLOOKUP(A2056,Table7[#All],3,0)</f>
        <v>4.24</v>
      </c>
      <c r="E2056" s="27" t="str">
        <f>VLOOKUP(A2056,Table7[#All],4,0)</f>
        <v>No</v>
      </c>
      <c r="F2056" s="27" t="str">
        <f>VLOOKUP(A2056,Table7[#All],5,0)</f>
        <v>No</v>
      </c>
      <c r="G2056" s="27" t="str">
        <f>VLOOKUP(A2056,Table7[#All],6,0)</f>
        <v>Yes</v>
      </c>
      <c r="H2056" s="27">
        <f>VLOOKUP(A2056,'Medical Examination'!A2055:M4390,11,0)</f>
        <v>1</v>
      </c>
      <c r="I2056" s="27" t="str">
        <f>VLOOKUP(A2056,'Medical Examination'!A2055:M4390,10,0)</f>
        <v>No</v>
      </c>
      <c r="J2056" s="27" t="str">
        <f>VLOOKUP(A2056,'Medical Examination'!A2055:M4390,12,0)</f>
        <v>Normal Weight</v>
      </c>
      <c r="K2056" s="27" t="str">
        <f>VLOOKUP(A2056,'Medical Examination'!A2055:M4390,13,0)</f>
        <v>Normal</v>
      </c>
      <c r="L2056" s="27" t="str">
        <f>VLOOKUP(A2056,'Hospitalisation Details'!$A$1:$R$2344,17,0)</f>
        <v>17-Jul-2003</v>
      </c>
      <c r="M2056" s="28">
        <f>VLOOKUP(A2056,'Hospitalisation Details'!$A$1:$R$2344,6,0)</f>
        <v>2709.11</v>
      </c>
      <c r="N2056" s="27" t="str">
        <f>VLOOKUP(A2056,'Hospitalisation Details'!$A$1:$R$2344,14,0)</f>
        <v>tier - 2</v>
      </c>
      <c r="O2056" s="27" t="str">
        <f>VLOOKUP(A2056,'Hospitalisation Details'!$A$1:$R$2344,15,0)</f>
        <v>tier - 2</v>
      </c>
      <c r="P2056" s="27" t="str">
        <f>VLOOKUP(A2056,'Hospitalisation Details'!$A$1:$R$2344,16,0)</f>
        <v>R1012</v>
      </c>
      <c r="Q2056" s="38">
        <f>VLOOKUP(A2056,'Hospitalisation Details'!$A$1:$R$2344,18,0)</f>
        <v>19.893872229465451</v>
      </c>
    </row>
    <row r="2057" spans="1:17" x14ac:dyDescent="0.25">
      <c r="A2057" s="27" t="s">
        <v>4112</v>
      </c>
      <c r="B2057" s="27" t="str">
        <f>VLOOKUP(A2057,'Customer Name'!A2056:E4391,4,0)</f>
        <v>Jeremy M</v>
      </c>
      <c r="C2057" s="27">
        <f>VLOOKUP(A2057,Table7[#All],2,0)</f>
        <v>31.065000000000001</v>
      </c>
      <c r="D2057" s="27">
        <f>VLOOKUP(A2057,Table7[#All],3,0)</f>
        <v>4.57</v>
      </c>
      <c r="E2057" s="27" t="str">
        <f>VLOOKUP(A2057,Table7[#All],4,0)</f>
        <v>yes</v>
      </c>
      <c r="F2057" s="27" t="str">
        <f>VLOOKUP(A2057,Table7[#All],5,0)</f>
        <v>No</v>
      </c>
      <c r="G2057" s="27" t="str">
        <f>VLOOKUP(A2057,Table7[#All],6,0)</f>
        <v>No</v>
      </c>
      <c r="H2057" s="27">
        <f>VLOOKUP(A2057,'Medical Examination'!A2056:M4391,11,0)</f>
        <v>0</v>
      </c>
      <c r="I2057" s="27" t="str">
        <f>VLOOKUP(A2057,'Medical Examination'!A2056:M4391,10,0)</f>
        <v>No</v>
      </c>
      <c r="J2057" s="27" t="str">
        <f>VLOOKUP(A2057,'Medical Examination'!A2056:M4391,12,0)</f>
        <v>Obesity</v>
      </c>
      <c r="K2057" s="27" t="str">
        <f>VLOOKUP(A2057,'Medical Examination'!A2056:M4391,13,0)</f>
        <v>Normal</v>
      </c>
      <c r="L2057" s="27" t="str">
        <f>VLOOKUP(A2057,'Hospitalisation Details'!$A$1:$R$2344,17,0)</f>
        <v>13-Jun-1996</v>
      </c>
      <c r="M2057" s="28">
        <f>VLOOKUP(A2057,'Hospitalisation Details'!$A$1:$R$2344,6,0)</f>
        <v>2699.57</v>
      </c>
      <c r="N2057" s="27" t="str">
        <f>VLOOKUP(A2057,'Hospitalisation Details'!$A$1:$R$2344,14,0)</f>
        <v>tier - 2</v>
      </c>
      <c r="O2057" s="27" t="str">
        <f>VLOOKUP(A2057,'Hospitalisation Details'!$A$1:$R$2344,15,0)</f>
        <v>tier - 1</v>
      </c>
      <c r="P2057" s="27" t="str">
        <f>VLOOKUP(A2057,'Hospitalisation Details'!$A$1:$R$2344,16,0)</f>
        <v>R1012</v>
      </c>
      <c r="Q2057" s="38">
        <f>VLOOKUP(A2057,'Hospitalisation Details'!$A$1:$R$2344,18,0)</f>
        <v>26.984257357973991</v>
      </c>
    </row>
    <row r="2058" spans="1:17" x14ac:dyDescent="0.25">
      <c r="A2058" s="27" t="s">
        <v>4114</v>
      </c>
      <c r="B2058" s="27" t="str">
        <f>VLOOKUP(A2058,'Customer Name'!A2057:E4392,4,0)</f>
        <v>Megan L.</v>
      </c>
      <c r="C2058" s="27">
        <f>VLOOKUP(A2058,Table7[#All],2,0)</f>
        <v>28.12</v>
      </c>
      <c r="D2058" s="27">
        <f>VLOOKUP(A2058,Table7[#All],3,0)</f>
        <v>5.05</v>
      </c>
      <c r="E2058" s="27" t="str">
        <f>VLOOKUP(A2058,Table7[#All],4,0)</f>
        <v>No</v>
      </c>
      <c r="F2058" s="27" t="str">
        <f>VLOOKUP(A2058,Table7[#All],5,0)</f>
        <v>No</v>
      </c>
      <c r="G2058" s="27" t="str">
        <f>VLOOKUP(A2058,Table7[#All],6,0)</f>
        <v>No</v>
      </c>
      <c r="H2058" s="27">
        <f>VLOOKUP(A2058,'Medical Examination'!A2057:M4392,11,0)</f>
        <v>0</v>
      </c>
      <c r="I2058" s="27" t="str">
        <f>VLOOKUP(A2058,'Medical Examination'!A2057:M4392,10,0)</f>
        <v>No</v>
      </c>
      <c r="J2058" s="27" t="str">
        <f>VLOOKUP(A2058,'Medical Examination'!A2057:M4392,12,0)</f>
        <v>Overweight</v>
      </c>
      <c r="K2058" s="27" t="str">
        <f>VLOOKUP(A2058,'Medical Examination'!A2057:M4392,13,0)</f>
        <v>Normal</v>
      </c>
      <c r="L2058" s="27" t="str">
        <f>VLOOKUP(A2058,'Hospitalisation Details'!$A$1:$R$2344,17,0)</f>
        <v>11-Jun-1999</v>
      </c>
      <c r="M2058" s="28">
        <f>VLOOKUP(A2058,'Hospitalisation Details'!$A$1:$R$2344,6,0)</f>
        <v>2690.11</v>
      </c>
      <c r="N2058" s="27" t="str">
        <f>VLOOKUP(A2058,'Hospitalisation Details'!$A$1:$R$2344,14,0)</f>
        <v>tier - 2</v>
      </c>
      <c r="O2058" s="27" t="str">
        <f>VLOOKUP(A2058,'Hospitalisation Details'!$A$1:$R$2344,15,0)</f>
        <v>tier - 2</v>
      </c>
      <c r="P2058" s="27" t="str">
        <f>VLOOKUP(A2058,'Hospitalisation Details'!$A$1:$R$2344,16,0)</f>
        <v>R1012</v>
      </c>
      <c r="Q2058" s="38">
        <f>VLOOKUP(A2058,'Hospitalisation Details'!$A$1:$R$2344,18,0)</f>
        <v>23.992443324937028</v>
      </c>
    </row>
    <row r="2059" spans="1:17" x14ac:dyDescent="0.25">
      <c r="A2059" s="27" t="s">
        <v>4116</v>
      </c>
      <c r="B2059" s="27" t="str">
        <f>VLOOKUP(A2059,'Customer Name'!A2058:E4393,4,0)</f>
        <v>Bryan</v>
      </c>
      <c r="C2059" s="27">
        <f>VLOOKUP(A2059,Table7[#All],2,0)</f>
        <v>38.06</v>
      </c>
      <c r="D2059" s="27">
        <f>VLOOKUP(A2059,Table7[#All],3,0)</f>
        <v>6.16</v>
      </c>
      <c r="E2059" s="27" t="str">
        <f>VLOOKUP(A2059,Table7[#All],4,0)</f>
        <v>No</v>
      </c>
      <c r="F2059" s="27" t="str">
        <f>VLOOKUP(A2059,Table7[#All],5,0)</f>
        <v>No</v>
      </c>
      <c r="G2059" s="27" t="str">
        <f>VLOOKUP(A2059,Table7[#All],6,0)</f>
        <v>No</v>
      </c>
      <c r="H2059" s="27">
        <f>VLOOKUP(A2059,'Medical Examination'!A2058:M4393,11,0)</f>
        <v>0</v>
      </c>
      <c r="I2059" s="27" t="str">
        <f>VLOOKUP(A2059,'Medical Examination'!A2058:M4393,10,0)</f>
        <v>No</v>
      </c>
      <c r="J2059" s="27" t="str">
        <f>VLOOKUP(A2059,'Medical Examination'!A2058:M4393,12,0)</f>
        <v>Obesity</v>
      </c>
      <c r="K2059" s="27" t="str">
        <f>VLOOKUP(A2059,'Medical Examination'!A2058:M4393,13,0)</f>
        <v>Prediabetes</v>
      </c>
      <c r="L2059" s="27" t="str">
        <f>VLOOKUP(A2059,'Hospitalisation Details'!$A$1:$R$2344,17,0)</f>
        <v>2-Oct-1994</v>
      </c>
      <c r="M2059" s="28">
        <f>VLOOKUP(A2059,'Hospitalisation Details'!$A$1:$R$2344,6,0)</f>
        <v>2689.5</v>
      </c>
      <c r="N2059" s="27" t="str">
        <f>VLOOKUP(A2059,'Hospitalisation Details'!$A$1:$R$2344,14,0)</f>
        <v>tier - 3</v>
      </c>
      <c r="O2059" s="27" t="str">
        <f>VLOOKUP(A2059,'Hospitalisation Details'!$A$1:$R$2344,15,0)</f>
        <v>tier - 2</v>
      </c>
      <c r="P2059" s="27" t="str">
        <f>VLOOKUP(A2059,'Hospitalisation Details'!$A$1:$R$2344,16,0)</f>
        <v>R1013</v>
      </c>
      <c r="Q2059" s="38">
        <f>VLOOKUP(A2059,'Hospitalisation Details'!$A$1:$R$2344,18,0)</f>
        <v>28.683033677101395</v>
      </c>
    </row>
    <row r="2060" spans="1:17" x14ac:dyDescent="0.25">
      <c r="A2060" s="27" t="s">
        <v>4118</v>
      </c>
      <c r="B2060" s="27" t="str">
        <f>VLOOKUP(A2060,'Customer Name'!A2059:E4394,4,0)</f>
        <v>Marny</v>
      </c>
      <c r="C2060" s="27">
        <f>VLOOKUP(A2060,Table7[#All],2,0)</f>
        <v>24.96</v>
      </c>
      <c r="D2060" s="27">
        <f>VLOOKUP(A2060,Table7[#All],3,0)</f>
        <v>4.57</v>
      </c>
      <c r="E2060" s="27" t="str">
        <f>VLOOKUP(A2060,Table7[#All],4,0)</f>
        <v>No</v>
      </c>
      <c r="F2060" s="27" t="str">
        <f>VLOOKUP(A2060,Table7[#All],5,0)</f>
        <v>No</v>
      </c>
      <c r="G2060" s="27" t="str">
        <f>VLOOKUP(A2060,Table7[#All],6,0)</f>
        <v>No</v>
      </c>
      <c r="H2060" s="27">
        <f>VLOOKUP(A2060,'Medical Examination'!A2059:M4394,11,0)</f>
        <v>0</v>
      </c>
      <c r="I2060" s="27" t="str">
        <f>VLOOKUP(A2060,'Medical Examination'!A2059:M4394,10,0)</f>
        <v>No</v>
      </c>
      <c r="J2060" s="27" t="str">
        <f>VLOOKUP(A2060,'Medical Examination'!A2059:M4394,12,0)</f>
        <v>Normal Weight</v>
      </c>
      <c r="K2060" s="27" t="str">
        <f>VLOOKUP(A2060,'Medical Examination'!A2059:M4394,13,0)</f>
        <v>Normal</v>
      </c>
      <c r="L2060" s="27" t="str">
        <f>VLOOKUP(A2060,'Hospitalisation Details'!$A$1:$R$2344,17,0)</f>
        <v>17-Sep-1994</v>
      </c>
      <c r="M2060" s="28">
        <f>VLOOKUP(A2060,'Hospitalisation Details'!$A$1:$R$2344,6,0)</f>
        <v>2684.69</v>
      </c>
      <c r="N2060" s="27" t="str">
        <f>VLOOKUP(A2060,'Hospitalisation Details'!$A$1:$R$2344,14,0)</f>
        <v>tier - 2</v>
      </c>
      <c r="O2060" s="27" t="str">
        <f>VLOOKUP(A2060,'Hospitalisation Details'!$A$1:$R$2344,15,0)</f>
        <v>tier - 2</v>
      </c>
      <c r="P2060" s="27" t="str">
        <f>VLOOKUP(A2060,'Hospitalisation Details'!$A$1:$R$2344,16,0)</f>
        <v>R1013</v>
      </c>
      <c r="Q2060" s="38">
        <f>VLOOKUP(A2060,'Hospitalisation Details'!$A$1:$R$2344,18,0)</f>
        <v>28.724103312950625</v>
      </c>
    </row>
    <row r="2061" spans="1:17" x14ac:dyDescent="0.25">
      <c r="A2061" s="27" t="s">
        <v>4120</v>
      </c>
      <c r="B2061" s="27" t="str">
        <f>VLOOKUP(A2061,'Customer Name'!A2060:E4395,4,0)</f>
        <v>Marc</v>
      </c>
      <c r="C2061" s="27">
        <f>VLOOKUP(A2061,Table7[#All],2,0)</f>
        <v>17.670000000000002</v>
      </c>
      <c r="D2061" s="27">
        <f>VLOOKUP(A2061,Table7[#All],3,0)</f>
        <v>5.53</v>
      </c>
      <c r="E2061" s="27" t="str">
        <f>VLOOKUP(A2061,Table7[#All],4,0)</f>
        <v>yes</v>
      </c>
      <c r="F2061" s="27" t="str">
        <f>VLOOKUP(A2061,Table7[#All],5,0)</f>
        <v>No</v>
      </c>
      <c r="G2061" s="27" t="str">
        <f>VLOOKUP(A2061,Table7[#All],6,0)</f>
        <v>No</v>
      </c>
      <c r="H2061" s="27">
        <f>VLOOKUP(A2061,'Medical Examination'!A2060:M4395,11,0)</f>
        <v>0</v>
      </c>
      <c r="I2061" s="27" t="str">
        <f>VLOOKUP(A2061,'Medical Examination'!A2060:M4395,10,0)</f>
        <v>No</v>
      </c>
      <c r="J2061" s="27" t="str">
        <f>VLOOKUP(A2061,'Medical Examination'!A2060:M4395,12,0)</f>
        <v>Underweight</v>
      </c>
      <c r="K2061" s="27" t="str">
        <f>VLOOKUP(A2061,'Medical Examination'!A2060:M4395,13,0)</f>
        <v>Normal</v>
      </c>
      <c r="L2061" s="27" t="str">
        <f>VLOOKUP(A2061,'Hospitalisation Details'!$A$1:$R$2344,17,0)</f>
        <v>5-Aug-1996</v>
      </c>
      <c r="M2061" s="28">
        <f>VLOOKUP(A2061,'Hospitalisation Details'!$A$1:$R$2344,6,0)</f>
        <v>2680.95</v>
      </c>
      <c r="N2061" s="27" t="str">
        <f>VLOOKUP(A2061,'Hospitalisation Details'!$A$1:$R$2344,14,0)</f>
        <v>tier - 3</v>
      </c>
      <c r="O2061" s="27" t="str">
        <f>VLOOKUP(A2061,'Hospitalisation Details'!$A$1:$R$2344,15,0)</f>
        <v>tier - 2</v>
      </c>
      <c r="P2061" s="27" t="str">
        <f>VLOOKUP(A2061,'Hospitalisation Details'!$A$1:$R$2344,16,0)</f>
        <v>R1012</v>
      </c>
      <c r="Q2061" s="38">
        <f>VLOOKUP(A2061,'Hospitalisation Details'!$A$1:$R$2344,18,0)</f>
        <v>26.839151266255989</v>
      </c>
    </row>
    <row r="2062" spans="1:17" x14ac:dyDescent="0.25">
      <c r="A2062" s="27" t="s">
        <v>4122</v>
      </c>
      <c r="B2062" s="27" t="str">
        <f>VLOOKUP(A2062,'Customer Name'!A2061:E4396,4,0)</f>
        <v>Benjamin L</v>
      </c>
      <c r="C2062" s="27">
        <f>VLOOKUP(A2062,Table7[#All],2,0)</f>
        <v>31.35</v>
      </c>
      <c r="D2062" s="27">
        <f>VLOOKUP(A2062,Table7[#All],3,0)</f>
        <v>5.84</v>
      </c>
      <c r="E2062" s="27" t="str">
        <f>VLOOKUP(A2062,Table7[#All],4,0)</f>
        <v>No</v>
      </c>
      <c r="F2062" s="27" t="str">
        <f>VLOOKUP(A2062,Table7[#All],5,0)</f>
        <v>yes</v>
      </c>
      <c r="G2062" s="27" t="str">
        <f>VLOOKUP(A2062,Table7[#All],6,0)</f>
        <v>No</v>
      </c>
      <c r="H2062" s="27">
        <f>VLOOKUP(A2062,'Medical Examination'!A2061:M4396,11,0)</f>
        <v>1</v>
      </c>
      <c r="I2062" s="27" t="str">
        <f>VLOOKUP(A2062,'Medical Examination'!A2061:M4396,10,0)</f>
        <v>No</v>
      </c>
      <c r="J2062" s="27" t="str">
        <f>VLOOKUP(A2062,'Medical Examination'!A2061:M4396,12,0)</f>
        <v>Obesity</v>
      </c>
      <c r="K2062" s="27" t="str">
        <f>VLOOKUP(A2062,'Medical Examination'!A2061:M4396,13,0)</f>
        <v>Prediabetes</v>
      </c>
      <c r="L2062" s="27" t="str">
        <f>VLOOKUP(A2062,'Hospitalisation Details'!$A$1:$R$2344,17,0)</f>
        <v>9-Dec-2000</v>
      </c>
      <c r="M2062" s="28">
        <f>VLOOKUP(A2062,'Hospitalisation Details'!$A$1:$R$2344,6,0)</f>
        <v>2643.27</v>
      </c>
      <c r="N2062" s="27" t="str">
        <f>VLOOKUP(A2062,'Hospitalisation Details'!$A$1:$R$2344,14,0)</f>
        <v>tier - 2</v>
      </c>
      <c r="O2062" s="27" t="str">
        <f>VLOOKUP(A2062,'Hospitalisation Details'!$A$1:$R$2344,15,0)</f>
        <v>tier - 1</v>
      </c>
      <c r="P2062" s="27" t="str">
        <f>VLOOKUP(A2062,'Hospitalisation Details'!$A$1:$R$2344,16,0)</f>
        <v>R1012</v>
      </c>
      <c r="Q2062" s="38">
        <f>VLOOKUP(A2062,'Hospitalisation Details'!$A$1:$R$2344,18,0)</f>
        <v>22.494182067077343</v>
      </c>
    </row>
    <row r="2063" spans="1:17" x14ac:dyDescent="0.25">
      <c r="A2063" s="27" t="s">
        <v>4124</v>
      </c>
      <c r="B2063" s="27" t="str">
        <f>VLOOKUP(A2063,'Customer Name'!A2062:E4397,4,0)</f>
        <v>Rob G</v>
      </c>
      <c r="C2063" s="27">
        <f>VLOOKUP(A2063,Table7[#All],2,0)</f>
        <v>28.31</v>
      </c>
      <c r="D2063" s="27">
        <f>VLOOKUP(A2063,Table7[#All],3,0)</f>
        <v>6.41</v>
      </c>
      <c r="E2063" s="27" t="str">
        <f>VLOOKUP(A2063,Table7[#All],4,0)</f>
        <v>No</v>
      </c>
      <c r="F2063" s="27" t="str">
        <f>VLOOKUP(A2063,Table7[#All],5,0)</f>
        <v>yes</v>
      </c>
      <c r="G2063" s="27" t="str">
        <f>VLOOKUP(A2063,Table7[#All],6,0)</f>
        <v>No</v>
      </c>
      <c r="H2063" s="27">
        <f>VLOOKUP(A2063,'Medical Examination'!A2062:M4397,11,0)</f>
        <v>1</v>
      </c>
      <c r="I2063" s="27" t="str">
        <f>VLOOKUP(A2063,'Medical Examination'!A2062:M4397,10,0)</f>
        <v>No</v>
      </c>
      <c r="J2063" s="27" t="str">
        <f>VLOOKUP(A2063,'Medical Examination'!A2062:M4397,12,0)</f>
        <v>Overweight</v>
      </c>
      <c r="K2063" s="27" t="str">
        <f>VLOOKUP(A2063,'Medical Examination'!A2062:M4397,13,0)</f>
        <v>Prediabetes</v>
      </c>
      <c r="L2063" s="27" t="str">
        <f>VLOOKUP(A2063,'Hospitalisation Details'!$A$1:$R$2344,17,0)</f>
        <v>24-Jun-2000</v>
      </c>
      <c r="M2063" s="28">
        <f>VLOOKUP(A2063,'Hospitalisation Details'!$A$1:$R$2344,6,0)</f>
        <v>2639.04</v>
      </c>
      <c r="N2063" s="27" t="str">
        <f>VLOOKUP(A2063,'Hospitalisation Details'!$A$1:$R$2344,14,0)</f>
        <v>tier - 2</v>
      </c>
      <c r="O2063" s="27" t="str">
        <f>VLOOKUP(A2063,'Hospitalisation Details'!$A$1:$R$2344,15,0)</f>
        <v>tier - 2</v>
      </c>
      <c r="P2063" s="27" t="str">
        <f>VLOOKUP(A2063,'Hospitalisation Details'!$A$1:$R$2344,16,0)</f>
        <v>R1012</v>
      </c>
      <c r="Q2063" s="38">
        <f>VLOOKUP(A2063,'Hospitalisation Details'!$A$1:$R$2344,18,0)</f>
        <v>22.954140999315538</v>
      </c>
    </row>
    <row r="2064" spans="1:17" x14ac:dyDescent="0.25">
      <c r="A2064" s="27" t="s">
        <v>4126</v>
      </c>
      <c r="B2064" s="27" t="str">
        <f>VLOOKUP(A2064,'Customer Name'!A2063:E4398,4,0)</f>
        <v>Stefanie A</v>
      </c>
      <c r="C2064" s="27">
        <f>VLOOKUP(A2064,Table7[#All],2,0)</f>
        <v>30.3</v>
      </c>
      <c r="D2064" s="27">
        <f>VLOOKUP(A2064,Table7[#All],3,0)</f>
        <v>4.7300000000000004</v>
      </c>
      <c r="E2064" s="27" t="str">
        <f>VLOOKUP(A2064,Table7[#All],4,0)</f>
        <v>yes</v>
      </c>
      <c r="F2064" s="27" t="str">
        <f>VLOOKUP(A2064,Table7[#All],5,0)</f>
        <v>No</v>
      </c>
      <c r="G2064" s="27" t="str">
        <f>VLOOKUP(A2064,Table7[#All],6,0)</f>
        <v>Yes</v>
      </c>
      <c r="H2064" s="27">
        <f>VLOOKUP(A2064,'Medical Examination'!A2063:M4398,11,0)</f>
        <v>1</v>
      </c>
      <c r="I2064" s="27" t="str">
        <f>VLOOKUP(A2064,'Medical Examination'!A2063:M4398,10,0)</f>
        <v>No</v>
      </c>
      <c r="J2064" s="27" t="str">
        <f>VLOOKUP(A2064,'Medical Examination'!A2063:M4398,12,0)</f>
        <v>Obesity</v>
      </c>
      <c r="K2064" s="27" t="str">
        <f>VLOOKUP(A2064,'Medical Examination'!A2063:M4398,13,0)</f>
        <v>Normal</v>
      </c>
      <c r="L2064" s="27" t="str">
        <f>VLOOKUP(A2064,'Hospitalisation Details'!$A$1:$R$2344,17,0)</f>
        <v>26-Aug-1997</v>
      </c>
      <c r="M2064" s="28">
        <f>VLOOKUP(A2064,'Hospitalisation Details'!$A$1:$R$2344,6,0)</f>
        <v>2632.99</v>
      </c>
      <c r="N2064" s="27" t="str">
        <f>VLOOKUP(A2064,'Hospitalisation Details'!$A$1:$R$2344,14,0)</f>
        <v>tier - 2</v>
      </c>
      <c r="O2064" s="27" t="str">
        <f>VLOOKUP(A2064,'Hospitalisation Details'!$A$1:$R$2344,15,0)</f>
        <v>tier - 1</v>
      </c>
      <c r="P2064" s="27" t="str">
        <f>VLOOKUP(A2064,'Hospitalisation Details'!$A$1:$R$2344,16,0)</f>
        <v>R1011</v>
      </c>
      <c r="Q2064" s="38">
        <f>VLOOKUP(A2064,'Hospitalisation Details'!$A$1:$R$2344,18,0)</f>
        <v>25.784301794949801</v>
      </c>
    </row>
    <row r="2065" spans="1:17" x14ac:dyDescent="0.25">
      <c r="A2065" s="27" t="s">
        <v>4128</v>
      </c>
      <c r="B2065" s="27" t="str">
        <f>VLOOKUP(A2065,'Customer Name'!A2064:E4399,4,0)</f>
        <v>Stephanie</v>
      </c>
      <c r="C2065" s="27">
        <f>VLOOKUP(A2065,Table7[#All],2,0)</f>
        <v>26.4</v>
      </c>
      <c r="D2065" s="27">
        <f>VLOOKUP(A2065,Table7[#All],3,0)</f>
        <v>6.22</v>
      </c>
      <c r="E2065" s="27" t="str">
        <f>VLOOKUP(A2065,Table7[#All],4,0)</f>
        <v>yes</v>
      </c>
      <c r="F2065" s="27" t="str">
        <f>VLOOKUP(A2065,Table7[#All],5,0)</f>
        <v>No</v>
      </c>
      <c r="G2065" s="27" t="str">
        <f>VLOOKUP(A2065,Table7[#All],6,0)</f>
        <v>No</v>
      </c>
      <c r="H2065" s="27">
        <f>VLOOKUP(A2065,'Medical Examination'!A2064:M4399,11,0)</f>
        <v>0</v>
      </c>
      <c r="I2065" s="27" t="str">
        <f>VLOOKUP(A2065,'Medical Examination'!A2064:M4399,10,0)</f>
        <v>No</v>
      </c>
      <c r="J2065" s="27" t="str">
        <f>VLOOKUP(A2065,'Medical Examination'!A2064:M4399,12,0)</f>
        <v>Overweight</v>
      </c>
      <c r="K2065" s="27" t="str">
        <f>VLOOKUP(A2065,'Medical Examination'!A2064:M4399,13,0)</f>
        <v>Prediabetes</v>
      </c>
      <c r="L2065" s="27" t="str">
        <f>VLOOKUP(A2065,'Hospitalisation Details'!$A$1:$R$2344,17,0)</f>
        <v>26-Aug-2001</v>
      </c>
      <c r="M2065" s="28">
        <f>VLOOKUP(A2065,'Hospitalisation Details'!$A$1:$R$2344,6,0)</f>
        <v>2597.7800000000002</v>
      </c>
      <c r="N2065" s="27" t="str">
        <f>VLOOKUP(A2065,'Hospitalisation Details'!$A$1:$R$2344,14,0)</f>
        <v>tier - 2</v>
      </c>
      <c r="O2065" s="27" t="str">
        <f>VLOOKUP(A2065,'Hospitalisation Details'!$A$1:$R$2344,15,0)</f>
        <v>tier - 1</v>
      </c>
      <c r="P2065" s="27" t="str">
        <f>VLOOKUP(A2065,'Hospitalisation Details'!$A$1:$R$2344,16,0)</f>
        <v>R1011</v>
      </c>
      <c r="Q2065" s="38">
        <f>VLOOKUP(A2065,'Hospitalisation Details'!$A$1:$R$2344,18,0)</f>
        <v>21.784285714285716</v>
      </c>
    </row>
    <row r="2066" spans="1:17" x14ac:dyDescent="0.25">
      <c r="A2066" s="27" t="s">
        <v>4130</v>
      </c>
      <c r="B2066" s="27" t="str">
        <f>VLOOKUP(A2066,'Customer Name'!A2065:E4400,4,0)</f>
        <v>Caroline F.</v>
      </c>
      <c r="C2066" s="27">
        <f>VLOOKUP(A2066,Table7[#All],2,0)</f>
        <v>22.135000000000002</v>
      </c>
      <c r="D2066" s="27">
        <f>VLOOKUP(A2066,Table7[#All],3,0)</f>
        <v>4.46</v>
      </c>
      <c r="E2066" s="27" t="str">
        <f>VLOOKUP(A2066,Table7[#All],4,0)</f>
        <v>yes</v>
      </c>
      <c r="F2066" s="27" t="str">
        <f>VLOOKUP(A2066,Table7[#All],5,0)</f>
        <v>No</v>
      </c>
      <c r="G2066" s="27" t="str">
        <f>VLOOKUP(A2066,Table7[#All],6,0)</f>
        <v>No</v>
      </c>
      <c r="H2066" s="27">
        <f>VLOOKUP(A2066,'Medical Examination'!A2065:M4400,11,0)</f>
        <v>0</v>
      </c>
      <c r="I2066" s="27" t="str">
        <f>VLOOKUP(A2066,'Medical Examination'!A2065:M4400,10,0)</f>
        <v>No</v>
      </c>
      <c r="J2066" s="27" t="str">
        <f>VLOOKUP(A2066,'Medical Examination'!A2065:M4400,12,0)</f>
        <v>Normal Weight</v>
      </c>
      <c r="K2066" s="27" t="str">
        <f>VLOOKUP(A2066,'Medical Examination'!A2065:M4400,13,0)</f>
        <v>Normal</v>
      </c>
      <c r="L2066" s="27" t="str">
        <f>VLOOKUP(A2066,'Hospitalisation Details'!$A$1:$R$2344,17,0)</f>
        <v>28-Jul-2001</v>
      </c>
      <c r="M2066" s="28">
        <f>VLOOKUP(A2066,'Hospitalisation Details'!$A$1:$R$2344,6,0)</f>
        <v>2585.85</v>
      </c>
      <c r="N2066" s="27" t="str">
        <f>VLOOKUP(A2066,'Hospitalisation Details'!$A$1:$R$2344,14,0)</f>
        <v>tier - 2</v>
      </c>
      <c r="O2066" s="27" t="str">
        <f>VLOOKUP(A2066,'Hospitalisation Details'!$A$1:$R$2344,15,0)</f>
        <v>tier - 2</v>
      </c>
      <c r="P2066" s="27" t="str">
        <f>VLOOKUP(A2066,'Hospitalisation Details'!$A$1:$R$2344,16,0)</f>
        <v>R1024</v>
      </c>
      <c r="Q2066" s="38">
        <f>VLOOKUP(A2066,'Hospitalisation Details'!$A$1:$R$2344,18,0)</f>
        <v>21.863690476190477</v>
      </c>
    </row>
    <row r="2067" spans="1:17" x14ac:dyDescent="0.25">
      <c r="A2067" s="27" t="s">
        <v>4132</v>
      </c>
      <c r="B2067" s="27" t="str">
        <f>VLOOKUP(A2067,'Customer Name'!A2066:E4401,4,0)</f>
        <v>Julia J.</v>
      </c>
      <c r="C2067" s="27">
        <f>VLOOKUP(A2067,Table7[#All],2,0)</f>
        <v>17.399999999999999</v>
      </c>
      <c r="D2067" s="27">
        <f>VLOOKUP(A2067,Table7[#All],3,0)</f>
        <v>4.5</v>
      </c>
      <c r="E2067" s="27" t="str">
        <f>VLOOKUP(A2067,Table7[#All],4,0)</f>
        <v>yes</v>
      </c>
      <c r="F2067" s="27" t="str">
        <f>VLOOKUP(A2067,Table7[#All],5,0)</f>
        <v>No</v>
      </c>
      <c r="G2067" s="27" t="str">
        <f>VLOOKUP(A2067,Table7[#All],6,0)</f>
        <v>No</v>
      </c>
      <c r="H2067" s="27">
        <f>VLOOKUP(A2067,'Medical Examination'!A2066:M4401,11,0)</f>
        <v>0</v>
      </c>
      <c r="I2067" s="27" t="str">
        <f>VLOOKUP(A2067,'Medical Examination'!A2066:M4401,10,0)</f>
        <v>No</v>
      </c>
      <c r="J2067" s="27" t="str">
        <f>VLOOKUP(A2067,'Medical Examination'!A2066:M4401,12,0)</f>
        <v>Underweight</v>
      </c>
      <c r="K2067" s="27" t="str">
        <f>VLOOKUP(A2067,'Medical Examination'!A2066:M4401,13,0)</f>
        <v>Normal</v>
      </c>
      <c r="L2067" s="27" t="str">
        <f>VLOOKUP(A2067,'Hospitalisation Details'!$A$1:$R$2344,17,0)</f>
        <v>15-Oct-2001</v>
      </c>
      <c r="M2067" s="28">
        <f>VLOOKUP(A2067,'Hospitalisation Details'!$A$1:$R$2344,6,0)</f>
        <v>2585.27</v>
      </c>
      <c r="N2067" s="27" t="str">
        <f>VLOOKUP(A2067,'Hospitalisation Details'!$A$1:$R$2344,14,0)</f>
        <v>tier - 2</v>
      </c>
      <c r="O2067" s="27" t="str">
        <f>VLOOKUP(A2067,'Hospitalisation Details'!$A$1:$R$2344,15,0)</f>
        <v>tier - 3</v>
      </c>
      <c r="P2067" s="27" t="str">
        <f>VLOOKUP(A2067,'Hospitalisation Details'!$A$1:$R$2344,16,0)</f>
        <v>R1011</v>
      </c>
      <c r="Q2067" s="38">
        <f>VLOOKUP(A2067,'Hospitalisation Details'!$A$1:$R$2344,18,0)</f>
        <v>21.647380952380953</v>
      </c>
    </row>
    <row r="2068" spans="1:17" x14ac:dyDescent="0.25">
      <c r="A2068" s="27" t="s">
        <v>4134</v>
      </c>
      <c r="B2068" s="27" t="str">
        <f>VLOOKUP(A2068,'Customer Name'!A2067:E4402,4,0)</f>
        <v>Jack</v>
      </c>
      <c r="C2068" s="27">
        <f>VLOOKUP(A2068,Table7[#All],2,0)</f>
        <v>28.06</v>
      </c>
      <c r="D2068" s="27">
        <f>VLOOKUP(A2068,Table7[#All],3,0)</f>
        <v>8.93</v>
      </c>
      <c r="E2068" s="27" t="str">
        <f>VLOOKUP(A2068,Table7[#All],4,0)</f>
        <v>No</v>
      </c>
      <c r="F2068" s="27" t="str">
        <f>VLOOKUP(A2068,Table7[#All],5,0)</f>
        <v>No</v>
      </c>
      <c r="G2068" s="27" t="str">
        <f>VLOOKUP(A2068,Table7[#All],6,0)</f>
        <v>No</v>
      </c>
      <c r="H2068" s="27">
        <f>VLOOKUP(A2068,'Medical Examination'!A2067:M4402,11,0)</f>
        <v>0</v>
      </c>
      <c r="I2068" s="27" t="str">
        <f>VLOOKUP(A2068,'Medical Examination'!A2067:M4402,10,0)</f>
        <v>No</v>
      </c>
      <c r="J2068" s="27" t="str">
        <f>VLOOKUP(A2068,'Medical Examination'!A2067:M4402,12,0)</f>
        <v>Overweight</v>
      </c>
      <c r="K2068" s="27" t="str">
        <f>VLOOKUP(A2068,'Medical Examination'!A2067:M4402,13,0)</f>
        <v>Diabetes</v>
      </c>
      <c r="L2068" s="27" t="str">
        <f>VLOOKUP(A2068,'Hospitalisation Details'!$A$1:$R$2344,17,0)</f>
        <v>20-Jul-2002</v>
      </c>
      <c r="M2068" s="28">
        <f>VLOOKUP(A2068,'Hospitalisation Details'!$A$1:$R$2344,6,0)</f>
        <v>2585.04</v>
      </c>
      <c r="N2068" s="27" t="str">
        <f>VLOOKUP(A2068,'Hospitalisation Details'!$A$1:$R$2344,14,0)</f>
        <v>tier - 2</v>
      </c>
      <c r="O2068" s="27" t="str">
        <f>VLOOKUP(A2068,'Hospitalisation Details'!$A$1:$R$2344,15,0)</f>
        <v>tier - 2</v>
      </c>
      <c r="P2068" s="27" t="str">
        <f>VLOOKUP(A2068,'Hospitalisation Details'!$A$1:$R$2344,16,0)</f>
        <v>R1021</v>
      </c>
      <c r="Q2068" s="38">
        <f>VLOOKUP(A2068,'Hospitalisation Details'!$A$1:$R$2344,18,0)</f>
        <v>20.885625388923458</v>
      </c>
    </row>
    <row r="2069" spans="1:17" x14ac:dyDescent="0.25">
      <c r="A2069" s="27" t="s">
        <v>4136</v>
      </c>
      <c r="B2069" s="27" t="str">
        <f>VLOOKUP(A2069,'Customer Name'!A2068:E4403,4,0)</f>
        <v>Bernat</v>
      </c>
      <c r="C2069" s="27">
        <f>VLOOKUP(A2069,Table7[#All],2,0)</f>
        <v>31.13</v>
      </c>
      <c r="D2069" s="27">
        <f>VLOOKUP(A2069,Table7[#All],3,0)</f>
        <v>11.02</v>
      </c>
      <c r="E2069" s="27" t="str">
        <f>VLOOKUP(A2069,Table7[#All],4,0)</f>
        <v>No</v>
      </c>
      <c r="F2069" s="27" t="str">
        <f>VLOOKUP(A2069,Table7[#All],5,0)</f>
        <v>No</v>
      </c>
      <c r="G2069" s="27" t="str">
        <f>VLOOKUP(A2069,Table7[#All],6,0)</f>
        <v>No</v>
      </c>
      <c r="H2069" s="27">
        <f>VLOOKUP(A2069,'Medical Examination'!A2068:M4403,11,0)</f>
        <v>0</v>
      </c>
      <c r="I2069" s="27" t="str">
        <f>VLOOKUP(A2069,'Medical Examination'!A2068:M4403,10,0)</f>
        <v>No</v>
      </c>
      <c r="J2069" s="27" t="str">
        <f>VLOOKUP(A2069,'Medical Examination'!A2068:M4403,12,0)</f>
        <v>Obesity</v>
      </c>
      <c r="K2069" s="27" t="str">
        <f>VLOOKUP(A2069,'Medical Examination'!A2068:M4403,13,0)</f>
        <v>Diabetes</v>
      </c>
      <c r="L2069" s="27" t="str">
        <f>VLOOKUP(A2069,'Hospitalisation Details'!$A$1:$R$2344,17,0)</f>
        <v>11-Oct-2002</v>
      </c>
      <c r="M2069" s="28">
        <f>VLOOKUP(A2069,'Hospitalisation Details'!$A$1:$R$2344,6,0)</f>
        <v>2566.4699999999998</v>
      </c>
      <c r="N2069" s="27" t="str">
        <f>VLOOKUP(A2069,'Hospitalisation Details'!$A$1:$R$2344,14,0)</f>
        <v>tier - 2</v>
      </c>
      <c r="O2069" s="27" t="str">
        <f>VLOOKUP(A2069,'Hospitalisation Details'!$A$1:$R$2344,15,0)</f>
        <v>tier - 3</v>
      </c>
      <c r="P2069" s="27" t="str">
        <f>VLOOKUP(A2069,'Hospitalisation Details'!$A$1:$R$2344,16,0)</f>
        <v>R1013</v>
      </c>
      <c r="Q2069" s="38">
        <f>VLOOKUP(A2069,'Hospitalisation Details'!$A$1:$R$2344,18,0)</f>
        <v>20.658369632856253</v>
      </c>
    </row>
    <row r="2070" spans="1:17" x14ac:dyDescent="0.25">
      <c r="A2070" s="27" t="s">
        <v>4138</v>
      </c>
      <c r="B2070" s="27" t="str">
        <f>VLOOKUP(A2070,'Customer Name'!A2069:E4404,4,0)</f>
        <v>Hicham</v>
      </c>
      <c r="C2070" s="27">
        <f>VLOOKUP(A2070,Table7[#All],2,0)</f>
        <v>18.46</v>
      </c>
      <c r="D2070" s="27">
        <f>VLOOKUP(A2070,Table7[#All],3,0)</f>
        <v>5.25</v>
      </c>
      <c r="E2070" s="27" t="str">
        <f>VLOOKUP(A2070,Table7[#All],4,0)</f>
        <v>No</v>
      </c>
      <c r="F2070" s="27" t="str">
        <f>VLOOKUP(A2070,Table7[#All],5,0)</f>
        <v>No</v>
      </c>
      <c r="G2070" s="27" t="str">
        <f>VLOOKUP(A2070,Table7[#All],6,0)</f>
        <v>No</v>
      </c>
      <c r="H2070" s="27">
        <f>VLOOKUP(A2070,'Medical Examination'!A2069:M4404,11,0)</f>
        <v>0</v>
      </c>
      <c r="I2070" s="27" t="str">
        <f>VLOOKUP(A2070,'Medical Examination'!A2069:M4404,10,0)</f>
        <v>No</v>
      </c>
      <c r="J2070" s="27" t="str">
        <f>VLOOKUP(A2070,'Medical Examination'!A2069:M4404,12,0)</f>
        <v>Underweight</v>
      </c>
      <c r="K2070" s="27" t="str">
        <f>VLOOKUP(A2070,'Medical Examination'!A2069:M4404,13,0)</f>
        <v>Normal</v>
      </c>
      <c r="L2070" s="27" t="str">
        <f>VLOOKUP(A2070,'Hospitalisation Details'!$A$1:$R$2344,17,0)</f>
        <v>17-Nov-1991</v>
      </c>
      <c r="M2070" s="28">
        <f>VLOOKUP(A2070,'Hospitalisation Details'!$A$1:$R$2344,6,0)</f>
        <v>2545.6799999999998</v>
      </c>
      <c r="N2070" s="27" t="str">
        <f>VLOOKUP(A2070,'Hospitalisation Details'!$A$1:$R$2344,14,0)</f>
        <v>tier - 2</v>
      </c>
      <c r="O2070" s="27" t="str">
        <f>VLOOKUP(A2070,'Hospitalisation Details'!$A$1:$R$2344,15,0)</f>
        <v>tier - 1</v>
      </c>
      <c r="P2070" s="27" t="str">
        <f>VLOOKUP(A2070,'Hospitalisation Details'!$A$1:$R$2344,16,0)</f>
        <v>R1013</v>
      </c>
      <c r="Q2070" s="38">
        <f>VLOOKUP(A2070,'Hospitalisation Details'!$A$1:$R$2344,18,0)</f>
        <v>31.557122708039493</v>
      </c>
    </row>
    <row r="2071" spans="1:17" x14ac:dyDescent="0.25">
      <c r="A2071" s="27" t="s">
        <v>4140</v>
      </c>
      <c r="B2071" s="27" t="str">
        <f>VLOOKUP(A2071,'Customer Name'!A2070:E4405,4,0)</f>
        <v>Sarah</v>
      </c>
      <c r="C2071" s="27">
        <f>VLOOKUP(A2071,Table7[#All],2,0)</f>
        <v>17.3</v>
      </c>
      <c r="D2071" s="27">
        <f>VLOOKUP(A2071,Table7[#All],3,0)</f>
        <v>4.75</v>
      </c>
      <c r="E2071" s="27" t="str">
        <f>VLOOKUP(A2071,Table7[#All],4,0)</f>
        <v>No</v>
      </c>
      <c r="F2071" s="27" t="str">
        <f>VLOOKUP(A2071,Table7[#All],5,0)</f>
        <v>No</v>
      </c>
      <c r="G2071" s="27" t="str">
        <f>VLOOKUP(A2071,Table7[#All],6,0)</f>
        <v>No</v>
      </c>
      <c r="H2071" s="27">
        <f>VLOOKUP(A2071,'Medical Examination'!A2070:M4405,11,0)</f>
        <v>0</v>
      </c>
      <c r="I2071" s="27" t="str">
        <f>VLOOKUP(A2071,'Medical Examination'!A2070:M4405,10,0)</f>
        <v>No</v>
      </c>
      <c r="J2071" s="27" t="str">
        <f>VLOOKUP(A2071,'Medical Examination'!A2070:M4405,12,0)</f>
        <v>Underweight</v>
      </c>
      <c r="K2071" s="27" t="str">
        <f>VLOOKUP(A2071,'Medical Examination'!A2070:M4405,13,0)</f>
        <v>Normal</v>
      </c>
      <c r="L2071" s="27" t="str">
        <f>VLOOKUP(A2071,'Hospitalisation Details'!$A$1:$R$2344,17,0)</f>
        <v>1-Oct-1990</v>
      </c>
      <c r="M2071" s="28">
        <f>VLOOKUP(A2071,'Hospitalisation Details'!$A$1:$R$2344,6,0)</f>
        <v>2540.39</v>
      </c>
      <c r="N2071" s="27" t="str">
        <f>VLOOKUP(A2071,'Hospitalisation Details'!$A$1:$R$2344,14,0)</f>
        <v>tier - 2</v>
      </c>
      <c r="O2071" s="27" t="str">
        <f>VLOOKUP(A2071,'Hospitalisation Details'!$A$1:$R$2344,15,0)</f>
        <v>tier - 2</v>
      </c>
      <c r="P2071" s="27" t="str">
        <f>VLOOKUP(A2071,'Hospitalisation Details'!$A$1:$R$2344,16,0)</f>
        <v>R1013</v>
      </c>
      <c r="Q2071" s="38">
        <f>VLOOKUP(A2071,'Hospitalisation Details'!$A$1:$R$2344,18,0)</f>
        <v>32.685778708326623</v>
      </c>
    </row>
    <row r="2072" spans="1:17" x14ac:dyDescent="0.25">
      <c r="A2072" s="27" t="s">
        <v>4142</v>
      </c>
      <c r="B2072" s="27" t="str">
        <f>VLOOKUP(A2072,'Customer Name'!A2071:E4406,4,0)</f>
        <v>Anthony S</v>
      </c>
      <c r="C2072" s="27">
        <f>VLOOKUP(A2072,Table7[#All],2,0)</f>
        <v>35.625</v>
      </c>
      <c r="D2072" s="27">
        <f>VLOOKUP(A2072,Table7[#All],3,0)</f>
        <v>4.68</v>
      </c>
      <c r="E2072" s="27" t="str">
        <f>VLOOKUP(A2072,Table7[#All],4,0)</f>
        <v>yes</v>
      </c>
      <c r="F2072" s="27" t="str">
        <f>VLOOKUP(A2072,Table7[#All],5,0)</f>
        <v>No</v>
      </c>
      <c r="G2072" s="27" t="str">
        <f>VLOOKUP(A2072,Table7[#All],6,0)</f>
        <v>Yes</v>
      </c>
      <c r="H2072" s="27">
        <f>VLOOKUP(A2072,'Medical Examination'!A2071:M4406,11,0)</f>
        <v>1</v>
      </c>
      <c r="I2072" s="27" t="str">
        <f>VLOOKUP(A2072,'Medical Examination'!A2071:M4406,10,0)</f>
        <v>No</v>
      </c>
      <c r="J2072" s="27" t="str">
        <f>VLOOKUP(A2072,'Medical Examination'!A2071:M4406,12,0)</f>
        <v>Obesity</v>
      </c>
      <c r="K2072" s="27" t="str">
        <f>VLOOKUP(A2072,'Medical Examination'!A2071:M4406,13,0)</f>
        <v>Normal</v>
      </c>
      <c r="L2072" s="27" t="str">
        <f>VLOOKUP(A2072,'Hospitalisation Details'!$A$1:$R$2344,17,0)</f>
        <v>28-Jul-1997</v>
      </c>
      <c r="M2072" s="28">
        <f>VLOOKUP(A2072,'Hospitalisation Details'!$A$1:$R$2344,6,0)</f>
        <v>2534.39</v>
      </c>
      <c r="N2072" s="27" t="str">
        <f>VLOOKUP(A2072,'Hospitalisation Details'!$A$1:$R$2344,14,0)</f>
        <v>tier - 3</v>
      </c>
      <c r="O2072" s="27" t="str">
        <f>VLOOKUP(A2072,'Hospitalisation Details'!$A$1:$R$2344,15,0)</f>
        <v>tier - 3</v>
      </c>
      <c r="P2072" s="27" t="str">
        <f>VLOOKUP(A2072,'Hospitalisation Details'!$A$1:$R$2344,16,0)</f>
        <v>R1012</v>
      </c>
      <c r="Q2072" s="38">
        <f>VLOOKUP(A2072,'Hospitalisation Details'!$A$1:$R$2344,18,0)</f>
        <v>25.863705506540917</v>
      </c>
    </row>
    <row r="2073" spans="1:17" x14ac:dyDescent="0.25">
      <c r="A2073" s="27" t="s">
        <v>4144</v>
      </c>
      <c r="B2073" s="27" t="str">
        <f>VLOOKUP(A2073,'Customer Name'!A2072:E4407,4,0)</f>
        <v>Elisabetta</v>
      </c>
      <c r="C2073" s="27">
        <f>VLOOKUP(A2073,Table7[#All],2,0)</f>
        <v>20.234999999999999</v>
      </c>
      <c r="D2073" s="27">
        <f>VLOOKUP(A2073,Table7[#All],3,0)</f>
        <v>6.17</v>
      </c>
      <c r="E2073" s="27" t="str">
        <f>VLOOKUP(A2073,Table7[#All],4,0)</f>
        <v>yes</v>
      </c>
      <c r="F2073" s="27" t="str">
        <f>VLOOKUP(A2073,Table7[#All],5,0)</f>
        <v>yes</v>
      </c>
      <c r="G2073" s="27" t="str">
        <f>VLOOKUP(A2073,Table7[#All],6,0)</f>
        <v>No</v>
      </c>
      <c r="H2073" s="27">
        <f>VLOOKUP(A2073,'Medical Examination'!A2072:M4407,11,0)</f>
        <v>2</v>
      </c>
      <c r="I2073" s="27" t="str">
        <f>VLOOKUP(A2073,'Medical Examination'!A2072:M4407,10,0)</f>
        <v>No</v>
      </c>
      <c r="J2073" s="27" t="str">
        <f>VLOOKUP(A2073,'Medical Examination'!A2072:M4407,12,0)</f>
        <v>Normal Weight</v>
      </c>
      <c r="K2073" s="27" t="str">
        <f>VLOOKUP(A2073,'Medical Examination'!A2072:M4407,13,0)</f>
        <v>Prediabetes</v>
      </c>
      <c r="L2073" s="27" t="str">
        <f>VLOOKUP(A2073,'Hospitalisation Details'!$A$1:$R$2344,17,0)</f>
        <v>25-Aug-2000</v>
      </c>
      <c r="M2073" s="28">
        <f>VLOOKUP(A2073,'Hospitalisation Details'!$A$1:$R$2344,6,0)</f>
        <v>2527.8200000000002</v>
      </c>
      <c r="N2073" s="27" t="str">
        <f>VLOOKUP(A2073,'Hospitalisation Details'!$A$1:$R$2344,14,0)</f>
        <v>tier - 2</v>
      </c>
      <c r="O2073" s="27" t="str">
        <f>VLOOKUP(A2073,'Hospitalisation Details'!$A$1:$R$2344,15,0)</f>
        <v>tier - 3</v>
      </c>
      <c r="P2073" s="27" t="str">
        <f>VLOOKUP(A2073,'Hospitalisation Details'!$A$1:$R$2344,16,0)</f>
        <v>R1012</v>
      </c>
      <c r="Q2073" s="38">
        <f>VLOOKUP(A2073,'Hospitalisation Details'!$A$1:$R$2344,18,0)</f>
        <v>22.784394250513348</v>
      </c>
    </row>
    <row r="2074" spans="1:17" x14ac:dyDescent="0.25">
      <c r="A2074" s="27" t="s">
        <v>4146</v>
      </c>
      <c r="B2074" s="27" t="str">
        <f>VLOOKUP(A2074,'Customer Name'!A2073:E4408,4,0)</f>
        <v>Trevor N.</v>
      </c>
      <c r="C2074" s="27">
        <f>VLOOKUP(A2074,Table7[#All],2,0)</f>
        <v>27.55</v>
      </c>
      <c r="D2074" s="27">
        <f>VLOOKUP(A2074,Table7[#All],3,0)</f>
        <v>4.5599999999999996</v>
      </c>
      <c r="E2074" s="27" t="str">
        <f>VLOOKUP(A2074,Table7[#All],4,0)</f>
        <v>yes</v>
      </c>
      <c r="F2074" s="27" t="str">
        <f>VLOOKUP(A2074,Table7[#All],5,0)</f>
        <v>No</v>
      </c>
      <c r="G2074" s="27" t="str">
        <f>VLOOKUP(A2074,Table7[#All],6,0)</f>
        <v>Yes</v>
      </c>
      <c r="H2074" s="27">
        <f>VLOOKUP(A2074,'Medical Examination'!A2073:M4408,11,0)</f>
        <v>1</v>
      </c>
      <c r="I2074" s="27" t="str">
        <f>VLOOKUP(A2074,'Medical Examination'!A2073:M4408,10,0)</f>
        <v>No</v>
      </c>
      <c r="J2074" s="27" t="str">
        <f>VLOOKUP(A2074,'Medical Examination'!A2073:M4408,12,0)</f>
        <v>Overweight</v>
      </c>
      <c r="K2074" s="27" t="str">
        <f>VLOOKUP(A2074,'Medical Examination'!A2073:M4408,13,0)</f>
        <v>Normal</v>
      </c>
      <c r="L2074" s="27" t="str">
        <f>VLOOKUP(A2074,'Hospitalisation Details'!$A$1:$R$2344,17,0)</f>
        <v>2-Nov-1997</v>
      </c>
      <c r="M2074" s="28">
        <f>VLOOKUP(A2074,'Hospitalisation Details'!$A$1:$R$2344,6,0)</f>
        <v>2523.17</v>
      </c>
      <c r="N2074" s="27" t="str">
        <f>VLOOKUP(A2074,'Hospitalisation Details'!$A$1:$R$2344,14,0)</f>
        <v>tier - 3</v>
      </c>
      <c r="O2074" s="27" t="str">
        <f>VLOOKUP(A2074,'Hospitalisation Details'!$A$1:$R$2344,15,0)</f>
        <v>tier - 1</v>
      </c>
      <c r="P2074" s="27" t="str">
        <f>VLOOKUP(A2074,'Hospitalisation Details'!$A$1:$R$2344,16,0)</f>
        <v>R1012</v>
      </c>
      <c r="Q2074" s="38">
        <f>VLOOKUP(A2074,'Hospitalisation Details'!$A$1:$R$2344,18,0)</f>
        <v>25.598113781563736</v>
      </c>
    </row>
    <row r="2075" spans="1:17" x14ac:dyDescent="0.25">
      <c r="A2075" s="27" t="s">
        <v>4148</v>
      </c>
      <c r="B2075" s="27" t="str">
        <f>VLOOKUP(A2075,'Customer Name'!A2074:E4409,4,0)</f>
        <v>Nancy</v>
      </c>
      <c r="C2075" s="27">
        <f>VLOOKUP(A2075,Table7[#All],2,0)</f>
        <v>17.97</v>
      </c>
      <c r="D2075" s="27">
        <f>VLOOKUP(A2075,Table7[#All],3,0)</f>
        <v>6.3</v>
      </c>
      <c r="E2075" s="27" t="str">
        <f>VLOOKUP(A2075,Table7[#All],4,0)</f>
        <v>No</v>
      </c>
      <c r="F2075" s="27" t="str">
        <f>VLOOKUP(A2075,Table7[#All],5,0)</f>
        <v>No</v>
      </c>
      <c r="G2075" s="27" t="str">
        <f>VLOOKUP(A2075,Table7[#All],6,0)</f>
        <v>No</v>
      </c>
      <c r="H2075" s="27">
        <f>VLOOKUP(A2075,'Medical Examination'!A2074:M4409,11,0)</f>
        <v>0</v>
      </c>
      <c r="I2075" s="27" t="str">
        <f>VLOOKUP(A2075,'Medical Examination'!A2074:M4409,10,0)</f>
        <v>No</v>
      </c>
      <c r="J2075" s="27" t="str">
        <f>VLOOKUP(A2075,'Medical Examination'!A2074:M4409,12,0)</f>
        <v>Underweight</v>
      </c>
      <c r="K2075" s="27" t="str">
        <f>VLOOKUP(A2075,'Medical Examination'!A2074:M4409,13,0)</f>
        <v>Prediabetes</v>
      </c>
      <c r="L2075" s="27" t="str">
        <f>VLOOKUP(A2075,'Hospitalisation Details'!$A$1:$R$2344,17,0)</f>
        <v>5-Aug-1991</v>
      </c>
      <c r="M2075" s="28">
        <f>VLOOKUP(A2075,'Hospitalisation Details'!$A$1:$R$2344,6,0)</f>
        <v>2510.79</v>
      </c>
      <c r="N2075" s="27" t="str">
        <f>VLOOKUP(A2075,'Hospitalisation Details'!$A$1:$R$2344,14,0)</f>
        <v>tier - 2</v>
      </c>
      <c r="O2075" s="27" t="str">
        <f>VLOOKUP(A2075,'Hospitalisation Details'!$A$1:$R$2344,15,0)</f>
        <v>tier - 1</v>
      </c>
      <c r="P2075" s="27" t="str">
        <f>VLOOKUP(A2075,'Hospitalisation Details'!$A$1:$R$2344,16,0)</f>
        <v>R1013</v>
      </c>
      <c r="Q2075" s="38">
        <f>VLOOKUP(A2075,'Hospitalisation Details'!$A$1:$R$2344,18,0)</f>
        <v>31.841865095826765</v>
      </c>
    </row>
    <row r="2076" spans="1:17" x14ac:dyDescent="0.25">
      <c r="A2076" s="27" t="s">
        <v>4150</v>
      </c>
      <c r="B2076" s="27" t="str">
        <f>VLOOKUP(A2076,'Customer Name'!A2075:E4410,4,0)</f>
        <v>Allison R.</v>
      </c>
      <c r="C2076" s="27">
        <f>VLOOKUP(A2076,Table7[#All],2,0)</f>
        <v>29.98</v>
      </c>
      <c r="D2076" s="27">
        <f>VLOOKUP(A2076,Table7[#All],3,0)</f>
        <v>6.03</v>
      </c>
      <c r="E2076" s="27" t="str">
        <f>VLOOKUP(A2076,Table7[#All],4,0)</f>
        <v>No</v>
      </c>
      <c r="F2076" s="27" t="str">
        <f>VLOOKUP(A2076,Table7[#All],5,0)</f>
        <v>yes</v>
      </c>
      <c r="G2076" s="27" t="str">
        <f>VLOOKUP(A2076,Table7[#All],6,0)</f>
        <v>No</v>
      </c>
      <c r="H2076" s="27">
        <f>VLOOKUP(A2076,'Medical Examination'!A2075:M4410,11,0)</f>
        <v>1</v>
      </c>
      <c r="I2076" s="27" t="str">
        <f>VLOOKUP(A2076,'Medical Examination'!A2075:M4410,10,0)</f>
        <v>No</v>
      </c>
      <c r="J2076" s="27" t="str">
        <f>VLOOKUP(A2076,'Medical Examination'!A2075:M4410,12,0)</f>
        <v>Overweight</v>
      </c>
      <c r="K2076" s="27" t="str">
        <f>VLOOKUP(A2076,'Medical Examination'!A2075:M4410,13,0)</f>
        <v>Prediabetes</v>
      </c>
      <c r="L2076" s="27" t="str">
        <f>VLOOKUP(A2076,'Hospitalisation Details'!$A$1:$R$2344,17,0)</f>
        <v>6-Sep-2004</v>
      </c>
      <c r="M2076" s="28">
        <f>VLOOKUP(A2076,'Hospitalisation Details'!$A$1:$R$2344,6,0)</f>
        <v>2500.9299999999998</v>
      </c>
      <c r="N2076" s="27" t="str">
        <f>VLOOKUP(A2076,'Hospitalisation Details'!$A$1:$R$2344,14,0)</f>
        <v>tier - 2</v>
      </c>
      <c r="O2076" s="27" t="str">
        <f>VLOOKUP(A2076,'Hospitalisation Details'!$A$1:$R$2344,15,0)</f>
        <v>tier - 2</v>
      </c>
      <c r="P2076" s="27" t="str">
        <f>VLOOKUP(A2076,'Hospitalisation Details'!$A$1:$R$2344,16,0)</f>
        <v>R1012</v>
      </c>
      <c r="Q2076" s="38">
        <f>VLOOKUP(A2076,'Hospitalisation Details'!$A$1:$R$2344,18,0)</f>
        <v>18.751540041067763</v>
      </c>
    </row>
    <row r="2077" spans="1:17" x14ac:dyDescent="0.25">
      <c r="A2077" s="27" t="s">
        <v>4152</v>
      </c>
      <c r="B2077" s="27" t="str">
        <f>VLOOKUP(A2077,'Customer Name'!A2076:E4411,4,0)</f>
        <v>Robert J.</v>
      </c>
      <c r="C2077" s="27">
        <f>VLOOKUP(A2077,Table7[#All],2,0)</f>
        <v>33.659999999999997</v>
      </c>
      <c r="D2077" s="27">
        <f>VLOOKUP(A2077,Table7[#All],3,0)</f>
        <v>4.2</v>
      </c>
      <c r="E2077" s="27" t="str">
        <f>VLOOKUP(A2077,Table7[#All],4,0)</f>
        <v>yes</v>
      </c>
      <c r="F2077" s="27" t="str">
        <f>VLOOKUP(A2077,Table7[#All],5,0)</f>
        <v>No</v>
      </c>
      <c r="G2077" s="27" t="str">
        <f>VLOOKUP(A2077,Table7[#All],6,0)</f>
        <v>No</v>
      </c>
      <c r="H2077" s="27">
        <f>VLOOKUP(A2077,'Medical Examination'!A2076:M4411,11,0)</f>
        <v>1</v>
      </c>
      <c r="I2077" s="27" t="str">
        <f>VLOOKUP(A2077,'Medical Examination'!A2076:M4411,10,0)</f>
        <v>No</v>
      </c>
      <c r="J2077" s="27" t="str">
        <f>VLOOKUP(A2077,'Medical Examination'!A2076:M4411,12,0)</f>
        <v>Obesity</v>
      </c>
      <c r="K2077" s="27" t="str">
        <f>VLOOKUP(A2077,'Medical Examination'!A2076:M4411,13,0)</f>
        <v>Normal</v>
      </c>
      <c r="L2077" s="27" t="str">
        <f>VLOOKUP(A2077,'Hospitalisation Details'!$A$1:$R$2344,17,0)</f>
        <v>15-Oct-1995</v>
      </c>
      <c r="M2077" s="28">
        <f>VLOOKUP(A2077,'Hospitalisation Details'!$A$1:$R$2344,6,0)</f>
        <v>2498.41</v>
      </c>
      <c r="N2077" s="27" t="str">
        <f>VLOOKUP(A2077,'Hospitalisation Details'!$A$1:$R$2344,14,0)</f>
        <v>tier - 3</v>
      </c>
      <c r="O2077" s="27" t="str">
        <f>VLOOKUP(A2077,'Hospitalisation Details'!$A$1:$R$2344,15,0)</f>
        <v>tier - 3</v>
      </c>
      <c r="P2077" s="27" t="str">
        <f>VLOOKUP(A2077,'Hospitalisation Details'!$A$1:$R$2344,16,0)</f>
        <v>R1013</v>
      </c>
      <c r="Q2077" s="38">
        <f>VLOOKUP(A2077,'Hospitalisation Details'!$A$1:$R$2344,18,0)</f>
        <v>27.647469788519636</v>
      </c>
    </row>
    <row r="2078" spans="1:17" x14ac:dyDescent="0.25">
      <c r="A2078" s="27" t="s">
        <v>4154</v>
      </c>
      <c r="B2078" s="27" t="str">
        <f>VLOOKUP(A2078,'Customer Name'!A2077:E4412,4,0)</f>
        <v>Nicholas</v>
      </c>
      <c r="C2078" s="27">
        <f>VLOOKUP(A2078,Table7[#All],2,0)</f>
        <v>32.67</v>
      </c>
      <c r="D2078" s="27">
        <f>VLOOKUP(A2078,Table7[#All],3,0)</f>
        <v>5.61</v>
      </c>
      <c r="E2078" s="27" t="str">
        <f>VLOOKUP(A2078,Table7[#All],4,0)</f>
        <v>yes</v>
      </c>
      <c r="F2078" s="27" t="str">
        <f>VLOOKUP(A2078,Table7[#All],5,0)</f>
        <v>No</v>
      </c>
      <c r="G2078" s="27" t="str">
        <f>VLOOKUP(A2078,Table7[#All],6,0)</f>
        <v>No</v>
      </c>
      <c r="H2078" s="27">
        <f>VLOOKUP(A2078,'Medical Examination'!A2077:M4412,11,0)</f>
        <v>1</v>
      </c>
      <c r="I2078" s="27" t="str">
        <f>VLOOKUP(A2078,'Medical Examination'!A2077:M4412,10,0)</f>
        <v>No</v>
      </c>
      <c r="J2078" s="27" t="str">
        <f>VLOOKUP(A2078,'Medical Examination'!A2077:M4412,12,0)</f>
        <v>Obesity</v>
      </c>
      <c r="K2078" s="27" t="str">
        <f>VLOOKUP(A2078,'Medical Examination'!A2077:M4412,13,0)</f>
        <v>Normal</v>
      </c>
      <c r="L2078" s="27" t="str">
        <f>VLOOKUP(A2078,'Hospitalisation Details'!$A$1:$R$2344,17,0)</f>
        <v>9-Jul-1995</v>
      </c>
      <c r="M2078" s="28">
        <f>VLOOKUP(A2078,'Hospitalisation Details'!$A$1:$R$2344,6,0)</f>
        <v>2497.04</v>
      </c>
      <c r="N2078" s="27" t="str">
        <f>VLOOKUP(A2078,'Hospitalisation Details'!$A$1:$R$2344,14,0)</f>
        <v>tier - 3</v>
      </c>
      <c r="O2078" s="27" t="str">
        <f>VLOOKUP(A2078,'Hospitalisation Details'!$A$1:$R$2344,15,0)</f>
        <v>tier - 3</v>
      </c>
      <c r="P2078" s="27" t="str">
        <f>VLOOKUP(A2078,'Hospitalisation Details'!$A$1:$R$2344,16,0)</f>
        <v>R1013</v>
      </c>
      <c r="Q2078" s="38">
        <f>VLOOKUP(A2078,'Hospitalisation Details'!$A$1:$R$2344,18,0)</f>
        <v>27.915785498489427</v>
      </c>
    </row>
    <row r="2079" spans="1:17" x14ac:dyDescent="0.25">
      <c r="A2079" s="27" t="s">
        <v>4156</v>
      </c>
      <c r="B2079" s="27" t="str">
        <f>VLOOKUP(A2079,'Customer Name'!A2078:E4413,4,0)</f>
        <v>Kevin L</v>
      </c>
      <c r="C2079" s="27">
        <f>VLOOKUP(A2079,Table7[#All],2,0)</f>
        <v>30.5</v>
      </c>
      <c r="D2079" s="27">
        <f>VLOOKUP(A2079,Table7[#All],3,0)</f>
        <v>5.88</v>
      </c>
      <c r="E2079" s="27" t="str">
        <f>VLOOKUP(A2079,Table7[#All],4,0)</f>
        <v>yes</v>
      </c>
      <c r="F2079" s="27" t="str">
        <f>VLOOKUP(A2079,Table7[#All],5,0)</f>
        <v>No</v>
      </c>
      <c r="G2079" s="27" t="str">
        <f>VLOOKUP(A2079,Table7[#All],6,0)</f>
        <v>No</v>
      </c>
      <c r="H2079" s="27">
        <f>VLOOKUP(A2079,'Medical Examination'!A2078:M4413,11,0)</f>
        <v>1</v>
      </c>
      <c r="I2079" s="27" t="str">
        <f>VLOOKUP(A2079,'Medical Examination'!A2078:M4413,10,0)</f>
        <v>No</v>
      </c>
      <c r="J2079" s="27" t="str">
        <f>VLOOKUP(A2079,'Medical Examination'!A2078:M4413,12,0)</f>
        <v>Obesity</v>
      </c>
      <c r="K2079" s="27" t="str">
        <f>VLOOKUP(A2079,'Medical Examination'!A2078:M4413,13,0)</f>
        <v>Prediabetes</v>
      </c>
      <c r="L2079" s="27" t="str">
        <f>VLOOKUP(A2079,'Hospitalisation Details'!$A$1:$R$2344,17,0)</f>
        <v>14-Oct-1995</v>
      </c>
      <c r="M2079" s="28">
        <f>VLOOKUP(A2079,'Hospitalisation Details'!$A$1:$R$2344,6,0)</f>
        <v>2494.02</v>
      </c>
      <c r="N2079" s="27" t="str">
        <f>VLOOKUP(A2079,'Hospitalisation Details'!$A$1:$R$2344,14,0)</f>
        <v>tier - 3</v>
      </c>
      <c r="O2079" s="27" t="str">
        <f>VLOOKUP(A2079,'Hospitalisation Details'!$A$1:$R$2344,15,0)</f>
        <v>tier - 1</v>
      </c>
      <c r="P2079" s="27" t="str">
        <f>VLOOKUP(A2079,'Hospitalisation Details'!$A$1:$R$2344,16,0)</f>
        <v>R1011</v>
      </c>
      <c r="Q2079" s="38">
        <f>VLOOKUP(A2079,'Hospitalisation Details'!$A$1:$R$2344,18,0)</f>
        <v>27.650207703927492</v>
      </c>
    </row>
    <row r="2080" spans="1:17" x14ac:dyDescent="0.25">
      <c r="A2080" s="27" t="s">
        <v>4158</v>
      </c>
      <c r="B2080" s="27" t="str">
        <f>VLOOKUP(A2080,'Customer Name'!A2079:E4414,4,0)</f>
        <v>Bryan</v>
      </c>
      <c r="C2080" s="27">
        <f>VLOOKUP(A2080,Table7[#All],2,0)</f>
        <v>23.1</v>
      </c>
      <c r="D2080" s="27">
        <f>VLOOKUP(A2080,Table7[#All],3,0)</f>
        <v>5.92</v>
      </c>
      <c r="E2080" s="27" t="str">
        <f>VLOOKUP(A2080,Table7[#All],4,0)</f>
        <v>yes</v>
      </c>
      <c r="F2080" s="27" t="str">
        <f>VLOOKUP(A2080,Table7[#All],5,0)</f>
        <v>No</v>
      </c>
      <c r="G2080" s="27" t="str">
        <f>VLOOKUP(A2080,Table7[#All],6,0)</f>
        <v>No</v>
      </c>
      <c r="H2080" s="27">
        <f>VLOOKUP(A2080,'Medical Examination'!A2079:M4414,11,0)</f>
        <v>1</v>
      </c>
      <c r="I2080" s="27" t="str">
        <f>VLOOKUP(A2080,'Medical Examination'!A2079:M4414,10,0)</f>
        <v>No</v>
      </c>
      <c r="J2080" s="27" t="str">
        <f>VLOOKUP(A2080,'Medical Examination'!A2079:M4414,12,0)</f>
        <v>Normal Weight</v>
      </c>
      <c r="K2080" s="27" t="str">
        <f>VLOOKUP(A2080,'Medical Examination'!A2079:M4414,13,0)</f>
        <v>Prediabetes</v>
      </c>
      <c r="L2080" s="27" t="str">
        <f>VLOOKUP(A2080,'Hospitalisation Details'!$A$1:$R$2344,17,0)</f>
        <v>6-Nov-1995</v>
      </c>
      <c r="M2080" s="28">
        <f>VLOOKUP(A2080,'Hospitalisation Details'!$A$1:$R$2344,6,0)</f>
        <v>2483.7399999999998</v>
      </c>
      <c r="N2080" s="27" t="str">
        <f>VLOOKUP(A2080,'Hospitalisation Details'!$A$1:$R$2344,14,0)</f>
        <v>tier - 3</v>
      </c>
      <c r="O2080" s="27" t="str">
        <f>VLOOKUP(A2080,'Hospitalisation Details'!$A$1:$R$2344,15,0)</f>
        <v>tier - 2</v>
      </c>
      <c r="P2080" s="27" t="str">
        <f>VLOOKUP(A2080,'Hospitalisation Details'!$A$1:$R$2344,16,0)</f>
        <v>R1013</v>
      </c>
      <c r="Q2080" s="38">
        <f>VLOOKUP(A2080,'Hospitalisation Details'!$A$1:$R$2344,18,0)</f>
        <v>27.587235649546827</v>
      </c>
    </row>
    <row r="2081" spans="1:17" x14ac:dyDescent="0.25">
      <c r="A2081" s="27" t="s">
        <v>4160</v>
      </c>
      <c r="B2081" s="27" t="str">
        <f>VLOOKUP(A2081,'Customer Name'!A2080:E4415,4,0)</f>
        <v>Janae N.</v>
      </c>
      <c r="C2081" s="27">
        <f>VLOOKUP(A2081,Table7[#All],2,0)</f>
        <v>39.49</v>
      </c>
      <c r="D2081" s="27">
        <f>VLOOKUP(A2081,Table7[#All],3,0)</f>
        <v>4.8099999999999996</v>
      </c>
      <c r="E2081" s="27" t="str">
        <f>VLOOKUP(A2081,Table7[#All],4,0)</f>
        <v>No</v>
      </c>
      <c r="F2081" s="27" t="str">
        <f>VLOOKUP(A2081,Table7[#All],5,0)</f>
        <v>No</v>
      </c>
      <c r="G2081" s="27" t="str">
        <f>VLOOKUP(A2081,Table7[#All],6,0)</f>
        <v>No</v>
      </c>
      <c r="H2081" s="27">
        <f>VLOOKUP(A2081,'Medical Examination'!A2080:M4415,11,0)</f>
        <v>1</v>
      </c>
      <c r="I2081" s="27" t="str">
        <f>VLOOKUP(A2081,'Medical Examination'!A2080:M4415,10,0)</f>
        <v>No</v>
      </c>
      <c r="J2081" s="27" t="str">
        <f>VLOOKUP(A2081,'Medical Examination'!A2080:M4415,12,0)</f>
        <v>Obesity</v>
      </c>
      <c r="K2081" s="27" t="str">
        <f>VLOOKUP(A2081,'Medical Examination'!A2080:M4415,13,0)</f>
        <v>Normal</v>
      </c>
      <c r="L2081" s="27" t="str">
        <f>VLOOKUP(A2081,'Hospitalisation Details'!$A$1:$R$2344,17,0)</f>
        <v>20-Jun-1998</v>
      </c>
      <c r="M2081" s="28">
        <f>VLOOKUP(A2081,'Hospitalisation Details'!$A$1:$R$2344,6,0)</f>
        <v>2480.98</v>
      </c>
      <c r="N2081" s="27" t="str">
        <f>VLOOKUP(A2081,'Hospitalisation Details'!$A$1:$R$2344,14,0)</f>
        <v>tier - 2</v>
      </c>
      <c r="O2081" s="27" t="str">
        <f>VLOOKUP(A2081,'Hospitalisation Details'!$A$1:$R$2344,15,0)</f>
        <v>tier - 2</v>
      </c>
      <c r="P2081" s="27" t="str">
        <f>VLOOKUP(A2081,'Hospitalisation Details'!$A$1:$R$2344,16,0)</f>
        <v>R1013</v>
      </c>
      <c r="Q2081" s="38">
        <f>VLOOKUP(A2081,'Hospitalisation Details'!$A$1:$R$2344,18,0)</f>
        <v>24.967775905644483</v>
      </c>
    </row>
    <row r="2082" spans="1:17" x14ac:dyDescent="0.25">
      <c r="A2082" s="27" t="s">
        <v>4162</v>
      </c>
      <c r="B2082" s="27" t="str">
        <f>VLOOKUP(A2082,'Customer Name'!A2081:E4416,4,0)</f>
        <v>Audrey</v>
      </c>
      <c r="C2082" s="27">
        <f>VLOOKUP(A2082,Table7[#All],2,0)</f>
        <v>33.99</v>
      </c>
      <c r="D2082" s="27">
        <f>VLOOKUP(A2082,Table7[#All],3,0)</f>
        <v>4.55</v>
      </c>
      <c r="E2082" s="27" t="str">
        <f>VLOOKUP(A2082,Table7[#All],4,0)</f>
        <v>No</v>
      </c>
      <c r="F2082" s="27" t="str">
        <f>VLOOKUP(A2082,Table7[#All],5,0)</f>
        <v>No</v>
      </c>
      <c r="G2082" s="27" t="str">
        <f>VLOOKUP(A2082,Table7[#All],6,0)</f>
        <v>No</v>
      </c>
      <c r="H2082" s="27">
        <f>VLOOKUP(A2082,'Medical Examination'!A2081:M4416,11,0)</f>
        <v>1</v>
      </c>
      <c r="I2082" s="27" t="str">
        <f>VLOOKUP(A2082,'Medical Examination'!A2081:M4416,10,0)</f>
        <v>No</v>
      </c>
      <c r="J2082" s="27" t="str">
        <f>VLOOKUP(A2082,'Medical Examination'!A2081:M4416,12,0)</f>
        <v>Obesity</v>
      </c>
      <c r="K2082" s="27" t="str">
        <f>VLOOKUP(A2082,'Medical Examination'!A2081:M4416,13,0)</f>
        <v>Normal</v>
      </c>
      <c r="L2082" s="27" t="str">
        <f>VLOOKUP(A2082,'Hospitalisation Details'!$A$1:$R$2344,17,0)</f>
        <v>2-Jul-1998</v>
      </c>
      <c r="M2082" s="28">
        <f>VLOOKUP(A2082,'Hospitalisation Details'!$A$1:$R$2344,6,0)</f>
        <v>2473.33</v>
      </c>
      <c r="N2082" s="27" t="str">
        <f>VLOOKUP(A2082,'Hospitalisation Details'!$A$1:$R$2344,14,0)</f>
        <v>tier - 2</v>
      </c>
      <c r="O2082" s="27" t="str">
        <f>VLOOKUP(A2082,'Hospitalisation Details'!$A$1:$R$2344,15,0)</f>
        <v>tier - 3</v>
      </c>
      <c r="P2082" s="27" t="str">
        <f>VLOOKUP(A2082,'Hospitalisation Details'!$A$1:$R$2344,16,0)</f>
        <v>R1013</v>
      </c>
      <c r="Q2082" s="38">
        <f>VLOOKUP(A2082,'Hospitalisation Details'!$A$1:$R$2344,18,0)</f>
        <v>24.934919966301599</v>
      </c>
    </row>
    <row r="2083" spans="1:17" x14ac:dyDescent="0.25">
      <c r="A2083" s="27" t="s">
        <v>4164</v>
      </c>
      <c r="B2083" s="27" t="str">
        <f>VLOOKUP(A2083,'Customer Name'!A2082:E4417,4,0)</f>
        <v>Laura</v>
      </c>
      <c r="C2083" s="27">
        <f>VLOOKUP(A2083,Table7[#All],2,0)</f>
        <v>27.72</v>
      </c>
      <c r="D2083" s="27">
        <f>VLOOKUP(A2083,Table7[#All],3,0)</f>
        <v>6.43</v>
      </c>
      <c r="E2083" s="27" t="str">
        <f>VLOOKUP(A2083,Table7[#All],4,0)</f>
        <v>No</v>
      </c>
      <c r="F2083" s="27" t="str">
        <f>VLOOKUP(A2083,Table7[#All],5,0)</f>
        <v>No</v>
      </c>
      <c r="G2083" s="27" t="str">
        <f>VLOOKUP(A2083,Table7[#All],6,0)</f>
        <v>No</v>
      </c>
      <c r="H2083" s="27">
        <f>VLOOKUP(A2083,'Medical Examination'!A2082:M4417,11,0)</f>
        <v>1</v>
      </c>
      <c r="I2083" s="27" t="str">
        <f>VLOOKUP(A2083,'Medical Examination'!A2082:M4417,10,0)</f>
        <v>No</v>
      </c>
      <c r="J2083" s="27" t="str">
        <f>VLOOKUP(A2083,'Medical Examination'!A2082:M4417,12,0)</f>
        <v>Overweight</v>
      </c>
      <c r="K2083" s="27" t="str">
        <f>VLOOKUP(A2083,'Medical Examination'!A2082:M4417,13,0)</f>
        <v>Prediabetes</v>
      </c>
      <c r="L2083" s="27" t="str">
        <f>VLOOKUP(A2083,'Hospitalisation Details'!$A$1:$R$2344,17,0)</f>
        <v>17-Aug-1998</v>
      </c>
      <c r="M2083" s="28">
        <f>VLOOKUP(A2083,'Hospitalisation Details'!$A$1:$R$2344,6,0)</f>
        <v>2464.62</v>
      </c>
      <c r="N2083" s="27" t="str">
        <f>VLOOKUP(A2083,'Hospitalisation Details'!$A$1:$R$2344,14,0)</f>
        <v>tier - 2</v>
      </c>
      <c r="O2083" s="27" t="str">
        <f>VLOOKUP(A2083,'Hospitalisation Details'!$A$1:$R$2344,15,0)</f>
        <v>tier - 3</v>
      </c>
      <c r="P2083" s="27" t="str">
        <f>VLOOKUP(A2083,'Hospitalisation Details'!$A$1:$R$2344,16,0)</f>
        <v>R1013</v>
      </c>
      <c r="Q2083" s="38">
        <f>VLOOKUP(A2083,'Hospitalisation Details'!$A$1:$R$2344,18,0)</f>
        <v>24.808972198820555</v>
      </c>
    </row>
    <row r="2084" spans="1:17" x14ac:dyDescent="0.25">
      <c r="A2084" s="27" t="s">
        <v>4166</v>
      </c>
      <c r="B2084" s="27" t="str">
        <f>VLOOKUP(A2084,'Customer Name'!A2083:E4418,4,0)</f>
        <v>Nicole F</v>
      </c>
      <c r="C2084" s="27">
        <f>VLOOKUP(A2084,Table7[#All],2,0)</f>
        <v>30.59</v>
      </c>
      <c r="D2084" s="27">
        <f>VLOOKUP(A2084,Table7[#All],3,0)</f>
        <v>11.62</v>
      </c>
      <c r="E2084" s="27" t="str">
        <f>VLOOKUP(A2084,Table7[#All],4,0)</f>
        <v>No</v>
      </c>
      <c r="F2084" s="27" t="str">
        <f>VLOOKUP(A2084,Table7[#All],5,0)</f>
        <v>No</v>
      </c>
      <c r="G2084" s="27" t="str">
        <f>VLOOKUP(A2084,Table7[#All],6,0)</f>
        <v>No</v>
      </c>
      <c r="H2084" s="27">
        <f>VLOOKUP(A2084,'Medical Examination'!A2083:M4418,11,0)</f>
        <v>0</v>
      </c>
      <c r="I2084" s="27" t="str">
        <f>VLOOKUP(A2084,'Medical Examination'!A2083:M4418,10,0)</f>
        <v>No</v>
      </c>
      <c r="J2084" s="27" t="str">
        <f>VLOOKUP(A2084,'Medical Examination'!A2083:M4418,12,0)</f>
        <v>Obesity</v>
      </c>
      <c r="K2084" s="27" t="str">
        <f>VLOOKUP(A2084,'Medical Examination'!A2083:M4418,13,0)</f>
        <v>Diabetes</v>
      </c>
      <c r="L2084" s="27" t="str">
        <f>VLOOKUP(A2084,'Hospitalisation Details'!$A$1:$R$2344,17,0)</f>
        <v>11-Jul-2002</v>
      </c>
      <c r="M2084" s="28">
        <f>VLOOKUP(A2084,'Hospitalisation Details'!$A$1:$R$2344,6,0)</f>
        <v>2459.7199999999998</v>
      </c>
      <c r="N2084" s="27" t="str">
        <f>VLOOKUP(A2084,'Hospitalisation Details'!$A$1:$R$2344,14,0)</f>
        <v>tier - 2</v>
      </c>
      <c r="O2084" s="27" t="str">
        <f>VLOOKUP(A2084,'Hospitalisation Details'!$A$1:$R$2344,15,0)</f>
        <v>tier - 2</v>
      </c>
      <c r="P2084" s="27" t="str">
        <f>VLOOKUP(A2084,'Hospitalisation Details'!$A$1:$R$2344,16,0)</f>
        <v>R1024</v>
      </c>
      <c r="Q2084" s="38">
        <f>VLOOKUP(A2084,'Hospitalisation Details'!$A$1:$R$2344,18,0)</f>
        <v>20.910267579340385</v>
      </c>
    </row>
    <row r="2085" spans="1:17" x14ac:dyDescent="0.25">
      <c r="A2085" s="27" t="s">
        <v>4168</v>
      </c>
      <c r="B2085" s="27" t="str">
        <f>VLOOKUP(A2085,'Customer Name'!A2084:E4419,4,0)</f>
        <v>Krista L</v>
      </c>
      <c r="C2085" s="27">
        <f>VLOOKUP(A2085,Table7[#All],2,0)</f>
        <v>22.6</v>
      </c>
      <c r="D2085" s="27">
        <f>VLOOKUP(A2085,Table7[#All],3,0)</f>
        <v>6.04</v>
      </c>
      <c r="E2085" s="27" t="str">
        <f>VLOOKUP(A2085,Table7[#All],4,0)</f>
        <v>No</v>
      </c>
      <c r="F2085" s="27" t="str">
        <f>VLOOKUP(A2085,Table7[#All],5,0)</f>
        <v>No</v>
      </c>
      <c r="G2085" s="27" t="str">
        <f>VLOOKUP(A2085,Table7[#All],6,0)</f>
        <v>No</v>
      </c>
      <c r="H2085" s="27">
        <f>VLOOKUP(A2085,'Medical Examination'!A2084:M4419,11,0)</f>
        <v>1</v>
      </c>
      <c r="I2085" s="27" t="str">
        <f>VLOOKUP(A2085,'Medical Examination'!A2084:M4419,10,0)</f>
        <v>No</v>
      </c>
      <c r="J2085" s="27" t="str">
        <f>VLOOKUP(A2085,'Medical Examination'!A2084:M4419,12,0)</f>
        <v>Normal Weight</v>
      </c>
      <c r="K2085" s="27" t="str">
        <f>VLOOKUP(A2085,'Medical Examination'!A2084:M4419,13,0)</f>
        <v>Prediabetes</v>
      </c>
      <c r="L2085" s="27" t="str">
        <f>VLOOKUP(A2085,'Hospitalisation Details'!$A$1:$R$2344,17,0)</f>
        <v>19-Nov-1998</v>
      </c>
      <c r="M2085" s="28">
        <f>VLOOKUP(A2085,'Hospitalisation Details'!$A$1:$R$2344,6,0)</f>
        <v>2457.5</v>
      </c>
      <c r="N2085" s="27" t="str">
        <f>VLOOKUP(A2085,'Hospitalisation Details'!$A$1:$R$2344,14,0)</f>
        <v>tier - 2</v>
      </c>
      <c r="O2085" s="27" t="str">
        <f>VLOOKUP(A2085,'Hospitalisation Details'!$A$1:$R$2344,15,0)</f>
        <v>tier - 1</v>
      </c>
      <c r="P2085" s="27" t="str">
        <f>VLOOKUP(A2085,'Hospitalisation Details'!$A$1:$R$2344,16,0)</f>
        <v>R1011</v>
      </c>
      <c r="Q2085" s="38">
        <f>VLOOKUP(A2085,'Hospitalisation Details'!$A$1:$R$2344,18,0)</f>
        <v>24.551600673967986</v>
      </c>
    </row>
    <row r="2086" spans="1:17" x14ac:dyDescent="0.25">
      <c r="A2086" s="27" t="s">
        <v>4170</v>
      </c>
      <c r="B2086" s="27" t="str">
        <f>VLOOKUP(A2086,'Customer Name'!A2085:E4420,4,0)</f>
        <v>Denise</v>
      </c>
      <c r="C2086" s="27">
        <f>VLOOKUP(A2086,Table7[#All],2,0)</f>
        <v>28.785</v>
      </c>
      <c r="D2086" s="27">
        <f>VLOOKUP(A2086,Table7[#All],3,0)</f>
        <v>8.82</v>
      </c>
      <c r="E2086" s="27" t="str">
        <f>VLOOKUP(A2086,Table7[#All],4,0)</f>
        <v>No</v>
      </c>
      <c r="F2086" s="27" t="str">
        <f>VLOOKUP(A2086,Table7[#All],5,0)</f>
        <v>No</v>
      </c>
      <c r="G2086" s="27" t="str">
        <f>VLOOKUP(A2086,Table7[#All],6,0)</f>
        <v>No</v>
      </c>
      <c r="H2086" s="27">
        <f>VLOOKUP(A2086,'Medical Examination'!A2085:M4420,11,0)</f>
        <v>0</v>
      </c>
      <c r="I2086" s="27" t="str">
        <f>VLOOKUP(A2086,'Medical Examination'!A2085:M4420,10,0)</f>
        <v>No</v>
      </c>
      <c r="J2086" s="27" t="str">
        <f>VLOOKUP(A2086,'Medical Examination'!A2085:M4420,12,0)</f>
        <v>Overweight</v>
      </c>
      <c r="K2086" s="27" t="str">
        <f>VLOOKUP(A2086,'Medical Examination'!A2085:M4420,13,0)</f>
        <v>Diabetes</v>
      </c>
      <c r="L2086" s="27" t="str">
        <f>VLOOKUP(A2086,'Hospitalisation Details'!$A$1:$R$2344,17,0)</f>
        <v>29-Jul-2002</v>
      </c>
      <c r="M2086" s="28">
        <f>VLOOKUP(A2086,'Hospitalisation Details'!$A$1:$R$2344,6,0)</f>
        <v>2457.21</v>
      </c>
      <c r="N2086" s="27" t="str">
        <f>VLOOKUP(A2086,'Hospitalisation Details'!$A$1:$R$2344,14,0)</f>
        <v>tier - 2</v>
      </c>
      <c r="O2086" s="27" t="str">
        <f>VLOOKUP(A2086,'Hospitalisation Details'!$A$1:$R$2344,15,0)</f>
        <v>tier - 1</v>
      </c>
      <c r="P2086" s="27" t="str">
        <f>VLOOKUP(A2086,'Hospitalisation Details'!$A$1:$R$2344,16,0)</f>
        <v>R1024</v>
      </c>
      <c r="Q2086" s="38">
        <f>VLOOKUP(A2086,'Hospitalisation Details'!$A$1:$R$2344,18,0)</f>
        <v>20.860983198506531</v>
      </c>
    </row>
    <row r="2087" spans="1:17" x14ac:dyDescent="0.25">
      <c r="A2087" s="27" t="s">
        <v>4172</v>
      </c>
      <c r="B2087" s="27" t="str">
        <f>VLOOKUP(A2087,'Customer Name'!A2086:E4421,4,0)</f>
        <v>Ariel</v>
      </c>
      <c r="C2087" s="27">
        <f>VLOOKUP(A2087,Table7[#All],2,0)</f>
        <v>50.38</v>
      </c>
      <c r="D2087" s="27">
        <f>VLOOKUP(A2087,Table7[#All],3,0)</f>
        <v>5.8</v>
      </c>
      <c r="E2087" s="27" t="str">
        <f>VLOOKUP(A2087,Table7[#All],4,0)</f>
        <v>No</v>
      </c>
      <c r="F2087" s="27" t="str">
        <f>VLOOKUP(A2087,Table7[#All],5,0)</f>
        <v>No</v>
      </c>
      <c r="G2087" s="27" t="str">
        <f>VLOOKUP(A2087,Table7[#All],6,0)</f>
        <v>No</v>
      </c>
      <c r="H2087" s="27">
        <f>VLOOKUP(A2087,'Medical Examination'!A2086:M4421,11,0)</f>
        <v>0</v>
      </c>
      <c r="I2087" s="27" t="str">
        <f>VLOOKUP(A2087,'Medical Examination'!A2086:M4421,10,0)</f>
        <v>No</v>
      </c>
      <c r="J2087" s="27" t="str">
        <f>VLOOKUP(A2087,'Medical Examination'!A2086:M4421,12,0)</f>
        <v>Obesity</v>
      </c>
      <c r="K2087" s="27" t="str">
        <f>VLOOKUP(A2087,'Medical Examination'!A2086:M4421,13,0)</f>
        <v>Prediabetes</v>
      </c>
      <c r="L2087" s="27" t="str">
        <f>VLOOKUP(A2087,'Hospitalisation Details'!$A$1:$R$2344,17,0)</f>
        <v>21-Nov-1999</v>
      </c>
      <c r="M2087" s="28">
        <f>VLOOKUP(A2087,'Hospitalisation Details'!$A$1:$R$2344,6,0)</f>
        <v>2438.06</v>
      </c>
      <c r="N2087" s="27" t="str">
        <f>VLOOKUP(A2087,'Hospitalisation Details'!$A$1:$R$2344,14,0)</f>
        <v>tier - 2</v>
      </c>
      <c r="O2087" s="27" t="str">
        <f>VLOOKUP(A2087,'Hospitalisation Details'!$A$1:$R$2344,15,0)</f>
        <v>tier - 2</v>
      </c>
      <c r="P2087" s="27" t="str">
        <f>VLOOKUP(A2087,'Hospitalisation Details'!$A$1:$R$2344,16,0)</f>
        <v>R1013</v>
      </c>
      <c r="Q2087" s="38">
        <f>VLOOKUP(A2087,'Hospitalisation Details'!$A$1:$R$2344,18,0)</f>
        <v>23.546161428102071</v>
      </c>
    </row>
    <row r="2088" spans="1:17" x14ac:dyDescent="0.25">
      <c r="A2088" s="27" t="s">
        <v>4174</v>
      </c>
      <c r="B2088" s="27" t="str">
        <f>VLOOKUP(A2088,'Customer Name'!A2087:E4422,4,0)</f>
        <v>Jeremy</v>
      </c>
      <c r="C2088" s="27">
        <f>VLOOKUP(A2088,Table7[#All],2,0)</f>
        <v>35.200000000000003</v>
      </c>
      <c r="D2088" s="27">
        <f>VLOOKUP(A2088,Table7[#All],3,0)</f>
        <v>4.28</v>
      </c>
      <c r="E2088" s="27" t="str">
        <f>VLOOKUP(A2088,Table7[#All],4,0)</f>
        <v>No</v>
      </c>
      <c r="F2088" s="27" t="str">
        <f>VLOOKUP(A2088,Table7[#All],5,0)</f>
        <v>No</v>
      </c>
      <c r="G2088" s="27" t="str">
        <f>VLOOKUP(A2088,Table7[#All],6,0)</f>
        <v>No</v>
      </c>
      <c r="H2088" s="27">
        <f>VLOOKUP(A2088,'Medical Examination'!A2087:M4422,11,0)</f>
        <v>0</v>
      </c>
      <c r="I2088" s="27" t="str">
        <f>VLOOKUP(A2088,'Medical Examination'!A2087:M4422,10,0)</f>
        <v>No</v>
      </c>
      <c r="J2088" s="27" t="str">
        <f>VLOOKUP(A2088,'Medical Examination'!A2087:M4422,12,0)</f>
        <v>Obesity</v>
      </c>
      <c r="K2088" s="27" t="str">
        <f>VLOOKUP(A2088,'Medical Examination'!A2087:M4422,13,0)</f>
        <v>Normal</v>
      </c>
      <c r="L2088" s="27" t="str">
        <f>VLOOKUP(A2088,'Hospitalisation Details'!$A$1:$R$2344,17,0)</f>
        <v>12-Nov-1999</v>
      </c>
      <c r="M2088" s="28">
        <f>VLOOKUP(A2088,'Hospitalisation Details'!$A$1:$R$2344,6,0)</f>
        <v>2416.96</v>
      </c>
      <c r="N2088" s="27" t="str">
        <f>VLOOKUP(A2088,'Hospitalisation Details'!$A$1:$R$2344,14,0)</f>
        <v>tier - 2</v>
      </c>
      <c r="O2088" s="27" t="str">
        <f>VLOOKUP(A2088,'Hospitalisation Details'!$A$1:$R$2344,15,0)</f>
        <v>tier - 2</v>
      </c>
      <c r="P2088" s="27" t="str">
        <f>VLOOKUP(A2088,'Hospitalisation Details'!$A$1:$R$2344,16,0)</f>
        <v>R1011</v>
      </c>
      <c r="Q2088" s="38">
        <f>VLOOKUP(A2088,'Hospitalisation Details'!$A$1:$R$2344,18,0)</f>
        <v>23.570802759829153</v>
      </c>
    </row>
    <row r="2089" spans="1:17" x14ac:dyDescent="0.25">
      <c r="A2089" s="27" t="s">
        <v>4176</v>
      </c>
      <c r="B2089" s="27" t="str">
        <f>VLOOKUP(A2089,'Customer Name'!A2088:E4423,4,0)</f>
        <v>Rosalie</v>
      </c>
      <c r="C2089" s="27">
        <f>VLOOKUP(A2089,Table7[#All],2,0)</f>
        <v>35.72</v>
      </c>
      <c r="D2089" s="27">
        <f>VLOOKUP(A2089,Table7[#All],3,0)</f>
        <v>5.5</v>
      </c>
      <c r="E2089" s="27" t="str">
        <f>VLOOKUP(A2089,Table7[#All],4,0)</f>
        <v>yes</v>
      </c>
      <c r="F2089" s="27" t="str">
        <f>VLOOKUP(A2089,Table7[#All],5,0)</f>
        <v>No</v>
      </c>
      <c r="G2089" s="27" t="str">
        <f>VLOOKUP(A2089,Table7[#All],6,0)</f>
        <v>No</v>
      </c>
      <c r="H2089" s="27">
        <f>VLOOKUP(A2089,'Medical Examination'!A2088:M4423,11,0)</f>
        <v>0</v>
      </c>
      <c r="I2089" s="27" t="str">
        <f>VLOOKUP(A2089,'Medical Examination'!A2088:M4423,10,0)</f>
        <v>No</v>
      </c>
      <c r="J2089" s="27" t="str">
        <f>VLOOKUP(A2089,'Medical Examination'!A2088:M4423,12,0)</f>
        <v>Obesity</v>
      </c>
      <c r="K2089" s="27" t="str">
        <f>VLOOKUP(A2089,'Medical Examination'!A2088:M4423,13,0)</f>
        <v>Normal</v>
      </c>
      <c r="L2089" s="27" t="str">
        <f>VLOOKUP(A2089,'Hospitalisation Details'!$A$1:$R$2344,17,0)</f>
        <v>3-Jun-2001</v>
      </c>
      <c r="M2089" s="28">
        <f>VLOOKUP(A2089,'Hospitalisation Details'!$A$1:$R$2344,6,0)</f>
        <v>2404.73</v>
      </c>
      <c r="N2089" s="27" t="str">
        <f>VLOOKUP(A2089,'Hospitalisation Details'!$A$1:$R$2344,14,0)</f>
        <v>tier - 2</v>
      </c>
      <c r="O2089" s="27" t="str">
        <f>VLOOKUP(A2089,'Hospitalisation Details'!$A$1:$R$2344,15,0)</f>
        <v>tier - 3</v>
      </c>
      <c r="P2089" s="27" t="str">
        <f>VLOOKUP(A2089,'Hospitalisation Details'!$A$1:$R$2344,16,0)</f>
        <v>R1012</v>
      </c>
      <c r="Q2089" s="38">
        <f>VLOOKUP(A2089,'Hospitalisation Details'!$A$1:$R$2344,18,0)</f>
        <v>22.014285714285716</v>
      </c>
    </row>
    <row r="2090" spans="1:17" x14ac:dyDescent="0.25">
      <c r="A2090" s="27" t="s">
        <v>4178</v>
      </c>
      <c r="B2090" s="27" t="str">
        <f>VLOOKUP(A2090,'Customer Name'!A2089:E4424,4,0)</f>
        <v>Jay</v>
      </c>
      <c r="C2090" s="27">
        <f>VLOOKUP(A2090,Table7[#All],2,0)</f>
        <v>24.51</v>
      </c>
      <c r="D2090" s="27">
        <f>VLOOKUP(A2090,Table7[#All],3,0)</f>
        <v>4.6900000000000004</v>
      </c>
      <c r="E2090" s="27" t="str">
        <f>VLOOKUP(A2090,Table7[#All],4,0)</f>
        <v>No</v>
      </c>
      <c r="F2090" s="27" t="str">
        <f>VLOOKUP(A2090,Table7[#All],5,0)</f>
        <v>No</v>
      </c>
      <c r="G2090" s="27" t="str">
        <f>VLOOKUP(A2090,Table7[#All],6,0)</f>
        <v>No</v>
      </c>
      <c r="H2090" s="27">
        <f>VLOOKUP(A2090,'Medical Examination'!A2089:M4424,11,0)</f>
        <v>0</v>
      </c>
      <c r="I2090" s="27" t="str">
        <f>VLOOKUP(A2090,'Medical Examination'!A2089:M4424,10,0)</f>
        <v>No</v>
      </c>
      <c r="J2090" s="27" t="str">
        <f>VLOOKUP(A2090,'Medical Examination'!A2089:M4424,12,0)</f>
        <v>Normal Weight</v>
      </c>
      <c r="K2090" s="27" t="str">
        <f>VLOOKUP(A2090,'Medical Examination'!A2089:M4424,13,0)</f>
        <v>Normal</v>
      </c>
      <c r="L2090" s="27" t="str">
        <f>VLOOKUP(A2090,'Hospitalisation Details'!$A$1:$R$2344,17,0)</f>
        <v>10-Aug-1999</v>
      </c>
      <c r="M2090" s="28">
        <f>VLOOKUP(A2090,'Hospitalisation Details'!$A$1:$R$2344,6,0)</f>
        <v>2396.1</v>
      </c>
      <c r="N2090" s="27" t="str">
        <f>VLOOKUP(A2090,'Hospitalisation Details'!$A$1:$R$2344,14,0)</f>
        <v>tier - 2</v>
      </c>
      <c r="O2090" s="27" t="str">
        <f>VLOOKUP(A2090,'Hospitalisation Details'!$A$1:$R$2344,15,0)</f>
        <v>tier - 1</v>
      </c>
      <c r="P2090" s="27" t="str">
        <f>VLOOKUP(A2090,'Hospitalisation Details'!$A$1:$R$2344,16,0)</f>
        <v>R1019</v>
      </c>
      <c r="Q2090" s="38">
        <f>VLOOKUP(A2090,'Hospitalisation Details'!$A$1:$R$2344,18,0)</f>
        <v>23.828167780089803</v>
      </c>
    </row>
    <row r="2091" spans="1:17" x14ac:dyDescent="0.25">
      <c r="A2091" s="27" t="s">
        <v>4180</v>
      </c>
      <c r="B2091" s="27" t="str">
        <f>VLOOKUP(A2091,'Customer Name'!A2090:E4425,4,0)</f>
        <v>Vitaliy</v>
      </c>
      <c r="C2091" s="27">
        <f>VLOOKUP(A2091,Table7[#All],2,0)</f>
        <v>23.844999999999999</v>
      </c>
      <c r="D2091" s="27">
        <f>VLOOKUP(A2091,Table7[#All],3,0)</f>
        <v>4.43</v>
      </c>
      <c r="E2091" s="27" t="str">
        <f>VLOOKUP(A2091,Table7[#All],4,0)</f>
        <v>No</v>
      </c>
      <c r="F2091" s="27" t="str">
        <f>VLOOKUP(A2091,Table7[#All],5,0)</f>
        <v>No</v>
      </c>
      <c r="G2091" s="27" t="str">
        <f>VLOOKUP(A2091,Table7[#All],6,0)</f>
        <v>No</v>
      </c>
      <c r="H2091" s="27">
        <f>VLOOKUP(A2091,'Medical Examination'!A2090:M4425,11,0)</f>
        <v>0</v>
      </c>
      <c r="I2091" s="27" t="str">
        <f>VLOOKUP(A2091,'Medical Examination'!A2090:M4425,10,0)</f>
        <v>No</v>
      </c>
      <c r="J2091" s="27" t="str">
        <f>VLOOKUP(A2091,'Medical Examination'!A2090:M4425,12,0)</f>
        <v>Normal Weight</v>
      </c>
      <c r="K2091" s="27" t="str">
        <f>VLOOKUP(A2091,'Medical Examination'!A2090:M4425,13,0)</f>
        <v>Normal</v>
      </c>
      <c r="L2091" s="27" t="str">
        <f>VLOOKUP(A2091,'Hospitalisation Details'!$A$1:$R$2344,17,0)</f>
        <v>17-Dec-1999</v>
      </c>
      <c r="M2091" s="28">
        <f>VLOOKUP(A2091,'Hospitalisation Details'!$A$1:$R$2344,6,0)</f>
        <v>2395.17</v>
      </c>
      <c r="N2091" s="27" t="str">
        <f>VLOOKUP(A2091,'Hospitalisation Details'!$A$1:$R$2344,14,0)</f>
        <v>tier - 2</v>
      </c>
      <c r="O2091" s="27" t="str">
        <f>VLOOKUP(A2091,'Hospitalisation Details'!$A$1:$R$2344,15,0)</f>
        <v>tier - 1</v>
      </c>
      <c r="P2091" s="27" t="str">
        <f>VLOOKUP(A2091,'Hospitalisation Details'!$A$1:$R$2344,16,0)</f>
        <v>R1014</v>
      </c>
      <c r="Q2091" s="38">
        <f>VLOOKUP(A2091,'Hospitalisation Details'!$A$1:$R$2344,18,0)</f>
        <v>23.474975358668271</v>
      </c>
    </row>
    <row r="2092" spans="1:17" x14ac:dyDescent="0.25">
      <c r="A2092" s="27" t="s">
        <v>4182</v>
      </c>
      <c r="B2092" s="27" t="str">
        <f>VLOOKUP(A2092,'Customer Name'!A2091:E4426,4,0)</f>
        <v>Benjamin W.</v>
      </c>
      <c r="C2092" s="27">
        <f>VLOOKUP(A2092,Table7[#All],2,0)</f>
        <v>15.68</v>
      </c>
      <c r="D2092" s="27">
        <f>VLOOKUP(A2092,Table7[#All],3,0)</f>
        <v>6.16</v>
      </c>
      <c r="E2092" s="27" t="str">
        <f>VLOOKUP(A2092,Table7[#All],4,0)</f>
        <v>yes</v>
      </c>
      <c r="F2092" s="27" t="str">
        <f>VLOOKUP(A2092,Table7[#All],5,0)</f>
        <v>No</v>
      </c>
      <c r="G2092" s="27" t="str">
        <f>VLOOKUP(A2092,Table7[#All],6,0)</f>
        <v>No</v>
      </c>
      <c r="H2092" s="27">
        <f>VLOOKUP(A2092,'Medical Examination'!A2091:M4426,11,0)</f>
        <v>1</v>
      </c>
      <c r="I2092" s="27" t="str">
        <f>VLOOKUP(A2092,'Medical Examination'!A2091:M4426,10,0)</f>
        <v>No</v>
      </c>
      <c r="J2092" s="27" t="str">
        <f>VLOOKUP(A2092,'Medical Examination'!A2091:M4426,12,0)</f>
        <v>Underweight</v>
      </c>
      <c r="K2092" s="27" t="str">
        <f>VLOOKUP(A2092,'Medical Examination'!A2091:M4426,13,0)</f>
        <v>Prediabetes</v>
      </c>
      <c r="L2092" s="27" t="str">
        <f>VLOOKUP(A2092,'Hospitalisation Details'!$A$1:$R$2344,17,0)</f>
        <v>12-Dec-1988</v>
      </c>
      <c r="M2092" s="28">
        <f>VLOOKUP(A2092,'Hospitalisation Details'!$A$1:$R$2344,6,0)</f>
        <v>2373.3000000000002</v>
      </c>
      <c r="N2092" s="27" t="str">
        <f>VLOOKUP(A2092,'Hospitalisation Details'!$A$1:$R$2344,14,0)</f>
        <v>tier - 2</v>
      </c>
      <c r="O2092" s="27" t="str">
        <f>VLOOKUP(A2092,'Hospitalisation Details'!$A$1:$R$2344,15,0)</f>
        <v>tier - 2</v>
      </c>
      <c r="P2092" s="27" t="str">
        <f>VLOOKUP(A2092,'Hospitalisation Details'!$A$1:$R$2344,16,0)</f>
        <v>R1013</v>
      </c>
      <c r="Q2092" s="38">
        <f>VLOOKUP(A2092,'Hospitalisation Details'!$A$1:$R$2344,18,0)</f>
        <v>34.48596851471595</v>
      </c>
    </row>
    <row r="2093" spans="1:17" x14ac:dyDescent="0.25">
      <c r="A2093" s="27" t="s">
        <v>4184</v>
      </c>
      <c r="B2093" s="27" t="str">
        <f>VLOOKUP(A2093,'Customer Name'!A2092:E4427,4,0)</f>
        <v>Jesse</v>
      </c>
      <c r="C2093" s="27">
        <f>VLOOKUP(A2093,Table7[#All],2,0)</f>
        <v>32.395000000000003</v>
      </c>
      <c r="D2093" s="27">
        <f>VLOOKUP(A2093,Table7[#All],3,0)</f>
        <v>6.66</v>
      </c>
      <c r="E2093" s="27" t="str">
        <f>VLOOKUP(A2093,Table7[#All],4,0)</f>
        <v>No</v>
      </c>
      <c r="F2093" s="27" t="str">
        <f>VLOOKUP(A2093,Table7[#All],5,0)</f>
        <v>No</v>
      </c>
      <c r="G2093" s="27" t="str">
        <f>VLOOKUP(A2093,Table7[#All],6,0)</f>
        <v>No</v>
      </c>
      <c r="H2093" s="27">
        <f>VLOOKUP(A2093,'Medical Examination'!A2092:M4427,11,0)</f>
        <v>0</v>
      </c>
      <c r="I2093" s="27" t="str">
        <f>VLOOKUP(A2093,'Medical Examination'!A2092:M4427,10,0)</f>
        <v>No</v>
      </c>
      <c r="J2093" s="27" t="str">
        <f>VLOOKUP(A2093,'Medical Examination'!A2092:M4427,12,0)</f>
        <v>Obesity</v>
      </c>
      <c r="K2093" s="27" t="str">
        <f>VLOOKUP(A2093,'Medical Examination'!A2092:M4427,13,0)</f>
        <v>Diabetes</v>
      </c>
      <c r="L2093" s="27" t="str">
        <f>VLOOKUP(A2093,'Hospitalisation Details'!$A$1:$R$2344,17,0)</f>
        <v>5-Nov-2002</v>
      </c>
      <c r="M2093" s="28">
        <f>VLOOKUP(A2093,'Hospitalisation Details'!$A$1:$R$2344,6,0)</f>
        <v>2362.23</v>
      </c>
      <c r="N2093" s="27" t="str">
        <f>VLOOKUP(A2093,'Hospitalisation Details'!$A$1:$R$2344,14,0)</f>
        <v>tier - 2</v>
      </c>
      <c r="O2093" s="27" t="str">
        <f>VLOOKUP(A2093,'Hospitalisation Details'!$A$1:$R$2344,15,0)</f>
        <v>tier - 1</v>
      </c>
      <c r="P2093" s="27" t="str">
        <f>VLOOKUP(A2093,'Hospitalisation Details'!$A$1:$R$2344,16,0)</f>
        <v>R1012</v>
      </c>
      <c r="Q2093" s="38">
        <f>VLOOKUP(A2093,'Hospitalisation Details'!$A$1:$R$2344,18,0)</f>
        <v>20.589919103920348</v>
      </c>
    </row>
    <row r="2094" spans="1:17" x14ac:dyDescent="0.25">
      <c r="A2094" s="27" t="s">
        <v>4186</v>
      </c>
      <c r="B2094" s="27" t="str">
        <f>VLOOKUP(A2094,'Customer Name'!A2093:E4428,4,0)</f>
        <v>Mark</v>
      </c>
      <c r="C2094" s="27">
        <f>VLOOKUP(A2094,Table7[#All],2,0)</f>
        <v>23.655000000000001</v>
      </c>
      <c r="D2094" s="27">
        <f>VLOOKUP(A2094,Table7[#All],3,0)</f>
        <v>5.92</v>
      </c>
      <c r="E2094" s="27" t="str">
        <f>VLOOKUP(A2094,Table7[#All],4,0)</f>
        <v>No</v>
      </c>
      <c r="F2094" s="27" t="str">
        <f>VLOOKUP(A2094,Table7[#All],5,0)</f>
        <v>No</v>
      </c>
      <c r="G2094" s="27" t="str">
        <f>VLOOKUP(A2094,Table7[#All],6,0)</f>
        <v>No</v>
      </c>
      <c r="H2094" s="27">
        <f>VLOOKUP(A2094,'Medical Examination'!A2093:M4428,11,0)</f>
        <v>1</v>
      </c>
      <c r="I2094" s="27" t="str">
        <f>VLOOKUP(A2094,'Medical Examination'!A2093:M4428,10,0)</f>
        <v>No</v>
      </c>
      <c r="J2094" s="27" t="str">
        <f>VLOOKUP(A2094,'Medical Examination'!A2093:M4428,12,0)</f>
        <v>Normal Weight</v>
      </c>
      <c r="K2094" s="27" t="str">
        <f>VLOOKUP(A2094,'Medical Examination'!A2093:M4428,13,0)</f>
        <v>Prediabetes</v>
      </c>
      <c r="L2094" s="27" t="str">
        <f>VLOOKUP(A2094,'Hospitalisation Details'!$A$1:$R$2344,17,0)</f>
        <v>21-Oct-1998</v>
      </c>
      <c r="M2094" s="28">
        <f>VLOOKUP(A2094,'Hospitalisation Details'!$A$1:$R$2344,6,0)</f>
        <v>2352.9699999999998</v>
      </c>
      <c r="N2094" s="27" t="str">
        <f>VLOOKUP(A2094,'Hospitalisation Details'!$A$1:$R$2344,14,0)</f>
        <v>tier - 3</v>
      </c>
      <c r="O2094" s="27" t="str">
        <f>VLOOKUP(A2094,'Hospitalisation Details'!$A$1:$R$2344,15,0)</f>
        <v>tier - 3</v>
      </c>
      <c r="P2094" s="27" t="str">
        <f>VLOOKUP(A2094,'Hospitalisation Details'!$A$1:$R$2344,16,0)</f>
        <v>R1012</v>
      </c>
      <c r="Q2094" s="38">
        <f>VLOOKUP(A2094,'Hospitalisation Details'!$A$1:$R$2344,18,0)</f>
        <v>24.631002527379948</v>
      </c>
    </row>
    <row r="2095" spans="1:17" x14ac:dyDescent="0.25">
      <c r="A2095" s="27" t="s">
        <v>4188</v>
      </c>
      <c r="B2095" s="27" t="str">
        <f>VLOOKUP(A2095,'Customer Name'!A2094:E4429,4,0)</f>
        <v>Lauren</v>
      </c>
      <c r="C2095" s="27">
        <f>VLOOKUP(A2095,Table7[#All],2,0)</f>
        <v>28.4</v>
      </c>
      <c r="D2095" s="27">
        <f>VLOOKUP(A2095,Table7[#All],3,0)</f>
        <v>5.97</v>
      </c>
      <c r="E2095" s="27" t="str">
        <f>VLOOKUP(A2095,Table7[#All],4,0)</f>
        <v>No</v>
      </c>
      <c r="F2095" s="27" t="str">
        <f>VLOOKUP(A2095,Table7[#All],5,0)</f>
        <v>No</v>
      </c>
      <c r="G2095" s="27" t="str">
        <f>VLOOKUP(A2095,Table7[#All],6,0)</f>
        <v>Yes</v>
      </c>
      <c r="H2095" s="27">
        <f>VLOOKUP(A2095,'Medical Examination'!A2094:M4429,11,0)</f>
        <v>1</v>
      </c>
      <c r="I2095" s="27" t="str">
        <f>VLOOKUP(A2095,'Medical Examination'!A2094:M4429,10,0)</f>
        <v>No</v>
      </c>
      <c r="J2095" s="27" t="str">
        <f>VLOOKUP(A2095,'Medical Examination'!A2094:M4429,12,0)</f>
        <v>Overweight</v>
      </c>
      <c r="K2095" s="27" t="str">
        <f>VLOOKUP(A2095,'Medical Examination'!A2094:M4429,13,0)</f>
        <v>Prediabetes</v>
      </c>
      <c r="L2095" s="27" t="str">
        <f>VLOOKUP(A2095,'Hospitalisation Details'!$A$1:$R$2344,17,0)</f>
        <v>18-Nov-2003</v>
      </c>
      <c r="M2095" s="28">
        <f>VLOOKUP(A2095,'Hospitalisation Details'!$A$1:$R$2344,6,0)</f>
        <v>2331.52</v>
      </c>
      <c r="N2095" s="27" t="str">
        <f>VLOOKUP(A2095,'Hospitalisation Details'!$A$1:$R$2344,14,0)</f>
        <v>tier - 2</v>
      </c>
      <c r="O2095" s="27" t="str">
        <f>VLOOKUP(A2095,'Hospitalisation Details'!$A$1:$R$2344,15,0)</f>
        <v>tier - 3</v>
      </c>
      <c r="P2095" s="27" t="str">
        <f>VLOOKUP(A2095,'Hospitalisation Details'!$A$1:$R$2344,16,0)</f>
        <v>R1011</v>
      </c>
      <c r="Q2095" s="38">
        <f>VLOOKUP(A2095,'Hospitalisation Details'!$A$1:$R$2344,18,0)</f>
        <v>19.554367666232071</v>
      </c>
    </row>
    <row r="2096" spans="1:17" x14ac:dyDescent="0.25">
      <c r="A2096" s="27" t="s">
        <v>4190</v>
      </c>
      <c r="B2096" s="27" t="str">
        <f>VLOOKUP(A2096,'Customer Name'!A2095:E4430,4,0)</f>
        <v>Massimiliano</v>
      </c>
      <c r="C2096" s="27">
        <f>VLOOKUP(A2096,Table7[#All],2,0)</f>
        <v>35.42</v>
      </c>
      <c r="D2096" s="27">
        <f>VLOOKUP(A2096,Table7[#All],3,0)</f>
        <v>4.6399999999999997</v>
      </c>
      <c r="E2096" s="27" t="str">
        <f>VLOOKUP(A2096,Table7[#All],4,0)</f>
        <v>yes</v>
      </c>
      <c r="F2096" s="27" t="str">
        <f>VLOOKUP(A2096,Table7[#All],5,0)</f>
        <v>No</v>
      </c>
      <c r="G2096" s="27" t="str">
        <f>VLOOKUP(A2096,Table7[#All],6,0)</f>
        <v>No</v>
      </c>
      <c r="H2096" s="27">
        <f>VLOOKUP(A2096,'Medical Examination'!A2095:M4430,11,0)</f>
        <v>0</v>
      </c>
      <c r="I2096" s="27" t="str">
        <f>VLOOKUP(A2096,'Medical Examination'!A2095:M4430,10,0)</f>
        <v>No</v>
      </c>
      <c r="J2096" s="27" t="str">
        <f>VLOOKUP(A2096,'Medical Examination'!A2095:M4430,12,0)</f>
        <v>Obesity</v>
      </c>
      <c r="K2096" s="27" t="str">
        <f>VLOOKUP(A2096,'Medical Examination'!A2095:M4430,13,0)</f>
        <v>Normal</v>
      </c>
      <c r="L2096" s="27" t="str">
        <f>VLOOKUP(A2096,'Hospitalisation Details'!$A$1:$R$2344,17,0)</f>
        <v>17-Dec-1996</v>
      </c>
      <c r="M2096" s="28">
        <f>VLOOKUP(A2096,'Hospitalisation Details'!$A$1:$R$2344,6,0)</f>
        <v>2322.62</v>
      </c>
      <c r="N2096" s="27" t="str">
        <f>VLOOKUP(A2096,'Hospitalisation Details'!$A$1:$R$2344,14,0)</f>
        <v>tier - 2</v>
      </c>
      <c r="O2096" s="27" t="str">
        <f>VLOOKUP(A2096,'Hospitalisation Details'!$A$1:$R$2344,15,0)</f>
        <v>tier - 1</v>
      </c>
      <c r="P2096" s="27" t="str">
        <f>VLOOKUP(A2096,'Hospitalisation Details'!$A$1:$R$2344,16,0)</f>
        <v>R1013</v>
      </c>
      <c r="Q2096" s="38">
        <f>VLOOKUP(A2096,'Hospitalisation Details'!$A$1:$R$2344,18,0)</f>
        <v>26.472279260780287</v>
      </c>
    </row>
    <row r="2097" spans="1:17" x14ac:dyDescent="0.25">
      <c r="A2097" s="27" t="s">
        <v>4192</v>
      </c>
      <c r="B2097" s="27" t="str">
        <f>VLOOKUP(A2097,'Customer Name'!A2096:E4431,4,0)</f>
        <v>Josh</v>
      </c>
      <c r="C2097" s="27">
        <f>VLOOKUP(A2097,Table7[#All],2,0)</f>
        <v>26.18</v>
      </c>
      <c r="D2097" s="27">
        <f>VLOOKUP(A2097,Table7[#All],3,0)</f>
        <v>6.12</v>
      </c>
      <c r="E2097" s="27" t="str">
        <f>VLOOKUP(A2097,Table7[#All],4,0)</f>
        <v>No</v>
      </c>
      <c r="F2097" s="27" t="str">
        <f>VLOOKUP(A2097,Table7[#All],5,0)</f>
        <v>yes</v>
      </c>
      <c r="G2097" s="27" t="str">
        <f>VLOOKUP(A2097,Table7[#All],6,0)</f>
        <v>No</v>
      </c>
      <c r="H2097" s="27">
        <f>VLOOKUP(A2097,'Medical Examination'!A2096:M4431,11,0)</f>
        <v>1</v>
      </c>
      <c r="I2097" s="27" t="str">
        <f>VLOOKUP(A2097,'Medical Examination'!A2096:M4431,10,0)</f>
        <v>No</v>
      </c>
      <c r="J2097" s="27" t="str">
        <f>VLOOKUP(A2097,'Medical Examination'!A2096:M4431,12,0)</f>
        <v>Overweight</v>
      </c>
      <c r="K2097" s="27" t="str">
        <f>VLOOKUP(A2097,'Medical Examination'!A2096:M4431,13,0)</f>
        <v>Prediabetes</v>
      </c>
      <c r="L2097" s="27" t="str">
        <f>VLOOKUP(A2097,'Hospitalisation Details'!$A$1:$R$2344,17,0)</f>
        <v>6-Sep-2004</v>
      </c>
      <c r="M2097" s="28">
        <f>VLOOKUP(A2097,'Hospitalisation Details'!$A$1:$R$2344,6,0)</f>
        <v>2304</v>
      </c>
      <c r="N2097" s="27" t="str">
        <f>VLOOKUP(A2097,'Hospitalisation Details'!$A$1:$R$2344,14,0)</f>
        <v>tier - 2</v>
      </c>
      <c r="O2097" s="27" t="str">
        <f>VLOOKUP(A2097,'Hospitalisation Details'!$A$1:$R$2344,15,0)</f>
        <v>tier - 3</v>
      </c>
      <c r="P2097" s="27" t="str">
        <f>VLOOKUP(A2097,'Hospitalisation Details'!$A$1:$R$2344,16,0)</f>
        <v>R1013</v>
      </c>
      <c r="Q2097" s="38">
        <f>VLOOKUP(A2097,'Hospitalisation Details'!$A$1:$R$2344,18,0)</f>
        <v>18.751540041067763</v>
      </c>
    </row>
    <row r="2098" spans="1:17" x14ac:dyDescent="0.25">
      <c r="A2098" s="27" t="s">
        <v>4194</v>
      </c>
      <c r="B2098" s="27" t="str">
        <f>VLOOKUP(A2098,'Customer Name'!A2097:E4432,4,0)</f>
        <v>Kiyokatsu</v>
      </c>
      <c r="C2098" s="27">
        <f>VLOOKUP(A2098,Table7[#All],2,0)</f>
        <v>20.8</v>
      </c>
      <c r="D2098" s="27">
        <f>VLOOKUP(A2098,Table7[#All],3,0)</f>
        <v>4.87</v>
      </c>
      <c r="E2098" s="27" t="str">
        <f>VLOOKUP(A2098,Table7[#All],4,0)</f>
        <v>yes</v>
      </c>
      <c r="F2098" s="27" t="str">
        <f>VLOOKUP(A2098,Table7[#All],5,0)</f>
        <v>No</v>
      </c>
      <c r="G2098" s="27" t="str">
        <f>VLOOKUP(A2098,Table7[#All],6,0)</f>
        <v>No</v>
      </c>
      <c r="H2098" s="27">
        <f>VLOOKUP(A2098,'Medical Examination'!A2097:M4432,11,0)</f>
        <v>0</v>
      </c>
      <c r="I2098" s="27" t="str">
        <f>VLOOKUP(A2098,'Medical Examination'!A2097:M4432,10,0)</f>
        <v>No</v>
      </c>
      <c r="J2098" s="27" t="str">
        <f>VLOOKUP(A2098,'Medical Examination'!A2097:M4432,12,0)</f>
        <v>Normal Weight</v>
      </c>
      <c r="K2098" s="27" t="str">
        <f>VLOOKUP(A2098,'Medical Examination'!A2097:M4432,13,0)</f>
        <v>Normal</v>
      </c>
      <c r="L2098" s="27" t="str">
        <f>VLOOKUP(A2098,'Hospitalisation Details'!$A$1:$R$2344,17,0)</f>
        <v>28-Nov-1996</v>
      </c>
      <c r="M2098" s="28">
        <f>VLOOKUP(A2098,'Hospitalisation Details'!$A$1:$R$2344,6,0)</f>
        <v>2302.3000000000002</v>
      </c>
      <c r="N2098" s="27" t="str">
        <f>VLOOKUP(A2098,'Hospitalisation Details'!$A$1:$R$2344,14,0)</f>
        <v>tier - 1</v>
      </c>
      <c r="O2098" s="27" t="str">
        <f>VLOOKUP(A2098,'Hospitalisation Details'!$A$1:$R$2344,15,0)</f>
        <v>tier - 2</v>
      </c>
      <c r="P2098" s="27" t="str">
        <f>VLOOKUP(A2098,'Hospitalisation Details'!$A$1:$R$2344,16,0)</f>
        <v>R1011</v>
      </c>
      <c r="Q2098" s="38">
        <f>VLOOKUP(A2098,'Hospitalisation Details'!$A$1:$R$2344,18,0)</f>
        <v>26.524298425735797</v>
      </c>
    </row>
    <row r="2099" spans="1:17" x14ac:dyDescent="0.25">
      <c r="A2099" s="27" t="s">
        <v>4196</v>
      </c>
      <c r="B2099" s="27" t="str">
        <f>VLOOKUP(A2099,'Customer Name'!A2098:E4433,4,0)</f>
        <v>Amanda L</v>
      </c>
      <c r="C2099" s="27">
        <f>VLOOKUP(A2099,Table7[#All],2,0)</f>
        <v>15.82</v>
      </c>
      <c r="D2099" s="27">
        <f>VLOOKUP(A2099,Table7[#All],3,0)</f>
        <v>4.5999999999999996</v>
      </c>
      <c r="E2099" s="27" t="str">
        <f>VLOOKUP(A2099,Table7[#All],4,0)</f>
        <v>No</v>
      </c>
      <c r="F2099" s="27" t="str">
        <f>VLOOKUP(A2099,Table7[#All],5,0)</f>
        <v>No</v>
      </c>
      <c r="G2099" s="27" t="str">
        <f>VLOOKUP(A2099,Table7[#All],6,0)</f>
        <v>No</v>
      </c>
      <c r="H2099" s="27">
        <f>VLOOKUP(A2099,'Medical Examination'!A2098:M4433,11,0)</f>
        <v>0</v>
      </c>
      <c r="I2099" s="27" t="str">
        <f>VLOOKUP(A2099,'Medical Examination'!A2098:M4433,10,0)</f>
        <v>No</v>
      </c>
      <c r="J2099" s="27" t="str">
        <f>VLOOKUP(A2099,'Medical Examination'!A2098:M4433,12,0)</f>
        <v>Underweight</v>
      </c>
      <c r="K2099" s="27" t="str">
        <f>VLOOKUP(A2099,'Medical Examination'!A2098:M4433,13,0)</f>
        <v>Normal</v>
      </c>
      <c r="L2099" s="27" t="str">
        <f>VLOOKUP(A2099,'Hospitalisation Details'!$A$1:$R$2344,17,0)</f>
        <v>5-Oct-1989</v>
      </c>
      <c r="M2099" s="28">
        <f>VLOOKUP(A2099,'Hospitalisation Details'!$A$1:$R$2344,6,0)</f>
        <v>2295.2399999999998</v>
      </c>
      <c r="N2099" s="27" t="str">
        <f>VLOOKUP(A2099,'Hospitalisation Details'!$A$1:$R$2344,14,0)</f>
        <v>tier - 2</v>
      </c>
      <c r="O2099" s="27" t="str">
        <f>VLOOKUP(A2099,'Hospitalisation Details'!$A$1:$R$2344,15,0)</f>
        <v>tier - 1</v>
      </c>
      <c r="P2099" s="27" t="str">
        <f>VLOOKUP(A2099,'Hospitalisation Details'!$A$1:$R$2344,16,0)</f>
        <v>R1013</v>
      </c>
      <c r="Q2099" s="38">
        <f>VLOOKUP(A2099,'Hospitalisation Details'!$A$1:$R$2344,18,0)</f>
        <v>33.674802472033164</v>
      </c>
    </row>
    <row r="2100" spans="1:17" x14ac:dyDescent="0.25">
      <c r="A2100" s="27" t="s">
        <v>4198</v>
      </c>
      <c r="B2100" s="27" t="str">
        <f>VLOOKUP(A2100,'Customer Name'!A2099:E4434,4,0)</f>
        <v>Matthew</v>
      </c>
      <c r="C2100" s="27">
        <f>VLOOKUP(A2100,Table7[#All],2,0)</f>
        <v>17.670000000000002</v>
      </c>
      <c r="D2100" s="27">
        <f>VLOOKUP(A2100,Table7[#All],3,0)</f>
        <v>4.78</v>
      </c>
      <c r="E2100" s="27" t="str">
        <f>VLOOKUP(A2100,Table7[#All],4,0)</f>
        <v>No</v>
      </c>
      <c r="F2100" s="27" t="str">
        <f>VLOOKUP(A2100,Table7[#All],5,0)</f>
        <v>No</v>
      </c>
      <c r="G2100" s="27" t="str">
        <f>VLOOKUP(A2100,Table7[#All],6,0)</f>
        <v>No</v>
      </c>
      <c r="H2100" s="27">
        <f>VLOOKUP(A2100,'Medical Examination'!A2099:M4434,11,0)</f>
        <v>0</v>
      </c>
      <c r="I2100" s="27" t="str">
        <f>VLOOKUP(A2100,'Medical Examination'!A2099:M4434,10,0)</f>
        <v>No</v>
      </c>
      <c r="J2100" s="27" t="str">
        <f>VLOOKUP(A2100,'Medical Examination'!A2099:M4434,12,0)</f>
        <v>Underweight</v>
      </c>
      <c r="K2100" s="27" t="str">
        <f>VLOOKUP(A2100,'Medical Examination'!A2099:M4434,13,0)</f>
        <v>Normal</v>
      </c>
      <c r="L2100" s="27" t="str">
        <f>VLOOKUP(A2100,'Hospitalisation Details'!$A$1:$R$2344,17,0)</f>
        <v>16-Jun-1991</v>
      </c>
      <c r="M2100" s="28">
        <f>VLOOKUP(A2100,'Hospitalisation Details'!$A$1:$R$2344,6,0)</f>
        <v>2277.7199999999998</v>
      </c>
      <c r="N2100" s="27" t="str">
        <f>VLOOKUP(A2100,'Hospitalisation Details'!$A$1:$R$2344,14,0)</f>
        <v>tier - 2</v>
      </c>
      <c r="O2100" s="27" t="str">
        <f>VLOOKUP(A2100,'Hospitalisation Details'!$A$1:$R$2344,15,0)</f>
        <v>tier - 1</v>
      </c>
      <c r="P2100" s="27" t="str">
        <f>VLOOKUP(A2100,'Hospitalisation Details'!$A$1:$R$2344,16,0)</f>
        <v>R1013</v>
      </c>
      <c r="Q2100" s="38">
        <f>VLOOKUP(A2100,'Hospitalisation Details'!$A$1:$R$2344,18,0)</f>
        <v>31.978760474570645</v>
      </c>
    </row>
    <row r="2101" spans="1:17" x14ac:dyDescent="0.25">
      <c r="A2101" s="27" t="s">
        <v>4200</v>
      </c>
      <c r="B2101" s="27" t="str">
        <f>VLOOKUP(A2101,'Customer Name'!A2100:E4435,4,0)</f>
        <v>Julia M</v>
      </c>
      <c r="C2101" s="27">
        <f>VLOOKUP(A2101,Table7[#All],2,0)</f>
        <v>31.92</v>
      </c>
      <c r="D2101" s="27">
        <f>VLOOKUP(A2101,Table7[#All],3,0)</f>
        <v>11.05</v>
      </c>
      <c r="E2101" s="27" t="str">
        <f>VLOOKUP(A2101,Table7[#All],4,0)</f>
        <v>No</v>
      </c>
      <c r="F2101" s="27" t="str">
        <f>VLOOKUP(A2101,Table7[#All],5,0)</f>
        <v>No</v>
      </c>
      <c r="G2101" s="27" t="str">
        <f>VLOOKUP(A2101,Table7[#All],6,0)</f>
        <v>No</v>
      </c>
      <c r="H2101" s="27">
        <f>VLOOKUP(A2101,'Medical Examination'!A2100:M4435,11,0)</f>
        <v>0</v>
      </c>
      <c r="I2101" s="27" t="str">
        <f>VLOOKUP(A2101,'Medical Examination'!A2100:M4435,10,0)</f>
        <v>No</v>
      </c>
      <c r="J2101" s="27" t="str">
        <f>VLOOKUP(A2101,'Medical Examination'!A2100:M4435,12,0)</f>
        <v>Obesity</v>
      </c>
      <c r="K2101" s="27" t="str">
        <f>VLOOKUP(A2101,'Medical Examination'!A2100:M4435,13,0)</f>
        <v>Diabetes</v>
      </c>
      <c r="L2101" s="27" t="str">
        <f>VLOOKUP(A2101,'Hospitalisation Details'!$A$1:$R$2344,17,0)</f>
        <v>12-Nov-2002</v>
      </c>
      <c r="M2101" s="28">
        <f>VLOOKUP(A2101,'Hospitalisation Details'!$A$1:$R$2344,6,0)</f>
        <v>2261.5700000000002</v>
      </c>
      <c r="N2101" s="27" t="str">
        <f>VLOOKUP(A2101,'Hospitalisation Details'!$A$1:$R$2344,14,0)</f>
        <v>tier - 2</v>
      </c>
      <c r="O2101" s="27" t="str">
        <f>VLOOKUP(A2101,'Hospitalisation Details'!$A$1:$R$2344,15,0)</f>
        <v>tier - 1</v>
      </c>
      <c r="P2101" s="27" t="str">
        <f>VLOOKUP(A2101,'Hospitalisation Details'!$A$1:$R$2344,16,0)</f>
        <v>R1012</v>
      </c>
      <c r="Q2101" s="38">
        <f>VLOOKUP(A2101,'Hospitalisation Details'!$A$1:$R$2344,18,0)</f>
        <v>20.570752955818293</v>
      </c>
    </row>
    <row r="2102" spans="1:17" x14ac:dyDescent="0.25">
      <c r="A2102" s="27" t="s">
        <v>4202</v>
      </c>
      <c r="B2102" s="27" t="str">
        <f>VLOOKUP(A2102,'Customer Name'!A2101:E4436,4,0)</f>
        <v>Rhea</v>
      </c>
      <c r="C2102" s="27">
        <f>VLOOKUP(A2102,Table7[#All],2,0)</f>
        <v>28.975000000000001</v>
      </c>
      <c r="D2102" s="27">
        <f>VLOOKUP(A2102,Table7[#All],3,0)</f>
        <v>7.62</v>
      </c>
      <c r="E2102" s="27" t="str">
        <f>VLOOKUP(A2102,Table7[#All],4,0)</f>
        <v>No</v>
      </c>
      <c r="F2102" s="27" t="str">
        <f>VLOOKUP(A2102,Table7[#All],5,0)</f>
        <v>No</v>
      </c>
      <c r="G2102" s="27" t="str">
        <f>VLOOKUP(A2102,Table7[#All],6,0)</f>
        <v>No</v>
      </c>
      <c r="H2102" s="27">
        <f>VLOOKUP(A2102,'Medical Examination'!A2101:M4436,11,0)</f>
        <v>0</v>
      </c>
      <c r="I2102" s="27" t="str">
        <f>VLOOKUP(A2102,'Medical Examination'!A2101:M4436,10,0)</f>
        <v>No</v>
      </c>
      <c r="J2102" s="27" t="str">
        <f>VLOOKUP(A2102,'Medical Examination'!A2101:M4436,12,0)</f>
        <v>Overweight</v>
      </c>
      <c r="K2102" s="27" t="str">
        <f>VLOOKUP(A2102,'Medical Examination'!A2101:M4436,13,0)</f>
        <v>Diabetes</v>
      </c>
      <c r="L2102" s="27" t="str">
        <f>VLOOKUP(A2102,'Hospitalisation Details'!$A$1:$R$2344,17,0)</f>
        <v>15-Jul-2002</v>
      </c>
      <c r="M2102" s="28">
        <f>VLOOKUP(A2102,'Hospitalisation Details'!$A$1:$R$2344,6,0)</f>
        <v>2257.48</v>
      </c>
      <c r="N2102" s="27" t="str">
        <f>VLOOKUP(A2102,'Hospitalisation Details'!$A$1:$R$2344,14,0)</f>
        <v>tier - 2</v>
      </c>
      <c r="O2102" s="27" t="str">
        <f>VLOOKUP(A2102,'Hospitalisation Details'!$A$1:$R$2344,15,0)</f>
        <v>tier - 1</v>
      </c>
      <c r="P2102" s="27" t="str">
        <f>VLOOKUP(A2102,'Hospitalisation Details'!$A$1:$R$2344,16,0)</f>
        <v>R1012</v>
      </c>
      <c r="Q2102" s="38">
        <f>VLOOKUP(A2102,'Hospitalisation Details'!$A$1:$R$2344,18,0)</f>
        <v>20.899315494710638</v>
      </c>
    </row>
    <row r="2103" spans="1:17" x14ac:dyDescent="0.25">
      <c r="A2103" s="27" t="s">
        <v>4204</v>
      </c>
      <c r="B2103" s="27" t="str">
        <f>VLOOKUP(A2103,'Customer Name'!A2102:E4437,4,0)</f>
        <v>Justin</v>
      </c>
      <c r="C2103" s="27">
        <f>VLOOKUP(A2103,Table7[#All],2,0)</f>
        <v>31.73</v>
      </c>
      <c r="D2103" s="27">
        <f>VLOOKUP(A2103,Table7[#All],3,0)</f>
        <v>4.78</v>
      </c>
      <c r="E2103" s="27" t="str">
        <f>VLOOKUP(A2103,Table7[#All],4,0)</f>
        <v>yes</v>
      </c>
      <c r="F2103" s="27" t="str">
        <f>VLOOKUP(A2103,Table7[#All],5,0)</f>
        <v>yes</v>
      </c>
      <c r="G2103" s="27" t="str">
        <f>VLOOKUP(A2103,Table7[#All],6,0)</f>
        <v>No</v>
      </c>
      <c r="H2103" s="27">
        <f>VLOOKUP(A2103,'Medical Examination'!A2102:M4437,11,0)</f>
        <v>2</v>
      </c>
      <c r="I2103" s="27" t="str">
        <f>VLOOKUP(A2103,'Medical Examination'!A2102:M4437,10,0)</f>
        <v>No</v>
      </c>
      <c r="J2103" s="27" t="str">
        <f>VLOOKUP(A2103,'Medical Examination'!A2102:M4437,12,0)</f>
        <v>Obesity</v>
      </c>
      <c r="K2103" s="27" t="str">
        <f>VLOOKUP(A2103,'Medical Examination'!A2102:M4437,13,0)</f>
        <v>Normal</v>
      </c>
      <c r="L2103" s="27" t="str">
        <f>VLOOKUP(A2103,'Hospitalisation Details'!$A$1:$R$2344,17,0)</f>
        <v>11-Dec-2000</v>
      </c>
      <c r="M2103" s="28">
        <f>VLOOKUP(A2103,'Hospitalisation Details'!$A$1:$R$2344,6,0)</f>
        <v>2254.8000000000002</v>
      </c>
      <c r="N2103" s="27" t="str">
        <f>VLOOKUP(A2103,'Hospitalisation Details'!$A$1:$R$2344,14,0)</f>
        <v>tier - 2</v>
      </c>
      <c r="O2103" s="27" t="str">
        <f>VLOOKUP(A2103,'Hospitalisation Details'!$A$1:$R$2344,15,0)</f>
        <v>tier - 3</v>
      </c>
      <c r="P2103" s="27" t="str">
        <f>VLOOKUP(A2103,'Hospitalisation Details'!$A$1:$R$2344,16,0)</f>
        <v>R1016</v>
      </c>
      <c r="Q2103" s="38">
        <f>VLOOKUP(A2103,'Hospitalisation Details'!$A$1:$R$2344,18,0)</f>
        <v>22.488706365503081</v>
      </c>
    </row>
    <row r="2104" spans="1:17" x14ac:dyDescent="0.25">
      <c r="A2104" s="27" t="s">
        <v>4206</v>
      </c>
      <c r="B2104" s="27" t="str">
        <f>VLOOKUP(A2104,'Customer Name'!A2103:E4438,4,0)</f>
        <v>Shamus M.</v>
      </c>
      <c r="C2104" s="27">
        <f>VLOOKUP(A2104,Table7[#All],2,0)</f>
        <v>28.88</v>
      </c>
      <c r="D2104" s="27">
        <f>VLOOKUP(A2104,Table7[#All],3,0)</f>
        <v>6.09</v>
      </c>
      <c r="E2104" s="27" t="str">
        <f>VLOOKUP(A2104,Table7[#All],4,0)</f>
        <v>yes</v>
      </c>
      <c r="F2104" s="27" t="str">
        <f>VLOOKUP(A2104,Table7[#All],5,0)</f>
        <v>yes</v>
      </c>
      <c r="G2104" s="27" t="str">
        <f>VLOOKUP(A2104,Table7[#All],6,0)</f>
        <v>No</v>
      </c>
      <c r="H2104" s="27">
        <f>VLOOKUP(A2104,'Medical Examination'!A2103:M4438,11,0)</f>
        <v>2</v>
      </c>
      <c r="I2104" s="27" t="str">
        <f>VLOOKUP(A2104,'Medical Examination'!A2103:M4438,10,0)</f>
        <v>No</v>
      </c>
      <c r="J2104" s="27" t="str">
        <f>VLOOKUP(A2104,'Medical Examination'!A2103:M4438,12,0)</f>
        <v>Overweight</v>
      </c>
      <c r="K2104" s="27" t="str">
        <f>VLOOKUP(A2104,'Medical Examination'!A2103:M4438,13,0)</f>
        <v>Prediabetes</v>
      </c>
      <c r="L2104" s="27" t="str">
        <f>VLOOKUP(A2104,'Hospitalisation Details'!$A$1:$R$2344,17,0)</f>
        <v>30-Jun-2000</v>
      </c>
      <c r="M2104" s="28">
        <f>VLOOKUP(A2104,'Hospitalisation Details'!$A$1:$R$2344,6,0)</f>
        <v>2250.84</v>
      </c>
      <c r="N2104" s="27" t="str">
        <f>VLOOKUP(A2104,'Hospitalisation Details'!$A$1:$R$2344,14,0)</f>
        <v>tier - 2</v>
      </c>
      <c r="O2104" s="27" t="str">
        <f>VLOOKUP(A2104,'Hospitalisation Details'!$A$1:$R$2344,15,0)</f>
        <v>tier - 2</v>
      </c>
      <c r="P2104" s="27" t="str">
        <f>VLOOKUP(A2104,'Hospitalisation Details'!$A$1:$R$2344,16,0)</f>
        <v>R1018</v>
      </c>
      <c r="Q2104" s="38">
        <f>VLOOKUP(A2104,'Hospitalisation Details'!$A$1:$R$2344,18,0)</f>
        <v>22.937713894592743</v>
      </c>
    </row>
    <row r="2105" spans="1:17" x14ac:dyDescent="0.25">
      <c r="A2105" s="27" t="s">
        <v>4208</v>
      </c>
      <c r="B2105" s="27" t="str">
        <f>VLOOKUP(A2105,'Customer Name'!A2104:E4439,4,0)</f>
        <v>Mike</v>
      </c>
      <c r="C2105" s="27">
        <f>VLOOKUP(A2105,Table7[#All],2,0)</f>
        <v>25.555</v>
      </c>
      <c r="D2105" s="27">
        <f>VLOOKUP(A2105,Table7[#All],3,0)</f>
        <v>5.1100000000000003</v>
      </c>
      <c r="E2105" s="27" t="str">
        <f>VLOOKUP(A2105,Table7[#All],4,0)</f>
        <v>No</v>
      </c>
      <c r="F2105" s="27" t="str">
        <f>VLOOKUP(A2105,Table7[#All],5,0)</f>
        <v>No</v>
      </c>
      <c r="G2105" s="27" t="str">
        <f>VLOOKUP(A2105,Table7[#All],6,0)</f>
        <v>Yes</v>
      </c>
      <c r="H2105" s="27">
        <f>VLOOKUP(A2105,'Medical Examination'!A2104:M4439,11,0)</f>
        <v>1</v>
      </c>
      <c r="I2105" s="27" t="str">
        <f>VLOOKUP(A2105,'Medical Examination'!A2104:M4439,10,0)</f>
        <v>No</v>
      </c>
      <c r="J2105" s="27" t="str">
        <f>VLOOKUP(A2105,'Medical Examination'!A2104:M4439,12,0)</f>
        <v>Overweight</v>
      </c>
      <c r="K2105" s="27" t="str">
        <f>VLOOKUP(A2105,'Medical Examination'!A2104:M4439,13,0)</f>
        <v>Normal</v>
      </c>
      <c r="L2105" s="27" t="str">
        <f>VLOOKUP(A2105,'Hospitalisation Details'!$A$1:$R$2344,17,0)</f>
        <v>10-Dec-2003</v>
      </c>
      <c r="M2105" s="28">
        <f>VLOOKUP(A2105,'Hospitalisation Details'!$A$1:$R$2344,6,0)</f>
        <v>2221.56</v>
      </c>
      <c r="N2105" s="27" t="str">
        <f>VLOOKUP(A2105,'Hospitalisation Details'!$A$1:$R$2344,14,0)</f>
        <v>tier - 2</v>
      </c>
      <c r="O2105" s="27" t="str">
        <f>VLOOKUP(A2105,'Hospitalisation Details'!$A$1:$R$2344,15,0)</f>
        <v>tier - 3</v>
      </c>
      <c r="P2105" s="27" t="str">
        <f>VLOOKUP(A2105,'Hospitalisation Details'!$A$1:$R$2344,16,0)</f>
        <v>R1012</v>
      </c>
      <c r="Q2105" s="38">
        <f>VLOOKUP(A2105,'Hospitalisation Details'!$A$1:$R$2344,18,0)</f>
        <v>19.49413298565841</v>
      </c>
    </row>
    <row r="2106" spans="1:17" x14ac:dyDescent="0.25">
      <c r="A2106" s="27" t="s">
        <v>4210</v>
      </c>
      <c r="B2106" s="27" t="str">
        <f>VLOOKUP(A2106,'Customer Name'!A2105:E4440,4,0)</f>
        <v>Mary Beth</v>
      </c>
      <c r="C2106" s="27">
        <f>VLOOKUP(A2106,Table7[#All],2,0)</f>
        <v>37.29</v>
      </c>
      <c r="D2106" s="27">
        <f>VLOOKUP(A2106,Table7[#All],3,0)</f>
        <v>4.46</v>
      </c>
      <c r="E2106" s="27" t="str">
        <f>VLOOKUP(A2106,Table7[#All],4,0)</f>
        <v>No</v>
      </c>
      <c r="F2106" s="27" t="str">
        <f>VLOOKUP(A2106,Table7[#All],5,0)</f>
        <v>yes</v>
      </c>
      <c r="G2106" s="27" t="str">
        <f>VLOOKUP(A2106,Table7[#All],6,0)</f>
        <v>No</v>
      </c>
      <c r="H2106" s="27">
        <f>VLOOKUP(A2106,'Medical Examination'!A2105:M4440,11,0)</f>
        <v>1</v>
      </c>
      <c r="I2106" s="27" t="str">
        <f>VLOOKUP(A2106,'Medical Examination'!A2105:M4440,10,0)</f>
        <v>No</v>
      </c>
      <c r="J2106" s="27" t="str">
        <f>VLOOKUP(A2106,'Medical Examination'!A2105:M4440,12,0)</f>
        <v>Obesity</v>
      </c>
      <c r="K2106" s="27" t="str">
        <f>VLOOKUP(A2106,'Medical Examination'!A2105:M4440,13,0)</f>
        <v>Normal</v>
      </c>
      <c r="L2106" s="27" t="str">
        <f>VLOOKUP(A2106,'Hospitalisation Details'!$A$1:$R$2344,17,0)</f>
        <v>12-Dec-2004</v>
      </c>
      <c r="M2106" s="28">
        <f>VLOOKUP(A2106,'Hospitalisation Details'!$A$1:$R$2344,6,0)</f>
        <v>2219.4499999999998</v>
      </c>
      <c r="N2106" s="27" t="str">
        <f>VLOOKUP(A2106,'Hospitalisation Details'!$A$1:$R$2344,14,0)</f>
        <v>tier - 2</v>
      </c>
      <c r="O2106" s="27" t="str">
        <f>VLOOKUP(A2106,'Hospitalisation Details'!$A$1:$R$2344,15,0)</f>
        <v>tier - 1</v>
      </c>
      <c r="P2106" s="27" t="str">
        <f>VLOOKUP(A2106,'Hospitalisation Details'!$A$1:$R$2344,16,0)</f>
        <v>R1013</v>
      </c>
      <c r="Q2106" s="38">
        <f>VLOOKUP(A2106,'Hospitalisation Details'!$A$1:$R$2344,18,0)</f>
        <v>18.48596851471595</v>
      </c>
    </row>
    <row r="2107" spans="1:17" x14ac:dyDescent="0.25">
      <c r="A2107" s="27" t="s">
        <v>4212</v>
      </c>
      <c r="B2107" s="27" t="str">
        <f>VLOOKUP(A2107,'Customer Name'!A2106:E4441,4,0)</f>
        <v>Erin</v>
      </c>
      <c r="C2107" s="27">
        <f>VLOOKUP(A2107,Table7[#All],2,0)</f>
        <v>40.28</v>
      </c>
      <c r="D2107" s="27">
        <f>VLOOKUP(A2107,Table7[#All],3,0)</f>
        <v>6.11</v>
      </c>
      <c r="E2107" s="27" t="str">
        <f>VLOOKUP(A2107,Table7[#All],4,0)</f>
        <v>No</v>
      </c>
      <c r="F2107" s="27" t="str">
        <f>VLOOKUP(A2107,Table7[#All],5,0)</f>
        <v>yes</v>
      </c>
      <c r="G2107" s="27" t="str">
        <f>VLOOKUP(A2107,Table7[#All],6,0)</f>
        <v>No</v>
      </c>
      <c r="H2107" s="27">
        <f>VLOOKUP(A2107,'Medical Examination'!A2106:M4441,11,0)</f>
        <v>1</v>
      </c>
      <c r="I2107" s="27" t="str">
        <f>VLOOKUP(A2107,'Medical Examination'!A2106:M4441,10,0)</f>
        <v>No</v>
      </c>
      <c r="J2107" s="27" t="str">
        <f>VLOOKUP(A2107,'Medical Examination'!A2106:M4441,12,0)</f>
        <v>Obesity</v>
      </c>
      <c r="K2107" s="27" t="str">
        <f>VLOOKUP(A2107,'Medical Examination'!A2106:M4441,13,0)</f>
        <v>Prediabetes</v>
      </c>
      <c r="L2107" s="27" t="str">
        <f>VLOOKUP(A2107,'Hospitalisation Details'!$A$1:$R$2344,17,0)</f>
        <v>25-Sep-2004</v>
      </c>
      <c r="M2107" s="28">
        <f>VLOOKUP(A2107,'Hospitalisation Details'!$A$1:$R$2344,6,0)</f>
        <v>2217.6</v>
      </c>
      <c r="N2107" s="27" t="str">
        <f>VLOOKUP(A2107,'Hospitalisation Details'!$A$1:$R$2344,14,0)</f>
        <v>tier - 2</v>
      </c>
      <c r="O2107" s="27" t="str">
        <f>VLOOKUP(A2107,'Hospitalisation Details'!$A$1:$R$2344,15,0)</f>
        <v>tier - 1</v>
      </c>
      <c r="P2107" s="27" t="str">
        <f>VLOOKUP(A2107,'Hospitalisation Details'!$A$1:$R$2344,16,0)</f>
        <v>R1024</v>
      </c>
      <c r="Q2107" s="38">
        <f>VLOOKUP(A2107,'Hospitalisation Details'!$A$1:$R$2344,18,0)</f>
        <v>18.699520876112253</v>
      </c>
    </row>
    <row r="2108" spans="1:17" x14ac:dyDescent="0.25">
      <c r="A2108" s="27" t="s">
        <v>4214</v>
      </c>
      <c r="B2108" s="27" t="str">
        <f>VLOOKUP(A2108,'Customer Name'!A2107:E4442,4,0)</f>
        <v>Hallie</v>
      </c>
      <c r="C2108" s="27">
        <f>VLOOKUP(A2108,Table7[#All],2,0)</f>
        <v>40.185000000000002</v>
      </c>
      <c r="D2108" s="27">
        <f>VLOOKUP(A2108,Table7[#All],3,0)</f>
        <v>4.66</v>
      </c>
      <c r="E2108" s="27" t="str">
        <f>VLOOKUP(A2108,Table7[#All],4,0)</f>
        <v>No</v>
      </c>
      <c r="F2108" s="27" t="str">
        <f>VLOOKUP(A2108,Table7[#All],5,0)</f>
        <v>yes</v>
      </c>
      <c r="G2108" s="27" t="str">
        <f>VLOOKUP(A2108,Table7[#All],6,0)</f>
        <v>No</v>
      </c>
      <c r="H2108" s="27">
        <f>VLOOKUP(A2108,'Medical Examination'!A2107:M4442,11,0)</f>
        <v>1</v>
      </c>
      <c r="I2108" s="27" t="str">
        <f>VLOOKUP(A2108,'Medical Examination'!A2107:M4442,10,0)</f>
        <v>No</v>
      </c>
      <c r="J2108" s="27" t="str">
        <f>VLOOKUP(A2108,'Medical Examination'!A2107:M4442,12,0)</f>
        <v>Obesity</v>
      </c>
      <c r="K2108" s="27" t="str">
        <f>VLOOKUP(A2108,'Medical Examination'!A2107:M4442,13,0)</f>
        <v>Normal</v>
      </c>
      <c r="L2108" s="27" t="str">
        <f>VLOOKUP(A2108,'Hospitalisation Details'!$A$1:$R$2344,17,0)</f>
        <v>13-Jun-2004</v>
      </c>
      <c r="M2108" s="28">
        <f>VLOOKUP(A2108,'Hospitalisation Details'!$A$1:$R$2344,6,0)</f>
        <v>2217.4699999999998</v>
      </c>
      <c r="N2108" s="27" t="str">
        <f>VLOOKUP(A2108,'Hospitalisation Details'!$A$1:$R$2344,14,0)</f>
        <v>tier - 2</v>
      </c>
      <c r="O2108" s="27" t="str">
        <f>VLOOKUP(A2108,'Hospitalisation Details'!$A$1:$R$2344,15,0)</f>
        <v>tier - 1</v>
      </c>
      <c r="P2108" s="27" t="str">
        <f>VLOOKUP(A2108,'Hospitalisation Details'!$A$1:$R$2344,16,0)</f>
        <v>R1024</v>
      </c>
      <c r="Q2108" s="38">
        <f>VLOOKUP(A2108,'Hospitalisation Details'!$A$1:$R$2344,18,0)</f>
        <v>18.984257357973991</v>
      </c>
    </row>
    <row r="2109" spans="1:17" x14ac:dyDescent="0.25">
      <c r="A2109" s="27" t="s">
        <v>4216</v>
      </c>
      <c r="B2109" s="27" t="str">
        <f>VLOOKUP(A2109,'Customer Name'!A2108:E4443,4,0)</f>
        <v>Paige P</v>
      </c>
      <c r="C2109" s="27">
        <f>VLOOKUP(A2109,Table7[#All],2,0)</f>
        <v>23.57</v>
      </c>
      <c r="D2109" s="27">
        <f>VLOOKUP(A2109,Table7[#All],3,0)</f>
        <v>6.14</v>
      </c>
      <c r="E2109" s="27" t="str">
        <f>VLOOKUP(A2109,Table7[#All],4,0)</f>
        <v>No</v>
      </c>
      <c r="F2109" s="27" t="str">
        <f>VLOOKUP(A2109,Table7[#All],5,0)</f>
        <v>No</v>
      </c>
      <c r="G2109" s="27" t="str">
        <f>VLOOKUP(A2109,Table7[#All],6,0)</f>
        <v>No</v>
      </c>
      <c r="H2109" s="27">
        <f>VLOOKUP(A2109,'Medical Examination'!A2108:M4443,11,0)</f>
        <v>0</v>
      </c>
      <c r="I2109" s="27" t="str">
        <f>VLOOKUP(A2109,'Medical Examination'!A2108:M4443,10,0)</f>
        <v>No</v>
      </c>
      <c r="J2109" s="27" t="str">
        <f>VLOOKUP(A2109,'Medical Examination'!A2108:M4443,12,0)</f>
        <v>Normal Weight</v>
      </c>
      <c r="K2109" s="27" t="str">
        <f>VLOOKUP(A2109,'Medical Examination'!A2108:M4443,13,0)</f>
        <v>Prediabetes</v>
      </c>
      <c r="L2109" s="27" t="str">
        <f>VLOOKUP(A2109,'Hospitalisation Details'!$A$1:$R$2344,17,0)</f>
        <v>17-Nov-1994</v>
      </c>
      <c r="M2109" s="28">
        <f>VLOOKUP(A2109,'Hospitalisation Details'!$A$1:$R$2344,6,0)</f>
        <v>2213.21</v>
      </c>
      <c r="N2109" s="27" t="str">
        <f>VLOOKUP(A2109,'Hospitalisation Details'!$A$1:$R$2344,14,0)</f>
        <v>tier - 2</v>
      </c>
      <c r="O2109" s="27" t="str">
        <f>VLOOKUP(A2109,'Hospitalisation Details'!$A$1:$R$2344,15,0)</f>
        <v>tier - 2</v>
      </c>
      <c r="P2109" s="27" t="str">
        <f>VLOOKUP(A2109,'Hospitalisation Details'!$A$1:$R$2344,16,0)</f>
        <v>R1013</v>
      </c>
      <c r="Q2109" s="38">
        <f>VLOOKUP(A2109,'Hospitalisation Details'!$A$1:$R$2344,18,0)</f>
        <v>28.557086793830425</v>
      </c>
    </row>
    <row r="2110" spans="1:17" x14ac:dyDescent="0.25">
      <c r="A2110" s="27" t="s">
        <v>4218</v>
      </c>
      <c r="B2110" s="27" t="str">
        <f>VLOOKUP(A2110,'Customer Name'!A2109:E4444,4,0)</f>
        <v>Ji</v>
      </c>
      <c r="C2110" s="27">
        <f>VLOOKUP(A2110,Table7[#All],2,0)</f>
        <v>35.625</v>
      </c>
      <c r="D2110" s="27">
        <f>VLOOKUP(A2110,Table7[#All],3,0)</f>
        <v>6.21</v>
      </c>
      <c r="E2110" s="27" t="str">
        <f>VLOOKUP(A2110,Table7[#All],4,0)</f>
        <v>No</v>
      </c>
      <c r="F2110" s="27" t="str">
        <f>VLOOKUP(A2110,Table7[#All],5,0)</f>
        <v>yes</v>
      </c>
      <c r="G2110" s="27" t="str">
        <f>VLOOKUP(A2110,Table7[#All],6,0)</f>
        <v>No</v>
      </c>
      <c r="H2110" s="27">
        <f>VLOOKUP(A2110,'Medical Examination'!A2109:M4444,11,0)</f>
        <v>1</v>
      </c>
      <c r="I2110" s="27" t="str">
        <f>VLOOKUP(A2110,'Medical Examination'!A2109:M4444,10,0)</f>
        <v>No</v>
      </c>
      <c r="J2110" s="27" t="str">
        <f>VLOOKUP(A2110,'Medical Examination'!A2109:M4444,12,0)</f>
        <v>Obesity</v>
      </c>
      <c r="K2110" s="27" t="str">
        <f>VLOOKUP(A2110,'Medical Examination'!A2109:M4444,13,0)</f>
        <v>Prediabetes</v>
      </c>
      <c r="L2110" s="27" t="str">
        <f>VLOOKUP(A2110,'Hospitalisation Details'!$A$1:$R$2344,17,0)</f>
        <v>27-Jul-2004</v>
      </c>
      <c r="M2110" s="28">
        <f>VLOOKUP(A2110,'Hospitalisation Details'!$A$1:$R$2344,6,0)</f>
        <v>2211.13</v>
      </c>
      <c r="N2110" s="27" t="str">
        <f>VLOOKUP(A2110,'Hospitalisation Details'!$A$1:$R$2344,14,0)</f>
        <v>tier - 2</v>
      </c>
      <c r="O2110" s="27" t="str">
        <f>VLOOKUP(A2110,'Hospitalisation Details'!$A$1:$R$2344,15,0)</f>
        <v>tier - 2</v>
      </c>
      <c r="P2110" s="27" t="str">
        <f>VLOOKUP(A2110,'Hospitalisation Details'!$A$1:$R$2344,16,0)</f>
        <v>R1024</v>
      </c>
      <c r="Q2110" s="38">
        <f>VLOOKUP(A2110,'Hospitalisation Details'!$A$1:$R$2344,18,0)</f>
        <v>18.863791923340177</v>
      </c>
    </row>
    <row r="2111" spans="1:17" x14ac:dyDescent="0.25">
      <c r="A2111" s="27" t="s">
        <v>4220</v>
      </c>
      <c r="B2111" s="27" t="str">
        <f>VLOOKUP(A2111,'Customer Name'!A2110:E4445,4,0)</f>
        <v>Carissa A</v>
      </c>
      <c r="C2111" s="27">
        <f>VLOOKUP(A2111,Table7[#All],2,0)</f>
        <v>33.155000000000001</v>
      </c>
      <c r="D2111" s="27">
        <f>VLOOKUP(A2111,Table7[#All],3,0)</f>
        <v>4.5999999999999996</v>
      </c>
      <c r="E2111" s="27" t="str">
        <f>VLOOKUP(A2111,Table7[#All],4,0)</f>
        <v>No</v>
      </c>
      <c r="F2111" s="27" t="str">
        <f>VLOOKUP(A2111,Table7[#All],5,0)</f>
        <v>yes</v>
      </c>
      <c r="G2111" s="27" t="str">
        <f>VLOOKUP(A2111,Table7[#All],6,0)</f>
        <v>No</v>
      </c>
      <c r="H2111" s="27">
        <f>VLOOKUP(A2111,'Medical Examination'!A2110:M4445,11,0)</f>
        <v>1</v>
      </c>
      <c r="I2111" s="27" t="str">
        <f>VLOOKUP(A2111,'Medical Examination'!A2110:M4445,10,0)</f>
        <v>No</v>
      </c>
      <c r="J2111" s="27" t="str">
        <f>VLOOKUP(A2111,'Medical Examination'!A2110:M4445,12,0)</f>
        <v>Obesity</v>
      </c>
      <c r="K2111" s="27" t="str">
        <f>VLOOKUP(A2111,'Medical Examination'!A2110:M4445,13,0)</f>
        <v>Normal</v>
      </c>
      <c r="L2111" s="27" t="str">
        <f>VLOOKUP(A2111,'Hospitalisation Details'!$A$1:$R$2344,17,0)</f>
        <v>6-Aug-2004</v>
      </c>
      <c r="M2111" s="28">
        <f>VLOOKUP(A2111,'Hospitalisation Details'!$A$1:$R$2344,6,0)</f>
        <v>2207.6999999999998</v>
      </c>
      <c r="N2111" s="27" t="str">
        <f>VLOOKUP(A2111,'Hospitalisation Details'!$A$1:$R$2344,14,0)</f>
        <v>tier - 2</v>
      </c>
      <c r="O2111" s="27" t="str">
        <f>VLOOKUP(A2111,'Hospitalisation Details'!$A$1:$R$2344,15,0)</f>
        <v>tier - 2</v>
      </c>
      <c r="P2111" s="27" t="str">
        <f>VLOOKUP(A2111,'Hospitalisation Details'!$A$1:$R$2344,16,0)</f>
        <v>R1024</v>
      </c>
      <c r="Q2111" s="38">
        <f>VLOOKUP(A2111,'Hospitalisation Details'!$A$1:$R$2344,18,0)</f>
        <v>18.836413415468858</v>
      </c>
    </row>
    <row r="2112" spans="1:17" x14ac:dyDescent="0.25">
      <c r="A2112" s="27" t="s">
        <v>4222</v>
      </c>
      <c r="B2112" s="27" t="str">
        <f>VLOOKUP(A2112,'Customer Name'!A2111:E4446,4,0)</f>
        <v>Mona</v>
      </c>
      <c r="C2112" s="27">
        <f>VLOOKUP(A2112,Table7[#All],2,0)</f>
        <v>31.92</v>
      </c>
      <c r="D2112" s="27">
        <f>VLOOKUP(A2112,Table7[#All],3,0)</f>
        <v>5.04</v>
      </c>
      <c r="E2112" s="27" t="str">
        <f>VLOOKUP(A2112,Table7[#All],4,0)</f>
        <v>No</v>
      </c>
      <c r="F2112" s="27" t="str">
        <f>VLOOKUP(A2112,Table7[#All],5,0)</f>
        <v>yes</v>
      </c>
      <c r="G2112" s="27" t="str">
        <f>VLOOKUP(A2112,Table7[#All],6,0)</f>
        <v>No</v>
      </c>
      <c r="H2112" s="27">
        <f>VLOOKUP(A2112,'Medical Examination'!A2111:M4446,11,0)</f>
        <v>1</v>
      </c>
      <c r="I2112" s="27" t="str">
        <f>VLOOKUP(A2112,'Medical Examination'!A2111:M4446,10,0)</f>
        <v>No</v>
      </c>
      <c r="J2112" s="27" t="str">
        <f>VLOOKUP(A2112,'Medical Examination'!A2111:M4446,12,0)</f>
        <v>Obesity</v>
      </c>
      <c r="K2112" s="27" t="str">
        <f>VLOOKUP(A2112,'Medical Examination'!A2111:M4446,13,0)</f>
        <v>Normal</v>
      </c>
      <c r="L2112" s="27" t="str">
        <f>VLOOKUP(A2112,'Hospitalisation Details'!$A$1:$R$2344,17,0)</f>
        <v>13-Nov-2004</v>
      </c>
      <c r="M2112" s="28">
        <f>VLOOKUP(A2112,'Hospitalisation Details'!$A$1:$R$2344,6,0)</f>
        <v>2205.98</v>
      </c>
      <c r="N2112" s="27" t="str">
        <f>VLOOKUP(A2112,'Hospitalisation Details'!$A$1:$R$2344,14,0)</f>
        <v>tier - 2</v>
      </c>
      <c r="O2112" s="27" t="str">
        <f>VLOOKUP(A2112,'Hospitalisation Details'!$A$1:$R$2344,15,0)</f>
        <v>tier - 3</v>
      </c>
      <c r="P2112" s="27" t="str">
        <f>VLOOKUP(A2112,'Hospitalisation Details'!$A$1:$R$2344,16,0)</f>
        <v>R1024</v>
      </c>
      <c r="Q2112" s="38">
        <f>VLOOKUP(A2112,'Hospitalisation Details'!$A$1:$R$2344,18,0)</f>
        <v>18.565366187542779</v>
      </c>
    </row>
    <row r="2113" spans="1:17" x14ac:dyDescent="0.25">
      <c r="A2113" s="27" t="s">
        <v>4224</v>
      </c>
      <c r="B2113" s="27" t="str">
        <f>VLOOKUP(A2113,'Customer Name'!A2112:E4447,4,0)</f>
        <v>Kristin R.</v>
      </c>
      <c r="C2113" s="27">
        <f>VLOOKUP(A2113,Table7[#All],2,0)</f>
        <v>30.305</v>
      </c>
      <c r="D2113" s="27">
        <f>VLOOKUP(A2113,Table7[#All],3,0)</f>
        <v>5.08</v>
      </c>
      <c r="E2113" s="27" t="str">
        <f>VLOOKUP(A2113,Table7[#All],4,0)</f>
        <v>No</v>
      </c>
      <c r="F2113" s="27" t="str">
        <f>VLOOKUP(A2113,Table7[#All],5,0)</f>
        <v>yes</v>
      </c>
      <c r="G2113" s="27" t="str">
        <f>VLOOKUP(A2113,Table7[#All],6,0)</f>
        <v>No</v>
      </c>
      <c r="H2113" s="27">
        <f>VLOOKUP(A2113,'Medical Examination'!A2112:M4447,11,0)</f>
        <v>1</v>
      </c>
      <c r="I2113" s="27" t="str">
        <f>VLOOKUP(A2113,'Medical Examination'!A2112:M4447,10,0)</f>
        <v>No</v>
      </c>
      <c r="J2113" s="27" t="str">
        <f>VLOOKUP(A2113,'Medical Examination'!A2112:M4447,12,0)</f>
        <v>Obesity</v>
      </c>
      <c r="K2113" s="27" t="str">
        <f>VLOOKUP(A2113,'Medical Examination'!A2112:M4447,13,0)</f>
        <v>Normal</v>
      </c>
      <c r="L2113" s="27" t="str">
        <f>VLOOKUP(A2113,'Hospitalisation Details'!$A$1:$R$2344,17,0)</f>
        <v>28-Oct-2004</v>
      </c>
      <c r="M2113" s="28">
        <f>VLOOKUP(A2113,'Hospitalisation Details'!$A$1:$R$2344,6,0)</f>
        <v>2203.7399999999998</v>
      </c>
      <c r="N2113" s="27" t="str">
        <f>VLOOKUP(A2113,'Hospitalisation Details'!$A$1:$R$2344,14,0)</f>
        <v>tier - 2</v>
      </c>
      <c r="O2113" s="27" t="str">
        <f>VLOOKUP(A2113,'Hospitalisation Details'!$A$1:$R$2344,15,0)</f>
        <v>tier - 2</v>
      </c>
      <c r="P2113" s="27" t="str">
        <f>VLOOKUP(A2113,'Hospitalisation Details'!$A$1:$R$2344,16,0)</f>
        <v>R1024</v>
      </c>
      <c r="Q2113" s="38">
        <f>VLOOKUP(A2113,'Hospitalisation Details'!$A$1:$R$2344,18,0)</f>
        <v>18.609171800136892</v>
      </c>
    </row>
    <row r="2114" spans="1:17" x14ac:dyDescent="0.25">
      <c r="A2114" s="27" t="s">
        <v>4226</v>
      </c>
      <c r="B2114" s="27" t="str">
        <f>VLOOKUP(A2114,'Customer Name'!A2113:E4448,4,0)</f>
        <v>Beth</v>
      </c>
      <c r="C2114" s="27">
        <f>VLOOKUP(A2114,Table7[#All],2,0)</f>
        <v>30.114999999999998</v>
      </c>
      <c r="D2114" s="27">
        <f>VLOOKUP(A2114,Table7[#All],3,0)</f>
        <v>4.38</v>
      </c>
      <c r="E2114" s="27" t="str">
        <f>VLOOKUP(A2114,Table7[#All],4,0)</f>
        <v>No</v>
      </c>
      <c r="F2114" s="27" t="str">
        <f>VLOOKUP(A2114,Table7[#All],5,0)</f>
        <v>yes</v>
      </c>
      <c r="G2114" s="27" t="str">
        <f>VLOOKUP(A2114,Table7[#All],6,0)</f>
        <v>No</v>
      </c>
      <c r="H2114" s="27">
        <f>VLOOKUP(A2114,'Medical Examination'!A2113:M4448,11,0)</f>
        <v>1</v>
      </c>
      <c r="I2114" s="27" t="str">
        <f>VLOOKUP(A2114,'Medical Examination'!A2113:M4448,10,0)</f>
        <v>No</v>
      </c>
      <c r="J2114" s="27" t="str">
        <f>VLOOKUP(A2114,'Medical Examination'!A2113:M4448,12,0)</f>
        <v>Obesity</v>
      </c>
      <c r="K2114" s="27" t="str">
        <f>VLOOKUP(A2114,'Medical Examination'!A2113:M4448,13,0)</f>
        <v>Normal</v>
      </c>
      <c r="L2114" s="27" t="str">
        <f>VLOOKUP(A2114,'Hospitalisation Details'!$A$1:$R$2344,17,0)</f>
        <v>6-Aug-2004</v>
      </c>
      <c r="M2114" s="28">
        <f>VLOOKUP(A2114,'Hospitalisation Details'!$A$1:$R$2344,6,0)</f>
        <v>2203.4699999999998</v>
      </c>
      <c r="N2114" s="27" t="str">
        <f>VLOOKUP(A2114,'Hospitalisation Details'!$A$1:$R$2344,14,0)</f>
        <v>tier - 2</v>
      </c>
      <c r="O2114" s="27" t="str">
        <f>VLOOKUP(A2114,'Hospitalisation Details'!$A$1:$R$2344,15,0)</f>
        <v>tier - 2</v>
      </c>
      <c r="P2114" s="27" t="str">
        <f>VLOOKUP(A2114,'Hospitalisation Details'!$A$1:$R$2344,16,0)</f>
        <v>R1024</v>
      </c>
      <c r="Q2114" s="38">
        <f>VLOOKUP(A2114,'Hospitalisation Details'!$A$1:$R$2344,18,0)</f>
        <v>18.836413415468858</v>
      </c>
    </row>
    <row r="2115" spans="1:17" x14ac:dyDescent="0.25">
      <c r="A2115" s="27" t="s">
        <v>4228</v>
      </c>
      <c r="B2115" s="27" t="str">
        <f>VLOOKUP(A2115,'Customer Name'!A2114:E4449,4,0)</f>
        <v>Allison</v>
      </c>
      <c r="C2115" s="27">
        <f>VLOOKUP(A2115,Table7[#All],2,0)</f>
        <v>24.09</v>
      </c>
      <c r="D2115" s="27">
        <f>VLOOKUP(A2115,Table7[#All],3,0)</f>
        <v>4.79</v>
      </c>
      <c r="E2115" s="27" t="str">
        <f>VLOOKUP(A2115,Table7[#All],4,0)</f>
        <v>No</v>
      </c>
      <c r="F2115" s="27" t="str">
        <f>VLOOKUP(A2115,Table7[#All],5,0)</f>
        <v>yes</v>
      </c>
      <c r="G2115" s="27" t="str">
        <f>VLOOKUP(A2115,Table7[#All],6,0)</f>
        <v>No</v>
      </c>
      <c r="H2115" s="27">
        <f>VLOOKUP(A2115,'Medical Examination'!A2114:M4449,11,0)</f>
        <v>1</v>
      </c>
      <c r="I2115" s="27" t="str">
        <f>VLOOKUP(A2115,'Medical Examination'!A2114:M4449,10,0)</f>
        <v>No</v>
      </c>
      <c r="J2115" s="27" t="str">
        <f>VLOOKUP(A2115,'Medical Examination'!A2114:M4449,12,0)</f>
        <v>Normal Weight</v>
      </c>
      <c r="K2115" s="27" t="str">
        <f>VLOOKUP(A2115,'Medical Examination'!A2114:M4449,13,0)</f>
        <v>Normal</v>
      </c>
      <c r="L2115" s="27" t="str">
        <f>VLOOKUP(A2115,'Hospitalisation Details'!$A$1:$R$2344,17,0)</f>
        <v>27-Jul-2004</v>
      </c>
      <c r="M2115" s="28">
        <f>VLOOKUP(A2115,'Hospitalisation Details'!$A$1:$R$2344,6,0)</f>
        <v>2201.1</v>
      </c>
      <c r="N2115" s="27" t="str">
        <f>VLOOKUP(A2115,'Hospitalisation Details'!$A$1:$R$2344,14,0)</f>
        <v>tier - 2</v>
      </c>
      <c r="O2115" s="27" t="str">
        <f>VLOOKUP(A2115,'Hospitalisation Details'!$A$1:$R$2344,15,0)</f>
        <v>tier - 3</v>
      </c>
      <c r="P2115" s="27" t="str">
        <f>VLOOKUP(A2115,'Hospitalisation Details'!$A$1:$R$2344,16,0)</f>
        <v>R1013</v>
      </c>
      <c r="Q2115" s="38">
        <f>VLOOKUP(A2115,'Hospitalisation Details'!$A$1:$R$2344,18,0)</f>
        <v>18.863791923340177</v>
      </c>
    </row>
    <row r="2116" spans="1:17" x14ac:dyDescent="0.25">
      <c r="A2116" s="27" t="s">
        <v>4230</v>
      </c>
      <c r="B2116" s="27" t="str">
        <f>VLOOKUP(A2116,'Customer Name'!A2115:E4450,4,0)</f>
        <v>Ashley E</v>
      </c>
      <c r="C2116" s="27">
        <f>VLOOKUP(A2116,Table7[#All],2,0)</f>
        <v>28.215</v>
      </c>
      <c r="D2116" s="27">
        <f>VLOOKUP(A2116,Table7[#All],3,0)</f>
        <v>4.21</v>
      </c>
      <c r="E2116" s="27" t="str">
        <f>VLOOKUP(A2116,Table7[#All],4,0)</f>
        <v>No</v>
      </c>
      <c r="F2116" s="27" t="str">
        <f>VLOOKUP(A2116,Table7[#All],5,0)</f>
        <v>yes</v>
      </c>
      <c r="G2116" s="27" t="str">
        <f>VLOOKUP(A2116,Table7[#All],6,0)</f>
        <v>No</v>
      </c>
      <c r="H2116" s="27">
        <f>VLOOKUP(A2116,'Medical Examination'!A2115:M4450,11,0)</f>
        <v>1</v>
      </c>
      <c r="I2116" s="27" t="str">
        <f>VLOOKUP(A2116,'Medical Examination'!A2115:M4450,10,0)</f>
        <v>No</v>
      </c>
      <c r="J2116" s="27" t="str">
        <f>VLOOKUP(A2116,'Medical Examination'!A2115:M4450,12,0)</f>
        <v>Overweight</v>
      </c>
      <c r="K2116" s="27" t="str">
        <f>VLOOKUP(A2116,'Medical Examination'!A2115:M4450,13,0)</f>
        <v>Normal</v>
      </c>
      <c r="L2116" s="27" t="str">
        <f>VLOOKUP(A2116,'Hospitalisation Details'!$A$1:$R$2344,17,0)</f>
        <v>12-Sep-2004</v>
      </c>
      <c r="M2116" s="28">
        <f>VLOOKUP(A2116,'Hospitalisation Details'!$A$1:$R$2344,6,0)</f>
        <v>2200.83</v>
      </c>
      <c r="N2116" s="27" t="str">
        <f>VLOOKUP(A2116,'Hospitalisation Details'!$A$1:$R$2344,14,0)</f>
        <v>tier - 2</v>
      </c>
      <c r="O2116" s="27" t="str">
        <f>VLOOKUP(A2116,'Hospitalisation Details'!$A$1:$R$2344,15,0)</f>
        <v>tier - 2</v>
      </c>
      <c r="P2116" s="27" t="str">
        <f>VLOOKUP(A2116,'Hospitalisation Details'!$A$1:$R$2344,16,0)</f>
        <v>R1024</v>
      </c>
      <c r="Q2116" s="38">
        <f>VLOOKUP(A2116,'Hospitalisation Details'!$A$1:$R$2344,18,0)</f>
        <v>18.735112936344969</v>
      </c>
    </row>
    <row r="2117" spans="1:17" x14ac:dyDescent="0.25">
      <c r="A2117" s="27" t="s">
        <v>4232</v>
      </c>
      <c r="B2117" s="27" t="str">
        <f>VLOOKUP(A2117,'Customer Name'!A2116:E4451,4,0)</f>
        <v>Hilary K.</v>
      </c>
      <c r="C2117" s="27">
        <f>VLOOKUP(A2117,Table7[#All],2,0)</f>
        <v>26.315000000000001</v>
      </c>
      <c r="D2117" s="27">
        <f>VLOOKUP(A2117,Table7[#All],3,0)</f>
        <v>5.47</v>
      </c>
      <c r="E2117" s="27" t="str">
        <f>VLOOKUP(A2117,Table7[#All],4,0)</f>
        <v>No</v>
      </c>
      <c r="F2117" s="27" t="str">
        <f>VLOOKUP(A2117,Table7[#All],5,0)</f>
        <v>yes</v>
      </c>
      <c r="G2117" s="27" t="str">
        <f>VLOOKUP(A2117,Table7[#All],6,0)</f>
        <v>No</v>
      </c>
      <c r="H2117" s="27">
        <f>VLOOKUP(A2117,'Medical Examination'!A2116:M4451,11,0)</f>
        <v>1</v>
      </c>
      <c r="I2117" s="27" t="str">
        <f>VLOOKUP(A2117,'Medical Examination'!A2116:M4451,10,0)</f>
        <v>No</v>
      </c>
      <c r="J2117" s="27" t="str">
        <f>VLOOKUP(A2117,'Medical Examination'!A2116:M4451,12,0)</f>
        <v>Overweight</v>
      </c>
      <c r="K2117" s="27" t="str">
        <f>VLOOKUP(A2117,'Medical Examination'!A2116:M4451,13,0)</f>
        <v>Normal</v>
      </c>
      <c r="L2117" s="27" t="str">
        <f>VLOOKUP(A2117,'Hospitalisation Details'!$A$1:$R$2344,17,0)</f>
        <v>3-Sep-2004</v>
      </c>
      <c r="M2117" s="28">
        <f>VLOOKUP(A2117,'Hospitalisation Details'!$A$1:$R$2344,6,0)</f>
        <v>2198.19</v>
      </c>
      <c r="N2117" s="27" t="str">
        <f>VLOOKUP(A2117,'Hospitalisation Details'!$A$1:$R$2344,14,0)</f>
        <v>tier - 2</v>
      </c>
      <c r="O2117" s="27" t="str">
        <f>VLOOKUP(A2117,'Hospitalisation Details'!$A$1:$R$2344,15,0)</f>
        <v>tier - 1</v>
      </c>
      <c r="P2117" s="27" t="str">
        <f>VLOOKUP(A2117,'Hospitalisation Details'!$A$1:$R$2344,16,0)</f>
        <v>R1023</v>
      </c>
      <c r="Q2117" s="38">
        <f>VLOOKUP(A2117,'Hospitalisation Details'!$A$1:$R$2344,18,0)</f>
        <v>18.759753593429156</v>
      </c>
    </row>
    <row r="2118" spans="1:17" x14ac:dyDescent="0.25">
      <c r="A2118" s="27" t="s">
        <v>4234</v>
      </c>
      <c r="B2118" s="27" t="str">
        <f>VLOOKUP(A2118,'Customer Name'!A2117:E4452,4,0)</f>
        <v>Dominique</v>
      </c>
      <c r="C2118" s="27">
        <f>VLOOKUP(A2118,Table7[#All],2,0)</f>
        <v>25.08</v>
      </c>
      <c r="D2118" s="27">
        <f>VLOOKUP(A2118,Table7[#All],3,0)</f>
        <v>5.09</v>
      </c>
      <c r="E2118" s="27" t="str">
        <f>VLOOKUP(A2118,Table7[#All],4,0)</f>
        <v>No</v>
      </c>
      <c r="F2118" s="27" t="str">
        <f>VLOOKUP(A2118,Table7[#All],5,0)</f>
        <v>yes</v>
      </c>
      <c r="G2118" s="27" t="str">
        <f>VLOOKUP(A2118,Table7[#All],6,0)</f>
        <v>No</v>
      </c>
      <c r="H2118" s="27">
        <f>VLOOKUP(A2118,'Medical Examination'!A2117:M4452,11,0)</f>
        <v>1</v>
      </c>
      <c r="I2118" s="27" t="str">
        <f>VLOOKUP(A2118,'Medical Examination'!A2117:M4452,10,0)</f>
        <v>No</v>
      </c>
      <c r="J2118" s="27" t="str">
        <f>VLOOKUP(A2118,'Medical Examination'!A2117:M4452,12,0)</f>
        <v>Overweight</v>
      </c>
      <c r="K2118" s="27" t="str">
        <f>VLOOKUP(A2118,'Medical Examination'!A2117:M4452,13,0)</f>
        <v>Normal</v>
      </c>
      <c r="L2118" s="27" t="str">
        <f>VLOOKUP(A2118,'Hospitalisation Details'!$A$1:$R$2344,17,0)</f>
        <v>7-Dec-2004</v>
      </c>
      <c r="M2118" s="28">
        <f>VLOOKUP(A2118,'Hospitalisation Details'!$A$1:$R$2344,6,0)</f>
        <v>2196.4699999999998</v>
      </c>
      <c r="N2118" s="27" t="str">
        <f>VLOOKUP(A2118,'Hospitalisation Details'!$A$1:$R$2344,14,0)</f>
        <v>tier - 2</v>
      </c>
      <c r="O2118" s="27" t="str">
        <f>VLOOKUP(A2118,'Hospitalisation Details'!$A$1:$R$2344,15,0)</f>
        <v>tier - 3</v>
      </c>
      <c r="P2118" s="27" t="str">
        <f>VLOOKUP(A2118,'Hospitalisation Details'!$A$1:$R$2344,16,0)</f>
        <v>R1024</v>
      </c>
      <c r="Q2118" s="38">
        <f>VLOOKUP(A2118,'Hospitalisation Details'!$A$1:$R$2344,18,0)</f>
        <v>18.499657768651609</v>
      </c>
    </row>
    <row r="2119" spans="1:17" x14ac:dyDescent="0.25">
      <c r="A2119" s="27" t="s">
        <v>4236</v>
      </c>
      <c r="B2119" s="27" t="str">
        <f>VLOOKUP(A2119,'Customer Name'!A2118:E4453,4,0)</f>
        <v>Carlos I</v>
      </c>
      <c r="C2119" s="27">
        <f>VLOOKUP(A2119,Table7[#All],2,0)</f>
        <v>15.41</v>
      </c>
      <c r="D2119" s="27">
        <f>VLOOKUP(A2119,Table7[#All],3,0)</f>
        <v>5.08</v>
      </c>
      <c r="E2119" s="27" t="str">
        <f>VLOOKUP(A2119,Table7[#All],4,0)</f>
        <v>No</v>
      </c>
      <c r="F2119" s="27" t="str">
        <f>VLOOKUP(A2119,Table7[#All],5,0)</f>
        <v>No</v>
      </c>
      <c r="G2119" s="27" t="str">
        <f>VLOOKUP(A2119,Table7[#All],6,0)</f>
        <v>No</v>
      </c>
      <c r="H2119" s="27">
        <f>VLOOKUP(A2119,'Medical Examination'!A2118:M4453,11,0)</f>
        <v>0</v>
      </c>
      <c r="I2119" s="27" t="str">
        <f>VLOOKUP(A2119,'Medical Examination'!A2118:M4453,10,0)</f>
        <v>No</v>
      </c>
      <c r="J2119" s="27" t="str">
        <f>VLOOKUP(A2119,'Medical Examination'!A2118:M4453,12,0)</f>
        <v>Underweight</v>
      </c>
      <c r="K2119" s="27" t="str">
        <f>VLOOKUP(A2119,'Medical Examination'!A2118:M4453,13,0)</f>
        <v>Normal</v>
      </c>
      <c r="L2119" s="27" t="str">
        <f>VLOOKUP(A2119,'Hospitalisation Details'!$A$1:$R$2344,17,0)</f>
        <v>16-Dec-1991</v>
      </c>
      <c r="M2119" s="28">
        <f>VLOOKUP(A2119,'Hospitalisation Details'!$A$1:$R$2344,6,0)</f>
        <v>2193.1999999999998</v>
      </c>
      <c r="N2119" s="27" t="str">
        <f>VLOOKUP(A2119,'Hospitalisation Details'!$A$1:$R$2344,14,0)</f>
        <v>tier - 2</v>
      </c>
      <c r="O2119" s="27" t="str">
        <f>VLOOKUP(A2119,'Hospitalisation Details'!$A$1:$R$2344,15,0)</f>
        <v>tier - 2</v>
      </c>
      <c r="P2119" s="27" t="str">
        <f>VLOOKUP(A2119,'Hospitalisation Details'!$A$1:$R$2344,16,0)</f>
        <v>R1012</v>
      </c>
      <c r="Q2119" s="38">
        <f>VLOOKUP(A2119,'Hospitalisation Details'!$A$1:$R$2344,18,0)</f>
        <v>31.477723388368041</v>
      </c>
    </row>
    <row r="2120" spans="1:17" x14ac:dyDescent="0.25">
      <c r="A2120" s="27" t="s">
        <v>4238</v>
      </c>
      <c r="B2120" s="27" t="str">
        <f>VLOOKUP(A2120,'Customer Name'!A2119:E4454,4,0)</f>
        <v>Matthew</v>
      </c>
      <c r="C2120" s="27">
        <f>VLOOKUP(A2120,Table7[#All],2,0)</f>
        <v>23.83</v>
      </c>
      <c r="D2120" s="27">
        <f>VLOOKUP(A2120,Table7[#All],3,0)</f>
        <v>5.68</v>
      </c>
      <c r="E2120" s="27" t="str">
        <f>VLOOKUP(A2120,Table7[#All],4,0)</f>
        <v>No</v>
      </c>
      <c r="F2120" s="27" t="str">
        <f>VLOOKUP(A2120,Table7[#All],5,0)</f>
        <v>No</v>
      </c>
      <c r="G2120" s="27" t="str">
        <f>VLOOKUP(A2120,Table7[#All],6,0)</f>
        <v>No</v>
      </c>
      <c r="H2120" s="27">
        <f>VLOOKUP(A2120,'Medical Examination'!A2119:M4454,11,0)</f>
        <v>0</v>
      </c>
      <c r="I2120" s="27" t="str">
        <f>VLOOKUP(A2120,'Medical Examination'!A2119:M4454,10,0)</f>
        <v>No</v>
      </c>
      <c r="J2120" s="27" t="str">
        <f>VLOOKUP(A2120,'Medical Examination'!A2119:M4454,12,0)</f>
        <v>Normal Weight</v>
      </c>
      <c r="K2120" s="27" t="str">
        <f>VLOOKUP(A2120,'Medical Examination'!A2119:M4454,13,0)</f>
        <v>Normal</v>
      </c>
      <c r="L2120" s="27" t="str">
        <f>VLOOKUP(A2120,'Hospitalisation Details'!$A$1:$R$2344,17,0)</f>
        <v>27-Sep-1994</v>
      </c>
      <c r="M2120" s="28">
        <f>VLOOKUP(A2120,'Hospitalisation Details'!$A$1:$R$2344,6,0)</f>
        <v>2170.08</v>
      </c>
      <c r="N2120" s="27" t="str">
        <f>VLOOKUP(A2120,'Hospitalisation Details'!$A$1:$R$2344,14,0)</f>
        <v>tier - 2</v>
      </c>
      <c r="O2120" s="27" t="str">
        <f>VLOOKUP(A2120,'Hospitalisation Details'!$A$1:$R$2344,15,0)</f>
        <v>tier - 2</v>
      </c>
      <c r="P2120" s="27" t="str">
        <f>VLOOKUP(A2120,'Hospitalisation Details'!$A$1:$R$2344,16,0)</f>
        <v>R1013</v>
      </c>
      <c r="Q2120" s="38">
        <f>VLOOKUP(A2120,'Hospitalisation Details'!$A$1:$R$2344,18,0)</f>
        <v>28.696723555717806</v>
      </c>
    </row>
    <row r="2121" spans="1:17" x14ac:dyDescent="0.25">
      <c r="A2121" s="27" t="s">
        <v>4240</v>
      </c>
      <c r="B2121" s="27" t="str">
        <f>VLOOKUP(A2121,'Customer Name'!A2120:E4455,4,0)</f>
        <v>Kara</v>
      </c>
      <c r="C2121" s="27">
        <f>VLOOKUP(A2121,Table7[#All],2,0)</f>
        <v>36</v>
      </c>
      <c r="D2121" s="27">
        <f>VLOOKUP(A2121,Table7[#All],3,0)</f>
        <v>4.66</v>
      </c>
      <c r="E2121" s="27" t="str">
        <f>VLOOKUP(A2121,Table7[#All],4,0)</f>
        <v>No</v>
      </c>
      <c r="F2121" s="27" t="str">
        <f>VLOOKUP(A2121,Table7[#All],5,0)</f>
        <v>yes</v>
      </c>
      <c r="G2121" s="27" t="str">
        <f>VLOOKUP(A2121,Table7[#All],6,0)</f>
        <v>No</v>
      </c>
      <c r="H2121" s="27">
        <f>VLOOKUP(A2121,'Medical Examination'!A2120:M4455,11,0)</f>
        <v>1</v>
      </c>
      <c r="I2121" s="27" t="str">
        <f>VLOOKUP(A2121,'Medical Examination'!A2120:M4455,10,0)</f>
        <v>No</v>
      </c>
      <c r="J2121" s="27" t="str">
        <f>VLOOKUP(A2121,'Medical Examination'!A2120:M4455,12,0)</f>
        <v>Obesity</v>
      </c>
      <c r="K2121" s="27" t="str">
        <f>VLOOKUP(A2121,'Medical Examination'!A2120:M4455,13,0)</f>
        <v>Normal</v>
      </c>
      <c r="L2121" s="27" t="str">
        <f>VLOOKUP(A2121,'Hospitalisation Details'!$A$1:$R$2344,17,0)</f>
        <v>23-Aug-2000</v>
      </c>
      <c r="M2121" s="28">
        <f>VLOOKUP(A2121,'Hospitalisation Details'!$A$1:$R$2344,6,0)</f>
        <v>2166.73</v>
      </c>
      <c r="N2121" s="27" t="str">
        <f>VLOOKUP(A2121,'Hospitalisation Details'!$A$1:$R$2344,14,0)</f>
        <v>tier - 2</v>
      </c>
      <c r="O2121" s="27" t="str">
        <f>VLOOKUP(A2121,'Hospitalisation Details'!$A$1:$R$2344,15,0)</f>
        <v>tier - 2</v>
      </c>
      <c r="P2121" s="27" t="str">
        <f>VLOOKUP(A2121,'Hospitalisation Details'!$A$1:$R$2344,16,0)</f>
        <v>R1011</v>
      </c>
      <c r="Q2121" s="38">
        <f>VLOOKUP(A2121,'Hospitalisation Details'!$A$1:$R$2344,18,0)</f>
        <v>22.78986995208761</v>
      </c>
    </row>
    <row r="2122" spans="1:17" x14ac:dyDescent="0.25">
      <c r="A2122" s="27" t="s">
        <v>4242</v>
      </c>
      <c r="B2122" s="27" t="str">
        <f>VLOOKUP(A2122,'Customer Name'!A2121:E4456,4,0)</f>
        <v>Sarah S</v>
      </c>
      <c r="C2122" s="27">
        <f>VLOOKUP(A2122,Table7[#All],2,0)</f>
        <v>28.82</v>
      </c>
      <c r="D2122" s="27">
        <f>VLOOKUP(A2122,Table7[#All],3,0)</f>
        <v>5.59</v>
      </c>
      <c r="E2122" s="27" t="str">
        <f>VLOOKUP(A2122,Table7[#All],4,0)</f>
        <v>No</v>
      </c>
      <c r="F2122" s="27" t="str">
        <f>VLOOKUP(A2122,Table7[#All],5,0)</f>
        <v>yes</v>
      </c>
      <c r="G2122" s="27" t="str">
        <f>VLOOKUP(A2122,Table7[#All],6,0)</f>
        <v>No</v>
      </c>
      <c r="H2122" s="27">
        <f>VLOOKUP(A2122,'Medical Examination'!A2121:M4456,11,0)</f>
        <v>1</v>
      </c>
      <c r="I2122" s="27" t="str">
        <f>VLOOKUP(A2122,'Medical Examination'!A2121:M4456,10,0)</f>
        <v>No</v>
      </c>
      <c r="J2122" s="27" t="str">
        <f>VLOOKUP(A2122,'Medical Examination'!A2121:M4456,12,0)</f>
        <v>Overweight</v>
      </c>
      <c r="K2122" s="27" t="str">
        <f>VLOOKUP(A2122,'Medical Examination'!A2121:M4456,13,0)</f>
        <v>Normal</v>
      </c>
      <c r="L2122" s="27" t="str">
        <f>VLOOKUP(A2122,'Hospitalisation Details'!$A$1:$R$2344,17,0)</f>
        <v>10-Dec-2000</v>
      </c>
      <c r="M2122" s="28">
        <f>VLOOKUP(A2122,'Hospitalisation Details'!$A$1:$R$2344,6,0)</f>
        <v>2156.75</v>
      </c>
      <c r="N2122" s="27" t="str">
        <f>VLOOKUP(A2122,'Hospitalisation Details'!$A$1:$R$2344,14,0)</f>
        <v>tier - 2</v>
      </c>
      <c r="O2122" s="27" t="str">
        <f>VLOOKUP(A2122,'Hospitalisation Details'!$A$1:$R$2344,15,0)</f>
        <v>tier - 2</v>
      </c>
      <c r="P2122" s="27" t="str">
        <f>VLOOKUP(A2122,'Hospitalisation Details'!$A$1:$R$2344,16,0)</f>
        <v>R1013</v>
      </c>
      <c r="Q2122" s="38">
        <f>VLOOKUP(A2122,'Hospitalisation Details'!$A$1:$R$2344,18,0)</f>
        <v>22.491444216290212</v>
      </c>
    </row>
    <row r="2123" spans="1:17" x14ac:dyDescent="0.25">
      <c r="A2123" s="27" t="s">
        <v>4244</v>
      </c>
      <c r="B2123" s="27" t="str">
        <f>VLOOKUP(A2123,'Customer Name'!A2122:E4457,4,0)</f>
        <v>Shauna R.</v>
      </c>
      <c r="C2123" s="27">
        <f>VLOOKUP(A2123,Table7[#All],2,0)</f>
        <v>28.05</v>
      </c>
      <c r="D2123" s="27">
        <f>VLOOKUP(A2123,Table7[#All],3,0)</f>
        <v>6.2</v>
      </c>
      <c r="E2123" s="27" t="str">
        <f>VLOOKUP(A2123,Table7[#All],4,0)</f>
        <v>No</v>
      </c>
      <c r="F2123" s="27" t="str">
        <f>VLOOKUP(A2123,Table7[#All],5,0)</f>
        <v>yes</v>
      </c>
      <c r="G2123" s="27" t="str">
        <f>VLOOKUP(A2123,Table7[#All],6,0)</f>
        <v>No</v>
      </c>
      <c r="H2123" s="27">
        <f>VLOOKUP(A2123,'Medical Examination'!A2122:M4457,11,0)</f>
        <v>1</v>
      </c>
      <c r="I2123" s="27" t="str">
        <f>VLOOKUP(A2123,'Medical Examination'!A2122:M4457,10,0)</f>
        <v>No</v>
      </c>
      <c r="J2123" s="27" t="str">
        <f>VLOOKUP(A2123,'Medical Examination'!A2122:M4457,12,0)</f>
        <v>Overweight</v>
      </c>
      <c r="K2123" s="27" t="str">
        <f>VLOOKUP(A2123,'Medical Examination'!A2122:M4457,13,0)</f>
        <v>Prediabetes</v>
      </c>
      <c r="L2123" s="27" t="str">
        <f>VLOOKUP(A2123,'Hospitalisation Details'!$A$1:$R$2344,17,0)</f>
        <v>29-Nov-2000</v>
      </c>
      <c r="M2123" s="28">
        <f>VLOOKUP(A2123,'Hospitalisation Details'!$A$1:$R$2344,6,0)</f>
        <v>2155.6799999999998</v>
      </c>
      <c r="N2123" s="27" t="str">
        <f>VLOOKUP(A2123,'Hospitalisation Details'!$A$1:$R$2344,14,0)</f>
        <v>tier - 2</v>
      </c>
      <c r="O2123" s="27" t="str">
        <f>VLOOKUP(A2123,'Hospitalisation Details'!$A$1:$R$2344,15,0)</f>
        <v>tier - 3</v>
      </c>
      <c r="P2123" s="27" t="str">
        <f>VLOOKUP(A2123,'Hospitalisation Details'!$A$1:$R$2344,16,0)</f>
        <v>R1013</v>
      </c>
      <c r="Q2123" s="38">
        <f>VLOOKUP(A2123,'Hospitalisation Details'!$A$1:$R$2344,18,0)</f>
        <v>22.521560574948666</v>
      </c>
    </row>
    <row r="2124" spans="1:17" x14ac:dyDescent="0.25">
      <c r="A2124" s="27" t="s">
        <v>4246</v>
      </c>
      <c r="B2124" s="27" t="str">
        <f>VLOOKUP(A2124,'Customer Name'!A2123:E4458,4,0)</f>
        <v>Lindsay J.</v>
      </c>
      <c r="C2124" s="27">
        <f>VLOOKUP(A2124,Table7[#All],2,0)</f>
        <v>27.1</v>
      </c>
      <c r="D2124" s="27">
        <f>VLOOKUP(A2124,Table7[#All],3,0)</f>
        <v>4.45</v>
      </c>
      <c r="E2124" s="27" t="str">
        <f>VLOOKUP(A2124,Table7[#All],4,0)</f>
        <v>No</v>
      </c>
      <c r="F2124" s="27" t="str">
        <f>VLOOKUP(A2124,Table7[#All],5,0)</f>
        <v>yes</v>
      </c>
      <c r="G2124" s="27" t="str">
        <f>VLOOKUP(A2124,Table7[#All],6,0)</f>
        <v>No</v>
      </c>
      <c r="H2124" s="27">
        <f>VLOOKUP(A2124,'Medical Examination'!A2123:M4458,11,0)</f>
        <v>1</v>
      </c>
      <c r="I2124" s="27" t="str">
        <f>VLOOKUP(A2124,'Medical Examination'!A2123:M4458,10,0)</f>
        <v>No</v>
      </c>
      <c r="J2124" s="27" t="str">
        <f>VLOOKUP(A2124,'Medical Examination'!A2123:M4458,12,0)</f>
        <v>Overweight</v>
      </c>
      <c r="K2124" s="27" t="str">
        <f>VLOOKUP(A2124,'Medical Examination'!A2123:M4458,13,0)</f>
        <v>Normal</v>
      </c>
      <c r="L2124" s="27" t="str">
        <f>VLOOKUP(A2124,'Hospitalisation Details'!$A$1:$R$2344,17,0)</f>
        <v>22-Oct-2000</v>
      </c>
      <c r="M2124" s="28">
        <f>VLOOKUP(A2124,'Hospitalisation Details'!$A$1:$R$2344,6,0)</f>
        <v>2154.36</v>
      </c>
      <c r="N2124" s="27" t="str">
        <f>VLOOKUP(A2124,'Hospitalisation Details'!$A$1:$R$2344,14,0)</f>
        <v>tier - 2</v>
      </c>
      <c r="O2124" s="27" t="str">
        <f>VLOOKUP(A2124,'Hospitalisation Details'!$A$1:$R$2344,15,0)</f>
        <v>tier - 2</v>
      </c>
      <c r="P2124" s="27" t="str">
        <f>VLOOKUP(A2124,'Hospitalisation Details'!$A$1:$R$2344,16,0)</f>
        <v>R1011</v>
      </c>
      <c r="Q2124" s="38">
        <f>VLOOKUP(A2124,'Hospitalisation Details'!$A$1:$R$2344,18,0)</f>
        <v>22.625598904859686</v>
      </c>
    </row>
    <row r="2125" spans="1:17" x14ac:dyDescent="0.25">
      <c r="A2125" s="27" t="s">
        <v>4248</v>
      </c>
      <c r="B2125" s="27" t="str">
        <f>VLOOKUP(A2125,'Customer Name'!A2124:E4459,4,0)</f>
        <v>Danya A.</v>
      </c>
      <c r="C2125" s="27">
        <f>VLOOKUP(A2125,Table7[#All],2,0)</f>
        <v>24.3</v>
      </c>
      <c r="D2125" s="27">
        <f>VLOOKUP(A2125,Table7[#All],3,0)</f>
        <v>6.1</v>
      </c>
      <c r="E2125" s="27" t="str">
        <f>VLOOKUP(A2125,Table7[#All],4,0)</f>
        <v>yes</v>
      </c>
      <c r="F2125" s="27" t="str">
        <f>VLOOKUP(A2125,Table7[#All],5,0)</f>
        <v>yes</v>
      </c>
      <c r="G2125" s="27" t="str">
        <f>VLOOKUP(A2125,Table7[#All],6,0)</f>
        <v>No</v>
      </c>
      <c r="H2125" s="27">
        <f>VLOOKUP(A2125,'Medical Examination'!A2124:M4459,11,0)</f>
        <v>1</v>
      </c>
      <c r="I2125" s="27" t="str">
        <f>VLOOKUP(A2125,'Medical Examination'!A2124:M4459,10,0)</f>
        <v>No</v>
      </c>
      <c r="J2125" s="27" t="str">
        <f>VLOOKUP(A2125,'Medical Examination'!A2124:M4459,12,0)</f>
        <v>Normal Weight</v>
      </c>
      <c r="K2125" s="27" t="str">
        <f>VLOOKUP(A2125,'Medical Examination'!A2124:M4459,13,0)</f>
        <v>Prediabetes</v>
      </c>
      <c r="L2125" s="27" t="str">
        <f>VLOOKUP(A2125,'Hospitalisation Details'!$A$1:$R$2344,17,0)</f>
        <v>27-Dec-2000</v>
      </c>
      <c r="M2125" s="28">
        <f>VLOOKUP(A2125,'Hospitalisation Details'!$A$1:$R$2344,6,0)</f>
        <v>2150.4699999999998</v>
      </c>
      <c r="N2125" s="27" t="str">
        <f>VLOOKUP(A2125,'Hospitalisation Details'!$A$1:$R$2344,14,0)</f>
        <v>tier - 2</v>
      </c>
      <c r="O2125" s="27" t="str">
        <f>VLOOKUP(A2125,'Hospitalisation Details'!$A$1:$R$2344,15,0)</f>
        <v>tier - 3</v>
      </c>
      <c r="P2125" s="27" t="str">
        <f>VLOOKUP(A2125,'Hospitalisation Details'!$A$1:$R$2344,16,0)</f>
        <v>R1011</v>
      </c>
      <c r="Q2125" s="38">
        <f>VLOOKUP(A2125,'Hospitalisation Details'!$A$1:$R$2344,18,0)</f>
        <v>22.444900752908968</v>
      </c>
    </row>
    <row r="2126" spans="1:17" x14ac:dyDescent="0.25">
      <c r="A2126" s="27" t="s">
        <v>4250</v>
      </c>
      <c r="B2126" s="27" t="str">
        <f>VLOOKUP(A2126,'Customer Name'!A2125:E4460,4,0)</f>
        <v>Lorraine</v>
      </c>
      <c r="C2126" s="27">
        <f>VLOOKUP(A2126,Table7[#All],2,0)</f>
        <v>30.72</v>
      </c>
      <c r="D2126" s="27">
        <f>VLOOKUP(A2126,Table7[#All],3,0)</f>
        <v>6.06</v>
      </c>
      <c r="E2126" s="27" t="str">
        <f>VLOOKUP(A2126,Table7[#All],4,0)</f>
        <v>No</v>
      </c>
      <c r="F2126" s="27" t="str">
        <f>VLOOKUP(A2126,Table7[#All],5,0)</f>
        <v>yes</v>
      </c>
      <c r="G2126" s="27" t="str">
        <f>VLOOKUP(A2126,Table7[#All],6,0)</f>
        <v>No</v>
      </c>
      <c r="H2126" s="27">
        <f>VLOOKUP(A2126,'Medical Examination'!A2125:M4460,11,0)</f>
        <v>1</v>
      </c>
      <c r="I2126" s="27" t="str">
        <f>VLOOKUP(A2126,'Medical Examination'!A2125:M4460,10,0)</f>
        <v>No</v>
      </c>
      <c r="J2126" s="27" t="str">
        <f>VLOOKUP(A2126,'Medical Examination'!A2125:M4460,12,0)</f>
        <v>Obesity</v>
      </c>
      <c r="K2126" s="27" t="str">
        <f>VLOOKUP(A2126,'Medical Examination'!A2125:M4460,13,0)</f>
        <v>Prediabetes</v>
      </c>
      <c r="L2126" s="27" t="str">
        <f>VLOOKUP(A2126,'Hospitalisation Details'!$A$1:$R$2344,17,0)</f>
        <v>4-Oct-2004</v>
      </c>
      <c r="M2126" s="28">
        <f>VLOOKUP(A2126,'Hospitalisation Details'!$A$1:$R$2344,6,0)</f>
        <v>2144.85</v>
      </c>
      <c r="N2126" s="27" t="str">
        <f>VLOOKUP(A2126,'Hospitalisation Details'!$A$1:$R$2344,14,0)</f>
        <v>tier - 2</v>
      </c>
      <c r="O2126" s="27" t="str">
        <f>VLOOKUP(A2126,'Hospitalisation Details'!$A$1:$R$2344,15,0)</f>
        <v>tier - 1</v>
      </c>
      <c r="P2126" s="27" t="str">
        <f>VLOOKUP(A2126,'Hospitalisation Details'!$A$1:$R$2344,16,0)</f>
        <v>R1011</v>
      </c>
      <c r="Q2126" s="38">
        <f>VLOOKUP(A2126,'Hospitalisation Details'!$A$1:$R$2344,18,0)</f>
        <v>18.674880219028061</v>
      </c>
    </row>
    <row r="2127" spans="1:17" x14ac:dyDescent="0.25">
      <c r="A2127" s="27" t="s">
        <v>4252</v>
      </c>
      <c r="B2127" s="27" t="str">
        <f>VLOOKUP(A2127,'Customer Name'!A2126:E4461,4,0)</f>
        <v>Jennifer L.</v>
      </c>
      <c r="C2127" s="27">
        <f>VLOOKUP(A2127,Table7[#All],2,0)</f>
        <v>37.43</v>
      </c>
      <c r="D2127" s="27">
        <f>VLOOKUP(A2127,Table7[#All],3,0)</f>
        <v>4.5599999999999996</v>
      </c>
      <c r="E2127" s="27" t="str">
        <f>VLOOKUP(A2127,Table7[#All],4,0)</f>
        <v>No</v>
      </c>
      <c r="F2127" s="27" t="str">
        <f>VLOOKUP(A2127,Table7[#All],5,0)</f>
        <v>No</v>
      </c>
      <c r="G2127" s="27" t="str">
        <f>VLOOKUP(A2127,Table7[#All],6,0)</f>
        <v>Yes</v>
      </c>
      <c r="H2127" s="27">
        <f>VLOOKUP(A2127,'Medical Examination'!A2126:M4461,11,0)</f>
        <v>1</v>
      </c>
      <c r="I2127" s="27" t="str">
        <f>VLOOKUP(A2127,'Medical Examination'!A2126:M4461,10,0)</f>
        <v>No</v>
      </c>
      <c r="J2127" s="27" t="str">
        <f>VLOOKUP(A2127,'Medical Examination'!A2126:M4461,12,0)</f>
        <v>Obesity</v>
      </c>
      <c r="K2127" s="27" t="str">
        <f>VLOOKUP(A2127,'Medical Examination'!A2126:M4461,13,0)</f>
        <v>Normal</v>
      </c>
      <c r="L2127" s="27" t="str">
        <f>VLOOKUP(A2127,'Hospitalisation Details'!$A$1:$R$2344,17,0)</f>
        <v>19-Aug-2003</v>
      </c>
      <c r="M2127" s="28">
        <f>VLOOKUP(A2127,'Hospitalisation Details'!$A$1:$R$2344,6,0)</f>
        <v>2138.0700000000002</v>
      </c>
      <c r="N2127" s="27" t="str">
        <f>VLOOKUP(A2127,'Hospitalisation Details'!$A$1:$R$2344,14,0)</f>
        <v>tier - 2</v>
      </c>
      <c r="O2127" s="27" t="str">
        <f>VLOOKUP(A2127,'Hospitalisation Details'!$A$1:$R$2344,15,0)</f>
        <v>tier - 1</v>
      </c>
      <c r="P2127" s="27" t="str">
        <f>VLOOKUP(A2127,'Hospitalisation Details'!$A$1:$R$2344,16,0)</f>
        <v>R1012</v>
      </c>
      <c r="Q2127" s="38">
        <f>VLOOKUP(A2127,'Hospitalisation Details'!$A$1:$R$2344,18,0)</f>
        <v>19.803520208604954</v>
      </c>
    </row>
    <row r="2128" spans="1:17" x14ac:dyDescent="0.25">
      <c r="A2128" s="27" t="s">
        <v>4254</v>
      </c>
      <c r="B2128" s="27" t="str">
        <f>VLOOKUP(A2128,'Customer Name'!A2127:E4462,4,0)</f>
        <v>Jesus Sr.</v>
      </c>
      <c r="C2128" s="27">
        <f>VLOOKUP(A2128,Table7[#All],2,0)</f>
        <v>25.74</v>
      </c>
      <c r="D2128" s="27">
        <f>VLOOKUP(A2128,Table7[#All],3,0)</f>
        <v>6.41</v>
      </c>
      <c r="E2128" s="27" t="str">
        <f>VLOOKUP(A2128,Table7[#All],4,0)</f>
        <v>yes</v>
      </c>
      <c r="F2128" s="27" t="str">
        <f>VLOOKUP(A2128,Table7[#All],5,0)</f>
        <v>No</v>
      </c>
      <c r="G2128" s="27" t="str">
        <f>VLOOKUP(A2128,Table7[#All],6,0)</f>
        <v>Yes</v>
      </c>
      <c r="H2128" s="27">
        <f>VLOOKUP(A2128,'Medical Examination'!A2127:M4462,11,0)</f>
        <v>1</v>
      </c>
      <c r="I2128" s="27" t="str">
        <f>VLOOKUP(A2128,'Medical Examination'!A2127:M4462,10,0)</f>
        <v>No</v>
      </c>
      <c r="J2128" s="27" t="str">
        <f>VLOOKUP(A2128,'Medical Examination'!A2127:M4462,12,0)</f>
        <v>Overweight</v>
      </c>
      <c r="K2128" s="27" t="str">
        <f>VLOOKUP(A2128,'Medical Examination'!A2127:M4462,13,0)</f>
        <v>Prediabetes</v>
      </c>
      <c r="L2128" s="27" t="str">
        <f>VLOOKUP(A2128,'Hospitalisation Details'!$A$1:$R$2344,17,0)</f>
        <v>3-Sep-1997</v>
      </c>
      <c r="M2128" s="28">
        <f>VLOOKUP(A2128,'Hospitalisation Details'!$A$1:$R$2344,6,0)</f>
        <v>2137.65</v>
      </c>
      <c r="N2128" s="27" t="str">
        <f>VLOOKUP(A2128,'Hospitalisation Details'!$A$1:$R$2344,14,0)</f>
        <v>tier - 3</v>
      </c>
      <c r="O2128" s="27" t="str">
        <f>VLOOKUP(A2128,'Hospitalisation Details'!$A$1:$R$2344,15,0)</f>
        <v>tier - 1</v>
      </c>
      <c r="P2128" s="27" t="str">
        <f>VLOOKUP(A2128,'Hospitalisation Details'!$A$1:$R$2344,16,0)</f>
        <v>R1013</v>
      </c>
      <c r="Q2128" s="38">
        <f>VLOOKUP(A2128,'Hospitalisation Details'!$A$1:$R$2344,18,0)</f>
        <v>25.762397322786736</v>
      </c>
    </row>
    <row r="2129" spans="1:17" x14ac:dyDescent="0.25">
      <c r="A2129" s="27" t="s">
        <v>4256</v>
      </c>
      <c r="B2129" s="27" t="str">
        <f>VLOOKUP(A2129,'Customer Name'!A2128:E4463,4,0)</f>
        <v>Kristen</v>
      </c>
      <c r="C2129" s="27">
        <f>VLOOKUP(A2129,Table7[#All],2,0)</f>
        <v>36.575000000000003</v>
      </c>
      <c r="D2129" s="27">
        <f>VLOOKUP(A2129,Table7[#All],3,0)</f>
        <v>5.57</v>
      </c>
      <c r="E2129" s="27" t="str">
        <f>VLOOKUP(A2129,Table7[#All],4,0)</f>
        <v>No</v>
      </c>
      <c r="F2129" s="27" t="str">
        <f>VLOOKUP(A2129,Table7[#All],5,0)</f>
        <v>No</v>
      </c>
      <c r="G2129" s="27" t="str">
        <f>VLOOKUP(A2129,Table7[#All],6,0)</f>
        <v>Yes</v>
      </c>
      <c r="H2129" s="27">
        <f>VLOOKUP(A2129,'Medical Examination'!A2128:M4463,11,0)</f>
        <v>1</v>
      </c>
      <c r="I2129" s="27" t="str">
        <f>VLOOKUP(A2129,'Medical Examination'!A2128:M4463,10,0)</f>
        <v>No</v>
      </c>
      <c r="J2129" s="27" t="str">
        <f>VLOOKUP(A2129,'Medical Examination'!A2128:M4463,12,0)</f>
        <v>Obesity</v>
      </c>
      <c r="K2129" s="27" t="str">
        <f>VLOOKUP(A2129,'Medical Examination'!A2128:M4463,13,0)</f>
        <v>Normal</v>
      </c>
      <c r="L2129" s="27" t="str">
        <f>VLOOKUP(A2129,'Hospitalisation Details'!$A$1:$R$2344,17,0)</f>
        <v>26-Sep-2003</v>
      </c>
      <c r="M2129" s="28">
        <f>VLOOKUP(A2129,'Hospitalisation Details'!$A$1:$R$2344,6,0)</f>
        <v>2136.88</v>
      </c>
      <c r="N2129" s="27" t="str">
        <f>VLOOKUP(A2129,'Hospitalisation Details'!$A$1:$R$2344,14,0)</f>
        <v>tier - 2</v>
      </c>
      <c r="O2129" s="27" t="str">
        <f>VLOOKUP(A2129,'Hospitalisation Details'!$A$1:$R$2344,15,0)</f>
        <v>tier - 2</v>
      </c>
      <c r="P2129" s="27" t="str">
        <f>VLOOKUP(A2129,'Hospitalisation Details'!$A$1:$R$2344,16,0)</f>
        <v>R1012</v>
      </c>
      <c r="Q2129" s="38">
        <f>VLOOKUP(A2129,'Hospitalisation Details'!$A$1:$R$2344,18,0)</f>
        <v>19.69947848761408</v>
      </c>
    </row>
    <row r="2130" spans="1:17" x14ac:dyDescent="0.25">
      <c r="A2130" s="27" t="s">
        <v>4258</v>
      </c>
      <c r="B2130" s="27" t="str">
        <f>VLOOKUP(A2130,'Customer Name'!A2129:E4464,4,0)</f>
        <v>Catherine C.</v>
      </c>
      <c r="C2130" s="27">
        <f>VLOOKUP(A2130,Table7[#All],2,0)</f>
        <v>35.15</v>
      </c>
      <c r="D2130" s="27">
        <f>VLOOKUP(A2130,Table7[#All],3,0)</f>
        <v>5.47</v>
      </c>
      <c r="E2130" s="27" t="str">
        <f>VLOOKUP(A2130,Table7[#All],4,0)</f>
        <v>No</v>
      </c>
      <c r="F2130" s="27" t="str">
        <f>VLOOKUP(A2130,Table7[#All],5,0)</f>
        <v>No</v>
      </c>
      <c r="G2130" s="27" t="str">
        <f>VLOOKUP(A2130,Table7[#All],6,0)</f>
        <v>Yes</v>
      </c>
      <c r="H2130" s="27">
        <f>VLOOKUP(A2130,'Medical Examination'!A2129:M4464,11,0)</f>
        <v>1</v>
      </c>
      <c r="I2130" s="27" t="str">
        <f>VLOOKUP(A2130,'Medical Examination'!A2129:M4464,10,0)</f>
        <v>No</v>
      </c>
      <c r="J2130" s="27" t="str">
        <f>VLOOKUP(A2130,'Medical Examination'!A2129:M4464,12,0)</f>
        <v>Obesity</v>
      </c>
      <c r="K2130" s="27" t="str">
        <f>VLOOKUP(A2130,'Medical Examination'!A2129:M4464,13,0)</f>
        <v>Normal</v>
      </c>
      <c r="L2130" s="27" t="str">
        <f>VLOOKUP(A2130,'Hospitalisation Details'!$A$1:$R$2344,17,0)</f>
        <v>1-Sep-2003</v>
      </c>
      <c r="M2130" s="28">
        <f>VLOOKUP(A2130,'Hospitalisation Details'!$A$1:$R$2344,6,0)</f>
        <v>2134.9</v>
      </c>
      <c r="N2130" s="27" t="str">
        <f>VLOOKUP(A2130,'Hospitalisation Details'!$A$1:$R$2344,14,0)</f>
        <v>tier - 2</v>
      </c>
      <c r="O2130" s="27" t="str">
        <f>VLOOKUP(A2130,'Hospitalisation Details'!$A$1:$R$2344,15,0)</f>
        <v>tier - 3</v>
      </c>
      <c r="P2130" s="27" t="str">
        <f>VLOOKUP(A2130,'Hospitalisation Details'!$A$1:$R$2344,16,0)</f>
        <v>R1012</v>
      </c>
      <c r="Q2130" s="38">
        <f>VLOOKUP(A2130,'Hospitalisation Details'!$A$1:$R$2344,18,0)</f>
        <v>19.76792698826597</v>
      </c>
    </row>
    <row r="2131" spans="1:17" x14ac:dyDescent="0.25">
      <c r="A2131" s="27" t="s">
        <v>4260</v>
      </c>
      <c r="B2131" s="27" t="str">
        <f>VLOOKUP(A2131,'Customer Name'!A2130:E4465,4,0)</f>
        <v>Paula</v>
      </c>
      <c r="C2131" s="27">
        <f>VLOOKUP(A2131,Table7[#All],2,0)</f>
        <v>32.11</v>
      </c>
      <c r="D2131" s="27">
        <f>VLOOKUP(A2131,Table7[#All],3,0)</f>
        <v>4.43</v>
      </c>
      <c r="E2131" s="27" t="str">
        <f>VLOOKUP(A2131,Table7[#All],4,0)</f>
        <v>No</v>
      </c>
      <c r="F2131" s="27" t="str">
        <f>VLOOKUP(A2131,Table7[#All],5,0)</f>
        <v>No</v>
      </c>
      <c r="G2131" s="27" t="str">
        <f>VLOOKUP(A2131,Table7[#All],6,0)</f>
        <v>Yes</v>
      </c>
      <c r="H2131" s="27">
        <f>VLOOKUP(A2131,'Medical Examination'!A2130:M4465,11,0)</f>
        <v>1</v>
      </c>
      <c r="I2131" s="27" t="str">
        <f>VLOOKUP(A2131,'Medical Examination'!A2130:M4465,10,0)</f>
        <v>No</v>
      </c>
      <c r="J2131" s="27" t="str">
        <f>VLOOKUP(A2131,'Medical Examination'!A2130:M4465,12,0)</f>
        <v>Obesity</v>
      </c>
      <c r="K2131" s="27" t="str">
        <f>VLOOKUP(A2131,'Medical Examination'!A2130:M4465,13,0)</f>
        <v>Normal</v>
      </c>
      <c r="L2131" s="27" t="str">
        <f>VLOOKUP(A2131,'Hospitalisation Details'!$A$1:$R$2344,17,0)</f>
        <v>22-Dec-2003</v>
      </c>
      <c r="M2131" s="28">
        <f>VLOOKUP(A2131,'Hospitalisation Details'!$A$1:$R$2344,6,0)</f>
        <v>2130.6799999999998</v>
      </c>
      <c r="N2131" s="27" t="str">
        <f>VLOOKUP(A2131,'Hospitalisation Details'!$A$1:$R$2344,14,0)</f>
        <v>tier - 2</v>
      </c>
      <c r="O2131" s="27" t="str">
        <f>VLOOKUP(A2131,'Hospitalisation Details'!$A$1:$R$2344,15,0)</f>
        <v>tier - 3</v>
      </c>
      <c r="P2131" s="27" t="str">
        <f>VLOOKUP(A2131,'Hospitalisation Details'!$A$1:$R$2344,16,0)</f>
        <v>R1012</v>
      </c>
      <c r="Q2131" s="38">
        <f>VLOOKUP(A2131,'Hospitalisation Details'!$A$1:$R$2344,18,0)</f>
        <v>19.461277705345502</v>
      </c>
    </row>
    <row r="2132" spans="1:17" x14ac:dyDescent="0.25">
      <c r="A2132" s="27" t="s">
        <v>4262</v>
      </c>
      <c r="B2132" s="27" t="str">
        <f>VLOOKUP(A2132,'Customer Name'!A2131:E4466,4,0)</f>
        <v>Evan</v>
      </c>
      <c r="C2132" s="27">
        <f>VLOOKUP(A2132,Table7[#All],2,0)</f>
        <v>30.495000000000001</v>
      </c>
      <c r="D2132" s="27">
        <f>VLOOKUP(A2132,Table7[#All],3,0)</f>
        <v>4.95</v>
      </c>
      <c r="E2132" s="27" t="str">
        <f>VLOOKUP(A2132,Table7[#All],4,0)</f>
        <v>No</v>
      </c>
      <c r="F2132" s="27" t="str">
        <f>VLOOKUP(A2132,Table7[#All],5,0)</f>
        <v>No</v>
      </c>
      <c r="G2132" s="27" t="str">
        <f>VLOOKUP(A2132,Table7[#All],6,0)</f>
        <v>Yes</v>
      </c>
      <c r="H2132" s="27">
        <f>VLOOKUP(A2132,'Medical Examination'!A2131:M4466,11,0)</f>
        <v>1</v>
      </c>
      <c r="I2132" s="27" t="str">
        <f>VLOOKUP(A2132,'Medical Examination'!A2131:M4466,10,0)</f>
        <v>No</v>
      </c>
      <c r="J2132" s="27" t="str">
        <f>VLOOKUP(A2132,'Medical Examination'!A2131:M4466,12,0)</f>
        <v>Obesity</v>
      </c>
      <c r="K2132" s="27" t="str">
        <f>VLOOKUP(A2132,'Medical Examination'!A2131:M4466,13,0)</f>
        <v>Normal</v>
      </c>
      <c r="L2132" s="27" t="str">
        <f>VLOOKUP(A2132,'Hospitalisation Details'!$A$1:$R$2344,17,0)</f>
        <v>30-Aug-2003</v>
      </c>
      <c r="M2132" s="28">
        <f>VLOOKUP(A2132,'Hospitalisation Details'!$A$1:$R$2344,6,0)</f>
        <v>2128.4299999999998</v>
      </c>
      <c r="N2132" s="27" t="str">
        <f>VLOOKUP(A2132,'Hospitalisation Details'!$A$1:$R$2344,14,0)</f>
        <v>tier - 2</v>
      </c>
      <c r="O2132" s="27" t="str">
        <f>VLOOKUP(A2132,'Hospitalisation Details'!$A$1:$R$2344,15,0)</f>
        <v>tier - 1</v>
      </c>
      <c r="P2132" s="27" t="str">
        <f>VLOOKUP(A2132,'Hospitalisation Details'!$A$1:$R$2344,16,0)</f>
        <v>R1012</v>
      </c>
      <c r="Q2132" s="38">
        <f>VLOOKUP(A2132,'Hospitalisation Details'!$A$1:$R$2344,18,0)</f>
        <v>19.773402868318122</v>
      </c>
    </row>
    <row r="2133" spans="1:17" x14ac:dyDescent="0.25">
      <c r="A2133" s="27" t="s">
        <v>4264</v>
      </c>
      <c r="B2133" s="27" t="str">
        <f>VLOOKUP(A2133,'Customer Name'!A2132:E4467,4,0)</f>
        <v>Nathan J</v>
      </c>
      <c r="C2133" s="27">
        <f>VLOOKUP(A2133,Table7[#All],2,0)</f>
        <v>29.24</v>
      </c>
      <c r="D2133" s="27">
        <f>VLOOKUP(A2133,Table7[#All],3,0)</f>
        <v>4.04</v>
      </c>
      <c r="E2133" s="27" t="str">
        <f>VLOOKUP(A2133,Table7[#All],4,0)</f>
        <v>No</v>
      </c>
      <c r="F2133" s="27" t="str">
        <f>VLOOKUP(A2133,Table7[#All],5,0)</f>
        <v>yes</v>
      </c>
      <c r="G2133" s="27" t="str">
        <f>VLOOKUP(A2133,Table7[#All],6,0)</f>
        <v>No</v>
      </c>
      <c r="H2133" s="27">
        <f>VLOOKUP(A2133,'Medical Examination'!A2132:M4467,11,0)</f>
        <v>1</v>
      </c>
      <c r="I2133" s="27" t="str">
        <f>VLOOKUP(A2133,'Medical Examination'!A2132:M4467,10,0)</f>
        <v>No</v>
      </c>
      <c r="J2133" s="27" t="str">
        <f>VLOOKUP(A2133,'Medical Examination'!A2132:M4467,12,0)</f>
        <v>Overweight</v>
      </c>
      <c r="K2133" s="27" t="str">
        <f>VLOOKUP(A2133,'Medical Examination'!A2132:M4467,13,0)</f>
        <v>Normal</v>
      </c>
      <c r="L2133" s="27" t="str">
        <f>VLOOKUP(A2133,'Hospitalisation Details'!$A$1:$R$2344,17,0)</f>
        <v>4-Nov-2004</v>
      </c>
      <c r="M2133" s="28">
        <f>VLOOKUP(A2133,'Hospitalisation Details'!$A$1:$R$2344,6,0)</f>
        <v>2118.61</v>
      </c>
      <c r="N2133" s="27" t="str">
        <f>VLOOKUP(A2133,'Hospitalisation Details'!$A$1:$R$2344,14,0)</f>
        <v>tier - 2</v>
      </c>
      <c r="O2133" s="27" t="str">
        <f>VLOOKUP(A2133,'Hospitalisation Details'!$A$1:$R$2344,15,0)</f>
        <v>tier - 1</v>
      </c>
      <c r="P2133" s="27" t="str">
        <f>VLOOKUP(A2133,'Hospitalisation Details'!$A$1:$R$2344,16,0)</f>
        <v>R1012</v>
      </c>
      <c r="Q2133" s="38">
        <f>VLOOKUP(A2133,'Hospitalisation Details'!$A$1:$R$2344,18,0)</f>
        <v>18.590006844626966</v>
      </c>
    </row>
    <row r="2134" spans="1:17" x14ac:dyDescent="0.25">
      <c r="A2134" s="27" t="s">
        <v>4266</v>
      </c>
      <c r="B2134" s="27" t="str">
        <f>VLOOKUP(A2134,'Customer Name'!A2133:E4468,4,0)</f>
        <v>Ashley M</v>
      </c>
      <c r="C2134" s="27">
        <f>VLOOKUP(A2134,Table7[#All],2,0)</f>
        <v>22.515000000000001</v>
      </c>
      <c r="D2134" s="27">
        <f>VLOOKUP(A2134,Table7[#All],3,0)</f>
        <v>5.93</v>
      </c>
      <c r="E2134" s="27" t="str">
        <f>VLOOKUP(A2134,Table7[#All],4,0)</f>
        <v>No</v>
      </c>
      <c r="F2134" s="27" t="str">
        <f>VLOOKUP(A2134,Table7[#All],5,0)</f>
        <v>No</v>
      </c>
      <c r="G2134" s="27" t="str">
        <f>VLOOKUP(A2134,Table7[#All],6,0)</f>
        <v>Yes</v>
      </c>
      <c r="H2134" s="27">
        <f>VLOOKUP(A2134,'Medical Examination'!A2133:M4468,11,0)</f>
        <v>1</v>
      </c>
      <c r="I2134" s="27" t="str">
        <f>VLOOKUP(A2134,'Medical Examination'!A2133:M4468,10,0)</f>
        <v>No</v>
      </c>
      <c r="J2134" s="27" t="str">
        <f>VLOOKUP(A2134,'Medical Examination'!A2133:M4468,12,0)</f>
        <v>Normal Weight</v>
      </c>
      <c r="K2134" s="27" t="str">
        <f>VLOOKUP(A2134,'Medical Examination'!A2133:M4468,13,0)</f>
        <v>Prediabetes</v>
      </c>
      <c r="L2134" s="27" t="str">
        <f>VLOOKUP(A2134,'Hospitalisation Details'!$A$1:$R$2344,17,0)</f>
        <v>30-Sep-2003</v>
      </c>
      <c r="M2134" s="28">
        <f>VLOOKUP(A2134,'Hospitalisation Details'!$A$1:$R$2344,6,0)</f>
        <v>2117.34</v>
      </c>
      <c r="N2134" s="27" t="str">
        <f>VLOOKUP(A2134,'Hospitalisation Details'!$A$1:$R$2344,14,0)</f>
        <v>tier - 2</v>
      </c>
      <c r="O2134" s="27" t="str">
        <f>VLOOKUP(A2134,'Hospitalisation Details'!$A$1:$R$2344,15,0)</f>
        <v>tier - 3</v>
      </c>
      <c r="P2134" s="27" t="str">
        <f>VLOOKUP(A2134,'Hospitalisation Details'!$A$1:$R$2344,16,0)</f>
        <v>R1012</v>
      </c>
      <c r="Q2134" s="38">
        <f>VLOOKUP(A2134,'Hospitalisation Details'!$A$1:$R$2344,18,0)</f>
        <v>19.688526727509778</v>
      </c>
    </row>
    <row r="2135" spans="1:17" x14ac:dyDescent="0.25">
      <c r="A2135" s="27" t="s">
        <v>4268</v>
      </c>
      <c r="B2135" s="27" t="str">
        <f>VLOOKUP(A2135,'Customer Name'!A2134:E4469,4,0)</f>
        <v>Jason</v>
      </c>
      <c r="C2135" s="27">
        <f>VLOOKUP(A2135,Table7[#All],2,0)</f>
        <v>15.65</v>
      </c>
      <c r="D2135" s="27">
        <f>VLOOKUP(A2135,Table7[#All],3,0)</f>
        <v>4.2300000000000004</v>
      </c>
      <c r="E2135" s="27" t="str">
        <f>VLOOKUP(A2135,Table7[#All],4,0)</f>
        <v>No</v>
      </c>
      <c r="F2135" s="27" t="str">
        <f>VLOOKUP(A2135,Table7[#All],5,0)</f>
        <v>No</v>
      </c>
      <c r="G2135" s="27" t="str">
        <f>VLOOKUP(A2135,Table7[#All],6,0)</f>
        <v>No</v>
      </c>
      <c r="H2135" s="27">
        <f>VLOOKUP(A2135,'Medical Examination'!A2134:M4469,11,0)</f>
        <v>0</v>
      </c>
      <c r="I2135" s="27" t="str">
        <f>VLOOKUP(A2135,'Medical Examination'!A2134:M4469,10,0)</f>
        <v>No</v>
      </c>
      <c r="J2135" s="27" t="str">
        <f>VLOOKUP(A2135,'Medical Examination'!A2134:M4469,12,0)</f>
        <v>Underweight</v>
      </c>
      <c r="K2135" s="27" t="str">
        <f>VLOOKUP(A2135,'Medical Examination'!A2134:M4469,13,0)</f>
        <v>Normal</v>
      </c>
      <c r="L2135" s="27" t="str">
        <f>VLOOKUP(A2135,'Hospitalisation Details'!$A$1:$R$2344,17,0)</f>
        <v>21-Jul-1989</v>
      </c>
      <c r="M2135" s="28">
        <f>VLOOKUP(A2135,'Hospitalisation Details'!$A$1:$R$2344,6,0)</f>
        <v>2106.2600000000002</v>
      </c>
      <c r="N2135" s="27" t="str">
        <f>VLOOKUP(A2135,'Hospitalisation Details'!$A$1:$R$2344,14,0)</f>
        <v>tier - 2</v>
      </c>
      <c r="O2135" s="27" t="str">
        <f>VLOOKUP(A2135,'Hospitalisation Details'!$A$1:$R$2344,15,0)</f>
        <v>tier - 2</v>
      </c>
      <c r="P2135" s="27" t="str">
        <f>VLOOKUP(A2135,'Hospitalisation Details'!$A$1:$R$2344,16,0)</f>
        <v>R1013</v>
      </c>
      <c r="Q2135" s="38">
        <f>VLOOKUP(A2135,'Hospitalisation Details'!$A$1:$R$2344,18,0)</f>
        <v>33.882891340061015</v>
      </c>
    </row>
    <row r="2136" spans="1:17" x14ac:dyDescent="0.25">
      <c r="A2136" s="27" t="s">
        <v>4270</v>
      </c>
      <c r="B2136" s="27" t="str">
        <f>VLOOKUP(A2136,'Customer Name'!A2135:E4470,4,0)</f>
        <v>Marshall</v>
      </c>
      <c r="C2136" s="27">
        <f>VLOOKUP(A2136,Table7[#All],2,0)</f>
        <v>27.36</v>
      </c>
      <c r="D2136" s="27">
        <f>VLOOKUP(A2136,Table7[#All],3,0)</f>
        <v>5.59</v>
      </c>
      <c r="E2136" s="27" t="str">
        <f>VLOOKUP(A2136,Table7[#All],4,0)</f>
        <v>yes</v>
      </c>
      <c r="F2136" s="27" t="str">
        <f>VLOOKUP(A2136,Table7[#All],5,0)</f>
        <v>No</v>
      </c>
      <c r="G2136" s="27" t="str">
        <f>VLOOKUP(A2136,Table7[#All],6,0)</f>
        <v>No</v>
      </c>
      <c r="H2136" s="27">
        <f>VLOOKUP(A2136,'Medical Examination'!A2135:M4470,11,0)</f>
        <v>0</v>
      </c>
      <c r="I2136" s="27" t="str">
        <f>VLOOKUP(A2136,'Medical Examination'!A2135:M4470,10,0)</f>
        <v>No</v>
      </c>
      <c r="J2136" s="27" t="str">
        <f>VLOOKUP(A2136,'Medical Examination'!A2135:M4470,12,0)</f>
        <v>Overweight</v>
      </c>
      <c r="K2136" s="27" t="str">
        <f>VLOOKUP(A2136,'Medical Examination'!A2135:M4470,13,0)</f>
        <v>Normal</v>
      </c>
      <c r="L2136" s="27" t="str">
        <f>VLOOKUP(A2136,'Hospitalisation Details'!$A$1:$R$2344,17,0)</f>
        <v>28-Nov-2001</v>
      </c>
      <c r="M2136" s="28">
        <f>VLOOKUP(A2136,'Hospitalisation Details'!$A$1:$R$2344,6,0)</f>
        <v>2104.11</v>
      </c>
      <c r="N2136" s="27" t="str">
        <f>VLOOKUP(A2136,'Hospitalisation Details'!$A$1:$R$2344,14,0)</f>
        <v>tier - 2</v>
      </c>
      <c r="O2136" s="27" t="str">
        <f>VLOOKUP(A2136,'Hospitalisation Details'!$A$1:$R$2344,15,0)</f>
        <v>tier - 1</v>
      </c>
      <c r="P2136" s="27" t="str">
        <f>VLOOKUP(A2136,'Hospitalisation Details'!$A$1:$R$2344,16,0)</f>
        <v>R1016</v>
      </c>
      <c r="Q2136" s="38">
        <f>VLOOKUP(A2136,'Hospitalisation Details'!$A$1:$R$2344,18,0)</f>
        <v>21.526904761904763</v>
      </c>
    </row>
    <row r="2137" spans="1:17" x14ac:dyDescent="0.25">
      <c r="A2137" s="27" t="s">
        <v>4272</v>
      </c>
      <c r="B2137" s="27" t="str">
        <f>VLOOKUP(A2137,'Customer Name'!A2136:E4471,4,0)</f>
        <v>Lavar</v>
      </c>
      <c r="C2137" s="27">
        <f>VLOOKUP(A2137,Table7[#All],2,0)</f>
        <v>22.3</v>
      </c>
      <c r="D2137" s="27">
        <f>VLOOKUP(A2137,Table7[#All],3,0)</f>
        <v>4.8899999999999997</v>
      </c>
      <c r="E2137" s="27" t="str">
        <f>VLOOKUP(A2137,Table7[#All],4,0)</f>
        <v>yes</v>
      </c>
      <c r="F2137" s="27" t="str">
        <f>VLOOKUP(A2137,Table7[#All],5,0)</f>
        <v>No</v>
      </c>
      <c r="G2137" s="27" t="str">
        <f>VLOOKUP(A2137,Table7[#All],6,0)</f>
        <v>No</v>
      </c>
      <c r="H2137" s="27">
        <f>VLOOKUP(A2137,'Medical Examination'!A2136:M4471,11,0)</f>
        <v>0</v>
      </c>
      <c r="I2137" s="27" t="str">
        <f>VLOOKUP(A2137,'Medical Examination'!A2136:M4471,10,0)</f>
        <v>No</v>
      </c>
      <c r="J2137" s="27" t="str">
        <f>VLOOKUP(A2137,'Medical Examination'!A2136:M4471,12,0)</f>
        <v>Normal Weight</v>
      </c>
      <c r="K2137" s="27" t="str">
        <f>VLOOKUP(A2137,'Medical Examination'!A2136:M4471,13,0)</f>
        <v>Normal</v>
      </c>
      <c r="L2137" s="27" t="str">
        <f>VLOOKUP(A2137,'Hospitalisation Details'!$A$1:$R$2344,17,0)</f>
        <v>22-Jun-2001</v>
      </c>
      <c r="M2137" s="28">
        <f>VLOOKUP(A2137,'Hospitalisation Details'!$A$1:$R$2344,6,0)</f>
        <v>2103.08</v>
      </c>
      <c r="N2137" s="27" t="str">
        <f>VLOOKUP(A2137,'Hospitalisation Details'!$A$1:$R$2344,14,0)</f>
        <v>tier - 3</v>
      </c>
      <c r="O2137" s="27" t="str">
        <f>VLOOKUP(A2137,'Hospitalisation Details'!$A$1:$R$2344,15,0)</f>
        <v>tier - 2</v>
      </c>
      <c r="P2137" s="27" t="str">
        <f>VLOOKUP(A2137,'Hospitalisation Details'!$A$1:$R$2344,16,0)</f>
        <v>R1011</v>
      </c>
      <c r="Q2137" s="38">
        <f>VLOOKUP(A2137,'Hospitalisation Details'!$A$1:$R$2344,18,0)</f>
        <v>21.962261904761906</v>
      </c>
    </row>
    <row r="2138" spans="1:17" x14ac:dyDescent="0.25">
      <c r="A2138" s="27" t="s">
        <v>4274</v>
      </c>
      <c r="B2138" s="27" t="str">
        <f>VLOOKUP(A2138,'Customer Name'!A2137:E4472,4,0)</f>
        <v>Charlie T.</v>
      </c>
      <c r="C2138" s="27">
        <f>VLOOKUP(A2138,Table7[#All],2,0)</f>
        <v>26.03</v>
      </c>
      <c r="D2138" s="27">
        <f>VLOOKUP(A2138,Table7[#All],3,0)</f>
        <v>5.81</v>
      </c>
      <c r="E2138" s="27" t="str">
        <f>VLOOKUP(A2138,Table7[#All],4,0)</f>
        <v>yes</v>
      </c>
      <c r="F2138" s="27" t="str">
        <f>VLOOKUP(A2138,Table7[#All],5,0)</f>
        <v>No</v>
      </c>
      <c r="G2138" s="27" t="str">
        <f>VLOOKUP(A2138,Table7[#All],6,0)</f>
        <v>No</v>
      </c>
      <c r="H2138" s="27">
        <f>VLOOKUP(A2138,'Medical Examination'!A2137:M4472,11,0)</f>
        <v>0</v>
      </c>
      <c r="I2138" s="27" t="str">
        <f>VLOOKUP(A2138,'Medical Examination'!A2137:M4472,10,0)</f>
        <v>No</v>
      </c>
      <c r="J2138" s="27" t="str">
        <f>VLOOKUP(A2138,'Medical Examination'!A2137:M4472,12,0)</f>
        <v>Overweight</v>
      </c>
      <c r="K2138" s="27" t="str">
        <f>VLOOKUP(A2138,'Medical Examination'!A2137:M4472,13,0)</f>
        <v>Prediabetes</v>
      </c>
      <c r="L2138" s="27" t="str">
        <f>VLOOKUP(A2138,'Hospitalisation Details'!$A$1:$R$2344,17,0)</f>
        <v>14-Aug-2001</v>
      </c>
      <c r="M2138" s="28">
        <f>VLOOKUP(A2138,'Hospitalisation Details'!$A$1:$R$2344,6,0)</f>
        <v>2102.2600000000002</v>
      </c>
      <c r="N2138" s="27" t="str">
        <f>VLOOKUP(A2138,'Hospitalisation Details'!$A$1:$R$2344,14,0)</f>
        <v>tier - 3</v>
      </c>
      <c r="O2138" s="27" t="str">
        <f>VLOOKUP(A2138,'Hospitalisation Details'!$A$1:$R$2344,15,0)</f>
        <v>tier - 2</v>
      </c>
      <c r="P2138" s="27" t="str">
        <f>VLOOKUP(A2138,'Hospitalisation Details'!$A$1:$R$2344,16,0)</f>
        <v>R1019</v>
      </c>
      <c r="Q2138" s="38">
        <f>VLOOKUP(A2138,'Hospitalisation Details'!$A$1:$R$2344,18,0)</f>
        <v>21.817142857142859</v>
      </c>
    </row>
    <row r="2139" spans="1:17" x14ac:dyDescent="0.25">
      <c r="A2139" s="27" t="s">
        <v>4276</v>
      </c>
      <c r="B2139" s="27" t="str">
        <f>VLOOKUP(A2139,'Customer Name'!A2138:E4473,4,0)</f>
        <v>.  Lauren</v>
      </c>
      <c r="C2139" s="27">
        <f>VLOOKUP(A2139,Table7[#All],2,0)</f>
        <v>27.74</v>
      </c>
      <c r="D2139" s="27">
        <f>VLOOKUP(A2139,Table7[#All],3,0)</f>
        <v>4.29</v>
      </c>
      <c r="E2139" s="27" t="str">
        <f>VLOOKUP(A2139,Table7[#All],4,0)</f>
        <v>No</v>
      </c>
      <c r="F2139" s="27" t="str">
        <f>VLOOKUP(A2139,Table7[#All],5,0)</f>
        <v>yes</v>
      </c>
      <c r="G2139" s="27" t="str">
        <f>VLOOKUP(A2139,Table7[#All],6,0)</f>
        <v>No</v>
      </c>
      <c r="H2139" s="27">
        <f>VLOOKUP(A2139,'Medical Examination'!A2138:M4473,11,0)</f>
        <v>1</v>
      </c>
      <c r="I2139" s="27" t="str">
        <f>VLOOKUP(A2139,'Medical Examination'!A2138:M4473,10,0)</f>
        <v>No</v>
      </c>
      <c r="J2139" s="27" t="str">
        <f>VLOOKUP(A2139,'Medical Examination'!A2138:M4473,12,0)</f>
        <v>Overweight</v>
      </c>
      <c r="K2139" s="27" t="str">
        <f>VLOOKUP(A2139,'Medical Examination'!A2138:M4473,13,0)</f>
        <v>Normal</v>
      </c>
      <c r="L2139" s="27" t="str">
        <f>VLOOKUP(A2139,'Hospitalisation Details'!$A$1:$R$2344,17,0)</f>
        <v>12-Jun-2004</v>
      </c>
      <c r="M2139" s="28">
        <f>VLOOKUP(A2139,'Hospitalisation Details'!$A$1:$R$2344,6,0)</f>
        <v>2094.1</v>
      </c>
      <c r="N2139" s="27" t="str">
        <f>VLOOKUP(A2139,'Hospitalisation Details'!$A$1:$R$2344,14,0)</f>
        <v>tier - 3</v>
      </c>
      <c r="O2139" s="27" t="str">
        <f>VLOOKUP(A2139,'Hospitalisation Details'!$A$1:$R$2344,15,0)</f>
        <v>tier - 2</v>
      </c>
      <c r="P2139" s="27" t="str">
        <f>VLOOKUP(A2139,'Hospitalisation Details'!$A$1:$R$2344,16,0)</f>
        <v>R1025</v>
      </c>
      <c r="Q2139" s="38">
        <f>VLOOKUP(A2139,'Hospitalisation Details'!$A$1:$R$2344,18,0)</f>
        <v>18.986995208761122</v>
      </c>
    </row>
    <row r="2140" spans="1:17" x14ac:dyDescent="0.25">
      <c r="A2140" s="27" t="s">
        <v>4278</v>
      </c>
      <c r="B2140" s="27" t="str">
        <f>VLOOKUP(A2140,'Customer Name'!A2139:E4474,4,0)</f>
        <v>Arthur</v>
      </c>
      <c r="C2140" s="27">
        <f>VLOOKUP(A2140,Table7[#All],2,0)</f>
        <v>32.11</v>
      </c>
      <c r="D2140" s="27">
        <f>VLOOKUP(A2140,Table7[#All],3,0)</f>
        <v>4.03</v>
      </c>
      <c r="E2140" s="27" t="str">
        <f>VLOOKUP(A2140,Table7[#All],4,0)</f>
        <v>yes</v>
      </c>
      <c r="F2140" s="27" t="str">
        <f>VLOOKUP(A2140,Table7[#All],5,0)</f>
        <v>yes</v>
      </c>
      <c r="G2140" s="27" t="str">
        <f>VLOOKUP(A2140,Table7[#All],6,0)</f>
        <v>No</v>
      </c>
      <c r="H2140" s="27">
        <f>VLOOKUP(A2140,'Medical Examination'!A2139:M4474,11,0)</f>
        <v>2</v>
      </c>
      <c r="I2140" s="27" t="str">
        <f>VLOOKUP(A2140,'Medical Examination'!A2139:M4474,10,0)</f>
        <v>No</v>
      </c>
      <c r="J2140" s="27" t="str">
        <f>VLOOKUP(A2140,'Medical Examination'!A2139:M4474,12,0)</f>
        <v>Obesity</v>
      </c>
      <c r="K2140" s="27" t="str">
        <f>VLOOKUP(A2140,'Medical Examination'!A2139:M4474,13,0)</f>
        <v>Normal</v>
      </c>
      <c r="L2140" s="27" t="str">
        <f>VLOOKUP(A2140,'Hospitalisation Details'!$A$1:$R$2344,17,0)</f>
        <v>26-Jul-2000</v>
      </c>
      <c r="M2140" s="28">
        <f>VLOOKUP(A2140,'Hospitalisation Details'!$A$1:$R$2344,6,0)</f>
        <v>2055.3200000000002</v>
      </c>
      <c r="N2140" s="27" t="str">
        <f>VLOOKUP(A2140,'Hospitalisation Details'!$A$1:$R$2344,14,0)</f>
        <v>tier - 3</v>
      </c>
      <c r="O2140" s="27" t="str">
        <f>VLOOKUP(A2140,'Hospitalisation Details'!$A$1:$R$2344,15,0)</f>
        <v>tier - 3</v>
      </c>
      <c r="P2140" s="27" t="str">
        <f>VLOOKUP(A2140,'Hospitalisation Details'!$A$1:$R$2344,16,0)</f>
        <v>R1012</v>
      </c>
      <c r="Q2140" s="38">
        <f>VLOOKUP(A2140,'Hospitalisation Details'!$A$1:$R$2344,18,0)</f>
        <v>22.866529774127311</v>
      </c>
    </row>
    <row r="2141" spans="1:17" x14ac:dyDescent="0.25">
      <c r="A2141" s="27" t="s">
        <v>4280</v>
      </c>
      <c r="B2141" s="27" t="str">
        <f>VLOOKUP(A2141,'Customer Name'!A2140:E4475,4,0)</f>
        <v>Thomas</v>
      </c>
      <c r="C2141" s="27">
        <f>VLOOKUP(A2141,Table7[#All],2,0)</f>
        <v>25.175000000000001</v>
      </c>
      <c r="D2141" s="27">
        <f>VLOOKUP(A2141,Table7[#All],3,0)</f>
        <v>6.29</v>
      </c>
      <c r="E2141" s="27" t="str">
        <f>VLOOKUP(A2141,Table7[#All],4,0)</f>
        <v>yes</v>
      </c>
      <c r="F2141" s="27" t="str">
        <f>VLOOKUP(A2141,Table7[#All],5,0)</f>
        <v>yes</v>
      </c>
      <c r="G2141" s="27" t="str">
        <f>VLOOKUP(A2141,Table7[#All],6,0)</f>
        <v>No</v>
      </c>
      <c r="H2141" s="27">
        <f>VLOOKUP(A2141,'Medical Examination'!A2140:M4475,11,0)</f>
        <v>2</v>
      </c>
      <c r="I2141" s="27" t="str">
        <f>VLOOKUP(A2141,'Medical Examination'!A2140:M4475,10,0)</f>
        <v>No</v>
      </c>
      <c r="J2141" s="27" t="str">
        <f>VLOOKUP(A2141,'Medical Examination'!A2140:M4475,12,0)</f>
        <v>Overweight</v>
      </c>
      <c r="K2141" s="27" t="str">
        <f>VLOOKUP(A2141,'Medical Examination'!A2140:M4475,13,0)</f>
        <v>Prediabetes</v>
      </c>
      <c r="L2141" s="27" t="str">
        <f>VLOOKUP(A2141,'Hospitalisation Details'!$A$1:$R$2344,17,0)</f>
        <v>2-Sep-2000</v>
      </c>
      <c r="M2141" s="28">
        <f>VLOOKUP(A2141,'Hospitalisation Details'!$A$1:$R$2344,6,0)</f>
        <v>2045.69</v>
      </c>
      <c r="N2141" s="27" t="str">
        <f>VLOOKUP(A2141,'Hospitalisation Details'!$A$1:$R$2344,14,0)</f>
        <v>tier - 3</v>
      </c>
      <c r="O2141" s="27" t="str">
        <f>VLOOKUP(A2141,'Hospitalisation Details'!$A$1:$R$2344,15,0)</f>
        <v>tier - 3</v>
      </c>
      <c r="P2141" s="27" t="str">
        <f>VLOOKUP(A2141,'Hospitalisation Details'!$A$1:$R$2344,16,0)</f>
        <v>R1012</v>
      </c>
      <c r="Q2141" s="38">
        <f>VLOOKUP(A2141,'Hospitalisation Details'!$A$1:$R$2344,18,0)</f>
        <v>22.762491444216291</v>
      </c>
    </row>
    <row r="2142" spans="1:17" x14ac:dyDescent="0.25">
      <c r="A2142" s="27" t="s">
        <v>4282</v>
      </c>
      <c r="B2142" s="27" t="str">
        <f>VLOOKUP(A2142,'Customer Name'!A2141:E4476,4,0)</f>
        <v>Jennifer</v>
      </c>
      <c r="C2142" s="27">
        <f>VLOOKUP(A2142,Table7[#All],2,0)</f>
        <v>39.49</v>
      </c>
      <c r="D2142" s="27">
        <f>VLOOKUP(A2142,Table7[#All],3,0)</f>
        <v>4.4800000000000004</v>
      </c>
      <c r="E2142" s="27" t="str">
        <f>VLOOKUP(A2142,Table7[#All],4,0)</f>
        <v>yes</v>
      </c>
      <c r="F2142" s="27" t="str">
        <f>VLOOKUP(A2142,Table7[#All],5,0)</f>
        <v>No</v>
      </c>
      <c r="G2142" s="27" t="str">
        <f>VLOOKUP(A2142,Table7[#All],6,0)</f>
        <v>No</v>
      </c>
      <c r="H2142" s="27">
        <f>VLOOKUP(A2142,'Medical Examination'!A2141:M4476,11,0)</f>
        <v>0</v>
      </c>
      <c r="I2142" s="27" t="str">
        <f>VLOOKUP(A2142,'Medical Examination'!A2141:M4476,10,0)</f>
        <v>No</v>
      </c>
      <c r="J2142" s="27" t="str">
        <f>VLOOKUP(A2142,'Medical Examination'!A2141:M4476,12,0)</f>
        <v>Obesity</v>
      </c>
      <c r="K2142" s="27" t="str">
        <f>VLOOKUP(A2142,'Medical Examination'!A2141:M4476,13,0)</f>
        <v>Normal</v>
      </c>
      <c r="L2142" s="27" t="str">
        <f>VLOOKUP(A2142,'Hospitalisation Details'!$A$1:$R$2344,17,0)</f>
        <v>4-Aug-2001</v>
      </c>
      <c r="M2142" s="28">
        <f>VLOOKUP(A2142,'Hospitalisation Details'!$A$1:$R$2344,6,0)</f>
        <v>2026.97</v>
      </c>
      <c r="N2142" s="27" t="str">
        <f>VLOOKUP(A2142,'Hospitalisation Details'!$A$1:$R$2344,14,0)</f>
        <v>tier - 3</v>
      </c>
      <c r="O2142" s="27" t="str">
        <f>VLOOKUP(A2142,'Hospitalisation Details'!$A$1:$R$2344,15,0)</f>
        <v>tier - 2</v>
      </c>
      <c r="P2142" s="27" t="str">
        <f>VLOOKUP(A2142,'Hospitalisation Details'!$A$1:$R$2344,16,0)</f>
        <v>R1013</v>
      </c>
      <c r="Q2142" s="38">
        <f>VLOOKUP(A2142,'Hospitalisation Details'!$A$1:$R$2344,18,0)</f>
        <v>21.84452380952381</v>
      </c>
    </row>
    <row r="2143" spans="1:17" x14ac:dyDescent="0.25">
      <c r="A2143" s="27" t="s">
        <v>4284</v>
      </c>
      <c r="B2143" s="27" t="str">
        <f>VLOOKUP(A2143,'Customer Name'!A2142:E4477,4,0)</f>
        <v>Tammy</v>
      </c>
      <c r="C2143" s="27">
        <f>VLOOKUP(A2143,Table7[#All],2,0)</f>
        <v>34.869999999999997</v>
      </c>
      <c r="D2143" s="27">
        <f>VLOOKUP(A2143,Table7[#All],3,0)</f>
        <v>5.51</v>
      </c>
      <c r="E2143" s="27" t="str">
        <f>VLOOKUP(A2143,Table7[#All],4,0)</f>
        <v>yes</v>
      </c>
      <c r="F2143" s="27" t="str">
        <f>VLOOKUP(A2143,Table7[#All],5,0)</f>
        <v>No</v>
      </c>
      <c r="G2143" s="27" t="str">
        <f>VLOOKUP(A2143,Table7[#All],6,0)</f>
        <v>No</v>
      </c>
      <c r="H2143" s="27">
        <f>VLOOKUP(A2143,'Medical Examination'!A2142:M4477,11,0)</f>
        <v>0</v>
      </c>
      <c r="I2143" s="27" t="str">
        <f>VLOOKUP(A2143,'Medical Examination'!A2142:M4477,10,0)</f>
        <v>No</v>
      </c>
      <c r="J2143" s="27" t="str">
        <f>VLOOKUP(A2143,'Medical Examination'!A2142:M4477,12,0)</f>
        <v>Obesity</v>
      </c>
      <c r="K2143" s="27" t="str">
        <f>VLOOKUP(A2143,'Medical Examination'!A2142:M4477,13,0)</f>
        <v>Normal</v>
      </c>
      <c r="L2143" s="27" t="str">
        <f>VLOOKUP(A2143,'Hospitalisation Details'!$A$1:$R$2344,17,0)</f>
        <v>6-Sep-2001</v>
      </c>
      <c r="M2143" s="28">
        <f>VLOOKUP(A2143,'Hospitalisation Details'!$A$1:$R$2344,6,0)</f>
        <v>2020.55</v>
      </c>
      <c r="N2143" s="27" t="str">
        <f>VLOOKUP(A2143,'Hospitalisation Details'!$A$1:$R$2344,14,0)</f>
        <v>tier - 3</v>
      </c>
      <c r="O2143" s="27" t="str">
        <f>VLOOKUP(A2143,'Hospitalisation Details'!$A$1:$R$2344,15,0)</f>
        <v>tier - 2</v>
      </c>
      <c r="P2143" s="27" t="str">
        <f>VLOOKUP(A2143,'Hospitalisation Details'!$A$1:$R$2344,16,0)</f>
        <v>R1013</v>
      </c>
      <c r="Q2143" s="38">
        <f>VLOOKUP(A2143,'Hospitalisation Details'!$A$1:$R$2344,18,0)</f>
        <v>21.754166666666666</v>
      </c>
    </row>
    <row r="2144" spans="1:17" x14ac:dyDescent="0.25">
      <c r="A2144" s="27" t="s">
        <v>4286</v>
      </c>
      <c r="B2144" s="27" t="str">
        <f>VLOOKUP(A2144,'Customer Name'!A2143:E4478,4,0)</f>
        <v>Lena</v>
      </c>
      <c r="C2144" s="27">
        <f>VLOOKUP(A2144,Table7[#All],2,0)</f>
        <v>34.6</v>
      </c>
      <c r="D2144" s="27">
        <f>VLOOKUP(A2144,Table7[#All],3,0)</f>
        <v>4.5</v>
      </c>
      <c r="E2144" s="27" t="str">
        <f>VLOOKUP(A2144,Table7[#All],4,0)</f>
        <v>yes</v>
      </c>
      <c r="F2144" s="27" t="str">
        <f>VLOOKUP(A2144,Table7[#All],5,0)</f>
        <v>No</v>
      </c>
      <c r="G2144" s="27" t="str">
        <f>VLOOKUP(A2144,Table7[#All],6,0)</f>
        <v>No</v>
      </c>
      <c r="H2144" s="27">
        <f>VLOOKUP(A2144,'Medical Examination'!A2143:M4478,11,0)</f>
        <v>0</v>
      </c>
      <c r="I2144" s="27" t="str">
        <f>VLOOKUP(A2144,'Medical Examination'!A2143:M4478,10,0)</f>
        <v>No</v>
      </c>
      <c r="J2144" s="27" t="str">
        <f>VLOOKUP(A2144,'Medical Examination'!A2143:M4478,12,0)</f>
        <v>Obesity</v>
      </c>
      <c r="K2144" s="27" t="str">
        <f>VLOOKUP(A2144,'Medical Examination'!A2143:M4478,13,0)</f>
        <v>Normal</v>
      </c>
      <c r="L2144" s="27" t="str">
        <f>VLOOKUP(A2144,'Hospitalisation Details'!$A$1:$R$2344,17,0)</f>
        <v>1-Jul-2001</v>
      </c>
      <c r="M2144" s="28">
        <f>VLOOKUP(A2144,'Hospitalisation Details'!$A$1:$R$2344,6,0)</f>
        <v>2020.18</v>
      </c>
      <c r="N2144" s="27" t="str">
        <f>VLOOKUP(A2144,'Hospitalisation Details'!$A$1:$R$2344,14,0)</f>
        <v>tier - 3</v>
      </c>
      <c r="O2144" s="27" t="str">
        <f>VLOOKUP(A2144,'Hospitalisation Details'!$A$1:$R$2344,15,0)</f>
        <v>tier - 1</v>
      </c>
      <c r="P2144" s="27" t="str">
        <f>VLOOKUP(A2144,'Hospitalisation Details'!$A$1:$R$2344,16,0)</f>
        <v>R1011</v>
      </c>
      <c r="Q2144" s="38">
        <f>VLOOKUP(A2144,'Hospitalisation Details'!$A$1:$R$2344,18,0)</f>
        <v>21.937619047619048</v>
      </c>
    </row>
    <row r="2145" spans="1:17" x14ac:dyDescent="0.25">
      <c r="A2145" s="27" t="s">
        <v>4288</v>
      </c>
      <c r="B2145" s="27" t="str">
        <f>VLOOKUP(A2145,'Customer Name'!A2144:E4479,4,0)</f>
        <v>Valentina</v>
      </c>
      <c r="C2145" s="27">
        <f>VLOOKUP(A2145,Table7[#All],2,0)</f>
        <v>25.8</v>
      </c>
      <c r="D2145" s="27">
        <f>VLOOKUP(A2145,Table7[#All],3,0)</f>
        <v>6.29</v>
      </c>
      <c r="E2145" s="27" t="str">
        <f>VLOOKUP(A2145,Table7[#All],4,0)</f>
        <v>yes</v>
      </c>
      <c r="F2145" s="27" t="str">
        <f>VLOOKUP(A2145,Table7[#All],5,0)</f>
        <v>No</v>
      </c>
      <c r="G2145" s="27" t="str">
        <f>VLOOKUP(A2145,Table7[#All],6,0)</f>
        <v>No</v>
      </c>
      <c r="H2145" s="27">
        <f>VLOOKUP(A2145,'Medical Examination'!A2144:M4479,11,0)</f>
        <v>0</v>
      </c>
      <c r="I2145" s="27" t="str">
        <f>VLOOKUP(A2145,'Medical Examination'!A2144:M4479,10,0)</f>
        <v>No</v>
      </c>
      <c r="J2145" s="27" t="str">
        <f>VLOOKUP(A2145,'Medical Examination'!A2144:M4479,12,0)</f>
        <v>Overweight</v>
      </c>
      <c r="K2145" s="27" t="str">
        <f>VLOOKUP(A2145,'Medical Examination'!A2144:M4479,13,0)</f>
        <v>Prediabetes</v>
      </c>
      <c r="L2145" s="27" t="str">
        <f>VLOOKUP(A2145,'Hospitalisation Details'!$A$1:$R$2344,17,0)</f>
        <v>14-Aug-2001</v>
      </c>
      <c r="M2145" s="28">
        <f>VLOOKUP(A2145,'Hospitalisation Details'!$A$1:$R$2344,6,0)</f>
        <v>2007.95</v>
      </c>
      <c r="N2145" s="27" t="str">
        <f>VLOOKUP(A2145,'Hospitalisation Details'!$A$1:$R$2344,14,0)</f>
        <v>tier - 3</v>
      </c>
      <c r="O2145" s="27" t="str">
        <f>VLOOKUP(A2145,'Hospitalisation Details'!$A$1:$R$2344,15,0)</f>
        <v>tier - 2</v>
      </c>
      <c r="P2145" s="27" t="str">
        <f>VLOOKUP(A2145,'Hospitalisation Details'!$A$1:$R$2344,16,0)</f>
        <v>R1011</v>
      </c>
      <c r="Q2145" s="38">
        <f>VLOOKUP(A2145,'Hospitalisation Details'!$A$1:$R$2344,18,0)</f>
        <v>21.817142857142859</v>
      </c>
    </row>
    <row r="2146" spans="1:17" x14ac:dyDescent="0.25">
      <c r="A2146" s="27" t="s">
        <v>4290</v>
      </c>
      <c r="B2146" s="27" t="str">
        <f>VLOOKUP(A2146,'Customer Name'!A2145:E4480,4,0)</f>
        <v>Russell N.</v>
      </c>
      <c r="C2146" s="27">
        <f>VLOOKUP(A2146,Table7[#All],2,0)</f>
        <v>35.86</v>
      </c>
      <c r="D2146" s="27">
        <f>VLOOKUP(A2146,Table7[#All],3,0)</f>
        <v>4.33</v>
      </c>
      <c r="E2146" s="27" t="str">
        <f>VLOOKUP(A2146,Table7[#All],4,0)</f>
        <v>No</v>
      </c>
      <c r="F2146" s="27" t="str">
        <f>VLOOKUP(A2146,Table7[#All],5,0)</f>
        <v>No</v>
      </c>
      <c r="G2146" s="27" t="str">
        <f>VLOOKUP(A2146,Table7[#All],6,0)</f>
        <v>No</v>
      </c>
      <c r="H2146" s="27">
        <f>VLOOKUP(A2146,'Medical Examination'!A2145:M4480,11,0)</f>
        <v>1</v>
      </c>
      <c r="I2146" s="27" t="str">
        <f>VLOOKUP(A2146,'Medical Examination'!A2145:M4480,10,0)</f>
        <v>No</v>
      </c>
      <c r="J2146" s="27" t="str">
        <f>VLOOKUP(A2146,'Medical Examination'!A2145:M4480,12,0)</f>
        <v>Obesity</v>
      </c>
      <c r="K2146" s="27" t="str">
        <f>VLOOKUP(A2146,'Medical Examination'!A2145:M4480,13,0)</f>
        <v>Normal</v>
      </c>
      <c r="L2146" s="27" t="str">
        <f>VLOOKUP(A2146,'Hospitalisation Details'!$A$1:$R$2344,17,0)</f>
        <v>14-Sep-1998</v>
      </c>
      <c r="M2146" s="28">
        <f>VLOOKUP(A2146,'Hospitalisation Details'!$A$1:$R$2344,6,0)</f>
        <v>1986.93</v>
      </c>
      <c r="N2146" s="27" t="str">
        <f>VLOOKUP(A2146,'Hospitalisation Details'!$A$1:$R$2344,14,0)</f>
        <v>tier - 3</v>
      </c>
      <c r="O2146" s="27" t="str">
        <f>VLOOKUP(A2146,'Hospitalisation Details'!$A$1:$R$2344,15,0)</f>
        <v>tier - 2</v>
      </c>
      <c r="P2146" s="27" t="str">
        <f>VLOOKUP(A2146,'Hospitalisation Details'!$A$1:$R$2344,16,0)</f>
        <v>R1013</v>
      </c>
      <c r="Q2146" s="38">
        <f>VLOOKUP(A2146,'Hospitalisation Details'!$A$1:$R$2344,18,0)</f>
        <v>24.732308340353832</v>
      </c>
    </row>
    <row r="2147" spans="1:17" x14ac:dyDescent="0.25">
      <c r="A2147" s="27" t="s">
        <v>4292</v>
      </c>
      <c r="B2147" s="27" t="str">
        <f>VLOOKUP(A2147,'Customer Name'!A2146:E4481,4,0)</f>
        <v>Scott R.</v>
      </c>
      <c r="C2147" s="27">
        <f>VLOOKUP(A2147,Table7[#All],2,0)</f>
        <v>40.47</v>
      </c>
      <c r="D2147" s="27">
        <f>VLOOKUP(A2147,Table7[#All],3,0)</f>
        <v>11.15</v>
      </c>
      <c r="E2147" s="27" t="str">
        <f>VLOOKUP(A2147,Table7[#All],4,0)</f>
        <v>No</v>
      </c>
      <c r="F2147" s="27" t="str">
        <f>VLOOKUP(A2147,Table7[#All],5,0)</f>
        <v>No</v>
      </c>
      <c r="G2147" s="27" t="str">
        <f>VLOOKUP(A2147,Table7[#All],6,0)</f>
        <v>No</v>
      </c>
      <c r="H2147" s="27">
        <f>VLOOKUP(A2147,'Medical Examination'!A2146:M4481,11,0)</f>
        <v>0</v>
      </c>
      <c r="I2147" s="27" t="str">
        <f>VLOOKUP(A2147,'Medical Examination'!A2146:M4481,10,0)</f>
        <v>No</v>
      </c>
      <c r="J2147" s="27" t="str">
        <f>VLOOKUP(A2147,'Medical Examination'!A2146:M4481,12,0)</f>
        <v>Obesity</v>
      </c>
      <c r="K2147" s="27" t="str">
        <f>VLOOKUP(A2147,'Medical Examination'!A2146:M4481,13,0)</f>
        <v>Diabetes</v>
      </c>
      <c r="L2147" s="27" t="str">
        <f>VLOOKUP(A2147,'Hospitalisation Details'!$A$1:$R$2344,17,0)</f>
        <v>29-Sep-2002</v>
      </c>
      <c r="M2147" s="28">
        <f>VLOOKUP(A2147,'Hospitalisation Details'!$A$1:$R$2344,6,0)</f>
        <v>1984.45</v>
      </c>
      <c r="N2147" s="27" t="str">
        <f>VLOOKUP(A2147,'Hospitalisation Details'!$A$1:$R$2344,14,0)</f>
        <v>tier - 3</v>
      </c>
      <c r="O2147" s="27" t="str">
        <f>VLOOKUP(A2147,'Hospitalisation Details'!$A$1:$R$2344,15,0)</f>
        <v>tier - 3</v>
      </c>
      <c r="P2147" s="27" t="str">
        <f>VLOOKUP(A2147,'Hospitalisation Details'!$A$1:$R$2344,16,0)</f>
        <v>R1016</v>
      </c>
      <c r="Q2147" s="38">
        <f>VLOOKUP(A2147,'Hospitalisation Details'!$A$1:$R$2344,18,0)</f>
        <v>20.691225886745489</v>
      </c>
    </row>
    <row r="2148" spans="1:17" x14ac:dyDescent="0.25">
      <c r="A2148" s="27" t="s">
        <v>4294</v>
      </c>
      <c r="B2148" s="27" t="str">
        <f>VLOOKUP(A2148,'Customer Name'!A2147:E4482,4,0)</f>
        <v>Jose Francisco Sr.</v>
      </c>
      <c r="C2148" s="27">
        <f>VLOOKUP(A2148,Table7[#All],2,0)</f>
        <v>32.01</v>
      </c>
      <c r="D2148" s="27">
        <f>VLOOKUP(A2148,Table7[#All],3,0)</f>
        <v>6.45</v>
      </c>
      <c r="E2148" s="27" t="str">
        <f>VLOOKUP(A2148,Table7[#All],4,0)</f>
        <v>No</v>
      </c>
      <c r="F2148" s="27" t="str">
        <f>VLOOKUP(A2148,Table7[#All],5,0)</f>
        <v>No</v>
      </c>
      <c r="G2148" s="27" t="str">
        <f>VLOOKUP(A2148,Table7[#All],6,0)</f>
        <v>No</v>
      </c>
      <c r="H2148" s="27">
        <f>VLOOKUP(A2148,'Medical Examination'!A2147:M4482,11,0)</f>
        <v>1</v>
      </c>
      <c r="I2148" s="27" t="str">
        <f>VLOOKUP(A2148,'Medical Examination'!A2147:M4482,10,0)</f>
        <v>No</v>
      </c>
      <c r="J2148" s="27" t="str">
        <f>VLOOKUP(A2148,'Medical Examination'!A2147:M4482,12,0)</f>
        <v>Obesity</v>
      </c>
      <c r="K2148" s="27" t="str">
        <f>VLOOKUP(A2148,'Medical Examination'!A2147:M4482,13,0)</f>
        <v>Prediabetes</v>
      </c>
      <c r="L2148" s="27" t="str">
        <f>VLOOKUP(A2148,'Hospitalisation Details'!$A$1:$R$2344,17,0)</f>
        <v>29-Dec-1998</v>
      </c>
      <c r="M2148" s="28">
        <f>VLOOKUP(A2148,'Hospitalisation Details'!$A$1:$R$2344,6,0)</f>
        <v>1981.58</v>
      </c>
      <c r="N2148" s="27" t="str">
        <f>VLOOKUP(A2148,'Hospitalisation Details'!$A$1:$R$2344,14,0)</f>
        <v>tier - 3</v>
      </c>
      <c r="O2148" s="27" t="str">
        <f>VLOOKUP(A2148,'Hospitalisation Details'!$A$1:$R$2344,15,0)</f>
        <v>tier - 1</v>
      </c>
      <c r="P2148" s="27" t="str">
        <f>VLOOKUP(A2148,'Hospitalisation Details'!$A$1:$R$2344,16,0)</f>
        <v>R1013</v>
      </c>
      <c r="Q2148" s="38">
        <f>VLOOKUP(A2148,'Hospitalisation Details'!$A$1:$R$2344,18,0)</f>
        <v>24.442080876158382</v>
      </c>
    </row>
    <row r="2149" spans="1:17" x14ac:dyDescent="0.25">
      <c r="A2149" s="27" t="s">
        <v>4296</v>
      </c>
      <c r="B2149" s="27" t="str">
        <f>VLOOKUP(A2149,'Customer Name'!A2148:E4483,4,0)</f>
        <v>Paul J</v>
      </c>
      <c r="C2149" s="27">
        <f>VLOOKUP(A2149,Table7[#All],2,0)</f>
        <v>33</v>
      </c>
      <c r="D2149" s="27">
        <f>VLOOKUP(A2149,Table7[#All],3,0)</f>
        <v>9.27</v>
      </c>
      <c r="E2149" s="27" t="str">
        <f>VLOOKUP(A2149,Table7[#All],4,0)</f>
        <v>No</v>
      </c>
      <c r="F2149" s="27" t="str">
        <f>VLOOKUP(A2149,Table7[#All],5,0)</f>
        <v>No</v>
      </c>
      <c r="G2149" s="27" t="str">
        <f>VLOOKUP(A2149,Table7[#All],6,0)</f>
        <v>No</v>
      </c>
      <c r="H2149" s="27">
        <f>VLOOKUP(A2149,'Medical Examination'!A2148:M4483,11,0)</f>
        <v>0</v>
      </c>
      <c r="I2149" s="27" t="str">
        <f>VLOOKUP(A2149,'Medical Examination'!A2148:M4483,10,0)</f>
        <v>No</v>
      </c>
      <c r="J2149" s="27" t="str">
        <f>VLOOKUP(A2149,'Medical Examination'!A2148:M4483,12,0)</f>
        <v>Obesity</v>
      </c>
      <c r="K2149" s="27" t="str">
        <f>VLOOKUP(A2149,'Medical Examination'!A2148:M4483,13,0)</f>
        <v>Diabetes</v>
      </c>
      <c r="L2149" s="27" t="str">
        <f>VLOOKUP(A2149,'Hospitalisation Details'!$A$1:$R$2344,17,0)</f>
        <v>16-Jul-2002</v>
      </c>
      <c r="M2149" s="28">
        <f>VLOOKUP(A2149,'Hospitalisation Details'!$A$1:$R$2344,6,0)</f>
        <v>1980.07</v>
      </c>
      <c r="N2149" s="27" t="str">
        <f>VLOOKUP(A2149,'Hospitalisation Details'!$A$1:$R$2344,14,0)</f>
        <v>tier - 3</v>
      </c>
      <c r="O2149" s="27" t="str">
        <f>VLOOKUP(A2149,'Hospitalisation Details'!$A$1:$R$2344,15,0)</f>
        <v>tier - 3</v>
      </c>
      <c r="P2149" s="27" t="str">
        <f>VLOOKUP(A2149,'Hospitalisation Details'!$A$1:$R$2344,16,0)</f>
        <v>R1011</v>
      </c>
      <c r="Q2149" s="38">
        <f>VLOOKUP(A2149,'Hospitalisation Details'!$A$1:$R$2344,18,0)</f>
        <v>20.896577473553204</v>
      </c>
    </row>
    <row r="2150" spans="1:17" x14ac:dyDescent="0.25">
      <c r="A2150" s="27" t="s">
        <v>4298</v>
      </c>
      <c r="B2150" s="27" t="str">
        <f>VLOOKUP(A2150,'Customer Name'!A2149:E4484,4,0)</f>
        <v>Adam</v>
      </c>
      <c r="C2150" s="27">
        <f>VLOOKUP(A2150,Table7[#All],2,0)</f>
        <v>29.3</v>
      </c>
      <c r="D2150" s="27">
        <f>VLOOKUP(A2150,Table7[#All],3,0)</f>
        <v>6.15</v>
      </c>
      <c r="E2150" s="27" t="str">
        <f>VLOOKUP(A2150,Table7[#All],4,0)</f>
        <v>No</v>
      </c>
      <c r="F2150" s="27" t="str">
        <f>VLOOKUP(A2150,Table7[#All],5,0)</f>
        <v>No</v>
      </c>
      <c r="G2150" s="27" t="str">
        <f>VLOOKUP(A2150,Table7[#All],6,0)</f>
        <v>No</v>
      </c>
      <c r="H2150" s="27">
        <f>VLOOKUP(A2150,'Medical Examination'!A2149:M4484,11,0)</f>
        <v>1</v>
      </c>
      <c r="I2150" s="27" t="str">
        <f>VLOOKUP(A2150,'Medical Examination'!A2149:M4484,10,0)</f>
        <v>No</v>
      </c>
      <c r="J2150" s="27" t="str">
        <f>VLOOKUP(A2150,'Medical Examination'!A2149:M4484,12,0)</f>
        <v>Overweight</v>
      </c>
      <c r="K2150" s="27" t="str">
        <f>VLOOKUP(A2150,'Medical Examination'!A2149:M4484,13,0)</f>
        <v>Prediabetes</v>
      </c>
      <c r="L2150" s="27" t="str">
        <f>VLOOKUP(A2150,'Hospitalisation Details'!$A$1:$R$2344,17,0)</f>
        <v>29-Sep-1998</v>
      </c>
      <c r="M2150" s="28">
        <f>VLOOKUP(A2150,'Hospitalisation Details'!$A$1:$R$2344,6,0)</f>
        <v>1977.82</v>
      </c>
      <c r="N2150" s="27" t="str">
        <f>VLOOKUP(A2150,'Hospitalisation Details'!$A$1:$R$2344,14,0)</f>
        <v>tier - 3</v>
      </c>
      <c r="O2150" s="27" t="str">
        <f>VLOOKUP(A2150,'Hospitalisation Details'!$A$1:$R$2344,15,0)</f>
        <v>tier - 1</v>
      </c>
      <c r="P2150" s="27" t="str">
        <f>VLOOKUP(A2150,'Hospitalisation Details'!$A$1:$R$2344,16,0)</f>
        <v>R1011</v>
      </c>
      <c r="Q2150" s="38">
        <f>VLOOKUP(A2150,'Hospitalisation Details'!$A$1:$R$2344,18,0)</f>
        <v>24.691238416175231</v>
      </c>
    </row>
    <row r="2151" spans="1:17" x14ac:dyDescent="0.25">
      <c r="A2151" s="27" t="s">
        <v>4300</v>
      </c>
      <c r="B2151" s="27" t="str">
        <f>VLOOKUP(A2151,'Customer Name'!A2150:E4485,4,0)</f>
        <v>Edward J.</v>
      </c>
      <c r="C2151" s="27">
        <f>VLOOKUP(A2151,Table7[#All],2,0)</f>
        <v>25.8</v>
      </c>
      <c r="D2151" s="27">
        <f>VLOOKUP(A2151,Table7[#All],3,0)</f>
        <v>4.13</v>
      </c>
      <c r="E2151" s="27" t="str">
        <f>VLOOKUP(A2151,Table7[#All],4,0)</f>
        <v>No</v>
      </c>
      <c r="F2151" s="27" t="str">
        <f>VLOOKUP(A2151,Table7[#All],5,0)</f>
        <v>No</v>
      </c>
      <c r="G2151" s="27" t="str">
        <f>VLOOKUP(A2151,Table7[#All],6,0)</f>
        <v>No</v>
      </c>
      <c r="H2151" s="27">
        <f>VLOOKUP(A2151,'Medical Examination'!A2150:M4485,11,0)</f>
        <v>1</v>
      </c>
      <c r="I2151" s="27" t="str">
        <f>VLOOKUP(A2151,'Medical Examination'!A2150:M4485,10,0)</f>
        <v>No</v>
      </c>
      <c r="J2151" s="27" t="str">
        <f>VLOOKUP(A2151,'Medical Examination'!A2150:M4485,12,0)</f>
        <v>Overweight</v>
      </c>
      <c r="K2151" s="27" t="str">
        <f>VLOOKUP(A2151,'Medical Examination'!A2150:M4485,13,0)</f>
        <v>Normal</v>
      </c>
      <c r="L2151" s="27" t="str">
        <f>VLOOKUP(A2151,'Hospitalisation Details'!$A$1:$R$2344,17,0)</f>
        <v>5-Oct-1998</v>
      </c>
      <c r="M2151" s="28">
        <f>VLOOKUP(A2151,'Hospitalisation Details'!$A$1:$R$2344,6,0)</f>
        <v>1972.95</v>
      </c>
      <c r="N2151" s="27" t="str">
        <f>VLOOKUP(A2151,'Hospitalisation Details'!$A$1:$R$2344,14,0)</f>
        <v>tier - 3</v>
      </c>
      <c r="O2151" s="27" t="str">
        <f>VLOOKUP(A2151,'Hospitalisation Details'!$A$1:$R$2344,15,0)</f>
        <v>tier - 1</v>
      </c>
      <c r="P2151" s="27" t="str">
        <f>VLOOKUP(A2151,'Hospitalisation Details'!$A$1:$R$2344,16,0)</f>
        <v>R1011</v>
      </c>
      <c r="Q2151" s="38">
        <f>VLOOKUP(A2151,'Hospitalisation Details'!$A$1:$R$2344,18,0)</f>
        <v>24.674810446503791</v>
      </c>
    </row>
    <row r="2152" spans="1:17" x14ac:dyDescent="0.25">
      <c r="A2152" s="27" t="s">
        <v>4302</v>
      </c>
      <c r="B2152" s="27" t="str">
        <f>VLOOKUP(A2152,'Customer Name'!A2151:E4486,4,0)</f>
        <v>Patrick A.</v>
      </c>
      <c r="C2152" s="27">
        <f>VLOOKUP(A2152,Table7[#All],2,0)</f>
        <v>23.4</v>
      </c>
      <c r="D2152" s="27">
        <f>VLOOKUP(A2152,Table7[#All],3,0)</f>
        <v>4.24</v>
      </c>
      <c r="E2152" s="27" t="str">
        <f>VLOOKUP(A2152,Table7[#All],4,0)</f>
        <v>No</v>
      </c>
      <c r="F2152" s="27" t="str">
        <f>VLOOKUP(A2152,Table7[#All],5,0)</f>
        <v>No</v>
      </c>
      <c r="G2152" s="27" t="str">
        <f>VLOOKUP(A2152,Table7[#All],6,0)</f>
        <v>No</v>
      </c>
      <c r="H2152" s="27">
        <f>VLOOKUP(A2152,'Medical Examination'!A2151:M4486,11,0)</f>
        <v>1</v>
      </c>
      <c r="I2152" s="27" t="str">
        <f>VLOOKUP(A2152,'Medical Examination'!A2151:M4486,10,0)</f>
        <v>No</v>
      </c>
      <c r="J2152" s="27" t="str">
        <f>VLOOKUP(A2152,'Medical Examination'!A2151:M4486,12,0)</f>
        <v>Normal Weight</v>
      </c>
      <c r="K2152" s="27" t="str">
        <f>VLOOKUP(A2152,'Medical Examination'!A2151:M4486,13,0)</f>
        <v>Normal</v>
      </c>
      <c r="L2152" s="27" t="str">
        <f>VLOOKUP(A2152,'Hospitalisation Details'!$A$1:$R$2344,17,0)</f>
        <v>28-Sep-1998</v>
      </c>
      <c r="M2152" s="28">
        <f>VLOOKUP(A2152,'Hospitalisation Details'!$A$1:$R$2344,6,0)</f>
        <v>1969.61</v>
      </c>
      <c r="N2152" s="27" t="str">
        <f>VLOOKUP(A2152,'Hospitalisation Details'!$A$1:$R$2344,14,0)</f>
        <v>tier - 3</v>
      </c>
      <c r="O2152" s="27" t="str">
        <f>VLOOKUP(A2152,'Hospitalisation Details'!$A$1:$R$2344,15,0)</f>
        <v>tier - 3</v>
      </c>
      <c r="P2152" s="27" t="str">
        <f>VLOOKUP(A2152,'Hospitalisation Details'!$A$1:$R$2344,16,0)</f>
        <v>R1011</v>
      </c>
      <c r="Q2152" s="38">
        <f>VLOOKUP(A2152,'Hospitalisation Details'!$A$1:$R$2344,18,0)</f>
        <v>24.693976411120474</v>
      </c>
    </row>
    <row r="2153" spans="1:17" x14ac:dyDescent="0.25">
      <c r="A2153" s="27" t="s">
        <v>4304</v>
      </c>
      <c r="B2153" s="27" t="str">
        <f>VLOOKUP(A2153,'Customer Name'!A2152:E4487,4,0)</f>
        <v>Geraint H</v>
      </c>
      <c r="C2153" s="27">
        <f>VLOOKUP(A2153,Table7[#All],2,0)</f>
        <v>27.93</v>
      </c>
      <c r="D2153" s="27">
        <f>VLOOKUP(A2153,Table7[#All],3,0)</f>
        <v>9.8800000000000008</v>
      </c>
      <c r="E2153" s="27" t="str">
        <f>VLOOKUP(A2153,Table7[#All],4,0)</f>
        <v>No</v>
      </c>
      <c r="F2153" s="27" t="str">
        <f>VLOOKUP(A2153,Table7[#All],5,0)</f>
        <v>No</v>
      </c>
      <c r="G2153" s="27" t="str">
        <f>VLOOKUP(A2153,Table7[#All],6,0)</f>
        <v>No</v>
      </c>
      <c r="H2153" s="27">
        <f>VLOOKUP(A2153,'Medical Examination'!A2152:M4487,11,0)</f>
        <v>0</v>
      </c>
      <c r="I2153" s="27" t="str">
        <f>VLOOKUP(A2153,'Medical Examination'!A2152:M4487,10,0)</f>
        <v>No</v>
      </c>
      <c r="J2153" s="27" t="str">
        <f>VLOOKUP(A2153,'Medical Examination'!A2152:M4487,12,0)</f>
        <v>Overweight</v>
      </c>
      <c r="K2153" s="27" t="str">
        <f>VLOOKUP(A2153,'Medical Examination'!A2152:M4487,13,0)</f>
        <v>Diabetes</v>
      </c>
      <c r="L2153" s="27" t="str">
        <f>VLOOKUP(A2153,'Hospitalisation Details'!$A$1:$R$2344,17,0)</f>
        <v>29-Jul-2002</v>
      </c>
      <c r="M2153" s="28">
        <f>VLOOKUP(A2153,'Hospitalisation Details'!$A$1:$R$2344,6,0)</f>
        <v>1967.02</v>
      </c>
      <c r="N2153" s="27" t="str">
        <f>VLOOKUP(A2153,'Hospitalisation Details'!$A$1:$R$2344,14,0)</f>
        <v>tier - 3</v>
      </c>
      <c r="O2153" s="27" t="str">
        <f>VLOOKUP(A2153,'Hospitalisation Details'!$A$1:$R$2344,15,0)</f>
        <v>tier - 2</v>
      </c>
      <c r="P2153" s="27" t="str">
        <f>VLOOKUP(A2153,'Hospitalisation Details'!$A$1:$R$2344,16,0)</f>
        <v>R1016</v>
      </c>
      <c r="Q2153" s="38">
        <f>VLOOKUP(A2153,'Hospitalisation Details'!$A$1:$R$2344,18,0)</f>
        <v>20.860983198506531</v>
      </c>
    </row>
    <row r="2154" spans="1:17" x14ac:dyDescent="0.25">
      <c r="A2154" s="27" t="s">
        <v>4306</v>
      </c>
      <c r="B2154" s="27" t="str">
        <f>VLOOKUP(A2154,'Customer Name'!A2153:E4488,4,0)</f>
        <v>Dj</v>
      </c>
      <c r="C2154" s="27">
        <f>VLOOKUP(A2154,Table7[#All],2,0)</f>
        <v>22</v>
      </c>
      <c r="D2154" s="27">
        <f>VLOOKUP(A2154,Table7[#All],3,0)</f>
        <v>9.5</v>
      </c>
      <c r="E2154" s="27" t="str">
        <f>VLOOKUP(A2154,Table7[#All],4,0)</f>
        <v>No</v>
      </c>
      <c r="F2154" s="27" t="str">
        <f>VLOOKUP(A2154,Table7[#All],5,0)</f>
        <v>No</v>
      </c>
      <c r="G2154" s="27" t="str">
        <f>VLOOKUP(A2154,Table7[#All],6,0)</f>
        <v>No</v>
      </c>
      <c r="H2154" s="27">
        <f>VLOOKUP(A2154,'Medical Examination'!A2153:M4488,11,0)</f>
        <v>0</v>
      </c>
      <c r="I2154" s="27" t="str">
        <f>VLOOKUP(A2154,'Medical Examination'!A2153:M4488,10,0)</f>
        <v>No</v>
      </c>
      <c r="J2154" s="27" t="str">
        <f>VLOOKUP(A2154,'Medical Examination'!A2153:M4488,12,0)</f>
        <v>Normal Weight</v>
      </c>
      <c r="K2154" s="27" t="str">
        <f>VLOOKUP(A2154,'Medical Examination'!A2153:M4488,13,0)</f>
        <v>Diabetes</v>
      </c>
      <c r="L2154" s="27" t="str">
        <f>VLOOKUP(A2154,'Hospitalisation Details'!$A$1:$R$2344,17,0)</f>
        <v>7-Sep-2002</v>
      </c>
      <c r="M2154" s="28">
        <f>VLOOKUP(A2154,'Hospitalisation Details'!$A$1:$R$2344,6,0)</f>
        <v>1964.78</v>
      </c>
      <c r="N2154" s="27" t="str">
        <f>VLOOKUP(A2154,'Hospitalisation Details'!$A$1:$R$2344,14,0)</f>
        <v>tier - 3</v>
      </c>
      <c r="O2154" s="27" t="str">
        <f>VLOOKUP(A2154,'Hospitalisation Details'!$A$1:$R$2344,15,0)</f>
        <v>tier - 1</v>
      </c>
      <c r="P2154" s="27" t="str">
        <f>VLOOKUP(A2154,'Hospitalisation Details'!$A$1:$R$2344,16,0)</f>
        <v>R1011</v>
      </c>
      <c r="Q2154" s="38">
        <f>VLOOKUP(A2154,'Hospitalisation Details'!$A$1:$R$2344,18,0)</f>
        <v>20.751462352209085</v>
      </c>
    </row>
    <row r="2155" spans="1:17" x14ac:dyDescent="0.25">
      <c r="A2155" s="27" t="s">
        <v>4308</v>
      </c>
      <c r="B2155" s="27" t="str">
        <f>VLOOKUP(A2155,'Customer Name'!A2154:E4489,4,0)</f>
        <v>Zachary A</v>
      </c>
      <c r="C2155" s="27">
        <f>VLOOKUP(A2155,Table7[#All],2,0)</f>
        <v>36.86</v>
      </c>
      <c r="D2155" s="27">
        <f>VLOOKUP(A2155,Table7[#All],3,0)</f>
        <v>4.97</v>
      </c>
      <c r="E2155" s="27" t="str">
        <f>VLOOKUP(A2155,Table7[#All],4,0)</f>
        <v>yes</v>
      </c>
      <c r="F2155" s="27" t="str">
        <f>VLOOKUP(A2155,Table7[#All],5,0)</f>
        <v>No</v>
      </c>
      <c r="G2155" s="27" t="str">
        <f>VLOOKUP(A2155,Table7[#All],6,0)</f>
        <v>No</v>
      </c>
      <c r="H2155" s="27">
        <f>VLOOKUP(A2155,'Medical Examination'!A2154:M4489,11,0)</f>
        <v>0</v>
      </c>
      <c r="I2155" s="27" t="str">
        <f>VLOOKUP(A2155,'Medical Examination'!A2154:M4489,10,0)</f>
        <v>No</v>
      </c>
      <c r="J2155" s="27" t="str">
        <f>VLOOKUP(A2155,'Medical Examination'!A2154:M4489,12,0)</f>
        <v>Obesity</v>
      </c>
      <c r="K2155" s="27" t="str">
        <f>VLOOKUP(A2155,'Medical Examination'!A2154:M4489,13,0)</f>
        <v>Normal</v>
      </c>
      <c r="L2155" s="27" t="str">
        <f>VLOOKUP(A2155,'Hospitalisation Details'!$A$1:$R$2344,17,0)</f>
        <v>9-Dec-2001</v>
      </c>
      <c r="M2155" s="28">
        <f>VLOOKUP(A2155,'Hospitalisation Details'!$A$1:$R$2344,6,0)</f>
        <v>1917.32</v>
      </c>
      <c r="N2155" s="27" t="str">
        <f>VLOOKUP(A2155,'Hospitalisation Details'!$A$1:$R$2344,14,0)</f>
        <v>tier - 3</v>
      </c>
      <c r="O2155" s="27" t="str">
        <f>VLOOKUP(A2155,'Hospitalisation Details'!$A$1:$R$2344,15,0)</f>
        <v>tier - 2</v>
      </c>
      <c r="P2155" s="27" t="str">
        <f>VLOOKUP(A2155,'Hospitalisation Details'!$A$1:$R$2344,16,0)</f>
        <v>R1012</v>
      </c>
      <c r="Q2155" s="38">
        <f>VLOOKUP(A2155,'Hospitalisation Details'!$A$1:$R$2344,18,0)</f>
        <v>21.496785714285714</v>
      </c>
    </row>
    <row r="2156" spans="1:17" x14ac:dyDescent="0.25">
      <c r="A2156" s="27" t="s">
        <v>4310</v>
      </c>
      <c r="B2156" s="27" t="str">
        <f>VLOOKUP(A2156,'Customer Name'!A2155:E4490,4,0)</f>
        <v>Brian W.</v>
      </c>
      <c r="C2156" s="27">
        <f>VLOOKUP(A2156,Table7[#All],2,0)</f>
        <v>31.254999999999999</v>
      </c>
      <c r="D2156" s="27">
        <f>VLOOKUP(A2156,Table7[#All],3,0)</f>
        <v>5.49</v>
      </c>
      <c r="E2156" s="27" t="str">
        <f>VLOOKUP(A2156,Table7[#All],4,0)</f>
        <v>yes</v>
      </c>
      <c r="F2156" s="27" t="str">
        <f>VLOOKUP(A2156,Table7[#All],5,0)</f>
        <v>No</v>
      </c>
      <c r="G2156" s="27" t="str">
        <f>VLOOKUP(A2156,Table7[#All],6,0)</f>
        <v>No</v>
      </c>
      <c r="H2156" s="27">
        <f>VLOOKUP(A2156,'Medical Examination'!A2155:M4490,11,0)</f>
        <v>0</v>
      </c>
      <c r="I2156" s="27" t="str">
        <f>VLOOKUP(A2156,'Medical Examination'!A2155:M4490,10,0)</f>
        <v>No</v>
      </c>
      <c r="J2156" s="27" t="str">
        <f>VLOOKUP(A2156,'Medical Examination'!A2155:M4490,12,0)</f>
        <v>Obesity</v>
      </c>
      <c r="K2156" s="27" t="str">
        <f>VLOOKUP(A2156,'Medical Examination'!A2155:M4490,13,0)</f>
        <v>Normal</v>
      </c>
      <c r="L2156" s="27" t="str">
        <f>VLOOKUP(A2156,'Hospitalisation Details'!$A$1:$R$2344,17,0)</f>
        <v>3-Aug-2001</v>
      </c>
      <c r="M2156" s="28">
        <f>VLOOKUP(A2156,'Hospitalisation Details'!$A$1:$R$2344,6,0)</f>
        <v>1909.53</v>
      </c>
      <c r="N2156" s="27" t="str">
        <f>VLOOKUP(A2156,'Hospitalisation Details'!$A$1:$R$2344,14,0)</f>
        <v>tier - 3</v>
      </c>
      <c r="O2156" s="27" t="str">
        <f>VLOOKUP(A2156,'Hospitalisation Details'!$A$1:$R$2344,15,0)</f>
        <v>tier - 3</v>
      </c>
      <c r="P2156" s="27" t="str">
        <f>VLOOKUP(A2156,'Hospitalisation Details'!$A$1:$R$2344,16,0)</f>
        <v>R1012</v>
      </c>
      <c r="Q2156" s="38">
        <f>VLOOKUP(A2156,'Hospitalisation Details'!$A$1:$R$2344,18,0)</f>
        <v>21.847261904761904</v>
      </c>
    </row>
    <row r="2157" spans="1:17" x14ac:dyDescent="0.25">
      <c r="A2157" s="27" t="s">
        <v>4312</v>
      </c>
      <c r="B2157" s="27" t="str">
        <f>VLOOKUP(A2157,'Customer Name'!A2156:E4491,4,0)</f>
        <v>Joe</v>
      </c>
      <c r="C2157" s="27">
        <f>VLOOKUP(A2157,Table7[#All],2,0)</f>
        <v>23.06</v>
      </c>
      <c r="D2157" s="27">
        <f>VLOOKUP(A2157,Table7[#All],3,0)</f>
        <v>4.47</v>
      </c>
      <c r="E2157" s="27" t="str">
        <f>VLOOKUP(A2157,Table7[#All],4,0)</f>
        <v>No</v>
      </c>
      <c r="F2157" s="27" t="str">
        <f>VLOOKUP(A2157,Table7[#All],5,0)</f>
        <v>No</v>
      </c>
      <c r="G2157" s="27" t="str">
        <f>VLOOKUP(A2157,Table7[#All],6,0)</f>
        <v>No</v>
      </c>
      <c r="H2157" s="27">
        <f>VLOOKUP(A2157,'Medical Examination'!A2156:M4491,11,0)</f>
        <v>0</v>
      </c>
      <c r="I2157" s="27" t="str">
        <f>VLOOKUP(A2157,'Medical Examination'!A2156:M4491,10,0)</f>
        <v>No</v>
      </c>
      <c r="J2157" s="27" t="str">
        <f>VLOOKUP(A2157,'Medical Examination'!A2156:M4491,12,0)</f>
        <v>Normal Weight</v>
      </c>
      <c r="K2157" s="27" t="str">
        <f>VLOOKUP(A2157,'Medical Examination'!A2156:M4491,13,0)</f>
        <v>Normal</v>
      </c>
      <c r="L2157" s="27" t="str">
        <f>VLOOKUP(A2157,'Hospitalisation Details'!$A$1:$R$2344,17,0)</f>
        <v>6-Oct-1994</v>
      </c>
      <c r="M2157" s="28">
        <f>VLOOKUP(A2157,'Hospitalisation Details'!$A$1:$R$2344,6,0)</f>
        <v>1908.9</v>
      </c>
      <c r="N2157" s="27" t="str">
        <f>VLOOKUP(A2157,'Hospitalisation Details'!$A$1:$R$2344,14,0)</f>
        <v>tier - 3</v>
      </c>
      <c r="O2157" s="27" t="str">
        <f>VLOOKUP(A2157,'Hospitalisation Details'!$A$1:$R$2344,15,0)</f>
        <v>tier - 3</v>
      </c>
      <c r="P2157" s="27" t="str">
        <f>VLOOKUP(A2157,'Hospitalisation Details'!$A$1:$R$2344,16,0)</f>
        <v>R1013</v>
      </c>
      <c r="Q2157" s="38">
        <f>VLOOKUP(A2157,'Hospitalisation Details'!$A$1:$R$2344,18,0)</f>
        <v>28.672081774208266</v>
      </c>
    </row>
    <row r="2158" spans="1:17" x14ac:dyDescent="0.25">
      <c r="A2158" s="27" t="s">
        <v>4314</v>
      </c>
      <c r="B2158" s="27" t="str">
        <f>VLOOKUP(A2158,'Customer Name'!A2157:E4492,4,0)</f>
        <v>Stephen</v>
      </c>
      <c r="C2158" s="27">
        <f>VLOOKUP(A2158,Table7[#All],2,0)</f>
        <v>28.975000000000001</v>
      </c>
      <c r="D2158" s="27">
        <f>VLOOKUP(A2158,Table7[#All],3,0)</f>
        <v>4.34</v>
      </c>
      <c r="E2158" s="27" t="str">
        <f>VLOOKUP(A2158,Table7[#All],4,0)</f>
        <v>yes</v>
      </c>
      <c r="F2158" s="27" t="str">
        <f>VLOOKUP(A2158,Table7[#All],5,0)</f>
        <v>No</v>
      </c>
      <c r="G2158" s="27" t="str">
        <f>VLOOKUP(A2158,Table7[#All],6,0)</f>
        <v>No</v>
      </c>
      <c r="H2158" s="27">
        <f>VLOOKUP(A2158,'Medical Examination'!A2157:M4492,11,0)</f>
        <v>0</v>
      </c>
      <c r="I2158" s="27" t="str">
        <f>VLOOKUP(A2158,'Medical Examination'!A2157:M4492,10,0)</f>
        <v>No</v>
      </c>
      <c r="J2158" s="27" t="str">
        <f>VLOOKUP(A2158,'Medical Examination'!A2157:M4492,12,0)</f>
        <v>Overweight</v>
      </c>
      <c r="K2158" s="27" t="str">
        <f>VLOOKUP(A2158,'Medical Examination'!A2157:M4492,13,0)</f>
        <v>Normal</v>
      </c>
      <c r="L2158" s="27" t="str">
        <f>VLOOKUP(A2158,'Hospitalisation Details'!$A$1:$R$2344,17,0)</f>
        <v>10-Aug-2001</v>
      </c>
      <c r="M2158" s="28">
        <f>VLOOKUP(A2158,'Hospitalisation Details'!$A$1:$R$2344,6,0)</f>
        <v>1906.36</v>
      </c>
      <c r="N2158" s="27" t="str">
        <f>VLOOKUP(A2158,'Hospitalisation Details'!$A$1:$R$2344,14,0)</f>
        <v>tier - 3</v>
      </c>
      <c r="O2158" s="27" t="str">
        <f>VLOOKUP(A2158,'Hospitalisation Details'!$A$1:$R$2344,15,0)</f>
        <v>tier - 1</v>
      </c>
      <c r="P2158" s="27" t="str">
        <f>VLOOKUP(A2158,'Hospitalisation Details'!$A$1:$R$2344,16,0)</f>
        <v>R1012</v>
      </c>
      <c r="Q2158" s="38">
        <f>VLOOKUP(A2158,'Hospitalisation Details'!$A$1:$R$2344,18,0)</f>
        <v>21.828095238095237</v>
      </c>
    </row>
    <row r="2159" spans="1:17" x14ac:dyDescent="0.25">
      <c r="A2159" s="27" t="s">
        <v>4316</v>
      </c>
      <c r="B2159" s="27" t="str">
        <f>VLOOKUP(A2159,'Customer Name'!A2158:E4493,4,0)</f>
        <v>Ellen L.</v>
      </c>
      <c r="C2159" s="27">
        <f>VLOOKUP(A2159,Table7[#All],2,0)</f>
        <v>33.299999999999997</v>
      </c>
      <c r="D2159" s="27">
        <f>VLOOKUP(A2159,Table7[#All],3,0)</f>
        <v>9.49</v>
      </c>
      <c r="E2159" s="27" t="str">
        <f>VLOOKUP(A2159,Table7[#All],4,0)</f>
        <v>No</v>
      </c>
      <c r="F2159" s="27" t="str">
        <f>VLOOKUP(A2159,Table7[#All],5,0)</f>
        <v>No</v>
      </c>
      <c r="G2159" s="27" t="str">
        <f>VLOOKUP(A2159,Table7[#All],6,0)</f>
        <v>No</v>
      </c>
      <c r="H2159" s="27">
        <f>VLOOKUP(A2159,'Medical Examination'!A2158:M4493,11,0)</f>
        <v>0</v>
      </c>
      <c r="I2159" s="27" t="str">
        <f>VLOOKUP(A2159,'Medical Examination'!A2158:M4493,10,0)</f>
        <v>No</v>
      </c>
      <c r="J2159" s="27" t="str">
        <f>VLOOKUP(A2159,'Medical Examination'!A2158:M4493,12,0)</f>
        <v>Obesity</v>
      </c>
      <c r="K2159" s="27" t="str">
        <f>VLOOKUP(A2159,'Medical Examination'!A2158:M4493,13,0)</f>
        <v>Diabetes</v>
      </c>
      <c r="L2159" s="27" t="str">
        <f>VLOOKUP(A2159,'Hospitalisation Details'!$A$1:$R$2344,17,0)</f>
        <v>21-Aug-2002</v>
      </c>
      <c r="M2159" s="28">
        <f>VLOOKUP(A2159,'Hospitalisation Details'!$A$1:$R$2344,6,0)</f>
        <v>1880.49</v>
      </c>
      <c r="N2159" s="27" t="str">
        <f>VLOOKUP(A2159,'Hospitalisation Details'!$A$1:$R$2344,14,0)</f>
        <v>tier - 3</v>
      </c>
      <c r="O2159" s="27" t="str">
        <f>VLOOKUP(A2159,'Hospitalisation Details'!$A$1:$R$2344,15,0)</f>
        <v>tier - 1</v>
      </c>
      <c r="P2159" s="27" t="str">
        <f>VLOOKUP(A2159,'Hospitalisation Details'!$A$1:$R$2344,16,0)</f>
        <v>R1011</v>
      </c>
      <c r="Q2159" s="38">
        <f>VLOOKUP(A2159,'Hospitalisation Details'!$A$1:$R$2344,18,0)</f>
        <v>20.798008711885501</v>
      </c>
    </row>
    <row r="2160" spans="1:17" x14ac:dyDescent="0.25">
      <c r="A2160" s="27" t="s">
        <v>4318</v>
      </c>
      <c r="B2160" s="27" t="str">
        <f>VLOOKUP(A2160,'Customer Name'!A2159:E4494,4,0)</f>
        <v>Cindy</v>
      </c>
      <c r="C2160" s="27">
        <f>VLOOKUP(A2160,Table7[#All],2,0)</f>
        <v>33</v>
      </c>
      <c r="D2160" s="27">
        <f>VLOOKUP(A2160,Table7[#All],3,0)</f>
        <v>10.16</v>
      </c>
      <c r="E2160" s="27" t="str">
        <f>VLOOKUP(A2160,Table7[#All],4,0)</f>
        <v>No</v>
      </c>
      <c r="F2160" s="27" t="str">
        <f>VLOOKUP(A2160,Table7[#All],5,0)</f>
        <v>No</v>
      </c>
      <c r="G2160" s="27" t="str">
        <f>VLOOKUP(A2160,Table7[#All],6,0)</f>
        <v>No</v>
      </c>
      <c r="H2160" s="27">
        <f>VLOOKUP(A2160,'Medical Examination'!A2159:M4494,11,0)</f>
        <v>0</v>
      </c>
      <c r="I2160" s="27" t="str">
        <f>VLOOKUP(A2160,'Medical Examination'!A2159:M4494,10,0)</f>
        <v>No</v>
      </c>
      <c r="J2160" s="27" t="str">
        <f>VLOOKUP(A2160,'Medical Examination'!A2159:M4494,12,0)</f>
        <v>Obesity</v>
      </c>
      <c r="K2160" s="27" t="str">
        <f>VLOOKUP(A2160,'Medical Examination'!A2159:M4494,13,0)</f>
        <v>Diabetes</v>
      </c>
      <c r="L2160" s="27" t="str">
        <f>VLOOKUP(A2160,'Hospitalisation Details'!$A$1:$R$2344,17,0)</f>
        <v>29-Aug-2002</v>
      </c>
      <c r="M2160" s="28">
        <f>VLOOKUP(A2160,'Hospitalisation Details'!$A$1:$R$2344,6,0)</f>
        <v>1880.07</v>
      </c>
      <c r="N2160" s="27" t="str">
        <f>VLOOKUP(A2160,'Hospitalisation Details'!$A$1:$R$2344,14,0)</f>
        <v>tier - 3</v>
      </c>
      <c r="O2160" s="27" t="str">
        <f>VLOOKUP(A2160,'Hospitalisation Details'!$A$1:$R$2344,15,0)</f>
        <v>tier - 2</v>
      </c>
      <c r="P2160" s="27" t="str">
        <f>VLOOKUP(A2160,'Hospitalisation Details'!$A$1:$R$2344,16,0)</f>
        <v>R1013</v>
      </c>
      <c r="Q2160" s="38">
        <f>VLOOKUP(A2160,'Hospitalisation Details'!$A$1:$R$2344,18,0)</f>
        <v>20.776104542626008</v>
      </c>
    </row>
    <row r="2161" spans="1:17" x14ac:dyDescent="0.25">
      <c r="A2161" s="27" t="s">
        <v>4320</v>
      </c>
      <c r="B2161" s="27" t="str">
        <f>VLOOKUP(A2161,'Customer Name'!A2160:E4495,4,0)</f>
        <v>Abigail R.</v>
      </c>
      <c r="C2161" s="27">
        <f>VLOOKUP(A2161,Table7[#All],2,0)</f>
        <v>31.46</v>
      </c>
      <c r="D2161" s="27">
        <f>VLOOKUP(A2161,Table7[#All],3,0)</f>
        <v>11.19</v>
      </c>
      <c r="E2161" s="27" t="str">
        <f>VLOOKUP(A2161,Table7[#All],4,0)</f>
        <v>No</v>
      </c>
      <c r="F2161" s="27" t="str">
        <f>VLOOKUP(A2161,Table7[#All],5,0)</f>
        <v>No</v>
      </c>
      <c r="G2161" s="27" t="str">
        <f>VLOOKUP(A2161,Table7[#All],6,0)</f>
        <v>No</v>
      </c>
      <c r="H2161" s="27">
        <f>VLOOKUP(A2161,'Medical Examination'!A2160:M4495,11,0)</f>
        <v>0</v>
      </c>
      <c r="I2161" s="27" t="str">
        <f>VLOOKUP(A2161,'Medical Examination'!A2160:M4495,10,0)</f>
        <v>No</v>
      </c>
      <c r="J2161" s="27" t="str">
        <f>VLOOKUP(A2161,'Medical Examination'!A2160:M4495,12,0)</f>
        <v>Obesity</v>
      </c>
      <c r="K2161" s="27" t="str">
        <f>VLOOKUP(A2161,'Medical Examination'!A2160:M4495,13,0)</f>
        <v>Diabetes</v>
      </c>
      <c r="L2161" s="27" t="str">
        <f>VLOOKUP(A2161,'Hospitalisation Details'!$A$1:$R$2344,17,0)</f>
        <v>29-Oct-2002</v>
      </c>
      <c r="M2161" s="28">
        <f>VLOOKUP(A2161,'Hospitalisation Details'!$A$1:$R$2344,6,0)</f>
        <v>1877.93</v>
      </c>
      <c r="N2161" s="27" t="str">
        <f>VLOOKUP(A2161,'Hospitalisation Details'!$A$1:$R$2344,14,0)</f>
        <v>tier - 3</v>
      </c>
      <c r="O2161" s="27" t="str">
        <f>VLOOKUP(A2161,'Hospitalisation Details'!$A$1:$R$2344,15,0)</f>
        <v>tier - 1</v>
      </c>
      <c r="P2161" s="27" t="str">
        <f>VLOOKUP(A2161,'Hospitalisation Details'!$A$1:$R$2344,16,0)</f>
        <v>R1013</v>
      </c>
      <c r="Q2161" s="38">
        <f>VLOOKUP(A2161,'Hospitalisation Details'!$A$1:$R$2344,18,0)</f>
        <v>20.6090852520224</v>
      </c>
    </row>
    <row r="2162" spans="1:17" x14ac:dyDescent="0.25">
      <c r="A2162" s="27" t="s">
        <v>4322</v>
      </c>
      <c r="B2162" s="27" t="str">
        <f>VLOOKUP(A2162,'Customer Name'!A2161:E4496,4,0)</f>
        <v>Amy L.</v>
      </c>
      <c r="C2162" s="27">
        <f>VLOOKUP(A2162,Table7[#All],2,0)</f>
        <v>29.6</v>
      </c>
      <c r="D2162" s="27">
        <f>VLOOKUP(A2162,Table7[#All],3,0)</f>
        <v>11.03</v>
      </c>
      <c r="E2162" s="27" t="str">
        <f>VLOOKUP(A2162,Table7[#All],4,0)</f>
        <v>No</v>
      </c>
      <c r="F2162" s="27" t="str">
        <f>VLOOKUP(A2162,Table7[#All],5,0)</f>
        <v>No</v>
      </c>
      <c r="G2162" s="27" t="str">
        <f>VLOOKUP(A2162,Table7[#All],6,0)</f>
        <v>No</v>
      </c>
      <c r="H2162" s="27">
        <f>VLOOKUP(A2162,'Medical Examination'!A2161:M4496,11,0)</f>
        <v>0</v>
      </c>
      <c r="I2162" s="27" t="str">
        <f>VLOOKUP(A2162,'Medical Examination'!A2161:M4496,10,0)</f>
        <v>No</v>
      </c>
      <c r="J2162" s="27" t="str">
        <f>VLOOKUP(A2162,'Medical Examination'!A2161:M4496,12,0)</f>
        <v>Overweight</v>
      </c>
      <c r="K2162" s="27" t="str">
        <f>VLOOKUP(A2162,'Medical Examination'!A2161:M4496,13,0)</f>
        <v>Diabetes</v>
      </c>
      <c r="L2162" s="27" t="str">
        <f>VLOOKUP(A2162,'Hospitalisation Details'!$A$1:$R$2344,17,0)</f>
        <v>22-Sep-2002</v>
      </c>
      <c r="M2162" s="28">
        <f>VLOOKUP(A2162,'Hospitalisation Details'!$A$1:$R$2344,6,0)</f>
        <v>1875.34</v>
      </c>
      <c r="N2162" s="27" t="str">
        <f>VLOOKUP(A2162,'Hospitalisation Details'!$A$1:$R$2344,14,0)</f>
        <v>tier - 3</v>
      </c>
      <c r="O2162" s="27" t="str">
        <f>VLOOKUP(A2162,'Hospitalisation Details'!$A$1:$R$2344,15,0)</f>
        <v>tier - 2</v>
      </c>
      <c r="P2162" s="27" t="str">
        <f>VLOOKUP(A2162,'Hospitalisation Details'!$A$1:$R$2344,16,0)</f>
        <v>R1011</v>
      </c>
      <c r="Q2162" s="38">
        <f>VLOOKUP(A2162,'Hospitalisation Details'!$A$1:$R$2344,18,0)</f>
        <v>20.710392034847541</v>
      </c>
    </row>
    <row r="2163" spans="1:17" x14ac:dyDescent="0.25">
      <c r="A2163" s="27" t="s">
        <v>4324</v>
      </c>
      <c r="B2163" s="27" t="str">
        <f>VLOOKUP(A2163,'Customer Name'!A2162:E4497,4,0)</f>
        <v>Amy</v>
      </c>
      <c r="C2163" s="27">
        <f>VLOOKUP(A2163,Table7[#All],2,0)</f>
        <v>22.05</v>
      </c>
      <c r="D2163" s="27">
        <f>VLOOKUP(A2163,Table7[#All],3,0)</f>
        <v>4.43</v>
      </c>
      <c r="E2163" s="27" t="str">
        <f>VLOOKUP(A2163,Table7[#All],4,0)</f>
        <v>yes</v>
      </c>
      <c r="F2163" s="27" t="str">
        <f>VLOOKUP(A2163,Table7[#All],5,0)</f>
        <v>No</v>
      </c>
      <c r="G2163" s="27" t="str">
        <f>VLOOKUP(A2163,Table7[#All],6,0)</f>
        <v>No</v>
      </c>
      <c r="H2163" s="27">
        <f>VLOOKUP(A2163,'Medical Examination'!A2162:M4497,11,0)</f>
        <v>0</v>
      </c>
      <c r="I2163" s="27" t="str">
        <f>VLOOKUP(A2163,'Medical Examination'!A2162:M4497,10,0)</f>
        <v>No</v>
      </c>
      <c r="J2163" s="27" t="str">
        <f>VLOOKUP(A2163,'Medical Examination'!A2162:M4497,12,0)</f>
        <v>Normal Weight</v>
      </c>
      <c r="K2163" s="27" t="str">
        <f>VLOOKUP(A2163,'Medical Examination'!A2162:M4497,13,0)</f>
        <v>Normal</v>
      </c>
      <c r="L2163" s="27" t="str">
        <f>VLOOKUP(A2163,'Hospitalisation Details'!$A$1:$R$2344,17,0)</f>
        <v>2-Jul-1996</v>
      </c>
      <c r="M2163" s="28">
        <f>VLOOKUP(A2163,'Hospitalisation Details'!$A$1:$R$2344,6,0)</f>
        <v>1865.98</v>
      </c>
      <c r="N2163" s="27" t="str">
        <f>VLOOKUP(A2163,'Hospitalisation Details'!$A$1:$R$2344,14,0)</f>
        <v>tier - 3</v>
      </c>
      <c r="O2163" s="27" t="str">
        <f>VLOOKUP(A2163,'Hospitalisation Details'!$A$1:$R$2344,15,0)</f>
        <v>tier - 3</v>
      </c>
      <c r="P2163" s="27" t="str">
        <f>VLOOKUP(A2163,'Hospitalisation Details'!$A$1:$R$2344,16,0)</f>
        <v>R1012</v>
      </c>
      <c r="Q2163" s="38">
        <f>VLOOKUP(A2163,'Hospitalisation Details'!$A$1:$R$2344,18,0)</f>
        <v>26.932238193018481</v>
      </c>
    </row>
    <row r="2164" spans="1:17" x14ac:dyDescent="0.25">
      <c r="A2164" s="27" t="s">
        <v>4326</v>
      </c>
      <c r="B2164" s="27" t="str">
        <f>VLOOKUP(A2164,'Customer Name'!A2163:E4498,4,0)</f>
        <v>.  Grace H</v>
      </c>
      <c r="C2164" s="27">
        <f>VLOOKUP(A2164,Table7[#All],2,0)</f>
        <v>27.06</v>
      </c>
      <c r="D2164" s="27">
        <f>VLOOKUP(A2164,Table7[#All],3,0)</f>
        <v>6.14</v>
      </c>
      <c r="E2164" s="27" t="str">
        <f>VLOOKUP(A2164,Table7[#All],4,0)</f>
        <v>No</v>
      </c>
      <c r="F2164" s="27" t="str">
        <f>VLOOKUP(A2164,Table7[#All],5,0)</f>
        <v>yes</v>
      </c>
      <c r="G2164" s="27" t="str">
        <f>VLOOKUP(A2164,Table7[#All],6,0)</f>
        <v>No</v>
      </c>
      <c r="H2164" s="27">
        <f>VLOOKUP(A2164,'Medical Examination'!A2163:M4498,11,0)</f>
        <v>1</v>
      </c>
      <c r="I2164" s="27" t="str">
        <f>VLOOKUP(A2164,'Medical Examination'!A2163:M4498,10,0)</f>
        <v>No</v>
      </c>
      <c r="J2164" s="27" t="str">
        <f>VLOOKUP(A2164,'Medical Examination'!A2163:M4498,12,0)</f>
        <v>Overweight</v>
      </c>
      <c r="K2164" s="27" t="str">
        <f>VLOOKUP(A2164,'Medical Examination'!A2163:M4498,13,0)</f>
        <v>Prediabetes</v>
      </c>
      <c r="L2164" s="27" t="str">
        <f>VLOOKUP(A2164,'Hospitalisation Details'!$A$1:$R$2344,17,0)</f>
        <v>27-Dec-2004</v>
      </c>
      <c r="M2164" s="28">
        <f>VLOOKUP(A2164,'Hospitalisation Details'!$A$1:$R$2344,6,0)</f>
        <v>1863.45</v>
      </c>
      <c r="N2164" s="27" t="str">
        <f>VLOOKUP(A2164,'Hospitalisation Details'!$A$1:$R$2344,14,0)</f>
        <v>tier - 3</v>
      </c>
      <c r="O2164" s="27" t="str">
        <f>VLOOKUP(A2164,'Hospitalisation Details'!$A$1:$R$2344,15,0)</f>
        <v>tier - 1</v>
      </c>
      <c r="P2164" s="27" t="str">
        <f>VLOOKUP(A2164,'Hospitalisation Details'!$A$1:$R$2344,16,0)</f>
        <v>R1025</v>
      </c>
      <c r="Q2164" s="38">
        <f>VLOOKUP(A2164,'Hospitalisation Details'!$A$1:$R$2344,18,0)</f>
        <v>18.444900752908968</v>
      </c>
    </row>
    <row r="2165" spans="1:17" x14ac:dyDescent="0.25">
      <c r="A2165" s="27" t="s">
        <v>4328</v>
      </c>
      <c r="B2165" s="27" t="str">
        <f>VLOOKUP(A2165,'Customer Name'!A2164:E4499,4,0)</f>
        <v>Caitie J.</v>
      </c>
      <c r="C2165" s="27">
        <f>VLOOKUP(A2165,Table7[#All],2,0)</f>
        <v>20.49</v>
      </c>
      <c r="D2165" s="27">
        <f>VLOOKUP(A2165,Table7[#All],3,0)</f>
        <v>4.87</v>
      </c>
      <c r="E2165" s="27" t="str">
        <f>VLOOKUP(A2165,Table7[#All],4,0)</f>
        <v>No</v>
      </c>
      <c r="F2165" s="27" t="str">
        <f>VLOOKUP(A2165,Table7[#All],5,0)</f>
        <v>No</v>
      </c>
      <c r="G2165" s="27" t="str">
        <f>VLOOKUP(A2165,Table7[#All],6,0)</f>
        <v>No</v>
      </c>
      <c r="H2165" s="27">
        <f>VLOOKUP(A2165,'Medical Examination'!A2164:M4499,11,0)</f>
        <v>0</v>
      </c>
      <c r="I2165" s="27" t="str">
        <f>VLOOKUP(A2165,'Medical Examination'!A2164:M4499,10,0)</f>
        <v>No</v>
      </c>
      <c r="J2165" s="27" t="str">
        <f>VLOOKUP(A2165,'Medical Examination'!A2164:M4499,12,0)</f>
        <v>Normal Weight</v>
      </c>
      <c r="K2165" s="27" t="str">
        <f>VLOOKUP(A2165,'Medical Examination'!A2164:M4499,13,0)</f>
        <v>Normal</v>
      </c>
      <c r="L2165" s="27" t="str">
        <f>VLOOKUP(A2165,'Hospitalisation Details'!$A$1:$R$2344,17,0)</f>
        <v>6-Dec-1994</v>
      </c>
      <c r="M2165" s="28">
        <f>VLOOKUP(A2165,'Hospitalisation Details'!$A$1:$R$2344,6,0)</f>
        <v>1850.55</v>
      </c>
      <c r="N2165" s="27" t="str">
        <f>VLOOKUP(A2165,'Hospitalisation Details'!$A$1:$R$2344,14,0)</f>
        <v>tier - 3</v>
      </c>
      <c r="O2165" s="27" t="str">
        <f>VLOOKUP(A2165,'Hospitalisation Details'!$A$1:$R$2344,15,0)</f>
        <v>tier - 2</v>
      </c>
      <c r="P2165" s="27" t="str">
        <f>VLOOKUP(A2165,'Hospitalisation Details'!$A$1:$R$2344,16,0)</f>
        <v>R1012</v>
      </c>
      <c r="Q2165" s="38">
        <f>VLOOKUP(A2165,'Hospitalisation Details'!$A$1:$R$2344,18,0)</f>
        <v>28.50506525508807</v>
      </c>
    </row>
    <row r="2166" spans="1:17" x14ac:dyDescent="0.25">
      <c r="A2166" s="27" t="s">
        <v>4330</v>
      </c>
      <c r="B2166" s="27" t="str">
        <f>VLOOKUP(A2166,'Customer Name'!A2165:E4500,4,0)</f>
        <v>Benjamin</v>
      </c>
      <c r="C2166" s="27">
        <f>VLOOKUP(A2166,Table7[#All],2,0)</f>
        <v>28.4</v>
      </c>
      <c r="D2166" s="27">
        <f>VLOOKUP(A2166,Table7[#All],3,0)</f>
        <v>4.3</v>
      </c>
      <c r="E2166" s="27" t="str">
        <f>VLOOKUP(A2166,Table7[#All],4,0)</f>
        <v>No</v>
      </c>
      <c r="F2166" s="27" t="str">
        <f>VLOOKUP(A2166,Table7[#All],5,0)</f>
        <v>No</v>
      </c>
      <c r="G2166" s="27" t="str">
        <f>VLOOKUP(A2166,Table7[#All],6,0)</f>
        <v>Yes</v>
      </c>
      <c r="H2166" s="27">
        <f>VLOOKUP(A2166,'Medical Examination'!A2165:M4500,11,0)</f>
        <v>1</v>
      </c>
      <c r="I2166" s="27" t="str">
        <f>VLOOKUP(A2166,'Medical Examination'!A2165:M4500,10,0)</f>
        <v>No</v>
      </c>
      <c r="J2166" s="27" t="str">
        <f>VLOOKUP(A2166,'Medical Examination'!A2165:M4500,12,0)</f>
        <v>Overweight</v>
      </c>
      <c r="K2166" s="27" t="str">
        <f>VLOOKUP(A2166,'Medical Examination'!A2165:M4500,13,0)</f>
        <v>Normal</v>
      </c>
      <c r="L2166" s="27" t="str">
        <f>VLOOKUP(A2166,'Hospitalisation Details'!$A$1:$R$2344,17,0)</f>
        <v>20-Jul-2003</v>
      </c>
      <c r="M2166" s="28">
        <f>VLOOKUP(A2166,'Hospitalisation Details'!$A$1:$R$2344,6,0)</f>
        <v>1842.52</v>
      </c>
      <c r="N2166" s="27" t="str">
        <f>VLOOKUP(A2166,'Hospitalisation Details'!$A$1:$R$2344,14,0)</f>
        <v>tier - 3</v>
      </c>
      <c r="O2166" s="27" t="str">
        <f>VLOOKUP(A2166,'Hospitalisation Details'!$A$1:$R$2344,15,0)</f>
        <v>tier - 2</v>
      </c>
      <c r="P2166" s="27" t="str">
        <f>VLOOKUP(A2166,'Hospitalisation Details'!$A$1:$R$2344,16,0)</f>
        <v>R1011</v>
      </c>
      <c r="Q2166" s="38">
        <f>VLOOKUP(A2166,'Hospitalisation Details'!$A$1:$R$2344,18,0)</f>
        <v>19.885658409387222</v>
      </c>
    </row>
    <row r="2167" spans="1:17" x14ac:dyDescent="0.25">
      <c r="A2167" s="27" t="s">
        <v>4332</v>
      </c>
      <c r="B2167" s="27" t="str">
        <f>VLOOKUP(A2167,'Customer Name'!A2166:E4501,4,0)</f>
        <v>Ian T</v>
      </c>
      <c r="C2167" s="27">
        <f>VLOOKUP(A2167,Table7[#All],2,0)</f>
        <v>41.91</v>
      </c>
      <c r="D2167" s="27">
        <f>VLOOKUP(A2167,Table7[#All],3,0)</f>
        <v>6.19</v>
      </c>
      <c r="E2167" s="27" t="str">
        <f>VLOOKUP(A2167,Table7[#All],4,0)</f>
        <v>No</v>
      </c>
      <c r="F2167" s="27" t="str">
        <f>VLOOKUP(A2167,Table7[#All],5,0)</f>
        <v>No</v>
      </c>
      <c r="G2167" s="27" t="str">
        <f>VLOOKUP(A2167,Table7[#All],6,0)</f>
        <v>No</v>
      </c>
      <c r="H2167" s="27">
        <f>VLOOKUP(A2167,'Medical Examination'!A2166:M4501,11,0)</f>
        <v>0</v>
      </c>
      <c r="I2167" s="27" t="str">
        <f>VLOOKUP(A2167,'Medical Examination'!A2166:M4501,10,0)</f>
        <v>No</v>
      </c>
      <c r="J2167" s="27" t="str">
        <f>VLOOKUP(A2167,'Medical Examination'!A2166:M4501,12,0)</f>
        <v>Obesity</v>
      </c>
      <c r="K2167" s="27" t="str">
        <f>VLOOKUP(A2167,'Medical Examination'!A2166:M4501,13,0)</f>
        <v>Prediabetes</v>
      </c>
      <c r="L2167" s="27" t="str">
        <f>VLOOKUP(A2167,'Hospitalisation Details'!$A$1:$R$2344,17,0)</f>
        <v>12-Dec-1999</v>
      </c>
      <c r="M2167" s="28">
        <f>VLOOKUP(A2167,'Hospitalisation Details'!$A$1:$R$2344,6,0)</f>
        <v>1837.28</v>
      </c>
      <c r="N2167" s="27" t="str">
        <f>VLOOKUP(A2167,'Hospitalisation Details'!$A$1:$R$2344,14,0)</f>
        <v>tier - 3</v>
      </c>
      <c r="O2167" s="27" t="str">
        <f>VLOOKUP(A2167,'Hospitalisation Details'!$A$1:$R$2344,15,0)</f>
        <v>tier - 2</v>
      </c>
      <c r="P2167" s="27" t="str">
        <f>VLOOKUP(A2167,'Hospitalisation Details'!$A$1:$R$2344,16,0)</f>
        <v>R1013</v>
      </c>
      <c r="Q2167" s="38">
        <f>VLOOKUP(A2167,'Hospitalisation Details'!$A$1:$R$2344,18,0)</f>
        <v>23.488664987405542</v>
      </c>
    </row>
    <row r="2168" spans="1:17" x14ac:dyDescent="0.25">
      <c r="A2168" s="27" t="s">
        <v>4334</v>
      </c>
      <c r="B2168" s="27" t="str">
        <f>VLOOKUP(A2168,'Customer Name'!A2167:E4502,4,0)</f>
        <v>Tadese</v>
      </c>
      <c r="C2168" s="27">
        <f>VLOOKUP(A2168,Table7[#All],2,0)</f>
        <v>24.6</v>
      </c>
      <c r="D2168" s="27">
        <f>VLOOKUP(A2168,Table7[#All],3,0)</f>
        <v>6.19</v>
      </c>
      <c r="E2168" s="27" t="str">
        <f>VLOOKUP(A2168,Table7[#All],4,0)</f>
        <v>No</v>
      </c>
      <c r="F2168" s="27" t="str">
        <f>VLOOKUP(A2168,Table7[#All],5,0)</f>
        <v>No</v>
      </c>
      <c r="G2168" s="27" t="str">
        <f>VLOOKUP(A2168,Table7[#All],6,0)</f>
        <v>Yes</v>
      </c>
      <c r="H2168" s="27">
        <f>VLOOKUP(A2168,'Medical Examination'!A2167:M4502,11,0)</f>
        <v>1</v>
      </c>
      <c r="I2168" s="27" t="str">
        <f>VLOOKUP(A2168,'Medical Examination'!A2167:M4502,10,0)</f>
        <v>No</v>
      </c>
      <c r="J2168" s="27" t="str">
        <f>VLOOKUP(A2168,'Medical Examination'!A2167:M4502,12,0)</f>
        <v>Normal Weight</v>
      </c>
      <c r="K2168" s="27" t="str">
        <f>VLOOKUP(A2168,'Medical Examination'!A2167:M4502,13,0)</f>
        <v>Prediabetes</v>
      </c>
      <c r="L2168" s="27" t="str">
        <f>VLOOKUP(A2168,'Hospitalisation Details'!$A$1:$R$2344,17,0)</f>
        <v>4-Aug-2003</v>
      </c>
      <c r="M2168" s="28">
        <f>VLOOKUP(A2168,'Hospitalisation Details'!$A$1:$R$2344,6,0)</f>
        <v>1837.24</v>
      </c>
      <c r="N2168" s="27" t="str">
        <f>VLOOKUP(A2168,'Hospitalisation Details'!$A$1:$R$2344,14,0)</f>
        <v>tier - 3</v>
      </c>
      <c r="O2168" s="27" t="str">
        <f>VLOOKUP(A2168,'Hospitalisation Details'!$A$1:$R$2344,15,0)</f>
        <v>tier - 2</v>
      </c>
      <c r="P2168" s="27" t="str">
        <f>VLOOKUP(A2168,'Hospitalisation Details'!$A$1:$R$2344,16,0)</f>
        <v>R1011</v>
      </c>
      <c r="Q2168" s="38">
        <f>VLOOKUP(A2168,'Hospitalisation Details'!$A$1:$R$2344,18,0)</f>
        <v>19.844589308996088</v>
      </c>
    </row>
    <row r="2169" spans="1:17" x14ac:dyDescent="0.25">
      <c r="A2169" s="27" t="s">
        <v>4336</v>
      </c>
      <c r="B2169" s="27" t="str">
        <f>VLOOKUP(A2169,'Customer Name'!A2168:E4503,4,0)</f>
        <v>Jonathan</v>
      </c>
      <c r="C2169" s="27">
        <f>VLOOKUP(A2169,Table7[#All],2,0)</f>
        <v>20.9</v>
      </c>
      <c r="D2169" s="27">
        <f>VLOOKUP(A2169,Table7[#All],3,0)</f>
        <v>5.12</v>
      </c>
      <c r="E2169" s="27" t="str">
        <f>VLOOKUP(A2169,Table7[#All],4,0)</f>
        <v>No</v>
      </c>
      <c r="F2169" s="27" t="str">
        <f>VLOOKUP(A2169,Table7[#All],5,0)</f>
        <v>No</v>
      </c>
      <c r="G2169" s="27" t="str">
        <f>VLOOKUP(A2169,Table7[#All],6,0)</f>
        <v>Yes</v>
      </c>
      <c r="H2169" s="27">
        <f>VLOOKUP(A2169,'Medical Examination'!A2168:M4503,11,0)</f>
        <v>1</v>
      </c>
      <c r="I2169" s="27" t="str">
        <f>VLOOKUP(A2169,'Medical Examination'!A2168:M4503,10,0)</f>
        <v>No</v>
      </c>
      <c r="J2169" s="27" t="str">
        <f>VLOOKUP(A2169,'Medical Examination'!A2168:M4503,12,0)</f>
        <v>Normal Weight</v>
      </c>
      <c r="K2169" s="27" t="str">
        <f>VLOOKUP(A2169,'Medical Examination'!A2168:M4503,13,0)</f>
        <v>Normal</v>
      </c>
      <c r="L2169" s="27" t="str">
        <f>VLOOKUP(A2169,'Hospitalisation Details'!$A$1:$R$2344,17,0)</f>
        <v>11-Aug-2003</v>
      </c>
      <c r="M2169" s="28">
        <f>VLOOKUP(A2169,'Hospitalisation Details'!$A$1:$R$2344,6,0)</f>
        <v>1832.09</v>
      </c>
      <c r="N2169" s="27" t="str">
        <f>VLOOKUP(A2169,'Hospitalisation Details'!$A$1:$R$2344,14,0)</f>
        <v>tier - 3</v>
      </c>
      <c r="O2169" s="27" t="str">
        <f>VLOOKUP(A2169,'Hospitalisation Details'!$A$1:$R$2344,15,0)</f>
        <v>tier - 3</v>
      </c>
      <c r="P2169" s="27" t="str">
        <f>VLOOKUP(A2169,'Hospitalisation Details'!$A$1:$R$2344,16,0)</f>
        <v>R1011</v>
      </c>
      <c r="Q2169" s="38">
        <f>VLOOKUP(A2169,'Hospitalisation Details'!$A$1:$R$2344,18,0)</f>
        <v>19.825423728813558</v>
      </c>
    </row>
    <row r="2170" spans="1:17" x14ac:dyDescent="0.25">
      <c r="A2170" s="27" t="s">
        <v>4338</v>
      </c>
      <c r="B2170" s="27" t="str">
        <f>VLOOKUP(A2170,'Customer Name'!A2169:E4504,4,0)</f>
        <v>Dathan</v>
      </c>
      <c r="C2170" s="27">
        <f>VLOOKUP(A2170,Table7[#All],2,0)</f>
        <v>34.4</v>
      </c>
      <c r="D2170" s="27">
        <f>VLOOKUP(A2170,Table7[#All],3,0)</f>
        <v>4.04</v>
      </c>
      <c r="E2170" s="27" t="str">
        <f>VLOOKUP(A2170,Table7[#All],4,0)</f>
        <v>No</v>
      </c>
      <c r="F2170" s="27" t="str">
        <f>VLOOKUP(A2170,Table7[#All],5,0)</f>
        <v>No</v>
      </c>
      <c r="G2170" s="27" t="str">
        <f>VLOOKUP(A2170,Table7[#All],6,0)</f>
        <v>No</v>
      </c>
      <c r="H2170" s="27">
        <f>VLOOKUP(A2170,'Medical Examination'!A2169:M4504,11,0)</f>
        <v>0</v>
      </c>
      <c r="I2170" s="27" t="str">
        <f>VLOOKUP(A2170,'Medical Examination'!A2169:M4504,10,0)</f>
        <v>No</v>
      </c>
      <c r="J2170" s="27" t="str">
        <f>VLOOKUP(A2170,'Medical Examination'!A2169:M4504,12,0)</f>
        <v>Obesity</v>
      </c>
      <c r="K2170" s="27" t="str">
        <f>VLOOKUP(A2170,'Medical Examination'!A2169:M4504,13,0)</f>
        <v>Normal</v>
      </c>
      <c r="L2170" s="27" t="str">
        <f>VLOOKUP(A2170,'Hospitalisation Details'!$A$1:$R$2344,17,0)</f>
        <v>1-Oct-1999</v>
      </c>
      <c r="M2170" s="28">
        <f>VLOOKUP(A2170,'Hospitalisation Details'!$A$1:$R$2344,6,0)</f>
        <v>1826.84</v>
      </c>
      <c r="N2170" s="27" t="str">
        <f>VLOOKUP(A2170,'Hospitalisation Details'!$A$1:$R$2344,14,0)</f>
        <v>tier - 3</v>
      </c>
      <c r="O2170" s="27" t="str">
        <f>VLOOKUP(A2170,'Hospitalisation Details'!$A$1:$R$2344,15,0)</f>
        <v>tier - 2</v>
      </c>
      <c r="P2170" s="27" t="str">
        <f>VLOOKUP(A2170,'Hospitalisation Details'!$A$1:$R$2344,16,0)</f>
        <v>R1011</v>
      </c>
      <c r="Q2170" s="38">
        <f>VLOOKUP(A2170,'Hospitalisation Details'!$A$1:$R$2344,18,0)</f>
        <v>23.68579564122221</v>
      </c>
    </row>
    <row r="2171" spans="1:17" x14ac:dyDescent="0.25">
      <c r="A2171" s="27" t="s">
        <v>4340</v>
      </c>
      <c r="B2171" s="27" t="str">
        <f>VLOOKUP(A2171,'Customer Name'!A2170:E4505,4,0)</f>
        <v>Eric</v>
      </c>
      <c r="C2171" s="27">
        <f>VLOOKUP(A2171,Table7[#All],2,0)</f>
        <v>32.56</v>
      </c>
      <c r="D2171" s="27">
        <f>VLOOKUP(A2171,Table7[#All],3,0)</f>
        <v>5.36</v>
      </c>
      <c r="E2171" s="27" t="str">
        <f>VLOOKUP(A2171,Table7[#All],4,0)</f>
        <v>No</v>
      </c>
      <c r="F2171" s="27" t="str">
        <f>VLOOKUP(A2171,Table7[#All],5,0)</f>
        <v>No</v>
      </c>
      <c r="G2171" s="27" t="str">
        <f>VLOOKUP(A2171,Table7[#All],6,0)</f>
        <v>No</v>
      </c>
      <c r="H2171" s="27">
        <f>VLOOKUP(A2171,'Medical Examination'!A2170:M4505,11,0)</f>
        <v>0</v>
      </c>
      <c r="I2171" s="27" t="str">
        <f>VLOOKUP(A2171,'Medical Examination'!A2170:M4505,10,0)</f>
        <v>No</v>
      </c>
      <c r="J2171" s="27" t="str">
        <f>VLOOKUP(A2171,'Medical Examination'!A2170:M4505,12,0)</f>
        <v>Obesity</v>
      </c>
      <c r="K2171" s="27" t="str">
        <f>VLOOKUP(A2171,'Medical Examination'!A2170:M4505,13,0)</f>
        <v>Normal</v>
      </c>
      <c r="L2171" s="27" t="str">
        <f>VLOOKUP(A2171,'Hospitalisation Details'!$A$1:$R$2344,17,0)</f>
        <v>17-Nov-1999</v>
      </c>
      <c r="M2171" s="28">
        <f>VLOOKUP(A2171,'Hospitalisation Details'!$A$1:$R$2344,6,0)</f>
        <v>1824.29</v>
      </c>
      <c r="N2171" s="27" t="str">
        <f>VLOOKUP(A2171,'Hospitalisation Details'!$A$1:$R$2344,14,0)</f>
        <v>tier - 3</v>
      </c>
      <c r="O2171" s="27" t="str">
        <f>VLOOKUP(A2171,'Hospitalisation Details'!$A$1:$R$2344,15,0)</f>
        <v>tier - 3</v>
      </c>
      <c r="P2171" s="27" t="str">
        <f>VLOOKUP(A2171,'Hospitalisation Details'!$A$1:$R$2344,16,0)</f>
        <v>R1013</v>
      </c>
      <c r="Q2171" s="38">
        <f>VLOOKUP(A2171,'Hospitalisation Details'!$A$1:$R$2344,18,0)</f>
        <v>23.557113131091885</v>
      </c>
    </row>
    <row r="2172" spans="1:17" x14ac:dyDescent="0.25">
      <c r="A2172" s="27" t="s">
        <v>4342</v>
      </c>
      <c r="B2172" s="27" t="str">
        <f>VLOOKUP(A2172,'Customer Name'!A2171:E4506,4,0)</f>
        <v>Allison M</v>
      </c>
      <c r="C2172" s="27">
        <f>VLOOKUP(A2172,Table7[#All],2,0)</f>
        <v>27.98</v>
      </c>
      <c r="D2172" s="27">
        <f>VLOOKUP(A2172,Table7[#All],3,0)</f>
        <v>4.38</v>
      </c>
      <c r="E2172" s="27" t="str">
        <f>VLOOKUP(A2172,Table7[#All],4,0)</f>
        <v>No</v>
      </c>
      <c r="F2172" s="27" t="str">
        <f>VLOOKUP(A2172,Table7[#All],5,0)</f>
        <v>yes</v>
      </c>
      <c r="G2172" s="27" t="str">
        <f>VLOOKUP(A2172,Table7[#All],6,0)</f>
        <v>No</v>
      </c>
      <c r="H2172" s="27">
        <f>VLOOKUP(A2172,'Medical Examination'!A2171:M4506,11,0)</f>
        <v>1</v>
      </c>
      <c r="I2172" s="27" t="str">
        <f>VLOOKUP(A2172,'Medical Examination'!A2171:M4506,10,0)</f>
        <v>No</v>
      </c>
      <c r="J2172" s="27" t="str">
        <f>VLOOKUP(A2172,'Medical Examination'!A2171:M4506,12,0)</f>
        <v>Overweight</v>
      </c>
      <c r="K2172" s="27" t="str">
        <f>VLOOKUP(A2172,'Medical Examination'!A2171:M4506,13,0)</f>
        <v>Normal</v>
      </c>
      <c r="L2172" s="27" t="str">
        <f>VLOOKUP(A2172,'Hospitalisation Details'!$A$1:$R$2344,17,0)</f>
        <v>19-Aug-2004</v>
      </c>
      <c r="M2172" s="28">
        <f>VLOOKUP(A2172,'Hospitalisation Details'!$A$1:$R$2344,6,0)</f>
        <v>1822.54</v>
      </c>
      <c r="N2172" s="27" t="str">
        <f>VLOOKUP(A2172,'Hospitalisation Details'!$A$1:$R$2344,14,0)</f>
        <v>tier - 3</v>
      </c>
      <c r="O2172" s="27" t="str">
        <f>VLOOKUP(A2172,'Hospitalisation Details'!$A$1:$R$2344,15,0)</f>
        <v>tier - 1</v>
      </c>
      <c r="P2172" s="27" t="str">
        <f>VLOOKUP(A2172,'Hospitalisation Details'!$A$1:$R$2344,16,0)</f>
        <v>R1012</v>
      </c>
      <c r="Q2172" s="38">
        <f>VLOOKUP(A2172,'Hospitalisation Details'!$A$1:$R$2344,18,0)</f>
        <v>18.800821355236138</v>
      </c>
    </row>
    <row r="2173" spans="1:17" x14ac:dyDescent="0.25">
      <c r="A2173" s="27" t="s">
        <v>4344</v>
      </c>
      <c r="B2173" s="27" t="str">
        <f>VLOOKUP(A2173,'Customer Name'!A2172:E4507,4,0)</f>
        <v>Paul</v>
      </c>
      <c r="C2173" s="27">
        <f>VLOOKUP(A2173,Table7[#All],2,0)</f>
        <v>26.51</v>
      </c>
      <c r="D2173" s="27">
        <f>VLOOKUP(A2173,Table7[#All],3,0)</f>
        <v>4.58</v>
      </c>
      <c r="E2173" s="27" t="str">
        <f>VLOOKUP(A2173,Table7[#All],4,0)</f>
        <v>No</v>
      </c>
      <c r="F2173" s="27" t="str">
        <f>VLOOKUP(A2173,Table7[#All],5,0)</f>
        <v>No</v>
      </c>
      <c r="G2173" s="27" t="str">
        <f>VLOOKUP(A2173,Table7[#All],6,0)</f>
        <v>No</v>
      </c>
      <c r="H2173" s="27">
        <f>VLOOKUP(A2173,'Medical Examination'!A2172:M4507,11,0)</f>
        <v>0</v>
      </c>
      <c r="I2173" s="27" t="str">
        <f>VLOOKUP(A2173,'Medical Examination'!A2172:M4507,10,0)</f>
        <v>No</v>
      </c>
      <c r="J2173" s="27" t="str">
        <f>VLOOKUP(A2173,'Medical Examination'!A2172:M4507,12,0)</f>
        <v>Overweight</v>
      </c>
      <c r="K2173" s="27" t="str">
        <f>VLOOKUP(A2173,'Medical Examination'!A2172:M4507,13,0)</f>
        <v>Normal</v>
      </c>
      <c r="L2173" s="27" t="str">
        <f>VLOOKUP(A2173,'Hospitalisation Details'!$A$1:$R$2344,17,0)</f>
        <v>25-Sep-1999</v>
      </c>
      <c r="M2173" s="28">
        <f>VLOOKUP(A2173,'Hospitalisation Details'!$A$1:$R$2344,6,0)</f>
        <v>1815.88</v>
      </c>
      <c r="N2173" s="27" t="str">
        <f>VLOOKUP(A2173,'Hospitalisation Details'!$A$1:$R$2344,14,0)</f>
        <v>tier - 3</v>
      </c>
      <c r="O2173" s="27" t="str">
        <f>VLOOKUP(A2173,'Hospitalisation Details'!$A$1:$R$2344,15,0)</f>
        <v>tier - 3</v>
      </c>
      <c r="P2173" s="27" t="str">
        <f>VLOOKUP(A2173,'Hospitalisation Details'!$A$1:$R$2344,16,0)</f>
        <v>R1013</v>
      </c>
      <c r="Q2173" s="38">
        <f>VLOOKUP(A2173,'Hospitalisation Details'!$A$1:$R$2344,18,0)</f>
        <v>23.702223195706932</v>
      </c>
    </row>
    <row r="2174" spans="1:17" x14ac:dyDescent="0.25">
      <c r="A2174" s="27" t="s">
        <v>4346</v>
      </c>
      <c r="B2174" s="27" t="str">
        <f>VLOOKUP(A2174,'Customer Name'!A2173:E4508,4,0)</f>
        <v>Aaron R</v>
      </c>
      <c r="C2174" s="27">
        <f>VLOOKUP(A2174,Table7[#All],2,0)</f>
        <v>29.734999999999999</v>
      </c>
      <c r="D2174" s="27">
        <f>VLOOKUP(A2174,Table7[#All],3,0)</f>
        <v>11.92</v>
      </c>
      <c r="E2174" s="27" t="str">
        <f>VLOOKUP(A2174,Table7[#All],4,0)</f>
        <v>No</v>
      </c>
      <c r="F2174" s="27" t="str">
        <f>VLOOKUP(A2174,Table7[#All],5,0)</f>
        <v>No</v>
      </c>
      <c r="G2174" s="27" t="str">
        <f>VLOOKUP(A2174,Table7[#All],6,0)</f>
        <v>No</v>
      </c>
      <c r="H2174" s="27">
        <f>VLOOKUP(A2174,'Medical Examination'!A2173:M4508,11,0)</f>
        <v>0</v>
      </c>
      <c r="I2174" s="27" t="str">
        <f>VLOOKUP(A2174,'Medical Examination'!A2173:M4508,10,0)</f>
        <v>No</v>
      </c>
      <c r="J2174" s="27" t="str">
        <f>VLOOKUP(A2174,'Medical Examination'!A2173:M4508,12,0)</f>
        <v>Overweight</v>
      </c>
      <c r="K2174" s="27" t="str">
        <f>VLOOKUP(A2174,'Medical Examination'!A2173:M4508,13,0)</f>
        <v>Diabetes</v>
      </c>
      <c r="L2174" s="27" t="str">
        <f>VLOOKUP(A2174,'Hospitalisation Details'!$A$1:$R$2344,17,0)</f>
        <v>13-Dec-2002</v>
      </c>
      <c r="M2174" s="28">
        <f>VLOOKUP(A2174,'Hospitalisation Details'!$A$1:$R$2344,6,0)</f>
        <v>1769.53</v>
      </c>
      <c r="N2174" s="27" t="str">
        <f>VLOOKUP(A2174,'Hospitalisation Details'!$A$1:$R$2344,14,0)</f>
        <v>tier - 3</v>
      </c>
      <c r="O2174" s="27" t="str">
        <f>VLOOKUP(A2174,'Hospitalisation Details'!$A$1:$R$2344,15,0)</f>
        <v>tier - 3</v>
      </c>
      <c r="P2174" s="27" t="str">
        <f>VLOOKUP(A2174,'Hospitalisation Details'!$A$1:$R$2344,16,0)</f>
        <v>R1012</v>
      </c>
      <c r="Q2174" s="38">
        <f>VLOOKUP(A2174,'Hospitalisation Details'!$A$1:$R$2344,18,0)</f>
        <v>20.48587429993777</v>
      </c>
    </row>
    <row r="2175" spans="1:17" x14ac:dyDescent="0.25">
      <c r="A2175" s="27" t="s">
        <v>4348</v>
      </c>
      <c r="B2175" s="27" t="str">
        <f>VLOOKUP(A2175,'Customer Name'!A2174:E4509,4,0)</f>
        <v>Caitlin H.</v>
      </c>
      <c r="C2175" s="27">
        <f>VLOOKUP(A2175,Table7[#All],2,0)</f>
        <v>40.5</v>
      </c>
      <c r="D2175" s="27">
        <f>VLOOKUP(A2175,Table7[#All],3,0)</f>
        <v>5.4</v>
      </c>
      <c r="E2175" s="27" t="str">
        <f>VLOOKUP(A2175,Table7[#All],4,0)</f>
        <v>No</v>
      </c>
      <c r="F2175" s="27" t="str">
        <f>VLOOKUP(A2175,Table7[#All],5,0)</f>
        <v>No</v>
      </c>
      <c r="G2175" s="27" t="str">
        <f>VLOOKUP(A2175,Table7[#All],6,0)</f>
        <v>Yes</v>
      </c>
      <c r="H2175" s="27">
        <f>VLOOKUP(A2175,'Medical Examination'!A2174:M4509,11,0)</f>
        <v>1</v>
      </c>
      <c r="I2175" s="27" t="str">
        <f>VLOOKUP(A2175,'Medical Examination'!A2174:M4509,10,0)</f>
        <v>No</v>
      </c>
      <c r="J2175" s="27" t="str">
        <f>VLOOKUP(A2175,'Medical Examination'!A2174:M4509,12,0)</f>
        <v>Obesity</v>
      </c>
      <c r="K2175" s="27" t="str">
        <f>VLOOKUP(A2175,'Medical Examination'!A2174:M4509,13,0)</f>
        <v>Normal</v>
      </c>
      <c r="L2175" s="27" t="str">
        <f>VLOOKUP(A2175,'Hospitalisation Details'!$A$1:$R$2344,17,0)</f>
        <v>19-Nov-2003</v>
      </c>
      <c r="M2175" s="28">
        <f>VLOOKUP(A2175,'Hospitalisation Details'!$A$1:$R$2344,6,0)</f>
        <v>1759.34</v>
      </c>
      <c r="N2175" s="27" t="str">
        <f>VLOOKUP(A2175,'Hospitalisation Details'!$A$1:$R$2344,14,0)</f>
        <v>tier - 3</v>
      </c>
      <c r="O2175" s="27" t="str">
        <f>VLOOKUP(A2175,'Hospitalisation Details'!$A$1:$R$2344,15,0)</f>
        <v>tier - 1</v>
      </c>
      <c r="P2175" s="27" t="str">
        <f>VLOOKUP(A2175,'Hospitalisation Details'!$A$1:$R$2344,16,0)</f>
        <v>R1011</v>
      </c>
      <c r="Q2175" s="38">
        <f>VLOOKUP(A2175,'Hospitalisation Details'!$A$1:$R$2344,18,0)</f>
        <v>19.551629726205999</v>
      </c>
    </row>
    <row r="2176" spans="1:17" x14ac:dyDescent="0.25">
      <c r="A2176" s="27" t="s">
        <v>4350</v>
      </c>
      <c r="B2176" s="27" t="str">
        <f>VLOOKUP(A2176,'Customer Name'!A2175:E4510,4,0)</f>
        <v>Harald E.</v>
      </c>
      <c r="C2176" s="27">
        <f>VLOOKUP(A2176,Table7[#All],2,0)</f>
        <v>25.64</v>
      </c>
      <c r="D2176" s="27">
        <f>VLOOKUP(A2176,Table7[#All],3,0)</f>
        <v>4.76</v>
      </c>
      <c r="E2176" s="27" t="str">
        <f>VLOOKUP(A2176,Table7[#All],4,0)</f>
        <v>No</v>
      </c>
      <c r="F2176" s="27" t="str">
        <f>VLOOKUP(A2176,Table7[#All],5,0)</f>
        <v>No</v>
      </c>
      <c r="G2176" s="27" t="str">
        <f>VLOOKUP(A2176,Table7[#All],6,0)</f>
        <v>No</v>
      </c>
      <c r="H2176" s="27">
        <f>VLOOKUP(A2176,'Medical Examination'!A2175:M4510,11,0)</f>
        <v>1</v>
      </c>
      <c r="I2176" s="27" t="str">
        <f>VLOOKUP(A2176,'Medical Examination'!A2175:M4510,10,0)</f>
        <v>No</v>
      </c>
      <c r="J2176" s="27" t="str">
        <f>VLOOKUP(A2176,'Medical Examination'!A2175:M4510,12,0)</f>
        <v>Overweight</v>
      </c>
      <c r="K2176" s="27" t="str">
        <f>VLOOKUP(A2176,'Medical Examination'!A2175:M4510,13,0)</f>
        <v>Normal</v>
      </c>
      <c r="L2176" s="27" t="str">
        <f>VLOOKUP(A2176,'Hospitalisation Details'!$A$1:$R$2344,17,0)</f>
        <v>7-Oct-1998</v>
      </c>
      <c r="M2176" s="28">
        <f>VLOOKUP(A2176,'Hospitalisation Details'!$A$1:$R$2344,6,0)</f>
        <v>1756.6</v>
      </c>
      <c r="N2176" s="27" t="str">
        <f>VLOOKUP(A2176,'Hospitalisation Details'!$A$1:$R$2344,14,0)</f>
        <v>tier - 3</v>
      </c>
      <c r="O2176" s="27" t="str">
        <f>VLOOKUP(A2176,'Hospitalisation Details'!$A$1:$R$2344,15,0)</f>
        <v>tier - 3</v>
      </c>
      <c r="P2176" s="27" t="str">
        <f>VLOOKUP(A2176,'Hospitalisation Details'!$A$1:$R$2344,16,0)</f>
        <v>R1013</v>
      </c>
      <c r="Q2176" s="38">
        <f>VLOOKUP(A2176,'Hospitalisation Details'!$A$1:$R$2344,18,0)</f>
        <v>24.66933445661331</v>
      </c>
    </row>
    <row r="2177" spans="1:17" x14ac:dyDescent="0.25">
      <c r="A2177" s="27" t="s">
        <v>4352</v>
      </c>
      <c r="B2177" s="27" t="str">
        <f>VLOOKUP(A2177,'Customer Name'!A2176:E4511,4,0)</f>
        <v>Siobhan A.</v>
      </c>
      <c r="C2177" s="27">
        <f>VLOOKUP(A2177,Table7[#All],2,0)</f>
        <v>32.9</v>
      </c>
      <c r="D2177" s="27">
        <f>VLOOKUP(A2177,Table7[#All],3,0)</f>
        <v>4.78</v>
      </c>
      <c r="E2177" s="27" t="str">
        <f>VLOOKUP(A2177,Table7[#All],4,0)</f>
        <v>No</v>
      </c>
      <c r="F2177" s="27" t="str">
        <f>VLOOKUP(A2177,Table7[#All],5,0)</f>
        <v>No</v>
      </c>
      <c r="G2177" s="27" t="str">
        <f>VLOOKUP(A2177,Table7[#All],6,0)</f>
        <v>Yes</v>
      </c>
      <c r="H2177" s="27">
        <f>VLOOKUP(A2177,'Medical Examination'!A2176:M4511,11,0)</f>
        <v>1</v>
      </c>
      <c r="I2177" s="27" t="str">
        <f>VLOOKUP(A2177,'Medical Examination'!A2176:M4511,10,0)</f>
        <v>No</v>
      </c>
      <c r="J2177" s="27" t="str">
        <f>VLOOKUP(A2177,'Medical Examination'!A2176:M4511,12,0)</f>
        <v>Obesity</v>
      </c>
      <c r="K2177" s="27" t="str">
        <f>VLOOKUP(A2177,'Medical Examination'!A2176:M4511,13,0)</f>
        <v>Normal</v>
      </c>
      <c r="L2177" s="27" t="str">
        <f>VLOOKUP(A2177,'Hospitalisation Details'!$A$1:$R$2344,17,0)</f>
        <v>26-Sep-2003</v>
      </c>
      <c r="M2177" s="28">
        <f>VLOOKUP(A2177,'Hospitalisation Details'!$A$1:$R$2344,6,0)</f>
        <v>1748.77</v>
      </c>
      <c r="N2177" s="27" t="str">
        <f>VLOOKUP(A2177,'Hospitalisation Details'!$A$1:$R$2344,14,0)</f>
        <v>tier - 3</v>
      </c>
      <c r="O2177" s="27" t="str">
        <f>VLOOKUP(A2177,'Hospitalisation Details'!$A$1:$R$2344,15,0)</f>
        <v>tier - 1</v>
      </c>
      <c r="P2177" s="27" t="str">
        <f>VLOOKUP(A2177,'Hospitalisation Details'!$A$1:$R$2344,16,0)</f>
        <v>R1011</v>
      </c>
      <c r="Q2177" s="38">
        <f>VLOOKUP(A2177,'Hospitalisation Details'!$A$1:$R$2344,18,0)</f>
        <v>19.69947848761408</v>
      </c>
    </row>
    <row r="2178" spans="1:17" x14ac:dyDescent="0.25">
      <c r="A2178" s="27" t="s">
        <v>4354</v>
      </c>
      <c r="B2178" s="27" t="str">
        <f>VLOOKUP(A2178,'Customer Name'!A2177:E4512,4,0)</f>
        <v>Andrea J.</v>
      </c>
      <c r="C2178" s="27">
        <f>VLOOKUP(A2178,Table7[#All],2,0)</f>
        <v>29.8</v>
      </c>
      <c r="D2178" s="27">
        <f>VLOOKUP(A2178,Table7[#All],3,0)</f>
        <v>4.26</v>
      </c>
      <c r="E2178" s="27" t="str">
        <f>VLOOKUP(A2178,Table7[#All],4,0)</f>
        <v>No</v>
      </c>
      <c r="F2178" s="27" t="str">
        <f>VLOOKUP(A2178,Table7[#All],5,0)</f>
        <v>No</v>
      </c>
      <c r="G2178" s="27" t="str">
        <f>VLOOKUP(A2178,Table7[#All],6,0)</f>
        <v>Yes</v>
      </c>
      <c r="H2178" s="27">
        <f>VLOOKUP(A2178,'Medical Examination'!A2177:M4512,11,0)</f>
        <v>1</v>
      </c>
      <c r="I2178" s="27" t="str">
        <f>VLOOKUP(A2178,'Medical Examination'!A2177:M4512,10,0)</f>
        <v>No</v>
      </c>
      <c r="J2178" s="27" t="str">
        <f>VLOOKUP(A2178,'Medical Examination'!A2177:M4512,12,0)</f>
        <v>Overweight</v>
      </c>
      <c r="K2178" s="27" t="str">
        <f>VLOOKUP(A2178,'Medical Examination'!A2177:M4512,13,0)</f>
        <v>Normal</v>
      </c>
      <c r="L2178" s="27" t="str">
        <f>VLOOKUP(A2178,'Hospitalisation Details'!$A$1:$R$2344,17,0)</f>
        <v>28-Jul-2003</v>
      </c>
      <c r="M2178" s="28">
        <f>VLOOKUP(A2178,'Hospitalisation Details'!$A$1:$R$2344,6,0)</f>
        <v>1744.47</v>
      </c>
      <c r="N2178" s="27" t="str">
        <f>VLOOKUP(A2178,'Hospitalisation Details'!$A$1:$R$2344,14,0)</f>
        <v>tier - 3</v>
      </c>
      <c r="O2178" s="27" t="str">
        <f>VLOOKUP(A2178,'Hospitalisation Details'!$A$1:$R$2344,15,0)</f>
        <v>tier - 1</v>
      </c>
      <c r="P2178" s="27" t="str">
        <f>VLOOKUP(A2178,'Hospitalisation Details'!$A$1:$R$2344,16,0)</f>
        <v>R1011</v>
      </c>
      <c r="Q2178" s="38">
        <f>VLOOKUP(A2178,'Hospitalisation Details'!$A$1:$R$2344,18,0)</f>
        <v>19.863754889178619</v>
      </c>
    </row>
    <row r="2179" spans="1:17" x14ac:dyDescent="0.25">
      <c r="A2179" s="27" t="s">
        <v>4356</v>
      </c>
      <c r="B2179" s="27" t="str">
        <f>VLOOKUP(A2179,'Customer Name'!A2178:E4513,4,0)</f>
        <v>Marie</v>
      </c>
      <c r="C2179" s="27">
        <f>VLOOKUP(A2179,Table7[#All],2,0)</f>
        <v>28.9</v>
      </c>
      <c r="D2179" s="27">
        <f>VLOOKUP(A2179,Table7[#All],3,0)</f>
        <v>5.85</v>
      </c>
      <c r="E2179" s="27" t="str">
        <f>VLOOKUP(A2179,Table7[#All],4,0)</f>
        <v>No</v>
      </c>
      <c r="F2179" s="27" t="str">
        <f>VLOOKUP(A2179,Table7[#All],5,0)</f>
        <v>No</v>
      </c>
      <c r="G2179" s="27" t="str">
        <f>VLOOKUP(A2179,Table7[#All],6,0)</f>
        <v>Yes</v>
      </c>
      <c r="H2179" s="27">
        <f>VLOOKUP(A2179,'Medical Examination'!A2178:M4513,11,0)</f>
        <v>1</v>
      </c>
      <c r="I2179" s="27" t="str">
        <f>VLOOKUP(A2179,'Medical Examination'!A2178:M4513,10,0)</f>
        <v>No</v>
      </c>
      <c r="J2179" s="27" t="str">
        <f>VLOOKUP(A2179,'Medical Examination'!A2178:M4513,12,0)</f>
        <v>Overweight</v>
      </c>
      <c r="K2179" s="27" t="str">
        <f>VLOOKUP(A2179,'Medical Examination'!A2178:M4513,13,0)</f>
        <v>Prediabetes</v>
      </c>
      <c r="L2179" s="27" t="str">
        <f>VLOOKUP(A2179,'Hospitalisation Details'!$A$1:$R$2344,17,0)</f>
        <v>25-Jul-2003</v>
      </c>
      <c r="M2179" s="28">
        <f>VLOOKUP(A2179,'Hospitalisation Details'!$A$1:$R$2344,6,0)</f>
        <v>1743.21</v>
      </c>
      <c r="N2179" s="27" t="str">
        <f>VLOOKUP(A2179,'Hospitalisation Details'!$A$1:$R$2344,14,0)</f>
        <v>tier - 3</v>
      </c>
      <c r="O2179" s="27" t="str">
        <f>VLOOKUP(A2179,'Hospitalisation Details'!$A$1:$R$2344,15,0)</f>
        <v>tier - 1</v>
      </c>
      <c r="P2179" s="27" t="str">
        <f>VLOOKUP(A2179,'Hospitalisation Details'!$A$1:$R$2344,16,0)</f>
        <v>R1011</v>
      </c>
      <c r="Q2179" s="38">
        <f>VLOOKUP(A2179,'Hospitalisation Details'!$A$1:$R$2344,18,0)</f>
        <v>19.871968709256844</v>
      </c>
    </row>
    <row r="2180" spans="1:17" x14ac:dyDescent="0.25">
      <c r="A2180" s="27" t="s">
        <v>4358</v>
      </c>
      <c r="B2180" s="27" t="str">
        <f>VLOOKUP(A2180,'Customer Name'!A2179:E4514,4,0)</f>
        <v>Rachel A.</v>
      </c>
      <c r="C2180" s="27">
        <f>VLOOKUP(A2180,Table7[#All],2,0)</f>
        <v>24.7</v>
      </c>
      <c r="D2180" s="27">
        <f>VLOOKUP(A2180,Table7[#All],3,0)</f>
        <v>5.32</v>
      </c>
      <c r="E2180" s="27" t="str">
        <f>VLOOKUP(A2180,Table7[#All],4,0)</f>
        <v>No</v>
      </c>
      <c r="F2180" s="27" t="str">
        <f>VLOOKUP(A2180,Table7[#All],5,0)</f>
        <v>No</v>
      </c>
      <c r="G2180" s="27" t="str">
        <f>VLOOKUP(A2180,Table7[#All],6,0)</f>
        <v>Yes</v>
      </c>
      <c r="H2180" s="27">
        <f>VLOOKUP(A2180,'Medical Examination'!A2179:M4514,11,0)</f>
        <v>1</v>
      </c>
      <c r="I2180" s="27" t="str">
        <f>VLOOKUP(A2180,'Medical Examination'!A2179:M4514,10,0)</f>
        <v>No</v>
      </c>
      <c r="J2180" s="27" t="str">
        <f>VLOOKUP(A2180,'Medical Examination'!A2179:M4514,12,0)</f>
        <v>Normal Weight</v>
      </c>
      <c r="K2180" s="27" t="str">
        <f>VLOOKUP(A2180,'Medical Examination'!A2179:M4514,13,0)</f>
        <v>Normal</v>
      </c>
      <c r="L2180" s="27" t="str">
        <f>VLOOKUP(A2180,'Hospitalisation Details'!$A$1:$R$2344,17,0)</f>
        <v>14-Nov-2003</v>
      </c>
      <c r="M2180" s="28">
        <f>VLOOKUP(A2180,'Hospitalisation Details'!$A$1:$R$2344,6,0)</f>
        <v>1737.38</v>
      </c>
      <c r="N2180" s="27" t="str">
        <f>VLOOKUP(A2180,'Hospitalisation Details'!$A$1:$R$2344,14,0)</f>
        <v>tier - 3</v>
      </c>
      <c r="O2180" s="27" t="str">
        <f>VLOOKUP(A2180,'Hospitalisation Details'!$A$1:$R$2344,15,0)</f>
        <v>tier - 2</v>
      </c>
      <c r="P2180" s="27" t="str">
        <f>VLOOKUP(A2180,'Hospitalisation Details'!$A$1:$R$2344,16,0)</f>
        <v>R1011</v>
      </c>
      <c r="Q2180" s="38">
        <f>VLOOKUP(A2180,'Hospitalisation Details'!$A$1:$R$2344,18,0)</f>
        <v>19.565319426336377</v>
      </c>
    </row>
    <row r="2181" spans="1:17" x14ac:dyDescent="0.25">
      <c r="A2181" s="27" t="s">
        <v>4360</v>
      </c>
      <c r="B2181" s="27" t="str">
        <f>VLOOKUP(A2181,'Customer Name'!A2180:E4515,4,0)</f>
        <v>Emma</v>
      </c>
      <c r="C2181" s="27">
        <f>VLOOKUP(A2181,Table7[#All],2,0)</f>
        <v>20.6</v>
      </c>
      <c r="D2181" s="27">
        <f>VLOOKUP(A2181,Table7[#All],3,0)</f>
        <v>5.14</v>
      </c>
      <c r="E2181" s="27" t="str">
        <f>VLOOKUP(A2181,Table7[#All],4,0)</f>
        <v>No</v>
      </c>
      <c r="F2181" s="27" t="str">
        <f>VLOOKUP(A2181,Table7[#All],5,0)</f>
        <v>No</v>
      </c>
      <c r="G2181" s="27" t="str">
        <f>VLOOKUP(A2181,Table7[#All],6,0)</f>
        <v>Yes</v>
      </c>
      <c r="H2181" s="27">
        <f>VLOOKUP(A2181,'Medical Examination'!A2180:M4515,11,0)</f>
        <v>1</v>
      </c>
      <c r="I2181" s="27" t="str">
        <f>VLOOKUP(A2181,'Medical Examination'!A2180:M4515,10,0)</f>
        <v>No</v>
      </c>
      <c r="J2181" s="27" t="str">
        <f>VLOOKUP(A2181,'Medical Examination'!A2180:M4515,12,0)</f>
        <v>Normal Weight</v>
      </c>
      <c r="K2181" s="27" t="str">
        <f>VLOOKUP(A2181,'Medical Examination'!A2180:M4515,13,0)</f>
        <v>Normal</v>
      </c>
      <c r="L2181" s="27" t="str">
        <f>VLOOKUP(A2181,'Hospitalisation Details'!$A$1:$R$2344,17,0)</f>
        <v>9-Nov-2003</v>
      </c>
      <c r="M2181" s="28">
        <f>VLOOKUP(A2181,'Hospitalisation Details'!$A$1:$R$2344,6,0)</f>
        <v>1731.68</v>
      </c>
      <c r="N2181" s="27" t="str">
        <f>VLOOKUP(A2181,'Hospitalisation Details'!$A$1:$R$2344,14,0)</f>
        <v>tier - 3</v>
      </c>
      <c r="O2181" s="27" t="str">
        <f>VLOOKUP(A2181,'Hospitalisation Details'!$A$1:$R$2344,15,0)</f>
        <v>tier - 2</v>
      </c>
      <c r="P2181" s="27" t="str">
        <f>VLOOKUP(A2181,'Hospitalisation Details'!$A$1:$R$2344,16,0)</f>
        <v>R1011</v>
      </c>
      <c r="Q2181" s="38">
        <f>VLOOKUP(A2181,'Hospitalisation Details'!$A$1:$R$2344,18,0)</f>
        <v>19.579009126466755</v>
      </c>
    </row>
    <row r="2182" spans="1:17" x14ac:dyDescent="0.25">
      <c r="A2182" s="27" t="s">
        <v>4362</v>
      </c>
      <c r="B2182" s="27" t="str">
        <f>VLOOKUP(A2182,'Customer Name'!A2181:E4516,4,0)</f>
        <v>Kiersten</v>
      </c>
      <c r="C2182" s="27">
        <f>VLOOKUP(A2182,Table7[#All],2,0)</f>
        <v>18.600000000000001</v>
      </c>
      <c r="D2182" s="27">
        <f>VLOOKUP(A2182,Table7[#All],3,0)</f>
        <v>5</v>
      </c>
      <c r="E2182" s="27" t="str">
        <f>VLOOKUP(A2182,Table7[#All],4,0)</f>
        <v>No</v>
      </c>
      <c r="F2182" s="27" t="str">
        <f>VLOOKUP(A2182,Table7[#All],5,0)</f>
        <v>No</v>
      </c>
      <c r="G2182" s="27" t="str">
        <f>VLOOKUP(A2182,Table7[#All],6,0)</f>
        <v>Yes</v>
      </c>
      <c r="H2182" s="27">
        <f>VLOOKUP(A2182,'Medical Examination'!A2181:M4516,11,0)</f>
        <v>1</v>
      </c>
      <c r="I2182" s="27" t="str">
        <f>VLOOKUP(A2182,'Medical Examination'!A2181:M4516,10,0)</f>
        <v>No</v>
      </c>
      <c r="J2182" s="27" t="str">
        <f>VLOOKUP(A2182,'Medical Examination'!A2181:M4516,12,0)</f>
        <v>Normal Weight</v>
      </c>
      <c r="K2182" s="27" t="str">
        <f>VLOOKUP(A2182,'Medical Examination'!A2181:M4516,13,0)</f>
        <v>Normal</v>
      </c>
      <c r="L2182" s="27" t="str">
        <f>VLOOKUP(A2182,'Hospitalisation Details'!$A$1:$R$2344,17,0)</f>
        <v>1-Sep-2003</v>
      </c>
      <c r="M2182" s="28">
        <f>VLOOKUP(A2182,'Hospitalisation Details'!$A$1:$R$2344,6,0)</f>
        <v>1728.9</v>
      </c>
      <c r="N2182" s="27" t="str">
        <f>VLOOKUP(A2182,'Hospitalisation Details'!$A$1:$R$2344,14,0)</f>
        <v>tier - 3</v>
      </c>
      <c r="O2182" s="27" t="str">
        <f>VLOOKUP(A2182,'Hospitalisation Details'!$A$1:$R$2344,15,0)</f>
        <v>tier - 2</v>
      </c>
      <c r="P2182" s="27" t="str">
        <f>VLOOKUP(A2182,'Hospitalisation Details'!$A$1:$R$2344,16,0)</f>
        <v>R1011</v>
      </c>
      <c r="Q2182" s="38">
        <f>VLOOKUP(A2182,'Hospitalisation Details'!$A$1:$R$2344,18,0)</f>
        <v>19.76792698826597</v>
      </c>
    </row>
    <row r="2183" spans="1:17" x14ac:dyDescent="0.25">
      <c r="A2183" s="27" t="s">
        <v>4364</v>
      </c>
      <c r="B2183" s="27" t="str">
        <f>VLOOKUP(A2183,'Customer Name'!A2182:E4517,4,0)</f>
        <v>Rachael</v>
      </c>
      <c r="C2183" s="27">
        <f>VLOOKUP(A2183,Table7[#All],2,0)</f>
        <v>17.8</v>
      </c>
      <c r="D2183" s="27">
        <f>VLOOKUP(A2183,Table7[#All],3,0)</f>
        <v>4.55</v>
      </c>
      <c r="E2183" s="27" t="str">
        <f>VLOOKUP(A2183,Table7[#All],4,0)</f>
        <v>No</v>
      </c>
      <c r="F2183" s="27" t="str">
        <f>VLOOKUP(A2183,Table7[#All],5,0)</f>
        <v>No</v>
      </c>
      <c r="G2183" s="27" t="str">
        <f>VLOOKUP(A2183,Table7[#All],6,0)</f>
        <v>Yes</v>
      </c>
      <c r="H2183" s="27">
        <f>VLOOKUP(A2183,'Medical Examination'!A2182:M4517,11,0)</f>
        <v>1</v>
      </c>
      <c r="I2183" s="27" t="str">
        <f>VLOOKUP(A2183,'Medical Examination'!A2182:M4517,10,0)</f>
        <v>No</v>
      </c>
      <c r="J2183" s="27" t="str">
        <f>VLOOKUP(A2183,'Medical Examination'!A2182:M4517,12,0)</f>
        <v>Underweight</v>
      </c>
      <c r="K2183" s="27" t="str">
        <f>VLOOKUP(A2183,'Medical Examination'!A2182:M4517,13,0)</f>
        <v>Normal</v>
      </c>
      <c r="L2183" s="27" t="str">
        <f>VLOOKUP(A2183,'Hospitalisation Details'!$A$1:$R$2344,17,0)</f>
        <v>21-Nov-2003</v>
      </c>
      <c r="M2183" s="28">
        <f>VLOOKUP(A2183,'Hospitalisation Details'!$A$1:$R$2344,6,0)</f>
        <v>1727.79</v>
      </c>
      <c r="N2183" s="27" t="str">
        <f>VLOOKUP(A2183,'Hospitalisation Details'!$A$1:$R$2344,14,0)</f>
        <v>tier - 3</v>
      </c>
      <c r="O2183" s="27" t="str">
        <f>VLOOKUP(A2183,'Hospitalisation Details'!$A$1:$R$2344,15,0)</f>
        <v>tier - 3</v>
      </c>
      <c r="P2183" s="27" t="str">
        <f>VLOOKUP(A2183,'Hospitalisation Details'!$A$1:$R$2344,16,0)</f>
        <v>R1011</v>
      </c>
      <c r="Q2183" s="38">
        <f>VLOOKUP(A2183,'Hospitalisation Details'!$A$1:$R$2344,18,0)</f>
        <v>19.546153846153846</v>
      </c>
    </row>
    <row r="2184" spans="1:17" x14ac:dyDescent="0.25">
      <c r="A2184" s="27" t="s">
        <v>4366</v>
      </c>
      <c r="B2184" s="27" t="str">
        <f>VLOOKUP(A2184,'Customer Name'!A2183:E4518,4,0)</f>
        <v>Timothy P.</v>
      </c>
      <c r="C2184" s="27">
        <f>VLOOKUP(A2184,Table7[#All],2,0)</f>
        <v>35.200000000000003</v>
      </c>
      <c r="D2184" s="27">
        <f>VLOOKUP(A2184,Table7[#All],3,0)</f>
        <v>5.97</v>
      </c>
      <c r="E2184" s="27" t="str">
        <f>VLOOKUP(A2184,Table7[#All],4,0)</f>
        <v>No</v>
      </c>
      <c r="F2184" s="27" t="str">
        <f>VLOOKUP(A2184,Table7[#All],5,0)</f>
        <v>yes</v>
      </c>
      <c r="G2184" s="27" t="str">
        <f>VLOOKUP(A2184,Table7[#All],6,0)</f>
        <v>No</v>
      </c>
      <c r="H2184" s="27">
        <f>VLOOKUP(A2184,'Medical Examination'!A2183:M4518,11,0)</f>
        <v>1</v>
      </c>
      <c r="I2184" s="27" t="str">
        <f>VLOOKUP(A2184,'Medical Examination'!A2183:M4518,10,0)</f>
        <v>No</v>
      </c>
      <c r="J2184" s="27" t="str">
        <f>VLOOKUP(A2184,'Medical Examination'!A2183:M4518,12,0)</f>
        <v>Obesity</v>
      </c>
      <c r="K2184" s="27" t="str">
        <f>VLOOKUP(A2184,'Medical Examination'!A2183:M4518,13,0)</f>
        <v>Prediabetes</v>
      </c>
      <c r="L2184" s="27" t="str">
        <f>VLOOKUP(A2184,'Hospitalisation Details'!$A$1:$R$2344,17,0)</f>
        <v>9-Sep-2004</v>
      </c>
      <c r="M2184" s="28">
        <f>VLOOKUP(A2184,'Hospitalisation Details'!$A$1:$R$2344,6,0)</f>
        <v>1727.54</v>
      </c>
      <c r="N2184" s="27" t="str">
        <f>VLOOKUP(A2184,'Hospitalisation Details'!$A$1:$R$2344,14,0)</f>
        <v>tier - 3</v>
      </c>
      <c r="O2184" s="27" t="str">
        <f>VLOOKUP(A2184,'Hospitalisation Details'!$A$1:$R$2344,15,0)</f>
        <v>tier - 1</v>
      </c>
      <c r="P2184" s="27" t="str">
        <f>VLOOKUP(A2184,'Hospitalisation Details'!$A$1:$R$2344,16,0)</f>
        <v>R1013</v>
      </c>
      <c r="Q2184" s="38">
        <f>VLOOKUP(A2184,'Hospitalisation Details'!$A$1:$R$2344,18,0)</f>
        <v>18.743326488706366</v>
      </c>
    </row>
    <row r="2185" spans="1:17" x14ac:dyDescent="0.25">
      <c r="A2185" s="27" t="s">
        <v>4368</v>
      </c>
      <c r="B2185" s="27" t="str">
        <f>VLOOKUP(A2185,'Customer Name'!A2184:E4519,4,0)</f>
        <v>Lelisa</v>
      </c>
      <c r="C2185" s="27">
        <f>VLOOKUP(A2185,Table7[#All],2,0)</f>
        <v>33.770000000000003</v>
      </c>
      <c r="D2185" s="27">
        <f>VLOOKUP(A2185,Table7[#All],3,0)</f>
        <v>4.0199999999999996</v>
      </c>
      <c r="E2185" s="27" t="str">
        <f>VLOOKUP(A2185,Table7[#All],4,0)</f>
        <v>No</v>
      </c>
      <c r="F2185" s="27" t="str">
        <f>VLOOKUP(A2185,Table7[#All],5,0)</f>
        <v>yes</v>
      </c>
      <c r="G2185" s="27" t="str">
        <f>VLOOKUP(A2185,Table7[#All],6,0)</f>
        <v>No</v>
      </c>
      <c r="H2185" s="27">
        <f>VLOOKUP(A2185,'Medical Examination'!A2184:M4519,11,0)</f>
        <v>1</v>
      </c>
      <c r="I2185" s="27" t="str">
        <f>VLOOKUP(A2185,'Medical Examination'!A2184:M4519,10,0)</f>
        <v>No</v>
      </c>
      <c r="J2185" s="27" t="str">
        <f>VLOOKUP(A2185,'Medical Examination'!A2184:M4519,12,0)</f>
        <v>Obesity</v>
      </c>
      <c r="K2185" s="27" t="str">
        <f>VLOOKUP(A2185,'Medical Examination'!A2184:M4519,13,0)</f>
        <v>Normal</v>
      </c>
      <c r="L2185" s="27" t="str">
        <f>VLOOKUP(A2185,'Hospitalisation Details'!$A$1:$R$2344,17,0)</f>
        <v>21-Oct-2004</v>
      </c>
      <c r="M2185" s="28">
        <f>VLOOKUP(A2185,'Hospitalisation Details'!$A$1:$R$2344,6,0)</f>
        <v>1725.55</v>
      </c>
      <c r="N2185" s="27" t="str">
        <f>VLOOKUP(A2185,'Hospitalisation Details'!$A$1:$R$2344,14,0)</f>
        <v>tier - 3</v>
      </c>
      <c r="O2185" s="27" t="str">
        <f>VLOOKUP(A2185,'Hospitalisation Details'!$A$1:$R$2344,15,0)</f>
        <v>tier - 2</v>
      </c>
      <c r="P2185" s="27" t="str">
        <f>VLOOKUP(A2185,'Hospitalisation Details'!$A$1:$R$2344,16,0)</f>
        <v>R1013</v>
      </c>
      <c r="Q2185" s="38">
        <f>VLOOKUP(A2185,'Hospitalisation Details'!$A$1:$R$2344,18,0)</f>
        <v>18.628336755646817</v>
      </c>
    </row>
    <row r="2186" spans="1:17" x14ac:dyDescent="0.25">
      <c r="A2186" s="27" t="s">
        <v>4370</v>
      </c>
      <c r="B2186" s="27" t="str">
        <f>VLOOKUP(A2186,'Customer Name'!A2185:E4520,4,0)</f>
        <v>Nate</v>
      </c>
      <c r="C2186" s="27">
        <f>VLOOKUP(A2186,Table7[#All],2,0)</f>
        <v>30.03</v>
      </c>
      <c r="D2186" s="27">
        <f>VLOOKUP(A2186,Table7[#All],3,0)</f>
        <v>4.04</v>
      </c>
      <c r="E2186" s="27" t="str">
        <f>VLOOKUP(A2186,Table7[#All],4,0)</f>
        <v>No</v>
      </c>
      <c r="F2186" s="27" t="str">
        <f>VLOOKUP(A2186,Table7[#All],5,0)</f>
        <v>yes</v>
      </c>
      <c r="G2186" s="27" t="str">
        <f>VLOOKUP(A2186,Table7[#All],6,0)</f>
        <v>No</v>
      </c>
      <c r="H2186" s="27">
        <f>VLOOKUP(A2186,'Medical Examination'!A2185:M4520,11,0)</f>
        <v>1</v>
      </c>
      <c r="I2186" s="27" t="str">
        <f>VLOOKUP(A2186,'Medical Examination'!A2185:M4520,10,0)</f>
        <v>No</v>
      </c>
      <c r="J2186" s="27" t="str">
        <f>VLOOKUP(A2186,'Medical Examination'!A2185:M4520,12,0)</f>
        <v>Obesity</v>
      </c>
      <c r="K2186" s="27" t="str">
        <f>VLOOKUP(A2186,'Medical Examination'!A2185:M4520,13,0)</f>
        <v>Normal</v>
      </c>
      <c r="L2186" s="27" t="str">
        <f>VLOOKUP(A2186,'Hospitalisation Details'!$A$1:$R$2344,17,0)</f>
        <v>11-Sep-2004</v>
      </c>
      <c r="M2186" s="28">
        <f>VLOOKUP(A2186,'Hospitalisation Details'!$A$1:$R$2344,6,0)</f>
        <v>1720.35</v>
      </c>
      <c r="N2186" s="27" t="str">
        <f>VLOOKUP(A2186,'Hospitalisation Details'!$A$1:$R$2344,14,0)</f>
        <v>tier - 3</v>
      </c>
      <c r="O2186" s="27" t="str">
        <f>VLOOKUP(A2186,'Hospitalisation Details'!$A$1:$R$2344,15,0)</f>
        <v>tier - 3</v>
      </c>
      <c r="P2186" s="27" t="str">
        <f>VLOOKUP(A2186,'Hospitalisation Details'!$A$1:$R$2344,16,0)</f>
        <v>R1013</v>
      </c>
      <c r="Q2186" s="38">
        <f>VLOOKUP(A2186,'Hospitalisation Details'!$A$1:$R$2344,18,0)</f>
        <v>18.7378507871321</v>
      </c>
    </row>
    <row r="2187" spans="1:17" x14ac:dyDescent="0.25">
      <c r="A2187" s="27" t="s">
        <v>4372</v>
      </c>
      <c r="B2187" s="27" t="str">
        <f>VLOOKUP(A2187,'Customer Name'!A2186:E4521,4,0)</f>
        <v>Chris C.</v>
      </c>
      <c r="C2187" s="27">
        <f>VLOOKUP(A2187,Table7[#All],2,0)</f>
        <v>29.37</v>
      </c>
      <c r="D2187" s="27">
        <f>VLOOKUP(A2187,Table7[#All],3,0)</f>
        <v>5.54</v>
      </c>
      <c r="E2187" s="27" t="str">
        <f>VLOOKUP(A2187,Table7[#All],4,0)</f>
        <v>No</v>
      </c>
      <c r="F2187" s="27" t="str">
        <f>VLOOKUP(A2187,Table7[#All],5,0)</f>
        <v>yes</v>
      </c>
      <c r="G2187" s="27" t="str">
        <f>VLOOKUP(A2187,Table7[#All],6,0)</f>
        <v>No</v>
      </c>
      <c r="H2187" s="27">
        <f>VLOOKUP(A2187,'Medical Examination'!A2186:M4521,11,0)</f>
        <v>1</v>
      </c>
      <c r="I2187" s="27" t="str">
        <f>VLOOKUP(A2187,'Medical Examination'!A2186:M4521,10,0)</f>
        <v>No</v>
      </c>
      <c r="J2187" s="27" t="str">
        <f>VLOOKUP(A2187,'Medical Examination'!A2186:M4521,12,0)</f>
        <v>Overweight</v>
      </c>
      <c r="K2187" s="27" t="str">
        <f>VLOOKUP(A2187,'Medical Examination'!A2186:M4521,13,0)</f>
        <v>Normal</v>
      </c>
      <c r="L2187" s="27" t="str">
        <f>VLOOKUP(A2187,'Hospitalisation Details'!$A$1:$R$2344,17,0)</f>
        <v>10-Jun-2004</v>
      </c>
      <c r="M2187" s="28">
        <f>VLOOKUP(A2187,'Hospitalisation Details'!$A$1:$R$2344,6,0)</f>
        <v>1719.44</v>
      </c>
      <c r="N2187" s="27" t="str">
        <f>VLOOKUP(A2187,'Hospitalisation Details'!$A$1:$R$2344,14,0)</f>
        <v>tier - 3</v>
      </c>
      <c r="O2187" s="27" t="str">
        <f>VLOOKUP(A2187,'Hospitalisation Details'!$A$1:$R$2344,15,0)</f>
        <v>tier - 3</v>
      </c>
      <c r="P2187" s="27" t="str">
        <f>VLOOKUP(A2187,'Hospitalisation Details'!$A$1:$R$2344,16,0)</f>
        <v>R1013</v>
      </c>
      <c r="Q2187" s="38">
        <f>VLOOKUP(A2187,'Hospitalisation Details'!$A$1:$R$2344,18,0)</f>
        <v>18.992470910335388</v>
      </c>
    </row>
    <row r="2188" spans="1:17" x14ac:dyDescent="0.25">
      <c r="A2188" s="27" t="s">
        <v>4374</v>
      </c>
      <c r="B2188" s="27" t="str">
        <f>VLOOKUP(A2188,'Customer Name'!A2187:E4522,4,0)</f>
        <v>Scott</v>
      </c>
      <c r="C2188" s="27">
        <f>VLOOKUP(A2188,Table7[#All],2,0)</f>
        <v>28.5</v>
      </c>
      <c r="D2188" s="27">
        <f>VLOOKUP(A2188,Table7[#All],3,0)</f>
        <v>4.03</v>
      </c>
      <c r="E2188" s="27" t="str">
        <f>VLOOKUP(A2188,Table7[#All],4,0)</f>
        <v>No</v>
      </c>
      <c r="F2188" s="27" t="str">
        <f>VLOOKUP(A2188,Table7[#All],5,0)</f>
        <v>yes</v>
      </c>
      <c r="G2188" s="27" t="str">
        <f>VLOOKUP(A2188,Table7[#All],6,0)</f>
        <v>No</v>
      </c>
      <c r="H2188" s="27">
        <f>VLOOKUP(A2188,'Medical Examination'!A2187:M4522,11,0)</f>
        <v>1</v>
      </c>
      <c r="I2188" s="27" t="str">
        <f>VLOOKUP(A2188,'Medical Examination'!A2187:M4522,10,0)</f>
        <v>No</v>
      </c>
      <c r="J2188" s="27" t="str">
        <f>VLOOKUP(A2188,'Medical Examination'!A2187:M4522,12,0)</f>
        <v>Overweight</v>
      </c>
      <c r="K2188" s="27" t="str">
        <f>VLOOKUP(A2188,'Medical Examination'!A2187:M4522,13,0)</f>
        <v>Normal</v>
      </c>
      <c r="L2188" s="27" t="str">
        <f>VLOOKUP(A2188,'Hospitalisation Details'!$A$1:$R$2344,17,0)</f>
        <v>21-Sep-2004</v>
      </c>
      <c r="M2188" s="28">
        <f>VLOOKUP(A2188,'Hospitalisation Details'!$A$1:$R$2344,6,0)</f>
        <v>1712.23</v>
      </c>
      <c r="N2188" s="27" t="str">
        <f>VLOOKUP(A2188,'Hospitalisation Details'!$A$1:$R$2344,14,0)</f>
        <v>tier - 3</v>
      </c>
      <c r="O2188" s="27" t="str">
        <f>VLOOKUP(A2188,'Hospitalisation Details'!$A$1:$R$2344,15,0)</f>
        <v>tier - 1</v>
      </c>
      <c r="P2188" s="27" t="str">
        <f>VLOOKUP(A2188,'Hospitalisation Details'!$A$1:$R$2344,16,0)</f>
        <v>R1016</v>
      </c>
      <c r="Q2188" s="38">
        <f>VLOOKUP(A2188,'Hospitalisation Details'!$A$1:$R$2344,18,0)</f>
        <v>18.710472279260781</v>
      </c>
    </row>
    <row r="2189" spans="1:17" x14ac:dyDescent="0.25">
      <c r="A2189" s="27" t="s">
        <v>4376</v>
      </c>
      <c r="B2189" s="27" t="str">
        <f>VLOOKUP(A2189,'Customer Name'!A2188:E4523,4,0)</f>
        <v>Kevin</v>
      </c>
      <c r="C2189" s="27">
        <f>VLOOKUP(A2189,Table7[#All],2,0)</f>
        <v>23.32</v>
      </c>
      <c r="D2189" s="27">
        <f>VLOOKUP(A2189,Table7[#All],3,0)</f>
        <v>5.62</v>
      </c>
      <c r="E2189" s="27" t="str">
        <f>VLOOKUP(A2189,Table7[#All],4,0)</f>
        <v>No</v>
      </c>
      <c r="F2189" s="27" t="str">
        <f>VLOOKUP(A2189,Table7[#All],5,0)</f>
        <v>yes</v>
      </c>
      <c r="G2189" s="27" t="str">
        <f>VLOOKUP(A2189,Table7[#All],6,0)</f>
        <v>No</v>
      </c>
      <c r="H2189" s="27">
        <f>VLOOKUP(A2189,'Medical Examination'!A2188:M4523,11,0)</f>
        <v>1</v>
      </c>
      <c r="I2189" s="27" t="str">
        <f>VLOOKUP(A2189,'Medical Examination'!A2188:M4523,10,0)</f>
        <v>No</v>
      </c>
      <c r="J2189" s="27" t="str">
        <f>VLOOKUP(A2189,'Medical Examination'!A2188:M4523,12,0)</f>
        <v>Normal Weight</v>
      </c>
      <c r="K2189" s="27" t="str">
        <f>VLOOKUP(A2189,'Medical Examination'!A2188:M4523,13,0)</f>
        <v>Normal</v>
      </c>
      <c r="L2189" s="27" t="str">
        <f>VLOOKUP(A2189,'Hospitalisation Details'!$A$1:$R$2344,17,0)</f>
        <v>19-Sep-2004</v>
      </c>
      <c r="M2189" s="28">
        <f>VLOOKUP(A2189,'Hospitalisation Details'!$A$1:$R$2344,6,0)</f>
        <v>1711.03</v>
      </c>
      <c r="N2189" s="27" t="str">
        <f>VLOOKUP(A2189,'Hospitalisation Details'!$A$1:$R$2344,14,0)</f>
        <v>tier - 3</v>
      </c>
      <c r="O2189" s="27" t="str">
        <f>VLOOKUP(A2189,'Hospitalisation Details'!$A$1:$R$2344,15,0)</f>
        <v>tier - 3</v>
      </c>
      <c r="P2189" s="27" t="str">
        <f>VLOOKUP(A2189,'Hospitalisation Details'!$A$1:$R$2344,16,0)</f>
        <v>R1013</v>
      </c>
      <c r="Q2189" s="38">
        <f>VLOOKUP(A2189,'Hospitalisation Details'!$A$1:$R$2344,18,0)</f>
        <v>18.715947980835043</v>
      </c>
    </row>
    <row r="2190" spans="1:17" x14ac:dyDescent="0.25">
      <c r="A2190" s="27" t="s">
        <v>4378</v>
      </c>
      <c r="B2190" s="27" t="str">
        <f>VLOOKUP(A2190,'Customer Name'!A2189:E4524,4,0)</f>
        <v>Erik C.</v>
      </c>
      <c r="C2190" s="27">
        <f>VLOOKUP(A2190,Table7[#All],2,0)</f>
        <v>26.125</v>
      </c>
      <c r="D2190" s="27">
        <f>VLOOKUP(A2190,Table7[#All],3,0)</f>
        <v>5.27</v>
      </c>
      <c r="E2190" s="27" t="str">
        <f>VLOOKUP(A2190,Table7[#All],4,0)</f>
        <v>No</v>
      </c>
      <c r="F2190" s="27" t="str">
        <f>VLOOKUP(A2190,Table7[#All],5,0)</f>
        <v>yes</v>
      </c>
      <c r="G2190" s="27" t="str">
        <f>VLOOKUP(A2190,Table7[#All],6,0)</f>
        <v>No</v>
      </c>
      <c r="H2190" s="27">
        <f>VLOOKUP(A2190,'Medical Examination'!A2189:M4524,11,0)</f>
        <v>1</v>
      </c>
      <c r="I2190" s="27" t="str">
        <f>VLOOKUP(A2190,'Medical Examination'!A2189:M4524,10,0)</f>
        <v>No</v>
      </c>
      <c r="J2190" s="27" t="str">
        <f>VLOOKUP(A2190,'Medical Examination'!A2189:M4524,12,0)</f>
        <v>Overweight</v>
      </c>
      <c r="K2190" s="27" t="str">
        <f>VLOOKUP(A2190,'Medical Examination'!A2189:M4524,13,0)</f>
        <v>Normal</v>
      </c>
      <c r="L2190" s="27" t="str">
        <f>VLOOKUP(A2190,'Hospitalisation Details'!$A$1:$R$2344,17,0)</f>
        <v>12-Dec-2004</v>
      </c>
      <c r="M2190" s="28">
        <f>VLOOKUP(A2190,'Hospitalisation Details'!$A$1:$R$2344,6,0)</f>
        <v>1708.93</v>
      </c>
      <c r="N2190" s="27" t="str">
        <f>VLOOKUP(A2190,'Hospitalisation Details'!$A$1:$R$2344,14,0)</f>
        <v>tier - 3</v>
      </c>
      <c r="O2190" s="27" t="str">
        <f>VLOOKUP(A2190,'Hospitalisation Details'!$A$1:$R$2344,15,0)</f>
        <v>tier - 1</v>
      </c>
      <c r="P2190" s="27" t="str">
        <f>VLOOKUP(A2190,'Hospitalisation Details'!$A$1:$R$2344,16,0)</f>
        <v>R1019</v>
      </c>
      <c r="Q2190" s="38">
        <f>VLOOKUP(A2190,'Hospitalisation Details'!$A$1:$R$2344,18,0)</f>
        <v>18.48596851471595</v>
      </c>
    </row>
    <row r="2191" spans="1:17" x14ac:dyDescent="0.25">
      <c r="A2191" s="27" t="s">
        <v>4380</v>
      </c>
      <c r="B2191" s="27" t="str">
        <f>VLOOKUP(A2191,'Customer Name'!A2190:E4525,4,0)</f>
        <v>Shawn C</v>
      </c>
      <c r="C2191" s="27">
        <f>VLOOKUP(A2191,Table7[#All],2,0)</f>
        <v>25.46</v>
      </c>
      <c r="D2191" s="27">
        <f>VLOOKUP(A2191,Table7[#All],3,0)</f>
        <v>5.18</v>
      </c>
      <c r="E2191" s="27" t="str">
        <f>VLOOKUP(A2191,Table7[#All],4,0)</f>
        <v>No</v>
      </c>
      <c r="F2191" s="27" t="str">
        <f>VLOOKUP(A2191,Table7[#All],5,0)</f>
        <v>yes</v>
      </c>
      <c r="G2191" s="27" t="str">
        <f>VLOOKUP(A2191,Table7[#All],6,0)</f>
        <v>No</v>
      </c>
      <c r="H2191" s="27">
        <f>VLOOKUP(A2191,'Medical Examination'!A2190:M4525,11,0)</f>
        <v>1</v>
      </c>
      <c r="I2191" s="27" t="str">
        <f>VLOOKUP(A2191,'Medical Examination'!A2190:M4525,10,0)</f>
        <v>No</v>
      </c>
      <c r="J2191" s="27" t="str">
        <f>VLOOKUP(A2191,'Medical Examination'!A2190:M4525,12,0)</f>
        <v>Overweight</v>
      </c>
      <c r="K2191" s="27" t="str">
        <f>VLOOKUP(A2191,'Medical Examination'!A2190:M4525,13,0)</f>
        <v>Normal</v>
      </c>
      <c r="L2191" s="27" t="str">
        <f>VLOOKUP(A2191,'Hospitalisation Details'!$A$1:$R$2344,17,0)</f>
        <v>17-Oct-2004</v>
      </c>
      <c r="M2191" s="28">
        <f>VLOOKUP(A2191,'Hospitalisation Details'!$A$1:$R$2344,6,0)</f>
        <v>1708</v>
      </c>
      <c r="N2191" s="27" t="str">
        <f>VLOOKUP(A2191,'Hospitalisation Details'!$A$1:$R$2344,14,0)</f>
        <v>tier - 3</v>
      </c>
      <c r="O2191" s="27" t="str">
        <f>VLOOKUP(A2191,'Hospitalisation Details'!$A$1:$R$2344,15,0)</f>
        <v>tier - 2</v>
      </c>
      <c r="P2191" s="27" t="str">
        <f>VLOOKUP(A2191,'Hospitalisation Details'!$A$1:$R$2344,16,0)</f>
        <v>R1016</v>
      </c>
      <c r="Q2191" s="38">
        <f>VLOOKUP(A2191,'Hospitalisation Details'!$A$1:$R$2344,18,0)</f>
        <v>18.639288158795345</v>
      </c>
    </row>
    <row r="2192" spans="1:17" x14ac:dyDescent="0.25">
      <c r="A2192" s="27" t="s">
        <v>4382</v>
      </c>
      <c r="B2192" s="27" t="str">
        <f>VLOOKUP(A2192,'Customer Name'!A2191:E4526,4,0)</f>
        <v>Vajin L.</v>
      </c>
      <c r="C2192" s="27">
        <f>VLOOKUP(A2192,Table7[#All],2,0)</f>
        <v>23.75</v>
      </c>
      <c r="D2192" s="27">
        <f>VLOOKUP(A2192,Table7[#All],3,0)</f>
        <v>5.27</v>
      </c>
      <c r="E2192" s="27" t="str">
        <f>VLOOKUP(A2192,Table7[#All],4,0)</f>
        <v>No</v>
      </c>
      <c r="F2192" s="27" t="str">
        <f>VLOOKUP(A2192,Table7[#All],5,0)</f>
        <v>yes</v>
      </c>
      <c r="G2192" s="27" t="str">
        <f>VLOOKUP(A2192,Table7[#All],6,0)</f>
        <v>No</v>
      </c>
      <c r="H2192" s="27">
        <f>VLOOKUP(A2192,'Medical Examination'!A2191:M4526,11,0)</f>
        <v>1</v>
      </c>
      <c r="I2192" s="27" t="str">
        <f>VLOOKUP(A2192,'Medical Examination'!A2191:M4526,10,0)</f>
        <v>No</v>
      </c>
      <c r="J2192" s="27" t="str">
        <f>VLOOKUP(A2192,'Medical Examination'!A2191:M4526,12,0)</f>
        <v>Normal Weight</v>
      </c>
      <c r="K2192" s="27" t="str">
        <f>VLOOKUP(A2192,'Medical Examination'!A2191:M4526,13,0)</f>
        <v>Normal</v>
      </c>
      <c r="L2192" s="27" t="str">
        <f>VLOOKUP(A2192,'Hospitalisation Details'!$A$1:$R$2344,17,0)</f>
        <v>6-Dec-2004</v>
      </c>
      <c r="M2192" s="28">
        <f>VLOOKUP(A2192,'Hospitalisation Details'!$A$1:$R$2344,6,0)</f>
        <v>1705.62</v>
      </c>
      <c r="N2192" s="27" t="str">
        <f>VLOOKUP(A2192,'Hospitalisation Details'!$A$1:$R$2344,14,0)</f>
        <v>tier - 2</v>
      </c>
      <c r="O2192" s="27" t="str">
        <f>VLOOKUP(A2192,'Hospitalisation Details'!$A$1:$R$2344,15,0)</f>
        <v>tier - 2</v>
      </c>
      <c r="P2192" s="27" t="str">
        <f>VLOOKUP(A2192,'Hospitalisation Details'!$A$1:$R$2344,16,0)</f>
        <v>R1015</v>
      </c>
      <c r="Q2192" s="38">
        <f>VLOOKUP(A2192,'Hospitalisation Details'!$A$1:$R$2344,18,0)</f>
        <v>18.50239561943874</v>
      </c>
    </row>
    <row r="2193" spans="1:17" x14ac:dyDescent="0.25">
      <c r="A2193" s="27" t="s">
        <v>4384</v>
      </c>
      <c r="B2193" s="27" t="str">
        <f>VLOOKUP(A2193,'Customer Name'!A2192:E4527,4,0)</f>
        <v>John K. Jr.</v>
      </c>
      <c r="C2193" s="27">
        <f>VLOOKUP(A2193,Table7[#All],2,0)</f>
        <v>23.085000000000001</v>
      </c>
      <c r="D2193" s="27">
        <f>VLOOKUP(A2193,Table7[#All],3,0)</f>
        <v>5.62</v>
      </c>
      <c r="E2193" s="27" t="str">
        <f>VLOOKUP(A2193,Table7[#All],4,0)</f>
        <v>No</v>
      </c>
      <c r="F2193" s="27" t="str">
        <f>VLOOKUP(A2193,Table7[#All],5,0)</f>
        <v>yes</v>
      </c>
      <c r="G2193" s="27" t="str">
        <f>VLOOKUP(A2193,Table7[#All],6,0)</f>
        <v>No</v>
      </c>
      <c r="H2193" s="27">
        <f>VLOOKUP(A2193,'Medical Examination'!A2192:M4527,11,0)</f>
        <v>1</v>
      </c>
      <c r="I2193" s="27" t="str">
        <f>VLOOKUP(A2193,'Medical Examination'!A2192:M4527,10,0)</f>
        <v>No</v>
      </c>
      <c r="J2193" s="27" t="str">
        <f>VLOOKUP(A2193,'Medical Examination'!A2192:M4527,12,0)</f>
        <v>Normal Weight</v>
      </c>
      <c r="K2193" s="27" t="str">
        <f>VLOOKUP(A2193,'Medical Examination'!A2192:M4527,13,0)</f>
        <v>Normal</v>
      </c>
      <c r="L2193" s="27" t="str">
        <f>VLOOKUP(A2193,'Hospitalisation Details'!$A$1:$R$2344,17,0)</f>
        <v>14-Dec-2004</v>
      </c>
      <c r="M2193" s="28">
        <f>VLOOKUP(A2193,'Hospitalisation Details'!$A$1:$R$2344,6,0)</f>
        <v>1704.7</v>
      </c>
      <c r="N2193" s="27" t="str">
        <f>VLOOKUP(A2193,'Hospitalisation Details'!$A$1:$R$2344,14,0)</f>
        <v>tier - 2</v>
      </c>
      <c r="O2193" s="27" t="str">
        <f>VLOOKUP(A2193,'Hospitalisation Details'!$A$1:$R$2344,15,0)</f>
        <v>tier - 3</v>
      </c>
      <c r="P2193" s="27" t="str">
        <f>VLOOKUP(A2193,'Hospitalisation Details'!$A$1:$R$2344,16,0)</f>
        <v>R1018</v>
      </c>
      <c r="Q2193" s="38">
        <f>VLOOKUP(A2193,'Hospitalisation Details'!$A$1:$R$2344,18,0)</f>
        <v>18.480492813141684</v>
      </c>
    </row>
    <row r="2194" spans="1:17" x14ac:dyDescent="0.25">
      <c r="A2194" s="27" t="s">
        <v>4386</v>
      </c>
      <c r="B2194" s="27" t="str">
        <f>VLOOKUP(A2194,'Customer Name'!A2193:E4528,4,0)</f>
        <v>Kevin J.</v>
      </c>
      <c r="C2194" s="27">
        <f>VLOOKUP(A2194,Table7[#All],2,0)</f>
        <v>22.99</v>
      </c>
      <c r="D2194" s="27">
        <f>VLOOKUP(A2194,Table7[#All],3,0)</f>
        <v>5.0599999999999996</v>
      </c>
      <c r="E2194" s="27" t="str">
        <f>VLOOKUP(A2194,Table7[#All],4,0)</f>
        <v>No</v>
      </c>
      <c r="F2194" s="27" t="str">
        <f>VLOOKUP(A2194,Table7[#All],5,0)</f>
        <v>yes</v>
      </c>
      <c r="G2194" s="27" t="str">
        <f>VLOOKUP(A2194,Table7[#All],6,0)</f>
        <v>No</v>
      </c>
      <c r="H2194" s="27">
        <f>VLOOKUP(A2194,'Medical Examination'!A2193:M4528,11,0)</f>
        <v>1</v>
      </c>
      <c r="I2194" s="27" t="str">
        <f>VLOOKUP(A2194,'Medical Examination'!A2193:M4528,10,0)</f>
        <v>No</v>
      </c>
      <c r="J2194" s="27" t="str">
        <f>VLOOKUP(A2194,'Medical Examination'!A2193:M4528,12,0)</f>
        <v>Normal Weight</v>
      </c>
      <c r="K2194" s="27" t="str">
        <f>VLOOKUP(A2194,'Medical Examination'!A2193:M4528,13,0)</f>
        <v>Normal</v>
      </c>
      <c r="L2194" s="27" t="str">
        <f>VLOOKUP(A2194,'Hospitalisation Details'!$A$1:$R$2344,17,0)</f>
        <v>7-Nov-2004</v>
      </c>
      <c r="M2194" s="28">
        <f>VLOOKUP(A2194,'Hospitalisation Details'!$A$1:$R$2344,6,0)</f>
        <v>1704.57</v>
      </c>
      <c r="N2194" s="27" t="str">
        <f>VLOOKUP(A2194,'Hospitalisation Details'!$A$1:$R$2344,14,0)</f>
        <v>tier - 2</v>
      </c>
      <c r="O2194" s="27" t="str">
        <f>VLOOKUP(A2194,'Hospitalisation Details'!$A$1:$R$2344,15,0)</f>
        <v>tier - 1</v>
      </c>
      <c r="P2194" s="27" t="str">
        <f>VLOOKUP(A2194,'Hospitalisation Details'!$A$1:$R$2344,16,0)</f>
        <v>R1016</v>
      </c>
      <c r="Q2194" s="38">
        <f>VLOOKUP(A2194,'Hospitalisation Details'!$A$1:$R$2344,18,0)</f>
        <v>18.581793292265573</v>
      </c>
    </row>
    <row r="2195" spans="1:17" x14ac:dyDescent="0.25">
      <c r="A2195" s="27" t="s">
        <v>4388</v>
      </c>
      <c r="B2195" s="27" t="str">
        <f>VLOOKUP(A2195,'Customer Name'!A2194:E4529,4,0)</f>
        <v>Kirby W.</v>
      </c>
      <c r="C2195" s="27">
        <f>VLOOKUP(A2195,Table7[#All],2,0)</f>
        <v>21.47</v>
      </c>
      <c r="D2195" s="27">
        <f>VLOOKUP(A2195,Table7[#All],3,0)</f>
        <v>4.6900000000000004</v>
      </c>
      <c r="E2195" s="27" t="str">
        <f>VLOOKUP(A2195,Table7[#All],4,0)</f>
        <v>No</v>
      </c>
      <c r="F2195" s="27" t="str">
        <f>VLOOKUP(A2195,Table7[#All],5,0)</f>
        <v>yes</v>
      </c>
      <c r="G2195" s="27" t="str">
        <f>VLOOKUP(A2195,Table7[#All],6,0)</f>
        <v>No</v>
      </c>
      <c r="H2195" s="27">
        <f>VLOOKUP(A2195,'Medical Examination'!A2194:M4529,11,0)</f>
        <v>1</v>
      </c>
      <c r="I2195" s="27" t="str">
        <f>VLOOKUP(A2195,'Medical Examination'!A2194:M4529,10,0)</f>
        <v>No</v>
      </c>
      <c r="J2195" s="27" t="str">
        <f>VLOOKUP(A2195,'Medical Examination'!A2194:M4529,12,0)</f>
        <v>Normal Weight</v>
      </c>
      <c r="K2195" s="27" t="str">
        <f>VLOOKUP(A2195,'Medical Examination'!A2194:M4529,13,0)</f>
        <v>Normal</v>
      </c>
      <c r="L2195" s="27" t="str">
        <f>VLOOKUP(A2195,'Hospitalisation Details'!$A$1:$R$2344,17,0)</f>
        <v>10-Dec-2004</v>
      </c>
      <c r="M2195" s="28">
        <f>VLOOKUP(A2195,'Hospitalisation Details'!$A$1:$R$2344,6,0)</f>
        <v>1702.46</v>
      </c>
      <c r="N2195" s="27" t="str">
        <f>VLOOKUP(A2195,'Hospitalisation Details'!$A$1:$R$2344,14,0)</f>
        <v>tier - 2</v>
      </c>
      <c r="O2195" s="27" t="str">
        <f>VLOOKUP(A2195,'Hospitalisation Details'!$A$1:$R$2344,15,0)</f>
        <v>tier - 3</v>
      </c>
      <c r="P2195" s="27" t="str">
        <f>VLOOKUP(A2195,'Hospitalisation Details'!$A$1:$R$2344,16,0)</f>
        <v>R1019</v>
      </c>
      <c r="Q2195" s="38">
        <f>VLOOKUP(A2195,'Hospitalisation Details'!$A$1:$R$2344,18,0)</f>
        <v>18.491444216290212</v>
      </c>
    </row>
    <row r="2196" spans="1:17" x14ac:dyDescent="0.25">
      <c r="A2196" s="27" t="s">
        <v>4390</v>
      </c>
      <c r="B2196" s="27" t="str">
        <f>VLOOKUP(A2196,'Customer Name'!A2195:E4530,4,0)</f>
        <v>J A</v>
      </c>
      <c r="C2196" s="27">
        <f>VLOOKUP(A2196,Table7[#All],2,0)</f>
        <v>15.96</v>
      </c>
      <c r="D2196" s="27">
        <f>VLOOKUP(A2196,Table7[#All],3,0)</f>
        <v>5.44</v>
      </c>
      <c r="E2196" s="27" t="str">
        <f>VLOOKUP(A2196,Table7[#All],4,0)</f>
        <v>No</v>
      </c>
      <c r="F2196" s="27" t="str">
        <f>VLOOKUP(A2196,Table7[#All],5,0)</f>
        <v>yes</v>
      </c>
      <c r="G2196" s="27" t="str">
        <f>VLOOKUP(A2196,Table7[#All],6,0)</f>
        <v>No</v>
      </c>
      <c r="H2196" s="27">
        <f>VLOOKUP(A2196,'Medical Examination'!A2195:M4530,11,0)</f>
        <v>1</v>
      </c>
      <c r="I2196" s="27" t="str">
        <f>VLOOKUP(A2196,'Medical Examination'!A2195:M4530,10,0)</f>
        <v>No</v>
      </c>
      <c r="J2196" s="27" t="str">
        <f>VLOOKUP(A2196,'Medical Examination'!A2195:M4530,12,0)</f>
        <v>Underweight</v>
      </c>
      <c r="K2196" s="27" t="str">
        <f>VLOOKUP(A2196,'Medical Examination'!A2195:M4530,13,0)</f>
        <v>Normal</v>
      </c>
      <c r="L2196" s="27" t="str">
        <f>VLOOKUP(A2196,'Hospitalisation Details'!$A$1:$R$2344,17,0)</f>
        <v>17-Nov-2004</v>
      </c>
      <c r="M2196" s="28">
        <f>VLOOKUP(A2196,'Hospitalisation Details'!$A$1:$R$2344,6,0)</f>
        <v>1694.8</v>
      </c>
      <c r="N2196" s="27" t="str">
        <f>VLOOKUP(A2196,'Hospitalisation Details'!$A$1:$R$2344,14,0)</f>
        <v>tier - 2</v>
      </c>
      <c r="O2196" s="27" t="str">
        <f>VLOOKUP(A2196,'Hospitalisation Details'!$A$1:$R$2344,15,0)</f>
        <v>tier - 2</v>
      </c>
      <c r="P2196" s="27" t="str">
        <f>VLOOKUP(A2196,'Hospitalisation Details'!$A$1:$R$2344,16,0)</f>
        <v>R1015</v>
      </c>
      <c r="Q2196" s="38">
        <f>VLOOKUP(A2196,'Hospitalisation Details'!$A$1:$R$2344,18,0)</f>
        <v>18.55441478439425</v>
      </c>
    </row>
    <row r="2197" spans="1:17" x14ac:dyDescent="0.25">
      <c r="A2197" s="27" t="s">
        <v>4392</v>
      </c>
      <c r="B2197" s="27" t="str">
        <f>VLOOKUP(A2197,'Customer Name'!A2196:E4531,4,0)</f>
        <v>Dustin G.</v>
      </c>
      <c r="C2197" s="27">
        <f>VLOOKUP(A2197,Table7[#All],2,0)</f>
        <v>39.5</v>
      </c>
      <c r="D2197" s="27">
        <f>VLOOKUP(A2197,Table7[#All],3,0)</f>
        <v>5.05</v>
      </c>
      <c r="E2197" s="27" t="str">
        <f>VLOOKUP(A2197,Table7[#All],4,0)</f>
        <v>No</v>
      </c>
      <c r="F2197" s="27" t="str">
        <f>VLOOKUP(A2197,Table7[#All],5,0)</f>
        <v>yes</v>
      </c>
      <c r="G2197" s="27" t="str">
        <f>VLOOKUP(A2197,Table7[#All],6,0)</f>
        <v>No</v>
      </c>
      <c r="H2197" s="27">
        <f>VLOOKUP(A2197,'Medical Examination'!A2196:M4531,11,0)</f>
        <v>1</v>
      </c>
      <c r="I2197" s="27" t="str">
        <f>VLOOKUP(A2197,'Medical Examination'!A2196:M4531,10,0)</f>
        <v>No</v>
      </c>
      <c r="J2197" s="27" t="str">
        <f>VLOOKUP(A2197,'Medical Examination'!A2196:M4531,12,0)</f>
        <v>Obesity</v>
      </c>
      <c r="K2197" s="27" t="str">
        <f>VLOOKUP(A2197,'Medical Examination'!A2196:M4531,13,0)</f>
        <v>Normal</v>
      </c>
      <c r="L2197" s="27" t="str">
        <f>VLOOKUP(A2197,'Hospitalisation Details'!$A$1:$R$2344,17,0)</f>
        <v>21-Oct-2000</v>
      </c>
      <c r="M2197" s="28">
        <f>VLOOKUP(A2197,'Hospitalisation Details'!$A$1:$R$2344,6,0)</f>
        <v>1682.6</v>
      </c>
      <c r="N2197" s="27" t="str">
        <f>VLOOKUP(A2197,'Hospitalisation Details'!$A$1:$R$2344,14,0)</f>
        <v>tier - 2</v>
      </c>
      <c r="O2197" s="27" t="str">
        <f>VLOOKUP(A2197,'Hospitalisation Details'!$A$1:$R$2344,15,0)</f>
        <v>tier - 2</v>
      </c>
      <c r="P2197" s="27" t="str">
        <f>VLOOKUP(A2197,'Hospitalisation Details'!$A$1:$R$2344,16,0)</f>
        <v>R1011</v>
      </c>
      <c r="Q2197" s="38">
        <f>VLOOKUP(A2197,'Hospitalisation Details'!$A$1:$R$2344,18,0)</f>
        <v>22.628336755646817</v>
      </c>
    </row>
    <row r="2198" spans="1:17" x14ac:dyDescent="0.25">
      <c r="A2198" s="27" t="s">
        <v>4394</v>
      </c>
      <c r="B2198" s="27" t="str">
        <f>VLOOKUP(A2198,'Customer Name'!A2197:E4532,4,0)</f>
        <v>Anthony G</v>
      </c>
      <c r="C2198" s="27">
        <f>VLOOKUP(A2198,Table7[#All],2,0)</f>
        <v>33.770000000000003</v>
      </c>
      <c r="D2198" s="27">
        <f>VLOOKUP(A2198,Table7[#All],3,0)</f>
        <v>6</v>
      </c>
      <c r="E2198" s="27" t="str">
        <f>VLOOKUP(A2198,Table7[#All],4,0)</f>
        <v>No</v>
      </c>
      <c r="F2198" s="27" t="str">
        <f>VLOOKUP(A2198,Table7[#All],5,0)</f>
        <v>yes</v>
      </c>
      <c r="G2198" s="27" t="str">
        <f>VLOOKUP(A2198,Table7[#All],6,0)</f>
        <v>No</v>
      </c>
      <c r="H2198" s="27">
        <f>VLOOKUP(A2198,'Medical Examination'!A2197:M4532,11,0)</f>
        <v>1</v>
      </c>
      <c r="I2198" s="27" t="str">
        <f>VLOOKUP(A2198,'Medical Examination'!A2197:M4532,10,0)</f>
        <v>No</v>
      </c>
      <c r="J2198" s="27" t="str">
        <f>VLOOKUP(A2198,'Medical Examination'!A2197:M4532,12,0)</f>
        <v>Obesity</v>
      </c>
      <c r="K2198" s="27" t="str">
        <f>VLOOKUP(A2198,'Medical Examination'!A2197:M4532,13,0)</f>
        <v>Prediabetes</v>
      </c>
      <c r="L2198" s="27" t="str">
        <f>VLOOKUP(A2198,'Hospitalisation Details'!$A$1:$R$2344,17,0)</f>
        <v>10-Jun-2000</v>
      </c>
      <c r="M2198" s="28">
        <f>VLOOKUP(A2198,'Hospitalisation Details'!$A$1:$R$2344,6,0)</f>
        <v>1674.63</v>
      </c>
      <c r="N2198" s="27" t="str">
        <f>VLOOKUP(A2198,'Hospitalisation Details'!$A$1:$R$2344,14,0)</f>
        <v>tier - 2</v>
      </c>
      <c r="O2198" s="27" t="str">
        <f>VLOOKUP(A2198,'Hospitalisation Details'!$A$1:$R$2344,15,0)</f>
        <v>tier - 2</v>
      </c>
      <c r="P2198" s="27" t="str">
        <f>VLOOKUP(A2198,'Hospitalisation Details'!$A$1:$R$2344,16,0)</f>
        <v>R1013</v>
      </c>
      <c r="Q2198" s="38">
        <f>VLOOKUP(A2198,'Hospitalisation Details'!$A$1:$R$2344,18,0)</f>
        <v>22.992470910335388</v>
      </c>
    </row>
    <row r="2199" spans="1:17" x14ac:dyDescent="0.25">
      <c r="A2199" s="27" t="s">
        <v>4396</v>
      </c>
      <c r="B2199" s="27" t="str">
        <f>VLOOKUP(A2199,'Customer Name'!A2198:E4533,4,0)</f>
        <v>Ryan</v>
      </c>
      <c r="C2199" s="27">
        <f>VLOOKUP(A2199,Table7[#All],2,0)</f>
        <v>26.84</v>
      </c>
      <c r="D2199" s="27">
        <f>VLOOKUP(A2199,Table7[#All],3,0)</f>
        <v>5.99</v>
      </c>
      <c r="E2199" s="27" t="str">
        <f>VLOOKUP(A2199,Table7[#All],4,0)</f>
        <v>yes</v>
      </c>
      <c r="F2199" s="27" t="str">
        <f>VLOOKUP(A2199,Table7[#All],5,0)</f>
        <v>yes</v>
      </c>
      <c r="G2199" s="27" t="str">
        <f>VLOOKUP(A2199,Table7[#All],6,0)</f>
        <v>No</v>
      </c>
      <c r="H2199" s="27">
        <f>VLOOKUP(A2199,'Medical Examination'!A2198:M4533,11,0)</f>
        <v>1</v>
      </c>
      <c r="I2199" s="27" t="str">
        <f>VLOOKUP(A2199,'Medical Examination'!A2198:M4533,10,0)</f>
        <v>No</v>
      </c>
      <c r="J2199" s="27" t="str">
        <f>VLOOKUP(A2199,'Medical Examination'!A2198:M4533,12,0)</f>
        <v>Overweight</v>
      </c>
      <c r="K2199" s="27" t="str">
        <f>VLOOKUP(A2199,'Medical Examination'!A2198:M4533,13,0)</f>
        <v>Prediabetes</v>
      </c>
      <c r="L2199" s="27" t="str">
        <f>VLOOKUP(A2199,'Hospitalisation Details'!$A$1:$R$2344,17,0)</f>
        <v>23-Oct-2000</v>
      </c>
      <c r="M2199" s="28">
        <f>VLOOKUP(A2199,'Hospitalisation Details'!$A$1:$R$2344,6,0)</f>
        <v>1665</v>
      </c>
      <c r="N2199" s="27" t="str">
        <f>VLOOKUP(A2199,'Hospitalisation Details'!$A$1:$R$2344,14,0)</f>
        <v>tier - 2</v>
      </c>
      <c r="O2199" s="27" t="str">
        <f>VLOOKUP(A2199,'Hospitalisation Details'!$A$1:$R$2344,15,0)</f>
        <v>tier - 2</v>
      </c>
      <c r="P2199" s="27" t="str">
        <f>VLOOKUP(A2199,'Hospitalisation Details'!$A$1:$R$2344,16,0)</f>
        <v>R1013</v>
      </c>
      <c r="Q2199" s="38">
        <f>VLOOKUP(A2199,'Hospitalisation Details'!$A$1:$R$2344,18,0)</f>
        <v>22.622861054072555</v>
      </c>
    </row>
    <row r="2200" spans="1:17" x14ac:dyDescent="0.25">
      <c r="A2200" s="27" t="s">
        <v>4398</v>
      </c>
      <c r="B2200" s="27" t="str">
        <f>VLOOKUP(A2200,'Customer Name'!A2199:E4534,4,0)</f>
        <v>Eric N</v>
      </c>
      <c r="C2200" s="27">
        <f>VLOOKUP(A2200,Table7[#All],2,0)</f>
        <v>35.53</v>
      </c>
      <c r="D2200" s="27">
        <f>VLOOKUP(A2200,Table7[#All],3,0)</f>
        <v>4.3600000000000003</v>
      </c>
      <c r="E2200" s="27" t="str">
        <f>VLOOKUP(A2200,Table7[#All],4,0)</f>
        <v>No</v>
      </c>
      <c r="F2200" s="27" t="str">
        <f>VLOOKUP(A2200,Table7[#All],5,0)</f>
        <v>No</v>
      </c>
      <c r="G2200" s="27" t="str">
        <f>VLOOKUP(A2200,Table7[#All],6,0)</f>
        <v>Yes</v>
      </c>
      <c r="H2200" s="27">
        <f>VLOOKUP(A2200,'Medical Examination'!A2199:M4534,11,0)</f>
        <v>1</v>
      </c>
      <c r="I2200" s="27" t="str">
        <f>VLOOKUP(A2200,'Medical Examination'!A2199:M4534,10,0)</f>
        <v>No</v>
      </c>
      <c r="J2200" s="27" t="str">
        <f>VLOOKUP(A2200,'Medical Examination'!A2199:M4534,12,0)</f>
        <v>Obesity</v>
      </c>
      <c r="K2200" s="27" t="str">
        <f>VLOOKUP(A2200,'Medical Examination'!A2199:M4534,13,0)</f>
        <v>Normal</v>
      </c>
      <c r="L2200" s="27" t="str">
        <f>VLOOKUP(A2200,'Hospitalisation Details'!$A$1:$R$2344,17,0)</f>
        <v>30-Dec-2003</v>
      </c>
      <c r="M2200" s="28">
        <f>VLOOKUP(A2200,'Hospitalisation Details'!$A$1:$R$2344,6,0)</f>
        <v>1646.43</v>
      </c>
      <c r="N2200" s="27" t="str">
        <f>VLOOKUP(A2200,'Hospitalisation Details'!$A$1:$R$2344,14,0)</f>
        <v>tier - 2</v>
      </c>
      <c r="O2200" s="27" t="str">
        <f>VLOOKUP(A2200,'Hospitalisation Details'!$A$1:$R$2344,15,0)</f>
        <v>tier - 1</v>
      </c>
      <c r="P2200" s="27" t="str">
        <f>VLOOKUP(A2200,'Hospitalisation Details'!$A$1:$R$2344,16,0)</f>
        <v>R1012</v>
      </c>
      <c r="Q2200" s="38">
        <f>VLOOKUP(A2200,'Hospitalisation Details'!$A$1:$R$2344,18,0)</f>
        <v>19.439374185136899</v>
      </c>
    </row>
    <row r="2201" spans="1:17" x14ac:dyDescent="0.25">
      <c r="A2201" s="27" t="s">
        <v>4400</v>
      </c>
      <c r="B2201" s="27" t="str">
        <f>VLOOKUP(A2201,'Customer Name'!A2200:E4535,4,0)</f>
        <v>Connor</v>
      </c>
      <c r="C2201" s="27">
        <f>VLOOKUP(A2201,Table7[#All],2,0)</f>
        <v>30.59</v>
      </c>
      <c r="D2201" s="27">
        <f>VLOOKUP(A2201,Table7[#All],3,0)</f>
        <v>4.41</v>
      </c>
      <c r="E2201" s="27" t="str">
        <f>VLOOKUP(A2201,Table7[#All],4,0)</f>
        <v>No</v>
      </c>
      <c r="F2201" s="27" t="str">
        <f>VLOOKUP(A2201,Table7[#All],5,0)</f>
        <v>No</v>
      </c>
      <c r="G2201" s="27" t="str">
        <f>VLOOKUP(A2201,Table7[#All],6,0)</f>
        <v>Yes</v>
      </c>
      <c r="H2201" s="27">
        <f>VLOOKUP(A2201,'Medical Examination'!A2200:M4535,11,0)</f>
        <v>1</v>
      </c>
      <c r="I2201" s="27" t="str">
        <f>VLOOKUP(A2201,'Medical Examination'!A2200:M4535,10,0)</f>
        <v>No</v>
      </c>
      <c r="J2201" s="27" t="str">
        <f>VLOOKUP(A2201,'Medical Examination'!A2200:M4535,12,0)</f>
        <v>Obesity</v>
      </c>
      <c r="K2201" s="27" t="str">
        <f>VLOOKUP(A2201,'Medical Examination'!A2200:M4535,13,0)</f>
        <v>Normal</v>
      </c>
      <c r="L2201" s="27" t="str">
        <f>VLOOKUP(A2201,'Hospitalisation Details'!$A$1:$R$2344,17,0)</f>
        <v>21-Aug-2003</v>
      </c>
      <c r="M2201" s="28">
        <f>VLOOKUP(A2201,'Hospitalisation Details'!$A$1:$R$2344,6,0)</f>
        <v>1639.56</v>
      </c>
      <c r="N2201" s="27" t="str">
        <f>VLOOKUP(A2201,'Hospitalisation Details'!$A$1:$R$2344,14,0)</f>
        <v>tier - 2</v>
      </c>
      <c r="O2201" s="27" t="str">
        <f>VLOOKUP(A2201,'Hospitalisation Details'!$A$1:$R$2344,15,0)</f>
        <v>tier - 2</v>
      </c>
      <c r="P2201" s="27" t="str">
        <f>VLOOKUP(A2201,'Hospitalisation Details'!$A$1:$R$2344,16,0)</f>
        <v>R1012</v>
      </c>
      <c r="Q2201" s="38">
        <f>VLOOKUP(A2201,'Hospitalisation Details'!$A$1:$R$2344,18,0)</f>
        <v>19.798044328552802</v>
      </c>
    </row>
    <row r="2202" spans="1:17" x14ac:dyDescent="0.25">
      <c r="A2202" s="27" t="s">
        <v>4402</v>
      </c>
      <c r="B2202" s="27" t="str">
        <f>VLOOKUP(A2202,'Customer Name'!A2201:E4536,4,0)</f>
        <v>Patrick H.</v>
      </c>
      <c r="C2202" s="27">
        <f>VLOOKUP(A2202,Table7[#All],2,0)</f>
        <v>30.59</v>
      </c>
      <c r="D2202" s="27">
        <f>VLOOKUP(A2202,Table7[#All],3,0)</f>
        <v>4.17</v>
      </c>
      <c r="E2202" s="27" t="str">
        <f>VLOOKUP(A2202,Table7[#All],4,0)</f>
        <v>No</v>
      </c>
      <c r="F2202" s="27" t="str">
        <f>VLOOKUP(A2202,Table7[#All],5,0)</f>
        <v>No</v>
      </c>
      <c r="G2202" s="27" t="str">
        <f>VLOOKUP(A2202,Table7[#All],6,0)</f>
        <v>Yes</v>
      </c>
      <c r="H2202" s="27">
        <f>VLOOKUP(A2202,'Medical Examination'!A2201:M4536,11,0)</f>
        <v>1</v>
      </c>
      <c r="I2202" s="27" t="str">
        <f>VLOOKUP(A2202,'Medical Examination'!A2201:M4536,10,0)</f>
        <v>No</v>
      </c>
      <c r="J2202" s="27" t="str">
        <f>VLOOKUP(A2202,'Medical Examination'!A2201:M4536,12,0)</f>
        <v>Obesity</v>
      </c>
      <c r="K2202" s="27" t="str">
        <f>VLOOKUP(A2202,'Medical Examination'!A2201:M4536,13,0)</f>
        <v>Normal</v>
      </c>
      <c r="L2202" s="27" t="str">
        <f>VLOOKUP(A2202,'Hospitalisation Details'!$A$1:$R$2344,17,0)</f>
        <v>16-Sep-2003</v>
      </c>
      <c r="M2202" s="28">
        <f>VLOOKUP(A2202,'Hospitalisation Details'!$A$1:$R$2344,6,0)</f>
        <v>1639.56</v>
      </c>
      <c r="N2202" s="27" t="str">
        <f>VLOOKUP(A2202,'Hospitalisation Details'!$A$1:$R$2344,14,0)</f>
        <v>tier - 2</v>
      </c>
      <c r="O2202" s="27" t="str">
        <f>VLOOKUP(A2202,'Hospitalisation Details'!$A$1:$R$2344,15,0)</f>
        <v>tier - 2</v>
      </c>
      <c r="P2202" s="27" t="str">
        <f>VLOOKUP(A2202,'Hospitalisation Details'!$A$1:$R$2344,16,0)</f>
        <v>R1012</v>
      </c>
      <c r="Q2202" s="38">
        <f>VLOOKUP(A2202,'Hospitalisation Details'!$A$1:$R$2344,18,0)</f>
        <v>19.726857887874836</v>
      </c>
    </row>
    <row r="2203" spans="1:17" x14ac:dyDescent="0.25">
      <c r="A2203" s="27" t="s">
        <v>4404</v>
      </c>
      <c r="B2203" s="27" t="str">
        <f>VLOOKUP(A2203,'Customer Name'!A2202:E4537,4,0)</f>
        <v>Tyler</v>
      </c>
      <c r="C2203" s="27">
        <f>VLOOKUP(A2203,Table7[#All],2,0)</f>
        <v>27.835000000000001</v>
      </c>
      <c r="D2203" s="27">
        <f>VLOOKUP(A2203,Table7[#All],3,0)</f>
        <v>4.4400000000000004</v>
      </c>
      <c r="E2203" s="27" t="str">
        <f>VLOOKUP(A2203,Table7[#All],4,0)</f>
        <v>No</v>
      </c>
      <c r="F2203" s="27" t="str">
        <f>VLOOKUP(A2203,Table7[#All],5,0)</f>
        <v>No</v>
      </c>
      <c r="G2203" s="27" t="str">
        <f>VLOOKUP(A2203,Table7[#All],6,0)</f>
        <v>Yes</v>
      </c>
      <c r="H2203" s="27">
        <f>VLOOKUP(A2203,'Medical Examination'!A2202:M4537,11,0)</f>
        <v>1</v>
      </c>
      <c r="I2203" s="27" t="str">
        <f>VLOOKUP(A2203,'Medical Examination'!A2202:M4537,10,0)</f>
        <v>No</v>
      </c>
      <c r="J2203" s="27" t="str">
        <f>VLOOKUP(A2203,'Medical Examination'!A2202:M4537,12,0)</f>
        <v>Overweight</v>
      </c>
      <c r="K2203" s="27" t="str">
        <f>VLOOKUP(A2203,'Medical Examination'!A2202:M4537,13,0)</f>
        <v>Normal</v>
      </c>
      <c r="L2203" s="27" t="str">
        <f>VLOOKUP(A2203,'Hospitalisation Details'!$A$1:$R$2344,17,0)</f>
        <v>30-Dec-2003</v>
      </c>
      <c r="M2203" s="28">
        <f>VLOOKUP(A2203,'Hospitalisation Details'!$A$1:$R$2344,6,0)</f>
        <v>1635.73</v>
      </c>
      <c r="N2203" s="27" t="str">
        <f>VLOOKUP(A2203,'Hospitalisation Details'!$A$1:$R$2344,14,0)</f>
        <v>tier - 2</v>
      </c>
      <c r="O2203" s="27" t="str">
        <f>VLOOKUP(A2203,'Hospitalisation Details'!$A$1:$R$2344,15,0)</f>
        <v>tier - 3</v>
      </c>
      <c r="P2203" s="27" t="str">
        <f>VLOOKUP(A2203,'Hospitalisation Details'!$A$1:$R$2344,16,0)</f>
        <v>R1012</v>
      </c>
      <c r="Q2203" s="38">
        <f>VLOOKUP(A2203,'Hospitalisation Details'!$A$1:$R$2344,18,0)</f>
        <v>19.439374185136899</v>
      </c>
    </row>
    <row r="2204" spans="1:17" x14ac:dyDescent="0.25">
      <c r="A2204" s="27" t="s">
        <v>4406</v>
      </c>
      <c r="B2204" s="27" t="str">
        <f>VLOOKUP(A2204,'Customer Name'!A2203:E4538,4,0)</f>
        <v>Deborah L.</v>
      </c>
      <c r="C2204" s="27">
        <f>VLOOKUP(A2204,Table7[#All],2,0)</f>
        <v>40.26</v>
      </c>
      <c r="D2204" s="27">
        <f>VLOOKUP(A2204,Table7[#All],3,0)</f>
        <v>5.52</v>
      </c>
      <c r="E2204" s="27" t="str">
        <f>VLOOKUP(A2204,Table7[#All],4,0)</f>
        <v>No</v>
      </c>
      <c r="F2204" s="27" t="str">
        <f>VLOOKUP(A2204,Table7[#All],5,0)</f>
        <v>yes</v>
      </c>
      <c r="G2204" s="27" t="str">
        <f>VLOOKUP(A2204,Table7[#All],6,0)</f>
        <v>No</v>
      </c>
      <c r="H2204" s="27">
        <f>VLOOKUP(A2204,'Medical Examination'!A2203:M4538,11,0)</f>
        <v>1</v>
      </c>
      <c r="I2204" s="27" t="str">
        <f>VLOOKUP(A2204,'Medical Examination'!A2203:M4538,10,0)</f>
        <v>No</v>
      </c>
      <c r="J2204" s="27" t="str">
        <f>VLOOKUP(A2204,'Medical Examination'!A2203:M4538,12,0)</f>
        <v>Obesity</v>
      </c>
      <c r="K2204" s="27" t="str">
        <f>VLOOKUP(A2204,'Medical Examination'!A2203:M4538,13,0)</f>
        <v>Normal</v>
      </c>
      <c r="L2204" s="27" t="str">
        <f>VLOOKUP(A2204,'Hospitalisation Details'!$A$1:$R$2344,17,0)</f>
        <v>13-Jun-2004</v>
      </c>
      <c r="M2204" s="28">
        <f>VLOOKUP(A2204,'Hospitalisation Details'!$A$1:$R$2344,6,0)</f>
        <v>1634.57</v>
      </c>
      <c r="N2204" s="27" t="str">
        <f>VLOOKUP(A2204,'Hospitalisation Details'!$A$1:$R$2344,14,0)</f>
        <v>tier - 2</v>
      </c>
      <c r="O2204" s="27" t="str">
        <f>VLOOKUP(A2204,'Hospitalisation Details'!$A$1:$R$2344,15,0)</f>
        <v>tier - 2</v>
      </c>
      <c r="P2204" s="27" t="str">
        <f>VLOOKUP(A2204,'Hospitalisation Details'!$A$1:$R$2344,16,0)</f>
        <v>R1013</v>
      </c>
      <c r="Q2204" s="38">
        <f>VLOOKUP(A2204,'Hospitalisation Details'!$A$1:$R$2344,18,0)</f>
        <v>18.984257357973991</v>
      </c>
    </row>
    <row r="2205" spans="1:17" x14ac:dyDescent="0.25">
      <c r="A2205" s="27" t="s">
        <v>4408</v>
      </c>
      <c r="B2205" s="27" t="str">
        <f>VLOOKUP(A2205,'Customer Name'!A2204:E4539,4,0)</f>
        <v>Andrea K</v>
      </c>
      <c r="C2205" s="27">
        <f>VLOOKUP(A2205,Table7[#All],2,0)</f>
        <v>39.82</v>
      </c>
      <c r="D2205" s="27">
        <f>VLOOKUP(A2205,Table7[#All],3,0)</f>
        <v>6.01</v>
      </c>
      <c r="E2205" s="27" t="str">
        <f>VLOOKUP(A2205,Table7[#All],4,0)</f>
        <v>No</v>
      </c>
      <c r="F2205" s="27" t="str">
        <f>VLOOKUP(A2205,Table7[#All],5,0)</f>
        <v>yes</v>
      </c>
      <c r="G2205" s="27" t="str">
        <f>VLOOKUP(A2205,Table7[#All],6,0)</f>
        <v>No</v>
      </c>
      <c r="H2205" s="27">
        <f>VLOOKUP(A2205,'Medical Examination'!A2204:M4539,11,0)</f>
        <v>1</v>
      </c>
      <c r="I2205" s="27" t="str">
        <f>VLOOKUP(A2205,'Medical Examination'!A2204:M4539,10,0)</f>
        <v>No</v>
      </c>
      <c r="J2205" s="27" t="str">
        <f>VLOOKUP(A2205,'Medical Examination'!A2204:M4539,12,0)</f>
        <v>Obesity</v>
      </c>
      <c r="K2205" s="27" t="str">
        <f>VLOOKUP(A2205,'Medical Examination'!A2204:M4539,13,0)</f>
        <v>Prediabetes</v>
      </c>
      <c r="L2205" s="27" t="str">
        <f>VLOOKUP(A2205,'Hospitalisation Details'!$A$1:$R$2344,17,0)</f>
        <v>8-Aug-2004</v>
      </c>
      <c r="M2205" s="28">
        <f>VLOOKUP(A2205,'Hospitalisation Details'!$A$1:$R$2344,6,0)</f>
        <v>1633.96</v>
      </c>
      <c r="N2205" s="27" t="str">
        <f>VLOOKUP(A2205,'Hospitalisation Details'!$A$1:$R$2344,14,0)</f>
        <v>tier - 2</v>
      </c>
      <c r="O2205" s="27" t="str">
        <f>VLOOKUP(A2205,'Hospitalisation Details'!$A$1:$R$2344,15,0)</f>
        <v>tier - 1</v>
      </c>
      <c r="P2205" s="27" t="str">
        <f>VLOOKUP(A2205,'Hospitalisation Details'!$A$1:$R$2344,16,0)</f>
        <v>R1013</v>
      </c>
      <c r="Q2205" s="38">
        <f>VLOOKUP(A2205,'Hospitalisation Details'!$A$1:$R$2344,18,0)</f>
        <v>18.830937713894592</v>
      </c>
    </row>
    <row r="2206" spans="1:17" x14ac:dyDescent="0.25">
      <c r="A2206" s="27" t="s">
        <v>4410</v>
      </c>
      <c r="B2206" s="27" t="str">
        <f>VLOOKUP(A2206,'Customer Name'!A2205:E4540,4,0)</f>
        <v>Elleree</v>
      </c>
      <c r="C2206" s="27">
        <f>VLOOKUP(A2206,Table7[#All],2,0)</f>
        <v>39.159999999999997</v>
      </c>
      <c r="D2206" s="27">
        <f>VLOOKUP(A2206,Table7[#All],3,0)</f>
        <v>5.81</v>
      </c>
      <c r="E2206" s="27" t="str">
        <f>VLOOKUP(A2206,Table7[#All],4,0)</f>
        <v>No</v>
      </c>
      <c r="F2206" s="27" t="str">
        <f>VLOOKUP(A2206,Table7[#All],5,0)</f>
        <v>yes</v>
      </c>
      <c r="G2206" s="27" t="str">
        <f>VLOOKUP(A2206,Table7[#All],6,0)</f>
        <v>No</v>
      </c>
      <c r="H2206" s="27">
        <f>VLOOKUP(A2206,'Medical Examination'!A2205:M4540,11,0)</f>
        <v>1</v>
      </c>
      <c r="I2206" s="27" t="str">
        <f>VLOOKUP(A2206,'Medical Examination'!A2205:M4540,10,0)</f>
        <v>No</v>
      </c>
      <c r="J2206" s="27" t="str">
        <f>VLOOKUP(A2206,'Medical Examination'!A2205:M4540,12,0)</f>
        <v>Obesity</v>
      </c>
      <c r="K2206" s="27" t="str">
        <f>VLOOKUP(A2206,'Medical Examination'!A2205:M4540,13,0)</f>
        <v>Prediabetes</v>
      </c>
      <c r="L2206" s="27" t="str">
        <f>VLOOKUP(A2206,'Hospitalisation Details'!$A$1:$R$2344,17,0)</f>
        <v>13-Dec-2004</v>
      </c>
      <c r="M2206" s="28">
        <f>VLOOKUP(A2206,'Hospitalisation Details'!$A$1:$R$2344,6,0)</f>
        <v>1633.04</v>
      </c>
      <c r="N2206" s="27" t="str">
        <f>VLOOKUP(A2206,'Hospitalisation Details'!$A$1:$R$2344,14,0)</f>
        <v>tier - 2</v>
      </c>
      <c r="O2206" s="27" t="str">
        <f>VLOOKUP(A2206,'Hospitalisation Details'!$A$1:$R$2344,15,0)</f>
        <v>tier - 2</v>
      </c>
      <c r="P2206" s="27" t="str">
        <f>VLOOKUP(A2206,'Hospitalisation Details'!$A$1:$R$2344,16,0)</f>
        <v>R1013</v>
      </c>
      <c r="Q2206" s="38">
        <f>VLOOKUP(A2206,'Hospitalisation Details'!$A$1:$R$2344,18,0)</f>
        <v>18.483230663928815</v>
      </c>
    </row>
    <row r="2207" spans="1:17" x14ac:dyDescent="0.25">
      <c r="A2207" s="27" t="s">
        <v>4412</v>
      </c>
      <c r="B2207" s="27" t="str">
        <f>VLOOKUP(A2207,'Customer Name'!A2206:E4541,4,0)</f>
        <v>Brandon J</v>
      </c>
      <c r="C2207" s="27">
        <f>VLOOKUP(A2207,Table7[#All],2,0)</f>
        <v>25.555</v>
      </c>
      <c r="D2207" s="27">
        <f>VLOOKUP(A2207,Table7[#All],3,0)</f>
        <v>4.37</v>
      </c>
      <c r="E2207" s="27" t="str">
        <f>VLOOKUP(A2207,Table7[#All],4,0)</f>
        <v>No</v>
      </c>
      <c r="F2207" s="27" t="str">
        <f>VLOOKUP(A2207,Table7[#All],5,0)</f>
        <v>No</v>
      </c>
      <c r="G2207" s="27" t="str">
        <f>VLOOKUP(A2207,Table7[#All],6,0)</f>
        <v>Yes</v>
      </c>
      <c r="H2207" s="27">
        <f>VLOOKUP(A2207,'Medical Examination'!A2206:M4541,11,0)</f>
        <v>1</v>
      </c>
      <c r="I2207" s="27" t="str">
        <f>VLOOKUP(A2207,'Medical Examination'!A2206:M4541,10,0)</f>
        <v>No</v>
      </c>
      <c r="J2207" s="27" t="str">
        <f>VLOOKUP(A2207,'Medical Examination'!A2206:M4541,12,0)</f>
        <v>Overweight</v>
      </c>
      <c r="K2207" s="27" t="str">
        <f>VLOOKUP(A2207,'Medical Examination'!A2206:M4541,13,0)</f>
        <v>Normal</v>
      </c>
      <c r="L2207" s="27" t="str">
        <f>VLOOKUP(A2207,'Hospitalisation Details'!$A$1:$R$2344,17,0)</f>
        <v>16-Sep-2003</v>
      </c>
      <c r="M2207" s="28">
        <f>VLOOKUP(A2207,'Hospitalisation Details'!$A$1:$R$2344,6,0)</f>
        <v>1632.56</v>
      </c>
      <c r="N2207" s="27" t="str">
        <f>VLOOKUP(A2207,'Hospitalisation Details'!$A$1:$R$2344,14,0)</f>
        <v>tier - 2</v>
      </c>
      <c r="O2207" s="27" t="str">
        <f>VLOOKUP(A2207,'Hospitalisation Details'!$A$1:$R$2344,15,0)</f>
        <v>tier - 2</v>
      </c>
      <c r="P2207" s="27" t="str">
        <f>VLOOKUP(A2207,'Hospitalisation Details'!$A$1:$R$2344,16,0)</f>
        <v>R1012</v>
      </c>
      <c r="Q2207" s="38">
        <f>VLOOKUP(A2207,'Hospitalisation Details'!$A$1:$R$2344,18,0)</f>
        <v>19.726857887874836</v>
      </c>
    </row>
    <row r="2208" spans="1:17" x14ac:dyDescent="0.25">
      <c r="A2208" s="27" t="s">
        <v>4414</v>
      </c>
      <c r="B2208" s="27" t="str">
        <f>VLOOKUP(A2208,'Customer Name'!A2207:E4542,4,0)</f>
        <v>Steve</v>
      </c>
      <c r="C2208" s="27">
        <f>VLOOKUP(A2208,Table7[#All],2,0)</f>
        <v>25.175000000000001</v>
      </c>
      <c r="D2208" s="27">
        <f>VLOOKUP(A2208,Table7[#All],3,0)</f>
        <v>5.74</v>
      </c>
      <c r="E2208" s="27" t="str">
        <f>VLOOKUP(A2208,Table7[#All],4,0)</f>
        <v>No</v>
      </c>
      <c r="F2208" s="27" t="str">
        <f>VLOOKUP(A2208,Table7[#All],5,0)</f>
        <v>No</v>
      </c>
      <c r="G2208" s="27" t="str">
        <f>VLOOKUP(A2208,Table7[#All],6,0)</f>
        <v>Yes</v>
      </c>
      <c r="H2208" s="27">
        <f>VLOOKUP(A2208,'Medical Examination'!A2207:M4542,11,0)</f>
        <v>1</v>
      </c>
      <c r="I2208" s="27" t="str">
        <f>VLOOKUP(A2208,'Medical Examination'!A2207:M4542,10,0)</f>
        <v>No</v>
      </c>
      <c r="J2208" s="27" t="str">
        <f>VLOOKUP(A2208,'Medical Examination'!A2207:M4542,12,0)</f>
        <v>Overweight</v>
      </c>
      <c r="K2208" s="27" t="str">
        <f>VLOOKUP(A2208,'Medical Examination'!A2207:M4542,13,0)</f>
        <v>Prediabetes</v>
      </c>
      <c r="L2208" s="27" t="str">
        <f>VLOOKUP(A2208,'Hospitalisation Details'!$A$1:$R$2344,17,0)</f>
        <v>3-Oct-2003</v>
      </c>
      <c r="M2208" s="28">
        <f>VLOOKUP(A2208,'Hospitalisation Details'!$A$1:$R$2344,6,0)</f>
        <v>1632.04</v>
      </c>
      <c r="N2208" s="27" t="str">
        <f>VLOOKUP(A2208,'Hospitalisation Details'!$A$1:$R$2344,14,0)</f>
        <v>tier - 2</v>
      </c>
      <c r="O2208" s="27" t="str">
        <f>VLOOKUP(A2208,'Hospitalisation Details'!$A$1:$R$2344,15,0)</f>
        <v>tier - 2</v>
      </c>
      <c r="P2208" s="27" t="str">
        <f>VLOOKUP(A2208,'Hospitalisation Details'!$A$1:$R$2344,16,0)</f>
        <v>R1012</v>
      </c>
      <c r="Q2208" s="38">
        <f>VLOOKUP(A2208,'Hospitalisation Details'!$A$1:$R$2344,18,0)</f>
        <v>19.680312907431553</v>
      </c>
    </row>
    <row r="2209" spans="1:17" x14ac:dyDescent="0.25">
      <c r="A2209" s="27" t="s">
        <v>4416</v>
      </c>
      <c r="B2209" s="27" t="str">
        <f>VLOOKUP(A2209,'Customer Name'!A2208:E4543,4,0)</f>
        <v>Nina Wavik Sr.</v>
      </c>
      <c r="C2209" s="27">
        <f>VLOOKUP(A2209,Table7[#All],2,0)</f>
        <v>38.28</v>
      </c>
      <c r="D2209" s="27">
        <f>VLOOKUP(A2209,Table7[#All],3,0)</f>
        <v>5.39</v>
      </c>
      <c r="E2209" s="27" t="str">
        <f>VLOOKUP(A2209,Table7[#All],4,0)</f>
        <v>No</v>
      </c>
      <c r="F2209" s="27" t="str">
        <f>VLOOKUP(A2209,Table7[#All],5,0)</f>
        <v>yes</v>
      </c>
      <c r="G2209" s="27" t="str">
        <f>VLOOKUP(A2209,Table7[#All],6,0)</f>
        <v>No</v>
      </c>
      <c r="H2209" s="27">
        <f>VLOOKUP(A2209,'Medical Examination'!A2208:M4543,11,0)</f>
        <v>1</v>
      </c>
      <c r="I2209" s="27" t="str">
        <f>VLOOKUP(A2209,'Medical Examination'!A2208:M4543,10,0)</f>
        <v>No</v>
      </c>
      <c r="J2209" s="27" t="str">
        <f>VLOOKUP(A2209,'Medical Examination'!A2208:M4543,12,0)</f>
        <v>Obesity</v>
      </c>
      <c r="K2209" s="27" t="str">
        <f>VLOOKUP(A2209,'Medical Examination'!A2208:M4543,13,0)</f>
        <v>Normal</v>
      </c>
      <c r="L2209" s="27" t="str">
        <f>VLOOKUP(A2209,'Hospitalisation Details'!$A$1:$R$2344,17,0)</f>
        <v>9-Jul-2004</v>
      </c>
      <c r="M2209" s="28">
        <f>VLOOKUP(A2209,'Hospitalisation Details'!$A$1:$R$2344,6,0)</f>
        <v>1631.82</v>
      </c>
      <c r="N2209" s="27" t="str">
        <f>VLOOKUP(A2209,'Hospitalisation Details'!$A$1:$R$2344,14,0)</f>
        <v>tier - 2</v>
      </c>
      <c r="O2209" s="27" t="str">
        <f>VLOOKUP(A2209,'Hospitalisation Details'!$A$1:$R$2344,15,0)</f>
        <v>tier - 1</v>
      </c>
      <c r="P2209" s="27" t="str">
        <f>VLOOKUP(A2209,'Hospitalisation Details'!$A$1:$R$2344,16,0)</f>
        <v>R1013</v>
      </c>
      <c r="Q2209" s="38">
        <f>VLOOKUP(A2209,'Hospitalisation Details'!$A$1:$R$2344,18,0)</f>
        <v>18.913073237508556</v>
      </c>
    </row>
    <row r="2210" spans="1:17" x14ac:dyDescent="0.25">
      <c r="A2210" s="27" t="s">
        <v>4418</v>
      </c>
      <c r="B2210" s="27" t="str">
        <f>VLOOKUP(A2210,'Customer Name'!A2209:E4544,4,0)</f>
        <v>Dani</v>
      </c>
      <c r="C2210" s="27">
        <f>VLOOKUP(A2210,Table7[#All],2,0)</f>
        <v>38.17</v>
      </c>
      <c r="D2210" s="27">
        <f>VLOOKUP(A2210,Table7[#All],3,0)</f>
        <v>4.07</v>
      </c>
      <c r="E2210" s="27" t="str">
        <f>VLOOKUP(A2210,Table7[#All],4,0)</f>
        <v>No</v>
      </c>
      <c r="F2210" s="27" t="str">
        <f>VLOOKUP(A2210,Table7[#All],5,0)</f>
        <v>yes</v>
      </c>
      <c r="G2210" s="27" t="str">
        <f>VLOOKUP(A2210,Table7[#All],6,0)</f>
        <v>No</v>
      </c>
      <c r="H2210" s="27">
        <f>VLOOKUP(A2210,'Medical Examination'!A2209:M4544,11,0)</f>
        <v>1</v>
      </c>
      <c r="I2210" s="27" t="str">
        <f>VLOOKUP(A2210,'Medical Examination'!A2209:M4544,10,0)</f>
        <v>No</v>
      </c>
      <c r="J2210" s="27" t="str">
        <f>VLOOKUP(A2210,'Medical Examination'!A2209:M4544,12,0)</f>
        <v>Obesity</v>
      </c>
      <c r="K2210" s="27" t="str">
        <f>VLOOKUP(A2210,'Medical Examination'!A2209:M4544,13,0)</f>
        <v>Normal</v>
      </c>
      <c r="L2210" s="27" t="str">
        <f>VLOOKUP(A2210,'Hospitalisation Details'!$A$1:$R$2344,17,0)</f>
        <v>5-Dec-2004</v>
      </c>
      <c r="M2210" s="28">
        <f>VLOOKUP(A2210,'Hospitalisation Details'!$A$1:$R$2344,6,0)</f>
        <v>1631.67</v>
      </c>
      <c r="N2210" s="27" t="str">
        <f>VLOOKUP(A2210,'Hospitalisation Details'!$A$1:$R$2344,14,0)</f>
        <v>tier - 2</v>
      </c>
      <c r="O2210" s="27" t="str">
        <f>VLOOKUP(A2210,'Hospitalisation Details'!$A$1:$R$2344,15,0)</f>
        <v>tier - 3</v>
      </c>
      <c r="P2210" s="27" t="str">
        <f>VLOOKUP(A2210,'Hospitalisation Details'!$A$1:$R$2344,16,0)</f>
        <v>R1013</v>
      </c>
      <c r="Q2210" s="38">
        <f>VLOOKUP(A2210,'Hospitalisation Details'!$A$1:$R$2344,18,0)</f>
        <v>18.505133470225871</v>
      </c>
    </row>
    <row r="2211" spans="1:17" x14ac:dyDescent="0.25">
      <c r="A2211" s="27" t="s">
        <v>4420</v>
      </c>
      <c r="B2211" s="27" t="str">
        <f>VLOOKUP(A2211,'Customer Name'!A2210:E4545,4,0)</f>
        <v>Jennifer A.</v>
      </c>
      <c r="C2211" s="27">
        <f>VLOOKUP(A2211,Table7[#All],2,0)</f>
        <v>36.85</v>
      </c>
      <c r="D2211" s="27">
        <f>VLOOKUP(A2211,Table7[#All],3,0)</f>
        <v>5.49</v>
      </c>
      <c r="E2211" s="27" t="str">
        <f>VLOOKUP(A2211,Table7[#All],4,0)</f>
        <v>No</v>
      </c>
      <c r="F2211" s="27" t="str">
        <f>VLOOKUP(A2211,Table7[#All],5,0)</f>
        <v>yes</v>
      </c>
      <c r="G2211" s="27" t="str">
        <f>VLOOKUP(A2211,Table7[#All],6,0)</f>
        <v>No</v>
      </c>
      <c r="H2211" s="27">
        <f>VLOOKUP(A2211,'Medical Examination'!A2210:M4545,11,0)</f>
        <v>1</v>
      </c>
      <c r="I2211" s="27" t="str">
        <f>VLOOKUP(A2211,'Medical Examination'!A2210:M4545,10,0)</f>
        <v>No</v>
      </c>
      <c r="J2211" s="27" t="str">
        <f>VLOOKUP(A2211,'Medical Examination'!A2210:M4545,12,0)</f>
        <v>Obesity</v>
      </c>
      <c r="K2211" s="27" t="str">
        <f>VLOOKUP(A2211,'Medical Examination'!A2210:M4545,13,0)</f>
        <v>Normal</v>
      </c>
      <c r="L2211" s="27" t="str">
        <f>VLOOKUP(A2211,'Hospitalisation Details'!$A$1:$R$2344,17,0)</f>
        <v>4-Oct-2004</v>
      </c>
      <c r="M2211" s="28">
        <f>VLOOKUP(A2211,'Hospitalisation Details'!$A$1:$R$2344,6,0)</f>
        <v>1629.83</v>
      </c>
      <c r="N2211" s="27" t="str">
        <f>VLOOKUP(A2211,'Hospitalisation Details'!$A$1:$R$2344,14,0)</f>
        <v>tier - 2</v>
      </c>
      <c r="O2211" s="27" t="str">
        <f>VLOOKUP(A2211,'Hospitalisation Details'!$A$1:$R$2344,15,0)</f>
        <v>tier - 2</v>
      </c>
      <c r="P2211" s="27" t="str">
        <f>VLOOKUP(A2211,'Hospitalisation Details'!$A$1:$R$2344,16,0)</f>
        <v>R1013</v>
      </c>
      <c r="Q2211" s="38">
        <f>VLOOKUP(A2211,'Hospitalisation Details'!$A$1:$R$2344,18,0)</f>
        <v>18.674880219028061</v>
      </c>
    </row>
    <row r="2212" spans="1:17" x14ac:dyDescent="0.25">
      <c r="A2212" s="27" t="s">
        <v>4422</v>
      </c>
      <c r="B2212" s="27" t="str">
        <f>VLOOKUP(A2212,'Customer Name'!A2211:E4546,4,0)</f>
        <v>Martin</v>
      </c>
      <c r="C2212" s="27">
        <f>VLOOKUP(A2212,Table7[#All],2,0)</f>
        <v>22.61</v>
      </c>
      <c r="D2212" s="27">
        <f>VLOOKUP(A2212,Table7[#All],3,0)</f>
        <v>5.68</v>
      </c>
      <c r="E2212" s="27" t="str">
        <f>VLOOKUP(A2212,Table7[#All],4,0)</f>
        <v>No</v>
      </c>
      <c r="F2212" s="27" t="str">
        <f>VLOOKUP(A2212,Table7[#All],5,0)</f>
        <v>No</v>
      </c>
      <c r="G2212" s="27" t="str">
        <f>VLOOKUP(A2212,Table7[#All],6,0)</f>
        <v>Yes</v>
      </c>
      <c r="H2212" s="27">
        <f>VLOOKUP(A2212,'Medical Examination'!A2211:M4546,11,0)</f>
        <v>1</v>
      </c>
      <c r="I2212" s="27" t="str">
        <f>VLOOKUP(A2212,'Medical Examination'!A2211:M4546,10,0)</f>
        <v>No</v>
      </c>
      <c r="J2212" s="27" t="str">
        <f>VLOOKUP(A2212,'Medical Examination'!A2211:M4546,12,0)</f>
        <v>Normal Weight</v>
      </c>
      <c r="K2212" s="27" t="str">
        <f>VLOOKUP(A2212,'Medical Examination'!A2211:M4546,13,0)</f>
        <v>Normal</v>
      </c>
      <c r="L2212" s="27" t="str">
        <f>VLOOKUP(A2212,'Hospitalisation Details'!$A$1:$R$2344,17,0)</f>
        <v>17-Jul-2003</v>
      </c>
      <c r="M2212" s="28">
        <f>VLOOKUP(A2212,'Hospitalisation Details'!$A$1:$R$2344,6,0)</f>
        <v>1628.47</v>
      </c>
      <c r="N2212" s="27" t="str">
        <f>VLOOKUP(A2212,'Hospitalisation Details'!$A$1:$R$2344,14,0)</f>
        <v>tier - 2</v>
      </c>
      <c r="O2212" s="27" t="str">
        <f>VLOOKUP(A2212,'Hospitalisation Details'!$A$1:$R$2344,15,0)</f>
        <v>tier - 1</v>
      </c>
      <c r="P2212" s="27" t="str">
        <f>VLOOKUP(A2212,'Hospitalisation Details'!$A$1:$R$2344,16,0)</f>
        <v>R1012</v>
      </c>
      <c r="Q2212" s="38">
        <f>VLOOKUP(A2212,'Hospitalisation Details'!$A$1:$R$2344,18,0)</f>
        <v>19.893872229465451</v>
      </c>
    </row>
    <row r="2213" spans="1:17" x14ac:dyDescent="0.25">
      <c r="A2213" s="27" t="s">
        <v>4424</v>
      </c>
      <c r="B2213" s="27" t="str">
        <f>VLOOKUP(A2213,'Customer Name'!A2212:E4547,4,0)</f>
        <v>Steve</v>
      </c>
      <c r="C2213" s="27">
        <f>VLOOKUP(A2213,Table7[#All],2,0)</f>
        <v>21.754999999999999</v>
      </c>
      <c r="D2213" s="27">
        <f>VLOOKUP(A2213,Table7[#All],3,0)</f>
        <v>6.09</v>
      </c>
      <c r="E2213" s="27" t="str">
        <f>VLOOKUP(A2213,Table7[#All],4,0)</f>
        <v>No</v>
      </c>
      <c r="F2213" s="27" t="str">
        <f>VLOOKUP(A2213,Table7[#All],5,0)</f>
        <v>No</v>
      </c>
      <c r="G2213" s="27" t="str">
        <f>VLOOKUP(A2213,Table7[#All],6,0)</f>
        <v>Yes</v>
      </c>
      <c r="H2213" s="27">
        <f>VLOOKUP(A2213,'Medical Examination'!A2212:M4547,11,0)</f>
        <v>1</v>
      </c>
      <c r="I2213" s="27" t="str">
        <f>VLOOKUP(A2213,'Medical Examination'!A2212:M4547,10,0)</f>
        <v>No</v>
      </c>
      <c r="J2213" s="27" t="str">
        <f>VLOOKUP(A2213,'Medical Examination'!A2212:M4547,12,0)</f>
        <v>Normal Weight</v>
      </c>
      <c r="K2213" s="27" t="str">
        <f>VLOOKUP(A2213,'Medical Examination'!A2212:M4547,13,0)</f>
        <v>Prediabetes</v>
      </c>
      <c r="L2213" s="27" t="str">
        <f>VLOOKUP(A2213,'Hospitalisation Details'!$A$1:$R$2344,17,0)</f>
        <v>4-Dec-2003</v>
      </c>
      <c r="M2213" s="28">
        <f>VLOOKUP(A2213,'Hospitalisation Details'!$A$1:$R$2344,6,0)</f>
        <v>1627.28</v>
      </c>
      <c r="N2213" s="27" t="str">
        <f>VLOOKUP(A2213,'Hospitalisation Details'!$A$1:$R$2344,14,0)</f>
        <v>tier - 2</v>
      </c>
      <c r="O2213" s="27" t="str">
        <f>VLOOKUP(A2213,'Hospitalisation Details'!$A$1:$R$2344,15,0)</f>
        <v>tier - 2</v>
      </c>
      <c r="P2213" s="27" t="str">
        <f>VLOOKUP(A2213,'Hospitalisation Details'!$A$1:$R$2344,16,0)</f>
        <v>R1012</v>
      </c>
      <c r="Q2213" s="38">
        <f>VLOOKUP(A2213,'Hospitalisation Details'!$A$1:$R$2344,18,0)</f>
        <v>19.510560625814865</v>
      </c>
    </row>
    <row r="2214" spans="1:17" x14ac:dyDescent="0.25">
      <c r="A2214" s="27" t="s">
        <v>4426</v>
      </c>
      <c r="B2214" s="27" t="str">
        <f>VLOOKUP(A2214,'Customer Name'!A2213:E4548,4,0)</f>
        <v>Christopher</v>
      </c>
      <c r="C2214" s="27">
        <f>VLOOKUP(A2214,Table7[#All],2,0)</f>
        <v>20.425000000000001</v>
      </c>
      <c r="D2214" s="27">
        <f>VLOOKUP(A2214,Table7[#All],3,0)</f>
        <v>5.53</v>
      </c>
      <c r="E2214" s="27" t="str">
        <f>VLOOKUP(A2214,Table7[#All],4,0)</f>
        <v>No</v>
      </c>
      <c r="F2214" s="27" t="str">
        <f>VLOOKUP(A2214,Table7[#All],5,0)</f>
        <v>No</v>
      </c>
      <c r="G2214" s="27" t="str">
        <f>VLOOKUP(A2214,Table7[#All],6,0)</f>
        <v>Yes</v>
      </c>
      <c r="H2214" s="27">
        <f>VLOOKUP(A2214,'Medical Examination'!A2213:M4548,11,0)</f>
        <v>1</v>
      </c>
      <c r="I2214" s="27" t="str">
        <f>VLOOKUP(A2214,'Medical Examination'!A2213:M4548,10,0)</f>
        <v>No</v>
      </c>
      <c r="J2214" s="27" t="str">
        <f>VLOOKUP(A2214,'Medical Examination'!A2213:M4548,12,0)</f>
        <v>Normal Weight</v>
      </c>
      <c r="K2214" s="27" t="str">
        <f>VLOOKUP(A2214,'Medical Examination'!A2213:M4548,13,0)</f>
        <v>Normal</v>
      </c>
      <c r="L2214" s="27" t="str">
        <f>VLOOKUP(A2214,'Hospitalisation Details'!$A$1:$R$2344,17,0)</f>
        <v>9-Sep-2003</v>
      </c>
      <c r="M2214" s="28">
        <f>VLOOKUP(A2214,'Hospitalisation Details'!$A$1:$R$2344,6,0)</f>
        <v>1625.43</v>
      </c>
      <c r="N2214" s="27" t="str">
        <f>VLOOKUP(A2214,'Hospitalisation Details'!$A$1:$R$2344,14,0)</f>
        <v>tier - 2</v>
      </c>
      <c r="O2214" s="27" t="str">
        <f>VLOOKUP(A2214,'Hospitalisation Details'!$A$1:$R$2344,15,0)</f>
        <v>tier - 3</v>
      </c>
      <c r="P2214" s="27" t="str">
        <f>VLOOKUP(A2214,'Hospitalisation Details'!$A$1:$R$2344,16,0)</f>
        <v>R1012</v>
      </c>
      <c r="Q2214" s="38">
        <f>VLOOKUP(A2214,'Hospitalisation Details'!$A$1:$R$2344,18,0)</f>
        <v>19.746023468057366</v>
      </c>
    </row>
    <row r="2215" spans="1:17" x14ac:dyDescent="0.25">
      <c r="A2215" s="27" t="s">
        <v>4428</v>
      </c>
      <c r="B2215" s="27" t="str">
        <f>VLOOKUP(A2215,'Customer Name'!A2214:E4549,4,0)</f>
        <v>Kathryn M.</v>
      </c>
      <c r="C2215" s="27">
        <f>VLOOKUP(A2215,Table7[#All],2,0)</f>
        <v>31.35</v>
      </c>
      <c r="D2215" s="27">
        <f>VLOOKUP(A2215,Table7[#All],3,0)</f>
        <v>4.28</v>
      </c>
      <c r="E2215" s="27" t="str">
        <f>VLOOKUP(A2215,Table7[#All],4,0)</f>
        <v>No</v>
      </c>
      <c r="F2215" s="27" t="str">
        <f>VLOOKUP(A2215,Table7[#All],5,0)</f>
        <v>yes</v>
      </c>
      <c r="G2215" s="27" t="str">
        <f>VLOOKUP(A2215,Table7[#All],6,0)</f>
        <v>No</v>
      </c>
      <c r="H2215" s="27">
        <f>VLOOKUP(A2215,'Medical Examination'!A2214:M4549,11,0)</f>
        <v>1</v>
      </c>
      <c r="I2215" s="27" t="str">
        <f>VLOOKUP(A2215,'Medical Examination'!A2214:M4549,10,0)</f>
        <v>No</v>
      </c>
      <c r="J2215" s="27" t="str">
        <f>VLOOKUP(A2215,'Medical Examination'!A2214:M4549,12,0)</f>
        <v>Obesity</v>
      </c>
      <c r="K2215" s="27" t="str">
        <f>VLOOKUP(A2215,'Medical Examination'!A2214:M4549,13,0)</f>
        <v>Normal</v>
      </c>
      <c r="L2215" s="27" t="str">
        <f>VLOOKUP(A2215,'Hospitalisation Details'!$A$1:$R$2344,17,0)</f>
        <v>25-Jul-2004</v>
      </c>
      <c r="M2215" s="28">
        <f>VLOOKUP(A2215,'Hospitalisation Details'!$A$1:$R$2344,6,0)</f>
        <v>1622.19</v>
      </c>
      <c r="N2215" s="27" t="str">
        <f>VLOOKUP(A2215,'Hospitalisation Details'!$A$1:$R$2344,14,0)</f>
        <v>tier - 2</v>
      </c>
      <c r="O2215" s="27" t="str">
        <f>VLOOKUP(A2215,'Hospitalisation Details'!$A$1:$R$2344,15,0)</f>
        <v>tier - 1</v>
      </c>
      <c r="P2215" s="27" t="str">
        <f>VLOOKUP(A2215,'Hospitalisation Details'!$A$1:$R$2344,16,0)</f>
        <v>R1013</v>
      </c>
      <c r="Q2215" s="38">
        <f>VLOOKUP(A2215,'Hospitalisation Details'!$A$1:$R$2344,18,0)</f>
        <v>18.869267624914443</v>
      </c>
    </row>
    <row r="2216" spans="1:17" x14ac:dyDescent="0.25">
      <c r="A2216" s="27" t="s">
        <v>4430</v>
      </c>
      <c r="B2216" s="27" t="str">
        <f>VLOOKUP(A2216,'Customer Name'!A2215:E4550,4,0)</f>
        <v>Emily</v>
      </c>
      <c r="C2216" s="27">
        <f>VLOOKUP(A2216,Table7[#All],2,0)</f>
        <v>31.13</v>
      </c>
      <c r="D2216" s="27">
        <f>VLOOKUP(A2216,Table7[#All],3,0)</f>
        <v>6.01</v>
      </c>
      <c r="E2216" s="27" t="str">
        <f>VLOOKUP(A2216,Table7[#All],4,0)</f>
        <v>No</v>
      </c>
      <c r="F2216" s="27" t="str">
        <f>VLOOKUP(A2216,Table7[#All],5,0)</f>
        <v>yes</v>
      </c>
      <c r="G2216" s="27" t="str">
        <f>VLOOKUP(A2216,Table7[#All],6,0)</f>
        <v>No</v>
      </c>
      <c r="H2216" s="27">
        <f>VLOOKUP(A2216,'Medical Examination'!A2215:M4550,11,0)</f>
        <v>1</v>
      </c>
      <c r="I2216" s="27" t="str">
        <f>VLOOKUP(A2216,'Medical Examination'!A2215:M4550,10,0)</f>
        <v>No</v>
      </c>
      <c r="J2216" s="27" t="str">
        <f>VLOOKUP(A2216,'Medical Examination'!A2215:M4550,12,0)</f>
        <v>Obesity</v>
      </c>
      <c r="K2216" s="27" t="str">
        <f>VLOOKUP(A2216,'Medical Examination'!A2215:M4550,13,0)</f>
        <v>Prediabetes</v>
      </c>
      <c r="L2216" s="27" t="str">
        <f>VLOOKUP(A2216,'Hospitalisation Details'!$A$1:$R$2344,17,0)</f>
        <v>21-Aug-2004</v>
      </c>
      <c r="M2216" s="28">
        <f>VLOOKUP(A2216,'Hospitalisation Details'!$A$1:$R$2344,6,0)</f>
        <v>1621.88</v>
      </c>
      <c r="N2216" s="27" t="str">
        <f>VLOOKUP(A2216,'Hospitalisation Details'!$A$1:$R$2344,14,0)</f>
        <v>tier - 2</v>
      </c>
      <c r="O2216" s="27" t="str">
        <f>VLOOKUP(A2216,'Hospitalisation Details'!$A$1:$R$2344,15,0)</f>
        <v>tier - 2</v>
      </c>
      <c r="P2216" s="27" t="str">
        <f>VLOOKUP(A2216,'Hospitalisation Details'!$A$1:$R$2344,16,0)</f>
        <v>R1013</v>
      </c>
      <c r="Q2216" s="38">
        <f>VLOOKUP(A2216,'Hospitalisation Details'!$A$1:$R$2344,18,0)</f>
        <v>18.795345653661876</v>
      </c>
    </row>
    <row r="2217" spans="1:17" x14ac:dyDescent="0.25">
      <c r="A2217" s="27" t="s">
        <v>4432</v>
      </c>
      <c r="B2217" s="27" t="str">
        <f>VLOOKUP(A2217,'Customer Name'!A2216:E4551,4,0)</f>
        <v>Trent A</v>
      </c>
      <c r="C2217" s="27">
        <f>VLOOKUP(A2217,Table7[#All],2,0)</f>
        <v>17.48</v>
      </c>
      <c r="D2217" s="27">
        <f>VLOOKUP(A2217,Table7[#All],3,0)</f>
        <v>4.59</v>
      </c>
      <c r="E2217" s="27" t="str">
        <f>VLOOKUP(A2217,Table7[#All],4,0)</f>
        <v>No</v>
      </c>
      <c r="F2217" s="27" t="str">
        <f>VLOOKUP(A2217,Table7[#All],5,0)</f>
        <v>No</v>
      </c>
      <c r="G2217" s="27" t="str">
        <f>VLOOKUP(A2217,Table7[#All],6,0)</f>
        <v>Yes</v>
      </c>
      <c r="H2217" s="27">
        <f>VLOOKUP(A2217,'Medical Examination'!A2216:M4551,11,0)</f>
        <v>1</v>
      </c>
      <c r="I2217" s="27" t="str">
        <f>VLOOKUP(A2217,'Medical Examination'!A2216:M4551,10,0)</f>
        <v>No</v>
      </c>
      <c r="J2217" s="27" t="str">
        <f>VLOOKUP(A2217,'Medical Examination'!A2216:M4551,12,0)</f>
        <v>Underweight</v>
      </c>
      <c r="K2217" s="27" t="str">
        <f>VLOOKUP(A2217,'Medical Examination'!A2216:M4551,13,0)</f>
        <v>Normal</v>
      </c>
      <c r="L2217" s="27" t="str">
        <f>VLOOKUP(A2217,'Hospitalisation Details'!$A$1:$R$2344,17,0)</f>
        <v>14-Sep-2003</v>
      </c>
      <c r="M2217" s="28">
        <f>VLOOKUP(A2217,'Hospitalisation Details'!$A$1:$R$2344,6,0)</f>
        <v>1621.34</v>
      </c>
      <c r="N2217" s="27" t="str">
        <f>VLOOKUP(A2217,'Hospitalisation Details'!$A$1:$R$2344,14,0)</f>
        <v>tier - 2</v>
      </c>
      <c r="O2217" s="27" t="str">
        <f>VLOOKUP(A2217,'Hospitalisation Details'!$A$1:$R$2344,15,0)</f>
        <v>tier - 2</v>
      </c>
      <c r="P2217" s="27" t="str">
        <f>VLOOKUP(A2217,'Hospitalisation Details'!$A$1:$R$2344,16,0)</f>
        <v>R1012</v>
      </c>
      <c r="Q2217" s="38">
        <f>VLOOKUP(A2217,'Hospitalisation Details'!$A$1:$R$2344,18,0)</f>
        <v>19.732333767926988</v>
      </c>
    </row>
    <row r="2218" spans="1:17" x14ac:dyDescent="0.25">
      <c r="A2218" s="27" t="s">
        <v>4434</v>
      </c>
      <c r="B2218" s="27" t="str">
        <f>VLOOKUP(A2218,'Customer Name'!A2217:E4552,4,0)</f>
        <v>Jennifer E</v>
      </c>
      <c r="C2218" s="27">
        <f>VLOOKUP(A2218,Table7[#All],2,0)</f>
        <v>22.57</v>
      </c>
      <c r="D2218" s="27">
        <f>VLOOKUP(A2218,Table7[#All],3,0)</f>
        <v>5.8</v>
      </c>
      <c r="E2218" s="27" t="str">
        <f>VLOOKUP(A2218,Table7[#All],4,0)</f>
        <v>yes</v>
      </c>
      <c r="F2218" s="27" t="str">
        <f>VLOOKUP(A2218,Table7[#All],5,0)</f>
        <v>No</v>
      </c>
      <c r="G2218" s="27" t="str">
        <f>VLOOKUP(A2218,Table7[#All],6,0)</f>
        <v>No</v>
      </c>
      <c r="H2218" s="27">
        <f>VLOOKUP(A2218,'Medical Examination'!A2217:M4552,11,0)</f>
        <v>1</v>
      </c>
      <c r="I2218" s="27" t="str">
        <f>VLOOKUP(A2218,'Medical Examination'!A2217:M4552,10,0)</f>
        <v>No</v>
      </c>
      <c r="J2218" s="27" t="str">
        <f>VLOOKUP(A2218,'Medical Examination'!A2217:M4552,12,0)</f>
        <v>Normal Weight</v>
      </c>
      <c r="K2218" s="27" t="str">
        <f>VLOOKUP(A2218,'Medical Examination'!A2217:M4552,13,0)</f>
        <v>Prediabetes</v>
      </c>
      <c r="L2218" s="27" t="str">
        <f>VLOOKUP(A2218,'Hospitalisation Details'!$A$1:$R$2344,17,0)</f>
        <v>5-Aug-1995</v>
      </c>
      <c r="M2218" s="28">
        <f>VLOOKUP(A2218,'Hospitalisation Details'!$A$1:$R$2344,6,0)</f>
        <v>1617.16</v>
      </c>
      <c r="N2218" s="27" t="str">
        <f>VLOOKUP(A2218,'Hospitalisation Details'!$A$1:$R$2344,14,0)</f>
        <v>tier - 2</v>
      </c>
      <c r="O2218" s="27" t="str">
        <f>VLOOKUP(A2218,'Hospitalisation Details'!$A$1:$R$2344,15,0)</f>
        <v>tier - 1</v>
      </c>
      <c r="P2218" s="27" t="str">
        <f>VLOOKUP(A2218,'Hospitalisation Details'!$A$1:$R$2344,16,0)</f>
        <v>R1013</v>
      </c>
      <c r="Q2218" s="38">
        <f>VLOOKUP(A2218,'Hospitalisation Details'!$A$1:$R$2344,18,0)</f>
        <v>27.841861782477341</v>
      </c>
    </row>
    <row r="2219" spans="1:17" x14ac:dyDescent="0.25">
      <c r="A2219" s="27" t="s">
        <v>4436</v>
      </c>
      <c r="B2219" s="27" t="str">
        <f>VLOOKUP(A2219,'Customer Name'!A2218:E4553,4,0)</f>
        <v>Polly</v>
      </c>
      <c r="C2219" s="27">
        <f>VLOOKUP(A2219,Table7[#All],2,0)</f>
        <v>26.73</v>
      </c>
      <c r="D2219" s="27">
        <f>VLOOKUP(A2219,Table7[#All],3,0)</f>
        <v>5.08</v>
      </c>
      <c r="E2219" s="27" t="str">
        <f>VLOOKUP(A2219,Table7[#All],4,0)</f>
        <v>No</v>
      </c>
      <c r="F2219" s="27" t="str">
        <f>VLOOKUP(A2219,Table7[#All],5,0)</f>
        <v>yes</v>
      </c>
      <c r="G2219" s="27" t="str">
        <f>VLOOKUP(A2219,Table7[#All],6,0)</f>
        <v>No</v>
      </c>
      <c r="H2219" s="27">
        <f>VLOOKUP(A2219,'Medical Examination'!A2218:M4553,11,0)</f>
        <v>1</v>
      </c>
      <c r="I2219" s="27" t="str">
        <f>VLOOKUP(A2219,'Medical Examination'!A2218:M4553,10,0)</f>
        <v>No</v>
      </c>
      <c r="J2219" s="27" t="str">
        <f>VLOOKUP(A2219,'Medical Examination'!A2218:M4553,12,0)</f>
        <v>Overweight</v>
      </c>
      <c r="K2219" s="27" t="str">
        <f>VLOOKUP(A2219,'Medical Examination'!A2218:M4553,13,0)</f>
        <v>Normal</v>
      </c>
      <c r="L2219" s="27" t="str">
        <f>VLOOKUP(A2219,'Hospitalisation Details'!$A$1:$R$2344,17,0)</f>
        <v>22-Jul-2004</v>
      </c>
      <c r="M2219" s="28">
        <f>VLOOKUP(A2219,'Hospitalisation Details'!$A$1:$R$2344,6,0)</f>
        <v>1615.77</v>
      </c>
      <c r="N2219" s="27" t="str">
        <f>VLOOKUP(A2219,'Hospitalisation Details'!$A$1:$R$2344,14,0)</f>
        <v>tier - 2</v>
      </c>
      <c r="O2219" s="27" t="str">
        <f>VLOOKUP(A2219,'Hospitalisation Details'!$A$1:$R$2344,15,0)</f>
        <v>tier - 1</v>
      </c>
      <c r="P2219" s="27" t="str">
        <f>VLOOKUP(A2219,'Hospitalisation Details'!$A$1:$R$2344,16,0)</f>
        <v>R1013</v>
      </c>
      <c r="Q2219" s="38">
        <f>VLOOKUP(A2219,'Hospitalisation Details'!$A$1:$R$2344,18,0)</f>
        <v>18.87748117727584</v>
      </c>
    </row>
    <row r="2220" spans="1:17" x14ac:dyDescent="0.25">
      <c r="A2220" s="27" t="s">
        <v>4438</v>
      </c>
      <c r="B2220" s="27" t="str">
        <f>VLOOKUP(A2220,'Customer Name'!A2219:E4554,4,0)</f>
        <v>Elizabeth</v>
      </c>
      <c r="C2220" s="27">
        <f>VLOOKUP(A2220,Table7[#All],2,0)</f>
        <v>20.79</v>
      </c>
      <c r="D2220" s="27">
        <f>VLOOKUP(A2220,Table7[#All],3,0)</f>
        <v>5.84</v>
      </c>
      <c r="E2220" s="27" t="str">
        <f>VLOOKUP(A2220,Table7[#All],4,0)</f>
        <v>No</v>
      </c>
      <c r="F2220" s="27" t="str">
        <f>VLOOKUP(A2220,Table7[#All],5,0)</f>
        <v>yes</v>
      </c>
      <c r="G2220" s="27" t="str">
        <f>VLOOKUP(A2220,Table7[#All],6,0)</f>
        <v>No</v>
      </c>
      <c r="H2220" s="27">
        <f>VLOOKUP(A2220,'Medical Examination'!A2219:M4554,11,0)</f>
        <v>1</v>
      </c>
      <c r="I2220" s="27" t="str">
        <f>VLOOKUP(A2220,'Medical Examination'!A2219:M4554,10,0)</f>
        <v>No</v>
      </c>
      <c r="J2220" s="27" t="str">
        <f>VLOOKUP(A2220,'Medical Examination'!A2219:M4554,12,0)</f>
        <v>Normal Weight</v>
      </c>
      <c r="K2220" s="27" t="str">
        <f>VLOOKUP(A2220,'Medical Examination'!A2219:M4554,13,0)</f>
        <v>Prediabetes</v>
      </c>
      <c r="L2220" s="27" t="str">
        <f>VLOOKUP(A2220,'Hospitalisation Details'!$A$1:$R$2344,17,0)</f>
        <v>19-Nov-2004</v>
      </c>
      <c r="M2220" s="28">
        <f>VLOOKUP(A2220,'Hospitalisation Details'!$A$1:$R$2344,6,0)</f>
        <v>1607.51</v>
      </c>
      <c r="N2220" s="27" t="str">
        <f>VLOOKUP(A2220,'Hospitalisation Details'!$A$1:$R$2344,14,0)</f>
        <v>tier - 2</v>
      </c>
      <c r="O2220" s="27" t="str">
        <f>VLOOKUP(A2220,'Hospitalisation Details'!$A$1:$R$2344,15,0)</f>
        <v>tier - 3</v>
      </c>
      <c r="P2220" s="27" t="str">
        <f>VLOOKUP(A2220,'Hospitalisation Details'!$A$1:$R$2344,16,0)</f>
        <v>R1013</v>
      </c>
      <c r="Q2220" s="38">
        <f>VLOOKUP(A2220,'Hospitalisation Details'!$A$1:$R$2344,18,0)</f>
        <v>18.548939082819988</v>
      </c>
    </row>
    <row r="2221" spans="1:17" x14ac:dyDescent="0.25">
      <c r="A2221" s="27" t="s">
        <v>4440</v>
      </c>
      <c r="B2221" s="27" t="str">
        <f>VLOOKUP(A2221,'Customer Name'!A2220:E4555,4,0)</f>
        <v>Tiffany A.</v>
      </c>
      <c r="C2221" s="27">
        <f>VLOOKUP(A2221,Table7[#All],2,0)</f>
        <v>20.149999999999999</v>
      </c>
      <c r="D2221" s="27">
        <f>VLOOKUP(A2221,Table7[#All],3,0)</f>
        <v>4.1500000000000004</v>
      </c>
      <c r="E2221" s="27" t="str">
        <f>VLOOKUP(A2221,Table7[#All],4,0)</f>
        <v>No</v>
      </c>
      <c r="F2221" s="27" t="str">
        <f>VLOOKUP(A2221,Table7[#All],5,0)</f>
        <v>No</v>
      </c>
      <c r="G2221" s="27" t="str">
        <f>VLOOKUP(A2221,Table7[#All],6,0)</f>
        <v>No</v>
      </c>
      <c r="H2221" s="27">
        <f>VLOOKUP(A2221,'Medical Examination'!A2220:M4555,11,0)</f>
        <v>1</v>
      </c>
      <c r="I2221" s="27" t="str">
        <f>VLOOKUP(A2221,'Medical Examination'!A2220:M4555,10,0)</f>
        <v>No</v>
      </c>
      <c r="J2221" s="27" t="str">
        <f>VLOOKUP(A2221,'Medical Examination'!A2220:M4555,12,0)</f>
        <v>Normal Weight</v>
      </c>
      <c r="K2221" s="27" t="str">
        <f>VLOOKUP(A2221,'Medical Examination'!A2220:M4555,13,0)</f>
        <v>Normal</v>
      </c>
      <c r="L2221" s="27" t="str">
        <f>VLOOKUP(A2221,'Hospitalisation Details'!$A$1:$R$2344,17,0)</f>
        <v>22-Sep-1992</v>
      </c>
      <c r="M2221" s="28">
        <f>VLOOKUP(A2221,'Hospitalisation Details'!$A$1:$R$2344,6,0)</f>
        <v>1566.88</v>
      </c>
      <c r="N2221" s="27" t="str">
        <f>VLOOKUP(A2221,'Hospitalisation Details'!$A$1:$R$2344,14,0)</f>
        <v>tier - 2</v>
      </c>
      <c r="O2221" s="27" t="str">
        <f>VLOOKUP(A2221,'Hospitalisation Details'!$A$1:$R$2344,15,0)</f>
        <v>tier - 1</v>
      </c>
      <c r="P2221" s="27" t="str">
        <f>VLOOKUP(A2221,'Hospitalisation Details'!$A$1:$R$2344,16,0)</f>
        <v>R1013</v>
      </c>
      <c r="Q2221" s="38">
        <f>VLOOKUP(A2221,'Hospitalisation Details'!$A$1:$R$2344,18,0)</f>
        <v>30.70773442847365</v>
      </c>
    </row>
    <row r="2222" spans="1:17" x14ac:dyDescent="0.25">
      <c r="A2222" s="27" t="s">
        <v>4442</v>
      </c>
      <c r="B2222" s="27" t="str">
        <f>VLOOKUP(A2222,'Customer Name'!A2221:E4556,4,0)</f>
        <v>Cole</v>
      </c>
      <c r="C2222" s="27">
        <f>VLOOKUP(A2222,Table7[#All],2,0)</f>
        <v>36.85</v>
      </c>
      <c r="D2222" s="27">
        <f>VLOOKUP(A2222,Table7[#All],3,0)</f>
        <v>4.3600000000000003</v>
      </c>
      <c r="E2222" s="27" t="str">
        <f>VLOOKUP(A2222,Table7[#All],4,0)</f>
        <v>yes</v>
      </c>
      <c r="F2222" s="27" t="str">
        <f>VLOOKUP(A2222,Table7[#All],5,0)</f>
        <v>No</v>
      </c>
      <c r="G2222" s="27" t="str">
        <f>VLOOKUP(A2222,Table7[#All],6,0)</f>
        <v>No</v>
      </c>
      <c r="H2222" s="27">
        <f>VLOOKUP(A2222,'Medical Examination'!A2221:M4556,11,0)</f>
        <v>0</v>
      </c>
      <c r="I2222" s="27" t="str">
        <f>VLOOKUP(A2222,'Medical Examination'!A2221:M4556,10,0)</f>
        <v>No</v>
      </c>
      <c r="J2222" s="27" t="str">
        <f>VLOOKUP(A2222,'Medical Examination'!A2221:M4556,12,0)</f>
        <v>Obesity</v>
      </c>
      <c r="K2222" s="27" t="str">
        <f>VLOOKUP(A2222,'Medical Examination'!A2221:M4556,13,0)</f>
        <v>Normal</v>
      </c>
      <c r="L2222" s="27" t="str">
        <f>VLOOKUP(A2222,'Hospitalisation Details'!$A$1:$R$2344,17,0)</f>
        <v>5-Dec-2001</v>
      </c>
      <c r="M2222" s="28">
        <f>VLOOKUP(A2222,'Hospitalisation Details'!$A$1:$R$2344,6,0)</f>
        <v>1534.3</v>
      </c>
      <c r="N2222" s="27" t="str">
        <f>VLOOKUP(A2222,'Hospitalisation Details'!$A$1:$R$2344,14,0)</f>
        <v>tier - 2</v>
      </c>
      <c r="O2222" s="27" t="str">
        <f>VLOOKUP(A2222,'Hospitalisation Details'!$A$1:$R$2344,15,0)</f>
        <v>tier - 2</v>
      </c>
      <c r="P2222" s="27" t="str">
        <f>VLOOKUP(A2222,'Hospitalisation Details'!$A$1:$R$2344,16,0)</f>
        <v>R1013</v>
      </c>
      <c r="Q2222" s="38">
        <f>VLOOKUP(A2222,'Hospitalisation Details'!$A$1:$R$2344,18,0)</f>
        <v>21.507738095238096</v>
      </c>
    </row>
    <row r="2223" spans="1:17" x14ac:dyDescent="0.25">
      <c r="A2223" s="27" t="s">
        <v>4444</v>
      </c>
      <c r="B2223" s="27" t="str">
        <f>VLOOKUP(A2223,'Customer Name'!A2222:E4557,4,0)</f>
        <v>Matthew T.</v>
      </c>
      <c r="C2223" s="27">
        <f>VLOOKUP(A2223,Table7[#All],2,0)</f>
        <v>35.53</v>
      </c>
      <c r="D2223" s="27">
        <f>VLOOKUP(A2223,Table7[#All],3,0)</f>
        <v>4.55</v>
      </c>
      <c r="E2223" s="27" t="str">
        <f>VLOOKUP(A2223,Table7[#All],4,0)</f>
        <v>yes</v>
      </c>
      <c r="F2223" s="27" t="str">
        <f>VLOOKUP(A2223,Table7[#All],5,0)</f>
        <v>No</v>
      </c>
      <c r="G2223" s="27" t="str">
        <f>VLOOKUP(A2223,Table7[#All],6,0)</f>
        <v>No</v>
      </c>
      <c r="H2223" s="27">
        <f>VLOOKUP(A2223,'Medical Examination'!A2222:M4557,11,0)</f>
        <v>0</v>
      </c>
      <c r="I2223" s="27" t="str">
        <f>VLOOKUP(A2223,'Medical Examination'!A2222:M4557,10,0)</f>
        <v>No</v>
      </c>
      <c r="J2223" s="27" t="str">
        <f>VLOOKUP(A2223,'Medical Examination'!A2222:M4557,12,0)</f>
        <v>Obesity</v>
      </c>
      <c r="K2223" s="27" t="str">
        <f>VLOOKUP(A2223,'Medical Examination'!A2222:M4557,13,0)</f>
        <v>Normal</v>
      </c>
      <c r="L2223" s="27" t="str">
        <f>VLOOKUP(A2223,'Hospitalisation Details'!$A$1:$R$2344,17,0)</f>
        <v>2-Jun-2001</v>
      </c>
      <c r="M2223" s="28">
        <f>VLOOKUP(A2223,'Hospitalisation Details'!$A$1:$R$2344,6,0)</f>
        <v>1532.47</v>
      </c>
      <c r="N2223" s="27" t="str">
        <f>VLOOKUP(A2223,'Hospitalisation Details'!$A$1:$R$2344,14,0)</f>
        <v>tier - 2</v>
      </c>
      <c r="O2223" s="27" t="str">
        <f>VLOOKUP(A2223,'Hospitalisation Details'!$A$1:$R$2344,15,0)</f>
        <v>tier - 2</v>
      </c>
      <c r="P2223" s="27" t="str">
        <f>VLOOKUP(A2223,'Hospitalisation Details'!$A$1:$R$2344,16,0)</f>
        <v>R1013</v>
      </c>
      <c r="Q2223" s="38">
        <f>VLOOKUP(A2223,'Hospitalisation Details'!$A$1:$R$2344,18,0)</f>
        <v>22.01702380952381</v>
      </c>
    </row>
    <row r="2224" spans="1:17" x14ac:dyDescent="0.25">
      <c r="A2224" s="27" t="s">
        <v>4446</v>
      </c>
      <c r="B2224" s="27" t="str">
        <f>VLOOKUP(A2224,'Customer Name'!A2223:E4558,4,0)</f>
        <v>Zachary</v>
      </c>
      <c r="C2224" s="27">
        <f>VLOOKUP(A2224,Table7[#All],2,0)</f>
        <v>31.1</v>
      </c>
      <c r="D2224" s="27">
        <f>VLOOKUP(A2224,Table7[#All],3,0)</f>
        <v>4.37</v>
      </c>
      <c r="E2224" s="27" t="str">
        <f>VLOOKUP(A2224,Table7[#All],4,0)</f>
        <v>yes</v>
      </c>
      <c r="F2224" s="27" t="str">
        <f>VLOOKUP(A2224,Table7[#All],5,0)</f>
        <v>No</v>
      </c>
      <c r="G2224" s="27" t="str">
        <f>VLOOKUP(A2224,Table7[#All],6,0)</f>
        <v>No</v>
      </c>
      <c r="H2224" s="27">
        <f>VLOOKUP(A2224,'Medical Examination'!A2223:M4558,11,0)</f>
        <v>0</v>
      </c>
      <c r="I2224" s="27" t="str">
        <f>VLOOKUP(A2224,'Medical Examination'!A2223:M4558,10,0)</f>
        <v>No</v>
      </c>
      <c r="J2224" s="27" t="str">
        <f>VLOOKUP(A2224,'Medical Examination'!A2223:M4558,12,0)</f>
        <v>Obesity</v>
      </c>
      <c r="K2224" s="27" t="str">
        <f>VLOOKUP(A2224,'Medical Examination'!A2223:M4558,13,0)</f>
        <v>Normal</v>
      </c>
      <c r="L2224" s="27" t="str">
        <f>VLOOKUP(A2224,'Hospitalisation Details'!$A$1:$R$2344,17,0)</f>
        <v>7-Jul-2001</v>
      </c>
      <c r="M2224" s="28">
        <f>VLOOKUP(A2224,'Hospitalisation Details'!$A$1:$R$2344,6,0)</f>
        <v>1526.31</v>
      </c>
      <c r="N2224" s="27" t="str">
        <f>VLOOKUP(A2224,'Hospitalisation Details'!$A$1:$R$2344,14,0)</f>
        <v>tier - 2</v>
      </c>
      <c r="O2224" s="27" t="str">
        <f>VLOOKUP(A2224,'Hospitalisation Details'!$A$1:$R$2344,15,0)</f>
        <v>tier - 3</v>
      </c>
      <c r="P2224" s="27" t="str">
        <f>VLOOKUP(A2224,'Hospitalisation Details'!$A$1:$R$2344,16,0)</f>
        <v>R1011</v>
      </c>
      <c r="Q2224" s="38">
        <f>VLOOKUP(A2224,'Hospitalisation Details'!$A$1:$R$2344,18,0)</f>
        <v>21.921190476190478</v>
      </c>
    </row>
    <row r="2225" spans="1:17" x14ac:dyDescent="0.25">
      <c r="A2225" s="27" t="s">
        <v>4448</v>
      </c>
      <c r="B2225" s="27" t="str">
        <f>VLOOKUP(A2225,'Customer Name'!A2224:E4559,4,0)</f>
        <v>Matthew T.</v>
      </c>
      <c r="C2225" s="27">
        <f>VLOOKUP(A2225,Table7[#All],2,0)</f>
        <v>23.21</v>
      </c>
      <c r="D2225" s="27">
        <f>VLOOKUP(A2225,Table7[#All],3,0)</f>
        <v>5.24</v>
      </c>
      <c r="E2225" s="27" t="str">
        <f>VLOOKUP(A2225,Table7[#All],4,0)</f>
        <v>yes</v>
      </c>
      <c r="F2225" s="27" t="str">
        <f>VLOOKUP(A2225,Table7[#All],5,0)</f>
        <v>No</v>
      </c>
      <c r="G2225" s="27" t="str">
        <f>VLOOKUP(A2225,Table7[#All],6,0)</f>
        <v>No</v>
      </c>
      <c r="H2225" s="27">
        <f>VLOOKUP(A2225,'Medical Examination'!A2224:M4559,11,0)</f>
        <v>0</v>
      </c>
      <c r="I2225" s="27" t="str">
        <f>VLOOKUP(A2225,'Medical Examination'!A2224:M4559,10,0)</f>
        <v>No</v>
      </c>
      <c r="J2225" s="27" t="str">
        <f>VLOOKUP(A2225,'Medical Examination'!A2224:M4559,12,0)</f>
        <v>Normal Weight</v>
      </c>
      <c r="K2225" s="27" t="str">
        <f>VLOOKUP(A2225,'Medical Examination'!A2224:M4559,13,0)</f>
        <v>Normal</v>
      </c>
      <c r="L2225" s="27" t="str">
        <f>VLOOKUP(A2225,'Hospitalisation Details'!$A$1:$R$2344,17,0)</f>
        <v>25-Aug-2001</v>
      </c>
      <c r="M2225" s="28">
        <f>VLOOKUP(A2225,'Hospitalisation Details'!$A$1:$R$2344,6,0)</f>
        <v>1515.34</v>
      </c>
      <c r="N2225" s="27" t="str">
        <f>VLOOKUP(A2225,'Hospitalisation Details'!$A$1:$R$2344,14,0)</f>
        <v>tier - 2</v>
      </c>
      <c r="O2225" s="27" t="str">
        <f>VLOOKUP(A2225,'Hospitalisation Details'!$A$1:$R$2344,15,0)</f>
        <v>tier - 3</v>
      </c>
      <c r="P2225" s="27" t="str">
        <f>VLOOKUP(A2225,'Hospitalisation Details'!$A$1:$R$2344,16,0)</f>
        <v>R1013</v>
      </c>
      <c r="Q2225" s="38">
        <f>VLOOKUP(A2225,'Hospitalisation Details'!$A$1:$R$2344,18,0)</f>
        <v>21.787023809523809</v>
      </c>
    </row>
    <row r="2226" spans="1:17" x14ac:dyDescent="0.25">
      <c r="A2226" s="27" t="s">
        <v>4450</v>
      </c>
      <c r="B2226" s="27" t="str">
        <f>VLOOKUP(A2226,'Customer Name'!A2225:E4560,4,0)</f>
        <v>Pat</v>
      </c>
      <c r="C2226" s="27">
        <f>VLOOKUP(A2226,Table7[#All],2,0)</f>
        <v>18.36</v>
      </c>
      <c r="D2226" s="27">
        <f>VLOOKUP(A2226,Table7[#All],3,0)</f>
        <v>5.96</v>
      </c>
      <c r="E2226" s="27" t="str">
        <f>VLOOKUP(A2226,Table7[#All],4,0)</f>
        <v>No</v>
      </c>
      <c r="F2226" s="27" t="str">
        <f>VLOOKUP(A2226,Table7[#All],5,0)</f>
        <v>No</v>
      </c>
      <c r="G2226" s="27" t="str">
        <f>VLOOKUP(A2226,Table7[#All],6,0)</f>
        <v>No</v>
      </c>
      <c r="H2226" s="27">
        <f>VLOOKUP(A2226,'Medical Examination'!A2225:M4560,11,0)</f>
        <v>1</v>
      </c>
      <c r="I2226" s="27" t="str">
        <f>VLOOKUP(A2226,'Medical Examination'!A2225:M4560,10,0)</f>
        <v>No</v>
      </c>
      <c r="J2226" s="27" t="str">
        <f>VLOOKUP(A2226,'Medical Examination'!A2225:M4560,12,0)</f>
        <v>Underweight</v>
      </c>
      <c r="K2226" s="27" t="str">
        <f>VLOOKUP(A2226,'Medical Examination'!A2225:M4560,13,0)</f>
        <v>Prediabetes</v>
      </c>
      <c r="L2226" s="27" t="str">
        <f>VLOOKUP(A2226,'Hospitalisation Details'!$A$1:$R$2344,17,0)</f>
        <v>19-Jun-1998</v>
      </c>
      <c r="M2226" s="28">
        <f>VLOOKUP(A2226,'Hospitalisation Details'!$A$1:$R$2344,6,0)</f>
        <v>1497</v>
      </c>
      <c r="N2226" s="27" t="str">
        <f>VLOOKUP(A2226,'Hospitalisation Details'!$A$1:$R$2344,14,0)</f>
        <v>tier - 2</v>
      </c>
      <c r="O2226" s="27" t="str">
        <f>VLOOKUP(A2226,'Hospitalisation Details'!$A$1:$R$2344,15,0)</f>
        <v>tier - 2</v>
      </c>
      <c r="P2226" s="27" t="str">
        <f>VLOOKUP(A2226,'Hospitalisation Details'!$A$1:$R$2344,16,0)</f>
        <v>R1013</v>
      </c>
      <c r="Q2226" s="38">
        <f>VLOOKUP(A2226,'Hospitalisation Details'!$A$1:$R$2344,18,0)</f>
        <v>24.970513900589722</v>
      </c>
    </row>
    <row r="2227" spans="1:17" x14ac:dyDescent="0.25">
      <c r="A2227" s="27" t="s">
        <v>4452</v>
      </c>
      <c r="B2227" s="27" t="str">
        <f>VLOOKUP(A2227,'Customer Name'!A2226:E4561,4,0)</f>
        <v>Ashley</v>
      </c>
      <c r="C2227" s="27">
        <f>VLOOKUP(A2227,Table7[#All],2,0)</f>
        <v>15.92</v>
      </c>
      <c r="D2227" s="27">
        <f>VLOOKUP(A2227,Table7[#All],3,0)</f>
        <v>4.76</v>
      </c>
      <c r="E2227" s="27" t="str">
        <f>VLOOKUP(A2227,Table7[#All],4,0)</f>
        <v>yes</v>
      </c>
      <c r="F2227" s="27" t="str">
        <f>VLOOKUP(A2227,Table7[#All],5,0)</f>
        <v>No</v>
      </c>
      <c r="G2227" s="27" t="str">
        <f>VLOOKUP(A2227,Table7[#All],6,0)</f>
        <v>No</v>
      </c>
      <c r="H2227" s="27">
        <f>VLOOKUP(A2227,'Medical Examination'!A2226:M4561,11,0)</f>
        <v>1</v>
      </c>
      <c r="I2227" s="27" t="str">
        <f>VLOOKUP(A2227,'Medical Examination'!A2226:M4561,10,0)</f>
        <v>No</v>
      </c>
      <c r="J2227" s="27" t="str">
        <f>VLOOKUP(A2227,'Medical Examination'!A2226:M4561,12,0)</f>
        <v>Underweight</v>
      </c>
      <c r="K2227" s="27" t="str">
        <f>VLOOKUP(A2227,'Medical Examination'!A2226:M4561,13,0)</f>
        <v>Normal</v>
      </c>
      <c r="L2227" s="27" t="str">
        <f>VLOOKUP(A2227,'Hospitalisation Details'!$A$1:$R$2344,17,0)</f>
        <v>7-Oct-1995</v>
      </c>
      <c r="M2227" s="28">
        <f>VLOOKUP(A2227,'Hospitalisation Details'!$A$1:$R$2344,6,0)</f>
        <v>1493</v>
      </c>
      <c r="N2227" s="27" t="str">
        <f>VLOOKUP(A2227,'Hospitalisation Details'!$A$1:$R$2344,14,0)</f>
        <v>tier - 2</v>
      </c>
      <c r="O2227" s="27" t="str">
        <f>VLOOKUP(A2227,'Hospitalisation Details'!$A$1:$R$2344,15,0)</f>
        <v>tier - 3</v>
      </c>
      <c r="P2227" s="27" t="str">
        <f>VLOOKUP(A2227,'Hospitalisation Details'!$A$1:$R$2344,16,0)</f>
        <v>R1013</v>
      </c>
      <c r="Q2227" s="38">
        <f>VLOOKUP(A2227,'Hospitalisation Details'!$A$1:$R$2344,18,0)</f>
        <v>27.669373111782477</v>
      </c>
    </row>
    <row r="2228" spans="1:17" x14ac:dyDescent="0.25">
      <c r="A2228" s="27" t="s">
        <v>4454</v>
      </c>
      <c r="B2228" s="27" t="str">
        <f>VLOOKUP(A2228,'Customer Name'!A2227:E4562,4,0)</f>
        <v>Elizabeth A.</v>
      </c>
      <c r="C2228" s="27">
        <f>VLOOKUP(A2228,Table7[#All],2,0)</f>
        <v>15.17</v>
      </c>
      <c r="D2228" s="27">
        <f>VLOOKUP(A2228,Table7[#All],3,0)</f>
        <v>4.3</v>
      </c>
      <c r="E2228" s="27" t="str">
        <f>VLOOKUP(A2228,Table7[#All],4,0)</f>
        <v>yes</v>
      </c>
      <c r="F2228" s="27" t="str">
        <f>VLOOKUP(A2228,Table7[#All],5,0)</f>
        <v>No</v>
      </c>
      <c r="G2228" s="27" t="str">
        <f>VLOOKUP(A2228,Table7[#All],6,0)</f>
        <v>Yes</v>
      </c>
      <c r="H2228" s="27">
        <f>VLOOKUP(A2228,'Medical Examination'!A2227:M4562,11,0)</f>
        <v>1</v>
      </c>
      <c r="I2228" s="27" t="str">
        <f>VLOOKUP(A2228,'Medical Examination'!A2227:M4562,10,0)</f>
        <v>No</v>
      </c>
      <c r="J2228" s="27" t="str">
        <f>VLOOKUP(A2228,'Medical Examination'!A2227:M4562,12,0)</f>
        <v>Underweight</v>
      </c>
      <c r="K2228" s="27" t="str">
        <f>VLOOKUP(A2228,'Medical Examination'!A2227:M4562,13,0)</f>
        <v>Normal</v>
      </c>
      <c r="L2228" s="27" t="str">
        <f>VLOOKUP(A2228,'Hospitalisation Details'!$A$1:$R$2344,17,0)</f>
        <v>9-Jun-1997</v>
      </c>
      <c r="M2228" s="28">
        <f>VLOOKUP(A2228,'Hospitalisation Details'!$A$1:$R$2344,6,0)</f>
        <v>1481</v>
      </c>
      <c r="N2228" s="27" t="str">
        <f>VLOOKUP(A2228,'Hospitalisation Details'!$A$1:$R$2344,14,0)</f>
        <v>tier - 2</v>
      </c>
      <c r="O2228" s="27" t="str">
        <f>VLOOKUP(A2228,'Hospitalisation Details'!$A$1:$R$2344,15,0)</f>
        <v>tier - 1</v>
      </c>
      <c r="P2228" s="27" t="str">
        <f>VLOOKUP(A2228,'Hospitalisation Details'!$A$1:$R$2344,16,0)</f>
        <v>R1012</v>
      </c>
      <c r="Q2228" s="38">
        <f>VLOOKUP(A2228,'Hospitalisation Details'!$A$1:$R$2344,18,0)</f>
        <v>25.9978703985397</v>
      </c>
    </row>
    <row r="2229" spans="1:17" x14ac:dyDescent="0.25">
      <c r="A2229" s="27" t="s">
        <v>4456</v>
      </c>
      <c r="B2229" s="27" t="str">
        <f>VLOOKUP(A2229,'Customer Name'!A2228:E4563,4,0)</f>
        <v>Rebecca M.</v>
      </c>
      <c r="C2229" s="27">
        <f>VLOOKUP(A2229,Table7[#All],2,0)</f>
        <v>16.63</v>
      </c>
      <c r="D2229" s="27">
        <f>VLOOKUP(A2229,Table7[#All],3,0)</f>
        <v>4.5</v>
      </c>
      <c r="E2229" s="27" t="str">
        <f>VLOOKUP(A2229,Table7[#All],4,0)</f>
        <v>No</v>
      </c>
      <c r="F2229" s="27" t="str">
        <f>VLOOKUP(A2229,Table7[#All],5,0)</f>
        <v>No</v>
      </c>
      <c r="G2229" s="27" t="str">
        <f>VLOOKUP(A2229,Table7[#All],6,0)</f>
        <v>No</v>
      </c>
      <c r="H2229" s="27">
        <f>VLOOKUP(A2229,'Medical Examination'!A2228:M4563,11,0)</f>
        <v>1</v>
      </c>
      <c r="I2229" s="27" t="str">
        <f>VLOOKUP(A2229,'Medical Examination'!A2228:M4563,10,0)</f>
        <v>No</v>
      </c>
      <c r="J2229" s="27" t="str">
        <f>VLOOKUP(A2229,'Medical Examination'!A2228:M4563,12,0)</f>
        <v>Underweight</v>
      </c>
      <c r="K2229" s="27" t="str">
        <f>VLOOKUP(A2229,'Medical Examination'!A2228:M4563,13,0)</f>
        <v>Normal</v>
      </c>
      <c r="L2229" s="27" t="str">
        <f>VLOOKUP(A2229,'Hospitalisation Details'!$A$1:$R$2344,17,0)</f>
        <v>7-Dec-1998</v>
      </c>
      <c r="M2229" s="28">
        <f>VLOOKUP(A2229,'Hospitalisation Details'!$A$1:$R$2344,6,0)</f>
        <v>1477</v>
      </c>
      <c r="N2229" s="27" t="str">
        <f>VLOOKUP(A2229,'Hospitalisation Details'!$A$1:$R$2344,14,0)</f>
        <v>tier - 2</v>
      </c>
      <c r="O2229" s="27" t="str">
        <f>VLOOKUP(A2229,'Hospitalisation Details'!$A$1:$R$2344,15,0)</f>
        <v>tier - 1</v>
      </c>
      <c r="P2229" s="27" t="str">
        <f>VLOOKUP(A2229,'Hospitalisation Details'!$A$1:$R$2344,16,0)</f>
        <v>R1013</v>
      </c>
      <c r="Q2229" s="38">
        <f>VLOOKUP(A2229,'Hospitalisation Details'!$A$1:$R$2344,18,0)</f>
        <v>24.502316764953665</v>
      </c>
    </row>
    <row r="2230" spans="1:17" x14ac:dyDescent="0.25">
      <c r="A2230" s="27" t="s">
        <v>4458</v>
      </c>
      <c r="B2230" s="27" t="str">
        <f>VLOOKUP(A2230,'Customer Name'!A2229:E4564,4,0)</f>
        <v>Ruth</v>
      </c>
      <c r="C2230" s="27">
        <f>VLOOKUP(A2230,Table7[#All],2,0)</f>
        <v>19.39</v>
      </c>
      <c r="D2230" s="27">
        <f>VLOOKUP(A2230,Table7[#All],3,0)</f>
        <v>5.59</v>
      </c>
      <c r="E2230" s="27" t="str">
        <f>VLOOKUP(A2230,Table7[#All],4,0)</f>
        <v>No</v>
      </c>
      <c r="F2230" s="27" t="str">
        <f>VLOOKUP(A2230,Table7[#All],5,0)</f>
        <v>No</v>
      </c>
      <c r="G2230" s="27" t="str">
        <f>VLOOKUP(A2230,Table7[#All],6,0)</f>
        <v>Yes</v>
      </c>
      <c r="H2230" s="27">
        <f>VLOOKUP(A2230,'Medical Examination'!A2229:M4564,11,0)</f>
        <v>1</v>
      </c>
      <c r="I2230" s="27" t="str">
        <f>VLOOKUP(A2230,'Medical Examination'!A2229:M4564,10,0)</f>
        <v>No</v>
      </c>
      <c r="J2230" s="27" t="str">
        <f>VLOOKUP(A2230,'Medical Examination'!A2229:M4564,12,0)</f>
        <v>Normal Weight</v>
      </c>
      <c r="K2230" s="27" t="str">
        <f>VLOOKUP(A2230,'Medical Examination'!A2229:M4564,13,0)</f>
        <v>Normal</v>
      </c>
      <c r="L2230" s="27" t="str">
        <f>VLOOKUP(A2230,'Hospitalisation Details'!$A$1:$R$2344,17,0)</f>
        <v>20-Jun-2003</v>
      </c>
      <c r="M2230" s="28">
        <f>VLOOKUP(A2230,'Hospitalisation Details'!$A$1:$R$2344,6,0)</f>
        <v>1467</v>
      </c>
      <c r="N2230" s="27" t="str">
        <f>VLOOKUP(A2230,'Hospitalisation Details'!$A$1:$R$2344,14,0)</f>
        <v>tier - 2</v>
      </c>
      <c r="O2230" s="27" t="str">
        <f>VLOOKUP(A2230,'Hospitalisation Details'!$A$1:$R$2344,15,0)</f>
        <v>tier - 2</v>
      </c>
      <c r="P2230" s="27" t="str">
        <f>VLOOKUP(A2230,'Hospitalisation Details'!$A$1:$R$2344,16,0)</f>
        <v>R1013</v>
      </c>
      <c r="Q2230" s="38">
        <f>VLOOKUP(A2230,'Hospitalisation Details'!$A$1:$R$2344,18,0)</f>
        <v>19.96779661016949</v>
      </c>
    </row>
    <row r="2231" spans="1:17" x14ac:dyDescent="0.25">
      <c r="A2231" s="27" t="s">
        <v>4460</v>
      </c>
      <c r="B2231" s="27" t="str">
        <f>VLOOKUP(A2231,'Customer Name'!A2230:E4565,4,0)</f>
        <v>Gregory S</v>
      </c>
      <c r="C2231" s="27">
        <f>VLOOKUP(A2231,Table7[#All],2,0)</f>
        <v>17.34</v>
      </c>
      <c r="D2231" s="27">
        <f>VLOOKUP(A2231,Table7[#All],3,0)</f>
        <v>6.29</v>
      </c>
      <c r="E2231" s="27" t="str">
        <f>VLOOKUP(A2231,Table7[#All],4,0)</f>
        <v>yes</v>
      </c>
      <c r="F2231" s="27" t="str">
        <f>VLOOKUP(A2231,Table7[#All],5,0)</f>
        <v>No</v>
      </c>
      <c r="G2231" s="27" t="str">
        <f>VLOOKUP(A2231,Table7[#All],6,0)</f>
        <v>Yes</v>
      </c>
      <c r="H2231" s="27">
        <f>VLOOKUP(A2231,'Medical Examination'!A2230:M4565,11,0)</f>
        <v>1</v>
      </c>
      <c r="I2231" s="27" t="str">
        <f>VLOOKUP(A2231,'Medical Examination'!A2230:M4565,10,0)</f>
        <v>No</v>
      </c>
      <c r="J2231" s="27" t="str">
        <f>VLOOKUP(A2231,'Medical Examination'!A2230:M4565,12,0)</f>
        <v>Underweight</v>
      </c>
      <c r="K2231" s="27" t="str">
        <f>VLOOKUP(A2231,'Medical Examination'!A2230:M4565,13,0)</f>
        <v>Prediabetes</v>
      </c>
      <c r="L2231" s="27" t="str">
        <f>VLOOKUP(A2231,'Hospitalisation Details'!$A$1:$R$2344,17,0)</f>
        <v>19-Jun-1997</v>
      </c>
      <c r="M2231" s="28">
        <f>VLOOKUP(A2231,'Hospitalisation Details'!$A$1:$R$2344,6,0)</f>
        <v>1445</v>
      </c>
      <c r="N2231" s="27" t="str">
        <f>VLOOKUP(A2231,'Hospitalisation Details'!$A$1:$R$2344,14,0)</f>
        <v>tier - 2</v>
      </c>
      <c r="O2231" s="27" t="str">
        <f>VLOOKUP(A2231,'Hospitalisation Details'!$A$1:$R$2344,15,0)</f>
        <v>tier - 1</v>
      </c>
      <c r="P2231" s="27" t="str">
        <f>VLOOKUP(A2231,'Hospitalisation Details'!$A$1:$R$2344,16,0)</f>
        <v>R1013</v>
      </c>
      <c r="Q2231" s="38">
        <f>VLOOKUP(A2231,'Hospitalisation Details'!$A$1:$R$2344,18,0)</f>
        <v>25.970489808335866</v>
      </c>
    </row>
    <row r="2232" spans="1:17" x14ac:dyDescent="0.25">
      <c r="A2232" s="27" t="s">
        <v>4462</v>
      </c>
      <c r="B2232" s="27" t="str">
        <f>VLOOKUP(A2232,'Customer Name'!A2231:E4566,4,0)</f>
        <v>Alexandra S</v>
      </c>
      <c r="C2232" s="27">
        <f>VLOOKUP(A2232,Table7[#All],2,0)</f>
        <v>17.940000000000001</v>
      </c>
      <c r="D2232" s="27">
        <f>VLOOKUP(A2232,Table7[#All],3,0)</f>
        <v>4.1900000000000004</v>
      </c>
      <c r="E2232" s="27" t="str">
        <f>VLOOKUP(A2232,Table7[#All],4,0)</f>
        <v>No</v>
      </c>
      <c r="F2232" s="27" t="str">
        <f>VLOOKUP(A2232,Table7[#All],5,0)</f>
        <v>yes</v>
      </c>
      <c r="G2232" s="27" t="str">
        <f>VLOOKUP(A2232,Table7[#All],6,0)</f>
        <v>No</v>
      </c>
      <c r="H2232" s="27">
        <f>VLOOKUP(A2232,'Medical Examination'!A2231:M4566,11,0)</f>
        <v>1</v>
      </c>
      <c r="I2232" s="27" t="str">
        <f>VLOOKUP(A2232,'Medical Examination'!A2231:M4566,10,0)</f>
        <v>No</v>
      </c>
      <c r="J2232" s="27" t="str">
        <f>VLOOKUP(A2232,'Medical Examination'!A2231:M4566,12,0)</f>
        <v>Underweight</v>
      </c>
      <c r="K2232" s="27" t="str">
        <f>VLOOKUP(A2232,'Medical Examination'!A2231:M4566,13,0)</f>
        <v>Normal</v>
      </c>
      <c r="L2232" s="27" t="str">
        <f>VLOOKUP(A2232,'Hospitalisation Details'!$A$1:$R$2344,17,0)</f>
        <v>1-Sep-2000</v>
      </c>
      <c r="M2232" s="28">
        <f>VLOOKUP(A2232,'Hospitalisation Details'!$A$1:$R$2344,6,0)</f>
        <v>1438</v>
      </c>
      <c r="N2232" s="27" t="str">
        <f>VLOOKUP(A2232,'Hospitalisation Details'!$A$1:$R$2344,14,0)</f>
        <v>tier - 2</v>
      </c>
      <c r="O2232" s="27" t="str">
        <f>VLOOKUP(A2232,'Hospitalisation Details'!$A$1:$R$2344,15,0)</f>
        <v>tier - 2</v>
      </c>
      <c r="P2232" s="27" t="str">
        <f>VLOOKUP(A2232,'Hospitalisation Details'!$A$1:$R$2344,16,0)</f>
        <v>R1013</v>
      </c>
      <c r="Q2232" s="38">
        <f>VLOOKUP(A2232,'Hospitalisation Details'!$A$1:$R$2344,18,0)</f>
        <v>22.765229295003422</v>
      </c>
    </row>
    <row r="2233" spans="1:17" x14ac:dyDescent="0.25">
      <c r="A2233" s="27" t="s">
        <v>4464</v>
      </c>
      <c r="B2233" s="27" t="str">
        <f>VLOOKUP(A2233,'Customer Name'!A2232:E4567,4,0)</f>
        <v>Hillary</v>
      </c>
      <c r="C2233" s="27">
        <f>VLOOKUP(A2233,Table7[#All],2,0)</f>
        <v>16.670000000000002</v>
      </c>
      <c r="D2233" s="27">
        <f>VLOOKUP(A2233,Table7[#All],3,0)</f>
        <v>4.7</v>
      </c>
      <c r="E2233" s="27" t="str">
        <f>VLOOKUP(A2233,Table7[#All],4,0)</f>
        <v>yes</v>
      </c>
      <c r="F2233" s="27" t="str">
        <f>VLOOKUP(A2233,Table7[#All],5,0)</f>
        <v>No</v>
      </c>
      <c r="G2233" s="27" t="str">
        <f>VLOOKUP(A2233,Table7[#All],6,0)</f>
        <v>Yes</v>
      </c>
      <c r="H2233" s="27">
        <f>VLOOKUP(A2233,'Medical Examination'!A2232:M4567,11,0)</f>
        <v>1</v>
      </c>
      <c r="I2233" s="27" t="str">
        <f>VLOOKUP(A2233,'Medical Examination'!A2232:M4567,10,0)</f>
        <v>No</v>
      </c>
      <c r="J2233" s="27" t="str">
        <f>VLOOKUP(A2233,'Medical Examination'!A2232:M4567,12,0)</f>
        <v>Underweight</v>
      </c>
      <c r="K2233" s="27" t="str">
        <f>VLOOKUP(A2233,'Medical Examination'!A2232:M4567,13,0)</f>
        <v>Normal</v>
      </c>
      <c r="L2233" s="27" t="str">
        <f>VLOOKUP(A2233,'Hospitalisation Details'!$A$1:$R$2344,17,0)</f>
        <v>5-Dec-1997</v>
      </c>
      <c r="M2233" s="28">
        <f>VLOOKUP(A2233,'Hospitalisation Details'!$A$1:$R$2344,6,0)</f>
        <v>1422</v>
      </c>
      <c r="N2233" s="27" t="str">
        <f>VLOOKUP(A2233,'Hospitalisation Details'!$A$1:$R$2344,14,0)</f>
        <v>tier - 2</v>
      </c>
      <c r="O2233" s="27" t="str">
        <f>VLOOKUP(A2233,'Hospitalisation Details'!$A$1:$R$2344,15,0)</f>
        <v>tier - 2</v>
      </c>
      <c r="P2233" s="27" t="str">
        <f>VLOOKUP(A2233,'Hospitalisation Details'!$A$1:$R$2344,16,0)</f>
        <v>R1013</v>
      </c>
      <c r="Q2233" s="38">
        <f>VLOOKUP(A2233,'Hospitalisation Details'!$A$1:$R$2344,18,0)</f>
        <v>25.507757833891084</v>
      </c>
    </row>
    <row r="2234" spans="1:17" x14ac:dyDescent="0.25">
      <c r="A2234" s="27" t="s">
        <v>4466</v>
      </c>
      <c r="B2234" s="27" t="str">
        <f>VLOOKUP(A2234,'Customer Name'!A2233:E4568,4,0)</f>
        <v>Amy K.</v>
      </c>
      <c r="C2234" s="27">
        <f>VLOOKUP(A2234,Table7[#All],2,0)</f>
        <v>20.58</v>
      </c>
      <c r="D2234" s="27">
        <f>VLOOKUP(A2234,Table7[#All],3,0)</f>
        <v>5.64</v>
      </c>
      <c r="E2234" s="27" t="str">
        <f>VLOOKUP(A2234,Table7[#All],4,0)</f>
        <v>yes</v>
      </c>
      <c r="F2234" s="27" t="str">
        <f>VLOOKUP(A2234,Table7[#All],5,0)</f>
        <v>No</v>
      </c>
      <c r="G2234" s="27" t="str">
        <f>VLOOKUP(A2234,Table7[#All],6,0)</f>
        <v>No</v>
      </c>
      <c r="H2234" s="27">
        <f>VLOOKUP(A2234,'Medical Examination'!A2233:M4568,11,0)</f>
        <v>0</v>
      </c>
      <c r="I2234" s="27" t="str">
        <f>VLOOKUP(A2234,'Medical Examination'!A2233:M4568,10,0)</f>
        <v>No</v>
      </c>
      <c r="J2234" s="27" t="str">
        <f>VLOOKUP(A2234,'Medical Examination'!A2233:M4568,12,0)</f>
        <v>Normal Weight</v>
      </c>
      <c r="K2234" s="27" t="str">
        <f>VLOOKUP(A2234,'Medical Examination'!A2233:M4568,13,0)</f>
        <v>Normal</v>
      </c>
      <c r="L2234" s="27" t="str">
        <f>VLOOKUP(A2234,'Hospitalisation Details'!$A$1:$R$2344,17,0)</f>
        <v>23-Aug-2001</v>
      </c>
      <c r="M2234" s="28">
        <f>VLOOKUP(A2234,'Hospitalisation Details'!$A$1:$R$2344,6,0)</f>
        <v>1421</v>
      </c>
      <c r="N2234" s="27" t="str">
        <f>VLOOKUP(A2234,'Hospitalisation Details'!$A$1:$R$2344,14,0)</f>
        <v>tier - 2</v>
      </c>
      <c r="O2234" s="27" t="str">
        <f>VLOOKUP(A2234,'Hospitalisation Details'!$A$1:$R$2344,15,0)</f>
        <v>tier - 2</v>
      </c>
      <c r="P2234" s="27" t="str">
        <f>VLOOKUP(A2234,'Hospitalisation Details'!$A$1:$R$2344,16,0)</f>
        <v>R1013</v>
      </c>
      <c r="Q2234" s="38">
        <f>VLOOKUP(A2234,'Hospitalisation Details'!$A$1:$R$2344,18,0)</f>
        <v>21.7925</v>
      </c>
    </row>
    <row r="2235" spans="1:17" x14ac:dyDescent="0.25">
      <c r="A2235" s="27" t="s">
        <v>4468</v>
      </c>
      <c r="B2235" s="27" t="str">
        <f>VLOOKUP(A2235,'Customer Name'!A2234:E4569,4,0)</f>
        <v>Scott</v>
      </c>
      <c r="C2235" s="27">
        <f>VLOOKUP(A2235,Table7[#All],2,0)</f>
        <v>16.5</v>
      </c>
      <c r="D2235" s="27">
        <f>VLOOKUP(A2235,Table7[#All],3,0)</f>
        <v>4.1100000000000003</v>
      </c>
      <c r="E2235" s="27" t="str">
        <f>VLOOKUP(A2235,Table7[#All],4,0)</f>
        <v>yes</v>
      </c>
      <c r="F2235" s="27" t="str">
        <f>VLOOKUP(A2235,Table7[#All],5,0)</f>
        <v>No</v>
      </c>
      <c r="G2235" s="27" t="str">
        <f>VLOOKUP(A2235,Table7[#All],6,0)</f>
        <v>No</v>
      </c>
      <c r="H2235" s="27">
        <f>VLOOKUP(A2235,'Medical Examination'!A2234:M4569,11,0)</f>
        <v>0</v>
      </c>
      <c r="I2235" s="27" t="str">
        <f>VLOOKUP(A2235,'Medical Examination'!A2234:M4569,10,0)</f>
        <v>No</v>
      </c>
      <c r="J2235" s="27" t="str">
        <f>VLOOKUP(A2235,'Medical Examination'!A2234:M4569,12,0)</f>
        <v>Underweight</v>
      </c>
      <c r="K2235" s="27" t="str">
        <f>VLOOKUP(A2235,'Medical Examination'!A2234:M4569,13,0)</f>
        <v>Normal</v>
      </c>
      <c r="L2235" s="27" t="str">
        <f>VLOOKUP(A2235,'Hospitalisation Details'!$A$1:$R$2344,17,0)</f>
        <v>23-Jun-1996</v>
      </c>
      <c r="M2235" s="28">
        <f>VLOOKUP(A2235,'Hospitalisation Details'!$A$1:$R$2344,6,0)</f>
        <v>1417</v>
      </c>
      <c r="N2235" s="27" t="str">
        <f>VLOOKUP(A2235,'Hospitalisation Details'!$A$1:$R$2344,14,0)</f>
        <v>tier - 2</v>
      </c>
      <c r="O2235" s="27" t="str">
        <f>VLOOKUP(A2235,'Hospitalisation Details'!$A$1:$R$2344,15,0)</f>
        <v>tier - 3</v>
      </c>
      <c r="P2235" s="27" t="str">
        <f>VLOOKUP(A2235,'Hospitalisation Details'!$A$1:$R$2344,16,0)</f>
        <v>R1013</v>
      </c>
      <c r="Q2235" s="38">
        <f>VLOOKUP(A2235,'Hospitalisation Details'!$A$1:$R$2344,18,0)</f>
        <v>26.956878850102669</v>
      </c>
    </row>
    <row r="2236" spans="1:17" x14ac:dyDescent="0.25">
      <c r="A2236" s="27" t="s">
        <v>4470</v>
      </c>
      <c r="B2236" s="27" t="str">
        <f>VLOOKUP(A2236,'Customer Name'!A2235:E4570,4,0)</f>
        <v>John</v>
      </c>
      <c r="C2236" s="27">
        <f>VLOOKUP(A2236,Table7[#All],2,0)</f>
        <v>15.41</v>
      </c>
      <c r="D2236" s="27">
        <f>VLOOKUP(A2236,Table7[#All],3,0)</f>
        <v>5.43</v>
      </c>
      <c r="E2236" s="27" t="str">
        <f>VLOOKUP(A2236,Table7[#All],4,0)</f>
        <v>yes</v>
      </c>
      <c r="F2236" s="27" t="str">
        <f>VLOOKUP(A2236,Table7[#All],5,0)</f>
        <v>No</v>
      </c>
      <c r="G2236" s="27" t="str">
        <f>VLOOKUP(A2236,Table7[#All],6,0)</f>
        <v>Yes</v>
      </c>
      <c r="H2236" s="27">
        <f>VLOOKUP(A2236,'Medical Examination'!A2235:M4570,11,0)</f>
        <v>1</v>
      </c>
      <c r="I2236" s="27" t="str">
        <f>VLOOKUP(A2236,'Medical Examination'!A2235:M4570,10,0)</f>
        <v>No</v>
      </c>
      <c r="J2236" s="27" t="str">
        <f>VLOOKUP(A2236,'Medical Examination'!A2235:M4570,12,0)</f>
        <v>Underweight</v>
      </c>
      <c r="K2236" s="27" t="str">
        <f>VLOOKUP(A2236,'Medical Examination'!A2235:M4570,13,0)</f>
        <v>Normal</v>
      </c>
      <c r="L2236" s="27" t="str">
        <f>VLOOKUP(A2236,'Hospitalisation Details'!$A$1:$R$2344,17,0)</f>
        <v>27-Oct-1997</v>
      </c>
      <c r="M2236" s="28">
        <f>VLOOKUP(A2236,'Hospitalisation Details'!$A$1:$R$2344,6,0)</f>
        <v>1402</v>
      </c>
      <c r="N2236" s="27" t="str">
        <f>VLOOKUP(A2236,'Hospitalisation Details'!$A$1:$R$2344,14,0)</f>
        <v>tier - 2</v>
      </c>
      <c r="O2236" s="27" t="str">
        <f>VLOOKUP(A2236,'Hospitalisation Details'!$A$1:$R$2344,15,0)</f>
        <v>tier - 3</v>
      </c>
      <c r="P2236" s="27" t="str">
        <f>VLOOKUP(A2236,'Hospitalisation Details'!$A$1:$R$2344,16,0)</f>
        <v>R1011</v>
      </c>
      <c r="Q2236" s="38">
        <f>VLOOKUP(A2236,'Hospitalisation Details'!$A$1:$R$2344,18,0)</f>
        <v>25.614542135686037</v>
      </c>
    </row>
    <row r="2237" spans="1:17" x14ac:dyDescent="0.25">
      <c r="A2237" s="27" t="s">
        <v>4472</v>
      </c>
      <c r="B2237" s="27" t="str">
        <f>VLOOKUP(A2237,'Customer Name'!A2236:E4571,4,0)</f>
        <v>Maaikel</v>
      </c>
      <c r="C2237" s="27">
        <f>VLOOKUP(A2237,Table7[#All],2,0)</f>
        <v>24.59</v>
      </c>
      <c r="D2237" s="27">
        <f>VLOOKUP(A2237,Table7[#All],3,0)</f>
        <v>4.38</v>
      </c>
      <c r="E2237" s="27" t="str">
        <f>VLOOKUP(A2237,Table7[#All],4,0)</f>
        <v>No</v>
      </c>
      <c r="F2237" s="27" t="str">
        <f>VLOOKUP(A2237,Table7[#All],5,0)</f>
        <v>No</v>
      </c>
      <c r="G2237" s="27" t="str">
        <f>VLOOKUP(A2237,Table7[#All],6,0)</f>
        <v>No</v>
      </c>
      <c r="H2237" s="27">
        <f>VLOOKUP(A2237,'Medical Examination'!A2236:M4571,11,0)</f>
        <v>1</v>
      </c>
      <c r="I2237" s="27" t="str">
        <f>VLOOKUP(A2237,'Medical Examination'!A2236:M4571,10,0)</f>
        <v>No</v>
      </c>
      <c r="J2237" s="27" t="str">
        <f>VLOOKUP(A2237,'Medical Examination'!A2236:M4571,12,0)</f>
        <v>Normal Weight</v>
      </c>
      <c r="K2237" s="27" t="str">
        <f>VLOOKUP(A2237,'Medical Examination'!A2236:M4571,13,0)</f>
        <v>Normal</v>
      </c>
      <c r="L2237" s="27" t="str">
        <f>VLOOKUP(A2237,'Hospitalisation Details'!$A$1:$R$2344,17,0)</f>
        <v>5-Sep-1998</v>
      </c>
      <c r="M2237" s="28">
        <f>VLOOKUP(A2237,'Hospitalisation Details'!$A$1:$R$2344,6,0)</f>
        <v>1400.44</v>
      </c>
      <c r="N2237" s="27" t="str">
        <f>VLOOKUP(A2237,'Hospitalisation Details'!$A$1:$R$2344,14,0)</f>
        <v>tier - 2</v>
      </c>
      <c r="O2237" s="27" t="str">
        <f>VLOOKUP(A2237,'Hospitalisation Details'!$A$1:$R$2344,15,0)</f>
        <v>tier - 2</v>
      </c>
      <c r="P2237" s="27" t="str">
        <f>VLOOKUP(A2237,'Hospitalisation Details'!$A$1:$R$2344,16,0)</f>
        <v>R1013</v>
      </c>
      <c r="Q2237" s="38">
        <f>VLOOKUP(A2237,'Hospitalisation Details'!$A$1:$R$2344,18,0)</f>
        <v>24.756950294860996</v>
      </c>
    </row>
    <row r="2238" spans="1:17" x14ac:dyDescent="0.25">
      <c r="A2238" s="27" t="s">
        <v>4474</v>
      </c>
      <c r="B2238" s="27" t="str">
        <f>VLOOKUP(A2238,'Customer Name'!A2237:E4572,4,0)</f>
        <v>Daniel C</v>
      </c>
      <c r="C2238" s="27">
        <f>VLOOKUP(A2238,Table7[#All],2,0)</f>
        <v>33.33</v>
      </c>
      <c r="D2238" s="27">
        <f>VLOOKUP(A2238,Table7[#All],3,0)</f>
        <v>9.7899999999999991</v>
      </c>
      <c r="E2238" s="27" t="str">
        <f>VLOOKUP(A2238,Table7[#All],4,0)</f>
        <v>No</v>
      </c>
      <c r="F2238" s="27" t="str">
        <f>VLOOKUP(A2238,Table7[#All],5,0)</f>
        <v>No</v>
      </c>
      <c r="G2238" s="27" t="str">
        <f>VLOOKUP(A2238,Table7[#All],6,0)</f>
        <v>No</v>
      </c>
      <c r="H2238" s="27">
        <f>VLOOKUP(A2238,'Medical Examination'!A2237:M4572,11,0)</f>
        <v>0</v>
      </c>
      <c r="I2238" s="27" t="str">
        <f>VLOOKUP(A2238,'Medical Examination'!A2237:M4572,10,0)</f>
        <v>No</v>
      </c>
      <c r="J2238" s="27" t="str">
        <f>VLOOKUP(A2238,'Medical Examination'!A2237:M4572,12,0)</f>
        <v>Obesity</v>
      </c>
      <c r="K2238" s="27" t="str">
        <f>VLOOKUP(A2238,'Medical Examination'!A2237:M4572,13,0)</f>
        <v>Diabetes</v>
      </c>
      <c r="L2238" s="27" t="str">
        <f>VLOOKUP(A2238,'Hospitalisation Details'!$A$1:$R$2344,17,0)</f>
        <v>22-Dec-2002</v>
      </c>
      <c r="M2238" s="28">
        <f>VLOOKUP(A2238,'Hospitalisation Details'!$A$1:$R$2344,6,0)</f>
        <v>1391.53</v>
      </c>
      <c r="N2238" s="27" t="str">
        <f>VLOOKUP(A2238,'Hospitalisation Details'!$A$1:$R$2344,14,0)</f>
        <v>tier - 2</v>
      </c>
      <c r="O2238" s="27" t="str">
        <f>VLOOKUP(A2238,'Hospitalisation Details'!$A$1:$R$2344,15,0)</f>
        <v>tier - 1</v>
      </c>
      <c r="P2238" s="27" t="str">
        <f>VLOOKUP(A2238,'Hospitalisation Details'!$A$1:$R$2344,16,0)</f>
        <v>R1013</v>
      </c>
      <c r="Q2238" s="38">
        <f>VLOOKUP(A2238,'Hospitalisation Details'!$A$1:$R$2344,18,0)</f>
        <v>20.461232109520846</v>
      </c>
    </row>
    <row r="2239" spans="1:17" x14ac:dyDescent="0.25">
      <c r="A2239" s="27" t="s">
        <v>4476</v>
      </c>
      <c r="B2239" s="27" t="str">
        <f>VLOOKUP(A2239,'Customer Name'!A2238:E4573,4,0)</f>
        <v>Christopher S.</v>
      </c>
      <c r="C2239" s="27">
        <f>VLOOKUP(A2239,Table7[#All],2,0)</f>
        <v>18.5</v>
      </c>
      <c r="D2239" s="27">
        <f>VLOOKUP(A2239,Table7[#All],3,0)</f>
        <v>11.84</v>
      </c>
      <c r="E2239" s="27" t="str">
        <f>VLOOKUP(A2239,Table7[#All],4,0)</f>
        <v>No</v>
      </c>
      <c r="F2239" s="27" t="str">
        <f>VLOOKUP(A2239,Table7[#All],5,0)</f>
        <v>No</v>
      </c>
      <c r="G2239" s="27" t="str">
        <f>VLOOKUP(A2239,Table7[#All],6,0)</f>
        <v>No</v>
      </c>
      <c r="H2239" s="27">
        <f>VLOOKUP(A2239,'Medical Examination'!A2238:M4573,11,0)</f>
        <v>0</v>
      </c>
      <c r="I2239" s="27" t="str">
        <f>VLOOKUP(A2239,'Medical Examination'!A2238:M4573,10,0)</f>
        <v>No</v>
      </c>
      <c r="J2239" s="27" t="str">
        <f>VLOOKUP(A2239,'Medical Examination'!A2238:M4573,12,0)</f>
        <v>Normal Weight</v>
      </c>
      <c r="K2239" s="27" t="str">
        <f>VLOOKUP(A2239,'Medical Examination'!A2238:M4573,13,0)</f>
        <v>Diabetes</v>
      </c>
      <c r="L2239" s="27" t="str">
        <f>VLOOKUP(A2239,'Hospitalisation Details'!$A$1:$R$2344,17,0)</f>
        <v>14-Nov-2002</v>
      </c>
      <c r="M2239" s="28">
        <f>VLOOKUP(A2239,'Hospitalisation Details'!$A$1:$R$2344,6,0)</f>
        <v>1390</v>
      </c>
      <c r="N2239" s="27" t="str">
        <f>VLOOKUP(A2239,'Hospitalisation Details'!$A$1:$R$2344,14,0)</f>
        <v>tier - 2</v>
      </c>
      <c r="O2239" s="27" t="str">
        <f>VLOOKUP(A2239,'Hospitalisation Details'!$A$1:$R$2344,15,0)</f>
        <v>tier - 2</v>
      </c>
      <c r="P2239" s="27" t="str">
        <f>VLOOKUP(A2239,'Hospitalisation Details'!$A$1:$R$2344,16,0)</f>
        <v>R1013</v>
      </c>
      <c r="Q2239" s="38">
        <f>VLOOKUP(A2239,'Hospitalisation Details'!$A$1:$R$2344,18,0)</f>
        <v>20.565276913503421</v>
      </c>
    </row>
    <row r="2240" spans="1:17" x14ac:dyDescent="0.25">
      <c r="A2240" s="27" t="s">
        <v>4478</v>
      </c>
      <c r="B2240" s="27" t="str">
        <f>VLOOKUP(A2240,'Customer Name'!A2239:E4574,4,0)</f>
        <v>William R</v>
      </c>
      <c r="C2240" s="27">
        <f>VLOOKUP(A2240,Table7[#All],2,0)</f>
        <v>18.579999999999998</v>
      </c>
      <c r="D2240" s="27">
        <f>VLOOKUP(A2240,Table7[#All],3,0)</f>
        <v>6.22</v>
      </c>
      <c r="E2240" s="27" t="str">
        <f>VLOOKUP(A2240,Table7[#All],4,0)</f>
        <v>No</v>
      </c>
      <c r="F2240" s="27" t="str">
        <f>VLOOKUP(A2240,Table7[#All],5,0)</f>
        <v>No</v>
      </c>
      <c r="G2240" s="27" t="str">
        <f>VLOOKUP(A2240,Table7[#All],6,0)</f>
        <v>No</v>
      </c>
      <c r="H2240" s="27">
        <f>VLOOKUP(A2240,'Medical Examination'!A2239:M4574,11,0)</f>
        <v>0</v>
      </c>
      <c r="I2240" s="27" t="str">
        <f>VLOOKUP(A2240,'Medical Examination'!A2239:M4574,10,0)</f>
        <v>No</v>
      </c>
      <c r="J2240" s="27" t="str">
        <f>VLOOKUP(A2240,'Medical Examination'!A2239:M4574,12,0)</f>
        <v>Normal Weight</v>
      </c>
      <c r="K2240" s="27" t="str">
        <f>VLOOKUP(A2240,'Medical Examination'!A2239:M4574,13,0)</f>
        <v>Prediabetes</v>
      </c>
      <c r="L2240" s="27" t="str">
        <f>VLOOKUP(A2240,'Hospitalisation Details'!$A$1:$R$2344,17,0)</f>
        <v>6-Jul-1999</v>
      </c>
      <c r="M2240" s="28">
        <f>VLOOKUP(A2240,'Hospitalisation Details'!$A$1:$R$2344,6,0)</f>
        <v>1389</v>
      </c>
      <c r="N2240" s="27" t="str">
        <f>VLOOKUP(A2240,'Hospitalisation Details'!$A$1:$R$2344,14,0)</f>
        <v>tier - 2</v>
      </c>
      <c r="O2240" s="27" t="str">
        <f>VLOOKUP(A2240,'Hospitalisation Details'!$A$1:$R$2344,15,0)</f>
        <v>tier - 2</v>
      </c>
      <c r="P2240" s="27" t="str">
        <f>VLOOKUP(A2240,'Hospitalisation Details'!$A$1:$R$2344,16,0)</f>
        <v>R1013</v>
      </c>
      <c r="Q2240" s="38">
        <f>VLOOKUP(A2240,'Hospitalisation Details'!$A$1:$R$2344,18,0)</f>
        <v>23.923995181250685</v>
      </c>
    </row>
    <row r="2241" spans="1:17" x14ac:dyDescent="0.25">
      <c r="A2241" s="27" t="s">
        <v>4480</v>
      </c>
      <c r="B2241" s="27" t="str">
        <f>VLOOKUP(A2241,'Customer Name'!A2240:E4575,4,0)</f>
        <v>Lyndsy</v>
      </c>
      <c r="C2241" s="27">
        <f>VLOOKUP(A2241,Table7[#All],2,0)</f>
        <v>16.64</v>
      </c>
      <c r="D2241" s="27">
        <f>VLOOKUP(A2241,Table7[#All],3,0)</f>
        <v>10.01</v>
      </c>
      <c r="E2241" s="27" t="str">
        <f>VLOOKUP(A2241,Table7[#All],4,0)</f>
        <v>No</v>
      </c>
      <c r="F2241" s="27" t="str">
        <f>VLOOKUP(A2241,Table7[#All],5,0)</f>
        <v>No</v>
      </c>
      <c r="G2241" s="27" t="str">
        <f>VLOOKUP(A2241,Table7[#All],6,0)</f>
        <v>No</v>
      </c>
      <c r="H2241" s="27">
        <f>VLOOKUP(A2241,'Medical Examination'!A2240:M4575,11,0)</f>
        <v>0</v>
      </c>
      <c r="I2241" s="27" t="str">
        <f>VLOOKUP(A2241,'Medical Examination'!A2240:M4575,10,0)</f>
        <v>No</v>
      </c>
      <c r="J2241" s="27" t="str">
        <f>VLOOKUP(A2241,'Medical Examination'!A2240:M4575,12,0)</f>
        <v>Underweight</v>
      </c>
      <c r="K2241" s="27" t="str">
        <f>VLOOKUP(A2241,'Medical Examination'!A2240:M4575,13,0)</f>
        <v>Diabetes</v>
      </c>
      <c r="L2241" s="27" t="str">
        <f>VLOOKUP(A2241,'Hospitalisation Details'!$A$1:$R$2344,17,0)</f>
        <v>15-Aug-2002</v>
      </c>
      <c r="M2241" s="28">
        <f>VLOOKUP(A2241,'Hospitalisation Details'!$A$1:$R$2344,6,0)</f>
        <v>1382</v>
      </c>
      <c r="N2241" s="27" t="str">
        <f>VLOOKUP(A2241,'Hospitalisation Details'!$A$1:$R$2344,14,0)</f>
        <v>tier - 2</v>
      </c>
      <c r="O2241" s="27" t="str">
        <f>VLOOKUP(A2241,'Hospitalisation Details'!$A$1:$R$2344,15,0)</f>
        <v>tier - 1</v>
      </c>
      <c r="P2241" s="27" t="str">
        <f>VLOOKUP(A2241,'Hospitalisation Details'!$A$1:$R$2344,16,0)</f>
        <v>R1013</v>
      </c>
      <c r="Q2241" s="38">
        <f>VLOOKUP(A2241,'Hospitalisation Details'!$A$1:$R$2344,18,0)</f>
        <v>20.814436838830115</v>
      </c>
    </row>
    <row r="2242" spans="1:17" x14ac:dyDescent="0.25">
      <c r="A2242" s="27" t="s">
        <v>4482</v>
      </c>
      <c r="B2242" s="27" t="str">
        <f>VLOOKUP(A2242,'Customer Name'!A2241:E4576,4,0)</f>
        <v>Jessica</v>
      </c>
      <c r="C2242" s="27">
        <f>VLOOKUP(A2242,Table7[#All],2,0)</f>
        <v>19.329999999999998</v>
      </c>
      <c r="D2242" s="27">
        <f>VLOOKUP(A2242,Table7[#All],3,0)</f>
        <v>4.32</v>
      </c>
      <c r="E2242" s="27" t="str">
        <f>VLOOKUP(A2242,Table7[#All],4,0)</f>
        <v>No</v>
      </c>
      <c r="F2242" s="27" t="str">
        <f>VLOOKUP(A2242,Table7[#All],5,0)</f>
        <v>No</v>
      </c>
      <c r="G2242" s="27" t="str">
        <f>VLOOKUP(A2242,Table7[#All],6,0)</f>
        <v>No</v>
      </c>
      <c r="H2242" s="27">
        <f>VLOOKUP(A2242,'Medical Examination'!A2241:M4576,11,0)</f>
        <v>1</v>
      </c>
      <c r="I2242" s="27" t="str">
        <f>VLOOKUP(A2242,'Medical Examination'!A2241:M4576,10,0)</f>
        <v>No</v>
      </c>
      <c r="J2242" s="27" t="str">
        <f>VLOOKUP(A2242,'Medical Examination'!A2241:M4576,12,0)</f>
        <v>Normal Weight</v>
      </c>
      <c r="K2242" s="27" t="str">
        <f>VLOOKUP(A2242,'Medical Examination'!A2241:M4576,13,0)</f>
        <v>Normal</v>
      </c>
      <c r="L2242" s="27" t="str">
        <f>VLOOKUP(A2242,'Hospitalisation Details'!$A$1:$R$2344,17,0)</f>
        <v>3-Dec-1998</v>
      </c>
      <c r="M2242" s="28">
        <f>VLOOKUP(A2242,'Hospitalisation Details'!$A$1:$R$2344,6,0)</f>
        <v>1359</v>
      </c>
      <c r="N2242" s="27" t="str">
        <f>VLOOKUP(A2242,'Hospitalisation Details'!$A$1:$R$2344,14,0)</f>
        <v>tier - 2</v>
      </c>
      <c r="O2242" s="27" t="str">
        <f>VLOOKUP(A2242,'Hospitalisation Details'!$A$1:$R$2344,15,0)</f>
        <v>tier - 1</v>
      </c>
      <c r="P2242" s="27" t="str">
        <f>VLOOKUP(A2242,'Hospitalisation Details'!$A$1:$R$2344,16,0)</f>
        <v>R1013</v>
      </c>
      <c r="Q2242" s="38">
        <f>VLOOKUP(A2242,'Hospitalisation Details'!$A$1:$R$2344,18,0)</f>
        <v>24.513268744734624</v>
      </c>
    </row>
    <row r="2243" spans="1:17" x14ac:dyDescent="0.25">
      <c r="A2243" s="27" t="s">
        <v>4484</v>
      </c>
      <c r="B2243" s="27" t="str">
        <f>VLOOKUP(A2243,'Customer Name'!A2242:E4577,4,0)</f>
        <v>Anna</v>
      </c>
      <c r="C2243" s="27">
        <f>VLOOKUP(A2243,Table7[#All],2,0)</f>
        <v>21.26</v>
      </c>
      <c r="D2243" s="27">
        <f>VLOOKUP(A2243,Table7[#All],3,0)</f>
        <v>5.65</v>
      </c>
      <c r="E2243" s="27" t="str">
        <f>VLOOKUP(A2243,Table7[#All],4,0)</f>
        <v>yes</v>
      </c>
      <c r="F2243" s="27" t="str">
        <f>VLOOKUP(A2243,Table7[#All],5,0)</f>
        <v>No</v>
      </c>
      <c r="G2243" s="27" t="str">
        <f>VLOOKUP(A2243,Table7[#All],6,0)</f>
        <v>Yes</v>
      </c>
      <c r="H2243" s="27">
        <f>VLOOKUP(A2243,'Medical Examination'!A2242:M4577,11,0)</f>
        <v>1</v>
      </c>
      <c r="I2243" s="27" t="str">
        <f>VLOOKUP(A2243,'Medical Examination'!A2242:M4577,10,0)</f>
        <v>No</v>
      </c>
      <c r="J2243" s="27" t="str">
        <f>VLOOKUP(A2243,'Medical Examination'!A2242:M4577,12,0)</f>
        <v>Normal Weight</v>
      </c>
      <c r="K2243" s="27" t="str">
        <f>VLOOKUP(A2243,'Medical Examination'!A2242:M4577,13,0)</f>
        <v>Normal</v>
      </c>
      <c r="L2243" s="27" t="str">
        <f>VLOOKUP(A2243,'Hospitalisation Details'!$A$1:$R$2344,17,0)</f>
        <v>7-Nov-1997</v>
      </c>
      <c r="M2243" s="28">
        <f>VLOOKUP(A2243,'Hospitalisation Details'!$A$1:$R$2344,6,0)</f>
        <v>1341.16</v>
      </c>
      <c r="N2243" s="27" t="str">
        <f>VLOOKUP(A2243,'Hospitalisation Details'!$A$1:$R$2344,14,0)</f>
        <v>tier - 2</v>
      </c>
      <c r="O2243" s="27" t="str">
        <f>VLOOKUP(A2243,'Hospitalisation Details'!$A$1:$R$2344,15,0)</f>
        <v>tier - 2</v>
      </c>
      <c r="P2243" s="27" t="str">
        <f>VLOOKUP(A2243,'Hospitalisation Details'!$A$1:$R$2344,16,0)</f>
        <v>R1012</v>
      </c>
      <c r="Q2243" s="38">
        <f>VLOOKUP(A2243,'Hospitalisation Details'!$A$1:$R$2344,18,0)</f>
        <v>25.584423486461819</v>
      </c>
    </row>
    <row r="2244" spans="1:17" x14ac:dyDescent="0.25">
      <c r="A2244" s="27" t="s">
        <v>4486</v>
      </c>
      <c r="B2244" s="27" t="str">
        <f>VLOOKUP(A2244,'Customer Name'!A2243:E4578,4,0)</f>
        <v>Jordan</v>
      </c>
      <c r="C2244" s="27">
        <f>VLOOKUP(A2244,Table7[#All],2,0)</f>
        <v>15.6</v>
      </c>
      <c r="D2244" s="27">
        <f>VLOOKUP(A2244,Table7[#All],3,0)</f>
        <v>4.12</v>
      </c>
      <c r="E2244" s="27" t="str">
        <f>VLOOKUP(A2244,Table7[#All],4,0)</f>
        <v>yes</v>
      </c>
      <c r="F2244" s="27" t="str">
        <f>VLOOKUP(A2244,Table7[#All],5,0)</f>
        <v>No</v>
      </c>
      <c r="G2244" s="27" t="str">
        <f>VLOOKUP(A2244,Table7[#All],6,0)</f>
        <v>No</v>
      </c>
      <c r="H2244" s="27">
        <f>VLOOKUP(A2244,'Medical Examination'!A2243:M4578,11,0)</f>
        <v>1</v>
      </c>
      <c r="I2244" s="27" t="str">
        <f>VLOOKUP(A2244,'Medical Examination'!A2243:M4578,10,0)</f>
        <v>No</v>
      </c>
      <c r="J2244" s="27" t="str">
        <f>VLOOKUP(A2244,'Medical Examination'!A2243:M4578,12,0)</f>
        <v>Underweight</v>
      </c>
      <c r="K2244" s="27" t="str">
        <f>VLOOKUP(A2244,'Medical Examination'!A2243:M4578,13,0)</f>
        <v>Normal</v>
      </c>
      <c r="L2244" s="27" t="str">
        <f>VLOOKUP(A2244,'Hospitalisation Details'!$A$1:$R$2344,17,0)</f>
        <v>30-Jul-1995</v>
      </c>
      <c r="M2244" s="28">
        <f>VLOOKUP(A2244,'Hospitalisation Details'!$A$1:$R$2344,6,0)</f>
        <v>1338</v>
      </c>
      <c r="N2244" s="27" t="str">
        <f>VLOOKUP(A2244,'Hospitalisation Details'!$A$1:$R$2344,14,0)</f>
        <v>tier - 2</v>
      </c>
      <c r="O2244" s="27" t="str">
        <f>VLOOKUP(A2244,'Hospitalisation Details'!$A$1:$R$2344,15,0)</f>
        <v>tier - 3</v>
      </c>
      <c r="P2244" s="27" t="str">
        <f>VLOOKUP(A2244,'Hospitalisation Details'!$A$1:$R$2344,16,0)</f>
        <v>R1012</v>
      </c>
      <c r="Q2244" s="38">
        <f>VLOOKUP(A2244,'Hospitalisation Details'!$A$1:$R$2344,18,0)</f>
        <v>27.85828927492447</v>
      </c>
    </row>
    <row r="2245" spans="1:17" x14ac:dyDescent="0.25">
      <c r="A2245" s="27" t="s">
        <v>4488</v>
      </c>
      <c r="B2245" s="27" t="str">
        <f>VLOOKUP(A2245,'Customer Name'!A2244:E4579,4,0)</f>
        <v>Brian</v>
      </c>
      <c r="C2245" s="27">
        <f>VLOOKUP(A2245,Table7[#All],2,0)</f>
        <v>24.39</v>
      </c>
      <c r="D2245" s="27">
        <f>VLOOKUP(A2245,Table7[#All],3,0)</f>
        <v>6.24</v>
      </c>
      <c r="E2245" s="27" t="str">
        <f>VLOOKUP(A2245,Table7[#All],4,0)</f>
        <v>No</v>
      </c>
      <c r="F2245" s="27" t="str">
        <f>VLOOKUP(A2245,Table7[#All],5,0)</f>
        <v>No</v>
      </c>
      <c r="G2245" s="27" t="str">
        <f>VLOOKUP(A2245,Table7[#All],6,0)</f>
        <v>No</v>
      </c>
      <c r="H2245" s="27">
        <f>VLOOKUP(A2245,'Medical Examination'!A2244:M4579,11,0)</f>
        <v>1</v>
      </c>
      <c r="I2245" s="27" t="str">
        <f>VLOOKUP(A2245,'Medical Examination'!A2244:M4579,10,0)</f>
        <v>No</v>
      </c>
      <c r="J2245" s="27" t="str">
        <f>VLOOKUP(A2245,'Medical Examination'!A2244:M4579,12,0)</f>
        <v>Normal Weight</v>
      </c>
      <c r="K2245" s="27" t="str">
        <f>VLOOKUP(A2245,'Medical Examination'!A2244:M4579,13,0)</f>
        <v>Prediabetes</v>
      </c>
      <c r="L2245" s="27" t="str">
        <f>VLOOKUP(A2245,'Hospitalisation Details'!$A$1:$R$2344,17,0)</f>
        <v>12-Jul-1998</v>
      </c>
      <c r="M2245" s="28">
        <f>VLOOKUP(A2245,'Hospitalisation Details'!$A$1:$R$2344,6,0)</f>
        <v>1332.61</v>
      </c>
      <c r="N2245" s="27" t="str">
        <f>VLOOKUP(A2245,'Hospitalisation Details'!$A$1:$R$2344,14,0)</f>
        <v>tier - 2</v>
      </c>
      <c r="O2245" s="27" t="str">
        <f>VLOOKUP(A2245,'Hospitalisation Details'!$A$1:$R$2344,15,0)</f>
        <v>tier - 3</v>
      </c>
      <c r="P2245" s="27" t="str">
        <f>VLOOKUP(A2245,'Hospitalisation Details'!$A$1:$R$2344,16,0)</f>
        <v>R1013</v>
      </c>
      <c r="Q2245" s="38">
        <f>VLOOKUP(A2245,'Hospitalisation Details'!$A$1:$R$2344,18,0)</f>
        <v>24.9075400168492</v>
      </c>
    </row>
    <row r="2246" spans="1:17" x14ac:dyDescent="0.25">
      <c r="A2246" s="27" t="s">
        <v>4490</v>
      </c>
      <c r="B2246" s="27" t="str">
        <f>VLOOKUP(A2246,'Customer Name'!A2245:E4580,4,0)</f>
        <v>Katherine A</v>
      </c>
      <c r="C2246" s="27">
        <f>VLOOKUP(A2246,Table7[#All],2,0)</f>
        <v>24.75</v>
      </c>
      <c r="D2246" s="27">
        <f>VLOOKUP(A2246,Table7[#All],3,0)</f>
        <v>4.83</v>
      </c>
      <c r="E2246" s="27" t="str">
        <f>VLOOKUP(A2246,Table7[#All],4,0)</f>
        <v>No</v>
      </c>
      <c r="F2246" s="27" t="str">
        <f>VLOOKUP(A2246,Table7[#All],5,0)</f>
        <v>No</v>
      </c>
      <c r="G2246" s="27" t="str">
        <f>VLOOKUP(A2246,Table7[#All],6,0)</f>
        <v>No</v>
      </c>
      <c r="H2246" s="27">
        <f>VLOOKUP(A2246,'Medical Examination'!A2245:M4580,11,0)</f>
        <v>0</v>
      </c>
      <c r="I2246" s="27" t="str">
        <f>VLOOKUP(A2246,'Medical Examination'!A2245:M4580,10,0)</f>
        <v>No</v>
      </c>
      <c r="J2246" s="27" t="str">
        <f>VLOOKUP(A2246,'Medical Examination'!A2245:M4580,12,0)</f>
        <v>Normal Weight</v>
      </c>
      <c r="K2246" s="27" t="str">
        <f>VLOOKUP(A2246,'Medical Examination'!A2245:M4580,13,0)</f>
        <v>Normal</v>
      </c>
      <c r="L2246" s="27" t="str">
        <f>VLOOKUP(A2246,'Hospitalisation Details'!$A$1:$R$2344,17,0)</f>
        <v>14-Oct-1999</v>
      </c>
      <c r="M2246" s="28">
        <f>VLOOKUP(A2246,'Hospitalisation Details'!$A$1:$R$2344,6,0)</f>
        <v>1329.17</v>
      </c>
      <c r="N2246" s="27" t="str">
        <f>VLOOKUP(A2246,'Hospitalisation Details'!$A$1:$R$2344,14,0)</f>
        <v>tier - 2</v>
      </c>
      <c r="O2246" s="27" t="str">
        <f>VLOOKUP(A2246,'Hospitalisation Details'!$A$1:$R$2344,15,0)</f>
        <v>tier - 3</v>
      </c>
      <c r="P2246" s="27" t="str">
        <f>VLOOKUP(A2246,'Hospitalisation Details'!$A$1:$R$2344,16,0)</f>
        <v>R1013</v>
      </c>
      <c r="Q2246" s="38">
        <f>VLOOKUP(A2246,'Hospitalisation Details'!$A$1:$R$2344,18,0)</f>
        <v>23.65020260650531</v>
      </c>
    </row>
    <row r="2247" spans="1:17" x14ac:dyDescent="0.25">
      <c r="A2247" s="27" t="s">
        <v>4492</v>
      </c>
      <c r="B2247" s="27" t="str">
        <f>VLOOKUP(A2247,'Customer Name'!A2246:E4581,4,0)</f>
        <v>Melanie</v>
      </c>
      <c r="C2247" s="27">
        <f>VLOOKUP(A2247,Table7[#All],2,0)</f>
        <v>20.88</v>
      </c>
      <c r="D2247" s="27">
        <f>VLOOKUP(A2247,Table7[#All],3,0)</f>
        <v>7.4</v>
      </c>
      <c r="E2247" s="27" t="str">
        <f>VLOOKUP(A2247,Table7[#All],4,0)</f>
        <v>No</v>
      </c>
      <c r="F2247" s="27" t="str">
        <f>VLOOKUP(A2247,Table7[#All],5,0)</f>
        <v>No</v>
      </c>
      <c r="G2247" s="27" t="str">
        <f>VLOOKUP(A2247,Table7[#All],6,0)</f>
        <v>No</v>
      </c>
      <c r="H2247" s="27">
        <f>VLOOKUP(A2247,'Medical Examination'!A2246:M4581,11,0)</f>
        <v>0</v>
      </c>
      <c r="I2247" s="27" t="str">
        <f>VLOOKUP(A2247,'Medical Examination'!A2246:M4581,10,0)</f>
        <v>No</v>
      </c>
      <c r="J2247" s="27" t="str">
        <f>VLOOKUP(A2247,'Medical Examination'!A2246:M4581,12,0)</f>
        <v>Normal Weight</v>
      </c>
      <c r="K2247" s="27" t="str">
        <f>VLOOKUP(A2247,'Medical Examination'!A2246:M4581,13,0)</f>
        <v>Diabetes</v>
      </c>
      <c r="L2247" s="27" t="str">
        <f>VLOOKUP(A2247,'Hospitalisation Details'!$A$1:$R$2344,17,0)</f>
        <v>13-Oct-2002</v>
      </c>
      <c r="M2247" s="28">
        <f>VLOOKUP(A2247,'Hospitalisation Details'!$A$1:$R$2344,6,0)</f>
        <v>1315</v>
      </c>
      <c r="N2247" s="27" t="str">
        <f>VLOOKUP(A2247,'Hospitalisation Details'!$A$1:$R$2344,14,0)</f>
        <v>tier - 2</v>
      </c>
      <c r="O2247" s="27" t="str">
        <f>VLOOKUP(A2247,'Hospitalisation Details'!$A$1:$R$2344,15,0)</f>
        <v>tier - 2</v>
      </c>
      <c r="P2247" s="27" t="str">
        <f>VLOOKUP(A2247,'Hospitalisation Details'!$A$1:$R$2344,16,0)</f>
        <v>R1013</v>
      </c>
      <c r="Q2247" s="38">
        <f>VLOOKUP(A2247,'Hospitalisation Details'!$A$1:$R$2344,18,0)</f>
        <v>20.652893590541382</v>
      </c>
    </row>
    <row r="2248" spans="1:17" x14ac:dyDescent="0.25">
      <c r="A2248" s="27" t="s">
        <v>4494</v>
      </c>
      <c r="B2248" s="27" t="str">
        <f>VLOOKUP(A2248,'Customer Name'!A2247:E4582,4,0)</f>
        <v>Jessica</v>
      </c>
      <c r="C2248" s="27">
        <f>VLOOKUP(A2248,Table7[#All],2,0)</f>
        <v>20.43</v>
      </c>
      <c r="D2248" s="27">
        <f>VLOOKUP(A2248,Table7[#All],3,0)</f>
        <v>4.54</v>
      </c>
      <c r="E2248" s="27" t="str">
        <f>VLOOKUP(A2248,Table7[#All],4,0)</f>
        <v>No</v>
      </c>
      <c r="F2248" s="27" t="str">
        <f>VLOOKUP(A2248,Table7[#All],5,0)</f>
        <v>No</v>
      </c>
      <c r="G2248" s="27" t="str">
        <f>VLOOKUP(A2248,Table7[#All],6,0)</f>
        <v>No</v>
      </c>
      <c r="H2248" s="27">
        <f>VLOOKUP(A2248,'Medical Examination'!A2247:M4582,11,0)</f>
        <v>0</v>
      </c>
      <c r="I2248" s="27" t="str">
        <f>VLOOKUP(A2248,'Medical Examination'!A2247:M4582,10,0)</f>
        <v>No</v>
      </c>
      <c r="J2248" s="27" t="str">
        <f>VLOOKUP(A2248,'Medical Examination'!A2247:M4582,12,0)</f>
        <v>Normal Weight</v>
      </c>
      <c r="K2248" s="27" t="str">
        <f>VLOOKUP(A2248,'Medical Examination'!A2247:M4582,13,0)</f>
        <v>Normal</v>
      </c>
      <c r="L2248" s="27" t="str">
        <f>VLOOKUP(A2248,'Hospitalisation Details'!$A$1:$R$2344,17,0)</f>
        <v>2-Dec-1999</v>
      </c>
      <c r="M2248" s="28">
        <f>VLOOKUP(A2248,'Hospitalisation Details'!$A$1:$R$2344,6,0)</f>
        <v>1304</v>
      </c>
      <c r="N2248" s="27" t="str">
        <f>VLOOKUP(A2248,'Hospitalisation Details'!$A$1:$R$2344,14,0)</f>
        <v>tier - 2</v>
      </c>
      <c r="O2248" s="27" t="str">
        <f>VLOOKUP(A2248,'Hospitalisation Details'!$A$1:$R$2344,15,0)</f>
        <v>tier - 2</v>
      </c>
      <c r="P2248" s="27" t="str">
        <f>VLOOKUP(A2248,'Hospitalisation Details'!$A$1:$R$2344,16,0)</f>
        <v>R1013</v>
      </c>
      <c r="Q2248" s="38">
        <f>VLOOKUP(A2248,'Hospitalisation Details'!$A$1:$R$2344,18,0)</f>
        <v>23.516044244880078</v>
      </c>
    </row>
    <row r="2249" spans="1:17" x14ac:dyDescent="0.25">
      <c r="A2249" s="27" t="s">
        <v>4496</v>
      </c>
      <c r="B2249" s="27" t="str">
        <f>VLOOKUP(A2249,'Customer Name'!A2248:E4583,4,0)</f>
        <v>Eric S</v>
      </c>
      <c r="C2249" s="27">
        <f>VLOOKUP(A2249,Table7[#All],2,0)</f>
        <v>15.18</v>
      </c>
      <c r="D2249" s="27">
        <f>VLOOKUP(A2249,Table7[#All],3,0)</f>
        <v>11.11</v>
      </c>
      <c r="E2249" s="27" t="str">
        <f>VLOOKUP(A2249,Table7[#All],4,0)</f>
        <v>No</v>
      </c>
      <c r="F2249" s="27" t="str">
        <f>VLOOKUP(A2249,Table7[#All],5,0)</f>
        <v>No</v>
      </c>
      <c r="G2249" s="27" t="str">
        <f>VLOOKUP(A2249,Table7[#All],6,0)</f>
        <v>No</v>
      </c>
      <c r="H2249" s="27">
        <f>VLOOKUP(A2249,'Medical Examination'!A2248:M4583,11,0)</f>
        <v>0</v>
      </c>
      <c r="I2249" s="27" t="str">
        <f>VLOOKUP(A2249,'Medical Examination'!A2248:M4583,10,0)</f>
        <v>No</v>
      </c>
      <c r="J2249" s="27" t="str">
        <f>VLOOKUP(A2249,'Medical Examination'!A2248:M4583,12,0)</f>
        <v>Underweight</v>
      </c>
      <c r="K2249" s="27" t="str">
        <f>VLOOKUP(A2249,'Medical Examination'!A2248:M4583,13,0)</f>
        <v>Diabetes</v>
      </c>
      <c r="L2249" s="27" t="str">
        <f>VLOOKUP(A2249,'Hospitalisation Details'!$A$1:$R$2344,17,0)</f>
        <v>10-Dec-2002</v>
      </c>
      <c r="M2249" s="28">
        <f>VLOOKUP(A2249,'Hospitalisation Details'!$A$1:$R$2344,6,0)</f>
        <v>1304</v>
      </c>
      <c r="N2249" s="27" t="str">
        <f>VLOOKUP(A2249,'Hospitalisation Details'!$A$1:$R$2344,14,0)</f>
        <v>tier - 2</v>
      </c>
      <c r="O2249" s="27" t="str">
        <f>VLOOKUP(A2249,'Hospitalisation Details'!$A$1:$R$2344,15,0)</f>
        <v>tier - 2</v>
      </c>
      <c r="P2249" s="27" t="str">
        <f>VLOOKUP(A2249,'Hospitalisation Details'!$A$1:$R$2344,16,0)</f>
        <v>R1012</v>
      </c>
      <c r="Q2249" s="38">
        <f>VLOOKUP(A2249,'Hospitalisation Details'!$A$1:$R$2344,18,0)</f>
        <v>20.494088363410079</v>
      </c>
    </row>
    <row r="2250" spans="1:17" x14ac:dyDescent="0.25">
      <c r="A2250" s="27" t="s">
        <v>4498</v>
      </c>
      <c r="B2250" s="27" t="str">
        <f>VLOOKUP(A2250,'Customer Name'!A2249:E4584,4,0)</f>
        <v>Joseph</v>
      </c>
      <c r="C2250" s="27">
        <f>VLOOKUP(A2250,Table7[#All],2,0)</f>
        <v>15.12</v>
      </c>
      <c r="D2250" s="27">
        <f>VLOOKUP(A2250,Table7[#All],3,0)</f>
        <v>4.03</v>
      </c>
      <c r="E2250" s="27" t="str">
        <f>VLOOKUP(A2250,Table7[#All],4,0)</f>
        <v>yes</v>
      </c>
      <c r="F2250" s="27" t="str">
        <f>VLOOKUP(A2250,Table7[#All],5,0)</f>
        <v>No</v>
      </c>
      <c r="G2250" s="27" t="str">
        <f>VLOOKUP(A2250,Table7[#All],6,0)</f>
        <v>No</v>
      </c>
      <c r="H2250" s="27">
        <f>VLOOKUP(A2250,'Medical Examination'!A2249:M4584,11,0)</f>
        <v>0</v>
      </c>
      <c r="I2250" s="27" t="str">
        <f>VLOOKUP(A2250,'Medical Examination'!A2249:M4584,10,0)</f>
        <v>No</v>
      </c>
      <c r="J2250" s="27" t="str">
        <f>VLOOKUP(A2250,'Medical Examination'!A2249:M4584,12,0)</f>
        <v>Underweight</v>
      </c>
      <c r="K2250" s="27" t="str">
        <f>VLOOKUP(A2250,'Medical Examination'!A2249:M4584,13,0)</f>
        <v>Normal</v>
      </c>
      <c r="L2250" s="27" t="str">
        <f>VLOOKUP(A2250,'Hospitalisation Details'!$A$1:$R$2344,17,0)</f>
        <v>29-Nov-2001</v>
      </c>
      <c r="M2250" s="28">
        <f>VLOOKUP(A2250,'Hospitalisation Details'!$A$1:$R$2344,6,0)</f>
        <v>1293</v>
      </c>
      <c r="N2250" s="27" t="str">
        <f>VLOOKUP(A2250,'Hospitalisation Details'!$A$1:$R$2344,14,0)</f>
        <v>tier - 2</v>
      </c>
      <c r="O2250" s="27" t="str">
        <f>VLOOKUP(A2250,'Hospitalisation Details'!$A$1:$R$2344,15,0)</f>
        <v>tier - 3</v>
      </c>
      <c r="P2250" s="27" t="str">
        <f>VLOOKUP(A2250,'Hospitalisation Details'!$A$1:$R$2344,16,0)</f>
        <v>R1012</v>
      </c>
      <c r="Q2250" s="38">
        <f>VLOOKUP(A2250,'Hospitalisation Details'!$A$1:$R$2344,18,0)</f>
        <v>21.524166666666666</v>
      </c>
    </row>
    <row r="2251" spans="1:17" x14ac:dyDescent="0.25">
      <c r="A2251" s="27" t="s">
        <v>4500</v>
      </c>
      <c r="B2251" s="27" t="str">
        <f>VLOOKUP(A2251,'Customer Name'!A2250:E4585,4,0)</f>
        <v>Mary</v>
      </c>
      <c r="C2251" s="27">
        <f>VLOOKUP(A2251,Table7[#All],2,0)</f>
        <v>23.88</v>
      </c>
      <c r="D2251" s="27">
        <f>VLOOKUP(A2251,Table7[#All],3,0)</f>
        <v>4.51</v>
      </c>
      <c r="E2251" s="27" t="str">
        <f>VLOOKUP(A2251,Table7[#All],4,0)</f>
        <v>No</v>
      </c>
      <c r="F2251" s="27" t="str">
        <f>VLOOKUP(A2251,Table7[#All],5,0)</f>
        <v>No</v>
      </c>
      <c r="G2251" s="27" t="str">
        <f>VLOOKUP(A2251,Table7[#All],6,0)</f>
        <v>No</v>
      </c>
      <c r="H2251" s="27">
        <f>VLOOKUP(A2251,'Medical Examination'!A2250:M4585,11,0)</f>
        <v>1</v>
      </c>
      <c r="I2251" s="27" t="str">
        <f>VLOOKUP(A2251,'Medical Examination'!A2250:M4585,10,0)</f>
        <v>No</v>
      </c>
      <c r="J2251" s="27" t="str">
        <f>VLOOKUP(A2251,'Medical Examination'!A2250:M4585,12,0)</f>
        <v>Normal Weight</v>
      </c>
      <c r="K2251" s="27" t="str">
        <f>VLOOKUP(A2251,'Medical Examination'!A2250:M4585,13,0)</f>
        <v>Normal</v>
      </c>
      <c r="L2251" s="27" t="str">
        <f>VLOOKUP(A2251,'Hospitalisation Details'!$A$1:$R$2344,17,0)</f>
        <v>4-Jun-1998</v>
      </c>
      <c r="M2251" s="28">
        <f>VLOOKUP(A2251,'Hospitalisation Details'!$A$1:$R$2344,6,0)</f>
        <v>1290.93</v>
      </c>
      <c r="N2251" s="27" t="str">
        <f>VLOOKUP(A2251,'Hospitalisation Details'!$A$1:$R$2344,14,0)</f>
        <v>tier - 2</v>
      </c>
      <c r="O2251" s="27" t="str">
        <f>VLOOKUP(A2251,'Hospitalisation Details'!$A$1:$R$2344,15,0)</f>
        <v>tier - 2</v>
      </c>
      <c r="P2251" s="27" t="str">
        <f>VLOOKUP(A2251,'Hospitalisation Details'!$A$1:$R$2344,16,0)</f>
        <v>R1013</v>
      </c>
      <c r="Q2251" s="38">
        <f>VLOOKUP(A2251,'Hospitalisation Details'!$A$1:$R$2344,18,0)</f>
        <v>25.011583824768323</v>
      </c>
    </row>
    <row r="2252" spans="1:17" x14ac:dyDescent="0.25">
      <c r="A2252" s="27" t="s">
        <v>4502</v>
      </c>
      <c r="B2252" s="27" t="str">
        <f>VLOOKUP(A2252,'Customer Name'!A2251:E4586,4,0)</f>
        <v>Natalie</v>
      </c>
      <c r="C2252" s="27">
        <f>VLOOKUP(A2252,Table7[#All],2,0)</f>
        <v>16.13</v>
      </c>
      <c r="D2252" s="27">
        <f>VLOOKUP(A2252,Table7[#All],3,0)</f>
        <v>5.56</v>
      </c>
      <c r="E2252" s="27" t="str">
        <f>VLOOKUP(A2252,Table7[#All],4,0)</f>
        <v>No</v>
      </c>
      <c r="F2252" s="27" t="str">
        <f>VLOOKUP(A2252,Table7[#All],5,0)</f>
        <v>yes</v>
      </c>
      <c r="G2252" s="27" t="str">
        <f>VLOOKUP(A2252,Table7[#All],6,0)</f>
        <v>No</v>
      </c>
      <c r="H2252" s="27">
        <f>VLOOKUP(A2252,'Medical Examination'!A2251:M4586,11,0)</f>
        <v>1</v>
      </c>
      <c r="I2252" s="27" t="str">
        <f>VLOOKUP(A2252,'Medical Examination'!A2251:M4586,10,0)</f>
        <v>No</v>
      </c>
      <c r="J2252" s="27" t="str">
        <f>VLOOKUP(A2252,'Medical Examination'!A2251:M4586,12,0)</f>
        <v>Underweight</v>
      </c>
      <c r="K2252" s="27" t="str">
        <f>VLOOKUP(A2252,'Medical Examination'!A2251:M4586,13,0)</f>
        <v>Normal</v>
      </c>
      <c r="L2252" s="27" t="str">
        <f>VLOOKUP(A2252,'Hospitalisation Details'!$A$1:$R$2344,17,0)</f>
        <v>26-Jun-2000</v>
      </c>
      <c r="M2252" s="28">
        <f>VLOOKUP(A2252,'Hospitalisation Details'!$A$1:$R$2344,6,0)</f>
        <v>1286</v>
      </c>
      <c r="N2252" s="27" t="str">
        <f>VLOOKUP(A2252,'Hospitalisation Details'!$A$1:$R$2344,14,0)</f>
        <v>tier - 2</v>
      </c>
      <c r="O2252" s="27" t="str">
        <f>VLOOKUP(A2252,'Hospitalisation Details'!$A$1:$R$2344,15,0)</f>
        <v>tier - 2</v>
      </c>
      <c r="P2252" s="27" t="str">
        <f>VLOOKUP(A2252,'Hospitalisation Details'!$A$1:$R$2344,16,0)</f>
        <v>R1013</v>
      </c>
      <c r="Q2252" s="38">
        <f>VLOOKUP(A2252,'Hospitalisation Details'!$A$1:$R$2344,18,0)</f>
        <v>22.948665297741272</v>
      </c>
    </row>
    <row r="2253" spans="1:17" x14ac:dyDescent="0.25">
      <c r="A2253" s="27" t="s">
        <v>4504</v>
      </c>
      <c r="B2253" s="27" t="str">
        <f>VLOOKUP(A2253,'Customer Name'!A2252:E4587,4,0)</f>
        <v>Christopher</v>
      </c>
      <c r="C2253" s="27">
        <f>VLOOKUP(A2253,Table7[#All],2,0)</f>
        <v>24.09</v>
      </c>
      <c r="D2253" s="27">
        <f>VLOOKUP(A2253,Table7[#All],3,0)</f>
        <v>4.0999999999999996</v>
      </c>
      <c r="E2253" s="27" t="str">
        <f>VLOOKUP(A2253,Table7[#All],4,0)</f>
        <v>No</v>
      </c>
      <c r="F2253" s="27" t="str">
        <f>VLOOKUP(A2253,Table7[#All],5,0)</f>
        <v>yes</v>
      </c>
      <c r="G2253" s="27" t="str">
        <f>VLOOKUP(A2253,Table7[#All],6,0)</f>
        <v>No</v>
      </c>
      <c r="H2253" s="27">
        <f>VLOOKUP(A2253,'Medical Examination'!A2252:M4587,11,0)</f>
        <v>1</v>
      </c>
      <c r="I2253" s="27" t="str">
        <f>VLOOKUP(A2253,'Medical Examination'!A2252:M4587,10,0)</f>
        <v>No</v>
      </c>
      <c r="J2253" s="27" t="str">
        <f>VLOOKUP(A2253,'Medical Examination'!A2252:M4587,12,0)</f>
        <v>Normal Weight</v>
      </c>
      <c r="K2253" s="27" t="str">
        <f>VLOOKUP(A2253,'Medical Examination'!A2252:M4587,13,0)</f>
        <v>Normal</v>
      </c>
      <c r="L2253" s="27" t="str">
        <f>VLOOKUP(A2253,'Hospitalisation Details'!$A$1:$R$2344,17,0)</f>
        <v>28-Jul-2004</v>
      </c>
      <c r="M2253" s="28">
        <f>VLOOKUP(A2253,'Hospitalisation Details'!$A$1:$R$2344,6,0)</f>
        <v>1285</v>
      </c>
      <c r="N2253" s="27" t="str">
        <f>VLOOKUP(A2253,'Hospitalisation Details'!$A$1:$R$2344,14,0)</f>
        <v>tier - 2</v>
      </c>
      <c r="O2253" s="27" t="str">
        <f>VLOOKUP(A2253,'Hospitalisation Details'!$A$1:$R$2344,15,0)</f>
        <v>tier - 3</v>
      </c>
      <c r="P2253" s="27" t="str">
        <f>VLOOKUP(A2253,'Hospitalisation Details'!$A$1:$R$2344,16,0)</f>
        <v>R1013</v>
      </c>
      <c r="Q2253" s="38">
        <f>VLOOKUP(A2253,'Hospitalisation Details'!$A$1:$R$2344,18,0)</f>
        <v>18.861054072553046</v>
      </c>
    </row>
    <row r="2254" spans="1:17" x14ac:dyDescent="0.25">
      <c r="A2254" s="27" t="s">
        <v>4506</v>
      </c>
      <c r="B2254" s="27" t="str">
        <f>VLOOKUP(A2254,'Customer Name'!A2253:E4588,4,0)</f>
        <v>Sonja</v>
      </c>
      <c r="C2254" s="27">
        <f>VLOOKUP(A2254,Table7[#All],2,0)</f>
        <v>19.43</v>
      </c>
      <c r="D2254" s="27">
        <f>VLOOKUP(A2254,Table7[#All],3,0)</f>
        <v>5.85</v>
      </c>
      <c r="E2254" s="27" t="str">
        <f>VLOOKUP(A2254,Table7[#All],4,0)</f>
        <v>No</v>
      </c>
      <c r="F2254" s="27" t="str">
        <f>VLOOKUP(A2254,Table7[#All],5,0)</f>
        <v>yes</v>
      </c>
      <c r="G2254" s="27" t="str">
        <f>VLOOKUP(A2254,Table7[#All],6,0)</f>
        <v>No</v>
      </c>
      <c r="H2254" s="27">
        <f>VLOOKUP(A2254,'Medical Examination'!A2253:M4588,11,0)</f>
        <v>1</v>
      </c>
      <c r="I2254" s="27" t="str">
        <f>VLOOKUP(A2254,'Medical Examination'!A2253:M4588,10,0)</f>
        <v>No</v>
      </c>
      <c r="J2254" s="27" t="str">
        <f>VLOOKUP(A2254,'Medical Examination'!A2253:M4588,12,0)</f>
        <v>Normal Weight</v>
      </c>
      <c r="K2254" s="27" t="str">
        <f>VLOOKUP(A2254,'Medical Examination'!A2253:M4588,13,0)</f>
        <v>Prediabetes</v>
      </c>
      <c r="L2254" s="27" t="str">
        <f>VLOOKUP(A2254,'Hospitalisation Details'!$A$1:$R$2344,17,0)</f>
        <v>30-Sep-2004</v>
      </c>
      <c r="M2254" s="28">
        <f>VLOOKUP(A2254,'Hospitalisation Details'!$A$1:$R$2344,6,0)</f>
        <v>1283</v>
      </c>
      <c r="N2254" s="27" t="str">
        <f>VLOOKUP(A2254,'Hospitalisation Details'!$A$1:$R$2344,14,0)</f>
        <v>tier - 2</v>
      </c>
      <c r="O2254" s="27" t="str">
        <f>VLOOKUP(A2254,'Hospitalisation Details'!$A$1:$R$2344,15,0)</f>
        <v>tier - 1</v>
      </c>
      <c r="P2254" s="27" t="str">
        <f>VLOOKUP(A2254,'Hospitalisation Details'!$A$1:$R$2344,16,0)</f>
        <v>R1013</v>
      </c>
      <c r="Q2254" s="38">
        <f>VLOOKUP(A2254,'Hospitalisation Details'!$A$1:$R$2344,18,0)</f>
        <v>18.68583162217659</v>
      </c>
    </row>
    <row r="2255" spans="1:17" x14ac:dyDescent="0.25">
      <c r="A2255" s="27" t="s">
        <v>4508</v>
      </c>
      <c r="B2255" s="27" t="str">
        <f>VLOOKUP(A2255,'Customer Name'!A2254:E4589,4,0)</f>
        <v>Alexandra</v>
      </c>
      <c r="C2255" s="27">
        <f>VLOOKUP(A2255,Table7[#All],2,0)</f>
        <v>15.22</v>
      </c>
      <c r="D2255" s="27">
        <f>VLOOKUP(A2255,Table7[#All],3,0)</f>
        <v>4.92</v>
      </c>
      <c r="E2255" s="27" t="str">
        <f>VLOOKUP(A2255,Table7[#All],4,0)</f>
        <v>yes</v>
      </c>
      <c r="F2255" s="27" t="str">
        <f>VLOOKUP(A2255,Table7[#All],5,0)</f>
        <v>No</v>
      </c>
      <c r="G2255" s="27" t="str">
        <f>VLOOKUP(A2255,Table7[#All],6,0)</f>
        <v>Yes</v>
      </c>
      <c r="H2255" s="27">
        <f>VLOOKUP(A2255,'Medical Examination'!A2254:M4589,11,0)</f>
        <v>1</v>
      </c>
      <c r="I2255" s="27" t="str">
        <f>VLOOKUP(A2255,'Medical Examination'!A2254:M4589,10,0)</f>
        <v>No</v>
      </c>
      <c r="J2255" s="27" t="str">
        <f>VLOOKUP(A2255,'Medical Examination'!A2254:M4589,12,0)</f>
        <v>Underweight</v>
      </c>
      <c r="K2255" s="27" t="str">
        <f>VLOOKUP(A2255,'Medical Examination'!A2254:M4589,13,0)</f>
        <v>Normal</v>
      </c>
      <c r="L2255" s="27" t="str">
        <f>VLOOKUP(A2255,'Hospitalisation Details'!$A$1:$R$2344,17,0)</f>
        <v>26-Oct-1997</v>
      </c>
      <c r="M2255" s="28">
        <f>VLOOKUP(A2255,'Hospitalisation Details'!$A$1:$R$2344,6,0)</f>
        <v>1276</v>
      </c>
      <c r="N2255" s="27" t="str">
        <f>VLOOKUP(A2255,'Hospitalisation Details'!$A$1:$R$2344,14,0)</f>
        <v>tier - 2</v>
      </c>
      <c r="O2255" s="27" t="str">
        <f>VLOOKUP(A2255,'Hospitalisation Details'!$A$1:$R$2344,15,0)</f>
        <v>tier - 2</v>
      </c>
      <c r="P2255" s="27" t="str">
        <f>VLOOKUP(A2255,'Hospitalisation Details'!$A$1:$R$2344,16,0)</f>
        <v>R1012</v>
      </c>
      <c r="Q2255" s="38">
        <f>VLOOKUP(A2255,'Hospitalisation Details'!$A$1:$R$2344,18,0)</f>
        <v>25.617280194706417</v>
      </c>
    </row>
    <row r="2256" spans="1:17" x14ac:dyDescent="0.25">
      <c r="A2256" s="27" t="s">
        <v>4510</v>
      </c>
      <c r="B2256" s="27" t="str">
        <f>VLOOKUP(A2256,'Customer Name'!A2255:E4590,4,0)</f>
        <v>Martha L.</v>
      </c>
      <c r="C2256" s="27">
        <f>VLOOKUP(A2256,Table7[#All],2,0)</f>
        <v>20.72</v>
      </c>
      <c r="D2256" s="27">
        <f>VLOOKUP(A2256,Table7[#All],3,0)</f>
        <v>9.4600000000000009</v>
      </c>
      <c r="E2256" s="27" t="str">
        <f>VLOOKUP(A2256,Table7[#All],4,0)</f>
        <v>No</v>
      </c>
      <c r="F2256" s="27" t="str">
        <f>VLOOKUP(A2256,Table7[#All],5,0)</f>
        <v>No</v>
      </c>
      <c r="G2256" s="27" t="str">
        <f>VLOOKUP(A2256,Table7[#All],6,0)</f>
        <v>No</v>
      </c>
      <c r="H2256" s="27">
        <f>VLOOKUP(A2256,'Medical Examination'!A2255:M4590,11,0)</f>
        <v>0</v>
      </c>
      <c r="I2256" s="27" t="str">
        <f>VLOOKUP(A2256,'Medical Examination'!A2255:M4590,10,0)</f>
        <v>No</v>
      </c>
      <c r="J2256" s="27" t="str">
        <f>VLOOKUP(A2256,'Medical Examination'!A2255:M4590,12,0)</f>
        <v>Normal Weight</v>
      </c>
      <c r="K2256" s="27" t="str">
        <f>VLOOKUP(A2256,'Medical Examination'!A2255:M4590,13,0)</f>
        <v>Diabetes</v>
      </c>
      <c r="L2256" s="27" t="str">
        <f>VLOOKUP(A2256,'Hospitalisation Details'!$A$1:$R$2344,17,0)</f>
        <v>4-Dec-2002</v>
      </c>
      <c r="M2256" s="28">
        <f>VLOOKUP(A2256,'Hospitalisation Details'!$A$1:$R$2344,6,0)</f>
        <v>1267</v>
      </c>
      <c r="N2256" s="27" t="str">
        <f>VLOOKUP(A2256,'Hospitalisation Details'!$A$1:$R$2344,14,0)</f>
        <v>tier - 2</v>
      </c>
      <c r="O2256" s="27" t="str">
        <f>VLOOKUP(A2256,'Hospitalisation Details'!$A$1:$R$2344,15,0)</f>
        <v>tier - 1</v>
      </c>
      <c r="P2256" s="27" t="str">
        <f>VLOOKUP(A2256,'Hospitalisation Details'!$A$1:$R$2344,16,0)</f>
        <v>R1013</v>
      </c>
      <c r="Q2256" s="38">
        <f>VLOOKUP(A2256,'Hospitalisation Details'!$A$1:$R$2344,18,0)</f>
        <v>20.510516490354696</v>
      </c>
    </row>
    <row r="2257" spans="1:17" x14ac:dyDescent="0.25">
      <c r="A2257" s="27" t="s">
        <v>4512</v>
      </c>
      <c r="B2257" s="27" t="str">
        <f>VLOOKUP(A2257,'Customer Name'!A2256:E4591,4,0)</f>
        <v>Ryan C.</v>
      </c>
      <c r="C2257" s="27">
        <f>VLOOKUP(A2257,Table7[#All],2,0)</f>
        <v>35.4</v>
      </c>
      <c r="D2257" s="27">
        <f>VLOOKUP(A2257,Table7[#All],3,0)</f>
        <v>5.94</v>
      </c>
      <c r="E2257" s="27" t="str">
        <f>VLOOKUP(A2257,Table7[#All],4,0)</f>
        <v>No</v>
      </c>
      <c r="F2257" s="27" t="str">
        <f>VLOOKUP(A2257,Table7[#All],5,0)</f>
        <v>No</v>
      </c>
      <c r="G2257" s="27" t="str">
        <f>VLOOKUP(A2257,Table7[#All],6,0)</f>
        <v>Yes</v>
      </c>
      <c r="H2257" s="27">
        <f>VLOOKUP(A2257,'Medical Examination'!A2256:M4591,11,0)</f>
        <v>1</v>
      </c>
      <c r="I2257" s="27" t="str">
        <f>VLOOKUP(A2257,'Medical Examination'!A2256:M4591,10,0)</f>
        <v>No</v>
      </c>
      <c r="J2257" s="27" t="str">
        <f>VLOOKUP(A2257,'Medical Examination'!A2256:M4591,12,0)</f>
        <v>Obesity</v>
      </c>
      <c r="K2257" s="27" t="str">
        <f>VLOOKUP(A2257,'Medical Examination'!A2256:M4591,13,0)</f>
        <v>Prediabetes</v>
      </c>
      <c r="L2257" s="27" t="str">
        <f>VLOOKUP(A2257,'Hospitalisation Details'!$A$1:$R$2344,17,0)</f>
        <v>21-Nov-2003</v>
      </c>
      <c r="M2257" s="28">
        <f>VLOOKUP(A2257,'Hospitalisation Details'!$A$1:$R$2344,6,0)</f>
        <v>1263.25</v>
      </c>
      <c r="N2257" s="27" t="str">
        <f>VLOOKUP(A2257,'Hospitalisation Details'!$A$1:$R$2344,14,0)</f>
        <v>tier - 2</v>
      </c>
      <c r="O2257" s="27" t="str">
        <f>VLOOKUP(A2257,'Hospitalisation Details'!$A$1:$R$2344,15,0)</f>
        <v>tier - 3</v>
      </c>
      <c r="P2257" s="27" t="str">
        <f>VLOOKUP(A2257,'Hospitalisation Details'!$A$1:$R$2344,16,0)</f>
        <v>R1011</v>
      </c>
      <c r="Q2257" s="38">
        <f>VLOOKUP(A2257,'Hospitalisation Details'!$A$1:$R$2344,18,0)</f>
        <v>19.546153846153846</v>
      </c>
    </row>
    <row r="2258" spans="1:17" x14ac:dyDescent="0.25">
      <c r="A2258" s="27" t="s">
        <v>4514</v>
      </c>
      <c r="B2258" s="27" t="str">
        <f>VLOOKUP(A2258,'Customer Name'!A2257:E4592,4,0)</f>
        <v>Cliff</v>
      </c>
      <c r="C2258" s="27">
        <f>VLOOKUP(A2258,Table7[#All],2,0)</f>
        <v>34.4</v>
      </c>
      <c r="D2258" s="27">
        <f>VLOOKUP(A2258,Table7[#All],3,0)</f>
        <v>5.7</v>
      </c>
      <c r="E2258" s="27" t="str">
        <f>VLOOKUP(A2258,Table7[#All],4,0)</f>
        <v>No</v>
      </c>
      <c r="F2258" s="27" t="str">
        <f>VLOOKUP(A2258,Table7[#All],5,0)</f>
        <v>No</v>
      </c>
      <c r="G2258" s="27" t="str">
        <f>VLOOKUP(A2258,Table7[#All],6,0)</f>
        <v>Yes</v>
      </c>
      <c r="H2258" s="27">
        <f>VLOOKUP(A2258,'Medical Examination'!A2257:M4592,11,0)</f>
        <v>1</v>
      </c>
      <c r="I2258" s="27" t="str">
        <f>VLOOKUP(A2258,'Medical Examination'!A2257:M4592,10,0)</f>
        <v>No</v>
      </c>
      <c r="J2258" s="27" t="str">
        <f>VLOOKUP(A2258,'Medical Examination'!A2257:M4592,12,0)</f>
        <v>Obesity</v>
      </c>
      <c r="K2258" s="27" t="str">
        <f>VLOOKUP(A2258,'Medical Examination'!A2257:M4592,13,0)</f>
        <v>Prediabetes</v>
      </c>
      <c r="L2258" s="27" t="str">
        <f>VLOOKUP(A2258,'Hospitalisation Details'!$A$1:$R$2344,17,0)</f>
        <v>15-Aug-2003</v>
      </c>
      <c r="M2258" s="28">
        <f>VLOOKUP(A2258,'Hospitalisation Details'!$A$1:$R$2344,6,0)</f>
        <v>1261.8599999999999</v>
      </c>
      <c r="N2258" s="27" t="str">
        <f>VLOOKUP(A2258,'Hospitalisation Details'!$A$1:$R$2344,14,0)</f>
        <v>tier - 2</v>
      </c>
      <c r="O2258" s="27" t="str">
        <f>VLOOKUP(A2258,'Hospitalisation Details'!$A$1:$R$2344,15,0)</f>
        <v>tier - 3</v>
      </c>
      <c r="P2258" s="27" t="str">
        <f>VLOOKUP(A2258,'Hospitalisation Details'!$A$1:$R$2344,16,0)</f>
        <v>R1011</v>
      </c>
      <c r="Q2258" s="38">
        <f>VLOOKUP(A2258,'Hospitalisation Details'!$A$1:$R$2344,18,0)</f>
        <v>19.814471968709256</v>
      </c>
    </row>
    <row r="2259" spans="1:17" x14ac:dyDescent="0.25">
      <c r="A2259" s="27" t="s">
        <v>4516</v>
      </c>
      <c r="B2259" s="27" t="str">
        <f>VLOOKUP(A2259,'Customer Name'!A2258:E4593,4,0)</f>
        <v>Blue</v>
      </c>
      <c r="C2259" s="27">
        <f>VLOOKUP(A2259,Table7[#All],2,0)</f>
        <v>34.1</v>
      </c>
      <c r="D2259" s="27">
        <f>VLOOKUP(A2259,Table7[#All],3,0)</f>
        <v>4.13</v>
      </c>
      <c r="E2259" s="27" t="str">
        <f>VLOOKUP(A2259,Table7[#All],4,0)</f>
        <v>No</v>
      </c>
      <c r="F2259" s="27" t="str">
        <f>VLOOKUP(A2259,Table7[#All],5,0)</f>
        <v>No</v>
      </c>
      <c r="G2259" s="27" t="str">
        <f>VLOOKUP(A2259,Table7[#All],6,0)</f>
        <v>Yes</v>
      </c>
      <c r="H2259" s="27">
        <f>VLOOKUP(A2259,'Medical Examination'!A2258:M4593,11,0)</f>
        <v>1</v>
      </c>
      <c r="I2259" s="27" t="str">
        <f>VLOOKUP(A2259,'Medical Examination'!A2258:M4593,10,0)</f>
        <v>No</v>
      </c>
      <c r="J2259" s="27" t="str">
        <f>VLOOKUP(A2259,'Medical Examination'!A2258:M4593,12,0)</f>
        <v>Obesity</v>
      </c>
      <c r="K2259" s="27" t="str">
        <f>VLOOKUP(A2259,'Medical Examination'!A2258:M4593,13,0)</f>
        <v>Normal</v>
      </c>
      <c r="L2259" s="27" t="str">
        <f>VLOOKUP(A2259,'Hospitalisation Details'!$A$1:$R$2344,17,0)</f>
        <v>30-Oct-2003</v>
      </c>
      <c r="M2259" s="28">
        <f>VLOOKUP(A2259,'Hospitalisation Details'!$A$1:$R$2344,6,0)</f>
        <v>1261.44</v>
      </c>
      <c r="N2259" s="27" t="str">
        <f>VLOOKUP(A2259,'Hospitalisation Details'!$A$1:$R$2344,14,0)</f>
        <v>tier - 2</v>
      </c>
      <c r="O2259" s="27" t="str">
        <f>VLOOKUP(A2259,'Hospitalisation Details'!$A$1:$R$2344,15,0)</f>
        <v>tier - 3</v>
      </c>
      <c r="P2259" s="27" t="str">
        <f>VLOOKUP(A2259,'Hospitalisation Details'!$A$1:$R$2344,16,0)</f>
        <v>R1011</v>
      </c>
      <c r="Q2259" s="38">
        <f>VLOOKUP(A2259,'Hospitalisation Details'!$A$1:$R$2344,18,0)</f>
        <v>19.60638852672751</v>
      </c>
    </row>
    <row r="2260" spans="1:17" x14ac:dyDescent="0.25">
      <c r="A2260" s="27" t="s">
        <v>4518</v>
      </c>
      <c r="B2260" s="27" t="str">
        <f>VLOOKUP(A2260,'Customer Name'!A2259:E4594,4,0)</f>
        <v>Jeffrey M</v>
      </c>
      <c r="C2260" s="27">
        <f>VLOOKUP(A2260,Table7[#All],2,0)</f>
        <v>30.4</v>
      </c>
      <c r="D2260" s="27">
        <f>VLOOKUP(A2260,Table7[#All],3,0)</f>
        <v>4.7699999999999996</v>
      </c>
      <c r="E2260" s="27" t="str">
        <f>VLOOKUP(A2260,Table7[#All],4,0)</f>
        <v>No</v>
      </c>
      <c r="F2260" s="27" t="str">
        <f>VLOOKUP(A2260,Table7[#All],5,0)</f>
        <v>No</v>
      </c>
      <c r="G2260" s="27" t="str">
        <f>VLOOKUP(A2260,Table7[#All],6,0)</f>
        <v>Yes</v>
      </c>
      <c r="H2260" s="27">
        <f>VLOOKUP(A2260,'Medical Examination'!A2259:M4594,11,0)</f>
        <v>1</v>
      </c>
      <c r="I2260" s="27" t="str">
        <f>VLOOKUP(A2260,'Medical Examination'!A2259:M4594,10,0)</f>
        <v>No</v>
      </c>
      <c r="J2260" s="27" t="str">
        <f>VLOOKUP(A2260,'Medical Examination'!A2259:M4594,12,0)</f>
        <v>Obesity</v>
      </c>
      <c r="K2260" s="27" t="str">
        <f>VLOOKUP(A2260,'Medical Examination'!A2259:M4594,13,0)</f>
        <v>Normal</v>
      </c>
      <c r="L2260" s="27" t="str">
        <f>VLOOKUP(A2260,'Hospitalisation Details'!$A$1:$R$2344,17,0)</f>
        <v>13-Oct-2003</v>
      </c>
      <c r="M2260" s="28">
        <f>VLOOKUP(A2260,'Hospitalisation Details'!$A$1:$R$2344,6,0)</f>
        <v>1256.3</v>
      </c>
      <c r="N2260" s="27" t="str">
        <f>VLOOKUP(A2260,'Hospitalisation Details'!$A$1:$R$2344,14,0)</f>
        <v>tier - 2</v>
      </c>
      <c r="O2260" s="27" t="str">
        <f>VLOOKUP(A2260,'Hospitalisation Details'!$A$1:$R$2344,15,0)</f>
        <v>tier - 3</v>
      </c>
      <c r="P2260" s="27" t="str">
        <f>VLOOKUP(A2260,'Hospitalisation Details'!$A$1:$R$2344,16,0)</f>
        <v>R1011</v>
      </c>
      <c r="Q2260" s="38">
        <f>VLOOKUP(A2260,'Hospitalisation Details'!$A$1:$R$2344,18,0)</f>
        <v>19.652933507170797</v>
      </c>
    </row>
    <row r="2261" spans="1:17" x14ac:dyDescent="0.25">
      <c r="A2261" s="27" t="s">
        <v>4520</v>
      </c>
      <c r="B2261" s="27" t="str">
        <f>VLOOKUP(A2261,'Customer Name'!A2260:E4595,4,0)</f>
        <v>Andrew</v>
      </c>
      <c r="C2261" s="27">
        <f>VLOOKUP(A2261,Table7[#All],2,0)</f>
        <v>28.7</v>
      </c>
      <c r="D2261" s="27">
        <f>VLOOKUP(A2261,Table7[#All],3,0)</f>
        <v>4.99</v>
      </c>
      <c r="E2261" s="27" t="str">
        <f>VLOOKUP(A2261,Table7[#All],4,0)</f>
        <v>No</v>
      </c>
      <c r="F2261" s="27" t="str">
        <f>VLOOKUP(A2261,Table7[#All],5,0)</f>
        <v>No</v>
      </c>
      <c r="G2261" s="27" t="str">
        <f>VLOOKUP(A2261,Table7[#All],6,0)</f>
        <v>Yes</v>
      </c>
      <c r="H2261" s="27">
        <f>VLOOKUP(A2261,'Medical Examination'!A2260:M4595,11,0)</f>
        <v>1</v>
      </c>
      <c r="I2261" s="27" t="str">
        <f>VLOOKUP(A2261,'Medical Examination'!A2260:M4595,10,0)</f>
        <v>No</v>
      </c>
      <c r="J2261" s="27" t="str">
        <f>VLOOKUP(A2261,'Medical Examination'!A2260:M4595,12,0)</f>
        <v>Overweight</v>
      </c>
      <c r="K2261" s="27" t="str">
        <f>VLOOKUP(A2261,'Medical Examination'!A2260:M4595,13,0)</f>
        <v>Normal</v>
      </c>
      <c r="L2261" s="27" t="str">
        <f>VLOOKUP(A2261,'Hospitalisation Details'!$A$1:$R$2344,17,0)</f>
        <v>10-Dec-2003</v>
      </c>
      <c r="M2261" s="28">
        <f>VLOOKUP(A2261,'Hospitalisation Details'!$A$1:$R$2344,6,0)</f>
        <v>1253.94</v>
      </c>
      <c r="N2261" s="27" t="str">
        <f>VLOOKUP(A2261,'Hospitalisation Details'!$A$1:$R$2344,14,0)</f>
        <v>tier - 2</v>
      </c>
      <c r="O2261" s="27" t="str">
        <f>VLOOKUP(A2261,'Hospitalisation Details'!$A$1:$R$2344,15,0)</f>
        <v>tier - 2</v>
      </c>
      <c r="P2261" s="27" t="str">
        <f>VLOOKUP(A2261,'Hospitalisation Details'!$A$1:$R$2344,16,0)</f>
        <v>R1011</v>
      </c>
      <c r="Q2261" s="38">
        <f>VLOOKUP(A2261,'Hospitalisation Details'!$A$1:$R$2344,18,0)</f>
        <v>19.49413298565841</v>
      </c>
    </row>
    <row r="2262" spans="1:17" x14ac:dyDescent="0.25">
      <c r="A2262" s="27" t="s">
        <v>4522</v>
      </c>
      <c r="B2262" s="27" t="str">
        <f>VLOOKUP(A2262,'Customer Name'!A2261:E4596,4,0)</f>
        <v>Julia</v>
      </c>
      <c r="C2262" s="27">
        <f>VLOOKUP(A2262,Table7[#All],2,0)</f>
        <v>17.440000000000001</v>
      </c>
      <c r="D2262" s="27">
        <f>VLOOKUP(A2262,Table7[#All],3,0)</f>
        <v>4.42</v>
      </c>
      <c r="E2262" s="27" t="str">
        <f>VLOOKUP(A2262,Table7[#All],4,0)</f>
        <v>yes</v>
      </c>
      <c r="F2262" s="27" t="str">
        <f>VLOOKUP(A2262,Table7[#All],5,0)</f>
        <v>No</v>
      </c>
      <c r="G2262" s="27" t="str">
        <f>VLOOKUP(A2262,Table7[#All],6,0)</f>
        <v>Yes</v>
      </c>
      <c r="H2262" s="27">
        <f>VLOOKUP(A2262,'Medical Examination'!A2261:M4596,11,0)</f>
        <v>1</v>
      </c>
      <c r="I2262" s="27" t="str">
        <f>VLOOKUP(A2262,'Medical Examination'!A2261:M4596,10,0)</f>
        <v>No</v>
      </c>
      <c r="J2262" s="27" t="str">
        <f>VLOOKUP(A2262,'Medical Examination'!A2261:M4596,12,0)</f>
        <v>Underweight</v>
      </c>
      <c r="K2262" s="27" t="str">
        <f>VLOOKUP(A2262,'Medical Examination'!A2261:M4596,13,0)</f>
        <v>Normal</v>
      </c>
      <c r="L2262" s="27" t="str">
        <f>VLOOKUP(A2262,'Hospitalisation Details'!$A$1:$R$2344,17,0)</f>
        <v>4-Nov-1997</v>
      </c>
      <c r="M2262" s="28">
        <f>VLOOKUP(A2262,'Hospitalisation Details'!$A$1:$R$2344,6,0)</f>
        <v>1253</v>
      </c>
      <c r="N2262" s="27" t="str">
        <f>VLOOKUP(A2262,'Hospitalisation Details'!$A$1:$R$2344,14,0)</f>
        <v>tier - 2</v>
      </c>
      <c r="O2262" s="27" t="str">
        <f>VLOOKUP(A2262,'Hospitalisation Details'!$A$1:$R$2344,15,0)</f>
        <v>tier - 2</v>
      </c>
      <c r="P2262" s="27" t="str">
        <f>VLOOKUP(A2262,'Hospitalisation Details'!$A$1:$R$2344,16,0)</f>
        <v>R1013</v>
      </c>
      <c r="Q2262" s="38">
        <f>VLOOKUP(A2262,'Hospitalisation Details'!$A$1:$R$2344,18,0)</f>
        <v>25.592637663522968</v>
      </c>
    </row>
    <row r="2263" spans="1:17" x14ac:dyDescent="0.25">
      <c r="A2263" s="27" t="s">
        <v>4524</v>
      </c>
      <c r="B2263" s="27" t="str">
        <f>VLOOKUP(A2263,'Customer Name'!A2262:E4597,4,0)</f>
        <v>Daniel</v>
      </c>
      <c r="C2263" s="27">
        <f>VLOOKUP(A2263,Table7[#All],2,0)</f>
        <v>27.6</v>
      </c>
      <c r="D2263" s="27">
        <f>VLOOKUP(A2263,Table7[#All],3,0)</f>
        <v>4.01</v>
      </c>
      <c r="E2263" s="27" t="str">
        <f>VLOOKUP(A2263,Table7[#All],4,0)</f>
        <v>No</v>
      </c>
      <c r="F2263" s="27" t="str">
        <f>VLOOKUP(A2263,Table7[#All],5,0)</f>
        <v>No</v>
      </c>
      <c r="G2263" s="27" t="str">
        <f>VLOOKUP(A2263,Table7[#All],6,0)</f>
        <v>Yes</v>
      </c>
      <c r="H2263" s="27">
        <f>VLOOKUP(A2263,'Medical Examination'!A2262:M4597,11,0)</f>
        <v>1</v>
      </c>
      <c r="I2263" s="27" t="str">
        <f>VLOOKUP(A2263,'Medical Examination'!A2262:M4597,10,0)</f>
        <v>No</v>
      </c>
      <c r="J2263" s="27" t="str">
        <f>VLOOKUP(A2263,'Medical Examination'!A2262:M4597,12,0)</f>
        <v>Overweight</v>
      </c>
      <c r="K2263" s="27" t="str">
        <f>VLOOKUP(A2263,'Medical Examination'!A2262:M4597,13,0)</f>
        <v>Normal</v>
      </c>
      <c r="L2263" s="27" t="str">
        <f>VLOOKUP(A2263,'Hospitalisation Details'!$A$1:$R$2344,17,0)</f>
        <v>15-Sep-2003</v>
      </c>
      <c r="M2263" s="28">
        <f>VLOOKUP(A2263,'Hospitalisation Details'!$A$1:$R$2344,6,0)</f>
        <v>1252.4100000000001</v>
      </c>
      <c r="N2263" s="27" t="str">
        <f>VLOOKUP(A2263,'Hospitalisation Details'!$A$1:$R$2344,14,0)</f>
        <v>tier - 2</v>
      </c>
      <c r="O2263" s="27" t="str">
        <f>VLOOKUP(A2263,'Hospitalisation Details'!$A$1:$R$2344,15,0)</f>
        <v>tier - 3</v>
      </c>
      <c r="P2263" s="27" t="str">
        <f>VLOOKUP(A2263,'Hospitalisation Details'!$A$1:$R$2344,16,0)</f>
        <v>R1011</v>
      </c>
      <c r="Q2263" s="38">
        <f>VLOOKUP(A2263,'Hospitalisation Details'!$A$1:$R$2344,18,0)</f>
        <v>19.729595827900912</v>
      </c>
    </row>
    <row r="2264" spans="1:17" x14ac:dyDescent="0.25">
      <c r="A2264" s="27" t="s">
        <v>4526</v>
      </c>
      <c r="B2264" s="27" t="str">
        <f>VLOOKUP(A2264,'Customer Name'!A2263:E4598,4,0)</f>
        <v>Jaime</v>
      </c>
      <c r="C2264" s="27">
        <f>VLOOKUP(A2264,Table7[#All],2,0)</f>
        <v>20.7</v>
      </c>
      <c r="D2264" s="27">
        <f>VLOOKUP(A2264,Table7[#All],3,0)</f>
        <v>4.49</v>
      </c>
      <c r="E2264" s="27" t="str">
        <f>VLOOKUP(A2264,Table7[#All],4,0)</f>
        <v>No</v>
      </c>
      <c r="F2264" s="27" t="str">
        <f>VLOOKUP(A2264,Table7[#All],5,0)</f>
        <v>No</v>
      </c>
      <c r="G2264" s="27" t="str">
        <f>VLOOKUP(A2264,Table7[#All],6,0)</f>
        <v>Yes</v>
      </c>
      <c r="H2264" s="27">
        <f>VLOOKUP(A2264,'Medical Examination'!A2263:M4598,11,0)</f>
        <v>1</v>
      </c>
      <c r="I2264" s="27" t="str">
        <f>VLOOKUP(A2264,'Medical Examination'!A2263:M4598,10,0)</f>
        <v>No</v>
      </c>
      <c r="J2264" s="27" t="str">
        <f>VLOOKUP(A2264,'Medical Examination'!A2263:M4598,12,0)</f>
        <v>Normal Weight</v>
      </c>
      <c r="K2264" s="27" t="str">
        <f>VLOOKUP(A2264,'Medical Examination'!A2263:M4598,13,0)</f>
        <v>Normal</v>
      </c>
      <c r="L2264" s="27" t="str">
        <f>VLOOKUP(A2264,'Hospitalisation Details'!$A$1:$R$2344,17,0)</f>
        <v>8-Sep-2003</v>
      </c>
      <c r="M2264" s="28">
        <f>VLOOKUP(A2264,'Hospitalisation Details'!$A$1:$R$2344,6,0)</f>
        <v>1242.82</v>
      </c>
      <c r="N2264" s="27" t="str">
        <f>VLOOKUP(A2264,'Hospitalisation Details'!$A$1:$R$2344,14,0)</f>
        <v>tier - 2</v>
      </c>
      <c r="O2264" s="27" t="str">
        <f>VLOOKUP(A2264,'Hospitalisation Details'!$A$1:$R$2344,15,0)</f>
        <v>tier - 1</v>
      </c>
      <c r="P2264" s="27" t="str">
        <f>VLOOKUP(A2264,'Hospitalisation Details'!$A$1:$R$2344,16,0)</f>
        <v>R1011</v>
      </c>
      <c r="Q2264" s="38">
        <f>VLOOKUP(A2264,'Hospitalisation Details'!$A$1:$R$2344,18,0)</f>
        <v>19.748761408083443</v>
      </c>
    </row>
    <row r="2265" spans="1:17" x14ac:dyDescent="0.25">
      <c r="A2265" s="27" t="s">
        <v>4528</v>
      </c>
      <c r="B2265" s="27" t="str">
        <f>VLOOKUP(A2265,'Customer Name'!A2264:E4599,4,0)</f>
        <v>Mohd Syahidan</v>
      </c>
      <c r="C2265" s="27">
        <f>VLOOKUP(A2265,Table7[#All],2,0)</f>
        <v>20.3</v>
      </c>
      <c r="D2265" s="27">
        <f>VLOOKUP(A2265,Table7[#All],3,0)</f>
        <v>6.37</v>
      </c>
      <c r="E2265" s="27" t="str">
        <f>VLOOKUP(A2265,Table7[#All],4,0)</f>
        <v>No</v>
      </c>
      <c r="F2265" s="27" t="str">
        <f>VLOOKUP(A2265,Table7[#All],5,0)</f>
        <v>No</v>
      </c>
      <c r="G2265" s="27" t="str">
        <f>VLOOKUP(A2265,Table7[#All],6,0)</f>
        <v>Yes</v>
      </c>
      <c r="H2265" s="27">
        <f>VLOOKUP(A2265,'Medical Examination'!A2264:M4599,11,0)</f>
        <v>1</v>
      </c>
      <c r="I2265" s="27" t="str">
        <f>VLOOKUP(A2265,'Medical Examination'!A2264:M4599,10,0)</f>
        <v>No</v>
      </c>
      <c r="J2265" s="27" t="str">
        <f>VLOOKUP(A2265,'Medical Examination'!A2264:M4599,12,0)</f>
        <v>Normal Weight</v>
      </c>
      <c r="K2265" s="27" t="str">
        <f>VLOOKUP(A2265,'Medical Examination'!A2264:M4599,13,0)</f>
        <v>Prediabetes</v>
      </c>
      <c r="L2265" s="27" t="str">
        <f>VLOOKUP(A2265,'Hospitalisation Details'!$A$1:$R$2344,17,0)</f>
        <v>15-Sep-2003</v>
      </c>
      <c r="M2265" s="28">
        <f>VLOOKUP(A2265,'Hospitalisation Details'!$A$1:$R$2344,6,0)</f>
        <v>1242.26</v>
      </c>
      <c r="N2265" s="27" t="str">
        <f>VLOOKUP(A2265,'Hospitalisation Details'!$A$1:$R$2344,14,0)</f>
        <v>tier - 2</v>
      </c>
      <c r="O2265" s="27" t="str">
        <f>VLOOKUP(A2265,'Hospitalisation Details'!$A$1:$R$2344,15,0)</f>
        <v>tier - 1</v>
      </c>
      <c r="P2265" s="27" t="str">
        <f>VLOOKUP(A2265,'Hospitalisation Details'!$A$1:$R$2344,16,0)</f>
        <v>R1011</v>
      </c>
      <c r="Q2265" s="38">
        <f>VLOOKUP(A2265,'Hospitalisation Details'!$A$1:$R$2344,18,0)</f>
        <v>19.729595827900912</v>
      </c>
    </row>
    <row r="2266" spans="1:17" x14ac:dyDescent="0.25">
      <c r="A2266" s="27" t="s">
        <v>4530</v>
      </c>
      <c r="B2266" s="27" t="str">
        <f>VLOOKUP(A2266,'Customer Name'!A2265:E4600,4,0)</f>
        <v>Matthew</v>
      </c>
      <c r="C2266" s="27">
        <f>VLOOKUP(A2266,Table7[#All],2,0)</f>
        <v>19.8</v>
      </c>
      <c r="D2266" s="27">
        <f>VLOOKUP(A2266,Table7[#All],3,0)</f>
        <v>5.12</v>
      </c>
      <c r="E2266" s="27" t="str">
        <f>VLOOKUP(A2266,Table7[#All],4,0)</f>
        <v>No</v>
      </c>
      <c r="F2266" s="27" t="str">
        <f>VLOOKUP(A2266,Table7[#All],5,0)</f>
        <v>No</v>
      </c>
      <c r="G2266" s="27" t="str">
        <f>VLOOKUP(A2266,Table7[#All],6,0)</f>
        <v>Yes</v>
      </c>
      <c r="H2266" s="27">
        <f>VLOOKUP(A2266,'Medical Examination'!A2265:M4600,11,0)</f>
        <v>1</v>
      </c>
      <c r="I2266" s="27" t="str">
        <f>VLOOKUP(A2266,'Medical Examination'!A2265:M4600,10,0)</f>
        <v>No</v>
      </c>
      <c r="J2266" s="27" t="str">
        <f>VLOOKUP(A2266,'Medical Examination'!A2265:M4600,12,0)</f>
        <v>Normal Weight</v>
      </c>
      <c r="K2266" s="27" t="str">
        <f>VLOOKUP(A2266,'Medical Examination'!A2265:M4600,13,0)</f>
        <v>Normal</v>
      </c>
      <c r="L2266" s="27" t="str">
        <f>VLOOKUP(A2266,'Hospitalisation Details'!$A$1:$R$2344,17,0)</f>
        <v>2-Aug-2003</v>
      </c>
      <c r="M2266" s="28">
        <f>VLOOKUP(A2266,'Hospitalisation Details'!$A$1:$R$2344,6,0)</f>
        <v>1241.57</v>
      </c>
      <c r="N2266" s="27" t="str">
        <f>VLOOKUP(A2266,'Hospitalisation Details'!$A$1:$R$2344,14,0)</f>
        <v>tier - 2</v>
      </c>
      <c r="O2266" s="27" t="str">
        <f>VLOOKUP(A2266,'Hospitalisation Details'!$A$1:$R$2344,15,0)</f>
        <v>tier - 2</v>
      </c>
      <c r="P2266" s="27" t="str">
        <f>VLOOKUP(A2266,'Hospitalisation Details'!$A$1:$R$2344,16,0)</f>
        <v>R1011</v>
      </c>
      <c r="Q2266" s="38">
        <f>VLOOKUP(A2266,'Hospitalisation Details'!$A$1:$R$2344,18,0)</f>
        <v>19.850065189048241</v>
      </c>
    </row>
    <row r="2267" spans="1:17" x14ac:dyDescent="0.25">
      <c r="A2267" s="27" t="s">
        <v>4532</v>
      </c>
      <c r="B2267" s="27" t="str">
        <f>VLOOKUP(A2267,'Customer Name'!A2266:E4601,4,0)</f>
        <v>Elizabeth S.</v>
      </c>
      <c r="C2267" s="27">
        <f>VLOOKUP(A2267,Table7[#All],2,0)</f>
        <v>21.87</v>
      </c>
      <c r="D2267" s="27">
        <f>VLOOKUP(A2267,Table7[#All],3,0)</f>
        <v>8.59</v>
      </c>
      <c r="E2267" s="27" t="str">
        <f>VLOOKUP(A2267,Table7[#All],4,0)</f>
        <v>No</v>
      </c>
      <c r="F2267" s="27" t="str">
        <f>VLOOKUP(A2267,Table7[#All],5,0)</f>
        <v>No</v>
      </c>
      <c r="G2267" s="27" t="str">
        <f>VLOOKUP(A2267,Table7[#All],6,0)</f>
        <v>No</v>
      </c>
      <c r="H2267" s="27">
        <f>VLOOKUP(A2267,'Medical Examination'!A2266:M4601,11,0)</f>
        <v>0</v>
      </c>
      <c r="I2267" s="27" t="str">
        <f>VLOOKUP(A2267,'Medical Examination'!A2266:M4601,10,0)</f>
        <v>No</v>
      </c>
      <c r="J2267" s="27" t="str">
        <f>VLOOKUP(A2267,'Medical Examination'!A2266:M4601,12,0)</f>
        <v>Normal Weight</v>
      </c>
      <c r="K2267" s="27" t="str">
        <f>VLOOKUP(A2267,'Medical Examination'!A2266:M4601,13,0)</f>
        <v>Diabetes</v>
      </c>
      <c r="L2267" s="27" t="str">
        <f>VLOOKUP(A2267,'Hospitalisation Details'!$A$1:$R$2344,17,0)</f>
        <v>1-Jul-2002</v>
      </c>
      <c r="M2267" s="28">
        <f>VLOOKUP(A2267,'Hospitalisation Details'!$A$1:$R$2344,6,0)</f>
        <v>1241</v>
      </c>
      <c r="N2267" s="27" t="str">
        <f>VLOOKUP(A2267,'Hospitalisation Details'!$A$1:$R$2344,14,0)</f>
        <v>tier - 2</v>
      </c>
      <c r="O2267" s="27" t="str">
        <f>VLOOKUP(A2267,'Hospitalisation Details'!$A$1:$R$2344,15,0)</f>
        <v>tier - 2</v>
      </c>
      <c r="P2267" s="27" t="str">
        <f>VLOOKUP(A2267,'Hospitalisation Details'!$A$1:$R$2344,16,0)</f>
        <v>R1013</v>
      </c>
      <c r="Q2267" s="38">
        <f>VLOOKUP(A2267,'Hospitalisation Details'!$A$1:$R$2344,18,0)</f>
        <v>20.937647790914745</v>
      </c>
    </row>
    <row r="2268" spans="1:17" x14ac:dyDescent="0.25">
      <c r="A2268" s="27" t="s">
        <v>4534</v>
      </c>
      <c r="B2268" s="27" t="str">
        <f>VLOOKUP(A2268,'Customer Name'!A2267:E4602,4,0)</f>
        <v>Katie</v>
      </c>
      <c r="C2268" s="27">
        <f>VLOOKUP(A2268,Table7[#All],2,0)</f>
        <v>16.600000000000001</v>
      </c>
      <c r="D2268" s="27">
        <f>VLOOKUP(A2268,Table7[#All],3,0)</f>
        <v>5.87</v>
      </c>
      <c r="E2268" s="27" t="str">
        <f>VLOOKUP(A2268,Table7[#All],4,0)</f>
        <v>No</v>
      </c>
      <c r="F2268" s="27" t="str">
        <f>VLOOKUP(A2268,Table7[#All],5,0)</f>
        <v>No</v>
      </c>
      <c r="G2268" s="27" t="str">
        <f>VLOOKUP(A2268,Table7[#All],6,0)</f>
        <v>No</v>
      </c>
      <c r="H2268" s="27">
        <f>VLOOKUP(A2268,'Medical Examination'!A2267:M4602,11,0)</f>
        <v>1</v>
      </c>
      <c r="I2268" s="27" t="str">
        <f>VLOOKUP(A2268,'Medical Examination'!A2267:M4602,10,0)</f>
        <v>No</v>
      </c>
      <c r="J2268" s="27" t="str">
        <f>VLOOKUP(A2268,'Medical Examination'!A2267:M4602,12,0)</f>
        <v>Underweight</v>
      </c>
      <c r="K2268" s="27" t="str">
        <f>VLOOKUP(A2268,'Medical Examination'!A2267:M4602,13,0)</f>
        <v>Prediabetes</v>
      </c>
      <c r="L2268" s="27" t="str">
        <f>VLOOKUP(A2268,'Hospitalisation Details'!$A$1:$R$2344,17,0)</f>
        <v>11-Oct-1998</v>
      </c>
      <c r="M2268" s="28">
        <f>VLOOKUP(A2268,'Hospitalisation Details'!$A$1:$R$2344,6,0)</f>
        <v>1240</v>
      </c>
      <c r="N2268" s="27" t="str">
        <f>VLOOKUP(A2268,'Hospitalisation Details'!$A$1:$R$2344,14,0)</f>
        <v>tier - 2</v>
      </c>
      <c r="O2268" s="27" t="str">
        <f>VLOOKUP(A2268,'Hospitalisation Details'!$A$1:$R$2344,15,0)</f>
        <v>tier - 1</v>
      </c>
      <c r="P2268" s="27" t="str">
        <f>VLOOKUP(A2268,'Hospitalisation Details'!$A$1:$R$2344,16,0)</f>
        <v>R1012</v>
      </c>
      <c r="Q2268" s="38">
        <f>VLOOKUP(A2268,'Hospitalisation Details'!$A$1:$R$2344,18,0)</f>
        <v>24.658382476832351</v>
      </c>
    </row>
    <row r="2269" spans="1:17" x14ac:dyDescent="0.25">
      <c r="A2269" s="27" t="s">
        <v>4536</v>
      </c>
      <c r="B2269" s="27" t="str">
        <f>VLOOKUP(A2269,'Customer Name'!A2268:E4603,4,0)</f>
        <v>Christi A.</v>
      </c>
      <c r="C2269" s="27">
        <f>VLOOKUP(A2269,Table7[#All],2,0)</f>
        <v>21.98</v>
      </c>
      <c r="D2269" s="27">
        <f>VLOOKUP(A2269,Table7[#All],3,0)</f>
        <v>7.03</v>
      </c>
      <c r="E2269" s="27" t="str">
        <f>VLOOKUP(A2269,Table7[#All],4,0)</f>
        <v>No</v>
      </c>
      <c r="F2269" s="27" t="str">
        <f>VLOOKUP(A2269,Table7[#All],5,0)</f>
        <v>No</v>
      </c>
      <c r="G2269" s="27" t="str">
        <f>VLOOKUP(A2269,Table7[#All],6,0)</f>
        <v>No</v>
      </c>
      <c r="H2269" s="27">
        <f>VLOOKUP(A2269,'Medical Examination'!A2268:M4603,11,0)</f>
        <v>0</v>
      </c>
      <c r="I2269" s="27" t="str">
        <f>VLOOKUP(A2269,'Medical Examination'!A2268:M4603,10,0)</f>
        <v>No</v>
      </c>
      <c r="J2269" s="27" t="str">
        <f>VLOOKUP(A2269,'Medical Examination'!A2268:M4603,12,0)</f>
        <v>Normal Weight</v>
      </c>
      <c r="K2269" s="27" t="str">
        <f>VLOOKUP(A2269,'Medical Examination'!A2268:M4603,13,0)</f>
        <v>Diabetes</v>
      </c>
      <c r="L2269" s="27" t="str">
        <f>VLOOKUP(A2269,'Hospitalisation Details'!$A$1:$R$2344,17,0)</f>
        <v>12-Dec-2002</v>
      </c>
      <c r="M2269" s="28">
        <f>VLOOKUP(A2269,'Hospitalisation Details'!$A$1:$R$2344,6,0)</f>
        <v>1237</v>
      </c>
      <c r="N2269" s="27" t="str">
        <f>VLOOKUP(A2269,'Hospitalisation Details'!$A$1:$R$2344,14,0)</f>
        <v>tier - 2</v>
      </c>
      <c r="O2269" s="27" t="str">
        <f>VLOOKUP(A2269,'Hospitalisation Details'!$A$1:$R$2344,15,0)</f>
        <v>tier - 2</v>
      </c>
      <c r="P2269" s="27" t="str">
        <f>VLOOKUP(A2269,'Hospitalisation Details'!$A$1:$R$2344,16,0)</f>
        <v>R1013</v>
      </c>
      <c r="Q2269" s="38">
        <f>VLOOKUP(A2269,'Hospitalisation Details'!$A$1:$R$2344,18,0)</f>
        <v>20.488612321095207</v>
      </c>
    </row>
    <row r="2270" spans="1:17" x14ac:dyDescent="0.25">
      <c r="A2270" s="27" t="s">
        <v>4538</v>
      </c>
      <c r="B2270" s="27" t="str">
        <f>VLOOKUP(A2270,'Customer Name'!A2269:E4604,4,0)</f>
        <v>Sandra K.</v>
      </c>
      <c r="C2270" s="27">
        <f>VLOOKUP(A2270,Table7[#All],2,0)</f>
        <v>19.7</v>
      </c>
      <c r="D2270" s="27">
        <f>VLOOKUP(A2270,Table7[#All],3,0)</f>
        <v>5.51</v>
      </c>
      <c r="E2270" s="27" t="str">
        <f>VLOOKUP(A2270,Table7[#All],4,0)</f>
        <v>No</v>
      </c>
      <c r="F2270" s="27" t="str">
        <f>VLOOKUP(A2270,Table7[#All],5,0)</f>
        <v>No</v>
      </c>
      <c r="G2270" s="27" t="str">
        <f>VLOOKUP(A2270,Table7[#All],6,0)</f>
        <v>No</v>
      </c>
      <c r="H2270" s="27">
        <f>VLOOKUP(A2270,'Medical Examination'!A2269:M4604,11,0)</f>
        <v>1</v>
      </c>
      <c r="I2270" s="27" t="str">
        <f>VLOOKUP(A2270,'Medical Examination'!A2269:M4604,10,0)</f>
        <v>No</v>
      </c>
      <c r="J2270" s="27" t="str">
        <f>VLOOKUP(A2270,'Medical Examination'!A2269:M4604,12,0)</f>
        <v>Normal Weight</v>
      </c>
      <c r="K2270" s="27" t="str">
        <f>VLOOKUP(A2270,'Medical Examination'!A2269:M4604,13,0)</f>
        <v>Normal</v>
      </c>
      <c r="L2270" s="27" t="str">
        <f>VLOOKUP(A2270,'Hospitalisation Details'!$A$1:$R$2344,17,0)</f>
        <v>13-Jul-1998</v>
      </c>
      <c r="M2270" s="28">
        <f>VLOOKUP(A2270,'Hospitalisation Details'!$A$1:$R$2344,6,0)</f>
        <v>1234</v>
      </c>
      <c r="N2270" s="27" t="str">
        <f>VLOOKUP(A2270,'Hospitalisation Details'!$A$1:$R$2344,14,0)</f>
        <v>tier - 2</v>
      </c>
      <c r="O2270" s="27" t="str">
        <f>VLOOKUP(A2270,'Hospitalisation Details'!$A$1:$R$2344,15,0)</f>
        <v>tier - 1</v>
      </c>
      <c r="P2270" s="27" t="str">
        <f>VLOOKUP(A2270,'Hospitalisation Details'!$A$1:$R$2344,16,0)</f>
        <v>R1013</v>
      </c>
      <c r="Q2270" s="38">
        <f>VLOOKUP(A2270,'Hospitalisation Details'!$A$1:$R$2344,18,0)</f>
        <v>24.904802021903961</v>
      </c>
    </row>
    <row r="2271" spans="1:17" x14ac:dyDescent="0.25">
      <c r="A2271" s="27" t="s">
        <v>4540</v>
      </c>
      <c r="B2271" s="27" t="str">
        <f>VLOOKUP(A2271,'Customer Name'!A2270:E4605,4,0)</f>
        <v>Katharine</v>
      </c>
      <c r="C2271" s="27">
        <f>VLOOKUP(A2271,Table7[#All],2,0)</f>
        <v>19.21</v>
      </c>
      <c r="D2271" s="27">
        <f>VLOOKUP(A2271,Table7[#All],3,0)</f>
        <v>4.76</v>
      </c>
      <c r="E2271" s="27" t="str">
        <f>VLOOKUP(A2271,Table7[#All],4,0)</f>
        <v>No</v>
      </c>
      <c r="F2271" s="27" t="str">
        <f>VLOOKUP(A2271,Table7[#All],5,0)</f>
        <v>yes</v>
      </c>
      <c r="G2271" s="27" t="str">
        <f>VLOOKUP(A2271,Table7[#All],6,0)</f>
        <v>No</v>
      </c>
      <c r="H2271" s="27">
        <f>VLOOKUP(A2271,'Medical Examination'!A2270:M4605,11,0)</f>
        <v>1</v>
      </c>
      <c r="I2271" s="27" t="str">
        <f>VLOOKUP(A2271,'Medical Examination'!A2270:M4605,10,0)</f>
        <v>No</v>
      </c>
      <c r="J2271" s="27" t="str">
        <f>VLOOKUP(A2271,'Medical Examination'!A2270:M4605,12,0)</f>
        <v>Normal Weight</v>
      </c>
      <c r="K2271" s="27" t="str">
        <f>VLOOKUP(A2271,'Medical Examination'!A2270:M4605,13,0)</f>
        <v>Normal</v>
      </c>
      <c r="L2271" s="27" t="str">
        <f>VLOOKUP(A2271,'Hospitalisation Details'!$A$1:$R$2344,17,0)</f>
        <v>16-Oct-2004</v>
      </c>
      <c r="M2271" s="28">
        <f>VLOOKUP(A2271,'Hospitalisation Details'!$A$1:$R$2344,6,0)</f>
        <v>1228</v>
      </c>
      <c r="N2271" s="27" t="str">
        <f>VLOOKUP(A2271,'Hospitalisation Details'!$A$1:$R$2344,14,0)</f>
        <v>tier - 2</v>
      </c>
      <c r="O2271" s="27" t="str">
        <f>VLOOKUP(A2271,'Hospitalisation Details'!$A$1:$R$2344,15,0)</f>
        <v>tier - 1</v>
      </c>
      <c r="P2271" s="27" t="str">
        <f>VLOOKUP(A2271,'Hospitalisation Details'!$A$1:$R$2344,16,0)</f>
        <v>R1012</v>
      </c>
      <c r="Q2271" s="38">
        <f>VLOOKUP(A2271,'Hospitalisation Details'!$A$1:$R$2344,18,0)</f>
        <v>18.642026009582477</v>
      </c>
    </row>
    <row r="2272" spans="1:17" x14ac:dyDescent="0.25">
      <c r="A2272" s="27" t="s">
        <v>4542</v>
      </c>
      <c r="B2272" s="27" t="str">
        <f>VLOOKUP(A2272,'Customer Name'!A2271:E4606,4,0)</f>
        <v>Jerome</v>
      </c>
      <c r="C2272" s="27">
        <f>VLOOKUP(A2272,Table7[#All],2,0)</f>
        <v>19.3</v>
      </c>
      <c r="D2272" s="27">
        <f>VLOOKUP(A2272,Table7[#All],3,0)</f>
        <v>4.7</v>
      </c>
      <c r="E2272" s="27" t="str">
        <f>VLOOKUP(A2272,Table7[#All],4,0)</f>
        <v>No</v>
      </c>
      <c r="F2272" s="27" t="str">
        <f>VLOOKUP(A2272,Table7[#All],5,0)</f>
        <v>yes</v>
      </c>
      <c r="G2272" s="27" t="str">
        <f>VLOOKUP(A2272,Table7[#All],6,0)</f>
        <v>No</v>
      </c>
      <c r="H2272" s="27">
        <f>VLOOKUP(A2272,'Medical Examination'!A2271:M4606,11,0)</f>
        <v>1</v>
      </c>
      <c r="I2272" s="27" t="str">
        <f>VLOOKUP(A2272,'Medical Examination'!A2271:M4606,10,0)</f>
        <v>No</v>
      </c>
      <c r="J2272" s="27" t="str">
        <f>VLOOKUP(A2272,'Medical Examination'!A2271:M4606,12,0)</f>
        <v>Normal Weight</v>
      </c>
      <c r="K2272" s="27" t="str">
        <f>VLOOKUP(A2272,'Medical Examination'!A2271:M4606,13,0)</f>
        <v>Normal</v>
      </c>
      <c r="L2272" s="27" t="str">
        <f>VLOOKUP(A2272,'Hospitalisation Details'!$A$1:$R$2344,17,0)</f>
        <v>9-Jul-2004</v>
      </c>
      <c r="M2272" s="28">
        <f>VLOOKUP(A2272,'Hospitalisation Details'!$A$1:$R$2344,6,0)</f>
        <v>1224</v>
      </c>
      <c r="N2272" s="27" t="str">
        <f>VLOOKUP(A2272,'Hospitalisation Details'!$A$1:$R$2344,14,0)</f>
        <v>tier - 2</v>
      </c>
      <c r="O2272" s="27" t="str">
        <f>VLOOKUP(A2272,'Hospitalisation Details'!$A$1:$R$2344,15,0)</f>
        <v>tier - 1</v>
      </c>
      <c r="P2272" s="27" t="str">
        <f>VLOOKUP(A2272,'Hospitalisation Details'!$A$1:$R$2344,16,0)</f>
        <v>R1013</v>
      </c>
      <c r="Q2272" s="38">
        <f>VLOOKUP(A2272,'Hospitalisation Details'!$A$1:$R$2344,18,0)</f>
        <v>18.913073237508556</v>
      </c>
    </row>
    <row r="2273" spans="1:17" x14ac:dyDescent="0.25">
      <c r="A2273" s="27" t="s">
        <v>4544</v>
      </c>
      <c r="B2273" s="27" t="str">
        <f>VLOOKUP(A2273,'Customer Name'!A2272:E4607,4,0)</f>
        <v>Julia R</v>
      </c>
      <c r="C2273" s="27">
        <f>VLOOKUP(A2273,Table7[#All],2,0)</f>
        <v>16.22</v>
      </c>
      <c r="D2273" s="27">
        <f>VLOOKUP(A2273,Table7[#All],3,0)</f>
        <v>6.21</v>
      </c>
      <c r="E2273" s="27" t="str">
        <f>VLOOKUP(A2273,Table7[#All],4,0)</f>
        <v>yes</v>
      </c>
      <c r="F2273" s="27" t="str">
        <f>VLOOKUP(A2273,Table7[#All],5,0)</f>
        <v>No</v>
      </c>
      <c r="G2273" s="27" t="str">
        <f>VLOOKUP(A2273,Table7[#All],6,0)</f>
        <v>No</v>
      </c>
      <c r="H2273" s="27">
        <f>VLOOKUP(A2273,'Medical Examination'!A2272:M4607,11,0)</f>
        <v>0</v>
      </c>
      <c r="I2273" s="27" t="str">
        <f>VLOOKUP(A2273,'Medical Examination'!A2272:M4607,10,0)</f>
        <v>No</v>
      </c>
      <c r="J2273" s="27" t="str">
        <f>VLOOKUP(A2273,'Medical Examination'!A2272:M4607,12,0)</f>
        <v>Underweight</v>
      </c>
      <c r="K2273" s="27" t="str">
        <f>VLOOKUP(A2273,'Medical Examination'!A2272:M4607,13,0)</f>
        <v>Prediabetes</v>
      </c>
      <c r="L2273" s="27" t="str">
        <f>VLOOKUP(A2273,'Hospitalisation Details'!$A$1:$R$2344,17,0)</f>
        <v>4-Nov-1996</v>
      </c>
      <c r="M2273" s="28">
        <f>VLOOKUP(A2273,'Hospitalisation Details'!$A$1:$R$2344,6,0)</f>
        <v>1220</v>
      </c>
      <c r="N2273" s="27" t="str">
        <f>VLOOKUP(A2273,'Hospitalisation Details'!$A$1:$R$2344,14,0)</f>
        <v>tier - 2</v>
      </c>
      <c r="O2273" s="27" t="str">
        <f>VLOOKUP(A2273,'Hospitalisation Details'!$A$1:$R$2344,15,0)</f>
        <v>tier - 3</v>
      </c>
      <c r="P2273" s="27" t="str">
        <f>VLOOKUP(A2273,'Hospitalisation Details'!$A$1:$R$2344,16,0)</f>
        <v>R1012</v>
      </c>
      <c r="Q2273" s="38">
        <f>VLOOKUP(A2273,'Hospitalisation Details'!$A$1:$R$2344,18,0)</f>
        <v>26.590006844626966</v>
      </c>
    </row>
    <row r="2274" spans="1:17" x14ac:dyDescent="0.25">
      <c r="A2274" s="27" t="s">
        <v>4546</v>
      </c>
      <c r="B2274" s="27" t="str">
        <f>VLOOKUP(A2274,'Customer Name'!A2273:E4608,4,0)</f>
        <v>Sean Henry</v>
      </c>
      <c r="C2274" s="27">
        <f>VLOOKUP(A2274,Table7[#All],2,0)</f>
        <v>17.12</v>
      </c>
      <c r="D2274" s="27">
        <f>VLOOKUP(A2274,Table7[#All],3,0)</f>
        <v>4.5199999999999996</v>
      </c>
      <c r="E2274" s="27" t="str">
        <f>VLOOKUP(A2274,Table7[#All],4,0)</f>
        <v>No</v>
      </c>
      <c r="F2274" s="27" t="str">
        <f>VLOOKUP(A2274,Table7[#All],5,0)</f>
        <v>yes</v>
      </c>
      <c r="G2274" s="27" t="str">
        <f>VLOOKUP(A2274,Table7[#All],6,0)</f>
        <v>No</v>
      </c>
      <c r="H2274" s="27">
        <f>VLOOKUP(A2274,'Medical Examination'!A2273:M4608,11,0)</f>
        <v>1</v>
      </c>
      <c r="I2274" s="27" t="str">
        <f>VLOOKUP(A2274,'Medical Examination'!A2273:M4608,10,0)</f>
        <v>No</v>
      </c>
      <c r="J2274" s="27" t="str">
        <f>VLOOKUP(A2274,'Medical Examination'!A2273:M4608,12,0)</f>
        <v>Underweight</v>
      </c>
      <c r="K2274" s="27" t="str">
        <f>VLOOKUP(A2274,'Medical Examination'!A2273:M4608,13,0)</f>
        <v>Normal</v>
      </c>
      <c r="L2274" s="27" t="str">
        <f>VLOOKUP(A2274,'Hospitalisation Details'!$A$1:$R$2344,17,0)</f>
        <v>2-Jun-2004</v>
      </c>
      <c r="M2274" s="28">
        <f>VLOOKUP(A2274,'Hospitalisation Details'!$A$1:$R$2344,6,0)</f>
        <v>1210</v>
      </c>
      <c r="N2274" s="27" t="str">
        <f>VLOOKUP(A2274,'Hospitalisation Details'!$A$1:$R$2344,14,0)</f>
        <v>tier - 2</v>
      </c>
      <c r="O2274" s="27" t="str">
        <f>VLOOKUP(A2274,'Hospitalisation Details'!$A$1:$R$2344,15,0)</f>
        <v>tier - 1</v>
      </c>
      <c r="P2274" s="27" t="str">
        <f>VLOOKUP(A2274,'Hospitalisation Details'!$A$1:$R$2344,16,0)</f>
        <v>R1013</v>
      </c>
      <c r="Q2274" s="38">
        <f>VLOOKUP(A2274,'Hospitalisation Details'!$A$1:$R$2344,18,0)</f>
        <v>19.014373716632445</v>
      </c>
    </row>
    <row r="2275" spans="1:17" x14ac:dyDescent="0.25">
      <c r="A2275" s="27" t="s">
        <v>4548</v>
      </c>
      <c r="B2275" s="27" t="str">
        <f>VLOOKUP(A2275,'Customer Name'!A2274:E4609,4,0)</f>
        <v>Rachel A.</v>
      </c>
      <c r="C2275" s="27">
        <f>VLOOKUP(A2275,Table7[#All],2,0)</f>
        <v>19.07</v>
      </c>
      <c r="D2275" s="27">
        <f>VLOOKUP(A2275,Table7[#All],3,0)</f>
        <v>5.45</v>
      </c>
      <c r="E2275" s="27" t="str">
        <f>VLOOKUP(A2275,Table7[#All],4,0)</f>
        <v>No</v>
      </c>
      <c r="F2275" s="27" t="str">
        <f>VLOOKUP(A2275,Table7[#All],5,0)</f>
        <v>No</v>
      </c>
      <c r="G2275" s="27" t="str">
        <f>VLOOKUP(A2275,Table7[#All],6,0)</f>
        <v>No</v>
      </c>
      <c r="H2275" s="27">
        <f>VLOOKUP(A2275,'Medical Examination'!A2274:M4609,11,0)</f>
        <v>1</v>
      </c>
      <c r="I2275" s="27" t="str">
        <f>VLOOKUP(A2275,'Medical Examination'!A2274:M4609,10,0)</f>
        <v>No</v>
      </c>
      <c r="J2275" s="27" t="str">
        <f>VLOOKUP(A2275,'Medical Examination'!A2274:M4609,12,0)</f>
        <v>Normal Weight</v>
      </c>
      <c r="K2275" s="27" t="str">
        <f>VLOOKUP(A2275,'Medical Examination'!A2274:M4609,13,0)</f>
        <v>Normal</v>
      </c>
      <c r="L2275" s="27" t="str">
        <f>VLOOKUP(A2275,'Hospitalisation Details'!$A$1:$R$2344,17,0)</f>
        <v>6-Oct-1992</v>
      </c>
      <c r="M2275" s="28">
        <f>VLOOKUP(A2275,'Hospitalisation Details'!$A$1:$R$2344,6,0)</f>
        <v>1200.55</v>
      </c>
      <c r="N2275" s="27" t="str">
        <f>VLOOKUP(A2275,'Hospitalisation Details'!$A$1:$R$2344,14,0)</f>
        <v>tier - 2</v>
      </c>
      <c r="O2275" s="27" t="str">
        <f>VLOOKUP(A2275,'Hospitalisation Details'!$A$1:$R$2344,15,0)</f>
        <v>tier - 3</v>
      </c>
      <c r="P2275" s="27" t="str">
        <f>VLOOKUP(A2275,'Hospitalisation Details'!$A$1:$R$2344,16,0)</f>
        <v>R1013</v>
      </c>
      <c r="Q2275" s="38">
        <f>VLOOKUP(A2275,'Hospitalisation Details'!$A$1:$R$2344,18,0)</f>
        <v>30.669404517453799</v>
      </c>
    </row>
    <row r="2276" spans="1:17" x14ac:dyDescent="0.25">
      <c r="A2276" s="27" t="s">
        <v>4550</v>
      </c>
      <c r="B2276" s="27" t="str">
        <f>VLOOKUP(A2276,'Customer Name'!A2275:E4610,4,0)</f>
        <v>Jim</v>
      </c>
      <c r="C2276" s="27">
        <f>VLOOKUP(A2276,Table7[#All],2,0)</f>
        <v>15.56</v>
      </c>
      <c r="D2276" s="27">
        <f>VLOOKUP(A2276,Table7[#All],3,0)</f>
        <v>4.42</v>
      </c>
      <c r="E2276" s="27" t="str">
        <f>VLOOKUP(A2276,Table7[#All],4,0)</f>
        <v>No</v>
      </c>
      <c r="F2276" s="27" t="str">
        <f>VLOOKUP(A2276,Table7[#All],5,0)</f>
        <v>No</v>
      </c>
      <c r="G2276" s="27" t="str">
        <f>VLOOKUP(A2276,Table7[#All],6,0)</f>
        <v>No</v>
      </c>
      <c r="H2276" s="27">
        <f>VLOOKUP(A2276,'Medical Examination'!A2275:M4610,11,0)</f>
        <v>0</v>
      </c>
      <c r="I2276" s="27" t="str">
        <f>VLOOKUP(A2276,'Medical Examination'!A2275:M4610,10,0)</f>
        <v>No</v>
      </c>
      <c r="J2276" s="27" t="str">
        <f>VLOOKUP(A2276,'Medical Examination'!A2275:M4610,12,0)</f>
        <v>Underweight</v>
      </c>
      <c r="K2276" s="27" t="str">
        <f>VLOOKUP(A2276,'Medical Examination'!A2275:M4610,13,0)</f>
        <v>Normal</v>
      </c>
      <c r="L2276" s="27" t="str">
        <f>VLOOKUP(A2276,'Hospitalisation Details'!$A$1:$R$2344,17,0)</f>
        <v>28-Jun-1999</v>
      </c>
      <c r="M2276" s="28">
        <f>VLOOKUP(A2276,'Hospitalisation Details'!$A$1:$R$2344,6,0)</f>
        <v>1200</v>
      </c>
      <c r="N2276" s="27" t="str">
        <f>VLOOKUP(A2276,'Hospitalisation Details'!$A$1:$R$2344,14,0)</f>
        <v>tier - 2</v>
      </c>
      <c r="O2276" s="27" t="str">
        <f>VLOOKUP(A2276,'Hospitalisation Details'!$A$1:$R$2344,15,0)</f>
        <v>tier - 3</v>
      </c>
      <c r="P2276" s="27" t="str">
        <f>VLOOKUP(A2276,'Hospitalisation Details'!$A$1:$R$2344,16,0)</f>
        <v>R1012</v>
      </c>
      <c r="Q2276" s="38">
        <f>VLOOKUP(A2276,'Hospitalisation Details'!$A$1:$R$2344,18,0)</f>
        <v>23.945898587230314</v>
      </c>
    </row>
    <row r="2277" spans="1:17" x14ac:dyDescent="0.25">
      <c r="A2277" s="27" t="s">
        <v>4552</v>
      </c>
      <c r="B2277" s="27" t="str">
        <f>VLOOKUP(A2277,'Customer Name'!A2276:E4611,4,0)</f>
        <v>Tim</v>
      </c>
      <c r="C2277" s="27">
        <f>VLOOKUP(A2277,Table7[#All],2,0)</f>
        <v>22.76</v>
      </c>
      <c r="D2277" s="27">
        <f>VLOOKUP(A2277,Table7[#All],3,0)</f>
        <v>9.44</v>
      </c>
      <c r="E2277" s="27" t="str">
        <f>VLOOKUP(A2277,Table7[#All],4,0)</f>
        <v>No</v>
      </c>
      <c r="F2277" s="27" t="str">
        <f>VLOOKUP(A2277,Table7[#All],5,0)</f>
        <v>No</v>
      </c>
      <c r="G2277" s="27" t="str">
        <f>VLOOKUP(A2277,Table7[#All],6,0)</f>
        <v>No</v>
      </c>
      <c r="H2277" s="27">
        <f>VLOOKUP(A2277,'Medical Examination'!A2276:M4611,11,0)</f>
        <v>0</v>
      </c>
      <c r="I2277" s="27" t="str">
        <f>VLOOKUP(A2277,'Medical Examination'!A2276:M4611,10,0)</f>
        <v>No</v>
      </c>
      <c r="J2277" s="27" t="str">
        <f>VLOOKUP(A2277,'Medical Examination'!A2276:M4611,12,0)</f>
        <v>Normal Weight</v>
      </c>
      <c r="K2277" s="27" t="str">
        <f>VLOOKUP(A2277,'Medical Examination'!A2276:M4611,13,0)</f>
        <v>Diabetes</v>
      </c>
      <c r="L2277" s="27" t="str">
        <f>VLOOKUP(A2277,'Hospitalisation Details'!$A$1:$R$2344,17,0)</f>
        <v>26-Aug-2002</v>
      </c>
      <c r="M2277" s="28">
        <f>VLOOKUP(A2277,'Hospitalisation Details'!$A$1:$R$2344,6,0)</f>
        <v>1191</v>
      </c>
      <c r="N2277" s="27" t="str">
        <f>VLOOKUP(A2277,'Hospitalisation Details'!$A$1:$R$2344,14,0)</f>
        <v>tier - 2</v>
      </c>
      <c r="O2277" s="27" t="str">
        <f>VLOOKUP(A2277,'Hospitalisation Details'!$A$1:$R$2344,15,0)</f>
        <v>tier - 1</v>
      </c>
      <c r="P2277" s="27" t="str">
        <f>VLOOKUP(A2277,'Hospitalisation Details'!$A$1:$R$2344,16,0)</f>
        <v>R1013</v>
      </c>
      <c r="Q2277" s="38">
        <f>VLOOKUP(A2277,'Hospitalisation Details'!$A$1:$R$2344,18,0)</f>
        <v>20.784318606098317</v>
      </c>
    </row>
    <row r="2278" spans="1:17" x14ac:dyDescent="0.25">
      <c r="A2278" s="27" t="s">
        <v>4554</v>
      </c>
      <c r="B2278" s="27" t="str">
        <f>VLOOKUP(A2278,'Customer Name'!A2277:E4612,4,0)</f>
        <v>Abby L.</v>
      </c>
      <c r="C2278" s="27">
        <f>VLOOKUP(A2278,Table7[#All],2,0)</f>
        <v>22.79</v>
      </c>
      <c r="D2278" s="27">
        <f>VLOOKUP(A2278,Table7[#All],3,0)</f>
        <v>6.15</v>
      </c>
      <c r="E2278" s="27" t="str">
        <f>VLOOKUP(A2278,Table7[#All],4,0)</f>
        <v>yes</v>
      </c>
      <c r="F2278" s="27" t="str">
        <f>VLOOKUP(A2278,Table7[#All],5,0)</f>
        <v>No</v>
      </c>
      <c r="G2278" s="27" t="str">
        <f>VLOOKUP(A2278,Table7[#All],6,0)</f>
        <v>Yes</v>
      </c>
      <c r="H2278" s="27">
        <f>VLOOKUP(A2278,'Medical Examination'!A2277:M4612,11,0)</f>
        <v>1</v>
      </c>
      <c r="I2278" s="27" t="str">
        <f>VLOOKUP(A2278,'Medical Examination'!A2277:M4612,10,0)</f>
        <v>No</v>
      </c>
      <c r="J2278" s="27" t="str">
        <f>VLOOKUP(A2278,'Medical Examination'!A2277:M4612,12,0)</f>
        <v>Normal Weight</v>
      </c>
      <c r="K2278" s="27" t="str">
        <f>VLOOKUP(A2278,'Medical Examination'!A2277:M4612,13,0)</f>
        <v>Prediabetes</v>
      </c>
      <c r="L2278" s="27" t="str">
        <f>VLOOKUP(A2278,'Hospitalisation Details'!$A$1:$R$2344,17,0)</f>
        <v>28-Jun-1997</v>
      </c>
      <c r="M2278" s="28">
        <f>VLOOKUP(A2278,'Hospitalisation Details'!$A$1:$R$2344,6,0)</f>
        <v>1178.07</v>
      </c>
      <c r="N2278" s="27" t="str">
        <f>VLOOKUP(A2278,'Hospitalisation Details'!$A$1:$R$2344,14,0)</f>
        <v>tier - 2</v>
      </c>
      <c r="O2278" s="27" t="str">
        <f>VLOOKUP(A2278,'Hospitalisation Details'!$A$1:$R$2344,15,0)</f>
        <v>tier - 2</v>
      </c>
      <c r="P2278" s="27" t="str">
        <f>VLOOKUP(A2278,'Hospitalisation Details'!$A$1:$R$2344,16,0)</f>
        <v>R1013</v>
      </c>
      <c r="Q2278" s="38">
        <f>VLOOKUP(A2278,'Hospitalisation Details'!$A$1:$R$2344,18,0)</f>
        <v>25.945847277152417</v>
      </c>
    </row>
    <row r="2279" spans="1:17" x14ac:dyDescent="0.25">
      <c r="A2279" s="27" t="s">
        <v>4556</v>
      </c>
      <c r="B2279" s="27" t="str">
        <f>VLOOKUP(A2279,'Customer Name'!A2278:E4613,4,0)</f>
        <v>Mark</v>
      </c>
      <c r="C2279" s="27">
        <f>VLOOKUP(A2279,Table7[#All],2,0)</f>
        <v>17.41</v>
      </c>
      <c r="D2279" s="27">
        <f>VLOOKUP(A2279,Table7[#All],3,0)</f>
        <v>5.13</v>
      </c>
      <c r="E2279" s="27" t="str">
        <f>VLOOKUP(A2279,Table7[#All],4,0)</f>
        <v>yes</v>
      </c>
      <c r="F2279" s="27" t="str">
        <f>VLOOKUP(A2279,Table7[#All],5,0)</f>
        <v>No</v>
      </c>
      <c r="G2279" s="27" t="str">
        <f>VLOOKUP(A2279,Table7[#All],6,0)</f>
        <v>No</v>
      </c>
      <c r="H2279" s="27">
        <f>VLOOKUP(A2279,'Medical Examination'!A2278:M4613,11,0)</f>
        <v>0</v>
      </c>
      <c r="I2279" s="27" t="str">
        <f>VLOOKUP(A2279,'Medical Examination'!A2278:M4613,10,0)</f>
        <v>No</v>
      </c>
      <c r="J2279" s="27" t="str">
        <f>VLOOKUP(A2279,'Medical Examination'!A2278:M4613,12,0)</f>
        <v>Underweight</v>
      </c>
      <c r="K2279" s="27" t="str">
        <f>VLOOKUP(A2279,'Medical Examination'!A2278:M4613,13,0)</f>
        <v>Normal</v>
      </c>
      <c r="L2279" s="27" t="str">
        <f>VLOOKUP(A2279,'Hospitalisation Details'!$A$1:$R$2344,17,0)</f>
        <v>11-Aug-1996</v>
      </c>
      <c r="M2279" s="28">
        <f>VLOOKUP(A2279,'Hospitalisation Details'!$A$1:$R$2344,6,0)</f>
        <v>1178</v>
      </c>
      <c r="N2279" s="27" t="str">
        <f>VLOOKUP(A2279,'Hospitalisation Details'!$A$1:$R$2344,14,0)</f>
        <v>tier - 2</v>
      </c>
      <c r="O2279" s="27" t="str">
        <f>VLOOKUP(A2279,'Hospitalisation Details'!$A$1:$R$2344,15,0)</f>
        <v>tier - 3</v>
      </c>
      <c r="P2279" s="27" t="str">
        <f>VLOOKUP(A2279,'Hospitalisation Details'!$A$1:$R$2344,16,0)</f>
        <v>R1013</v>
      </c>
      <c r="Q2279" s="38">
        <f>VLOOKUP(A2279,'Hospitalisation Details'!$A$1:$R$2344,18,0)</f>
        <v>26.822724161533195</v>
      </c>
    </row>
    <row r="2280" spans="1:17" x14ac:dyDescent="0.25">
      <c r="A2280" s="27" t="s">
        <v>4558</v>
      </c>
      <c r="B2280" s="27" t="str">
        <f>VLOOKUP(A2280,'Customer Name'!A2279:E4614,4,0)</f>
        <v>Ali</v>
      </c>
      <c r="C2280" s="27">
        <f>VLOOKUP(A2280,Table7[#All],2,0)</f>
        <v>19.32</v>
      </c>
      <c r="D2280" s="27">
        <f>VLOOKUP(A2280,Table7[#All],3,0)</f>
        <v>4.96</v>
      </c>
      <c r="E2280" s="27" t="str">
        <f>VLOOKUP(A2280,Table7[#All],4,0)</f>
        <v>yes</v>
      </c>
      <c r="F2280" s="27" t="str">
        <f>VLOOKUP(A2280,Table7[#All],5,0)</f>
        <v>No</v>
      </c>
      <c r="G2280" s="27" t="str">
        <f>VLOOKUP(A2280,Table7[#All],6,0)</f>
        <v>No</v>
      </c>
      <c r="H2280" s="27">
        <f>VLOOKUP(A2280,'Medical Examination'!A2279:M4614,11,0)</f>
        <v>0</v>
      </c>
      <c r="I2280" s="27" t="str">
        <f>VLOOKUP(A2280,'Medical Examination'!A2279:M4614,10,0)</f>
        <v>No</v>
      </c>
      <c r="J2280" s="27" t="str">
        <f>VLOOKUP(A2280,'Medical Examination'!A2279:M4614,12,0)</f>
        <v>Normal Weight</v>
      </c>
      <c r="K2280" s="27" t="str">
        <f>VLOOKUP(A2280,'Medical Examination'!A2279:M4614,13,0)</f>
        <v>Normal</v>
      </c>
      <c r="L2280" s="27" t="str">
        <f>VLOOKUP(A2280,'Hospitalisation Details'!$A$1:$R$2344,17,0)</f>
        <v>12-Nov-2001</v>
      </c>
      <c r="M2280" s="28">
        <f>VLOOKUP(A2280,'Hospitalisation Details'!$A$1:$R$2344,6,0)</f>
        <v>1167</v>
      </c>
      <c r="N2280" s="27" t="str">
        <f>VLOOKUP(A2280,'Hospitalisation Details'!$A$1:$R$2344,14,0)</f>
        <v>tier - 2</v>
      </c>
      <c r="O2280" s="27" t="str">
        <f>VLOOKUP(A2280,'Hospitalisation Details'!$A$1:$R$2344,15,0)</f>
        <v>tier - 1</v>
      </c>
      <c r="P2280" s="27" t="str">
        <f>VLOOKUP(A2280,'Hospitalisation Details'!$A$1:$R$2344,16,0)</f>
        <v>R1013</v>
      </c>
      <c r="Q2280" s="38">
        <f>VLOOKUP(A2280,'Hospitalisation Details'!$A$1:$R$2344,18,0)</f>
        <v>21.570714285714285</v>
      </c>
    </row>
    <row r="2281" spans="1:17" x14ac:dyDescent="0.25">
      <c r="A2281" s="27" t="s">
        <v>4560</v>
      </c>
      <c r="B2281" s="27" t="str">
        <f>VLOOKUP(A2281,'Customer Name'!A2280:E4615,4,0)</f>
        <v>Joshua</v>
      </c>
      <c r="C2281" s="27">
        <f>VLOOKUP(A2281,Table7[#All],2,0)</f>
        <v>18.25</v>
      </c>
      <c r="D2281" s="27">
        <f>VLOOKUP(A2281,Table7[#All],3,0)</f>
        <v>10.95</v>
      </c>
      <c r="E2281" s="27" t="str">
        <f>VLOOKUP(A2281,Table7[#All],4,0)</f>
        <v>No</v>
      </c>
      <c r="F2281" s="27" t="str">
        <f>VLOOKUP(A2281,Table7[#All],5,0)</f>
        <v>No</v>
      </c>
      <c r="G2281" s="27" t="str">
        <f>VLOOKUP(A2281,Table7[#All],6,0)</f>
        <v>No</v>
      </c>
      <c r="H2281" s="27">
        <f>VLOOKUP(A2281,'Medical Examination'!A2280:M4615,11,0)</f>
        <v>0</v>
      </c>
      <c r="I2281" s="27" t="str">
        <f>VLOOKUP(A2281,'Medical Examination'!A2280:M4615,10,0)</f>
        <v>No</v>
      </c>
      <c r="J2281" s="27" t="str">
        <f>VLOOKUP(A2281,'Medical Examination'!A2280:M4615,12,0)</f>
        <v>Underweight</v>
      </c>
      <c r="K2281" s="27" t="str">
        <f>VLOOKUP(A2281,'Medical Examination'!A2280:M4615,13,0)</f>
        <v>Diabetes</v>
      </c>
      <c r="L2281" s="27" t="str">
        <f>VLOOKUP(A2281,'Hospitalisation Details'!$A$1:$R$2344,17,0)</f>
        <v>11-Jun-2002</v>
      </c>
      <c r="M2281" s="28">
        <f>VLOOKUP(A2281,'Hospitalisation Details'!$A$1:$R$2344,6,0)</f>
        <v>1165</v>
      </c>
      <c r="N2281" s="27" t="str">
        <f>VLOOKUP(A2281,'Hospitalisation Details'!$A$1:$R$2344,14,0)</f>
        <v>tier - 2</v>
      </c>
      <c r="O2281" s="27" t="str">
        <f>VLOOKUP(A2281,'Hospitalisation Details'!$A$1:$R$2344,15,0)</f>
        <v>tier - 3</v>
      </c>
      <c r="P2281" s="27" t="str">
        <f>VLOOKUP(A2281,'Hospitalisation Details'!$A$1:$R$2344,16,0)</f>
        <v>R1012</v>
      </c>
      <c r="Q2281" s="38">
        <f>VLOOKUP(A2281,'Hospitalisation Details'!$A$1:$R$2344,18,0)</f>
        <v>20.99240821406347</v>
      </c>
    </row>
    <row r="2282" spans="1:17" x14ac:dyDescent="0.25">
      <c r="A2282" s="27" t="s">
        <v>4562</v>
      </c>
      <c r="B2282" s="27" t="str">
        <f>VLOOKUP(A2282,'Customer Name'!A2281:E4616,4,0)</f>
        <v>Pierre</v>
      </c>
      <c r="C2282" s="27">
        <f>VLOOKUP(A2282,Table7[#All],2,0)</f>
        <v>53.13</v>
      </c>
      <c r="D2282" s="27">
        <f>VLOOKUP(A2282,Table7[#All],3,0)</f>
        <v>4.4400000000000004</v>
      </c>
      <c r="E2282" s="27" t="str">
        <f>VLOOKUP(A2282,Table7[#All],4,0)</f>
        <v>No</v>
      </c>
      <c r="F2282" s="27" t="str">
        <f>VLOOKUP(A2282,Table7[#All],5,0)</f>
        <v>yes</v>
      </c>
      <c r="G2282" s="27" t="str">
        <f>VLOOKUP(A2282,Table7[#All],6,0)</f>
        <v>No</v>
      </c>
      <c r="H2282" s="27">
        <f>VLOOKUP(A2282,'Medical Examination'!A2281:M4616,11,0)</f>
        <v>1</v>
      </c>
      <c r="I2282" s="27" t="str">
        <f>VLOOKUP(A2282,'Medical Examination'!A2281:M4616,10,0)</f>
        <v>No</v>
      </c>
      <c r="J2282" s="27" t="str">
        <f>VLOOKUP(A2282,'Medical Examination'!A2281:M4616,12,0)</f>
        <v>Obesity</v>
      </c>
      <c r="K2282" s="27" t="str">
        <f>VLOOKUP(A2282,'Medical Examination'!A2281:M4616,13,0)</f>
        <v>Normal</v>
      </c>
      <c r="L2282" s="27" t="str">
        <f>VLOOKUP(A2282,'Hospitalisation Details'!$A$1:$R$2344,17,0)</f>
        <v>11-Nov-2004</v>
      </c>
      <c r="M2282" s="28">
        <f>VLOOKUP(A2282,'Hospitalisation Details'!$A$1:$R$2344,6,0)</f>
        <v>1163.46</v>
      </c>
      <c r="N2282" s="27" t="str">
        <f>VLOOKUP(A2282,'Hospitalisation Details'!$A$1:$R$2344,14,0)</f>
        <v>tier - 2</v>
      </c>
      <c r="O2282" s="27" t="str">
        <f>VLOOKUP(A2282,'Hospitalisation Details'!$A$1:$R$2344,15,0)</f>
        <v>tier - 3</v>
      </c>
      <c r="P2282" s="27" t="str">
        <f>VLOOKUP(A2282,'Hospitalisation Details'!$A$1:$R$2344,16,0)</f>
        <v>R1013</v>
      </c>
      <c r="Q2282" s="38">
        <f>VLOOKUP(A2282,'Hospitalisation Details'!$A$1:$R$2344,18,0)</f>
        <v>18.570841889117045</v>
      </c>
    </row>
    <row r="2283" spans="1:17" x14ac:dyDescent="0.25">
      <c r="A2283" s="27" t="s">
        <v>4564</v>
      </c>
      <c r="B2283" s="27" t="str">
        <f>VLOOKUP(A2283,'Customer Name'!A2282:E4617,4,0)</f>
        <v>Kate</v>
      </c>
      <c r="C2283" s="27">
        <f>VLOOKUP(A2283,Table7[#All],2,0)</f>
        <v>20.46</v>
      </c>
      <c r="D2283" s="27">
        <f>VLOOKUP(A2283,Table7[#All],3,0)</f>
        <v>4.0199999999999996</v>
      </c>
      <c r="E2283" s="27" t="str">
        <f>VLOOKUP(A2283,Table7[#All],4,0)</f>
        <v>No</v>
      </c>
      <c r="F2283" s="27" t="str">
        <f>VLOOKUP(A2283,Table7[#All],5,0)</f>
        <v>No</v>
      </c>
      <c r="G2283" s="27" t="str">
        <f>VLOOKUP(A2283,Table7[#All],6,0)</f>
        <v>No</v>
      </c>
      <c r="H2283" s="27">
        <f>VLOOKUP(A2283,'Medical Examination'!A2282:M4617,11,0)</f>
        <v>0</v>
      </c>
      <c r="I2283" s="27" t="str">
        <f>VLOOKUP(A2283,'Medical Examination'!A2282:M4617,10,0)</f>
        <v>No</v>
      </c>
      <c r="J2283" s="27" t="str">
        <f>VLOOKUP(A2283,'Medical Examination'!A2282:M4617,12,0)</f>
        <v>Normal Weight</v>
      </c>
      <c r="K2283" s="27" t="str">
        <f>VLOOKUP(A2283,'Medical Examination'!A2282:M4617,13,0)</f>
        <v>Normal</v>
      </c>
      <c r="L2283" s="27" t="str">
        <f>VLOOKUP(A2283,'Hospitalisation Details'!$A$1:$R$2344,17,0)</f>
        <v>26-Jul-1994</v>
      </c>
      <c r="M2283" s="28">
        <f>VLOOKUP(A2283,'Hospitalisation Details'!$A$1:$R$2344,6,0)</f>
        <v>1158.32</v>
      </c>
      <c r="N2283" s="27" t="str">
        <f>VLOOKUP(A2283,'Hospitalisation Details'!$A$1:$R$2344,14,0)</f>
        <v>tier - 2</v>
      </c>
      <c r="O2283" s="27" t="str">
        <f>VLOOKUP(A2283,'Hospitalisation Details'!$A$1:$R$2344,15,0)</f>
        <v>tier - 1</v>
      </c>
      <c r="P2283" s="27" t="str">
        <f>VLOOKUP(A2283,'Hospitalisation Details'!$A$1:$R$2344,16,0)</f>
        <v>R1013</v>
      </c>
      <c r="Q2283" s="38">
        <f>VLOOKUP(A2283,'Hospitalisation Details'!$A$1:$R$2344,18,0)</f>
        <v>28.869216026284565</v>
      </c>
    </row>
    <row r="2284" spans="1:17" x14ac:dyDescent="0.25">
      <c r="A2284" s="27" t="s">
        <v>4566</v>
      </c>
      <c r="B2284" s="27" t="str">
        <f>VLOOKUP(A2284,'Customer Name'!A2283:E4618,4,0)</f>
        <v>David</v>
      </c>
      <c r="C2284" s="27">
        <f>VLOOKUP(A2284,Table7[#All],2,0)</f>
        <v>43.01</v>
      </c>
      <c r="D2284" s="27">
        <f>VLOOKUP(A2284,Table7[#All],3,0)</f>
        <v>5.44</v>
      </c>
      <c r="E2284" s="27" t="str">
        <f>VLOOKUP(A2284,Table7[#All],4,0)</f>
        <v>No</v>
      </c>
      <c r="F2284" s="27" t="str">
        <f>VLOOKUP(A2284,Table7[#All],5,0)</f>
        <v>yes</v>
      </c>
      <c r="G2284" s="27" t="str">
        <f>VLOOKUP(A2284,Table7[#All],6,0)</f>
        <v>No</v>
      </c>
      <c r="H2284" s="27">
        <f>VLOOKUP(A2284,'Medical Examination'!A2283:M4618,11,0)</f>
        <v>1</v>
      </c>
      <c r="I2284" s="27" t="str">
        <f>VLOOKUP(A2284,'Medical Examination'!A2283:M4618,10,0)</f>
        <v>No</v>
      </c>
      <c r="J2284" s="27" t="str">
        <f>VLOOKUP(A2284,'Medical Examination'!A2283:M4618,12,0)</f>
        <v>Obesity</v>
      </c>
      <c r="K2284" s="27" t="str">
        <f>VLOOKUP(A2284,'Medical Examination'!A2283:M4618,13,0)</f>
        <v>Normal</v>
      </c>
      <c r="L2284" s="27" t="str">
        <f>VLOOKUP(A2284,'Hospitalisation Details'!$A$1:$R$2344,17,0)</f>
        <v>18-Jul-2004</v>
      </c>
      <c r="M2284" s="28">
        <f>VLOOKUP(A2284,'Hospitalisation Details'!$A$1:$R$2344,6,0)</f>
        <v>1149.4000000000001</v>
      </c>
      <c r="N2284" s="27" t="str">
        <f>VLOOKUP(A2284,'Hospitalisation Details'!$A$1:$R$2344,14,0)</f>
        <v>tier - 2</v>
      </c>
      <c r="O2284" s="27" t="str">
        <f>VLOOKUP(A2284,'Hospitalisation Details'!$A$1:$R$2344,15,0)</f>
        <v>tier - 2</v>
      </c>
      <c r="P2284" s="27" t="str">
        <f>VLOOKUP(A2284,'Hospitalisation Details'!$A$1:$R$2344,16,0)</f>
        <v>R1013</v>
      </c>
      <c r="Q2284" s="38">
        <f>VLOOKUP(A2284,'Hospitalisation Details'!$A$1:$R$2344,18,0)</f>
        <v>18.888432580424368</v>
      </c>
    </row>
    <row r="2285" spans="1:17" x14ac:dyDescent="0.25">
      <c r="A2285" s="27" t="s">
        <v>4568</v>
      </c>
      <c r="B2285" s="27" t="str">
        <f>VLOOKUP(A2285,'Customer Name'!A2284:E4619,4,0)</f>
        <v>Carla</v>
      </c>
      <c r="C2285" s="27">
        <f>VLOOKUP(A2285,Table7[#All],2,0)</f>
        <v>15.01</v>
      </c>
      <c r="D2285" s="27">
        <f>VLOOKUP(A2285,Table7[#All],3,0)</f>
        <v>4.1500000000000004</v>
      </c>
      <c r="E2285" s="27" t="str">
        <f>VLOOKUP(A2285,Table7[#All],4,0)</f>
        <v>No</v>
      </c>
      <c r="F2285" s="27" t="str">
        <f>VLOOKUP(A2285,Table7[#All],5,0)</f>
        <v>No</v>
      </c>
      <c r="G2285" s="27" t="str">
        <f>VLOOKUP(A2285,Table7[#All],6,0)</f>
        <v>Yes</v>
      </c>
      <c r="H2285" s="27">
        <f>VLOOKUP(A2285,'Medical Examination'!A2284:M4619,11,0)</f>
        <v>1</v>
      </c>
      <c r="I2285" s="27" t="str">
        <f>VLOOKUP(A2285,'Medical Examination'!A2284:M4619,10,0)</f>
        <v>No</v>
      </c>
      <c r="J2285" s="27" t="str">
        <f>VLOOKUP(A2285,'Medical Examination'!A2284:M4619,12,0)</f>
        <v>Underweight</v>
      </c>
      <c r="K2285" s="27" t="str">
        <f>VLOOKUP(A2285,'Medical Examination'!A2284:M4619,13,0)</f>
        <v>Normal</v>
      </c>
      <c r="L2285" s="27" t="str">
        <f>VLOOKUP(A2285,'Hospitalisation Details'!$A$1:$R$2344,17,0)</f>
        <v>12-Jun-2003</v>
      </c>
      <c r="M2285" s="28">
        <f>VLOOKUP(A2285,'Hospitalisation Details'!$A$1:$R$2344,6,0)</f>
        <v>1149</v>
      </c>
      <c r="N2285" s="27" t="str">
        <f>VLOOKUP(A2285,'Hospitalisation Details'!$A$1:$R$2344,14,0)</f>
        <v>tier - 2</v>
      </c>
      <c r="O2285" s="27" t="str">
        <f>VLOOKUP(A2285,'Hospitalisation Details'!$A$1:$R$2344,15,0)</f>
        <v>tier - 1</v>
      </c>
      <c r="P2285" s="27" t="str">
        <f>VLOOKUP(A2285,'Hospitalisation Details'!$A$1:$R$2344,16,0)</f>
        <v>R1012</v>
      </c>
      <c r="Q2285" s="38">
        <f>VLOOKUP(A2285,'Hospitalisation Details'!$A$1:$R$2344,18,0)</f>
        <v>19.989700130378097</v>
      </c>
    </row>
    <row r="2286" spans="1:17" x14ac:dyDescent="0.25">
      <c r="A2286" s="27" t="s">
        <v>4570</v>
      </c>
      <c r="B2286" s="27" t="str">
        <f>VLOOKUP(A2286,'Customer Name'!A2285:E4620,4,0)</f>
        <v>Alvaro Sr.</v>
      </c>
      <c r="C2286" s="27">
        <f>VLOOKUP(A2286,Table7[#All],2,0)</f>
        <v>41.14</v>
      </c>
      <c r="D2286" s="27">
        <f>VLOOKUP(A2286,Table7[#All],3,0)</f>
        <v>6.02</v>
      </c>
      <c r="E2286" s="27" t="str">
        <f>VLOOKUP(A2286,Table7[#All],4,0)</f>
        <v>No</v>
      </c>
      <c r="F2286" s="27" t="str">
        <f>VLOOKUP(A2286,Table7[#All],5,0)</f>
        <v>yes</v>
      </c>
      <c r="G2286" s="27" t="str">
        <f>VLOOKUP(A2286,Table7[#All],6,0)</f>
        <v>No</v>
      </c>
      <c r="H2286" s="27">
        <f>VLOOKUP(A2286,'Medical Examination'!A2285:M4620,11,0)</f>
        <v>1</v>
      </c>
      <c r="I2286" s="27" t="str">
        <f>VLOOKUP(A2286,'Medical Examination'!A2285:M4620,10,0)</f>
        <v>No</v>
      </c>
      <c r="J2286" s="27" t="str">
        <f>VLOOKUP(A2286,'Medical Examination'!A2285:M4620,12,0)</f>
        <v>Obesity</v>
      </c>
      <c r="K2286" s="27" t="str">
        <f>VLOOKUP(A2286,'Medical Examination'!A2285:M4620,13,0)</f>
        <v>Prediabetes</v>
      </c>
      <c r="L2286" s="27" t="str">
        <f>VLOOKUP(A2286,'Hospitalisation Details'!$A$1:$R$2344,17,0)</f>
        <v>10-Jun-2004</v>
      </c>
      <c r="M2286" s="28">
        <f>VLOOKUP(A2286,'Hospitalisation Details'!$A$1:$R$2344,6,0)</f>
        <v>1146.8</v>
      </c>
      <c r="N2286" s="27" t="str">
        <f>VLOOKUP(A2286,'Hospitalisation Details'!$A$1:$R$2344,14,0)</f>
        <v>tier - 2</v>
      </c>
      <c r="O2286" s="27" t="str">
        <f>VLOOKUP(A2286,'Hospitalisation Details'!$A$1:$R$2344,15,0)</f>
        <v>tier - 2</v>
      </c>
      <c r="P2286" s="27" t="str">
        <f>VLOOKUP(A2286,'Hospitalisation Details'!$A$1:$R$2344,16,0)</f>
        <v>R1013</v>
      </c>
      <c r="Q2286" s="38">
        <f>VLOOKUP(A2286,'Hospitalisation Details'!$A$1:$R$2344,18,0)</f>
        <v>18.992470910335388</v>
      </c>
    </row>
    <row r="2287" spans="1:17" x14ac:dyDescent="0.25">
      <c r="A2287" s="27" t="s">
        <v>4572</v>
      </c>
      <c r="B2287" s="27" t="str">
        <f>VLOOKUP(A2287,'Customer Name'!A2286:E4621,4,0)</f>
        <v>Hope</v>
      </c>
      <c r="C2287" s="27">
        <f>VLOOKUP(A2287,Table7[#All],2,0)</f>
        <v>16.55</v>
      </c>
      <c r="D2287" s="27">
        <f>VLOOKUP(A2287,Table7[#All],3,0)</f>
        <v>7.73</v>
      </c>
      <c r="E2287" s="27" t="str">
        <f>VLOOKUP(A2287,Table7[#All],4,0)</f>
        <v>No</v>
      </c>
      <c r="F2287" s="27" t="str">
        <f>VLOOKUP(A2287,Table7[#All],5,0)</f>
        <v>No</v>
      </c>
      <c r="G2287" s="27" t="str">
        <f>VLOOKUP(A2287,Table7[#All],6,0)</f>
        <v>No</v>
      </c>
      <c r="H2287" s="27">
        <f>VLOOKUP(A2287,'Medical Examination'!A2286:M4621,11,0)</f>
        <v>0</v>
      </c>
      <c r="I2287" s="27" t="str">
        <f>VLOOKUP(A2287,'Medical Examination'!A2286:M4621,10,0)</f>
        <v>No</v>
      </c>
      <c r="J2287" s="27" t="str">
        <f>VLOOKUP(A2287,'Medical Examination'!A2286:M4621,12,0)</f>
        <v>Underweight</v>
      </c>
      <c r="K2287" s="27" t="str">
        <f>VLOOKUP(A2287,'Medical Examination'!A2286:M4621,13,0)</f>
        <v>Diabetes</v>
      </c>
      <c r="L2287" s="27" t="str">
        <f>VLOOKUP(A2287,'Hospitalisation Details'!$A$1:$R$2344,17,0)</f>
        <v>1-Oct-2002</v>
      </c>
      <c r="M2287" s="28">
        <f>VLOOKUP(A2287,'Hospitalisation Details'!$A$1:$R$2344,6,0)</f>
        <v>1142</v>
      </c>
      <c r="N2287" s="27" t="str">
        <f>VLOOKUP(A2287,'Hospitalisation Details'!$A$1:$R$2344,14,0)</f>
        <v>tier - 3</v>
      </c>
      <c r="O2287" s="27" t="str">
        <f>VLOOKUP(A2287,'Hospitalisation Details'!$A$1:$R$2344,15,0)</f>
        <v>tier - 2</v>
      </c>
      <c r="P2287" s="27" t="str">
        <f>VLOOKUP(A2287,'Hospitalisation Details'!$A$1:$R$2344,16,0)</f>
        <v>R1011</v>
      </c>
      <c r="Q2287" s="38">
        <f>VLOOKUP(A2287,'Hospitalisation Details'!$A$1:$R$2344,18,0)</f>
        <v>20.685749844430614</v>
      </c>
    </row>
    <row r="2288" spans="1:17" x14ac:dyDescent="0.25">
      <c r="A2288" s="27" t="s">
        <v>4574</v>
      </c>
      <c r="B2288" s="27" t="str">
        <f>VLOOKUP(A2288,'Customer Name'!A2287:E4622,4,0)</f>
        <v>Mark P.</v>
      </c>
      <c r="C2288" s="27">
        <f>VLOOKUP(A2288,Table7[#All],2,0)</f>
        <v>37.29</v>
      </c>
      <c r="D2288" s="27">
        <f>VLOOKUP(A2288,Table7[#All],3,0)</f>
        <v>5.03</v>
      </c>
      <c r="E2288" s="27" t="str">
        <f>VLOOKUP(A2288,Table7[#All],4,0)</f>
        <v>No</v>
      </c>
      <c r="F2288" s="27" t="str">
        <f>VLOOKUP(A2288,Table7[#All],5,0)</f>
        <v>yes</v>
      </c>
      <c r="G2288" s="27" t="str">
        <f>VLOOKUP(A2288,Table7[#All],6,0)</f>
        <v>No</v>
      </c>
      <c r="H2288" s="27">
        <f>VLOOKUP(A2288,'Medical Examination'!A2287:M4622,11,0)</f>
        <v>1</v>
      </c>
      <c r="I2288" s="27" t="str">
        <f>VLOOKUP(A2288,'Medical Examination'!A2287:M4622,10,0)</f>
        <v>No</v>
      </c>
      <c r="J2288" s="27" t="str">
        <f>VLOOKUP(A2288,'Medical Examination'!A2287:M4622,12,0)</f>
        <v>Obesity</v>
      </c>
      <c r="K2288" s="27" t="str">
        <f>VLOOKUP(A2288,'Medical Examination'!A2287:M4622,13,0)</f>
        <v>Normal</v>
      </c>
      <c r="L2288" s="27" t="str">
        <f>VLOOKUP(A2288,'Hospitalisation Details'!$A$1:$R$2344,17,0)</f>
        <v>12-Sep-2004</v>
      </c>
      <c r="M2288" s="28">
        <f>VLOOKUP(A2288,'Hospitalisation Details'!$A$1:$R$2344,6,0)</f>
        <v>1141.45</v>
      </c>
      <c r="N2288" s="27" t="str">
        <f>VLOOKUP(A2288,'Hospitalisation Details'!$A$1:$R$2344,14,0)</f>
        <v>tier - 3</v>
      </c>
      <c r="O2288" s="27" t="str">
        <f>VLOOKUP(A2288,'Hospitalisation Details'!$A$1:$R$2344,15,0)</f>
        <v>tier - 3</v>
      </c>
      <c r="P2288" s="27" t="str">
        <f>VLOOKUP(A2288,'Hospitalisation Details'!$A$1:$R$2344,16,0)</f>
        <v>R1013</v>
      </c>
      <c r="Q2288" s="38">
        <f>VLOOKUP(A2288,'Hospitalisation Details'!$A$1:$R$2344,18,0)</f>
        <v>18.735112936344969</v>
      </c>
    </row>
    <row r="2289" spans="1:17" x14ac:dyDescent="0.25">
      <c r="A2289" s="27" t="s">
        <v>4576</v>
      </c>
      <c r="B2289" s="27" t="str">
        <f>VLOOKUP(A2289,'Customer Name'!A2288:E4623,4,0)</f>
        <v>Desiree</v>
      </c>
      <c r="C2289" s="27">
        <f>VLOOKUP(A2289,Table7[#All],2,0)</f>
        <v>16.739999999999998</v>
      </c>
      <c r="D2289" s="27">
        <f>VLOOKUP(A2289,Table7[#All],3,0)</f>
        <v>4.08</v>
      </c>
      <c r="E2289" s="27" t="str">
        <f>VLOOKUP(A2289,Table7[#All],4,0)</f>
        <v>yes</v>
      </c>
      <c r="F2289" s="27" t="str">
        <f>VLOOKUP(A2289,Table7[#All],5,0)</f>
        <v>No</v>
      </c>
      <c r="G2289" s="27" t="str">
        <f>VLOOKUP(A2289,Table7[#All],6,0)</f>
        <v>No</v>
      </c>
      <c r="H2289" s="27">
        <f>VLOOKUP(A2289,'Medical Examination'!A2288:M4623,11,0)</f>
        <v>0</v>
      </c>
      <c r="I2289" s="27" t="str">
        <f>VLOOKUP(A2289,'Medical Examination'!A2288:M4623,10,0)</f>
        <v>No</v>
      </c>
      <c r="J2289" s="27" t="str">
        <f>VLOOKUP(A2289,'Medical Examination'!A2288:M4623,12,0)</f>
        <v>Underweight</v>
      </c>
      <c r="K2289" s="27" t="str">
        <f>VLOOKUP(A2289,'Medical Examination'!A2288:M4623,13,0)</f>
        <v>Normal</v>
      </c>
      <c r="L2289" s="27" t="str">
        <f>VLOOKUP(A2289,'Hospitalisation Details'!$A$1:$R$2344,17,0)</f>
        <v>25-Oct-2001</v>
      </c>
      <c r="M2289" s="28">
        <f>VLOOKUP(A2289,'Hospitalisation Details'!$A$1:$R$2344,6,0)</f>
        <v>1141</v>
      </c>
      <c r="N2289" s="27" t="str">
        <f>VLOOKUP(A2289,'Hospitalisation Details'!$A$1:$R$2344,14,0)</f>
        <v>tier - 3</v>
      </c>
      <c r="O2289" s="27" t="str">
        <f>VLOOKUP(A2289,'Hospitalisation Details'!$A$1:$R$2344,15,0)</f>
        <v>tier - 1</v>
      </c>
      <c r="P2289" s="27" t="str">
        <f>VLOOKUP(A2289,'Hospitalisation Details'!$A$1:$R$2344,16,0)</f>
        <v>R1013</v>
      </c>
      <c r="Q2289" s="38">
        <f>VLOOKUP(A2289,'Hospitalisation Details'!$A$1:$R$2344,18,0)</f>
        <v>21.62</v>
      </c>
    </row>
    <row r="2290" spans="1:17" x14ac:dyDescent="0.25">
      <c r="A2290" s="27" t="s">
        <v>4578</v>
      </c>
      <c r="B2290" s="27" t="str">
        <f>VLOOKUP(A2290,'Customer Name'!A2289:E4624,4,0)</f>
        <v>Mario Jr.</v>
      </c>
      <c r="C2290" s="27">
        <f>VLOOKUP(A2290,Table7[#All],2,0)</f>
        <v>34.43</v>
      </c>
      <c r="D2290" s="27">
        <f>VLOOKUP(A2290,Table7[#All],3,0)</f>
        <v>4.2699999999999996</v>
      </c>
      <c r="E2290" s="27" t="str">
        <f>VLOOKUP(A2290,Table7[#All],4,0)</f>
        <v>No</v>
      </c>
      <c r="F2290" s="27" t="str">
        <f>VLOOKUP(A2290,Table7[#All],5,0)</f>
        <v>yes</v>
      </c>
      <c r="G2290" s="27" t="str">
        <f>VLOOKUP(A2290,Table7[#All],6,0)</f>
        <v>No</v>
      </c>
      <c r="H2290" s="27">
        <f>VLOOKUP(A2290,'Medical Examination'!A2289:M4624,11,0)</f>
        <v>1</v>
      </c>
      <c r="I2290" s="27" t="str">
        <f>VLOOKUP(A2290,'Medical Examination'!A2289:M4624,10,0)</f>
        <v>No</v>
      </c>
      <c r="J2290" s="27" t="str">
        <f>VLOOKUP(A2290,'Medical Examination'!A2289:M4624,12,0)</f>
        <v>Obesity</v>
      </c>
      <c r="K2290" s="27" t="str">
        <f>VLOOKUP(A2290,'Medical Examination'!A2289:M4624,13,0)</f>
        <v>Normal</v>
      </c>
      <c r="L2290" s="27" t="str">
        <f>VLOOKUP(A2290,'Hospitalisation Details'!$A$1:$R$2344,17,0)</f>
        <v>27-Nov-2004</v>
      </c>
      <c r="M2290" s="28">
        <f>VLOOKUP(A2290,'Hospitalisation Details'!$A$1:$R$2344,6,0)</f>
        <v>1137.47</v>
      </c>
      <c r="N2290" s="27" t="str">
        <f>VLOOKUP(A2290,'Hospitalisation Details'!$A$1:$R$2344,14,0)</f>
        <v>tier - 3</v>
      </c>
      <c r="O2290" s="27" t="str">
        <f>VLOOKUP(A2290,'Hospitalisation Details'!$A$1:$R$2344,15,0)</f>
        <v>tier - 2</v>
      </c>
      <c r="P2290" s="27" t="str">
        <f>VLOOKUP(A2290,'Hospitalisation Details'!$A$1:$R$2344,16,0)</f>
        <v>R1013</v>
      </c>
      <c r="Q2290" s="38">
        <f>VLOOKUP(A2290,'Hospitalisation Details'!$A$1:$R$2344,18,0)</f>
        <v>18.527036276522928</v>
      </c>
    </row>
    <row r="2291" spans="1:17" x14ac:dyDescent="0.25">
      <c r="A2291" s="27" t="s">
        <v>4580</v>
      </c>
      <c r="B2291" s="27" t="str">
        <f>VLOOKUP(A2291,'Customer Name'!A2290:E4625,4,0)</f>
        <v>Lusapho</v>
      </c>
      <c r="C2291" s="27">
        <f>VLOOKUP(A2291,Table7[#All],2,0)</f>
        <v>34.1</v>
      </c>
      <c r="D2291" s="27">
        <f>VLOOKUP(A2291,Table7[#All],3,0)</f>
        <v>4.07</v>
      </c>
      <c r="E2291" s="27" t="str">
        <f>VLOOKUP(A2291,Table7[#All],4,0)</f>
        <v>No</v>
      </c>
      <c r="F2291" s="27" t="str">
        <f>VLOOKUP(A2291,Table7[#All],5,0)</f>
        <v>yes</v>
      </c>
      <c r="G2291" s="27" t="str">
        <f>VLOOKUP(A2291,Table7[#All],6,0)</f>
        <v>No</v>
      </c>
      <c r="H2291" s="27">
        <f>VLOOKUP(A2291,'Medical Examination'!A2290:M4625,11,0)</f>
        <v>1</v>
      </c>
      <c r="I2291" s="27" t="str">
        <f>VLOOKUP(A2291,'Medical Examination'!A2290:M4625,10,0)</f>
        <v>No</v>
      </c>
      <c r="J2291" s="27" t="str">
        <f>VLOOKUP(A2291,'Medical Examination'!A2290:M4625,12,0)</f>
        <v>Obesity</v>
      </c>
      <c r="K2291" s="27" t="str">
        <f>VLOOKUP(A2291,'Medical Examination'!A2290:M4625,13,0)</f>
        <v>Normal</v>
      </c>
      <c r="L2291" s="27" t="str">
        <f>VLOOKUP(A2291,'Hospitalisation Details'!$A$1:$R$2344,17,0)</f>
        <v>15-Oct-2004</v>
      </c>
      <c r="M2291" s="28">
        <f>VLOOKUP(A2291,'Hospitalisation Details'!$A$1:$R$2344,6,0)</f>
        <v>1137.01</v>
      </c>
      <c r="N2291" s="27" t="str">
        <f>VLOOKUP(A2291,'Hospitalisation Details'!$A$1:$R$2344,14,0)</f>
        <v>tier - 3</v>
      </c>
      <c r="O2291" s="27" t="str">
        <f>VLOOKUP(A2291,'Hospitalisation Details'!$A$1:$R$2344,15,0)</f>
        <v>tier - 1</v>
      </c>
      <c r="P2291" s="27" t="str">
        <f>VLOOKUP(A2291,'Hospitalisation Details'!$A$1:$R$2344,16,0)</f>
        <v>R1013</v>
      </c>
      <c r="Q2291" s="38">
        <f>VLOOKUP(A2291,'Hospitalisation Details'!$A$1:$R$2344,18,0)</f>
        <v>18.644763860369611</v>
      </c>
    </row>
    <row r="2292" spans="1:17" x14ac:dyDescent="0.25">
      <c r="A2292" s="27" t="s">
        <v>4582</v>
      </c>
      <c r="B2292" s="27" t="str">
        <f>VLOOKUP(A2292,'Customer Name'!A2291:E4626,4,0)</f>
        <v>Erin C.</v>
      </c>
      <c r="C2292" s="27">
        <f>VLOOKUP(A2292,Table7[#All],2,0)</f>
        <v>19.3</v>
      </c>
      <c r="D2292" s="27">
        <f>VLOOKUP(A2292,Table7[#All],3,0)</f>
        <v>10.36</v>
      </c>
      <c r="E2292" s="27" t="str">
        <f>VLOOKUP(A2292,Table7[#All],4,0)</f>
        <v>No</v>
      </c>
      <c r="F2292" s="27" t="str">
        <f>VLOOKUP(A2292,Table7[#All],5,0)</f>
        <v>No</v>
      </c>
      <c r="G2292" s="27" t="str">
        <f>VLOOKUP(A2292,Table7[#All],6,0)</f>
        <v>No</v>
      </c>
      <c r="H2292" s="27">
        <f>VLOOKUP(A2292,'Medical Examination'!A2291:M4626,11,0)</f>
        <v>0</v>
      </c>
      <c r="I2292" s="27" t="str">
        <f>VLOOKUP(A2292,'Medical Examination'!A2291:M4626,10,0)</f>
        <v>No</v>
      </c>
      <c r="J2292" s="27" t="str">
        <f>VLOOKUP(A2292,'Medical Examination'!A2291:M4626,12,0)</f>
        <v>Normal Weight</v>
      </c>
      <c r="K2292" s="27" t="str">
        <f>VLOOKUP(A2292,'Medical Examination'!A2291:M4626,13,0)</f>
        <v>Diabetes</v>
      </c>
      <c r="L2292" s="27" t="str">
        <f>VLOOKUP(A2292,'Hospitalisation Details'!$A$1:$R$2344,17,0)</f>
        <v>11-Aug-2002</v>
      </c>
      <c r="M2292" s="28">
        <f>VLOOKUP(A2292,'Hospitalisation Details'!$A$1:$R$2344,6,0)</f>
        <v>1137</v>
      </c>
      <c r="N2292" s="27" t="str">
        <f>VLOOKUP(A2292,'Hospitalisation Details'!$A$1:$R$2344,14,0)</f>
        <v>tier - 3</v>
      </c>
      <c r="O2292" s="27" t="str">
        <f>VLOOKUP(A2292,'Hospitalisation Details'!$A$1:$R$2344,15,0)</f>
        <v>tier - 1</v>
      </c>
      <c r="P2292" s="27" t="str">
        <f>VLOOKUP(A2292,'Hospitalisation Details'!$A$1:$R$2344,16,0)</f>
        <v>R1013</v>
      </c>
      <c r="Q2292" s="38">
        <f>VLOOKUP(A2292,'Hospitalisation Details'!$A$1:$R$2344,18,0)</f>
        <v>20.825388923459862</v>
      </c>
    </row>
    <row r="2293" spans="1:17" x14ac:dyDescent="0.25">
      <c r="A2293" s="27" t="s">
        <v>4584</v>
      </c>
      <c r="B2293" s="27" t="str">
        <f>VLOOKUP(A2293,'Customer Name'!A2292:E4627,4,0)</f>
        <v>Alan F</v>
      </c>
      <c r="C2293" s="27">
        <f>VLOOKUP(A2293,Table7[#All],2,0)</f>
        <v>33.659999999999997</v>
      </c>
      <c r="D2293" s="27">
        <f>VLOOKUP(A2293,Table7[#All],3,0)</f>
        <v>5.71</v>
      </c>
      <c r="E2293" s="27" t="str">
        <f>VLOOKUP(A2293,Table7[#All],4,0)</f>
        <v>No</v>
      </c>
      <c r="F2293" s="27" t="str">
        <f>VLOOKUP(A2293,Table7[#All],5,0)</f>
        <v>yes</v>
      </c>
      <c r="G2293" s="27" t="str">
        <f>VLOOKUP(A2293,Table7[#All],6,0)</f>
        <v>No</v>
      </c>
      <c r="H2293" s="27">
        <f>VLOOKUP(A2293,'Medical Examination'!A2292:M4627,11,0)</f>
        <v>1</v>
      </c>
      <c r="I2293" s="27" t="str">
        <f>VLOOKUP(A2293,'Medical Examination'!A2292:M4627,10,0)</f>
        <v>No</v>
      </c>
      <c r="J2293" s="27" t="str">
        <f>VLOOKUP(A2293,'Medical Examination'!A2292:M4627,12,0)</f>
        <v>Obesity</v>
      </c>
      <c r="K2293" s="27" t="str">
        <f>VLOOKUP(A2293,'Medical Examination'!A2292:M4627,13,0)</f>
        <v>Prediabetes</v>
      </c>
      <c r="L2293" s="27" t="str">
        <f>VLOOKUP(A2293,'Hospitalisation Details'!$A$1:$R$2344,17,0)</f>
        <v>28-Nov-2004</v>
      </c>
      <c r="M2293" s="28">
        <f>VLOOKUP(A2293,'Hospitalisation Details'!$A$1:$R$2344,6,0)</f>
        <v>1136.4000000000001</v>
      </c>
      <c r="N2293" s="27" t="str">
        <f>VLOOKUP(A2293,'Hospitalisation Details'!$A$1:$R$2344,14,0)</f>
        <v>tier - 3</v>
      </c>
      <c r="O2293" s="27" t="str">
        <f>VLOOKUP(A2293,'Hospitalisation Details'!$A$1:$R$2344,15,0)</f>
        <v>tier - 3</v>
      </c>
      <c r="P2293" s="27" t="str">
        <f>VLOOKUP(A2293,'Hospitalisation Details'!$A$1:$R$2344,16,0)</f>
        <v>R1013</v>
      </c>
      <c r="Q2293" s="38">
        <f>VLOOKUP(A2293,'Hospitalisation Details'!$A$1:$R$2344,18,0)</f>
        <v>18.524298425735797</v>
      </c>
    </row>
    <row r="2294" spans="1:17" x14ac:dyDescent="0.25">
      <c r="A2294" s="27" t="s">
        <v>4586</v>
      </c>
      <c r="B2294" s="27" t="str">
        <f>VLOOKUP(A2294,'Customer Name'!A2293:E4628,4,0)</f>
        <v>Ryan</v>
      </c>
      <c r="C2294" s="27">
        <f>VLOOKUP(A2294,Table7[#All],2,0)</f>
        <v>33.33</v>
      </c>
      <c r="D2294" s="27">
        <f>VLOOKUP(A2294,Table7[#All],3,0)</f>
        <v>6.08</v>
      </c>
      <c r="E2294" s="27" t="str">
        <f>VLOOKUP(A2294,Table7[#All],4,0)</f>
        <v>No</v>
      </c>
      <c r="F2294" s="27" t="str">
        <f>VLOOKUP(A2294,Table7[#All],5,0)</f>
        <v>yes</v>
      </c>
      <c r="G2294" s="27" t="str">
        <f>VLOOKUP(A2294,Table7[#All],6,0)</f>
        <v>No</v>
      </c>
      <c r="H2294" s="27">
        <f>VLOOKUP(A2294,'Medical Examination'!A2293:M4628,11,0)</f>
        <v>1</v>
      </c>
      <c r="I2294" s="27" t="str">
        <f>VLOOKUP(A2294,'Medical Examination'!A2293:M4628,10,0)</f>
        <v>No</v>
      </c>
      <c r="J2294" s="27" t="str">
        <f>VLOOKUP(A2294,'Medical Examination'!A2293:M4628,12,0)</f>
        <v>Obesity</v>
      </c>
      <c r="K2294" s="27" t="str">
        <f>VLOOKUP(A2294,'Medical Examination'!A2293:M4628,13,0)</f>
        <v>Prediabetes</v>
      </c>
      <c r="L2294" s="27" t="str">
        <f>VLOOKUP(A2294,'Hospitalisation Details'!$A$1:$R$2344,17,0)</f>
        <v>11-Jun-2004</v>
      </c>
      <c r="M2294" s="28">
        <f>VLOOKUP(A2294,'Hospitalisation Details'!$A$1:$R$2344,6,0)</f>
        <v>1135.94</v>
      </c>
      <c r="N2294" s="27" t="str">
        <f>VLOOKUP(A2294,'Hospitalisation Details'!$A$1:$R$2344,14,0)</f>
        <v>tier - 3</v>
      </c>
      <c r="O2294" s="27" t="str">
        <f>VLOOKUP(A2294,'Hospitalisation Details'!$A$1:$R$2344,15,0)</f>
        <v>tier - 3</v>
      </c>
      <c r="P2294" s="27" t="str">
        <f>VLOOKUP(A2294,'Hospitalisation Details'!$A$1:$R$2344,16,0)</f>
        <v>R1013</v>
      </c>
      <c r="Q2294" s="38">
        <f>VLOOKUP(A2294,'Hospitalisation Details'!$A$1:$R$2344,18,0)</f>
        <v>18.989733059548254</v>
      </c>
    </row>
    <row r="2295" spans="1:17" x14ac:dyDescent="0.25">
      <c r="A2295" s="27" t="s">
        <v>4588</v>
      </c>
      <c r="B2295" s="27" t="str">
        <f>VLOOKUP(A2295,'Customer Name'!A2294:E4629,4,0)</f>
        <v>Hope</v>
      </c>
      <c r="C2295" s="27">
        <f>VLOOKUP(A2295,Table7[#All],2,0)</f>
        <v>21.84</v>
      </c>
      <c r="D2295" s="27">
        <f>VLOOKUP(A2295,Table7[#All],3,0)</f>
        <v>5.71</v>
      </c>
      <c r="E2295" s="27" t="str">
        <f>VLOOKUP(A2295,Table7[#All],4,0)</f>
        <v>No</v>
      </c>
      <c r="F2295" s="27" t="str">
        <f>VLOOKUP(A2295,Table7[#All],5,0)</f>
        <v>yes</v>
      </c>
      <c r="G2295" s="27" t="str">
        <f>VLOOKUP(A2295,Table7[#All],6,0)</f>
        <v>No</v>
      </c>
      <c r="H2295" s="27">
        <f>VLOOKUP(A2295,'Medical Examination'!A2294:M4629,11,0)</f>
        <v>1</v>
      </c>
      <c r="I2295" s="27" t="str">
        <f>VLOOKUP(A2295,'Medical Examination'!A2294:M4629,10,0)</f>
        <v>No</v>
      </c>
      <c r="J2295" s="27" t="str">
        <f>VLOOKUP(A2295,'Medical Examination'!A2294:M4629,12,0)</f>
        <v>Normal Weight</v>
      </c>
      <c r="K2295" s="27" t="str">
        <f>VLOOKUP(A2295,'Medical Examination'!A2294:M4629,13,0)</f>
        <v>Prediabetes</v>
      </c>
      <c r="L2295" s="27" t="str">
        <f>VLOOKUP(A2295,'Hospitalisation Details'!$A$1:$R$2344,17,0)</f>
        <v>6-Oct-2004</v>
      </c>
      <c r="M2295" s="28">
        <f>VLOOKUP(A2295,'Hospitalisation Details'!$A$1:$R$2344,6,0)</f>
        <v>1135</v>
      </c>
      <c r="N2295" s="27" t="str">
        <f>VLOOKUP(A2295,'Hospitalisation Details'!$A$1:$R$2344,14,0)</f>
        <v>tier - 3</v>
      </c>
      <c r="O2295" s="27" t="str">
        <f>VLOOKUP(A2295,'Hospitalisation Details'!$A$1:$R$2344,15,0)</f>
        <v>tier - 3</v>
      </c>
      <c r="P2295" s="27" t="str">
        <f>VLOOKUP(A2295,'Hospitalisation Details'!$A$1:$R$2344,16,0)</f>
        <v>R1013</v>
      </c>
      <c r="Q2295" s="38">
        <f>VLOOKUP(A2295,'Hospitalisation Details'!$A$1:$R$2344,18,0)</f>
        <v>18.669404517453799</v>
      </c>
    </row>
    <row r="2296" spans="1:17" x14ac:dyDescent="0.25">
      <c r="A2296" s="27" t="s">
        <v>4590</v>
      </c>
      <c r="B2296" s="27" t="str">
        <f>VLOOKUP(A2296,'Customer Name'!A2295:E4630,4,0)</f>
        <v>Josh</v>
      </c>
      <c r="C2296" s="27">
        <f>VLOOKUP(A2296,Table7[#All],2,0)</f>
        <v>16.87</v>
      </c>
      <c r="D2296" s="27">
        <f>VLOOKUP(A2296,Table7[#All],3,0)</f>
        <v>9.1300000000000008</v>
      </c>
      <c r="E2296" s="27" t="str">
        <f>VLOOKUP(A2296,Table7[#All],4,0)</f>
        <v>No</v>
      </c>
      <c r="F2296" s="27" t="str">
        <f>VLOOKUP(A2296,Table7[#All],5,0)</f>
        <v>No</v>
      </c>
      <c r="G2296" s="27" t="str">
        <f>VLOOKUP(A2296,Table7[#All],6,0)</f>
        <v>No</v>
      </c>
      <c r="H2296" s="27">
        <f>VLOOKUP(A2296,'Medical Examination'!A2295:M4630,11,0)</f>
        <v>0</v>
      </c>
      <c r="I2296" s="27" t="str">
        <f>VLOOKUP(A2296,'Medical Examination'!A2295:M4630,10,0)</f>
        <v>No</v>
      </c>
      <c r="J2296" s="27" t="str">
        <f>VLOOKUP(A2296,'Medical Examination'!A2295:M4630,12,0)</f>
        <v>Underweight</v>
      </c>
      <c r="K2296" s="27" t="str">
        <f>VLOOKUP(A2296,'Medical Examination'!A2295:M4630,13,0)</f>
        <v>Diabetes</v>
      </c>
      <c r="L2296" s="27" t="str">
        <f>VLOOKUP(A2296,'Hospitalisation Details'!$A$1:$R$2344,17,0)</f>
        <v>19-Jul-2002</v>
      </c>
      <c r="M2296" s="28">
        <f>VLOOKUP(A2296,'Hospitalisation Details'!$A$1:$R$2344,6,0)</f>
        <v>1132</v>
      </c>
      <c r="N2296" s="27" t="str">
        <f>VLOOKUP(A2296,'Hospitalisation Details'!$A$1:$R$2344,14,0)</f>
        <v>tier - 3</v>
      </c>
      <c r="O2296" s="27" t="str">
        <f>VLOOKUP(A2296,'Hospitalisation Details'!$A$1:$R$2344,15,0)</f>
        <v>tier - 1</v>
      </c>
      <c r="P2296" s="27" t="str">
        <f>VLOOKUP(A2296,'Hospitalisation Details'!$A$1:$R$2344,16,0)</f>
        <v>R1013</v>
      </c>
      <c r="Q2296" s="38">
        <f>VLOOKUP(A2296,'Hospitalisation Details'!$A$1:$R$2344,18,0)</f>
        <v>20.888363410080895</v>
      </c>
    </row>
    <row r="2297" spans="1:17" x14ac:dyDescent="0.25">
      <c r="A2297" s="27" t="s">
        <v>4592</v>
      </c>
      <c r="B2297" s="27" t="str">
        <f>VLOOKUP(A2297,'Customer Name'!A2296:E4631,4,0)</f>
        <v>Jacob J</v>
      </c>
      <c r="C2297" s="27">
        <f>VLOOKUP(A2297,Table7[#All],2,0)</f>
        <v>30.14</v>
      </c>
      <c r="D2297" s="27">
        <f>VLOOKUP(A2297,Table7[#All],3,0)</f>
        <v>5.49</v>
      </c>
      <c r="E2297" s="27" t="str">
        <f>VLOOKUP(A2297,Table7[#All],4,0)</f>
        <v>No</v>
      </c>
      <c r="F2297" s="27" t="str">
        <f>VLOOKUP(A2297,Table7[#All],5,0)</f>
        <v>yes</v>
      </c>
      <c r="G2297" s="27" t="str">
        <f>VLOOKUP(A2297,Table7[#All],6,0)</f>
        <v>No</v>
      </c>
      <c r="H2297" s="27">
        <f>VLOOKUP(A2297,'Medical Examination'!A2296:M4631,11,0)</f>
        <v>1</v>
      </c>
      <c r="I2297" s="27" t="str">
        <f>VLOOKUP(A2297,'Medical Examination'!A2296:M4631,10,0)</f>
        <v>No</v>
      </c>
      <c r="J2297" s="27" t="str">
        <f>VLOOKUP(A2297,'Medical Examination'!A2296:M4631,12,0)</f>
        <v>Obesity</v>
      </c>
      <c r="K2297" s="27" t="str">
        <f>VLOOKUP(A2297,'Medical Examination'!A2296:M4631,13,0)</f>
        <v>Normal</v>
      </c>
      <c r="L2297" s="27" t="str">
        <f>VLOOKUP(A2297,'Hospitalisation Details'!$A$1:$R$2344,17,0)</f>
        <v>14-Jun-2004</v>
      </c>
      <c r="M2297" s="28">
        <f>VLOOKUP(A2297,'Hospitalisation Details'!$A$1:$R$2344,6,0)</f>
        <v>1131.51</v>
      </c>
      <c r="N2297" s="27" t="str">
        <f>VLOOKUP(A2297,'Hospitalisation Details'!$A$1:$R$2344,14,0)</f>
        <v>tier - 3</v>
      </c>
      <c r="O2297" s="27" t="str">
        <f>VLOOKUP(A2297,'Hospitalisation Details'!$A$1:$R$2344,15,0)</f>
        <v>tier - 1</v>
      </c>
      <c r="P2297" s="27" t="str">
        <f>VLOOKUP(A2297,'Hospitalisation Details'!$A$1:$R$2344,16,0)</f>
        <v>R1013</v>
      </c>
      <c r="Q2297" s="38">
        <f>VLOOKUP(A2297,'Hospitalisation Details'!$A$1:$R$2344,18,0)</f>
        <v>18.981519507186857</v>
      </c>
    </row>
    <row r="2298" spans="1:17" x14ac:dyDescent="0.25">
      <c r="A2298" s="27" t="s">
        <v>4594</v>
      </c>
      <c r="B2298" s="27" t="str">
        <f>VLOOKUP(A2298,'Customer Name'!A2297:E4632,4,0)</f>
        <v>Jose Tomas</v>
      </c>
      <c r="C2298" s="27">
        <f>VLOOKUP(A2298,Table7[#All],2,0)</f>
        <v>23.21</v>
      </c>
      <c r="D2298" s="27">
        <f>VLOOKUP(A2298,Table7[#All],3,0)</f>
        <v>4.37</v>
      </c>
      <c r="E2298" s="27" t="str">
        <f>VLOOKUP(A2298,Table7[#All],4,0)</f>
        <v>No</v>
      </c>
      <c r="F2298" s="27" t="str">
        <f>VLOOKUP(A2298,Table7[#All],5,0)</f>
        <v>yes</v>
      </c>
      <c r="G2298" s="27" t="str">
        <f>VLOOKUP(A2298,Table7[#All],6,0)</f>
        <v>No</v>
      </c>
      <c r="H2298" s="27">
        <f>VLOOKUP(A2298,'Medical Examination'!A2297:M4632,11,0)</f>
        <v>1</v>
      </c>
      <c r="I2298" s="27" t="str">
        <f>VLOOKUP(A2298,'Medical Examination'!A2297:M4632,10,0)</f>
        <v>No</v>
      </c>
      <c r="J2298" s="27" t="str">
        <f>VLOOKUP(A2298,'Medical Examination'!A2297:M4632,12,0)</f>
        <v>Normal Weight</v>
      </c>
      <c r="K2298" s="27" t="str">
        <f>VLOOKUP(A2298,'Medical Examination'!A2297:M4632,13,0)</f>
        <v>Normal</v>
      </c>
      <c r="L2298" s="27" t="str">
        <f>VLOOKUP(A2298,'Hospitalisation Details'!$A$1:$R$2344,17,0)</f>
        <v>12-Nov-2004</v>
      </c>
      <c r="M2298" s="28">
        <f>VLOOKUP(A2298,'Hospitalisation Details'!$A$1:$R$2344,6,0)</f>
        <v>1121.8699999999999</v>
      </c>
      <c r="N2298" s="27" t="str">
        <f>VLOOKUP(A2298,'Hospitalisation Details'!$A$1:$R$2344,14,0)</f>
        <v>tier - 3</v>
      </c>
      <c r="O2298" s="27" t="str">
        <f>VLOOKUP(A2298,'Hospitalisation Details'!$A$1:$R$2344,15,0)</f>
        <v>tier - 1</v>
      </c>
      <c r="P2298" s="27" t="str">
        <f>VLOOKUP(A2298,'Hospitalisation Details'!$A$1:$R$2344,16,0)</f>
        <v>R1013</v>
      </c>
      <c r="Q2298" s="38">
        <f>VLOOKUP(A2298,'Hospitalisation Details'!$A$1:$R$2344,18,0)</f>
        <v>18.56810403832991</v>
      </c>
    </row>
    <row r="2299" spans="1:17" x14ac:dyDescent="0.25">
      <c r="A2299" s="27" t="s">
        <v>4596</v>
      </c>
      <c r="B2299" s="27" t="str">
        <f>VLOOKUP(A2299,'Customer Name'!A2298:E4633,4,0)</f>
        <v>Mary Evan</v>
      </c>
      <c r="C2299" s="27">
        <f>VLOOKUP(A2299,Table7[#All],2,0)</f>
        <v>17.170000000000002</v>
      </c>
      <c r="D2299" s="27">
        <f>VLOOKUP(A2299,Table7[#All],3,0)</f>
        <v>8.4600000000000009</v>
      </c>
      <c r="E2299" s="27" t="str">
        <f>VLOOKUP(A2299,Table7[#All],4,0)</f>
        <v>No</v>
      </c>
      <c r="F2299" s="27" t="str">
        <f>VLOOKUP(A2299,Table7[#All],5,0)</f>
        <v>No</v>
      </c>
      <c r="G2299" s="27" t="str">
        <f>VLOOKUP(A2299,Table7[#All],6,0)</f>
        <v>No</v>
      </c>
      <c r="H2299" s="27">
        <f>VLOOKUP(A2299,'Medical Examination'!A2298:M4633,11,0)</f>
        <v>0</v>
      </c>
      <c r="I2299" s="27" t="str">
        <f>VLOOKUP(A2299,'Medical Examination'!A2298:M4633,10,0)</f>
        <v>No</v>
      </c>
      <c r="J2299" s="27" t="str">
        <f>VLOOKUP(A2299,'Medical Examination'!A2298:M4633,12,0)</f>
        <v>Underweight</v>
      </c>
      <c r="K2299" s="27" t="str">
        <f>VLOOKUP(A2299,'Medical Examination'!A2298:M4633,13,0)</f>
        <v>Diabetes</v>
      </c>
      <c r="L2299" s="27" t="str">
        <f>VLOOKUP(A2299,'Hospitalisation Details'!$A$1:$R$2344,17,0)</f>
        <v>13-Aug-2002</v>
      </c>
      <c r="M2299" s="28">
        <f>VLOOKUP(A2299,'Hospitalisation Details'!$A$1:$R$2344,6,0)</f>
        <v>1086</v>
      </c>
      <c r="N2299" s="27" t="str">
        <f>VLOOKUP(A2299,'Hospitalisation Details'!$A$1:$R$2344,14,0)</f>
        <v>tier - 3</v>
      </c>
      <c r="O2299" s="27" t="str">
        <f>VLOOKUP(A2299,'Hospitalisation Details'!$A$1:$R$2344,15,0)</f>
        <v>tier - 3</v>
      </c>
      <c r="P2299" s="27" t="str">
        <f>VLOOKUP(A2299,'Hospitalisation Details'!$A$1:$R$2344,16,0)</f>
        <v>R1013</v>
      </c>
      <c r="Q2299" s="38">
        <f>VLOOKUP(A2299,'Hospitalisation Details'!$A$1:$R$2344,18,0)</f>
        <v>20.81991288114499</v>
      </c>
    </row>
    <row r="2300" spans="1:17" x14ac:dyDescent="0.25">
      <c r="A2300" s="27" t="s">
        <v>4598</v>
      </c>
      <c r="B2300" s="27" t="str">
        <f>VLOOKUP(A2300,'Customer Name'!A2299:E4634,4,0)</f>
        <v>Justin K.</v>
      </c>
      <c r="C2300" s="27">
        <f>VLOOKUP(A2300,Table7[#All],2,0)</f>
        <v>15.61</v>
      </c>
      <c r="D2300" s="27">
        <f>VLOOKUP(A2300,Table7[#All],3,0)</f>
        <v>5.28</v>
      </c>
      <c r="E2300" s="27" t="str">
        <f>VLOOKUP(A2300,Table7[#All],4,0)</f>
        <v>No</v>
      </c>
      <c r="F2300" s="27" t="str">
        <f>VLOOKUP(A2300,Table7[#All],5,0)</f>
        <v>No</v>
      </c>
      <c r="G2300" s="27" t="str">
        <f>VLOOKUP(A2300,Table7[#All],6,0)</f>
        <v>No</v>
      </c>
      <c r="H2300" s="27">
        <f>VLOOKUP(A2300,'Medical Examination'!A2299:M4634,11,0)</f>
        <v>1</v>
      </c>
      <c r="I2300" s="27" t="str">
        <f>VLOOKUP(A2300,'Medical Examination'!A2299:M4634,10,0)</f>
        <v>No</v>
      </c>
      <c r="J2300" s="27" t="str">
        <f>VLOOKUP(A2300,'Medical Examination'!A2299:M4634,12,0)</f>
        <v>Underweight</v>
      </c>
      <c r="K2300" s="27" t="str">
        <f>VLOOKUP(A2300,'Medical Examination'!A2299:M4634,13,0)</f>
        <v>Normal</v>
      </c>
      <c r="L2300" s="27" t="str">
        <f>VLOOKUP(A2300,'Hospitalisation Details'!$A$1:$R$2344,17,0)</f>
        <v>26-Dec-1998</v>
      </c>
      <c r="M2300" s="28">
        <f>VLOOKUP(A2300,'Hospitalisation Details'!$A$1:$R$2344,6,0)</f>
        <v>1082</v>
      </c>
      <c r="N2300" s="27" t="str">
        <f>VLOOKUP(A2300,'Hospitalisation Details'!$A$1:$R$2344,14,0)</f>
        <v>tier - 3</v>
      </c>
      <c r="O2300" s="27" t="str">
        <f>VLOOKUP(A2300,'Hospitalisation Details'!$A$1:$R$2344,15,0)</f>
        <v>tier - 2</v>
      </c>
      <c r="P2300" s="27" t="str">
        <f>VLOOKUP(A2300,'Hospitalisation Details'!$A$1:$R$2344,16,0)</f>
        <v>R1013</v>
      </c>
      <c r="Q2300" s="38">
        <f>VLOOKUP(A2300,'Hospitalisation Details'!$A$1:$R$2344,18,0)</f>
        <v>24.450294860994102</v>
      </c>
    </row>
    <row r="2301" spans="1:17" x14ac:dyDescent="0.25">
      <c r="A2301" s="27" t="s">
        <v>4600</v>
      </c>
      <c r="B2301" s="27" t="str">
        <f>VLOOKUP(A2301,'Customer Name'!A2300:E4635,4,0)</f>
        <v>Patrick</v>
      </c>
      <c r="C2301" s="27">
        <f>VLOOKUP(A2301,Table7[#All],2,0)</f>
        <v>17.98</v>
      </c>
      <c r="D2301" s="27">
        <f>VLOOKUP(A2301,Table7[#All],3,0)</f>
        <v>5.33</v>
      </c>
      <c r="E2301" s="27" t="str">
        <f>VLOOKUP(A2301,Table7[#All],4,0)</f>
        <v>yes</v>
      </c>
      <c r="F2301" s="27" t="str">
        <f>VLOOKUP(A2301,Table7[#All],5,0)</f>
        <v>No</v>
      </c>
      <c r="G2301" s="27" t="str">
        <f>VLOOKUP(A2301,Table7[#All],6,0)</f>
        <v>Yes</v>
      </c>
      <c r="H2301" s="27">
        <f>VLOOKUP(A2301,'Medical Examination'!A2300:M4635,11,0)</f>
        <v>1</v>
      </c>
      <c r="I2301" s="27" t="str">
        <f>VLOOKUP(A2301,'Medical Examination'!A2300:M4635,10,0)</f>
        <v>No</v>
      </c>
      <c r="J2301" s="27" t="str">
        <f>VLOOKUP(A2301,'Medical Examination'!A2300:M4635,12,0)</f>
        <v>Underweight</v>
      </c>
      <c r="K2301" s="27" t="str">
        <f>VLOOKUP(A2301,'Medical Examination'!A2300:M4635,13,0)</f>
        <v>Normal</v>
      </c>
      <c r="L2301" s="27" t="str">
        <f>VLOOKUP(A2301,'Hospitalisation Details'!$A$1:$R$2344,17,0)</f>
        <v>13-Aug-1997</v>
      </c>
      <c r="M2301" s="28">
        <f>VLOOKUP(A2301,'Hospitalisation Details'!$A$1:$R$2344,6,0)</f>
        <v>1071</v>
      </c>
      <c r="N2301" s="27" t="str">
        <f>VLOOKUP(A2301,'Hospitalisation Details'!$A$1:$R$2344,14,0)</f>
        <v>tier - 3</v>
      </c>
      <c r="O2301" s="27" t="str">
        <f>VLOOKUP(A2301,'Hospitalisation Details'!$A$1:$R$2344,15,0)</f>
        <v>tier - 3</v>
      </c>
      <c r="P2301" s="27" t="str">
        <f>VLOOKUP(A2301,'Hospitalisation Details'!$A$1:$R$2344,16,0)</f>
        <v>R1013</v>
      </c>
      <c r="Q2301" s="38">
        <f>VLOOKUP(A2301,'Hospitalisation Details'!$A$1:$R$2344,18,0)</f>
        <v>25.819896562214787</v>
      </c>
    </row>
    <row r="2302" spans="1:17" x14ac:dyDescent="0.25">
      <c r="A2302" s="27" t="s">
        <v>4602</v>
      </c>
      <c r="B2302" s="27" t="str">
        <f>VLOOKUP(A2302,'Customer Name'!A2301:E4636,4,0)</f>
        <v>Roman</v>
      </c>
      <c r="C2302" s="27">
        <f>VLOOKUP(A2302,Table7[#All],2,0)</f>
        <v>21.64</v>
      </c>
      <c r="D2302" s="27">
        <f>VLOOKUP(A2302,Table7[#All],3,0)</f>
        <v>5.5</v>
      </c>
      <c r="E2302" s="27" t="str">
        <f>VLOOKUP(A2302,Table7[#All],4,0)</f>
        <v>No</v>
      </c>
      <c r="F2302" s="27" t="str">
        <f>VLOOKUP(A2302,Table7[#All],5,0)</f>
        <v>yes</v>
      </c>
      <c r="G2302" s="27" t="str">
        <f>VLOOKUP(A2302,Table7[#All],6,0)</f>
        <v>No</v>
      </c>
      <c r="H2302" s="27">
        <f>VLOOKUP(A2302,'Medical Examination'!A2301:M4636,11,0)</f>
        <v>1</v>
      </c>
      <c r="I2302" s="27" t="str">
        <f>VLOOKUP(A2302,'Medical Examination'!A2301:M4636,10,0)</f>
        <v>No</v>
      </c>
      <c r="J2302" s="27" t="str">
        <f>VLOOKUP(A2302,'Medical Examination'!A2301:M4636,12,0)</f>
        <v>Normal Weight</v>
      </c>
      <c r="K2302" s="27" t="str">
        <f>VLOOKUP(A2302,'Medical Examination'!A2301:M4636,13,0)</f>
        <v>Normal</v>
      </c>
      <c r="L2302" s="27" t="str">
        <f>VLOOKUP(A2302,'Hospitalisation Details'!$A$1:$R$2344,17,0)</f>
        <v>24-Aug-2004</v>
      </c>
      <c r="M2302" s="28">
        <f>VLOOKUP(A2302,'Hospitalisation Details'!$A$1:$R$2344,6,0)</f>
        <v>1070</v>
      </c>
      <c r="N2302" s="27" t="str">
        <f>VLOOKUP(A2302,'Hospitalisation Details'!$A$1:$R$2344,14,0)</f>
        <v>tier - 3</v>
      </c>
      <c r="O2302" s="27" t="str">
        <f>VLOOKUP(A2302,'Hospitalisation Details'!$A$1:$R$2344,15,0)</f>
        <v>tier - 3</v>
      </c>
      <c r="P2302" s="27" t="str">
        <f>VLOOKUP(A2302,'Hospitalisation Details'!$A$1:$R$2344,16,0)</f>
        <v>R1013</v>
      </c>
      <c r="Q2302" s="38">
        <f>VLOOKUP(A2302,'Hospitalisation Details'!$A$1:$R$2344,18,0)</f>
        <v>18.787132101300479</v>
      </c>
    </row>
    <row r="2303" spans="1:17" x14ac:dyDescent="0.25">
      <c r="A2303" s="27" t="s">
        <v>4604</v>
      </c>
      <c r="B2303" s="27" t="str">
        <f>VLOOKUP(A2303,'Customer Name'!A2302:E4637,4,0)</f>
        <v>David</v>
      </c>
      <c r="C2303" s="27">
        <f>VLOOKUP(A2303,Table7[#All],2,0)</f>
        <v>16.399999999999999</v>
      </c>
      <c r="D2303" s="27">
        <f>VLOOKUP(A2303,Table7[#All],3,0)</f>
        <v>5.4</v>
      </c>
      <c r="E2303" s="27" t="str">
        <f>VLOOKUP(A2303,Table7[#All],4,0)</f>
        <v>No</v>
      </c>
      <c r="F2303" s="27" t="str">
        <f>VLOOKUP(A2303,Table7[#All],5,0)</f>
        <v>No</v>
      </c>
      <c r="G2303" s="27" t="str">
        <f>VLOOKUP(A2303,Table7[#All],6,0)</f>
        <v>Yes</v>
      </c>
      <c r="H2303" s="27">
        <f>VLOOKUP(A2303,'Medical Examination'!A2302:M4637,11,0)</f>
        <v>1</v>
      </c>
      <c r="I2303" s="27" t="str">
        <f>VLOOKUP(A2303,'Medical Examination'!A2302:M4637,10,0)</f>
        <v>No</v>
      </c>
      <c r="J2303" s="27" t="str">
        <f>VLOOKUP(A2303,'Medical Examination'!A2302:M4637,12,0)</f>
        <v>Underweight</v>
      </c>
      <c r="K2303" s="27" t="str">
        <f>VLOOKUP(A2303,'Medical Examination'!A2302:M4637,13,0)</f>
        <v>Normal</v>
      </c>
      <c r="L2303" s="27" t="str">
        <f>VLOOKUP(A2303,'Hospitalisation Details'!$A$1:$R$2344,17,0)</f>
        <v>28-Sep-1993</v>
      </c>
      <c r="M2303" s="28">
        <f>VLOOKUP(A2303,'Hospitalisation Details'!$A$1:$R$2344,6,0)</f>
        <v>1068</v>
      </c>
      <c r="N2303" s="27" t="str">
        <f>VLOOKUP(A2303,'Hospitalisation Details'!$A$1:$R$2344,14,0)</f>
        <v>tier - 3</v>
      </c>
      <c r="O2303" s="27" t="str">
        <f>VLOOKUP(A2303,'Hospitalisation Details'!$A$1:$R$2344,15,0)</f>
        <v>tier - 1</v>
      </c>
      <c r="P2303" s="27" t="str">
        <f>VLOOKUP(A2303,'Hospitalisation Details'!$A$1:$R$2344,16,0)</f>
        <v>R1013</v>
      </c>
      <c r="Q2303" s="38">
        <f>VLOOKUP(A2303,'Hospitalisation Details'!$A$1:$R$2344,18,0)</f>
        <v>29.693958664546898</v>
      </c>
    </row>
    <row r="2304" spans="1:17" x14ac:dyDescent="0.25">
      <c r="A2304" s="27" t="s">
        <v>4606</v>
      </c>
      <c r="B2304" s="27" t="str">
        <f>VLOOKUP(A2304,'Customer Name'!A2303:E4638,4,0)</f>
        <v>Evelyn L</v>
      </c>
      <c r="C2304" s="27">
        <f>VLOOKUP(A2304,Table7[#All],2,0)</f>
        <v>15.77</v>
      </c>
      <c r="D2304" s="27">
        <f>VLOOKUP(A2304,Table7[#All],3,0)</f>
        <v>6.05</v>
      </c>
      <c r="E2304" s="27" t="str">
        <f>VLOOKUP(A2304,Table7[#All],4,0)</f>
        <v>yes</v>
      </c>
      <c r="F2304" s="27" t="str">
        <f>VLOOKUP(A2304,Table7[#All],5,0)</f>
        <v>No</v>
      </c>
      <c r="G2304" s="27" t="str">
        <f>VLOOKUP(A2304,Table7[#All],6,0)</f>
        <v>No</v>
      </c>
      <c r="H2304" s="27">
        <f>VLOOKUP(A2304,'Medical Examination'!A2303:M4638,11,0)</f>
        <v>1</v>
      </c>
      <c r="I2304" s="27" t="str">
        <f>VLOOKUP(A2304,'Medical Examination'!A2303:M4638,10,0)</f>
        <v>No</v>
      </c>
      <c r="J2304" s="27" t="str">
        <f>VLOOKUP(A2304,'Medical Examination'!A2303:M4638,12,0)</f>
        <v>Underweight</v>
      </c>
      <c r="K2304" s="27" t="str">
        <f>VLOOKUP(A2304,'Medical Examination'!A2303:M4638,13,0)</f>
        <v>Prediabetes</v>
      </c>
      <c r="L2304" s="27" t="str">
        <f>VLOOKUP(A2304,'Hospitalisation Details'!$A$1:$R$2344,17,0)</f>
        <v>1-Jun-1995</v>
      </c>
      <c r="M2304" s="28">
        <f>VLOOKUP(A2304,'Hospitalisation Details'!$A$1:$R$2344,6,0)</f>
        <v>1056</v>
      </c>
      <c r="N2304" s="27" t="str">
        <f>VLOOKUP(A2304,'Hospitalisation Details'!$A$1:$R$2344,14,0)</f>
        <v>tier - 3</v>
      </c>
      <c r="O2304" s="27" t="str">
        <f>VLOOKUP(A2304,'Hospitalisation Details'!$A$1:$R$2344,15,0)</f>
        <v>tier - 2</v>
      </c>
      <c r="P2304" s="27" t="str">
        <f>VLOOKUP(A2304,'Hospitalisation Details'!$A$1:$R$2344,16,0)</f>
        <v>R1013</v>
      </c>
      <c r="Q2304" s="38">
        <f>VLOOKUP(A2304,'Hospitalisation Details'!$A$1:$R$2344,18,0)</f>
        <v>28.019826283987914</v>
      </c>
    </row>
    <row r="2305" spans="1:17" x14ac:dyDescent="0.25">
      <c r="A2305" s="27" t="s">
        <v>4608</v>
      </c>
      <c r="B2305" s="27" t="str">
        <f>VLOOKUP(A2305,'Customer Name'!A2304:E4639,4,0)</f>
        <v>Jim</v>
      </c>
      <c r="C2305" s="27">
        <f>VLOOKUP(A2305,Table7[#All],2,0)</f>
        <v>18.27</v>
      </c>
      <c r="D2305" s="27">
        <f>VLOOKUP(A2305,Table7[#All],3,0)</f>
        <v>11.46</v>
      </c>
      <c r="E2305" s="27" t="str">
        <f>VLOOKUP(A2305,Table7[#All],4,0)</f>
        <v>No</v>
      </c>
      <c r="F2305" s="27" t="str">
        <f>VLOOKUP(A2305,Table7[#All],5,0)</f>
        <v>No</v>
      </c>
      <c r="G2305" s="27" t="str">
        <f>VLOOKUP(A2305,Table7[#All],6,0)</f>
        <v>No</v>
      </c>
      <c r="H2305" s="27">
        <f>VLOOKUP(A2305,'Medical Examination'!A2304:M4639,11,0)</f>
        <v>0</v>
      </c>
      <c r="I2305" s="27" t="str">
        <f>VLOOKUP(A2305,'Medical Examination'!A2304:M4639,10,0)</f>
        <v>No</v>
      </c>
      <c r="J2305" s="27" t="str">
        <f>VLOOKUP(A2305,'Medical Examination'!A2304:M4639,12,0)</f>
        <v>Underweight</v>
      </c>
      <c r="K2305" s="27" t="str">
        <f>VLOOKUP(A2305,'Medical Examination'!A2304:M4639,13,0)</f>
        <v>Diabetes</v>
      </c>
      <c r="L2305" s="27" t="str">
        <f>VLOOKUP(A2305,'Hospitalisation Details'!$A$1:$R$2344,17,0)</f>
        <v>1-Jul-2002</v>
      </c>
      <c r="M2305" s="28">
        <f>VLOOKUP(A2305,'Hospitalisation Details'!$A$1:$R$2344,6,0)</f>
        <v>1049</v>
      </c>
      <c r="N2305" s="27" t="str">
        <f>VLOOKUP(A2305,'Hospitalisation Details'!$A$1:$R$2344,14,0)</f>
        <v>tier - 3</v>
      </c>
      <c r="O2305" s="27" t="str">
        <f>VLOOKUP(A2305,'Hospitalisation Details'!$A$1:$R$2344,15,0)</f>
        <v>tier - 2</v>
      </c>
      <c r="P2305" s="27" t="str">
        <f>VLOOKUP(A2305,'Hospitalisation Details'!$A$1:$R$2344,16,0)</f>
        <v>R1012</v>
      </c>
      <c r="Q2305" s="38">
        <f>VLOOKUP(A2305,'Hospitalisation Details'!$A$1:$R$2344,18,0)</f>
        <v>20.937647790914745</v>
      </c>
    </row>
    <row r="2306" spans="1:17" x14ac:dyDescent="0.25">
      <c r="A2306" s="27" t="s">
        <v>4610</v>
      </c>
      <c r="B2306" s="27" t="str">
        <f>VLOOKUP(A2306,'Customer Name'!A2305:E4640,4,0)</f>
        <v>Matthew S</v>
      </c>
      <c r="C2306" s="27">
        <f>VLOOKUP(A2306,Table7[#All],2,0)</f>
        <v>16.489999999999998</v>
      </c>
      <c r="D2306" s="27">
        <f>VLOOKUP(A2306,Table7[#All],3,0)</f>
        <v>8.48</v>
      </c>
      <c r="E2306" s="27" t="str">
        <f>VLOOKUP(A2306,Table7[#All],4,0)</f>
        <v>No</v>
      </c>
      <c r="F2306" s="27" t="str">
        <f>VLOOKUP(A2306,Table7[#All],5,0)</f>
        <v>No</v>
      </c>
      <c r="G2306" s="27" t="str">
        <f>VLOOKUP(A2306,Table7[#All],6,0)</f>
        <v>No</v>
      </c>
      <c r="H2306" s="27">
        <f>VLOOKUP(A2306,'Medical Examination'!A2305:M4640,11,0)</f>
        <v>0</v>
      </c>
      <c r="I2306" s="27" t="str">
        <f>VLOOKUP(A2306,'Medical Examination'!A2305:M4640,10,0)</f>
        <v>No</v>
      </c>
      <c r="J2306" s="27" t="str">
        <f>VLOOKUP(A2306,'Medical Examination'!A2305:M4640,12,0)</f>
        <v>Underweight</v>
      </c>
      <c r="K2306" s="27" t="str">
        <f>VLOOKUP(A2306,'Medical Examination'!A2305:M4640,13,0)</f>
        <v>Diabetes</v>
      </c>
      <c r="L2306" s="27" t="str">
        <f>VLOOKUP(A2306,'Hospitalisation Details'!$A$1:$R$2344,17,0)</f>
        <v>20-Jul-2002</v>
      </c>
      <c r="M2306" s="28">
        <f>VLOOKUP(A2306,'Hospitalisation Details'!$A$1:$R$2344,6,0)</f>
        <v>1047</v>
      </c>
      <c r="N2306" s="27" t="str">
        <f>VLOOKUP(A2306,'Hospitalisation Details'!$A$1:$R$2344,14,0)</f>
        <v>tier - 3</v>
      </c>
      <c r="O2306" s="27" t="str">
        <f>VLOOKUP(A2306,'Hospitalisation Details'!$A$1:$R$2344,15,0)</f>
        <v>tier - 1</v>
      </c>
      <c r="P2306" s="27" t="str">
        <f>VLOOKUP(A2306,'Hospitalisation Details'!$A$1:$R$2344,16,0)</f>
        <v>R1013</v>
      </c>
      <c r="Q2306" s="38">
        <f>VLOOKUP(A2306,'Hospitalisation Details'!$A$1:$R$2344,18,0)</f>
        <v>20.885625388923458</v>
      </c>
    </row>
    <row r="2307" spans="1:17" x14ac:dyDescent="0.25">
      <c r="A2307" s="27" t="s">
        <v>4612</v>
      </c>
      <c r="B2307" s="27" t="str">
        <f>VLOOKUP(A2307,'Customer Name'!A2306:E4641,4,0)</f>
        <v>Kenneth</v>
      </c>
      <c r="C2307" s="27">
        <f>VLOOKUP(A2307,Table7[#All],2,0)</f>
        <v>16.14</v>
      </c>
      <c r="D2307" s="27">
        <f>VLOOKUP(A2307,Table7[#All],3,0)</f>
        <v>4.8600000000000003</v>
      </c>
      <c r="E2307" s="27" t="str">
        <f>VLOOKUP(A2307,Table7[#All],4,0)</f>
        <v>No</v>
      </c>
      <c r="F2307" s="27" t="str">
        <f>VLOOKUP(A2307,Table7[#All],5,0)</f>
        <v>No</v>
      </c>
      <c r="G2307" s="27" t="str">
        <f>VLOOKUP(A2307,Table7[#All],6,0)</f>
        <v>No</v>
      </c>
      <c r="H2307" s="27">
        <f>VLOOKUP(A2307,'Medical Examination'!A2306:M4641,11,0)</f>
        <v>0</v>
      </c>
      <c r="I2307" s="27" t="str">
        <f>VLOOKUP(A2307,'Medical Examination'!A2306:M4641,10,0)</f>
        <v>No</v>
      </c>
      <c r="J2307" s="27" t="str">
        <f>VLOOKUP(A2307,'Medical Examination'!A2306:M4641,12,0)</f>
        <v>Underweight</v>
      </c>
      <c r="K2307" s="27" t="str">
        <f>VLOOKUP(A2307,'Medical Examination'!A2306:M4641,13,0)</f>
        <v>Normal</v>
      </c>
      <c r="L2307" s="27" t="str">
        <f>VLOOKUP(A2307,'Hospitalisation Details'!$A$1:$R$2344,17,0)</f>
        <v>17-Nov-1994</v>
      </c>
      <c r="M2307" s="28">
        <f>VLOOKUP(A2307,'Hospitalisation Details'!$A$1:$R$2344,6,0)</f>
        <v>1044</v>
      </c>
      <c r="N2307" s="27" t="str">
        <f>VLOOKUP(A2307,'Hospitalisation Details'!$A$1:$R$2344,14,0)</f>
        <v>tier - 3</v>
      </c>
      <c r="O2307" s="27" t="str">
        <f>VLOOKUP(A2307,'Hospitalisation Details'!$A$1:$R$2344,15,0)</f>
        <v>tier - 2</v>
      </c>
      <c r="P2307" s="27" t="str">
        <f>VLOOKUP(A2307,'Hospitalisation Details'!$A$1:$R$2344,16,0)</f>
        <v>R1013</v>
      </c>
      <c r="Q2307" s="38">
        <f>VLOOKUP(A2307,'Hospitalisation Details'!$A$1:$R$2344,18,0)</f>
        <v>28.557086793830425</v>
      </c>
    </row>
    <row r="2308" spans="1:17" x14ac:dyDescent="0.25">
      <c r="A2308" s="27" t="s">
        <v>4614</v>
      </c>
      <c r="B2308" s="27" t="str">
        <f>VLOOKUP(A2308,'Customer Name'!A2307:E4642,4,0)</f>
        <v>Andrea</v>
      </c>
      <c r="C2308" s="27">
        <f>VLOOKUP(A2308,Table7[#All],2,0)</f>
        <v>20.85</v>
      </c>
      <c r="D2308" s="27">
        <f>VLOOKUP(A2308,Table7[#All],3,0)</f>
        <v>4.45</v>
      </c>
      <c r="E2308" s="27" t="str">
        <f>VLOOKUP(A2308,Table7[#All],4,0)</f>
        <v>yes</v>
      </c>
      <c r="F2308" s="27" t="str">
        <f>VLOOKUP(A2308,Table7[#All],5,0)</f>
        <v>No</v>
      </c>
      <c r="G2308" s="27" t="str">
        <f>VLOOKUP(A2308,Table7[#All],6,0)</f>
        <v>No</v>
      </c>
      <c r="H2308" s="27">
        <f>VLOOKUP(A2308,'Medical Examination'!A2307:M4642,11,0)</f>
        <v>1</v>
      </c>
      <c r="I2308" s="27" t="str">
        <f>VLOOKUP(A2308,'Medical Examination'!A2307:M4642,10,0)</f>
        <v>No</v>
      </c>
      <c r="J2308" s="27" t="str">
        <f>VLOOKUP(A2308,'Medical Examination'!A2307:M4642,12,0)</f>
        <v>Normal Weight</v>
      </c>
      <c r="K2308" s="27" t="str">
        <f>VLOOKUP(A2308,'Medical Examination'!A2307:M4642,13,0)</f>
        <v>Normal</v>
      </c>
      <c r="L2308" s="27" t="str">
        <f>VLOOKUP(A2308,'Hospitalisation Details'!$A$1:$R$2344,17,0)</f>
        <v>5-Oct-1995</v>
      </c>
      <c r="M2308" s="28">
        <f>VLOOKUP(A2308,'Hospitalisation Details'!$A$1:$R$2344,6,0)</f>
        <v>1033.74</v>
      </c>
      <c r="N2308" s="27" t="str">
        <f>VLOOKUP(A2308,'Hospitalisation Details'!$A$1:$R$2344,14,0)</f>
        <v>tier - 3</v>
      </c>
      <c r="O2308" s="27" t="str">
        <f>VLOOKUP(A2308,'Hospitalisation Details'!$A$1:$R$2344,15,0)</f>
        <v>tier - 1</v>
      </c>
      <c r="P2308" s="27" t="str">
        <f>VLOOKUP(A2308,'Hospitalisation Details'!$A$1:$R$2344,16,0)</f>
        <v>R1013</v>
      </c>
      <c r="Q2308" s="38">
        <f>VLOOKUP(A2308,'Hospitalisation Details'!$A$1:$R$2344,18,0)</f>
        <v>27.674848942598189</v>
      </c>
    </row>
    <row r="2309" spans="1:17" x14ac:dyDescent="0.25">
      <c r="A2309" s="27" t="s">
        <v>4616</v>
      </c>
      <c r="B2309" s="27" t="str">
        <f>VLOOKUP(A2309,'Customer Name'!A2308:E4643,4,0)</f>
        <v>Kristina</v>
      </c>
      <c r="C2309" s="27">
        <f>VLOOKUP(A2309,Table7[#All],2,0)</f>
        <v>15.88</v>
      </c>
      <c r="D2309" s="27">
        <f>VLOOKUP(A2309,Table7[#All],3,0)</f>
        <v>4.3600000000000003</v>
      </c>
      <c r="E2309" s="27" t="str">
        <f>VLOOKUP(A2309,Table7[#All],4,0)</f>
        <v>No</v>
      </c>
      <c r="F2309" s="27" t="str">
        <f>VLOOKUP(A2309,Table7[#All],5,0)</f>
        <v>No</v>
      </c>
      <c r="G2309" s="27" t="str">
        <f>VLOOKUP(A2309,Table7[#All],6,0)</f>
        <v>No</v>
      </c>
      <c r="H2309" s="27">
        <f>VLOOKUP(A2309,'Medical Examination'!A2308:M4643,11,0)</f>
        <v>0</v>
      </c>
      <c r="I2309" s="27" t="str">
        <f>VLOOKUP(A2309,'Medical Examination'!A2308:M4643,10,0)</f>
        <v>No</v>
      </c>
      <c r="J2309" s="27" t="str">
        <f>VLOOKUP(A2309,'Medical Examination'!A2308:M4643,12,0)</f>
        <v>Underweight</v>
      </c>
      <c r="K2309" s="27" t="str">
        <f>VLOOKUP(A2309,'Medical Examination'!A2308:M4643,13,0)</f>
        <v>Normal</v>
      </c>
      <c r="L2309" s="27" t="str">
        <f>VLOOKUP(A2309,'Hospitalisation Details'!$A$1:$R$2344,17,0)</f>
        <v>5-Aug-1999</v>
      </c>
      <c r="M2309" s="28">
        <f>VLOOKUP(A2309,'Hospitalisation Details'!$A$1:$R$2344,6,0)</f>
        <v>1019</v>
      </c>
      <c r="N2309" s="27" t="str">
        <f>VLOOKUP(A2309,'Hospitalisation Details'!$A$1:$R$2344,14,0)</f>
        <v>tier - 3</v>
      </c>
      <c r="O2309" s="27" t="str">
        <f>VLOOKUP(A2309,'Hospitalisation Details'!$A$1:$R$2344,15,0)</f>
        <v>tier - 2</v>
      </c>
      <c r="P2309" s="27" t="str">
        <f>VLOOKUP(A2309,'Hospitalisation Details'!$A$1:$R$2344,16,0)</f>
        <v>R1013</v>
      </c>
      <c r="Q2309" s="38">
        <f>VLOOKUP(A2309,'Hospitalisation Details'!$A$1:$R$2344,18,0)</f>
        <v>23.841857408827071</v>
      </c>
    </row>
    <row r="2310" spans="1:17" x14ac:dyDescent="0.25">
      <c r="A2310" s="27" t="s">
        <v>4618</v>
      </c>
      <c r="B2310" s="27" t="str">
        <f>VLOOKUP(A2310,'Customer Name'!A2309:E4644,4,0)</f>
        <v>Kristen</v>
      </c>
      <c r="C2310" s="27">
        <f>VLOOKUP(A2310,Table7[#All],2,0)</f>
        <v>20.66</v>
      </c>
      <c r="D2310" s="27">
        <f>VLOOKUP(A2310,Table7[#All],3,0)</f>
        <v>5.8</v>
      </c>
      <c r="E2310" s="27" t="str">
        <f>VLOOKUP(A2310,Table7[#All],4,0)</f>
        <v>No</v>
      </c>
      <c r="F2310" s="27" t="str">
        <f>VLOOKUP(A2310,Table7[#All],5,0)</f>
        <v>yes</v>
      </c>
      <c r="G2310" s="27" t="str">
        <f>VLOOKUP(A2310,Table7[#All],6,0)</f>
        <v>No</v>
      </c>
      <c r="H2310" s="27">
        <f>VLOOKUP(A2310,'Medical Examination'!A2309:M4644,11,0)</f>
        <v>1</v>
      </c>
      <c r="I2310" s="27" t="str">
        <f>VLOOKUP(A2310,'Medical Examination'!A2309:M4644,10,0)</f>
        <v>No</v>
      </c>
      <c r="J2310" s="27" t="str">
        <f>VLOOKUP(A2310,'Medical Examination'!A2309:M4644,12,0)</f>
        <v>Normal Weight</v>
      </c>
      <c r="K2310" s="27" t="str">
        <f>VLOOKUP(A2310,'Medical Examination'!A2309:M4644,13,0)</f>
        <v>Prediabetes</v>
      </c>
      <c r="L2310" s="27" t="str">
        <f>VLOOKUP(A2310,'Hospitalisation Details'!$A$1:$R$2344,17,0)</f>
        <v>9-Oct-2000</v>
      </c>
      <c r="M2310" s="28">
        <f>VLOOKUP(A2310,'Hospitalisation Details'!$A$1:$R$2344,6,0)</f>
        <v>1012</v>
      </c>
      <c r="N2310" s="27" t="str">
        <f>VLOOKUP(A2310,'Hospitalisation Details'!$A$1:$R$2344,14,0)</f>
        <v>tier - 3</v>
      </c>
      <c r="O2310" s="27" t="str">
        <f>VLOOKUP(A2310,'Hospitalisation Details'!$A$1:$R$2344,15,0)</f>
        <v>tier - 2</v>
      </c>
      <c r="P2310" s="27" t="str">
        <f>VLOOKUP(A2310,'Hospitalisation Details'!$A$1:$R$2344,16,0)</f>
        <v>R1013</v>
      </c>
      <c r="Q2310" s="38">
        <f>VLOOKUP(A2310,'Hospitalisation Details'!$A$1:$R$2344,18,0)</f>
        <v>22.661190965092402</v>
      </c>
    </row>
    <row r="2311" spans="1:17" x14ac:dyDescent="0.25">
      <c r="A2311" s="27" t="s">
        <v>4620</v>
      </c>
      <c r="B2311" s="27" t="str">
        <f>VLOOKUP(A2311,'Customer Name'!A2310:E4645,4,0)</f>
        <v>Matthew</v>
      </c>
      <c r="C2311" s="27">
        <f>VLOOKUP(A2311,Table7[#All],2,0)</f>
        <v>20.399999999999999</v>
      </c>
      <c r="D2311" s="27">
        <f>VLOOKUP(A2311,Table7[#All],3,0)</f>
        <v>5.27</v>
      </c>
      <c r="E2311" s="27" t="str">
        <f>VLOOKUP(A2311,Table7[#All],4,0)</f>
        <v>No</v>
      </c>
      <c r="F2311" s="27" t="str">
        <f>VLOOKUP(A2311,Table7[#All],5,0)</f>
        <v>No</v>
      </c>
      <c r="G2311" s="27" t="str">
        <f>VLOOKUP(A2311,Table7[#All],6,0)</f>
        <v>No</v>
      </c>
      <c r="H2311" s="27">
        <f>VLOOKUP(A2311,'Medical Examination'!A2310:M4645,11,0)</f>
        <v>0</v>
      </c>
      <c r="I2311" s="27" t="str">
        <f>VLOOKUP(A2311,'Medical Examination'!A2310:M4645,10,0)</f>
        <v>No</v>
      </c>
      <c r="J2311" s="27" t="str">
        <f>VLOOKUP(A2311,'Medical Examination'!A2310:M4645,12,0)</f>
        <v>Normal Weight</v>
      </c>
      <c r="K2311" s="27" t="str">
        <f>VLOOKUP(A2311,'Medical Examination'!A2310:M4645,13,0)</f>
        <v>Normal</v>
      </c>
      <c r="L2311" s="27" t="str">
        <f>VLOOKUP(A2311,'Hospitalisation Details'!$A$1:$R$2344,17,0)</f>
        <v>22-Nov-1994</v>
      </c>
      <c r="M2311" s="28">
        <f>VLOOKUP(A2311,'Hospitalisation Details'!$A$1:$R$2344,6,0)</f>
        <v>1006.65</v>
      </c>
      <c r="N2311" s="27" t="str">
        <f>VLOOKUP(A2311,'Hospitalisation Details'!$A$1:$R$2344,14,0)</f>
        <v>tier - 3</v>
      </c>
      <c r="O2311" s="27" t="str">
        <f>VLOOKUP(A2311,'Hospitalisation Details'!$A$1:$R$2344,15,0)</f>
        <v>tier - 2</v>
      </c>
      <c r="P2311" s="27" t="str">
        <f>VLOOKUP(A2311,'Hospitalisation Details'!$A$1:$R$2344,16,0)</f>
        <v>R1013</v>
      </c>
      <c r="Q2311" s="38">
        <f>VLOOKUP(A2311,'Hospitalisation Details'!$A$1:$R$2344,18,0)</f>
        <v>28.543396915214018</v>
      </c>
    </row>
    <row r="2312" spans="1:17" x14ac:dyDescent="0.25">
      <c r="A2312" s="27" t="s">
        <v>4622</v>
      </c>
      <c r="B2312" s="27" t="str">
        <f>VLOOKUP(A2312,'Customer Name'!A2311:E4646,4,0)</f>
        <v>.  Kathleen</v>
      </c>
      <c r="C2312" s="27">
        <f>VLOOKUP(A2312,Table7[#All],2,0)</f>
        <v>25.19</v>
      </c>
      <c r="D2312" s="27">
        <f>VLOOKUP(A2312,Table7[#All],3,0)</f>
        <v>5.64</v>
      </c>
      <c r="E2312" s="27" t="str">
        <f>VLOOKUP(A2312,Table7[#All],4,0)</f>
        <v>yes</v>
      </c>
      <c r="F2312" s="27" t="str">
        <f>VLOOKUP(A2312,Table7[#All],5,0)</f>
        <v>No</v>
      </c>
      <c r="G2312" s="27" t="str">
        <f>VLOOKUP(A2312,Table7[#All],6,0)</f>
        <v>No</v>
      </c>
      <c r="H2312" s="27">
        <f>VLOOKUP(A2312,'Medical Examination'!A2311:M4646,11,0)</f>
        <v>0</v>
      </c>
      <c r="I2312" s="27" t="str">
        <f>VLOOKUP(A2312,'Medical Examination'!A2311:M4646,10,0)</f>
        <v>No</v>
      </c>
      <c r="J2312" s="27" t="str">
        <f>VLOOKUP(A2312,'Medical Examination'!A2311:M4646,12,0)</f>
        <v>Overweight</v>
      </c>
      <c r="K2312" s="27" t="str">
        <f>VLOOKUP(A2312,'Medical Examination'!A2311:M4646,13,0)</f>
        <v>Normal</v>
      </c>
      <c r="L2312" s="27" t="str">
        <f>VLOOKUP(A2312,'Hospitalisation Details'!$A$1:$R$2344,17,0)</f>
        <v>19-Aug-2001</v>
      </c>
      <c r="M2312" s="28">
        <f>VLOOKUP(A2312,'Hospitalisation Details'!$A$1:$R$2344,6,0)</f>
        <v>964.71</v>
      </c>
      <c r="N2312" s="27" t="str">
        <f>VLOOKUP(A2312,'Hospitalisation Details'!$A$1:$R$2344,14,0)</f>
        <v>tier - 3</v>
      </c>
      <c r="O2312" s="27" t="str">
        <f>VLOOKUP(A2312,'Hospitalisation Details'!$A$1:$R$2344,15,0)</f>
        <v>tier - 2</v>
      </c>
      <c r="P2312" s="27" t="str">
        <f>VLOOKUP(A2312,'Hospitalisation Details'!$A$1:$R$2344,16,0)</f>
        <v>R1013</v>
      </c>
      <c r="Q2312" s="38">
        <f>VLOOKUP(A2312,'Hospitalisation Details'!$A$1:$R$2344,18,0)</f>
        <v>21.803452380952383</v>
      </c>
    </row>
    <row r="2313" spans="1:17" x14ac:dyDescent="0.25">
      <c r="A2313" s="27" t="s">
        <v>4624</v>
      </c>
      <c r="B2313" s="27" t="str">
        <f>VLOOKUP(A2313,'Customer Name'!A2312:E4647,4,0)</f>
        <v>Lindsey</v>
      </c>
      <c r="C2313" s="27">
        <f>VLOOKUP(A2313,Table7[#All],2,0)</f>
        <v>20.54</v>
      </c>
      <c r="D2313" s="27">
        <f>VLOOKUP(A2313,Table7[#All],3,0)</f>
        <v>4.2</v>
      </c>
      <c r="E2313" s="27" t="str">
        <f>VLOOKUP(A2313,Table7[#All],4,0)</f>
        <v>yes</v>
      </c>
      <c r="F2313" s="27" t="str">
        <f>VLOOKUP(A2313,Table7[#All],5,0)</f>
        <v>No</v>
      </c>
      <c r="G2313" s="27" t="str">
        <f>VLOOKUP(A2313,Table7[#All],6,0)</f>
        <v>No</v>
      </c>
      <c r="H2313" s="27">
        <f>VLOOKUP(A2313,'Medical Examination'!A2312:M4647,11,0)</f>
        <v>1</v>
      </c>
      <c r="I2313" s="27" t="str">
        <f>VLOOKUP(A2313,'Medical Examination'!A2312:M4647,10,0)</f>
        <v>No</v>
      </c>
      <c r="J2313" s="27" t="str">
        <f>VLOOKUP(A2313,'Medical Examination'!A2312:M4647,12,0)</f>
        <v>Normal Weight</v>
      </c>
      <c r="K2313" s="27" t="str">
        <f>VLOOKUP(A2313,'Medical Examination'!A2312:M4647,13,0)</f>
        <v>Normal</v>
      </c>
      <c r="L2313" s="27" t="str">
        <f>VLOOKUP(A2313,'Hospitalisation Details'!$A$1:$R$2344,17,0)</f>
        <v>28-Oct-1995</v>
      </c>
      <c r="M2313" s="28">
        <f>VLOOKUP(A2313,'Hospitalisation Details'!$A$1:$R$2344,6,0)</f>
        <v>928.59</v>
      </c>
      <c r="N2313" s="27" t="str">
        <f>VLOOKUP(A2313,'Hospitalisation Details'!$A$1:$R$2344,14,0)</f>
        <v>tier - 3</v>
      </c>
      <c r="O2313" s="27" t="str">
        <f>VLOOKUP(A2313,'Hospitalisation Details'!$A$1:$R$2344,15,0)</f>
        <v>tier - 1</v>
      </c>
      <c r="P2313" s="27" t="str">
        <f>VLOOKUP(A2313,'Hospitalisation Details'!$A$1:$R$2344,16,0)</f>
        <v>R1013</v>
      </c>
      <c r="Q2313" s="38">
        <f>VLOOKUP(A2313,'Hospitalisation Details'!$A$1:$R$2344,18,0)</f>
        <v>27.611876888217523</v>
      </c>
    </row>
    <row r="2314" spans="1:17" x14ac:dyDescent="0.25">
      <c r="A2314" s="27" t="s">
        <v>4626</v>
      </c>
      <c r="B2314" s="27" t="str">
        <f>VLOOKUP(A2314,'Customer Name'!A2313:E4648,4,0)</f>
        <v>Robert</v>
      </c>
      <c r="C2314" s="27">
        <f>VLOOKUP(A2314,Table7[#All],2,0)</f>
        <v>20.13</v>
      </c>
      <c r="D2314" s="27">
        <f>VLOOKUP(A2314,Table7[#All],3,0)</f>
        <v>5.42</v>
      </c>
      <c r="E2314" s="27" t="str">
        <f>VLOOKUP(A2314,Table7[#All],4,0)</f>
        <v>No</v>
      </c>
      <c r="F2314" s="27" t="str">
        <f>VLOOKUP(A2314,Table7[#All],5,0)</f>
        <v>No</v>
      </c>
      <c r="G2314" s="27" t="str">
        <f>VLOOKUP(A2314,Table7[#All],6,0)</f>
        <v>No</v>
      </c>
      <c r="H2314" s="27">
        <f>VLOOKUP(A2314,'Medical Examination'!A2313:M4648,11,0)</f>
        <v>0</v>
      </c>
      <c r="I2314" s="27" t="str">
        <f>VLOOKUP(A2314,'Medical Examination'!A2313:M4648,10,0)</f>
        <v>No</v>
      </c>
      <c r="J2314" s="27" t="str">
        <f>VLOOKUP(A2314,'Medical Examination'!A2313:M4648,12,0)</f>
        <v>Normal Weight</v>
      </c>
      <c r="K2314" s="27" t="str">
        <f>VLOOKUP(A2314,'Medical Examination'!A2313:M4648,13,0)</f>
        <v>Normal</v>
      </c>
      <c r="L2314" s="27" t="str">
        <f>VLOOKUP(A2314,'Hospitalisation Details'!$A$1:$R$2344,17,0)</f>
        <v>30-Oct-1994</v>
      </c>
      <c r="M2314" s="28">
        <f>VLOOKUP(A2314,'Hospitalisation Details'!$A$1:$R$2344,6,0)</f>
        <v>915.07</v>
      </c>
      <c r="N2314" s="27" t="str">
        <f>VLOOKUP(A2314,'Hospitalisation Details'!$A$1:$R$2344,14,0)</f>
        <v>tier - 3</v>
      </c>
      <c r="O2314" s="27" t="str">
        <f>VLOOKUP(A2314,'Hospitalisation Details'!$A$1:$R$2344,15,0)</f>
        <v>tier - 1</v>
      </c>
      <c r="P2314" s="27" t="str">
        <f>VLOOKUP(A2314,'Hospitalisation Details'!$A$1:$R$2344,16,0)</f>
        <v>R1013</v>
      </c>
      <c r="Q2314" s="38">
        <f>VLOOKUP(A2314,'Hospitalisation Details'!$A$1:$R$2344,18,0)</f>
        <v>28.606370356849503</v>
      </c>
    </row>
    <row r="2315" spans="1:17" x14ac:dyDescent="0.25">
      <c r="A2315" s="27" t="s">
        <v>4628</v>
      </c>
      <c r="B2315" s="27" t="str">
        <f>VLOOKUP(A2315,'Customer Name'!A2314:E4649,4,0)</f>
        <v>Sarah E.</v>
      </c>
      <c r="C2315" s="27">
        <f>VLOOKUP(A2315,Table7[#All],2,0)</f>
        <v>18.93</v>
      </c>
      <c r="D2315" s="27">
        <f>VLOOKUP(A2315,Table7[#All],3,0)</f>
        <v>6.11</v>
      </c>
      <c r="E2315" s="27" t="str">
        <f>VLOOKUP(A2315,Table7[#All],4,0)</f>
        <v>No</v>
      </c>
      <c r="F2315" s="27" t="str">
        <f>VLOOKUP(A2315,Table7[#All],5,0)</f>
        <v>No</v>
      </c>
      <c r="G2315" s="27" t="str">
        <f>VLOOKUP(A2315,Table7[#All],6,0)</f>
        <v>Yes</v>
      </c>
      <c r="H2315" s="27">
        <f>VLOOKUP(A2315,'Medical Examination'!A2314:M4649,11,0)</f>
        <v>1</v>
      </c>
      <c r="I2315" s="27" t="str">
        <f>VLOOKUP(A2315,'Medical Examination'!A2314:M4649,10,0)</f>
        <v>No</v>
      </c>
      <c r="J2315" s="27" t="str">
        <f>VLOOKUP(A2315,'Medical Examination'!A2314:M4649,12,0)</f>
        <v>Normal Weight</v>
      </c>
      <c r="K2315" s="27" t="str">
        <f>VLOOKUP(A2315,'Medical Examination'!A2314:M4649,13,0)</f>
        <v>Prediabetes</v>
      </c>
      <c r="L2315" s="27" t="str">
        <f>VLOOKUP(A2315,'Hospitalisation Details'!$A$1:$R$2344,17,0)</f>
        <v>27-Nov-1993</v>
      </c>
      <c r="M2315" s="28">
        <f>VLOOKUP(A2315,'Hospitalisation Details'!$A$1:$R$2344,6,0)</f>
        <v>896.21</v>
      </c>
      <c r="N2315" s="27" t="str">
        <f>VLOOKUP(A2315,'Hospitalisation Details'!$A$1:$R$2344,14,0)</f>
        <v>tier - 3</v>
      </c>
      <c r="O2315" s="27" t="str">
        <f>VLOOKUP(A2315,'Hospitalisation Details'!$A$1:$R$2344,15,0)</f>
        <v>tier - 1</v>
      </c>
      <c r="P2315" s="27" t="str">
        <f>VLOOKUP(A2315,'Hospitalisation Details'!$A$1:$R$2344,16,0)</f>
        <v>R1013</v>
      </c>
      <c r="Q2315" s="38">
        <f>VLOOKUP(A2315,'Hospitalisation Details'!$A$1:$R$2344,18,0)</f>
        <v>29.529676735559086</v>
      </c>
    </row>
    <row r="2316" spans="1:17" x14ac:dyDescent="0.25">
      <c r="A2316" s="27" t="s">
        <v>4630</v>
      </c>
      <c r="B2316" s="27" t="str">
        <f>VLOOKUP(A2316,'Customer Name'!A2315:E4650,4,0)</f>
        <v>Flannery</v>
      </c>
      <c r="C2316" s="27">
        <f>VLOOKUP(A2316,Table7[#All],2,0)</f>
        <v>24.14</v>
      </c>
      <c r="D2316" s="27">
        <f>VLOOKUP(A2316,Table7[#All],3,0)</f>
        <v>5.29</v>
      </c>
      <c r="E2316" s="27" t="str">
        <f>VLOOKUP(A2316,Table7[#All],4,0)</f>
        <v>No</v>
      </c>
      <c r="F2316" s="27" t="str">
        <f>VLOOKUP(A2316,Table7[#All],5,0)</f>
        <v>yes</v>
      </c>
      <c r="G2316" s="27" t="str">
        <f>VLOOKUP(A2316,Table7[#All],6,0)</f>
        <v>No</v>
      </c>
      <c r="H2316" s="27">
        <f>VLOOKUP(A2316,'Medical Examination'!A2315:M4650,11,0)</f>
        <v>1</v>
      </c>
      <c r="I2316" s="27" t="str">
        <f>VLOOKUP(A2316,'Medical Examination'!A2315:M4650,10,0)</f>
        <v>No</v>
      </c>
      <c r="J2316" s="27" t="str">
        <f>VLOOKUP(A2316,'Medical Examination'!A2315:M4650,12,0)</f>
        <v>Normal Weight</v>
      </c>
      <c r="K2316" s="27" t="str">
        <f>VLOOKUP(A2316,'Medical Examination'!A2315:M4650,13,0)</f>
        <v>Normal</v>
      </c>
      <c r="L2316" s="27" t="str">
        <f>VLOOKUP(A2316,'Hospitalisation Details'!$A$1:$R$2344,17,0)</f>
        <v>18-Nov-2000</v>
      </c>
      <c r="M2316" s="28">
        <f>VLOOKUP(A2316,'Hospitalisation Details'!$A$1:$R$2344,6,0)</f>
        <v>865.41</v>
      </c>
      <c r="N2316" s="27" t="str">
        <f>VLOOKUP(A2316,'Hospitalisation Details'!$A$1:$R$2344,14,0)</f>
        <v>tier - 3</v>
      </c>
      <c r="O2316" s="27" t="str">
        <f>VLOOKUP(A2316,'Hospitalisation Details'!$A$1:$R$2344,15,0)</f>
        <v>tier - 1</v>
      </c>
      <c r="P2316" s="27" t="str">
        <f>VLOOKUP(A2316,'Hospitalisation Details'!$A$1:$R$2344,16,0)</f>
        <v>R1013</v>
      </c>
      <c r="Q2316" s="38">
        <f>VLOOKUP(A2316,'Hospitalisation Details'!$A$1:$R$2344,18,0)</f>
        <v>22.551676933607119</v>
      </c>
    </row>
    <row r="2317" spans="1:17" x14ac:dyDescent="0.25">
      <c r="A2317" s="27" t="s">
        <v>4632</v>
      </c>
      <c r="B2317" s="27" t="str">
        <f>VLOOKUP(A2317,'Customer Name'!A2316:E4651,4,0)</f>
        <v>John T</v>
      </c>
      <c r="C2317" s="27">
        <f>VLOOKUP(A2317,Table7[#All],2,0)</f>
        <v>25.03</v>
      </c>
      <c r="D2317" s="27">
        <f>VLOOKUP(A2317,Table7[#All],3,0)</f>
        <v>5.91</v>
      </c>
      <c r="E2317" s="27" t="str">
        <f>VLOOKUP(A2317,Table7[#All],4,0)</f>
        <v>No</v>
      </c>
      <c r="F2317" s="27" t="str">
        <f>VLOOKUP(A2317,Table7[#All],5,0)</f>
        <v>yes</v>
      </c>
      <c r="G2317" s="27" t="str">
        <f>VLOOKUP(A2317,Table7[#All],6,0)</f>
        <v>No</v>
      </c>
      <c r="H2317" s="27">
        <f>VLOOKUP(A2317,'Medical Examination'!A2316:M4651,11,0)</f>
        <v>1</v>
      </c>
      <c r="I2317" s="27" t="str">
        <f>VLOOKUP(A2317,'Medical Examination'!A2316:M4651,10,0)</f>
        <v>No</v>
      </c>
      <c r="J2317" s="27" t="str">
        <f>VLOOKUP(A2317,'Medical Examination'!A2316:M4651,12,0)</f>
        <v>Overweight</v>
      </c>
      <c r="K2317" s="27" t="str">
        <f>VLOOKUP(A2317,'Medical Examination'!A2316:M4651,13,0)</f>
        <v>Prediabetes</v>
      </c>
      <c r="L2317" s="27" t="str">
        <f>VLOOKUP(A2317,'Hospitalisation Details'!$A$1:$R$2344,17,0)</f>
        <v>7-Oct-2004</v>
      </c>
      <c r="M2317" s="28">
        <f>VLOOKUP(A2317,'Hospitalisation Details'!$A$1:$R$2344,6,0)</f>
        <v>830.52</v>
      </c>
      <c r="N2317" s="27" t="str">
        <f>VLOOKUP(A2317,'Hospitalisation Details'!$A$1:$R$2344,14,0)</f>
        <v>tier - 3</v>
      </c>
      <c r="O2317" s="27" t="str">
        <f>VLOOKUP(A2317,'Hospitalisation Details'!$A$1:$R$2344,15,0)</f>
        <v>tier - 2</v>
      </c>
      <c r="P2317" s="27" t="str">
        <f>VLOOKUP(A2317,'Hospitalisation Details'!$A$1:$R$2344,16,0)</f>
        <v>R1011</v>
      </c>
      <c r="Q2317" s="38">
        <f>VLOOKUP(A2317,'Hospitalisation Details'!$A$1:$R$2344,18,0)</f>
        <v>18.666666666666668</v>
      </c>
    </row>
    <row r="2318" spans="1:17" x14ac:dyDescent="0.25">
      <c r="A2318" s="27" t="s">
        <v>4634</v>
      </c>
      <c r="B2318" s="27" t="str">
        <f>VLOOKUP(A2318,'Customer Name'!A2317:E4652,4,0)</f>
        <v>Koji</v>
      </c>
      <c r="C2318" s="27">
        <f>VLOOKUP(A2318,Table7[#All],2,0)</f>
        <v>20.47</v>
      </c>
      <c r="D2318" s="27">
        <f>VLOOKUP(A2318,Table7[#All],3,0)</f>
        <v>5.81</v>
      </c>
      <c r="E2318" s="27" t="str">
        <f>VLOOKUP(A2318,Table7[#All],4,0)</f>
        <v>yes</v>
      </c>
      <c r="F2318" s="27" t="str">
        <f>VLOOKUP(A2318,Table7[#All],5,0)</f>
        <v>No</v>
      </c>
      <c r="G2318" s="27" t="str">
        <f>VLOOKUP(A2318,Table7[#All],6,0)</f>
        <v>No</v>
      </c>
      <c r="H2318" s="27">
        <f>VLOOKUP(A2318,'Medical Examination'!A2317:M4652,11,0)</f>
        <v>1</v>
      </c>
      <c r="I2318" s="27" t="str">
        <f>VLOOKUP(A2318,'Medical Examination'!A2317:M4652,10,0)</f>
        <v>No</v>
      </c>
      <c r="J2318" s="27" t="str">
        <f>VLOOKUP(A2318,'Medical Examination'!A2317:M4652,12,0)</f>
        <v>Normal Weight</v>
      </c>
      <c r="K2318" s="27" t="str">
        <f>VLOOKUP(A2318,'Medical Examination'!A2317:M4652,13,0)</f>
        <v>Prediabetes</v>
      </c>
      <c r="L2318" s="27" t="str">
        <f>VLOOKUP(A2318,'Hospitalisation Details'!$A$1:$R$2344,17,0)</f>
        <v>7-Dec-1995</v>
      </c>
      <c r="M2318" s="28">
        <f>VLOOKUP(A2318,'Hospitalisation Details'!$A$1:$R$2344,6,0)</f>
        <v>773.54</v>
      </c>
      <c r="N2318" s="27" t="str">
        <f>VLOOKUP(A2318,'Hospitalisation Details'!$A$1:$R$2344,14,0)</f>
        <v>tier - 3</v>
      </c>
      <c r="O2318" s="27" t="str">
        <f>VLOOKUP(A2318,'Hospitalisation Details'!$A$1:$R$2344,15,0)</f>
        <v>tier - 2</v>
      </c>
      <c r="P2318" s="27" t="str">
        <f>VLOOKUP(A2318,'Hospitalisation Details'!$A$1:$R$2344,16,0)</f>
        <v>R1013</v>
      </c>
      <c r="Q2318" s="38">
        <f>VLOOKUP(A2318,'Hospitalisation Details'!$A$1:$R$2344,18,0)</f>
        <v>27.502360271903324</v>
      </c>
    </row>
    <row r="2319" spans="1:17" x14ac:dyDescent="0.25">
      <c r="A2319" s="27" t="s">
        <v>4636</v>
      </c>
      <c r="B2319" s="27" t="str">
        <f>VLOOKUP(A2319,'Customer Name'!A2318:E4653,4,0)</f>
        <v>Candice M</v>
      </c>
      <c r="C2319" s="27">
        <f>VLOOKUP(A2319,Table7[#All],2,0)</f>
        <v>18.82</v>
      </c>
      <c r="D2319" s="27">
        <f>VLOOKUP(A2319,Table7[#All],3,0)</f>
        <v>5.51</v>
      </c>
      <c r="E2319" s="27" t="str">
        <f>VLOOKUP(A2319,Table7[#All],4,0)</f>
        <v>yes</v>
      </c>
      <c r="F2319" s="27" t="str">
        <f>VLOOKUP(A2319,Table7[#All],5,0)</f>
        <v>No</v>
      </c>
      <c r="G2319" s="27" t="str">
        <f>VLOOKUP(A2319,Table7[#All],6,0)</f>
        <v>No</v>
      </c>
      <c r="H2319" s="27">
        <f>VLOOKUP(A2319,'Medical Examination'!A2318:M4653,11,0)</f>
        <v>0</v>
      </c>
      <c r="I2319" s="27" t="str">
        <f>VLOOKUP(A2319,'Medical Examination'!A2318:M4653,10,0)</f>
        <v>No</v>
      </c>
      <c r="J2319" s="27" t="str">
        <f>VLOOKUP(A2319,'Medical Examination'!A2318:M4653,12,0)</f>
        <v>Normal Weight</v>
      </c>
      <c r="K2319" s="27" t="str">
        <f>VLOOKUP(A2319,'Medical Examination'!A2318:M4653,13,0)</f>
        <v>Normal</v>
      </c>
      <c r="L2319" s="27" t="str">
        <f>VLOOKUP(A2319,'Hospitalisation Details'!$A$1:$R$2344,17,0)</f>
        <v>18-Sep-1996</v>
      </c>
      <c r="M2319" s="28">
        <f>VLOOKUP(A2319,'Hospitalisation Details'!$A$1:$R$2344,6,0)</f>
        <v>770.38</v>
      </c>
      <c r="N2319" s="27" t="str">
        <f>VLOOKUP(A2319,'Hospitalisation Details'!$A$1:$R$2344,14,0)</f>
        <v>tier - 3</v>
      </c>
      <c r="O2319" s="27" t="str">
        <f>VLOOKUP(A2319,'Hospitalisation Details'!$A$1:$R$2344,15,0)</f>
        <v>tier - 2</v>
      </c>
      <c r="P2319" s="27" t="str">
        <f>VLOOKUP(A2319,'Hospitalisation Details'!$A$1:$R$2344,16,0)</f>
        <v>R1012</v>
      </c>
      <c r="Q2319" s="38">
        <f>VLOOKUP(A2319,'Hospitalisation Details'!$A$1:$R$2344,18,0)</f>
        <v>26.718685831622178</v>
      </c>
    </row>
    <row r="2320" spans="1:17" x14ac:dyDescent="0.25">
      <c r="A2320" s="27" t="s">
        <v>4638</v>
      </c>
      <c r="B2320" s="27" t="str">
        <f>VLOOKUP(A2320,'Customer Name'!A2319:E4654,4,0)</f>
        <v>Theodore A.</v>
      </c>
      <c r="C2320" s="27">
        <f>VLOOKUP(A2320,Table7[#All],2,0)</f>
        <v>17.079999999999998</v>
      </c>
      <c r="D2320" s="27">
        <f>VLOOKUP(A2320,Table7[#All],3,0)</f>
        <v>5.73</v>
      </c>
      <c r="E2320" s="27" t="str">
        <f>VLOOKUP(A2320,Table7[#All],4,0)</f>
        <v>No</v>
      </c>
      <c r="F2320" s="27" t="str">
        <f>VLOOKUP(A2320,Table7[#All],5,0)</f>
        <v>No</v>
      </c>
      <c r="G2320" s="27" t="str">
        <f>VLOOKUP(A2320,Table7[#All],6,0)</f>
        <v>Yes</v>
      </c>
      <c r="H2320" s="27">
        <f>VLOOKUP(A2320,'Medical Examination'!A2319:M4654,11,0)</f>
        <v>1</v>
      </c>
      <c r="I2320" s="27" t="str">
        <f>VLOOKUP(A2320,'Medical Examination'!A2319:M4654,10,0)</f>
        <v>No</v>
      </c>
      <c r="J2320" s="27" t="str">
        <f>VLOOKUP(A2320,'Medical Examination'!A2319:M4654,12,0)</f>
        <v>Underweight</v>
      </c>
      <c r="K2320" s="27" t="str">
        <f>VLOOKUP(A2320,'Medical Examination'!A2319:M4654,13,0)</f>
        <v>Prediabetes</v>
      </c>
      <c r="L2320" s="27" t="str">
        <f>VLOOKUP(A2320,'Hospitalisation Details'!$A$1:$R$2344,17,0)</f>
        <v>28-Jun-1993</v>
      </c>
      <c r="M2320" s="28">
        <f>VLOOKUP(A2320,'Hospitalisation Details'!$A$1:$R$2344,6,0)</f>
        <v>770</v>
      </c>
      <c r="N2320" s="27" t="str">
        <f>VLOOKUP(A2320,'Hospitalisation Details'!$A$1:$R$2344,14,0)</f>
        <v>tier - 3</v>
      </c>
      <c r="O2320" s="27" t="str">
        <f>VLOOKUP(A2320,'Hospitalisation Details'!$A$1:$R$2344,15,0)</f>
        <v>tier - 3</v>
      </c>
      <c r="P2320" s="27" t="str">
        <f>VLOOKUP(A2320,'Hospitalisation Details'!$A$1:$R$2344,16,0)</f>
        <v>R1013</v>
      </c>
      <c r="Q2320" s="38">
        <f>VLOOKUP(A2320,'Hospitalisation Details'!$A$1:$R$2344,18,0)</f>
        <v>29.945857622328209</v>
      </c>
    </row>
    <row r="2321" spans="1:17" x14ac:dyDescent="0.25">
      <c r="A2321" s="27" t="s">
        <v>4640</v>
      </c>
      <c r="B2321" s="27" t="str">
        <f>VLOOKUP(A2321,'Customer Name'!A2320:E4655,4,0)</f>
        <v>Lindy</v>
      </c>
      <c r="C2321" s="27">
        <f>VLOOKUP(A2321,Table7[#All],2,0)</f>
        <v>19.21</v>
      </c>
      <c r="D2321" s="27">
        <f>VLOOKUP(A2321,Table7[#All],3,0)</f>
        <v>5.53</v>
      </c>
      <c r="E2321" s="27" t="str">
        <f>VLOOKUP(A2321,Table7[#All],4,0)</f>
        <v>yes</v>
      </c>
      <c r="F2321" s="27" t="str">
        <f>VLOOKUP(A2321,Table7[#All],5,0)</f>
        <v>No</v>
      </c>
      <c r="G2321" s="27" t="str">
        <f>VLOOKUP(A2321,Table7[#All],6,0)</f>
        <v>No</v>
      </c>
      <c r="H2321" s="27">
        <f>VLOOKUP(A2321,'Medical Examination'!A2320:M4655,11,0)</f>
        <v>0</v>
      </c>
      <c r="I2321" s="27" t="str">
        <f>VLOOKUP(A2321,'Medical Examination'!A2320:M4655,10,0)</f>
        <v>No</v>
      </c>
      <c r="J2321" s="27" t="str">
        <f>VLOOKUP(A2321,'Medical Examination'!A2320:M4655,12,0)</f>
        <v>Normal Weight</v>
      </c>
      <c r="K2321" s="27" t="str">
        <f>VLOOKUP(A2321,'Medical Examination'!A2320:M4655,13,0)</f>
        <v>Normal</v>
      </c>
      <c r="L2321" s="27" t="str">
        <f>VLOOKUP(A2321,'Hospitalisation Details'!$A$1:$R$2344,17,0)</f>
        <v>22-Oct-1996</v>
      </c>
      <c r="M2321" s="28">
        <f>VLOOKUP(A2321,'Hospitalisation Details'!$A$1:$R$2344,6,0)</f>
        <v>760</v>
      </c>
      <c r="N2321" s="27" t="str">
        <f>VLOOKUP(A2321,'Hospitalisation Details'!$A$1:$R$2344,14,0)</f>
        <v>tier - 3</v>
      </c>
      <c r="O2321" s="27" t="str">
        <f>VLOOKUP(A2321,'Hospitalisation Details'!$A$1:$R$2344,15,0)</f>
        <v>tier - 3</v>
      </c>
      <c r="P2321" s="27" t="str">
        <f>VLOOKUP(A2321,'Hospitalisation Details'!$A$1:$R$2344,16,0)</f>
        <v>R1013</v>
      </c>
      <c r="Q2321" s="38">
        <f>VLOOKUP(A2321,'Hospitalisation Details'!$A$1:$R$2344,18,0)</f>
        <v>26.625598904859686</v>
      </c>
    </row>
    <row r="2322" spans="1:17" x14ac:dyDescent="0.25">
      <c r="A2322" s="27" t="s">
        <v>4642</v>
      </c>
      <c r="B2322" s="27" t="str">
        <f>VLOOKUP(A2322,'Customer Name'!A2321:E4656,4,0)</f>
        <v>Thomas</v>
      </c>
      <c r="C2322" s="27">
        <f>VLOOKUP(A2322,Table7[#All],2,0)</f>
        <v>17.86</v>
      </c>
      <c r="D2322" s="27">
        <f>VLOOKUP(A2322,Table7[#All],3,0)</f>
        <v>5.43</v>
      </c>
      <c r="E2322" s="27" t="str">
        <f>VLOOKUP(A2322,Table7[#All],4,0)</f>
        <v>No</v>
      </c>
      <c r="F2322" s="27" t="str">
        <f>VLOOKUP(A2322,Table7[#All],5,0)</f>
        <v>No</v>
      </c>
      <c r="G2322" s="27" t="str">
        <f>VLOOKUP(A2322,Table7[#All],6,0)</f>
        <v>Yes</v>
      </c>
      <c r="H2322" s="27">
        <f>VLOOKUP(A2322,'Medical Examination'!A2321:M4656,11,0)</f>
        <v>1</v>
      </c>
      <c r="I2322" s="27" t="str">
        <f>VLOOKUP(A2322,'Medical Examination'!A2321:M4656,10,0)</f>
        <v>No</v>
      </c>
      <c r="J2322" s="27" t="str">
        <f>VLOOKUP(A2322,'Medical Examination'!A2321:M4656,12,0)</f>
        <v>Underweight</v>
      </c>
      <c r="K2322" s="27" t="str">
        <f>VLOOKUP(A2322,'Medical Examination'!A2321:M4656,13,0)</f>
        <v>Normal</v>
      </c>
      <c r="L2322" s="27" t="str">
        <f>VLOOKUP(A2322,'Hospitalisation Details'!$A$1:$R$2344,17,0)</f>
        <v>9-Aug-1993</v>
      </c>
      <c r="M2322" s="28">
        <f>VLOOKUP(A2322,'Hospitalisation Details'!$A$1:$R$2344,6,0)</f>
        <v>760</v>
      </c>
      <c r="N2322" s="27" t="str">
        <f>VLOOKUP(A2322,'Hospitalisation Details'!$A$1:$R$2344,14,0)</f>
        <v>tier - 3</v>
      </c>
      <c r="O2322" s="27" t="str">
        <f>VLOOKUP(A2322,'Hospitalisation Details'!$A$1:$R$2344,15,0)</f>
        <v>tier - 1</v>
      </c>
      <c r="P2322" s="27" t="str">
        <f>VLOOKUP(A2322,'Hospitalisation Details'!$A$1:$R$2344,16,0)</f>
        <v>R1013</v>
      </c>
      <c r="Q2322" s="38">
        <f>VLOOKUP(A2322,'Hospitalisation Details'!$A$1:$R$2344,18,0)</f>
        <v>29.830860272036741</v>
      </c>
    </row>
    <row r="2323" spans="1:17" x14ac:dyDescent="0.25">
      <c r="A2323" s="27" t="s">
        <v>4644</v>
      </c>
      <c r="B2323" s="27" t="str">
        <f>VLOOKUP(A2323,'Customer Name'!A2322:E4657,4,0)</f>
        <v>Holly</v>
      </c>
      <c r="C2323" s="27">
        <f>VLOOKUP(A2323,Table7[#All],2,0)</f>
        <v>21.38</v>
      </c>
      <c r="D2323" s="27">
        <f>VLOOKUP(A2323,Table7[#All],3,0)</f>
        <v>8.01</v>
      </c>
      <c r="E2323" s="27" t="str">
        <f>VLOOKUP(A2323,Table7[#All],4,0)</f>
        <v>No</v>
      </c>
      <c r="F2323" s="27" t="str">
        <f>VLOOKUP(A2323,Table7[#All],5,0)</f>
        <v>No</v>
      </c>
      <c r="G2323" s="27" t="str">
        <f>VLOOKUP(A2323,Table7[#All],6,0)</f>
        <v>No</v>
      </c>
      <c r="H2323" s="27">
        <f>VLOOKUP(A2323,'Medical Examination'!A2322:M4657,11,0)</f>
        <v>0</v>
      </c>
      <c r="I2323" s="27" t="str">
        <f>VLOOKUP(A2323,'Medical Examination'!A2322:M4657,10,0)</f>
        <v>No</v>
      </c>
      <c r="J2323" s="27" t="str">
        <f>VLOOKUP(A2323,'Medical Examination'!A2322:M4657,12,0)</f>
        <v>Normal Weight</v>
      </c>
      <c r="K2323" s="27" t="str">
        <f>VLOOKUP(A2323,'Medical Examination'!A2322:M4657,13,0)</f>
        <v>Diabetes</v>
      </c>
      <c r="L2323" s="27" t="str">
        <f>VLOOKUP(A2323,'Hospitalisation Details'!$A$1:$R$2344,17,0)</f>
        <v>19-Sep-2002</v>
      </c>
      <c r="M2323" s="28">
        <f>VLOOKUP(A2323,'Hospitalisation Details'!$A$1:$R$2344,6,0)</f>
        <v>750</v>
      </c>
      <c r="N2323" s="27" t="str">
        <f>VLOOKUP(A2323,'Hospitalisation Details'!$A$1:$R$2344,14,0)</f>
        <v>tier - 3</v>
      </c>
      <c r="O2323" s="27" t="str">
        <f>VLOOKUP(A2323,'Hospitalisation Details'!$A$1:$R$2344,15,0)</f>
        <v>tier - 1</v>
      </c>
      <c r="P2323" s="27" t="str">
        <f>VLOOKUP(A2323,'Hospitalisation Details'!$A$1:$R$2344,16,0)</f>
        <v>R1012</v>
      </c>
      <c r="Q2323" s="38">
        <f>VLOOKUP(A2323,'Hospitalisation Details'!$A$1:$R$2344,18,0)</f>
        <v>20.718606098319849</v>
      </c>
    </row>
    <row r="2324" spans="1:17" x14ac:dyDescent="0.25">
      <c r="A2324" s="27" t="s">
        <v>4646</v>
      </c>
      <c r="B2324" s="27" t="str">
        <f>VLOOKUP(A2324,'Customer Name'!A2323:E4658,4,0)</f>
        <v>Matthew</v>
      </c>
      <c r="C2324" s="27">
        <f>VLOOKUP(A2324,Table7[#All],2,0)</f>
        <v>23.35</v>
      </c>
      <c r="D2324" s="27">
        <f>VLOOKUP(A2324,Table7[#All],3,0)</f>
        <v>5.94</v>
      </c>
      <c r="E2324" s="27" t="str">
        <f>VLOOKUP(A2324,Table7[#All],4,0)</f>
        <v>No</v>
      </c>
      <c r="F2324" s="27" t="str">
        <f>VLOOKUP(A2324,Table7[#All],5,0)</f>
        <v>No</v>
      </c>
      <c r="G2324" s="27" t="str">
        <f>VLOOKUP(A2324,Table7[#All],6,0)</f>
        <v>No</v>
      </c>
      <c r="H2324" s="27">
        <f>VLOOKUP(A2324,'Medical Examination'!A2323:M4658,11,0)</f>
        <v>0</v>
      </c>
      <c r="I2324" s="27" t="str">
        <f>VLOOKUP(A2324,'Medical Examination'!A2323:M4658,10,0)</f>
        <v>No</v>
      </c>
      <c r="J2324" s="27" t="str">
        <f>VLOOKUP(A2324,'Medical Examination'!A2323:M4658,12,0)</f>
        <v>Normal Weight</v>
      </c>
      <c r="K2324" s="27" t="str">
        <f>VLOOKUP(A2324,'Medical Examination'!A2323:M4658,13,0)</f>
        <v>Prediabetes</v>
      </c>
      <c r="L2324" s="27" t="str">
        <f>VLOOKUP(A2324,'Hospitalisation Details'!$A$1:$R$2344,17,0)</f>
        <v>14-Dec-1999</v>
      </c>
      <c r="M2324" s="28">
        <f>VLOOKUP(A2324,'Hospitalisation Details'!$A$1:$R$2344,6,0)</f>
        <v>722.99</v>
      </c>
      <c r="N2324" s="27" t="str">
        <f>VLOOKUP(A2324,'Hospitalisation Details'!$A$1:$R$2344,14,0)</f>
        <v>tier - 3</v>
      </c>
      <c r="O2324" s="27" t="str">
        <f>VLOOKUP(A2324,'Hospitalisation Details'!$A$1:$R$2344,15,0)</f>
        <v>tier - 1</v>
      </c>
      <c r="P2324" s="27" t="str">
        <f>VLOOKUP(A2324,'Hospitalisation Details'!$A$1:$R$2344,16,0)</f>
        <v>R1013</v>
      </c>
      <c r="Q2324" s="38">
        <f>VLOOKUP(A2324,'Hospitalisation Details'!$A$1:$R$2344,18,0)</f>
        <v>23.483189135910635</v>
      </c>
    </row>
    <row r="2325" spans="1:17" x14ac:dyDescent="0.25">
      <c r="A2325" s="27" t="s">
        <v>4648</v>
      </c>
      <c r="B2325" s="27" t="str">
        <f>VLOOKUP(A2325,'Customer Name'!A2324:E4659,4,0)</f>
        <v>Meghan K</v>
      </c>
      <c r="C2325" s="27">
        <f>VLOOKUP(A2325,Table7[#All],2,0)</f>
        <v>22.24</v>
      </c>
      <c r="D2325" s="27">
        <f>VLOOKUP(A2325,Table7[#All],3,0)</f>
        <v>5.04</v>
      </c>
      <c r="E2325" s="27" t="str">
        <f>VLOOKUP(A2325,Table7[#All],4,0)</f>
        <v>No</v>
      </c>
      <c r="F2325" s="27" t="str">
        <f>VLOOKUP(A2325,Table7[#All],5,0)</f>
        <v>No</v>
      </c>
      <c r="G2325" s="27" t="str">
        <f>VLOOKUP(A2325,Table7[#All],6,0)</f>
        <v>No</v>
      </c>
      <c r="H2325" s="27">
        <f>VLOOKUP(A2325,'Medical Examination'!A2324:M4659,11,0)</f>
        <v>0</v>
      </c>
      <c r="I2325" s="27" t="str">
        <f>VLOOKUP(A2325,'Medical Examination'!A2324:M4659,10,0)</f>
        <v>No</v>
      </c>
      <c r="J2325" s="27" t="str">
        <f>VLOOKUP(A2325,'Medical Examination'!A2324:M4659,12,0)</f>
        <v>Normal Weight</v>
      </c>
      <c r="K2325" s="27" t="str">
        <f>VLOOKUP(A2325,'Medical Examination'!A2324:M4659,13,0)</f>
        <v>Normal</v>
      </c>
      <c r="L2325" s="27" t="str">
        <f>VLOOKUP(A2325,'Hospitalisation Details'!$A$1:$R$2344,17,0)</f>
        <v>26-Dec-1999</v>
      </c>
      <c r="M2325" s="28">
        <f>VLOOKUP(A2325,'Hospitalisation Details'!$A$1:$R$2344,6,0)</f>
        <v>700</v>
      </c>
      <c r="N2325" s="27" t="str">
        <f>VLOOKUP(A2325,'Hospitalisation Details'!$A$1:$R$2344,14,0)</f>
        <v>tier - 2</v>
      </c>
      <c r="O2325" s="27" t="str">
        <f>VLOOKUP(A2325,'Hospitalisation Details'!$A$1:$R$2344,15,0)</f>
        <v>tier - 3</v>
      </c>
      <c r="P2325" s="27" t="str">
        <f>VLOOKUP(A2325,'Hospitalisation Details'!$A$1:$R$2344,16,0)</f>
        <v>R1013</v>
      </c>
      <c r="Q2325" s="38">
        <f>VLOOKUP(A2325,'Hospitalisation Details'!$A$1:$R$2344,18,0)</f>
        <v>23.450334026941189</v>
      </c>
    </row>
    <row r="2326" spans="1:17" x14ac:dyDescent="0.25">
      <c r="A2326" s="27" t="s">
        <v>4650</v>
      </c>
      <c r="B2326" s="27" t="str">
        <f>VLOOKUP(A2326,'Customer Name'!A2325:E4660,4,0)</f>
        <v>Fred</v>
      </c>
      <c r="C2326" s="27">
        <f>VLOOKUP(A2326,Table7[#All],2,0)</f>
        <v>24.76</v>
      </c>
      <c r="D2326" s="27">
        <f>VLOOKUP(A2326,Table7[#All],3,0)</f>
        <v>4.54</v>
      </c>
      <c r="E2326" s="27" t="str">
        <f>VLOOKUP(A2326,Table7[#All],4,0)</f>
        <v>yes</v>
      </c>
      <c r="F2326" s="27" t="str">
        <f>VLOOKUP(A2326,Table7[#All],5,0)</f>
        <v>No</v>
      </c>
      <c r="G2326" s="27" t="str">
        <f>VLOOKUP(A2326,Table7[#All],6,0)</f>
        <v>No</v>
      </c>
      <c r="H2326" s="27">
        <f>VLOOKUP(A2326,'Medical Examination'!A2325:M4660,11,0)</f>
        <v>0</v>
      </c>
      <c r="I2326" s="27" t="str">
        <f>VLOOKUP(A2326,'Medical Examination'!A2325:M4660,10,0)</f>
        <v>No</v>
      </c>
      <c r="J2326" s="27" t="str">
        <f>VLOOKUP(A2326,'Medical Examination'!A2325:M4660,12,0)</f>
        <v>Normal Weight</v>
      </c>
      <c r="K2326" s="27" t="str">
        <f>VLOOKUP(A2326,'Medical Examination'!A2325:M4660,13,0)</f>
        <v>Normal</v>
      </c>
      <c r="L2326" s="27" t="str">
        <f>VLOOKUP(A2326,'Hospitalisation Details'!$A$1:$R$2344,17,0)</f>
        <v>12-Sep-2001</v>
      </c>
      <c r="M2326" s="28">
        <f>VLOOKUP(A2326,'Hospitalisation Details'!$A$1:$R$2344,6,0)</f>
        <v>687.54</v>
      </c>
      <c r="N2326" s="27" t="str">
        <f>VLOOKUP(A2326,'Hospitalisation Details'!$A$1:$R$2344,14,0)</f>
        <v>tier - 3</v>
      </c>
      <c r="O2326" s="27" t="str">
        <f>VLOOKUP(A2326,'Hospitalisation Details'!$A$1:$R$2344,15,0)</f>
        <v>tier - 2</v>
      </c>
      <c r="P2326" s="27" t="str">
        <f>VLOOKUP(A2326,'Hospitalisation Details'!$A$1:$R$2344,16,0)</f>
        <v>R1013</v>
      </c>
      <c r="Q2326" s="38">
        <f>VLOOKUP(A2326,'Hospitalisation Details'!$A$1:$R$2344,18,0)</f>
        <v>21.737738095238097</v>
      </c>
    </row>
    <row r="2327" spans="1:17" x14ac:dyDescent="0.25">
      <c r="A2327" s="27" t="s">
        <v>4652</v>
      </c>
      <c r="B2327" s="27" t="str">
        <f>VLOOKUP(A2327,'Customer Name'!A2326:E4661,4,0)</f>
        <v>Sebastian</v>
      </c>
      <c r="C2327" s="27">
        <f>VLOOKUP(A2327,Table7[#All],2,0)</f>
        <v>20.100000000000001</v>
      </c>
      <c r="D2327" s="27">
        <f>VLOOKUP(A2327,Table7[#All],3,0)</f>
        <v>5.6</v>
      </c>
      <c r="E2327" s="27" t="str">
        <f>VLOOKUP(A2327,Table7[#All],4,0)</f>
        <v>yes</v>
      </c>
      <c r="F2327" s="27" t="str">
        <f>VLOOKUP(A2327,Table7[#All],5,0)</f>
        <v>No</v>
      </c>
      <c r="G2327" s="27" t="str">
        <f>VLOOKUP(A2327,Table7[#All],6,0)</f>
        <v>Yes</v>
      </c>
      <c r="H2327" s="27">
        <f>VLOOKUP(A2327,'Medical Examination'!A2326:M4661,11,0)</f>
        <v>1</v>
      </c>
      <c r="I2327" s="27" t="str">
        <f>VLOOKUP(A2327,'Medical Examination'!A2326:M4661,10,0)</f>
        <v>No</v>
      </c>
      <c r="J2327" s="27" t="str">
        <f>VLOOKUP(A2327,'Medical Examination'!A2326:M4661,12,0)</f>
        <v>Normal Weight</v>
      </c>
      <c r="K2327" s="27" t="str">
        <f>VLOOKUP(A2327,'Medical Examination'!A2326:M4661,13,0)</f>
        <v>Normal</v>
      </c>
      <c r="L2327" s="27" t="str">
        <f>VLOOKUP(A2327,'Hospitalisation Details'!$A$1:$R$2344,17,0)</f>
        <v>9-Nov-1997</v>
      </c>
      <c r="M2327" s="28">
        <f>VLOOKUP(A2327,'Hospitalisation Details'!$A$1:$R$2344,6,0)</f>
        <v>670</v>
      </c>
      <c r="N2327" s="27" t="str">
        <f>VLOOKUP(A2327,'Hospitalisation Details'!$A$1:$R$2344,14,0)</f>
        <v>tier - 3</v>
      </c>
      <c r="O2327" s="27" t="str">
        <f>VLOOKUP(A2327,'Hospitalisation Details'!$A$1:$R$2344,15,0)</f>
        <v>tier - 3</v>
      </c>
      <c r="P2327" s="27" t="str">
        <f>VLOOKUP(A2327,'Hospitalisation Details'!$A$1:$R$2344,16,0)</f>
        <v>R1013</v>
      </c>
      <c r="Q2327" s="38">
        <f>VLOOKUP(A2327,'Hospitalisation Details'!$A$1:$R$2344,18,0)</f>
        <v>25.578947368421051</v>
      </c>
    </row>
    <row r="2328" spans="1:17" x14ac:dyDescent="0.25">
      <c r="A2328" s="27" t="s">
        <v>4654</v>
      </c>
      <c r="B2328" s="27" t="str">
        <f>VLOOKUP(A2328,'Customer Name'!A2327:E4662,4,0)</f>
        <v>Laura</v>
      </c>
      <c r="C2328" s="27">
        <f>VLOOKUP(A2328,Table7[#All],2,0)</f>
        <v>21.77</v>
      </c>
      <c r="D2328" s="27">
        <f>VLOOKUP(A2328,Table7[#All],3,0)</f>
        <v>10.67</v>
      </c>
      <c r="E2328" s="27" t="str">
        <f>VLOOKUP(A2328,Table7[#All],4,0)</f>
        <v>No</v>
      </c>
      <c r="F2328" s="27" t="str">
        <f>VLOOKUP(A2328,Table7[#All],5,0)</f>
        <v>No</v>
      </c>
      <c r="G2328" s="27" t="str">
        <f>VLOOKUP(A2328,Table7[#All],6,0)</f>
        <v>No</v>
      </c>
      <c r="H2328" s="27">
        <f>VLOOKUP(A2328,'Medical Examination'!A2327:M4662,11,0)</f>
        <v>0</v>
      </c>
      <c r="I2328" s="27" t="str">
        <f>VLOOKUP(A2328,'Medical Examination'!A2327:M4662,10,0)</f>
        <v>No</v>
      </c>
      <c r="J2328" s="27" t="str">
        <f>VLOOKUP(A2328,'Medical Examination'!A2327:M4662,12,0)</f>
        <v>Normal Weight</v>
      </c>
      <c r="K2328" s="27" t="str">
        <f>VLOOKUP(A2328,'Medical Examination'!A2327:M4662,13,0)</f>
        <v>Diabetes</v>
      </c>
      <c r="L2328" s="27" t="str">
        <f>VLOOKUP(A2328,'Hospitalisation Details'!$A$1:$R$2344,17,0)</f>
        <v>29-Nov-2002</v>
      </c>
      <c r="M2328" s="28">
        <f>VLOOKUP(A2328,'Hospitalisation Details'!$A$1:$R$2344,6,0)</f>
        <v>668</v>
      </c>
      <c r="N2328" s="27" t="str">
        <f>VLOOKUP(A2328,'Hospitalisation Details'!$A$1:$R$2344,14,0)</f>
        <v>tier - 3</v>
      </c>
      <c r="O2328" s="27" t="str">
        <f>VLOOKUP(A2328,'Hospitalisation Details'!$A$1:$R$2344,15,0)</f>
        <v>tier - 2</v>
      </c>
      <c r="P2328" s="27" t="str">
        <f>VLOOKUP(A2328,'Hospitalisation Details'!$A$1:$R$2344,16,0)</f>
        <v>R1012</v>
      </c>
      <c r="Q2328" s="38">
        <f>VLOOKUP(A2328,'Hospitalisation Details'!$A$1:$R$2344,18,0)</f>
        <v>20.524206596141877</v>
      </c>
    </row>
    <row r="2329" spans="1:17" x14ac:dyDescent="0.25">
      <c r="A2329" s="27" t="s">
        <v>4656</v>
      </c>
      <c r="B2329" s="27" t="str">
        <f>VLOOKUP(A2329,'Customer Name'!A2328:E4663,4,0)</f>
        <v>Nicole</v>
      </c>
      <c r="C2329" s="27">
        <f>VLOOKUP(A2329,Table7[#All],2,0)</f>
        <v>17.82</v>
      </c>
      <c r="D2329" s="27">
        <f>VLOOKUP(A2329,Table7[#All],3,0)</f>
        <v>5.26</v>
      </c>
      <c r="E2329" s="27" t="str">
        <f>VLOOKUP(A2329,Table7[#All],4,0)</f>
        <v>yes</v>
      </c>
      <c r="F2329" s="27" t="str">
        <f>VLOOKUP(A2329,Table7[#All],5,0)</f>
        <v>No</v>
      </c>
      <c r="G2329" s="27" t="str">
        <f>VLOOKUP(A2329,Table7[#All],6,0)</f>
        <v>No</v>
      </c>
      <c r="H2329" s="27">
        <f>VLOOKUP(A2329,'Medical Examination'!A2328:M4663,11,0)</f>
        <v>1</v>
      </c>
      <c r="I2329" s="27" t="str">
        <f>VLOOKUP(A2329,'Medical Examination'!A2328:M4663,10,0)</f>
        <v>No</v>
      </c>
      <c r="J2329" s="27" t="str">
        <f>VLOOKUP(A2329,'Medical Examination'!A2328:M4663,12,0)</f>
        <v>Underweight</v>
      </c>
      <c r="K2329" s="27" t="str">
        <f>VLOOKUP(A2329,'Medical Examination'!A2328:M4663,13,0)</f>
        <v>Normal</v>
      </c>
      <c r="L2329" s="27" t="str">
        <f>VLOOKUP(A2329,'Hospitalisation Details'!$A$1:$R$2344,17,0)</f>
        <v>4-Jul-1995</v>
      </c>
      <c r="M2329" s="28">
        <f>VLOOKUP(A2329,'Hospitalisation Details'!$A$1:$R$2344,6,0)</f>
        <v>650</v>
      </c>
      <c r="N2329" s="27" t="str">
        <f>VLOOKUP(A2329,'Hospitalisation Details'!$A$1:$R$2344,14,0)</f>
        <v>tier - 3</v>
      </c>
      <c r="O2329" s="27" t="str">
        <f>VLOOKUP(A2329,'Hospitalisation Details'!$A$1:$R$2344,15,0)</f>
        <v>tier - 3</v>
      </c>
      <c r="P2329" s="27" t="str">
        <f>VLOOKUP(A2329,'Hospitalisation Details'!$A$1:$R$2344,16,0)</f>
        <v>R1013</v>
      </c>
      <c r="Q2329" s="38">
        <f>VLOOKUP(A2329,'Hospitalisation Details'!$A$1:$R$2344,18,0)</f>
        <v>27.9294750755287</v>
      </c>
    </row>
    <row r="2330" spans="1:17" x14ac:dyDescent="0.25">
      <c r="A2330" s="27" t="s">
        <v>4658</v>
      </c>
      <c r="B2330" s="27" t="str">
        <f>VLOOKUP(A2330,'Customer Name'!A2329:E4664,4,0)</f>
        <v>Susan E</v>
      </c>
      <c r="C2330" s="27">
        <f>VLOOKUP(A2330,Table7[#All],2,0)</f>
        <v>17.07</v>
      </c>
      <c r="D2330" s="27">
        <f>VLOOKUP(A2330,Table7[#All],3,0)</f>
        <v>5.22</v>
      </c>
      <c r="E2330" s="27" t="str">
        <f>VLOOKUP(A2330,Table7[#All],4,0)</f>
        <v>No</v>
      </c>
      <c r="F2330" s="27" t="str">
        <f>VLOOKUP(A2330,Table7[#All],5,0)</f>
        <v>No</v>
      </c>
      <c r="G2330" s="27" t="str">
        <f>VLOOKUP(A2330,Table7[#All],6,0)</f>
        <v>Yes</v>
      </c>
      <c r="H2330" s="27">
        <f>VLOOKUP(A2330,'Medical Examination'!A2329:M4664,11,0)</f>
        <v>1</v>
      </c>
      <c r="I2330" s="27" t="str">
        <f>VLOOKUP(A2330,'Medical Examination'!A2329:M4664,10,0)</f>
        <v>No</v>
      </c>
      <c r="J2330" s="27" t="str">
        <f>VLOOKUP(A2330,'Medical Examination'!A2329:M4664,12,0)</f>
        <v>Underweight</v>
      </c>
      <c r="K2330" s="27" t="str">
        <f>VLOOKUP(A2330,'Medical Examination'!A2329:M4664,13,0)</f>
        <v>Normal</v>
      </c>
      <c r="L2330" s="27" t="str">
        <f>VLOOKUP(A2330,'Hospitalisation Details'!$A$1:$R$2344,17,0)</f>
        <v>1-Jun-1993</v>
      </c>
      <c r="M2330" s="28">
        <f>VLOOKUP(A2330,'Hospitalisation Details'!$A$1:$R$2344,6,0)</f>
        <v>650</v>
      </c>
      <c r="N2330" s="27" t="str">
        <f>VLOOKUP(A2330,'Hospitalisation Details'!$A$1:$R$2344,14,0)</f>
        <v>tier - 3</v>
      </c>
      <c r="O2330" s="27" t="str">
        <f>VLOOKUP(A2330,'Hospitalisation Details'!$A$1:$R$2344,15,0)</f>
        <v>tier - 3</v>
      </c>
      <c r="P2330" s="27" t="str">
        <f>VLOOKUP(A2330,'Hospitalisation Details'!$A$1:$R$2344,16,0)</f>
        <v>R1013</v>
      </c>
      <c r="Q2330" s="38">
        <f>VLOOKUP(A2330,'Hospitalisation Details'!$A$1:$R$2344,18,0)</f>
        <v>30.019784490372725</v>
      </c>
    </row>
    <row r="2331" spans="1:17" x14ac:dyDescent="0.25">
      <c r="A2331" s="27" t="s">
        <v>4660</v>
      </c>
      <c r="B2331" s="27" t="str">
        <f>VLOOKUP(A2331,'Customer Name'!A2330:E4665,4,0)</f>
        <v>Katy</v>
      </c>
      <c r="C2331" s="27">
        <f>VLOOKUP(A2331,Table7[#All],2,0)</f>
        <v>22.24</v>
      </c>
      <c r="D2331" s="27">
        <f>VLOOKUP(A2331,Table7[#All],3,0)</f>
        <v>4.29</v>
      </c>
      <c r="E2331" s="27" t="str">
        <f>VLOOKUP(A2331,Table7[#All],4,0)</f>
        <v>yes</v>
      </c>
      <c r="F2331" s="27" t="str">
        <f>VLOOKUP(A2331,Table7[#All],5,0)</f>
        <v>No</v>
      </c>
      <c r="G2331" s="27" t="str">
        <f>VLOOKUP(A2331,Table7[#All],6,0)</f>
        <v>No</v>
      </c>
      <c r="H2331" s="27">
        <f>VLOOKUP(A2331,'Medical Examination'!A2330:M4665,11,0)</f>
        <v>0</v>
      </c>
      <c r="I2331" s="27" t="str">
        <f>VLOOKUP(A2331,'Medical Examination'!A2330:M4665,10,0)</f>
        <v>No</v>
      </c>
      <c r="J2331" s="27" t="str">
        <f>VLOOKUP(A2331,'Medical Examination'!A2330:M4665,12,0)</f>
        <v>Normal Weight</v>
      </c>
      <c r="K2331" s="27" t="str">
        <f>VLOOKUP(A2331,'Medical Examination'!A2330:M4665,13,0)</f>
        <v>Normal</v>
      </c>
      <c r="L2331" s="27" t="str">
        <f>VLOOKUP(A2331,'Hospitalisation Details'!$A$1:$R$2344,17,0)</f>
        <v>20-Nov-2001</v>
      </c>
      <c r="M2331" s="28">
        <f>VLOOKUP(A2331,'Hospitalisation Details'!$A$1:$R$2344,6,0)</f>
        <v>646.14</v>
      </c>
      <c r="N2331" s="27" t="str">
        <f>VLOOKUP(A2331,'Hospitalisation Details'!$A$1:$R$2344,14,0)</f>
        <v>tier - 3</v>
      </c>
      <c r="O2331" s="27" t="str">
        <f>VLOOKUP(A2331,'Hospitalisation Details'!$A$1:$R$2344,15,0)</f>
        <v>tier - 3</v>
      </c>
      <c r="P2331" s="27" t="str">
        <f>VLOOKUP(A2331,'Hospitalisation Details'!$A$1:$R$2344,16,0)</f>
        <v>R1012</v>
      </c>
      <c r="Q2331" s="38">
        <f>VLOOKUP(A2331,'Hospitalisation Details'!$A$1:$R$2344,18,0)</f>
        <v>21.548809523809524</v>
      </c>
    </row>
    <row r="2332" spans="1:17" x14ac:dyDescent="0.25">
      <c r="A2332" s="27" t="s">
        <v>4662</v>
      </c>
      <c r="B2332" s="27" t="str">
        <f>VLOOKUP(A2332,'Customer Name'!A2331:E4666,4,0)</f>
        <v>Jordan</v>
      </c>
      <c r="C2332" s="27">
        <f>VLOOKUP(A2332,Table7[#All],2,0)</f>
        <v>22.34</v>
      </c>
      <c r="D2332" s="27">
        <f>VLOOKUP(A2332,Table7[#All],3,0)</f>
        <v>5.57</v>
      </c>
      <c r="E2332" s="27" t="str">
        <f>VLOOKUP(A2332,Table7[#All],4,0)</f>
        <v>No</v>
      </c>
      <c r="F2332" s="27" t="str">
        <f>VLOOKUP(A2332,Table7[#All],5,0)</f>
        <v>No</v>
      </c>
      <c r="G2332" s="27" t="str">
        <f>VLOOKUP(A2332,Table7[#All],6,0)</f>
        <v>No</v>
      </c>
      <c r="H2332" s="27">
        <f>VLOOKUP(A2332,'Medical Examination'!A2331:M4666,11,0)</f>
        <v>1</v>
      </c>
      <c r="I2332" s="27" t="str">
        <f>VLOOKUP(A2332,'Medical Examination'!A2331:M4666,10,0)</f>
        <v>No</v>
      </c>
      <c r="J2332" s="27" t="str">
        <f>VLOOKUP(A2332,'Medical Examination'!A2331:M4666,12,0)</f>
        <v>Normal Weight</v>
      </c>
      <c r="K2332" s="27" t="str">
        <f>VLOOKUP(A2332,'Medical Examination'!A2331:M4666,13,0)</f>
        <v>Normal</v>
      </c>
      <c r="L2332" s="27" t="str">
        <f>VLOOKUP(A2332,'Hospitalisation Details'!$A$1:$R$2344,17,0)</f>
        <v>27-Jul-1998</v>
      </c>
      <c r="M2332" s="28">
        <f>VLOOKUP(A2332,'Hospitalisation Details'!$A$1:$R$2344,6,0)</f>
        <v>637.26</v>
      </c>
      <c r="N2332" s="27" t="str">
        <f>VLOOKUP(A2332,'Hospitalisation Details'!$A$1:$R$2344,14,0)</f>
        <v>tier - 3</v>
      </c>
      <c r="O2332" s="27" t="str">
        <f>VLOOKUP(A2332,'Hospitalisation Details'!$A$1:$R$2344,15,0)</f>
        <v>tier - 3</v>
      </c>
      <c r="P2332" s="27" t="str">
        <f>VLOOKUP(A2332,'Hospitalisation Details'!$A$1:$R$2344,16,0)</f>
        <v>R1013</v>
      </c>
      <c r="Q2332" s="38">
        <f>VLOOKUP(A2332,'Hospitalisation Details'!$A$1:$R$2344,18,0)</f>
        <v>24.8664700926706</v>
      </c>
    </row>
    <row r="2333" spans="1:17" x14ac:dyDescent="0.25">
      <c r="A2333" s="27" t="s">
        <v>4664</v>
      </c>
      <c r="B2333" s="27" t="str">
        <f>VLOOKUP(A2333,'Customer Name'!A2332:E4667,4,0)</f>
        <v>Juan D. Sr.</v>
      </c>
      <c r="C2333" s="27">
        <f>VLOOKUP(A2333,Table7[#All],2,0)</f>
        <v>17.7</v>
      </c>
      <c r="D2333" s="27">
        <f>VLOOKUP(A2333,Table7[#All],3,0)</f>
        <v>6.28</v>
      </c>
      <c r="E2333" s="27" t="str">
        <f>VLOOKUP(A2333,Table7[#All],4,0)</f>
        <v>No</v>
      </c>
      <c r="F2333" s="27" t="str">
        <f>VLOOKUP(A2333,Table7[#All],5,0)</f>
        <v>No</v>
      </c>
      <c r="G2333" s="27" t="str">
        <f>VLOOKUP(A2333,Table7[#All],6,0)</f>
        <v>No</v>
      </c>
      <c r="H2333" s="27">
        <f>VLOOKUP(A2333,'Medical Examination'!A2332:M4667,11,0)</f>
        <v>1</v>
      </c>
      <c r="I2333" s="27" t="str">
        <f>VLOOKUP(A2333,'Medical Examination'!A2332:M4667,10,0)</f>
        <v>No</v>
      </c>
      <c r="J2333" s="27" t="str">
        <f>VLOOKUP(A2333,'Medical Examination'!A2332:M4667,12,0)</f>
        <v>Underweight</v>
      </c>
      <c r="K2333" s="27" t="str">
        <f>VLOOKUP(A2333,'Medical Examination'!A2332:M4667,13,0)</f>
        <v>Prediabetes</v>
      </c>
      <c r="L2333" s="27" t="str">
        <f>VLOOKUP(A2333,'Hospitalisation Details'!$A$1:$R$2344,17,0)</f>
        <v>13-Sep-1992</v>
      </c>
      <c r="M2333" s="28">
        <f>VLOOKUP(A2333,'Hospitalisation Details'!$A$1:$R$2344,6,0)</f>
        <v>604.54</v>
      </c>
      <c r="N2333" s="27" t="str">
        <f>VLOOKUP(A2333,'Hospitalisation Details'!$A$1:$R$2344,14,0)</f>
        <v>tier - 3</v>
      </c>
      <c r="O2333" s="27" t="str">
        <f>VLOOKUP(A2333,'Hospitalisation Details'!$A$1:$R$2344,15,0)</f>
        <v>tier - 3</v>
      </c>
      <c r="P2333" s="27" t="str">
        <f>VLOOKUP(A2333,'Hospitalisation Details'!$A$1:$R$2344,16,0)</f>
        <v>R1013</v>
      </c>
      <c r="Q2333" s="38">
        <f>VLOOKUP(A2333,'Hospitalisation Details'!$A$1:$R$2344,18,0)</f>
        <v>30.732375085557837</v>
      </c>
    </row>
    <row r="2334" spans="1:17" x14ac:dyDescent="0.25">
      <c r="A2334" s="27" t="s">
        <v>4666</v>
      </c>
      <c r="B2334" s="27" t="str">
        <f>VLOOKUP(A2334,'Customer Name'!A2333:E4668,4,0)</f>
        <v>Julie</v>
      </c>
      <c r="C2334" s="27">
        <f>VLOOKUP(A2334,Table7[#All],2,0)</f>
        <v>16.47</v>
      </c>
      <c r="D2334" s="27">
        <f>VLOOKUP(A2334,Table7[#All],3,0)</f>
        <v>6.35</v>
      </c>
      <c r="E2334" s="27" t="str">
        <f>VLOOKUP(A2334,Table7[#All],4,0)</f>
        <v>No</v>
      </c>
      <c r="F2334" s="27" t="str">
        <f>VLOOKUP(A2334,Table7[#All],5,0)</f>
        <v>No</v>
      </c>
      <c r="G2334" s="27" t="str">
        <f>VLOOKUP(A2334,Table7[#All],6,0)</f>
        <v>Yes</v>
      </c>
      <c r="H2334" s="27">
        <f>VLOOKUP(A2334,'Medical Examination'!A2333:M4668,11,0)</f>
        <v>1</v>
      </c>
      <c r="I2334" s="27" t="str">
        <f>VLOOKUP(A2334,'Medical Examination'!A2333:M4668,10,0)</f>
        <v>No</v>
      </c>
      <c r="J2334" s="27" t="str">
        <f>VLOOKUP(A2334,'Medical Examination'!A2333:M4668,12,0)</f>
        <v>Underweight</v>
      </c>
      <c r="K2334" s="27" t="str">
        <f>VLOOKUP(A2334,'Medical Examination'!A2333:M4668,13,0)</f>
        <v>Prediabetes</v>
      </c>
      <c r="L2334" s="27" t="str">
        <f>VLOOKUP(A2334,'Hospitalisation Details'!$A$1:$R$2344,17,0)</f>
        <v>30-Jun-1993</v>
      </c>
      <c r="M2334" s="28">
        <f>VLOOKUP(A2334,'Hospitalisation Details'!$A$1:$R$2344,6,0)</f>
        <v>600</v>
      </c>
      <c r="N2334" s="27" t="str">
        <f>VLOOKUP(A2334,'Hospitalisation Details'!$A$1:$R$2344,14,0)</f>
        <v>tier - 2</v>
      </c>
      <c r="O2334" s="27" t="str">
        <f>VLOOKUP(A2334,'Hospitalisation Details'!$A$1:$R$2344,15,0)</f>
        <v>tier - 1</v>
      </c>
      <c r="P2334" s="27" t="str">
        <f>VLOOKUP(A2334,'Hospitalisation Details'!$A$1:$R$2344,16,0)</f>
        <v>R1013</v>
      </c>
      <c r="Q2334" s="38">
        <f>VLOOKUP(A2334,'Hospitalisation Details'!$A$1:$R$2344,18,0)</f>
        <v>29.940381558028616</v>
      </c>
    </row>
    <row r="2335" spans="1:17" x14ac:dyDescent="0.25">
      <c r="A2335" s="27" t="s">
        <v>4668</v>
      </c>
      <c r="B2335" s="27" t="str">
        <f>VLOOKUP(A2335,'Customer Name'!A2334:E4669,4,0)</f>
        <v>Evan P</v>
      </c>
      <c r="C2335" s="27">
        <f>VLOOKUP(A2335,Table7[#All],2,0)</f>
        <v>17.600000000000001</v>
      </c>
      <c r="D2335" s="27">
        <f>VLOOKUP(A2335,Table7[#All],3,0)</f>
        <v>4.3899999999999997</v>
      </c>
      <c r="E2335" s="27" t="str">
        <f>VLOOKUP(A2335,Table7[#All],4,0)</f>
        <v>No</v>
      </c>
      <c r="F2335" s="27" t="str">
        <f>VLOOKUP(A2335,Table7[#All],5,0)</f>
        <v>No</v>
      </c>
      <c r="G2335" s="27" t="str">
        <f>VLOOKUP(A2335,Table7[#All],6,0)</f>
        <v>No</v>
      </c>
      <c r="H2335" s="27">
        <f>VLOOKUP(A2335,'Medical Examination'!A2334:M4669,11,0)</f>
        <v>1</v>
      </c>
      <c r="I2335" s="27" t="str">
        <f>VLOOKUP(A2335,'Medical Examination'!A2334:M4669,10,0)</f>
        <v>No</v>
      </c>
      <c r="J2335" s="27" t="str">
        <f>VLOOKUP(A2335,'Medical Examination'!A2334:M4669,12,0)</f>
        <v>Underweight</v>
      </c>
      <c r="K2335" s="27" t="str">
        <f>VLOOKUP(A2335,'Medical Examination'!A2334:M4669,13,0)</f>
        <v>Normal</v>
      </c>
      <c r="L2335" s="27" t="str">
        <f>VLOOKUP(A2335,'Hospitalisation Details'!$A$1:$R$2344,17,0)</f>
        <v>30-Nov-1992</v>
      </c>
      <c r="M2335" s="28">
        <f>VLOOKUP(A2335,'Hospitalisation Details'!$A$1:$R$2344,6,0)</f>
        <v>570.62</v>
      </c>
      <c r="N2335" s="27" t="str">
        <f>VLOOKUP(A2335,'Hospitalisation Details'!$A$1:$R$2344,14,0)</f>
        <v>tier - 2</v>
      </c>
      <c r="O2335" s="27" t="str">
        <f>VLOOKUP(A2335,'Hospitalisation Details'!$A$1:$R$2344,15,0)</f>
        <v>tier - 1</v>
      </c>
      <c r="P2335" s="27" t="str">
        <f>VLOOKUP(A2335,'Hospitalisation Details'!$A$1:$R$2344,16,0)</f>
        <v>R1013</v>
      </c>
      <c r="Q2335" s="38">
        <f>VLOOKUP(A2335,'Hospitalisation Details'!$A$1:$R$2344,18,0)</f>
        <v>30.518822724161534</v>
      </c>
    </row>
    <row r="2336" spans="1:17" x14ac:dyDescent="0.25">
      <c r="A2336" s="27" t="s">
        <v>4670</v>
      </c>
      <c r="B2336" s="27" t="str">
        <f>VLOOKUP(A2336,'Customer Name'!A2335:E4670,4,0)</f>
        <v>Aaron K</v>
      </c>
      <c r="C2336" s="27">
        <f>VLOOKUP(A2336,Table7[#All],2,0)</f>
        <v>17.579999999999998</v>
      </c>
      <c r="D2336" s="27">
        <f>VLOOKUP(A2336,Table7[#All],3,0)</f>
        <v>4.51</v>
      </c>
      <c r="E2336" s="27" t="str">
        <f>VLOOKUP(A2336,Table7[#All],4,0)</f>
        <v>No</v>
      </c>
      <c r="F2336" s="27" t="str">
        <f>VLOOKUP(A2336,Table7[#All],5,0)</f>
        <v>No</v>
      </c>
      <c r="G2336" s="27" t="str">
        <f>VLOOKUP(A2336,Table7[#All],6,0)</f>
        <v>No</v>
      </c>
      <c r="H2336" s="27">
        <f>VLOOKUP(A2336,'Medical Examination'!A2335:M4670,11,0)</f>
        <v>1</v>
      </c>
      <c r="I2336" s="27" t="str">
        <f>VLOOKUP(A2336,'Medical Examination'!A2335:M4670,10,0)</f>
        <v>No</v>
      </c>
      <c r="J2336" s="27" t="str">
        <f>VLOOKUP(A2336,'Medical Examination'!A2335:M4670,12,0)</f>
        <v>Underweight</v>
      </c>
      <c r="K2336" s="27" t="str">
        <f>VLOOKUP(A2336,'Medical Examination'!A2335:M4670,13,0)</f>
        <v>Normal</v>
      </c>
      <c r="L2336" s="27" t="str">
        <f>VLOOKUP(A2336,'Hospitalisation Details'!$A$1:$R$2344,17,0)</f>
        <v>9-Jul-1992</v>
      </c>
      <c r="M2336" s="28">
        <f>VLOOKUP(A2336,'Hospitalisation Details'!$A$1:$R$2344,6,0)</f>
        <v>563.84</v>
      </c>
      <c r="N2336" s="27" t="str">
        <f>VLOOKUP(A2336,'Hospitalisation Details'!$A$1:$R$2344,14,0)</f>
        <v>tier - 2</v>
      </c>
      <c r="O2336" s="27" t="str">
        <f>VLOOKUP(A2336,'Hospitalisation Details'!$A$1:$R$2344,15,0)</f>
        <v>tier - 3</v>
      </c>
      <c r="P2336" s="27" t="str">
        <f>VLOOKUP(A2336,'Hospitalisation Details'!$A$1:$R$2344,16,0)</f>
        <v>R1013</v>
      </c>
      <c r="Q2336" s="38">
        <f>VLOOKUP(A2336,'Hospitalisation Details'!$A$1:$R$2344,18,0)</f>
        <v>30.913073237508556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C49B2-6B51-4A33-A45C-D1E5C97E207C}">
  <dimension ref="A4:D25"/>
  <sheetViews>
    <sheetView zoomScale="70" zoomScaleNormal="70" workbookViewId="0">
      <selection activeCell="Y19" sqref="Y19"/>
    </sheetView>
  </sheetViews>
  <sheetFormatPr defaultRowHeight="15" x14ac:dyDescent="0.25"/>
  <cols>
    <col min="1" max="1" width="24.42578125" bestFit="1" customWidth="1"/>
    <col min="2" max="2" width="18" bestFit="1" customWidth="1"/>
    <col min="3" max="3" width="14.42578125" bestFit="1" customWidth="1"/>
    <col min="4" max="4" width="11.28515625" bestFit="1" customWidth="1"/>
  </cols>
  <sheetData>
    <row r="4" spans="1:4" x14ac:dyDescent="0.25">
      <c r="A4" s="30" t="s">
        <v>8393</v>
      </c>
      <c r="B4" s="30" t="s">
        <v>8394</v>
      </c>
    </row>
    <row r="5" spans="1:4" x14ac:dyDescent="0.25">
      <c r="A5" s="30" t="s">
        <v>8395</v>
      </c>
      <c r="B5" t="s">
        <v>8335</v>
      </c>
      <c r="C5" t="s">
        <v>8337</v>
      </c>
      <c r="D5" t="s">
        <v>8396</v>
      </c>
    </row>
    <row r="6" spans="1:4" x14ac:dyDescent="0.25">
      <c r="A6" s="29" t="s">
        <v>8335</v>
      </c>
      <c r="B6">
        <v>1540</v>
      </c>
      <c r="C6">
        <v>307</v>
      </c>
      <c r="D6">
        <v>1847</v>
      </c>
    </row>
    <row r="7" spans="1:4" x14ac:dyDescent="0.25">
      <c r="A7" s="29" t="s">
        <v>8337</v>
      </c>
      <c r="B7">
        <v>404</v>
      </c>
      <c r="C7">
        <v>84</v>
      </c>
      <c r="D7">
        <v>488</v>
      </c>
    </row>
    <row r="8" spans="1:4" x14ac:dyDescent="0.25">
      <c r="A8" s="29" t="s">
        <v>8396</v>
      </c>
      <c r="B8">
        <v>1944</v>
      </c>
      <c r="C8">
        <v>391</v>
      </c>
      <c r="D8">
        <v>2335</v>
      </c>
    </row>
    <row r="10" spans="1:4" x14ac:dyDescent="0.25">
      <c r="A10" s="34" t="s">
        <v>8397</v>
      </c>
      <c r="B10" s="34"/>
    </row>
    <row r="11" spans="1:4" x14ac:dyDescent="0.25">
      <c r="A11" s="9" t="s">
        <v>8398</v>
      </c>
      <c r="B11" s="9">
        <v>84</v>
      </c>
    </row>
    <row r="12" spans="1:4" x14ac:dyDescent="0.25">
      <c r="A12" s="9" t="s">
        <v>8399</v>
      </c>
      <c r="B12" s="9">
        <v>404</v>
      </c>
    </row>
    <row r="13" spans="1:4" x14ac:dyDescent="0.25">
      <c r="A13" s="9" t="s">
        <v>8400</v>
      </c>
      <c r="B13" s="9">
        <v>307</v>
      </c>
    </row>
    <row r="14" spans="1:4" x14ac:dyDescent="0.25">
      <c r="A14" s="9" t="s">
        <v>8401</v>
      </c>
      <c r="B14" s="9">
        <v>1540</v>
      </c>
    </row>
    <row r="20" spans="1:2" x14ac:dyDescent="0.25">
      <c r="A20" s="30" t="s">
        <v>8395</v>
      </c>
      <c r="B20" t="s">
        <v>8406</v>
      </c>
    </row>
    <row r="21" spans="1:2" x14ac:dyDescent="0.25">
      <c r="A21" s="29" t="s">
        <v>8402</v>
      </c>
      <c r="B21" s="17">
        <v>17284.969839816931</v>
      </c>
    </row>
    <row r="22" spans="1:2" x14ac:dyDescent="0.25">
      <c r="A22" s="29" t="s">
        <v>8403</v>
      </c>
      <c r="B22" s="17">
        <v>10483.967002456997</v>
      </c>
    </row>
    <row r="23" spans="1:2" x14ac:dyDescent="0.25">
      <c r="A23" s="29" t="s">
        <v>8404</v>
      </c>
      <c r="B23" s="17">
        <v>13662.615289421163</v>
      </c>
    </row>
    <row r="24" spans="1:2" x14ac:dyDescent="0.25">
      <c r="A24" s="29" t="s">
        <v>8405</v>
      </c>
      <c r="B24" s="17">
        <v>23386.454602272737</v>
      </c>
    </row>
    <row r="25" spans="1:2" x14ac:dyDescent="0.25">
      <c r="A25" s="29" t="s">
        <v>8396</v>
      </c>
      <c r="B25" s="17">
        <v>13411.324111349039</v>
      </c>
    </row>
  </sheetData>
  <mergeCells count="1">
    <mergeCell ref="A10:B10"/>
  </mergeCell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4BFA0-9FC6-4276-882F-BDE4C1AFF8BA}">
  <dimension ref="A1:E116"/>
  <sheetViews>
    <sheetView topLeftCell="E109" workbookViewId="0">
      <selection activeCell="A111" sqref="A111:E116"/>
    </sheetView>
  </sheetViews>
  <sheetFormatPr defaultRowHeight="15" x14ac:dyDescent="0.25"/>
  <cols>
    <col min="1" max="2" width="14.5703125" bestFit="1" customWidth="1"/>
    <col min="3" max="3" width="22" bestFit="1" customWidth="1"/>
    <col min="4" max="4" width="15.85546875" bestFit="1" customWidth="1"/>
    <col min="5" max="5" width="31.28515625" bestFit="1" customWidth="1"/>
    <col min="6" max="143" width="11.5703125" bestFit="1" customWidth="1"/>
    <col min="144" max="147" width="10.5703125" bestFit="1" customWidth="1"/>
    <col min="148" max="148" width="11.5703125" bestFit="1" customWidth="1"/>
    <col min="149" max="158" width="10.5703125" bestFit="1" customWidth="1"/>
    <col min="159" max="159" width="11.5703125" bestFit="1" customWidth="1"/>
    <col min="160" max="169" width="10.5703125" bestFit="1" customWidth="1"/>
    <col min="170" max="170" width="11.5703125" bestFit="1" customWidth="1"/>
    <col min="171" max="180" width="10.5703125" bestFit="1" customWidth="1"/>
    <col min="181" max="181" width="11.5703125" bestFit="1" customWidth="1"/>
    <col min="182" max="191" width="10.5703125" bestFit="1" customWidth="1"/>
    <col min="192" max="192" width="11.5703125" bestFit="1" customWidth="1"/>
    <col min="193" max="202" width="10.5703125" bestFit="1" customWidth="1"/>
    <col min="203" max="203" width="11.5703125" bestFit="1" customWidth="1"/>
    <col min="204" max="213" width="10.5703125" bestFit="1" customWidth="1"/>
    <col min="214" max="214" width="11.5703125" bestFit="1" customWidth="1"/>
    <col min="215" max="224" width="10.5703125" bestFit="1" customWidth="1"/>
    <col min="225" max="226" width="11.5703125" bestFit="1" customWidth="1"/>
    <col min="227" max="236" width="10.5703125" bestFit="1" customWidth="1"/>
    <col min="237" max="237" width="11.5703125" bestFit="1" customWidth="1"/>
    <col min="238" max="247" width="10.5703125" bestFit="1" customWidth="1"/>
    <col min="248" max="248" width="11.5703125" bestFit="1" customWidth="1"/>
    <col min="249" max="258" width="10.5703125" bestFit="1" customWidth="1"/>
    <col min="259" max="259" width="11.5703125" bestFit="1" customWidth="1"/>
    <col min="260" max="269" width="10.5703125" bestFit="1" customWidth="1"/>
    <col min="270" max="270" width="11.5703125" bestFit="1" customWidth="1"/>
    <col min="271" max="280" width="10.5703125" bestFit="1" customWidth="1"/>
    <col min="281" max="281" width="11.5703125" bestFit="1" customWidth="1"/>
    <col min="282" max="291" width="10.5703125" bestFit="1" customWidth="1"/>
    <col min="292" max="292" width="11.5703125" bestFit="1" customWidth="1"/>
    <col min="293" max="302" width="10.5703125" bestFit="1" customWidth="1"/>
    <col min="303" max="303" width="11.5703125" bestFit="1" customWidth="1"/>
    <col min="304" max="313" width="10.5703125" bestFit="1" customWidth="1"/>
    <col min="314" max="314" width="11.5703125" bestFit="1" customWidth="1"/>
    <col min="315" max="324" width="10.5703125" bestFit="1" customWidth="1"/>
    <col min="325" max="325" width="11.5703125" bestFit="1" customWidth="1"/>
    <col min="326" max="335" width="10.5703125" bestFit="1" customWidth="1"/>
    <col min="336" max="337" width="11.5703125" bestFit="1" customWidth="1"/>
    <col min="338" max="347" width="10.5703125" bestFit="1" customWidth="1"/>
    <col min="348" max="348" width="11.5703125" bestFit="1" customWidth="1"/>
    <col min="349" max="358" width="10.5703125" bestFit="1" customWidth="1"/>
    <col min="359" max="359" width="11.5703125" bestFit="1" customWidth="1"/>
    <col min="360" max="369" width="10.5703125" bestFit="1" customWidth="1"/>
    <col min="370" max="370" width="11.5703125" bestFit="1" customWidth="1"/>
    <col min="371" max="380" width="10.5703125" bestFit="1" customWidth="1"/>
    <col min="381" max="381" width="11.5703125" bestFit="1" customWidth="1"/>
    <col min="382" max="391" width="10.5703125" bestFit="1" customWidth="1"/>
    <col min="392" max="392" width="11.5703125" bestFit="1" customWidth="1"/>
    <col min="393" max="402" width="10.5703125" bestFit="1" customWidth="1"/>
    <col min="403" max="403" width="11.5703125" bestFit="1" customWidth="1"/>
    <col min="404" max="413" width="10.5703125" bestFit="1" customWidth="1"/>
    <col min="414" max="414" width="11.5703125" bestFit="1" customWidth="1"/>
    <col min="415" max="424" width="10.5703125" bestFit="1" customWidth="1"/>
    <col min="425" max="425" width="11.5703125" bestFit="1" customWidth="1"/>
    <col min="426" max="435" width="10.5703125" bestFit="1" customWidth="1"/>
    <col min="436" max="436" width="11.5703125" bestFit="1" customWidth="1"/>
    <col min="437" max="446" width="10.5703125" bestFit="1" customWidth="1"/>
    <col min="447" max="448" width="11.5703125" bestFit="1" customWidth="1"/>
    <col min="449" max="458" width="10.5703125" bestFit="1" customWidth="1"/>
    <col min="459" max="459" width="11.5703125" bestFit="1" customWidth="1"/>
    <col min="460" max="469" width="10.5703125" bestFit="1" customWidth="1"/>
    <col min="470" max="470" width="11.5703125" bestFit="1" customWidth="1"/>
    <col min="471" max="480" width="10.5703125" bestFit="1" customWidth="1"/>
    <col min="481" max="481" width="11.5703125" bestFit="1" customWidth="1"/>
    <col min="482" max="491" width="10.5703125" bestFit="1" customWidth="1"/>
    <col min="492" max="492" width="11.5703125" bestFit="1" customWidth="1"/>
    <col min="493" max="502" width="10.5703125" bestFit="1" customWidth="1"/>
    <col min="503" max="503" width="11.5703125" bestFit="1" customWidth="1"/>
    <col min="504" max="513" width="10.5703125" bestFit="1" customWidth="1"/>
    <col min="514" max="514" width="11.5703125" bestFit="1" customWidth="1"/>
    <col min="515" max="524" width="10.5703125" bestFit="1" customWidth="1"/>
    <col min="525" max="525" width="11.5703125" bestFit="1" customWidth="1"/>
    <col min="526" max="535" width="10.5703125" bestFit="1" customWidth="1"/>
    <col min="536" max="536" width="11.5703125" bestFit="1" customWidth="1"/>
    <col min="537" max="546" width="10.5703125" bestFit="1" customWidth="1"/>
    <col min="547" max="547" width="11.5703125" bestFit="1" customWidth="1"/>
    <col min="548" max="557" width="10.5703125" bestFit="1" customWidth="1"/>
    <col min="558" max="559" width="11.5703125" bestFit="1" customWidth="1"/>
    <col min="560" max="569" width="10.5703125" bestFit="1" customWidth="1"/>
    <col min="570" max="570" width="11.5703125" bestFit="1" customWidth="1"/>
    <col min="571" max="580" width="10.5703125" bestFit="1" customWidth="1"/>
    <col min="581" max="581" width="11.5703125" bestFit="1" customWidth="1"/>
    <col min="582" max="591" width="10.5703125" bestFit="1" customWidth="1"/>
    <col min="592" max="592" width="11.5703125" bestFit="1" customWidth="1"/>
    <col min="593" max="602" width="10.5703125" bestFit="1" customWidth="1"/>
    <col min="603" max="603" width="11.5703125" bestFit="1" customWidth="1"/>
    <col min="604" max="613" width="10.5703125" bestFit="1" customWidth="1"/>
    <col min="614" max="614" width="11.5703125" bestFit="1" customWidth="1"/>
    <col min="615" max="624" width="10.5703125" bestFit="1" customWidth="1"/>
    <col min="625" max="625" width="11.5703125" bestFit="1" customWidth="1"/>
    <col min="626" max="635" width="10.5703125" bestFit="1" customWidth="1"/>
    <col min="636" max="636" width="11.5703125" bestFit="1" customWidth="1"/>
    <col min="637" max="646" width="10.5703125" bestFit="1" customWidth="1"/>
    <col min="647" max="647" width="11.5703125" bestFit="1" customWidth="1"/>
    <col min="648" max="657" width="10.5703125" bestFit="1" customWidth="1"/>
    <col min="658" max="658" width="11.5703125" bestFit="1" customWidth="1"/>
    <col min="659" max="668" width="10.5703125" bestFit="1" customWidth="1"/>
    <col min="669" max="670" width="11.5703125" bestFit="1" customWidth="1"/>
    <col min="671" max="680" width="10.5703125" bestFit="1" customWidth="1"/>
    <col min="681" max="681" width="11.5703125" bestFit="1" customWidth="1"/>
    <col min="682" max="691" width="10.5703125" bestFit="1" customWidth="1"/>
    <col min="692" max="692" width="11.5703125" bestFit="1" customWidth="1"/>
    <col min="693" max="702" width="10.5703125" bestFit="1" customWidth="1"/>
    <col min="703" max="703" width="11.5703125" bestFit="1" customWidth="1"/>
    <col min="704" max="713" width="10.5703125" bestFit="1" customWidth="1"/>
    <col min="714" max="714" width="11.5703125" bestFit="1" customWidth="1"/>
    <col min="715" max="724" width="10.5703125" bestFit="1" customWidth="1"/>
    <col min="725" max="725" width="11.5703125" bestFit="1" customWidth="1"/>
    <col min="726" max="735" width="10.5703125" bestFit="1" customWidth="1"/>
    <col min="736" max="736" width="11.5703125" bestFit="1" customWidth="1"/>
    <col min="737" max="746" width="10.5703125" bestFit="1" customWidth="1"/>
    <col min="747" max="747" width="11.5703125" bestFit="1" customWidth="1"/>
    <col min="748" max="757" width="10.5703125" bestFit="1" customWidth="1"/>
    <col min="758" max="758" width="11.5703125" bestFit="1" customWidth="1"/>
    <col min="759" max="768" width="10.5703125" bestFit="1" customWidth="1"/>
    <col min="769" max="769" width="11.5703125" bestFit="1" customWidth="1"/>
    <col min="770" max="779" width="10.5703125" bestFit="1" customWidth="1"/>
    <col min="780" max="781" width="11.5703125" bestFit="1" customWidth="1"/>
    <col min="782" max="791" width="10.5703125" bestFit="1" customWidth="1"/>
    <col min="792" max="792" width="11.5703125" bestFit="1" customWidth="1"/>
    <col min="793" max="802" width="10.5703125" bestFit="1" customWidth="1"/>
    <col min="803" max="803" width="11.5703125" bestFit="1" customWidth="1"/>
    <col min="804" max="813" width="10.5703125" bestFit="1" customWidth="1"/>
    <col min="814" max="814" width="11.5703125" bestFit="1" customWidth="1"/>
    <col min="815" max="824" width="10.5703125" bestFit="1" customWidth="1"/>
    <col min="825" max="825" width="11.5703125" bestFit="1" customWidth="1"/>
    <col min="826" max="835" width="10.5703125" bestFit="1" customWidth="1"/>
    <col min="836" max="836" width="11.5703125" bestFit="1" customWidth="1"/>
    <col min="837" max="846" width="10.5703125" bestFit="1" customWidth="1"/>
    <col min="847" max="847" width="11.5703125" bestFit="1" customWidth="1"/>
    <col min="848" max="857" width="10.5703125" bestFit="1" customWidth="1"/>
    <col min="858" max="858" width="11.5703125" bestFit="1" customWidth="1"/>
    <col min="859" max="868" width="10.5703125" bestFit="1" customWidth="1"/>
    <col min="869" max="869" width="11.5703125" bestFit="1" customWidth="1"/>
    <col min="870" max="879" width="10.5703125" bestFit="1" customWidth="1"/>
    <col min="880" max="880" width="11.5703125" bestFit="1" customWidth="1"/>
    <col min="881" max="890" width="10.5703125" bestFit="1" customWidth="1"/>
    <col min="891" max="892" width="11.5703125" bestFit="1" customWidth="1"/>
    <col min="893" max="902" width="10.5703125" bestFit="1" customWidth="1"/>
    <col min="903" max="903" width="11.5703125" bestFit="1" customWidth="1"/>
    <col min="904" max="913" width="10.5703125" bestFit="1" customWidth="1"/>
    <col min="914" max="914" width="11.5703125" bestFit="1" customWidth="1"/>
    <col min="915" max="924" width="10.5703125" bestFit="1" customWidth="1"/>
    <col min="925" max="925" width="11.5703125" bestFit="1" customWidth="1"/>
    <col min="926" max="935" width="10.5703125" bestFit="1" customWidth="1"/>
    <col min="936" max="936" width="11.5703125" bestFit="1" customWidth="1"/>
    <col min="937" max="946" width="10.5703125" bestFit="1" customWidth="1"/>
    <col min="947" max="947" width="11.5703125" bestFit="1" customWidth="1"/>
    <col min="948" max="957" width="10.5703125" bestFit="1" customWidth="1"/>
    <col min="958" max="958" width="11.5703125" bestFit="1" customWidth="1"/>
    <col min="959" max="968" width="10.5703125" bestFit="1" customWidth="1"/>
    <col min="969" max="969" width="11.5703125" bestFit="1" customWidth="1"/>
    <col min="970" max="979" width="10.5703125" bestFit="1" customWidth="1"/>
    <col min="980" max="980" width="11.5703125" bestFit="1" customWidth="1"/>
    <col min="981" max="990" width="10.5703125" bestFit="1" customWidth="1"/>
    <col min="991" max="991" width="11.5703125" bestFit="1" customWidth="1"/>
    <col min="992" max="1001" width="10.5703125" bestFit="1" customWidth="1"/>
    <col min="1002" max="1003" width="11.5703125" bestFit="1" customWidth="1"/>
    <col min="1004" max="1013" width="10.5703125" bestFit="1" customWidth="1"/>
    <col min="1014" max="1014" width="11.5703125" bestFit="1" customWidth="1"/>
    <col min="1015" max="1024" width="10.5703125" bestFit="1" customWidth="1"/>
    <col min="1025" max="1025" width="11.5703125" bestFit="1" customWidth="1"/>
    <col min="1026" max="1035" width="10.5703125" bestFit="1" customWidth="1"/>
    <col min="1036" max="1036" width="11.5703125" bestFit="1" customWidth="1"/>
    <col min="1037" max="1046" width="10.5703125" bestFit="1" customWidth="1"/>
    <col min="1047" max="1047" width="11.5703125" bestFit="1" customWidth="1"/>
    <col min="1048" max="1057" width="10.5703125" bestFit="1" customWidth="1"/>
    <col min="1058" max="1058" width="11.5703125" bestFit="1" customWidth="1"/>
    <col min="1059" max="1068" width="10.5703125" bestFit="1" customWidth="1"/>
    <col min="1069" max="1069" width="11.5703125" bestFit="1" customWidth="1"/>
    <col min="1070" max="1079" width="10.5703125" bestFit="1" customWidth="1"/>
    <col min="1080" max="1080" width="11.5703125" bestFit="1" customWidth="1"/>
    <col min="1081" max="1090" width="10.5703125" bestFit="1" customWidth="1"/>
    <col min="1091" max="1091" width="11.5703125" bestFit="1" customWidth="1"/>
    <col min="1092" max="1101" width="10.5703125" bestFit="1" customWidth="1"/>
    <col min="1102" max="1102" width="11.5703125" bestFit="1" customWidth="1"/>
    <col min="1103" max="1112" width="10.5703125" bestFit="1" customWidth="1"/>
    <col min="1113" max="1115" width="11.5703125" bestFit="1" customWidth="1"/>
    <col min="1116" max="1125" width="10.5703125" bestFit="1" customWidth="1"/>
    <col min="1126" max="1126" width="11.5703125" bestFit="1" customWidth="1"/>
    <col min="1127" max="1136" width="10.5703125" bestFit="1" customWidth="1"/>
    <col min="1137" max="1137" width="11.5703125" bestFit="1" customWidth="1"/>
    <col min="1138" max="1147" width="10.5703125" bestFit="1" customWidth="1"/>
    <col min="1148" max="1148" width="11.5703125" bestFit="1" customWidth="1"/>
    <col min="1149" max="1158" width="10.5703125" bestFit="1" customWidth="1"/>
    <col min="1159" max="1159" width="11.5703125" bestFit="1" customWidth="1"/>
    <col min="1160" max="1169" width="10.5703125" bestFit="1" customWidth="1"/>
    <col min="1170" max="1170" width="11.5703125" bestFit="1" customWidth="1"/>
    <col min="1171" max="1180" width="10.5703125" bestFit="1" customWidth="1"/>
    <col min="1181" max="1181" width="11.5703125" bestFit="1" customWidth="1"/>
    <col min="1182" max="1191" width="10.5703125" bestFit="1" customWidth="1"/>
    <col min="1192" max="1192" width="11.5703125" bestFit="1" customWidth="1"/>
    <col min="1193" max="1202" width="10.5703125" bestFit="1" customWidth="1"/>
    <col min="1203" max="1203" width="11.5703125" bestFit="1" customWidth="1"/>
    <col min="1204" max="1213" width="10.5703125" bestFit="1" customWidth="1"/>
    <col min="1214" max="1214" width="11.5703125" bestFit="1" customWidth="1"/>
    <col min="1215" max="1224" width="10.5703125" bestFit="1" customWidth="1"/>
    <col min="1225" max="1226" width="11.5703125" bestFit="1" customWidth="1"/>
    <col min="1227" max="1236" width="10.5703125" bestFit="1" customWidth="1"/>
    <col min="1237" max="1237" width="11.5703125" bestFit="1" customWidth="1"/>
    <col min="1238" max="1247" width="10.5703125" bestFit="1" customWidth="1"/>
    <col min="1248" max="1248" width="11.5703125" bestFit="1" customWidth="1"/>
    <col min="1249" max="1258" width="10.5703125" bestFit="1" customWidth="1"/>
    <col min="1259" max="1259" width="11.5703125" bestFit="1" customWidth="1"/>
    <col min="1260" max="1269" width="10.5703125" bestFit="1" customWidth="1"/>
    <col min="1270" max="1270" width="11.5703125" bestFit="1" customWidth="1"/>
    <col min="1271" max="1280" width="10.5703125" bestFit="1" customWidth="1"/>
    <col min="1281" max="1281" width="11.5703125" bestFit="1" customWidth="1"/>
    <col min="1282" max="1291" width="10.5703125" bestFit="1" customWidth="1"/>
    <col min="1292" max="1292" width="11.5703125" bestFit="1" customWidth="1"/>
    <col min="1293" max="1302" width="10.5703125" bestFit="1" customWidth="1"/>
    <col min="1303" max="1303" width="11.5703125" bestFit="1" customWidth="1"/>
    <col min="1304" max="1313" width="10.5703125" bestFit="1" customWidth="1"/>
    <col min="1314" max="1314" width="11.5703125" bestFit="1" customWidth="1"/>
    <col min="1315" max="1324" width="10.5703125" bestFit="1" customWidth="1"/>
    <col min="1325" max="1325" width="11.5703125" bestFit="1" customWidth="1"/>
    <col min="1326" max="1335" width="10.5703125" bestFit="1" customWidth="1"/>
    <col min="1336" max="1337" width="11.5703125" bestFit="1" customWidth="1"/>
    <col min="1338" max="1347" width="10.5703125" bestFit="1" customWidth="1"/>
    <col min="1348" max="1348" width="11.5703125" bestFit="1" customWidth="1"/>
    <col min="1349" max="1358" width="10.5703125" bestFit="1" customWidth="1"/>
    <col min="1359" max="1359" width="11.5703125" bestFit="1" customWidth="1"/>
    <col min="1360" max="1369" width="10.5703125" bestFit="1" customWidth="1"/>
    <col min="1370" max="1370" width="11.5703125" bestFit="1" customWidth="1"/>
    <col min="1371" max="1380" width="10.5703125" bestFit="1" customWidth="1"/>
    <col min="1381" max="1381" width="11.5703125" bestFit="1" customWidth="1"/>
    <col min="1382" max="1391" width="10.5703125" bestFit="1" customWidth="1"/>
    <col min="1392" max="1392" width="11.5703125" bestFit="1" customWidth="1"/>
    <col min="1393" max="1402" width="10.5703125" bestFit="1" customWidth="1"/>
    <col min="1403" max="1403" width="11.5703125" bestFit="1" customWidth="1"/>
    <col min="1404" max="1413" width="10.5703125" bestFit="1" customWidth="1"/>
    <col min="1414" max="1414" width="11.5703125" bestFit="1" customWidth="1"/>
    <col min="1415" max="1424" width="10.5703125" bestFit="1" customWidth="1"/>
    <col min="1425" max="1425" width="11.5703125" bestFit="1" customWidth="1"/>
    <col min="1426" max="1435" width="10.5703125" bestFit="1" customWidth="1"/>
    <col min="1436" max="1436" width="11.5703125" bestFit="1" customWidth="1"/>
    <col min="1437" max="1446" width="10.5703125" bestFit="1" customWidth="1"/>
    <col min="1447" max="1448" width="11.5703125" bestFit="1" customWidth="1"/>
    <col min="1449" max="1458" width="10.5703125" bestFit="1" customWidth="1"/>
    <col min="1459" max="1459" width="11.5703125" bestFit="1" customWidth="1"/>
    <col min="1460" max="1460" width="10.5703125" bestFit="1" customWidth="1"/>
    <col min="1461" max="1469" width="9" bestFit="1" customWidth="1"/>
    <col min="1470" max="1470" width="11.5703125" bestFit="1" customWidth="1"/>
    <col min="1471" max="1480" width="9" bestFit="1" customWidth="1"/>
    <col min="1481" max="1481" width="11.5703125" bestFit="1" customWidth="1"/>
    <col min="1482" max="1487" width="9" bestFit="1" customWidth="1"/>
    <col min="1488" max="2336" width="11.5703125" bestFit="1" customWidth="1"/>
    <col min="2337" max="2337" width="13.5703125" bestFit="1" customWidth="1"/>
    <col min="2338" max="2338" width="6" bestFit="1" customWidth="1"/>
    <col min="2339" max="2339" width="5.7109375" bestFit="1" customWidth="1"/>
    <col min="2340" max="2349" width="6.7109375" bestFit="1" customWidth="1"/>
    <col min="2350" max="2350" width="5.7109375" bestFit="1" customWidth="1"/>
    <col min="2351" max="2360" width="6.7109375" bestFit="1" customWidth="1"/>
    <col min="2361" max="2361" width="5.7109375" bestFit="1" customWidth="1"/>
    <col min="2362" max="2371" width="6.7109375" bestFit="1" customWidth="1"/>
    <col min="2372" max="2372" width="5.7109375" bestFit="1" customWidth="1"/>
    <col min="2373" max="2382" width="6.7109375" bestFit="1" customWidth="1"/>
    <col min="2383" max="2383" width="5.7109375" bestFit="1" customWidth="1"/>
    <col min="2384" max="2393" width="6.7109375" bestFit="1" customWidth="1"/>
    <col min="2394" max="2394" width="5.7109375" bestFit="1" customWidth="1"/>
    <col min="2395" max="2404" width="6.7109375" bestFit="1" customWidth="1"/>
    <col min="2405" max="2405" width="5.7109375" bestFit="1" customWidth="1"/>
    <col min="2406" max="2415" width="6.7109375" bestFit="1" customWidth="1"/>
    <col min="2416" max="2416" width="5.7109375" bestFit="1" customWidth="1"/>
    <col min="2417" max="2426" width="6.7109375" bestFit="1" customWidth="1"/>
    <col min="2427" max="2427" width="5.7109375" bestFit="1" customWidth="1"/>
    <col min="2428" max="2437" width="6.7109375" bestFit="1" customWidth="1"/>
    <col min="2438" max="2438" width="5.7109375" bestFit="1" customWidth="1"/>
    <col min="2439" max="2448" width="6.7109375" bestFit="1" customWidth="1"/>
    <col min="2449" max="2449" width="5" bestFit="1" customWidth="1"/>
    <col min="2450" max="2450" width="6" bestFit="1" customWidth="1"/>
    <col min="2451" max="2460" width="6.7109375" bestFit="1" customWidth="1"/>
    <col min="2461" max="2461" width="5.7109375" bestFit="1" customWidth="1"/>
    <col min="2462" max="2471" width="6.7109375" bestFit="1" customWidth="1"/>
    <col min="2472" max="2472" width="5.7109375" bestFit="1" customWidth="1"/>
    <col min="2473" max="2482" width="6.7109375" bestFit="1" customWidth="1"/>
    <col min="2483" max="2483" width="5.7109375" bestFit="1" customWidth="1"/>
    <col min="2484" max="2493" width="6.7109375" bestFit="1" customWidth="1"/>
    <col min="2494" max="2494" width="5.7109375" bestFit="1" customWidth="1"/>
    <col min="2495" max="2504" width="6.7109375" bestFit="1" customWidth="1"/>
    <col min="2505" max="2505" width="5.7109375" bestFit="1" customWidth="1"/>
    <col min="2506" max="2515" width="6.7109375" bestFit="1" customWidth="1"/>
    <col min="2516" max="2516" width="5.7109375" bestFit="1" customWidth="1"/>
    <col min="2517" max="2526" width="6.7109375" bestFit="1" customWidth="1"/>
    <col min="2527" max="2527" width="5.7109375" bestFit="1" customWidth="1"/>
    <col min="2528" max="2537" width="6.7109375" bestFit="1" customWidth="1"/>
    <col min="2538" max="2538" width="6" bestFit="1" customWidth="1"/>
    <col min="2539" max="2548" width="6.7109375" bestFit="1" customWidth="1"/>
    <col min="2549" max="2549" width="5.7109375" bestFit="1" customWidth="1"/>
    <col min="2550" max="2559" width="6.7109375" bestFit="1" customWidth="1"/>
    <col min="2560" max="2560" width="5" bestFit="1" customWidth="1"/>
    <col min="2561" max="2561" width="5.7109375" bestFit="1" customWidth="1"/>
    <col min="2562" max="2571" width="6.7109375" bestFit="1" customWidth="1"/>
    <col min="2572" max="2572" width="5.7109375" bestFit="1" customWidth="1"/>
    <col min="2573" max="2582" width="6.7109375" bestFit="1" customWidth="1"/>
    <col min="2583" max="2583" width="5.7109375" bestFit="1" customWidth="1"/>
    <col min="2584" max="2593" width="6.7109375" bestFit="1" customWidth="1"/>
    <col min="2594" max="2594" width="5.7109375" bestFit="1" customWidth="1"/>
    <col min="2595" max="2604" width="6.7109375" bestFit="1" customWidth="1"/>
    <col min="2605" max="2605" width="6" bestFit="1" customWidth="1"/>
    <col min="2606" max="2615" width="6.7109375" bestFit="1" customWidth="1"/>
    <col min="2616" max="2616" width="5.7109375" bestFit="1" customWidth="1"/>
    <col min="2617" max="2626" width="6.7109375" bestFit="1" customWidth="1"/>
    <col min="2627" max="2627" width="5.7109375" bestFit="1" customWidth="1"/>
    <col min="2628" max="2637" width="6.7109375" bestFit="1" customWidth="1"/>
    <col min="2638" max="2638" width="5.7109375" bestFit="1" customWidth="1"/>
    <col min="2639" max="2648" width="6.7109375" bestFit="1" customWidth="1"/>
    <col min="2649" max="2649" width="5.7109375" bestFit="1" customWidth="1"/>
    <col min="2650" max="2659" width="6.7109375" bestFit="1" customWidth="1"/>
    <col min="2660" max="2660" width="5.7109375" bestFit="1" customWidth="1"/>
    <col min="2661" max="2670" width="6.7109375" bestFit="1" customWidth="1"/>
    <col min="2671" max="2671" width="5" bestFit="1" customWidth="1"/>
    <col min="2672" max="2672" width="5.7109375" bestFit="1" customWidth="1"/>
    <col min="2673" max="2682" width="6.7109375" bestFit="1" customWidth="1"/>
    <col min="2683" max="2683" width="5.7109375" bestFit="1" customWidth="1"/>
    <col min="2684" max="2693" width="6.7109375" bestFit="1" customWidth="1"/>
    <col min="2694" max="2694" width="5.7109375" bestFit="1" customWidth="1"/>
    <col min="2695" max="2704" width="6.7109375" bestFit="1" customWidth="1"/>
    <col min="2705" max="2705" width="5.7109375" bestFit="1" customWidth="1"/>
    <col min="2706" max="2715" width="6.7109375" bestFit="1" customWidth="1"/>
    <col min="2716" max="2716" width="5.7109375" bestFit="1" customWidth="1"/>
    <col min="2717" max="2726" width="6.7109375" bestFit="1" customWidth="1"/>
    <col min="2727" max="2727" width="5.7109375" bestFit="1" customWidth="1"/>
    <col min="2728" max="2737" width="6.7109375" bestFit="1" customWidth="1"/>
    <col min="2738" max="2738" width="5.7109375" bestFit="1" customWidth="1"/>
    <col min="2739" max="2748" width="6.7109375" bestFit="1" customWidth="1"/>
    <col min="2749" max="2749" width="5.7109375" bestFit="1" customWidth="1"/>
    <col min="2750" max="2759" width="6.7109375" bestFit="1" customWidth="1"/>
    <col min="2760" max="2760" width="5.7109375" bestFit="1" customWidth="1"/>
    <col min="2761" max="2770" width="6.7109375" bestFit="1" customWidth="1"/>
    <col min="2771" max="2771" width="5.7109375" bestFit="1" customWidth="1"/>
    <col min="2772" max="2781" width="6.7109375" bestFit="1" customWidth="1"/>
    <col min="2782" max="2782" width="5" bestFit="1" customWidth="1"/>
    <col min="2783" max="2783" width="5.7109375" bestFit="1" customWidth="1"/>
    <col min="2784" max="2793" width="6.7109375" bestFit="1" customWidth="1"/>
    <col min="2794" max="2794" width="5.7109375" bestFit="1" customWidth="1"/>
    <col min="2795" max="2804" width="6.7109375" bestFit="1" customWidth="1"/>
    <col min="2805" max="2805" width="5.7109375" bestFit="1" customWidth="1"/>
    <col min="2806" max="2815" width="6.7109375" bestFit="1" customWidth="1"/>
    <col min="2816" max="2816" width="5.7109375" bestFit="1" customWidth="1"/>
    <col min="2817" max="2826" width="6.7109375" bestFit="1" customWidth="1"/>
    <col min="2827" max="2827" width="6" bestFit="1" customWidth="1"/>
    <col min="2828" max="2837" width="6.7109375" bestFit="1" customWidth="1"/>
    <col min="2838" max="2838" width="6" bestFit="1" customWidth="1"/>
    <col min="2839" max="2848" width="6.7109375" bestFit="1" customWidth="1"/>
    <col min="2849" max="2849" width="6" bestFit="1" customWidth="1"/>
    <col min="2850" max="2859" width="6.7109375" bestFit="1" customWidth="1"/>
    <col min="2860" max="2860" width="5.7109375" bestFit="1" customWidth="1"/>
    <col min="2861" max="2870" width="6.7109375" bestFit="1" customWidth="1"/>
    <col min="2871" max="2871" width="5.7109375" bestFit="1" customWidth="1"/>
    <col min="2872" max="2881" width="6.7109375" bestFit="1" customWidth="1"/>
    <col min="2882" max="2882" width="5.7109375" bestFit="1" customWidth="1"/>
    <col min="2883" max="2892" width="6.7109375" bestFit="1" customWidth="1"/>
    <col min="2893" max="2893" width="5" bestFit="1" customWidth="1"/>
    <col min="2894" max="2894" width="5.7109375" bestFit="1" customWidth="1"/>
    <col min="2895" max="2904" width="6.7109375" bestFit="1" customWidth="1"/>
    <col min="2905" max="2905" width="5.7109375" bestFit="1" customWidth="1"/>
    <col min="2906" max="2915" width="6.7109375" bestFit="1" customWidth="1"/>
    <col min="2916" max="2916" width="5.7109375" bestFit="1" customWidth="1"/>
    <col min="2917" max="2926" width="6.7109375" bestFit="1" customWidth="1"/>
    <col min="2927" max="2927" width="5.7109375" bestFit="1" customWidth="1"/>
    <col min="2928" max="2937" width="6.7109375" bestFit="1" customWidth="1"/>
    <col min="2938" max="2938" width="5.7109375" bestFit="1" customWidth="1"/>
    <col min="2939" max="2948" width="6.7109375" bestFit="1" customWidth="1"/>
    <col min="2949" max="2949" width="5.7109375" bestFit="1" customWidth="1"/>
    <col min="2950" max="2959" width="6.7109375" bestFit="1" customWidth="1"/>
    <col min="2960" max="2960" width="5.7109375" bestFit="1" customWidth="1"/>
    <col min="2961" max="2970" width="6.7109375" bestFit="1" customWidth="1"/>
    <col min="2971" max="2971" width="6" bestFit="1" customWidth="1"/>
    <col min="2972" max="2981" width="6.7109375" bestFit="1" customWidth="1"/>
    <col min="2982" max="2982" width="5.7109375" bestFit="1" customWidth="1"/>
    <col min="2983" max="2992" width="6.7109375" bestFit="1" customWidth="1"/>
    <col min="2993" max="2993" width="5.7109375" bestFit="1" customWidth="1"/>
    <col min="2994" max="3003" width="6.7109375" bestFit="1" customWidth="1"/>
    <col min="3004" max="3005" width="6" bestFit="1" customWidth="1"/>
    <col min="3006" max="3015" width="6.7109375" bestFit="1" customWidth="1"/>
    <col min="3016" max="3016" width="5.7109375" bestFit="1" customWidth="1"/>
    <col min="3017" max="3026" width="6.7109375" bestFit="1" customWidth="1"/>
    <col min="3027" max="3027" width="5.7109375" bestFit="1" customWidth="1"/>
    <col min="3028" max="3037" width="6.7109375" bestFit="1" customWidth="1"/>
    <col min="3038" max="3038" width="5.7109375" bestFit="1" customWidth="1"/>
    <col min="3039" max="3048" width="6.7109375" bestFit="1" customWidth="1"/>
    <col min="3049" max="3049" width="5.7109375" bestFit="1" customWidth="1"/>
    <col min="3050" max="3059" width="6.7109375" bestFit="1" customWidth="1"/>
    <col min="3060" max="3060" width="5.7109375" bestFit="1" customWidth="1"/>
    <col min="3061" max="3070" width="6.7109375" bestFit="1" customWidth="1"/>
    <col min="3071" max="3071" width="5.7109375" bestFit="1" customWidth="1"/>
    <col min="3072" max="3081" width="6.7109375" bestFit="1" customWidth="1"/>
    <col min="3082" max="3082" width="5.7109375" bestFit="1" customWidth="1"/>
    <col min="3083" max="3092" width="6.7109375" bestFit="1" customWidth="1"/>
    <col min="3093" max="3093" width="5.7109375" bestFit="1" customWidth="1"/>
    <col min="3094" max="3103" width="6.7109375" bestFit="1" customWidth="1"/>
    <col min="3104" max="3104" width="5.7109375" bestFit="1" customWidth="1"/>
    <col min="3105" max="3114" width="6.7109375" bestFit="1" customWidth="1"/>
    <col min="3115" max="3115" width="5" bestFit="1" customWidth="1"/>
    <col min="3116" max="3116" width="5.7109375" bestFit="1" customWidth="1"/>
    <col min="3117" max="3126" width="6.7109375" bestFit="1" customWidth="1"/>
    <col min="3127" max="3127" width="5.7109375" bestFit="1" customWidth="1"/>
    <col min="3128" max="3137" width="6.7109375" bestFit="1" customWidth="1"/>
    <col min="3138" max="3138" width="5.7109375" bestFit="1" customWidth="1"/>
    <col min="3139" max="3148" width="6.7109375" bestFit="1" customWidth="1"/>
    <col min="3149" max="3149" width="5.7109375" bestFit="1" customWidth="1"/>
    <col min="3150" max="3159" width="6.7109375" bestFit="1" customWidth="1"/>
    <col min="3160" max="3160" width="5.7109375" bestFit="1" customWidth="1"/>
    <col min="3161" max="3170" width="6.7109375" bestFit="1" customWidth="1"/>
    <col min="3171" max="3171" width="5.7109375" bestFit="1" customWidth="1"/>
    <col min="3172" max="3181" width="6.7109375" bestFit="1" customWidth="1"/>
    <col min="3182" max="3182" width="5.7109375" bestFit="1" customWidth="1"/>
    <col min="3183" max="3192" width="6.7109375" bestFit="1" customWidth="1"/>
    <col min="3193" max="3193" width="5.7109375" bestFit="1" customWidth="1"/>
    <col min="3194" max="3203" width="6.7109375" bestFit="1" customWidth="1"/>
    <col min="3204" max="3204" width="6" bestFit="1" customWidth="1"/>
    <col min="3205" max="3214" width="6.7109375" bestFit="1" customWidth="1"/>
    <col min="3215" max="3215" width="5.7109375" bestFit="1" customWidth="1"/>
    <col min="3216" max="3225" width="6.7109375" bestFit="1" customWidth="1"/>
    <col min="3226" max="3226" width="5" bestFit="1" customWidth="1"/>
    <col min="3227" max="3227" width="5.7109375" bestFit="1" customWidth="1"/>
    <col min="3228" max="3237" width="6.7109375" bestFit="1" customWidth="1"/>
    <col min="3238" max="3238" width="5.7109375" bestFit="1" customWidth="1"/>
    <col min="3239" max="3248" width="6.7109375" bestFit="1" customWidth="1"/>
    <col min="3249" max="3249" width="5.7109375" bestFit="1" customWidth="1"/>
    <col min="3250" max="3259" width="6.7109375" bestFit="1" customWidth="1"/>
    <col min="3260" max="3260" width="5.7109375" bestFit="1" customWidth="1"/>
    <col min="3261" max="3270" width="6.7109375" bestFit="1" customWidth="1"/>
    <col min="3271" max="3271" width="6" bestFit="1" customWidth="1"/>
    <col min="3272" max="3281" width="6.7109375" bestFit="1" customWidth="1"/>
    <col min="3282" max="3282" width="5.7109375" bestFit="1" customWidth="1"/>
    <col min="3283" max="3292" width="6.7109375" bestFit="1" customWidth="1"/>
    <col min="3293" max="3293" width="5.7109375" bestFit="1" customWidth="1"/>
    <col min="3294" max="3303" width="6.7109375" bestFit="1" customWidth="1"/>
    <col min="3304" max="3304" width="5.7109375" bestFit="1" customWidth="1"/>
    <col min="3305" max="3314" width="6.7109375" bestFit="1" customWidth="1"/>
    <col min="3315" max="3315" width="6" bestFit="1" customWidth="1"/>
    <col min="3316" max="3325" width="6.7109375" bestFit="1" customWidth="1"/>
    <col min="3326" max="3326" width="5.7109375" bestFit="1" customWidth="1"/>
    <col min="3327" max="3336" width="6.7109375" bestFit="1" customWidth="1"/>
    <col min="3337" max="3337" width="5" bestFit="1" customWidth="1"/>
    <col min="3338" max="3338" width="5.7109375" bestFit="1" customWidth="1"/>
    <col min="3339" max="3348" width="6.7109375" bestFit="1" customWidth="1"/>
    <col min="3349" max="3349" width="6" bestFit="1" customWidth="1"/>
    <col min="3350" max="3359" width="6.7109375" bestFit="1" customWidth="1"/>
    <col min="3360" max="3360" width="5.7109375" bestFit="1" customWidth="1"/>
    <col min="3361" max="3370" width="6.7109375" bestFit="1" customWidth="1"/>
    <col min="3371" max="3371" width="5.7109375" bestFit="1" customWidth="1"/>
    <col min="3372" max="3381" width="6.7109375" bestFit="1" customWidth="1"/>
    <col min="3382" max="3382" width="5.7109375" bestFit="1" customWidth="1"/>
    <col min="3383" max="3392" width="6.7109375" bestFit="1" customWidth="1"/>
    <col min="3393" max="3393" width="5.7109375" bestFit="1" customWidth="1"/>
    <col min="3394" max="3403" width="6.7109375" bestFit="1" customWidth="1"/>
    <col min="3404" max="3404" width="5.7109375" bestFit="1" customWidth="1"/>
    <col min="3405" max="3414" width="6.7109375" bestFit="1" customWidth="1"/>
    <col min="3415" max="3415" width="5.7109375" bestFit="1" customWidth="1"/>
    <col min="3416" max="3425" width="6.7109375" bestFit="1" customWidth="1"/>
    <col min="3426" max="3426" width="6" bestFit="1" customWidth="1"/>
    <col min="3427" max="3436" width="6.7109375" bestFit="1" customWidth="1"/>
    <col min="3437" max="3437" width="5.7109375" bestFit="1" customWidth="1"/>
    <col min="3438" max="3447" width="6.7109375" bestFit="1" customWidth="1"/>
    <col min="3448" max="3448" width="5" bestFit="1" customWidth="1"/>
    <col min="3449" max="3449" width="6" bestFit="1" customWidth="1"/>
    <col min="3450" max="3450" width="5.7109375" bestFit="1" customWidth="1"/>
    <col min="3451" max="3460" width="6.7109375" bestFit="1" customWidth="1"/>
    <col min="3461" max="3461" width="5.7109375" bestFit="1" customWidth="1"/>
    <col min="3462" max="3471" width="6.7109375" bestFit="1" customWidth="1"/>
    <col min="3472" max="3472" width="5.7109375" bestFit="1" customWidth="1"/>
    <col min="3473" max="3482" width="6.7109375" bestFit="1" customWidth="1"/>
    <col min="3483" max="3483" width="6" bestFit="1" customWidth="1"/>
    <col min="3484" max="3493" width="6.7109375" bestFit="1" customWidth="1"/>
    <col min="3494" max="3494" width="5.7109375" bestFit="1" customWidth="1"/>
    <col min="3495" max="3504" width="6.7109375" bestFit="1" customWidth="1"/>
    <col min="3505" max="3505" width="6" bestFit="1" customWidth="1"/>
    <col min="3506" max="3515" width="6.7109375" bestFit="1" customWidth="1"/>
    <col min="3516" max="3516" width="5.7109375" bestFit="1" customWidth="1"/>
    <col min="3517" max="3526" width="6.7109375" bestFit="1" customWidth="1"/>
    <col min="3527" max="3527" width="5.7109375" bestFit="1" customWidth="1"/>
    <col min="3528" max="3537" width="6.7109375" bestFit="1" customWidth="1"/>
    <col min="3538" max="3538" width="5.7109375" bestFit="1" customWidth="1"/>
    <col min="3539" max="3548" width="6.7109375" bestFit="1" customWidth="1"/>
    <col min="3549" max="3549" width="6" bestFit="1" customWidth="1"/>
    <col min="3550" max="3559" width="6.7109375" bestFit="1" customWidth="1"/>
    <col min="3560" max="3560" width="5" bestFit="1" customWidth="1"/>
    <col min="3561" max="3561" width="5.7109375" bestFit="1" customWidth="1"/>
    <col min="3562" max="3571" width="6.7109375" bestFit="1" customWidth="1"/>
    <col min="3572" max="3572" width="5.7109375" bestFit="1" customWidth="1"/>
    <col min="3573" max="3582" width="6.7109375" bestFit="1" customWidth="1"/>
    <col min="3583" max="3583" width="5.7109375" bestFit="1" customWidth="1"/>
    <col min="3584" max="3593" width="6.7109375" bestFit="1" customWidth="1"/>
    <col min="3594" max="3594" width="5.7109375" bestFit="1" customWidth="1"/>
    <col min="3595" max="3604" width="6.7109375" bestFit="1" customWidth="1"/>
    <col min="3605" max="3605" width="5.7109375" bestFit="1" customWidth="1"/>
    <col min="3606" max="3615" width="6.7109375" bestFit="1" customWidth="1"/>
    <col min="3616" max="3616" width="5.7109375" bestFit="1" customWidth="1"/>
    <col min="3617" max="3626" width="6.7109375" bestFit="1" customWidth="1"/>
    <col min="3627" max="3627" width="5.7109375" bestFit="1" customWidth="1"/>
    <col min="3628" max="3637" width="6.7109375" bestFit="1" customWidth="1"/>
    <col min="3638" max="3638" width="5.7109375" bestFit="1" customWidth="1"/>
    <col min="3639" max="3648" width="6.7109375" bestFit="1" customWidth="1"/>
    <col min="3649" max="3649" width="5.7109375" bestFit="1" customWidth="1"/>
    <col min="3650" max="3659" width="6.7109375" bestFit="1" customWidth="1"/>
    <col min="3660" max="3660" width="5.7109375" bestFit="1" customWidth="1"/>
    <col min="3661" max="3670" width="6.7109375" bestFit="1" customWidth="1"/>
    <col min="3671" max="3671" width="5" bestFit="1" customWidth="1"/>
    <col min="3672" max="3672" width="5.7109375" bestFit="1" customWidth="1"/>
    <col min="3673" max="3682" width="6.7109375" bestFit="1" customWidth="1"/>
    <col min="3683" max="3683" width="6" bestFit="1" customWidth="1"/>
    <col min="3684" max="3693" width="6.7109375" bestFit="1" customWidth="1"/>
    <col min="3694" max="3694" width="5.7109375" bestFit="1" customWidth="1"/>
    <col min="3695" max="3704" width="6.7109375" bestFit="1" customWidth="1"/>
    <col min="3705" max="3705" width="5.7109375" bestFit="1" customWidth="1"/>
    <col min="3706" max="3715" width="6.7109375" bestFit="1" customWidth="1"/>
    <col min="3716" max="3716" width="6" bestFit="1" customWidth="1"/>
    <col min="3717" max="3726" width="6.7109375" bestFit="1" customWidth="1"/>
    <col min="3727" max="3727" width="5.7109375" bestFit="1" customWidth="1"/>
    <col min="3728" max="3737" width="6.7109375" bestFit="1" customWidth="1"/>
    <col min="3738" max="3738" width="5.7109375" bestFit="1" customWidth="1"/>
    <col min="3739" max="3748" width="6.7109375" bestFit="1" customWidth="1"/>
    <col min="3749" max="3749" width="5.7109375" bestFit="1" customWidth="1"/>
    <col min="3750" max="3759" width="6.7109375" bestFit="1" customWidth="1"/>
    <col min="3760" max="3760" width="5.7109375" bestFit="1" customWidth="1"/>
    <col min="3761" max="3770" width="6.7109375" bestFit="1" customWidth="1"/>
    <col min="3771" max="3771" width="5.7109375" bestFit="1" customWidth="1"/>
    <col min="3772" max="3781" width="6.7109375" bestFit="1" customWidth="1"/>
    <col min="3782" max="3782" width="6" bestFit="1" customWidth="1"/>
    <col min="3783" max="3783" width="5.7109375" bestFit="1" customWidth="1"/>
    <col min="3784" max="3793" width="6.7109375" bestFit="1" customWidth="1"/>
    <col min="3794" max="3794" width="5.7109375" bestFit="1" customWidth="1"/>
    <col min="3795" max="3804" width="6.7109375" bestFit="1" customWidth="1"/>
    <col min="3805" max="3805" width="5.7109375" bestFit="1" customWidth="1"/>
    <col min="3806" max="3815" width="6.7109375" bestFit="1" customWidth="1"/>
    <col min="3816" max="3816" width="5.7109375" bestFit="1" customWidth="1"/>
    <col min="3817" max="3822" width="6.7109375" bestFit="1" customWidth="1"/>
    <col min="3823" max="3828" width="5.7109375" bestFit="1" customWidth="1"/>
    <col min="3829" max="3829" width="5" bestFit="1" customWidth="1"/>
    <col min="3830" max="3834" width="5.7109375" bestFit="1" customWidth="1"/>
    <col min="3835" max="3835" width="6" bestFit="1" customWidth="1"/>
    <col min="3836" max="3838" width="5.7109375" bestFit="1" customWidth="1"/>
    <col min="3839" max="3839" width="6" bestFit="1" customWidth="1"/>
    <col min="3840" max="3840" width="5" bestFit="1" customWidth="1"/>
    <col min="3841" max="3850" width="5.7109375" bestFit="1" customWidth="1"/>
    <col min="3851" max="3851" width="5" bestFit="1" customWidth="1"/>
    <col min="3852" max="3860" width="5.7109375" bestFit="1" customWidth="1"/>
    <col min="3861" max="3862" width="6" bestFit="1" customWidth="1"/>
    <col min="3863" max="3863" width="5.7109375" bestFit="1" customWidth="1"/>
    <col min="3864" max="3864" width="6" bestFit="1" customWidth="1"/>
    <col min="3865" max="3865" width="5.7109375" bestFit="1" customWidth="1"/>
    <col min="3866" max="3867" width="6" bestFit="1" customWidth="1"/>
    <col min="3868" max="3872" width="5.7109375" bestFit="1" customWidth="1"/>
    <col min="3873" max="3873" width="5" bestFit="1" customWidth="1"/>
    <col min="3874" max="3881" width="5.7109375" bestFit="1" customWidth="1"/>
    <col min="3882" max="3882" width="6" bestFit="1" customWidth="1"/>
    <col min="3883" max="3883" width="5.7109375" bestFit="1" customWidth="1"/>
    <col min="3884" max="3884" width="5" bestFit="1" customWidth="1"/>
    <col min="3885" max="3892" width="5.7109375" bestFit="1" customWidth="1"/>
    <col min="3893" max="3893" width="6" bestFit="1" customWidth="1"/>
    <col min="3894" max="3894" width="5.7109375" bestFit="1" customWidth="1"/>
    <col min="3895" max="3895" width="6" bestFit="1" customWidth="1"/>
    <col min="3896" max="3896" width="5" bestFit="1" customWidth="1"/>
    <col min="3897" max="3901" width="5.7109375" bestFit="1" customWidth="1"/>
    <col min="3902" max="3902" width="6" bestFit="1" customWidth="1"/>
    <col min="3903" max="3906" width="5.7109375" bestFit="1" customWidth="1"/>
    <col min="3907" max="3907" width="5" bestFit="1" customWidth="1"/>
    <col min="3908" max="3914" width="5.7109375" bestFit="1" customWidth="1"/>
    <col min="3915" max="3915" width="6" bestFit="1" customWidth="1"/>
    <col min="3916" max="3916" width="5.7109375" bestFit="1" customWidth="1"/>
    <col min="3917" max="3917" width="6" bestFit="1" customWidth="1"/>
    <col min="3918" max="3918" width="5" bestFit="1" customWidth="1"/>
    <col min="3919" max="3920" width="5.7109375" bestFit="1" customWidth="1"/>
    <col min="3921" max="3921" width="6" bestFit="1" customWidth="1"/>
    <col min="3922" max="3928" width="5.7109375" bestFit="1" customWidth="1"/>
    <col min="3929" max="3929" width="5" bestFit="1" customWidth="1"/>
    <col min="3930" max="3930" width="6" bestFit="1" customWidth="1"/>
    <col min="3931" max="3931" width="5.7109375" bestFit="1" customWidth="1"/>
    <col min="3932" max="3932" width="6" bestFit="1" customWidth="1"/>
    <col min="3933" max="3938" width="5.7109375" bestFit="1" customWidth="1"/>
    <col min="3939" max="3939" width="6" bestFit="1" customWidth="1"/>
    <col min="3940" max="3940" width="5" bestFit="1" customWidth="1"/>
    <col min="3941" max="3950" width="5.7109375" bestFit="1" customWidth="1"/>
    <col min="3951" max="3951" width="5" bestFit="1" customWidth="1"/>
    <col min="3952" max="3954" width="5.7109375" bestFit="1" customWidth="1"/>
    <col min="3955" max="3955" width="6" bestFit="1" customWidth="1"/>
    <col min="3956" max="3961" width="5.7109375" bestFit="1" customWidth="1"/>
    <col min="3962" max="3962" width="6" bestFit="1" customWidth="1"/>
    <col min="3963" max="3963" width="5.7109375" bestFit="1" customWidth="1"/>
    <col min="3964" max="3964" width="6" bestFit="1" customWidth="1"/>
    <col min="3965" max="3972" width="5.7109375" bestFit="1" customWidth="1"/>
    <col min="3973" max="3973" width="5" bestFit="1" customWidth="1"/>
    <col min="3974" max="3976" width="5.7109375" bestFit="1" customWidth="1"/>
    <col min="3977" max="3977" width="6" bestFit="1" customWidth="1"/>
    <col min="3978" max="3981" width="5.7109375" bestFit="1" customWidth="1"/>
    <col min="3982" max="3982" width="6" bestFit="1" customWidth="1"/>
    <col min="3983" max="3983" width="5.7109375" bestFit="1" customWidth="1"/>
    <col min="3984" max="3984" width="6" bestFit="1" customWidth="1"/>
    <col min="3985" max="3988" width="5.7109375" bestFit="1" customWidth="1"/>
    <col min="3989" max="3989" width="6" bestFit="1" customWidth="1"/>
    <col min="3990" max="3992" width="5.7109375" bestFit="1" customWidth="1"/>
    <col min="3993" max="3993" width="6" bestFit="1" customWidth="1"/>
    <col min="3994" max="3994" width="5.7109375" bestFit="1" customWidth="1"/>
    <col min="3995" max="3995" width="5" bestFit="1" customWidth="1"/>
    <col min="3996" max="3997" width="5.7109375" bestFit="1" customWidth="1"/>
    <col min="3998" max="3998" width="6" bestFit="1" customWidth="1"/>
    <col min="3999" max="4000" width="5.7109375" bestFit="1" customWidth="1"/>
    <col min="4001" max="4001" width="6" bestFit="1" customWidth="1"/>
    <col min="4002" max="4002" width="5.7109375" bestFit="1" customWidth="1"/>
    <col min="4003" max="4003" width="6" bestFit="1" customWidth="1"/>
    <col min="4004" max="4005" width="5.7109375" bestFit="1" customWidth="1"/>
    <col min="4006" max="4007" width="5" bestFit="1" customWidth="1"/>
    <col min="4008" max="4009" width="5.7109375" bestFit="1" customWidth="1"/>
    <col min="4010" max="4010" width="6" bestFit="1" customWidth="1"/>
    <col min="4011" max="4012" width="5.7109375" bestFit="1" customWidth="1"/>
    <col min="4013" max="4013" width="6" bestFit="1" customWidth="1"/>
    <col min="4014" max="4017" width="5.7109375" bestFit="1" customWidth="1"/>
    <col min="4018" max="4018" width="5" bestFit="1" customWidth="1"/>
    <col min="4019" max="4023" width="5.7109375" bestFit="1" customWidth="1"/>
    <col min="4024" max="4024" width="6" bestFit="1" customWidth="1"/>
    <col min="4025" max="4028" width="5.7109375" bestFit="1" customWidth="1"/>
    <col min="4029" max="4029" width="6" bestFit="1" customWidth="1"/>
    <col min="4030" max="4031" width="5.7109375" bestFit="1" customWidth="1"/>
    <col min="4032" max="4032" width="6" bestFit="1" customWidth="1"/>
    <col min="4033" max="4034" width="5.7109375" bestFit="1" customWidth="1"/>
    <col min="4035" max="4035" width="6" bestFit="1" customWidth="1"/>
    <col min="4036" max="4039" width="5.7109375" bestFit="1" customWidth="1"/>
    <col min="4040" max="4040" width="5" bestFit="1" customWidth="1"/>
    <col min="4041" max="4042" width="6" bestFit="1" customWidth="1"/>
    <col min="4043" max="4045" width="5.7109375" bestFit="1" customWidth="1"/>
    <col min="4046" max="4047" width="6" bestFit="1" customWidth="1"/>
    <col min="4048" max="4050" width="5.7109375" bestFit="1" customWidth="1"/>
    <col min="4051" max="4051" width="5" bestFit="1" customWidth="1"/>
    <col min="4052" max="4056" width="5.7109375" bestFit="1" customWidth="1"/>
    <col min="4057" max="4057" width="6" bestFit="1" customWidth="1"/>
    <col min="4058" max="4061" width="5.7109375" bestFit="1" customWidth="1"/>
    <col min="4062" max="4062" width="5" bestFit="1" customWidth="1"/>
    <col min="4063" max="4065" width="5.7109375" bestFit="1" customWidth="1"/>
    <col min="4066" max="4066" width="6" bestFit="1" customWidth="1"/>
    <col min="4067" max="4069" width="5.7109375" bestFit="1" customWidth="1"/>
    <col min="4070" max="4070" width="6" bestFit="1" customWidth="1"/>
    <col min="4071" max="4072" width="5.7109375" bestFit="1" customWidth="1"/>
    <col min="4073" max="4073" width="5" bestFit="1" customWidth="1"/>
    <col min="4074" max="4083" width="5.7109375" bestFit="1" customWidth="1"/>
    <col min="4084" max="4084" width="5" bestFit="1" customWidth="1"/>
    <col min="4085" max="4091" width="5.7109375" bestFit="1" customWidth="1"/>
    <col min="4092" max="4092" width="6" bestFit="1" customWidth="1"/>
    <col min="4093" max="4094" width="5.7109375" bestFit="1" customWidth="1"/>
    <col min="4095" max="4095" width="5" bestFit="1" customWidth="1"/>
    <col min="4096" max="4105" width="5.7109375" bestFit="1" customWidth="1"/>
    <col min="4106" max="4106" width="5" bestFit="1" customWidth="1"/>
    <col min="4107" max="4109" width="5.7109375" bestFit="1" customWidth="1"/>
    <col min="4110" max="4110" width="6" bestFit="1" customWidth="1"/>
    <col min="4111" max="4116" width="5.7109375" bestFit="1" customWidth="1"/>
    <col min="4117" max="4118" width="5" bestFit="1" customWidth="1"/>
    <col min="4119" max="4128" width="5.7109375" bestFit="1" customWidth="1"/>
    <col min="4129" max="4129" width="6" bestFit="1" customWidth="1"/>
    <col min="4130" max="4139" width="5.7109375" bestFit="1" customWidth="1"/>
    <col min="4140" max="4140" width="5" bestFit="1" customWidth="1"/>
    <col min="4141" max="4150" width="5.7109375" bestFit="1" customWidth="1"/>
    <col min="4151" max="4151" width="5" bestFit="1" customWidth="1"/>
    <col min="4152" max="4158" width="5.7109375" bestFit="1" customWidth="1"/>
    <col min="4159" max="4159" width="6" bestFit="1" customWidth="1"/>
    <col min="4160" max="4161" width="5.7109375" bestFit="1" customWidth="1"/>
    <col min="4162" max="4162" width="6" bestFit="1" customWidth="1"/>
    <col min="4163" max="4167" width="5.7109375" bestFit="1" customWidth="1"/>
    <col min="4168" max="4168" width="6" bestFit="1" customWidth="1"/>
    <col min="4169" max="4172" width="5.7109375" bestFit="1" customWidth="1"/>
    <col min="4173" max="4173" width="6" bestFit="1" customWidth="1"/>
    <col min="4174" max="4183" width="5.7109375" bestFit="1" customWidth="1"/>
    <col min="4184" max="4184" width="5" bestFit="1" customWidth="1"/>
    <col min="4185" max="4194" width="5.7109375" bestFit="1" customWidth="1"/>
    <col min="4195" max="4195" width="5" bestFit="1" customWidth="1"/>
    <col min="4196" max="4202" width="5.7109375" bestFit="1" customWidth="1"/>
    <col min="4203" max="4203" width="6" bestFit="1" customWidth="1"/>
    <col min="4204" max="4205" width="5.7109375" bestFit="1" customWidth="1"/>
    <col min="4206" max="4206" width="6" bestFit="1" customWidth="1"/>
    <col min="4207" max="4211" width="5.7109375" bestFit="1" customWidth="1"/>
    <col min="4212" max="4212" width="6" bestFit="1" customWidth="1"/>
    <col min="4213" max="4216" width="5.7109375" bestFit="1" customWidth="1"/>
    <col min="4217" max="4217" width="4.7109375" bestFit="1" customWidth="1"/>
    <col min="4218" max="4222" width="5.7109375" bestFit="1" customWidth="1"/>
    <col min="4223" max="4223" width="6" bestFit="1" customWidth="1"/>
    <col min="4224" max="4226" width="5.7109375" bestFit="1" customWidth="1"/>
    <col min="4227" max="4227" width="6" bestFit="1" customWidth="1"/>
    <col min="4228" max="4228" width="5" bestFit="1" customWidth="1"/>
    <col min="4229" max="4229" width="6" bestFit="1" customWidth="1"/>
    <col min="4230" max="4235" width="5.7109375" bestFit="1" customWidth="1"/>
    <col min="4236" max="4236" width="6" bestFit="1" customWidth="1"/>
    <col min="4237" max="4239" width="5.7109375" bestFit="1" customWidth="1"/>
    <col min="4240" max="4240" width="5" bestFit="1" customWidth="1"/>
    <col min="4241" max="4250" width="5.7109375" bestFit="1" customWidth="1"/>
    <col min="4251" max="4251" width="5" bestFit="1" customWidth="1"/>
    <col min="4252" max="4257" width="5.7109375" bestFit="1" customWidth="1"/>
    <col min="4258" max="4258" width="6" bestFit="1" customWidth="1"/>
    <col min="4259" max="4261" width="5.7109375" bestFit="1" customWidth="1"/>
    <col min="4262" max="4263" width="6" bestFit="1" customWidth="1"/>
    <col min="4264" max="4264" width="5.7109375" bestFit="1" customWidth="1"/>
    <col min="4265" max="4265" width="6" bestFit="1" customWidth="1"/>
    <col min="4266" max="4272" width="5.7109375" bestFit="1" customWidth="1"/>
    <col min="4273" max="4273" width="5" bestFit="1" customWidth="1"/>
    <col min="4274" max="4280" width="5.7109375" bestFit="1" customWidth="1"/>
    <col min="4281" max="4281" width="6" bestFit="1" customWidth="1"/>
    <col min="4282" max="4283" width="5.7109375" bestFit="1" customWidth="1"/>
    <col min="4284" max="4284" width="4.7109375" bestFit="1" customWidth="1"/>
    <col min="4285" max="4285" width="6" bestFit="1" customWidth="1"/>
    <col min="4286" max="4286" width="5.7109375" bestFit="1" customWidth="1"/>
    <col min="4287" max="4287" width="6" bestFit="1" customWidth="1"/>
    <col min="4288" max="4289" width="5.7109375" bestFit="1" customWidth="1"/>
    <col min="4290" max="4290" width="6" bestFit="1" customWidth="1"/>
    <col min="4291" max="4291" width="5.7109375" bestFit="1" customWidth="1"/>
    <col min="4292" max="4292" width="6" bestFit="1" customWidth="1"/>
    <col min="4293" max="4294" width="5.7109375" bestFit="1" customWidth="1"/>
    <col min="4295" max="4295" width="5" bestFit="1" customWidth="1"/>
    <col min="4296" max="4296" width="5.7109375" bestFit="1" customWidth="1"/>
    <col min="4297" max="4297" width="6" bestFit="1" customWidth="1"/>
    <col min="4298" max="4305" width="5.7109375" bestFit="1" customWidth="1"/>
    <col min="4306" max="4306" width="5" bestFit="1" customWidth="1"/>
    <col min="4307" max="4307" width="5.7109375" bestFit="1" customWidth="1"/>
    <col min="4308" max="4308" width="6" bestFit="1" customWidth="1"/>
    <col min="4309" max="4312" width="5.7109375" bestFit="1" customWidth="1"/>
    <col min="4313" max="4313" width="6" bestFit="1" customWidth="1"/>
    <col min="4314" max="4315" width="5.7109375" bestFit="1" customWidth="1"/>
    <col min="4316" max="4316" width="6" bestFit="1" customWidth="1"/>
    <col min="4317" max="4317" width="4.7109375" bestFit="1" customWidth="1"/>
    <col min="4318" max="4327" width="5.7109375" bestFit="1" customWidth="1"/>
    <col min="4328" max="4328" width="5" bestFit="1" customWidth="1"/>
    <col min="4329" max="4331" width="5.7109375" bestFit="1" customWidth="1"/>
    <col min="4332" max="4332" width="6" bestFit="1" customWidth="1"/>
    <col min="4333" max="4334" width="5.7109375" bestFit="1" customWidth="1"/>
    <col min="4335" max="4335" width="6" bestFit="1" customWidth="1"/>
    <col min="4336" max="4337" width="5.7109375" bestFit="1" customWidth="1"/>
    <col min="4338" max="4338" width="6" bestFit="1" customWidth="1"/>
    <col min="4339" max="4340" width="5" bestFit="1" customWidth="1"/>
    <col min="4341" max="4345" width="5.7109375" bestFit="1" customWidth="1"/>
    <col min="4346" max="4347" width="6" bestFit="1" customWidth="1"/>
    <col min="4348" max="4350" width="5.7109375" bestFit="1" customWidth="1"/>
    <col min="4351" max="4351" width="5" bestFit="1" customWidth="1"/>
    <col min="4352" max="4361" width="5.7109375" bestFit="1" customWidth="1"/>
    <col min="4362" max="4362" width="5" bestFit="1" customWidth="1"/>
    <col min="4363" max="4365" width="5.7109375" bestFit="1" customWidth="1"/>
    <col min="4366" max="4366" width="6" bestFit="1" customWidth="1"/>
    <col min="4367" max="4372" width="5.7109375" bestFit="1" customWidth="1"/>
    <col min="4373" max="4373" width="5" bestFit="1" customWidth="1"/>
    <col min="4374" max="4377" width="5.7109375" bestFit="1" customWidth="1"/>
    <col min="4378" max="4379" width="6" bestFit="1" customWidth="1"/>
    <col min="4380" max="4382" width="5.7109375" bestFit="1" customWidth="1"/>
    <col min="4383" max="4383" width="6" bestFit="1" customWidth="1"/>
    <col min="4384" max="4384" width="5" bestFit="1" customWidth="1"/>
    <col min="4385" max="4394" width="5.7109375" bestFit="1" customWidth="1"/>
    <col min="4395" max="4395" width="6" bestFit="1" customWidth="1"/>
    <col min="4396" max="4400" width="5.7109375" bestFit="1" customWidth="1"/>
    <col min="4401" max="4401" width="6" bestFit="1" customWidth="1"/>
    <col min="4402" max="4402" width="5.7109375" bestFit="1" customWidth="1"/>
    <col min="4403" max="4403" width="6" bestFit="1" customWidth="1"/>
    <col min="4404" max="4405" width="5.7109375" bestFit="1" customWidth="1"/>
    <col min="4406" max="4408" width="6" bestFit="1" customWidth="1"/>
    <col min="4409" max="4410" width="5.7109375" bestFit="1" customWidth="1"/>
    <col min="4411" max="4412" width="6" bestFit="1" customWidth="1"/>
    <col min="4413" max="4416" width="5.7109375" bestFit="1" customWidth="1"/>
    <col min="4417" max="4417" width="5" bestFit="1" customWidth="1"/>
    <col min="4418" max="4427" width="5.7109375" bestFit="1" customWidth="1"/>
    <col min="4428" max="4428" width="6" bestFit="1" customWidth="1"/>
    <col min="4429" max="4431" width="5.7109375" bestFit="1" customWidth="1"/>
    <col min="4432" max="4434" width="6" bestFit="1" customWidth="1"/>
    <col min="4435" max="4435" width="5.7109375" bestFit="1" customWidth="1"/>
    <col min="4436" max="4436" width="6" bestFit="1" customWidth="1"/>
    <col min="4437" max="4438" width="5.7109375" bestFit="1" customWidth="1"/>
    <col min="4439" max="4439" width="5" bestFit="1" customWidth="1"/>
    <col min="4440" max="4443" width="5.7109375" bestFit="1" customWidth="1"/>
    <col min="4444" max="4444" width="6" bestFit="1" customWidth="1"/>
    <col min="4445" max="4449" width="5.7109375" bestFit="1" customWidth="1"/>
    <col min="4450" max="4450" width="5" bestFit="1" customWidth="1"/>
    <col min="4451" max="4451" width="4.7109375" bestFit="1" customWidth="1"/>
    <col min="4452" max="4455" width="5.7109375" bestFit="1" customWidth="1"/>
    <col min="4456" max="4456" width="6" bestFit="1" customWidth="1"/>
    <col min="4457" max="4458" width="5.7109375" bestFit="1" customWidth="1"/>
    <col min="4459" max="4459" width="6" bestFit="1" customWidth="1"/>
    <col min="4460" max="4461" width="5.7109375" bestFit="1" customWidth="1"/>
    <col min="4462" max="4462" width="5" bestFit="1" customWidth="1"/>
    <col min="4463" max="4463" width="5.7109375" bestFit="1" customWidth="1"/>
    <col min="4464" max="4465" width="6" bestFit="1" customWidth="1"/>
    <col min="4466" max="4468" width="5.7109375" bestFit="1" customWidth="1"/>
    <col min="4469" max="4469" width="6" bestFit="1" customWidth="1"/>
    <col min="4470" max="4472" width="5.7109375" bestFit="1" customWidth="1"/>
    <col min="4473" max="4473" width="5" bestFit="1" customWidth="1"/>
    <col min="4474" max="4480" width="5.7109375" bestFit="1" customWidth="1"/>
    <col min="4481" max="4481" width="6" bestFit="1" customWidth="1"/>
    <col min="4482" max="4483" width="5.7109375" bestFit="1" customWidth="1"/>
    <col min="4484" max="4484" width="5" bestFit="1" customWidth="1"/>
    <col min="4485" max="4492" width="5.7109375" bestFit="1" customWidth="1"/>
    <col min="4493" max="4493" width="6" bestFit="1" customWidth="1"/>
    <col min="4494" max="4494" width="5.7109375" bestFit="1" customWidth="1"/>
    <col min="4495" max="4495" width="5" bestFit="1" customWidth="1"/>
    <col min="4496" max="4501" width="5.7109375" bestFit="1" customWidth="1"/>
    <col min="4502" max="4502" width="6" bestFit="1" customWidth="1"/>
    <col min="4503" max="4505" width="5.7109375" bestFit="1" customWidth="1"/>
    <col min="4506" max="4506" width="5" bestFit="1" customWidth="1"/>
    <col min="4507" max="4514" width="5.7109375" bestFit="1" customWidth="1"/>
    <col min="4515" max="4515" width="6" bestFit="1" customWidth="1"/>
    <col min="4516" max="4516" width="5.7109375" bestFit="1" customWidth="1"/>
    <col min="4517" max="4517" width="5" bestFit="1" customWidth="1"/>
    <col min="4518" max="4523" width="5.7109375" bestFit="1" customWidth="1"/>
    <col min="4524" max="4524" width="6" bestFit="1" customWidth="1"/>
    <col min="4525" max="4525" width="5.7109375" bestFit="1" customWidth="1"/>
    <col min="4526" max="4527" width="6" bestFit="1" customWidth="1"/>
    <col min="4528" max="4528" width="5" bestFit="1" customWidth="1"/>
    <col min="4529" max="4529" width="5.7109375" bestFit="1" customWidth="1"/>
    <col min="4530" max="4530" width="6" bestFit="1" customWidth="1"/>
    <col min="4531" max="4535" width="5.7109375" bestFit="1" customWidth="1"/>
    <col min="4536" max="4536" width="6" bestFit="1" customWidth="1"/>
    <col min="4537" max="4537" width="5.7109375" bestFit="1" customWidth="1"/>
    <col min="4538" max="4539" width="6" bestFit="1" customWidth="1"/>
    <col min="4540" max="4549" width="5.7109375" bestFit="1" customWidth="1"/>
    <col min="4550" max="4550" width="5" bestFit="1" customWidth="1"/>
    <col min="4551" max="4551" width="6" bestFit="1" customWidth="1"/>
    <col min="4552" max="4555" width="5.7109375" bestFit="1" customWidth="1"/>
    <col min="4556" max="4557" width="6" bestFit="1" customWidth="1"/>
    <col min="4558" max="4560" width="5.7109375" bestFit="1" customWidth="1"/>
    <col min="4561" max="4562" width="5" bestFit="1" customWidth="1"/>
    <col min="4563" max="4565" width="5.7109375" bestFit="1" customWidth="1"/>
    <col min="4566" max="4566" width="6" bestFit="1" customWidth="1"/>
    <col min="4567" max="4570" width="5.7109375" bestFit="1" customWidth="1"/>
    <col min="4571" max="4571" width="6" bestFit="1" customWidth="1"/>
    <col min="4572" max="4572" width="5.7109375" bestFit="1" customWidth="1"/>
    <col min="4573" max="4573" width="5" bestFit="1" customWidth="1"/>
    <col min="4574" max="4574" width="6" bestFit="1" customWidth="1"/>
    <col min="4575" max="4583" width="5.7109375" bestFit="1" customWidth="1"/>
    <col min="4584" max="4584" width="5" bestFit="1" customWidth="1"/>
    <col min="4585" max="4594" width="5.7109375" bestFit="1" customWidth="1"/>
    <col min="4595" max="4595" width="5" bestFit="1" customWidth="1"/>
    <col min="4596" max="4605" width="5.7109375" bestFit="1" customWidth="1"/>
    <col min="4606" max="4606" width="5" bestFit="1" customWidth="1"/>
    <col min="4607" max="4615" width="5.7109375" bestFit="1" customWidth="1"/>
    <col min="4616" max="4616" width="6" bestFit="1" customWidth="1"/>
    <col min="4617" max="4617" width="5" bestFit="1" customWidth="1"/>
    <col min="4618" max="4618" width="5.7109375" bestFit="1" customWidth="1"/>
    <col min="4619" max="4619" width="6" bestFit="1" customWidth="1"/>
    <col min="4620" max="4621" width="5.7109375" bestFit="1" customWidth="1"/>
    <col min="4622" max="4622" width="6" bestFit="1" customWidth="1"/>
    <col min="4623" max="4627" width="5.7109375" bestFit="1" customWidth="1"/>
    <col min="4628" max="4628" width="5" bestFit="1" customWidth="1"/>
    <col min="4629" max="4635" width="5.7109375" bestFit="1" customWidth="1"/>
    <col min="4636" max="4636" width="6" bestFit="1" customWidth="1"/>
    <col min="4637" max="4638" width="5.7109375" bestFit="1" customWidth="1"/>
    <col min="4639" max="4639" width="5" bestFit="1" customWidth="1"/>
    <col min="4640" max="4642" width="5.7109375" bestFit="1" customWidth="1"/>
    <col min="4643" max="4643" width="6" bestFit="1" customWidth="1"/>
    <col min="4644" max="4649" width="5.7109375" bestFit="1" customWidth="1"/>
    <col min="4650" max="4650" width="5" bestFit="1" customWidth="1"/>
    <col min="4651" max="4660" width="5.7109375" bestFit="1" customWidth="1"/>
    <col min="4661" max="4661" width="5" bestFit="1" customWidth="1"/>
    <col min="4662" max="4662" width="6" bestFit="1" customWidth="1"/>
    <col min="4663" max="4671" width="5.7109375" bestFit="1" customWidth="1"/>
    <col min="4672" max="4672" width="19.42578125" bestFit="1" customWidth="1"/>
    <col min="4673" max="4673" width="18.5703125" bestFit="1" customWidth="1"/>
  </cols>
  <sheetData>
    <row r="1" spans="1:2" x14ac:dyDescent="0.25">
      <c r="A1" s="30" t="s">
        <v>8395</v>
      </c>
      <c r="B1" t="s">
        <v>8406</v>
      </c>
    </row>
    <row r="2" spans="1:2" x14ac:dyDescent="0.25">
      <c r="A2" s="29" t="s">
        <v>8408</v>
      </c>
      <c r="B2" s="32">
        <v>16120.287206632653</v>
      </c>
    </row>
    <row r="3" spans="1:2" x14ac:dyDescent="0.25">
      <c r="A3" s="29" t="s">
        <v>8409</v>
      </c>
      <c r="B3" s="32">
        <v>12090.722977168954</v>
      </c>
    </row>
    <row r="4" spans="1:2" x14ac:dyDescent="0.25">
      <c r="A4" s="29" t="s">
        <v>8410</v>
      </c>
      <c r="B4" s="32">
        <v>12532.262675438604</v>
      </c>
    </row>
    <row r="5" spans="1:2" x14ac:dyDescent="0.25">
      <c r="A5" s="29" t="s">
        <v>8396</v>
      </c>
      <c r="B5" s="32">
        <v>13529.918034261253</v>
      </c>
    </row>
    <row r="8" spans="1:2" x14ac:dyDescent="0.25">
      <c r="A8" s="30" t="s">
        <v>8395</v>
      </c>
      <c r="B8" t="s">
        <v>8406</v>
      </c>
    </row>
    <row r="9" spans="1:2" x14ac:dyDescent="0.25">
      <c r="A9" s="29" t="s">
        <v>8402</v>
      </c>
      <c r="B9" s="17">
        <v>17284.969839816931</v>
      </c>
    </row>
    <row r="10" spans="1:2" x14ac:dyDescent="0.25">
      <c r="A10" s="29" t="s">
        <v>8403</v>
      </c>
      <c r="B10" s="17">
        <v>10483.967002456997</v>
      </c>
    </row>
    <row r="11" spans="1:2" x14ac:dyDescent="0.25">
      <c r="A11" s="29" t="s">
        <v>8404</v>
      </c>
      <c r="B11" s="17">
        <v>13662.615289421163</v>
      </c>
    </row>
    <row r="12" spans="1:2" x14ac:dyDescent="0.25">
      <c r="A12" s="29" t="s">
        <v>8405</v>
      </c>
      <c r="B12" s="17">
        <v>23386.454602272737</v>
      </c>
    </row>
    <row r="13" spans="1:2" x14ac:dyDescent="0.25">
      <c r="A13" s="29" t="s">
        <v>8396</v>
      </c>
      <c r="B13" s="17">
        <v>13411.324111349039</v>
      </c>
    </row>
    <row r="15" spans="1:2" x14ac:dyDescent="0.25">
      <c r="A15" s="30" t="s">
        <v>8395</v>
      </c>
      <c r="B15" t="s">
        <v>8406</v>
      </c>
    </row>
    <row r="16" spans="1:2" x14ac:dyDescent="0.25">
      <c r="A16" s="29" t="s">
        <v>8360</v>
      </c>
      <c r="B16" s="32">
        <v>19466.246114982561</v>
      </c>
    </row>
    <row r="17" spans="1:2" x14ac:dyDescent="0.25">
      <c r="A17" s="29" t="s">
        <v>8356</v>
      </c>
      <c r="B17" s="32">
        <v>12016.473913043483</v>
      </c>
    </row>
    <row r="18" spans="1:2" x14ac:dyDescent="0.25">
      <c r="A18" s="29" t="s">
        <v>8351</v>
      </c>
      <c r="B18" s="32">
        <v>10514.939803921558</v>
      </c>
    </row>
    <row r="19" spans="1:2" x14ac:dyDescent="0.25">
      <c r="A19" s="29" t="s">
        <v>8368</v>
      </c>
      <c r="B19" s="32">
        <v>13478.056923076925</v>
      </c>
    </row>
    <row r="20" spans="1:2" x14ac:dyDescent="0.25">
      <c r="A20" s="29" t="s">
        <v>8361</v>
      </c>
      <c r="B20" s="32">
        <v>13948.609999999995</v>
      </c>
    </row>
    <row r="21" spans="1:2" x14ac:dyDescent="0.25">
      <c r="A21" s="29" t="s">
        <v>8363</v>
      </c>
      <c r="B21" s="32">
        <v>13589.263437499996</v>
      </c>
    </row>
    <row r="22" spans="1:2" x14ac:dyDescent="0.25">
      <c r="A22" s="29" t="s">
        <v>8370</v>
      </c>
      <c r="B22" s="32">
        <v>14806.107777777781</v>
      </c>
    </row>
    <row r="23" spans="1:2" x14ac:dyDescent="0.25">
      <c r="A23" s="29" t="s">
        <v>8364</v>
      </c>
      <c r="B23" s="32">
        <v>13272.786666666667</v>
      </c>
    </row>
    <row r="24" spans="1:2" x14ac:dyDescent="0.25">
      <c r="A24" s="29" t="s">
        <v>8362</v>
      </c>
      <c r="B24" s="32">
        <v>13633.143461538459</v>
      </c>
    </row>
    <row r="25" spans="1:2" x14ac:dyDescent="0.25">
      <c r="A25" s="29" t="s">
        <v>8371</v>
      </c>
      <c r="B25" s="32">
        <v>9238.498333333333</v>
      </c>
    </row>
    <row r="26" spans="1:2" x14ac:dyDescent="0.25">
      <c r="A26" s="29" t="s">
        <v>8369</v>
      </c>
      <c r="B26" s="32">
        <v>8933.3781428571438</v>
      </c>
    </row>
    <row r="27" spans="1:2" x14ac:dyDescent="0.25">
      <c r="A27" s="29" t="s">
        <v>8373</v>
      </c>
      <c r="B27" s="32">
        <v>10650.521428571428</v>
      </c>
    </row>
    <row r="28" spans="1:2" x14ac:dyDescent="0.25">
      <c r="A28" s="29" t="s">
        <v>8367</v>
      </c>
      <c r="B28" s="32">
        <v>13786.149210526319</v>
      </c>
    </row>
    <row r="29" spans="1:2" x14ac:dyDescent="0.25">
      <c r="A29" s="29" t="s">
        <v>8366</v>
      </c>
      <c r="B29" s="32">
        <v>12865.149499999996</v>
      </c>
    </row>
    <row r="30" spans="1:2" x14ac:dyDescent="0.25">
      <c r="A30" s="29" t="s">
        <v>8365</v>
      </c>
      <c r="B30" s="32">
        <v>8788.7822499999984</v>
      </c>
    </row>
    <row r="31" spans="1:2" x14ac:dyDescent="0.25">
      <c r="A31" s="29" t="s">
        <v>8372</v>
      </c>
      <c r="B31" s="32">
        <v>12489.921071428573</v>
      </c>
    </row>
    <row r="32" spans="1:2" x14ac:dyDescent="0.25">
      <c r="A32" s="29" t="s">
        <v>8387</v>
      </c>
      <c r="B32" s="32">
        <v>20996.530000000002</v>
      </c>
    </row>
    <row r="33" spans="1:5" x14ac:dyDescent="0.25">
      <c r="A33" s="29" t="s">
        <v>8396</v>
      </c>
      <c r="B33" s="32">
        <v>13529.918034261238</v>
      </c>
    </row>
    <row r="36" spans="1:5" x14ac:dyDescent="0.25">
      <c r="A36" s="30" t="s">
        <v>8395</v>
      </c>
      <c r="B36" t="s">
        <v>8406</v>
      </c>
      <c r="C36" t="s">
        <v>8411</v>
      </c>
      <c r="D36" t="s">
        <v>8412</v>
      </c>
      <c r="E36" t="s">
        <v>8413</v>
      </c>
    </row>
    <row r="37" spans="1:5" x14ac:dyDescent="0.25">
      <c r="A37" s="29" t="s">
        <v>8353</v>
      </c>
      <c r="B37" s="32">
        <v>30129.198585526356</v>
      </c>
      <c r="C37" s="35">
        <v>304</v>
      </c>
      <c r="D37" s="35">
        <v>6.6087828947368381</v>
      </c>
      <c r="E37" s="35">
        <v>34.886184210526324</v>
      </c>
    </row>
    <row r="38" spans="1:5" x14ac:dyDescent="0.25">
      <c r="A38" s="29" t="s">
        <v>8349</v>
      </c>
      <c r="B38" s="32">
        <v>11865.268766816147</v>
      </c>
      <c r="C38" s="35">
        <v>1338</v>
      </c>
      <c r="D38" s="35">
        <v>6.4259192825112166</v>
      </c>
      <c r="E38" s="35">
        <v>30.201315396113586</v>
      </c>
    </row>
    <row r="39" spans="1:5" x14ac:dyDescent="0.25">
      <c r="A39" s="29" t="s">
        <v>8350</v>
      </c>
      <c r="B39" s="32">
        <v>9462.2693073593055</v>
      </c>
      <c r="C39" s="35">
        <v>693</v>
      </c>
      <c r="D39" s="35">
        <v>6.8614862914862815</v>
      </c>
      <c r="E39" s="35">
        <v>30.745129870129876</v>
      </c>
    </row>
    <row r="40" spans="1:5" x14ac:dyDescent="0.25">
      <c r="A40" s="29" t="s">
        <v>8396</v>
      </c>
      <c r="B40" s="32">
        <v>13529.918034261264</v>
      </c>
      <c r="C40" s="35">
        <v>2335</v>
      </c>
      <c r="D40" s="35">
        <v>6.5789978586723823</v>
      </c>
      <c r="E40" s="35">
        <v>30.972648822269843</v>
      </c>
    </row>
    <row r="43" spans="1:5" x14ac:dyDescent="0.25">
      <c r="A43" s="30" t="s">
        <v>8395</v>
      </c>
      <c r="B43" t="s">
        <v>8411</v>
      </c>
    </row>
    <row r="44" spans="1:5" x14ac:dyDescent="0.25">
      <c r="A44" s="29" t="s">
        <v>8360</v>
      </c>
      <c r="B44" s="35">
        <v>574</v>
      </c>
    </row>
    <row r="45" spans="1:5" x14ac:dyDescent="0.25">
      <c r="A45" s="29" t="s">
        <v>8356</v>
      </c>
      <c r="B45" s="35">
        <v>575</v>
      </c>
    </row>
    <row r="46" spans="1:5" x14ac:dyDescent="0.25">
      <c r="A46" s="29" t="s">
        <v>8351</v>
      </c>
      <c r="B46" s="35">
        <v>612</v>
      </c>
    </row>
    <row r="47" spans="1:5" x14ac:dyDescent="0.25">
      <c r="A47" s="29" t="s">
        <v>8368</v>
      </c>
      <c r="B47" s="35">
        <v>13</v>
      </c>
    </row>
    <row r="48" spans="1:5" x14ac:dyDescent="0.25">
      <c r="A48" s="29" t="s">
        <v>8361</v>
      </c>
      <c r="B48" s="35">
        <v>12</v>
      </c>
    </row>
    <row r="49" spans="1:5" x14ac:dyDescent="0.25">
      <c r="A49" s="29" t="s">
        <v>8363</v>
      </c>
      <c r="B49" s="35">
        <v>64</v>
      </c>
    </row>
    <row r="50" spans="1:5" x14ac:dyDescent="0.25">
      <c r="A50" s="29" t="s">
        <v>8370</v>
      </c>
      <c r="B50" s="35">
        <v>36</v>
      </c>
    </row>
    <row r="51" spans="1:5" x14ac:dyDescent="0.25">
      <c r="A51" s="29" t="s">
        <v>8364</v>
      </c>
      <c r="B51" s="35">
        <v>9</v>
      </c>
    </row>
    <row r="52" spans="1:5" x14ac:dyDescent="0.25">
      <c r="A52" s="29" t="s">
        <v>8362</v>
      </c>
      <c r="B52" s="35">
        <v>26</v>
      </c>
    </row>
    <row r="53" spans="1:5" x14ac:dyDescent="0.25">
      <c r="A53" s="29" t="s">
        <v>8371</v>
      </c>
      <c r="B53" s="35">
        <v>6</v>
      </c>
    </row>
    <row r="54" spans="1:5" x14ac:dyDescent="0.25">
      <c r="A54" s="29" t="s">
        <v>8369</v>
      </c>
      <c r="B54" s="35">
        <v>70</v>
      </c>
    </row>
    <row r="55" spans="1:5" x14ac:dyDescent="0.25">
      <c r="A55" s="29" t="s">
        <v>8373</v>
      </c>
      <c r="B55" s="35">
        <v>14</v>
      </c>
    </row>
    <row r="56" spans="1:5" x14ac:dyDescent="0.25">
      <c r="A56" s="29" t="s">
        <v>8367</v>
      </c>
      <c r="B56" s="35">
        <v>38</v>
      </c>
    </row>
    <row r="57" spans="1:5" x14ac:dyDescent="0.25">
      <c r="A57" s="29" t="s">
        <v>8366</v>
      </c>
      <c r="B57" s="35">
        <v>160</v>
      </c>
    </row>
    <row r="58" spans="1:5" x14ac:dyDescent="0.25">
      <c r="A58" s="29" t="s">
        <v>8365</v>
      </c>
      <c r="B58" s="35">
        <v>40</v>
      </c>
    </row>
    <row r="59" spans="1:5" x14ac:dyDescent="0.25">
      <c r="A59" s="29" t="s">
        <v>8372</v>
      </c>
      <c r="B59" s="35">
        <v>84</v>
      </c>
    </row>
    <row r="60" spans="1:5" x14ac:dyDescent="0.25">
      <c r="A60" s="29" t="s">
        <v>8387</v>
      </c>
      <c r="B60" s="35">
        <v>2</v>
      </c>
    </row>
    <row r="61" spans="1:5" x14ac:dyDescent="0.25">
      <c r="A61" s="29" t="s">
        <v>8396</v>
      </c>
      <c r="B61" s="35">
        <v>2335</v>
      </c>
    </row>
    <row r="64" spans="1:5" x14ac:dyDescent="0.25">
      <c r="A64" s="30" t="s">
        <v>8395</v>
      </c>
      <c r="B64" t="s">
        <v>8412</v>
      </c>
      <c r="C64" t="s">
        <v>8411</v>
      </c>
      <c r="D64" t="s">
        <v>8413</v>
      </c>
      <c r="E64" t="s">
        <v>8406</v>
      </c>
    </row>
    <row r="65" spans="1:5" x14ac:dyDescent="0.25">
      <c r="A65" s="29" t="s">
        <v>8353</v>
      </c>
      <c r="B65" s="35">
        <v>6.6056010928961735</v>
      </c>
      <c r="C65" s="35">
        <v>732</v>
      </c>
      <c r="D65" s="35">
        <v>30.290703551912532</v>
      </c>
      <c r="E65" s="32">
        <v>13051.351229508191</v>
      </c>
    </row>
    <row r="66" spans="1:5" x14ac:dyDescent="0.25">
      <c r="A66" s="29" t="s">
        <v>8349</v>
      </c>
      <c r="B66" s="35">
        <v>6.5691718170580939</v>
      </c>
      <c r="C66" s="35">
        <v>809</v>
      </c>
      <c r="D66" s="35">
        <v>31.448522867737964</v>
      </c>
      <c r="E66" s="32">
        <v>13445.5341656366</v>
      </c>
    </row>
    <row r="67" spans="1:5" x14ac:dyDescent="0.25">
      <c r="A67" s="29" t="s">
        <v>8350</v>
      </c>
      <c r="B67" s="35">
        <v>6.5644836272040266</v>
      </c>
      <c r="C67" s="35">
        <v>794</v>
      </c>
      <c r="D67" s="35">
        <v>31.116479848866501</v>
      </c>
      <c r="E67" s="32">
        <v>14057.093664987402</v>
      </c>
    </row>
    <row r="68" spans="1:5" x14ac:dyDescent="0.25">
      <c r="A68" s="29" t="s">
        <v>8396</v>
      </c>
      <c r="B68" s="35">
        <v>6.5789978586723841</v>
      </c>
      <c r="C68" s="35">
        <v>2335</v>
      </c>
      <c r="D68" s="35">
        <v>30.972648822269836</v>
      </c>
      <c r="E68" s="32">
        <v>13529.918034261249</v>
      </c>
    </row>
    <row r="75" spans="1:5" x14ac:dyDescent="0.25">
      <c r="A75" s="30" t="s">
        <v>8395</v>
      </c>
      <c r="B75" t="s">
        <v>8411</v>
      </c>
    </row>
    <row r="76" spans="1:5" x14ac:dyDescent="0.25">
      <c r="A76" s="29" t="s">
        <v>8353</v>
      </c>
      <c r="B76" s="35">
        <v>732</v>
      </c>
    </row>
    <row r="77" spans="1:5" x14ac:dyDescent="0.25">
      <c r="A77" s="29" t="s">
        <v>8349</v>
      </c>
      <c r="B77" s="35">
        <v>809</v>
      </c>
    </row>
    <row r="78" spans="1:5" x14ac:dyDescent="0.25">
      <c r="A78" s="29" t="s">
        <v>8350</v>
      </c>
      <c r="B78" s="35">
        <v>794</v>
      </c>
    </row>
    <row r="79" spans="1:5" x14ac:dyDescent="0.25">
      <c r="A79" s="29" t="s">
        <v>8396</v>
      </c>
      <c r="B79" s="35">
        <v>2335</v>
      </c>
    </row>
    <row r="82" spans="1:3" x14ac:dyDescent="0.25">
      <c r="A82" s="30" t="s">
        <v>8395</v>
      </c>
      <c r="B82" t="s">
        <v>8411</v>
      </c>
    </row>
    <row r="83" spans="1:3" x14ac:dyDescent="0.25">
      <c r="A83" s="29" t="s">
        <v>8353</v>
      </c>
      <c r="B83" s="35">
        <v>304</v>
      </c>
    </row>
    <row r="84" spans="1:3" x14ac:dyDescent="0.25">
      <c r="A84" s="29" t="s">
        <v>8349</v>
      </c>
      <c r="B84" s="35">
        <v>1338</v>
      </c>
    </row>
    <row r="85" spans="1:3" x14ac:dyDescent="0.25">
      <c r="A85" s="29" t="s">
        <v>8350</v>
      </c>
      <c r="B85" s="35">
        <v>693</v>
      </c>
    </row>
    <row r="86" spans="1:3" x14ac:dyDescent="0.25">
      <c r="A86" s="29" t="s">
        <v>8396</v>
      </c>
      <c r="B86" s="35">
        <v>2335</v>
      </c>
    </row>
    <row r="91" spans="1:3" x14ac:dyDescent="0.25">
      <c r="A91" s="30" t="s">
        <v>8395</v>
      </c>
      <c r="B91" t="s">
        <v>8415</v>
      </c>
      <c r="C91" t="s">
        <v>8414</v>
      </c>
    </row>
    <row r="92" spans="1:3" x14ac:dyDescent="0.25">
      <c r="A92" s="29" t="s">
        <v>8353</v>
      </c>
      <c r="B92" s="39">
        <v>40.286919840498172</v>
      </c>
      <c r="C92" s="35">
        <v>732</v>
      </c>
    </row>
    <row r="93" spans="1:3" x14ac:dyDescent="0.25">
      <c r="A93" s="29" t="s">
        <v>8349</v>
      </c>
      <c r="B93" s="39">
        <v>39.592226582944676</v>
      </c>
      <c r="C93" s="35">
        <v>809</v>
      </c>
    </row>
    <row r="94" spans="1:3" x14ac:dyDescent="0.25">
      <c r="A94" s="29" t="s">
        <v>8350</v>
      </c>
      <c r="B94" s="39">
        <v>39.931932845763853</v>
      </c>
      <c r="C94" s="35">
        <v>794</v>
      </c>
    </row>
    <row r="95" spans="1:3" x14ac:dyDescent="0.25">
      <c r="A95" s="29" t="s">
        <v>8396</v>
      </c>
      <c r="B95" s="39">
        <v>39.925520902947959</v>
      </c>
      <c r="C95" s="35">
        <v>2335</v>
      </c>
    </row>
    <row r="98" spans="1:5" x14ac:dyDescent="0.25">
      <c r="A98" s="30" t="s">
        <v>8415</v>
      </c>
      <c r="B98" s="30" t="s">
        <v>8394</v>
      </c>
    </row>
    <row r="99" spans="1:5" x14ac:dyDescent="0.25">
      <c r="A99" s="30" t="s">
        <v>8395</v>
      </c>
      <c r="B99" s="13" t="s">
        <v>8353</v>
      </c>
      <c r="C99" t="s">
        <v>8349</v>
      </c>
      <c r="D99" t="s">
        <v>8350</v>
      </c>
      <c r="E99" t="s">
        <v>8396</v>
      </c>
    </row>
    <row r="100" spans="1:5" x14ac:dyDescent="0.25">
      <c r="A100" s="29" t="s">
        <v>8402</v>
      </c>
      <c r="B100" s="39">
        <v>39.306279337028037</v>
      </c>
      <c r="C100" s="39">
        <v>36.975072385920072</v>
      </c>
      <c r="D100" s="39">
        <v>39.663630781367068</v>
      </c>
      <c r="E100" s="39">
        <v>38.719014105605659</v>
      </c>
    </row>
    <row r="101" spans="1:5" x14ac:dyDescent="0.25">
      <c r="A101" s="29" t="s">
        <v>8403</v>
      </c>
      <c r="B101" s="39">
        <v>40.54385002547798</v>
      </c>
      <c r="C101" s="39">
        <v>40.265101826357203</v>
      </c>
      <c r="D101" s="39">
        <v>40.631601516410271</v>
      </c>
      <c r="E101" s="39">
        <v>40.472012325754172</v>
      </c>
    </row>
    <row r="102" spans="1:5" x14ac:dyDescent="0.25">
      <c r="A102" s="29" t="s">
        <v>8404</v>
      </c>
      <c r="B102" s="39">
        <v>41.358581313226495</v>
      </c>
      <c r="C102" s="39">
        <v>40.071185847993583</v>
      </c>
      <c r="D102" s="39">
        <v>38.579772930864422</v>
      </c>
      <c r="E102" s="39">
        <v>40.001017599530442</v>
      </c>
    </row>
    <row r="103" spans="1:5" x14ac:dyDescent="0.25">
      <c r="A103" s="29" t="s">
        <v>8405</v>
      </c>
      <c r="B103" s="39">
        <v>38.120045427519976</v>
      </c>
      <c r="C103" s="39">
        <v>39.08966165001771</v>
      </c>
      <c r="D103" s="39">
        <v>39.529361091826452</v>
      </c>
      <c r="E103" s="39">
        <v>38.915029983654286</v>
      </c>
    </row>
    <row r="104" spans="1:5" x14ac:dyDescent="0.25">
      <c r="A104" s="29" t="s">
        <v>8396</v>
      </c>
      <c r="B104" s="39">
        <v>40.286919840498193</v>
      </c>
      <c r="C104" s="39">
        <v>39.592226582944626</v>
      </c>
      <c r="D104" s="39">
        <v>39.931932845763868</v>
      </c>
      <c r="E104" s="39">
        <v>39.92552090294793</v>
      </c>
    </row>
    <row r="111" spans="1:5" x14ac:dyDescent="0.25">
      <c r="A111" s="30" t="s">
        <v>8395</v>
      </c>
      <c r="B111" t="s">
        <v>8415</v>
      </c>
      <c r="C111" t="s">
        <v>8393</v>
      </c>
      <c r="D111" t="s">
        <v>8416</v>
      </c>
      <c r="E111" t="s">
        <v>8417</v>
      </c>
    </row>
    <row r="112" spans="1:5" x14ac:dyDescent="0.25">
      <c r="A112" s="29" t="s">
        <v>8402</v>
      </c>
      <c r="B112" s="39">
        <v>38.719014105605638</v>
      </c>
      <c r="C112" s="35">
        <v>437</v>
      </c>
      <c r="D112" s="35">
        <v>437</v>
      </c>
      <c r="E112" s="35">
        <v>265</v>
      </c>
    </row>
    <row r="113" spans="1:5" x14ac:dyDescent="0.25">
      <c r="A113" s="29" t="s">
        <v>8403</v>
      </c>
      <c r="B113" s="39">
        <v>40.472012325754143</v>
      </c>
      <c r="C113" s="35">
        <v>1221</v>
      </c>
      <c r="D113" s="35">
        <v>1221</v>
      </c>
      <c r="E113" s="35">
        <v>840</v>
      </c>
    </row>
    <row r="114" spans="1:5" x14ac:dyDescent="0.25">
      <c r="A114" s="29" t="s">
        <v>8404</v>
      </c>
      <c r="B114" s="39">
        <v>40.001017599530435</v>
      </c>
      <c r="C114" s="35">
        <v>501</v>
      </c>
      <c r="D114" s="35">
        <v>501</v>
      </c>
      <c r="E114" s="35">
        <v>365</v>
      </c>
    </row>
    <row r="115" spans="1:5" x14ac:dyDescent="0.25">
      <c r="A115" s="29" t="s">
        <v>8405</v>
      </c>
      <c r="B115" s="39">
        <v>38.915029983654286</v>
      </c>
      <c r="C115" s="35">
        <v>176</v>
      </c>
      <c r="D115" s="35">
        <v>176</v>
      </c>
      <c r="E115" s="35">
        <v>109</v>
      </c>
    </row>
    <row r="116" spans="1:5" x14ac:dyDescent="0.25">
      <c r="A116" s="29" t="s">
        <v>8396</v>
      </c>
      <c r="B116" s="39">
        <v>39.925520902947937</v>
      </c>
      <c r="C116" s="35">
        <v>2335</v>
      </c>
      <c r="D116" s="35">
        <v>2335</v>
      </c>
      <c r="E116" s="35">
        <v>1579</v>
      </c>
    </row>
  </sheetData>
  <pageMargins left="0.7" right="0.7" top="0.75" bottom="0.75" header="0.3" footer="0.3"/>
  <drawing r:id="rId1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96DE3-0C1A-4C80-B709-A259C0ACC2D6}">
  <dimension ref="A1:AR71"/>
  <sheetViews>
    <sheetView zoomScale="50" zoomScaleNormal="50" workbookViewId="0">
      <selection activeCell="AI19" sqref="AI19"/>
    </sheetView>
  </sheetViews>
  <sheetFormatPr defaultRowHeight="15" x14ac:dyDescent="0.25"/>
  <sheetData>
    <row r="1" spans="1:44" ht="61.5" customHeight="1" x14ac:dyDescent="0.25">
      <c r="A1" s="41"/>
      <c r="B1" s="41"/>
      <c r="C1" s="41"/>
      <c r="D1" s="41"/>
      <c r="E1" s="41"/>
      <c r="F1" s="41"/>
      <c r="G1" s="41"/>
      <c r="H1" s="41"/>
      <c r="I1" s="41"/>
      <c r="J1" s="41"/>
      <c r="K1" s="43" t="s">
        <v>8418</v>
      </c>
      <c r="L1" s="43"/>
      <c r="M1" s="43"/>
      <c r="N1" s="43"/>
      <c r="O1" s="43"/>
      <c r="P1" s="43"/>
      <c r="Q1" s="43"/>
      <c r="R1" s="43"/>
      <c r="S1" s="43"/>
      <c r="T1" s="43"/>
      <c r="U1" s="43"/>
      <c r="V1" s="43"/>
      <c r="W1" s="43"/>
      <c r="X1" s="43"/>
      <c r="Y1" s="43"/>
      <c r="Z1" s="43"/>
      <c r="AA1" s="43"/>
      <c r="AB1" s="43"/>
      <c r="AC1" s="43"/>
      <c r="AD1" s="43"/>
      <c r="AE1" s="43"/>
      <c r="AF1" s="43"/>
      <c r="AG1" s="41"/>
      <c r="AH1" s="41"/>
      <c r="AI1" s="41"/>
      <c r="AJ1" s="41"/>
      <c r="AK1" s="41"/>
      <c r="AL1" s="41"/>
      <c r="AM1" s="41"/>
      <c r="AN1" s="41"/>
      <c r="AO1" s="41"/>
      <c r="AP1" s="41"/>
      <c r="AQ1" s="41"/>
      <c r="AR1" s="41"/>
    </row>
    <row r="2" spans="1:44" ht="15" customHeight="1" x14ac:dyDescent="0.25">
      <c r="A2" s="41"/>
      <c r="B2" s="41"/>
      <c r="C2" s="41"/>
      <c r="D2" s="41"/>
      <c r="E2" s="41"/>
      <c r="F2" s="41"/>
      <c r="G2" s="41"/>
      <c r="H2" s="41"/>
      <c r="I2" s="41"/>
      <c r="J2" s="41"/>
      <c r="K2" s="43"/>
      <c r="L2" s="43"/>
      <c r="M2" s="43"/>
      <c r="N2" s="43"/>
      <c r="O2" s="43"/>
      <c r="P2" s="43"/>
      <c r="Q2" s="43"/>
      <c r="R2" s="43"/>
      <c r="S2" s="43"/>
      <c r="T2" s="43"/>
      <c r="U2" s="43"/>
      <c r="V2" s="43"/>
      <c r="W2" s="43"/>
      <c r="X2" s="43"/>
      <c r="Y2" s="43"/>
      <c r="Z2" s="43"/>
      <c r="AA2" s="43"/>
      <c r="AB2" s="43"/>
      <c r="AC2" s="43"/>
      <c r="AD2" s="43"/>
      <c r="AE2" s="43"/>
      <c r="AF2" s="43"/>
      <c r="AG2" s="41"/>
      <c r="AH2" s="41"/>
      <c r="AI2" s="41"/>
      <c r="AJ2" s="41"/>
      <c r="AK2" s="41"/>
      <c r="AL2" s="41"/>
      <c r="AM2" s="41"/>
      <c r="AN2" s="41"/>
      <c r="AO2" s="41"/>
      <c r="AP2" s="41"/>
      <c r="AQ2" s="41"/>
      <c r="AR2" s="41"/>
    </row>
    <row r="3" spans="1:44" s="40" customFormat="1" x14ac:dyDescent="0.25">
      <c r="A3" s="42"/>
      <c r="B3" s="42"/>
      <c r="C3" s="42"/>
      <c r="D3" s="42"/>
      <c r="E3" s="42"/>
      <c r="F3" s="42"/>
      <c r="G3" s="42"/>
      <c r="H3" s="42"/>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1"/>
      <c r="AR3" s="41"/>
    </row>
    <row r="4" spans="1:44" s="40" customFormat="1" x14ac:dyDescent="0.25">
      <c r="A4" s="42"/>
      <c r="B4" s="42"/>
      <c r="C4" s="42"/>
      <c r="D4" s="42"/>
      <c r="E4" s="42"/>
      <c r="F4" s="42"/>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1"/>
      <c r="AR4" s="41"/>
    </row>
    <row r="5" spans="1:44" s="40" customFormat="1" x14ac:dyDescent="0.25">
      <c r="A5" s="42"/>
      <c r="B5" s="42"/>
      <c r="C5" s="42"/>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row>
    <row r="6" spans="1:44" s="40" customFormat="1" x14ac:dyDescent="0.25">
      <c r="A6" s="42"/>
      <c r="B6" s="42"/>
      <c r="C6" s="42"/>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row>
    <row r="7" spans="1:44" s="40" customFormat="1" x14ac:dyDescent="0.25">
      <c r="A7" s="42"/>
      <c r="B7" s="42"/>
      <c r="C7" s="42"/>
      <c r="D7" s="42"/>
      <c r="E7" s="42"/>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row>
    <row r="8" spans="1:44" s="40" customFormat="1" x14ac:dyDescent="0.25">
      <c r="A8" s="42"/>
      <c r="B8" s="42"/>
      <c r="C8" s="42"/>
      <c r="D8" s="42"/>
      <c r="E8" s="42"/>
      <c r="F8" s="42"/>
      <c r="G8" s="42"/>
      <c r="H8" s="42"/>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row>
    <row r="9" spans="1:44" s="40" customFormat="1" x14ac:dyDescent="0.25">
      <c r="A9" s="42"/>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row>
    <row r="10" spans="1:44" s="40" customFormat="1" x14ac:dyDescent="0.25">
      <c r="A10" s="42"/>
      <c r="B10" s="42"/>
      <c r="C10" s="42"/>
      <c r="D10" s="42"/>
      <c r="E10" s="42"/>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row>
    <row r="11" spans="1:44" s="40" customFormat="1" x14ac:dyDescent="0.25">
      <c r="A11" s="42"/>
      <c r="B11" s="42"/>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row>
    <row r="12" spans="1:44" s="40" customFormat="1" x14ac:dyDescent="0.25">
      <c r="A12" s="42"/>
      <c r="B12" s="42"/>
      <c r="C12" s="42"/>
      <c r="D12" s="42"/>
      <c r="E12" s="42"/>
      <c r="F12" s="42"/>
      <c r="G12" s="42"/>
      <c r="H12" s="42"/>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row>
    <row r="13" spans="1:44" s="40" customFormat="1" x14ac:dyDescent="0.25">
      <c r="A13" s="42"/>
      <c r="B13" s="42"/>
      <c r="C13" s="42"/>
      <c r="D13" s="42"/>
      <c r="E13" s="42"/>
      <c r="F13" s="42"/>
      <c r="G13" s="42"/>
      <c r="H13" s="42"/>
      <c r="I13" s="42"/>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row>
    <row r="14" spans="1:44" s="40" customFormat="1" x14ac:dyDescent="0.25">
      <c r="A14" s="42"/>
      <c r="B14" s="42"/>
      <c r="C14" s="42"/>
      <c r="D14" s="42"/>
      <c r="E14" s="42"/>
      <c r="F14" s="42"/>
      <c r="G14" s="42"/>
      <c r="H14" s="42"/>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row>
    <row r="15" spans="1:44" s="40" customFormat="1" x14ac:dyDescent="0.25">
      <c r="A15" s="42"/>
      <c r="B15" s="42"/>
      <c r="C15" s="42"/>
      <c r="D15" s="42"/>
      <c r="E15" s="42"/>
      <c r="F15" s="42"/>
      <c r="G15" s="42"/>
      <c r="H15" s="42"/>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row>
    <row r="16" spans="1:44" s="40" customFormat="1" x14ac:dyDescent="0.25">
      <c r="A16" s="42"/>
      <c r="B16" s="42"/>
      <c r="C16" s="42"/>
      <c r="D16" s="42"/>
      <c r="E16" s="42"/>
      <c r="F16" s="42"/>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row>
    <row r="17" spans="1:42" s="40" customFormat="1" x14ac:dyDescent="0.25">
      <c r="A17" s="42"/>
      <c r="B17" s="42"/>
      <c r="C17" s="42"/>
      <c r="D17" s="42"/>
      <c r="E17" s="42"/>
      <c r="F17" s="42"/>
      <c r="G17" s="42"/>
      <c r="H17" s="42"/>
      <c r="I17" s="42"/>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row>
    <row r="18" spans="1:42" s="40" customFormat="1" x14ac:dyDescent="0.25">
      <c r="A18" s="42"/>
      <c r="B18" s="42"/>
      <c r="C18" s="42"/>
      <c r="D18" s="42"/>
      <c r="E18" s="42"/>
      <c r="F18" s="42"/>
      <c r="G18" s="42"/>
      <c r="H18" s="42"/>
      <c r="I18" s="42"/>
      <c r="J18" s="42"/>
      <c r="K18" s="42"/>
      <c r="L18" s="42"/>
      <c r="M18" s="42"/>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row>
    <row r="19" spans="1:42" s="40" customFormat="1" x14ac:dyDescent="0.25">
      <c r="A19" s="42"/>
      <c r="B19" s="42"/>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row>
    <row r="20" spans="1:42" s="40" customFormat="1" x14ac:dyDescent="0.25">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row>
    <row r="21" spans="1:42" s="40" customFormat="1" x14ac:dyDescent="0.25">
      <c r="A21" s="42"/>
      <c r="B21" s="42"/>
      <c r="C21" s="42"/>
      <c r="D21" s="42"/>
      <c r="E21" s="42"/>
      <c r="F21" s="42"/>
      <c r="G21" s="42"/>
      <c r="H21" s="42"/>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row>
    <row r="22" spans="1:42" s="40" customFormat="1" x14ac:dyDescent="0.25">
      <c r="A22" s="42"/>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row>
    <row r="23" spans="1:42" s="40" customFormat="1" x14ac:dyDescent="0.25">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row>
    <row r="24" spans="1:42" s="40" customFormat="1" x14ac:dyDescent="0.25">
      <c r="A24" s="42"/>
      <c r="B24" s="42"/>
      <c r="C24" s="42"/>
      <c r="D24" s="42"/>
      <c r="E24" s="42"/>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row>
    <row r="25" spans="1:42" s="40" customFormat="1" x14ac:dyDescent="0.25">
      <c r="A25" s="42"/>
      <c r="B25" s="42"/>
      <c r="C25" s="42"/>
      <c r="D25" s="42"/>
      <c r="E25" s="42"/>
      <c r="F25" s="42"/>
      <c r="G25" s="42"/>
      <c r="H25" s="42"/>
      <c r="I25" s="42"/>
      <c r="J25" s="42"/>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row>
    <row r="26" spans="1:42" s="40" customFormat="1" x14ac:dyDescent="0.25">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row>
    <row r="27" spans="1:42" s="40" customFormat="1" x14ac:dyDescent="0.25">
      <c r="A27" s="42"/>
      <c r="B27" s="42"/>
      <c r="C27" s="42"/>
      <c r="D27" s="42"/>
      <c r="E27" s="42"/>
      <c r="F27" s="42"/>
      <c r="G27" s="42"/>
      <c r="H27" s="42"/>
      <c r="I27" s="42"/>
      <c r="J27" s="42"/>
      <c r="K27" s="42"/>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row>
    <row r="28" spans="1:42" s="40" customFormat="1" x14ac:dyDescent="0.25">
      <c r="A28" s="42"/>
      <c r="B28" s="42"/>
      <c r="C28" s="42"/>
      <c r="D28" s="42"/>
      <c r="E28" s="42"/>
      <c r="F28" s="42"/>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row>
    <row r="29" spans="1:42" s="40" customFormat="1" x14ac:dyDescent="0.25">
      <c r="A29" s="42"/>
      <c r="B29" s="42"/>
      <c r="C29" s="42"/>
      <c r="D29" s="42"/>
      <c r="E29" s="42"/>
      <c r="F29" s="42"/>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row>
    <row r="30" spans="1:42" s="40" customFormat="1" x14ac:dyDescent="0.25">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row>
    <row r="31" spans="1:42" s="40" customFormat="1" x14ac:dyDescent="0.25">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row>
    <row r="32" spans="1:42" s="40" customFormat="1" x14ac:dyDescent="0.25">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row>
    <row r="33" spans="1:42" s="40" customFormat="1" x14ac:dyDescent="0.25">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row>
    <row r="34" spans="1:42" s="40" customFormat="1" x14ac:dyDescent="0.25">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row>
    <row r="35" spans="1:42" s="40" customFormat="1" x14ac:dyDescent="0.25">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row>
    <row r="36" spans="1:42" s="40" customFormat="1" x14ac:dyDescent="0.25">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row>
    <row r="37" spans="1:42" s="40" customFormat="1" x14ac:dyDescent="0.25">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row>
    <row r="38" spans="1:42" s="40" customFormat="1" x14ac:dyDescent="0.25">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row>
    <row r="39" spans="1:42" s="40" customFormat="1" x14ac:dyDescent="0.25">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row>
    <row r="40" spans="1:42" s="40" customFormat="1" x14ac:dyDescent="0.25">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row>
    <row r="41" spans="1:42" s="40" customFormat="1" x14ac:dyDescent="0.25">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row>
    <row r="42" spans="1:42" s="40" customFormat="1" x14ac:dyDescent="0.25">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row>
    <row r="43" spans="1:42" s="40" customFormat="1" x14ac:dyDescent="0.25">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row>
    <row r="44" spans="1:42" s="40" customFormat="1" x14ac:dyDescent="0.25">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row>
    <row r="45" spans="1:42" s="40" customFormat="1" x14ac:dyDescent="0.25">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row>
    <row r="46" spans="1:42" s="40" customFormat="1" x14ac:dyDescent="0.25">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row>
    <row r="47" spans="1:42" s="40" customFormat="1" x14ac:dyDescent="0.25">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row>
    <row r="48" spans="1:42" s="40" customFormat="1" x14ac:dyDescent="0.25">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row>
    <row r="49" spans="1:42" s="40" customFormat="1" x14ac:dyDescent="0.25">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row>
    <row r="50" spans="1:42" s="40" customFormat="1" x14ac:dyDescent="0.25">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row>
    <row r="51" spans="1:42" s="40" customFormat="1" x14ac:dyDescent="0.25">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row>
    <row r="52" spans="1:42" s="40" customFormat="1" x14ac:dyDescent="0.25">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row>
    <row r="53" spans="1:42" s="40" customFormat="1" x14ac:dyDescent="0.25">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row>
    <row r="54" spans="1:42" s="40" customFormat="1" x14ac:dyDescent="0.25">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row>
    <row r="55" spans="1:42" s="40" customFormat="1" x14ac:dyDescent="0.25">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row>
    <row r="56" spans="1:42" s="40" customFormat="1" x14ac:dyDescent="0.25">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row>
    <row r="57" spans="1:42" s="40" customFormat="1" x14ac:dyDescent="0.25">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row>
    <row r="58" spans="1:42" s="40" customFormat="1" x14ac:dyDescent="0.25">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row>
    <row r="59" spans="1:42" s="40" customFormat="1" x14ac:dyDescent="0.25">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row>
    <row r="60" spans="1:42" s="40" customFormat="1" x14ac:dyDescent="0.25">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row>
    <row r="61" spans="1:42" s="40" customFormat="1" x14ac:dyDescent="0.25">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c r="AA61" s="42"/>
      <c r="AB61" s="42"/>
      <c r="AC61" s="42"/>
      <c r="AD61" s="42"/>
      <c r="AE61" s="42"/>
      <c r="AF61" s="42"/>
      <c r="AG61" s="42"/>
      <c r="AH61" s="42"/>
      <c r="AI61" s="42"/>
      <c r="AJ61" s="42"/>
      <c r="AK61" s="42"/>
      <c r="AL61" s="42"/>
      <c r="AM61" s="42"/>
      <c r="AN61" s="42"/>
      <c r="AO61" s="42"/>
      <c r="AP61" s="42"/>
    </row>
    <row r="62" spans="1:42" s="40" customFormat="1" x14ac:dyDescent="0.25">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c r="AP62" s="42"/>
    </row>
    <row r="63" spans="1:42" s="40" customFormat="1" x14ac:dyDescent="0.25">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row>
    <row r="64" spans="1:42" s="40" customFormat="1" x14ac:dyDescent="0.25">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row>
    <row r="65" spans="1:42" s="40" customFormat="1" x14ac:dyDescent="0.25">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row>
    <row r="66" spans="1:42" s="40" customFormat="1" x14ac:dyDescent="0.25">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row>
    <row r="67" spans="1:42" s="40" customFormat="1" x14ac:dyDescent="0.25">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row>
    <row r="68" spans="1:42" x14ac:dyDescent="0.25">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row>
    <row r="69" spans="1:42" x14ac:dyDescent="0.25">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row>
    <row r="70" spans="1:42" x14ac:dyDescent="0.25">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row>
    <row r="71" spans="1:42" x14ac:dyDescent="0.25">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row>
  </sheetData>
  <mergeCells count="1">
    <mergeCell ref="K1:AF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D0F09CB-AB02-4B4F-A8F0-90D576FD0A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Name</vt:lpstr>
      <vt:lpstr>Medical Examination</vt:lpstr>
      <vt:lpstr>Hospitalisation Details</vt:lpstr>
      <vt:lpstr>Healthacare</vt:lpstr>
      <vt:lpstr>Manual Dashboard</vt:lpstr>
      <vt:lpstr>Quick Analytics Healthcare</vt:lpstr>
      <vt:lpstr>AI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2025-11-24T05:20:15Z</dcterms:created>
  <dcterms:modified xsi:type="dcterms:W3CDTF">2025-11-24T11:25:12Z</dcterms:modified>
</cp:coreProperties>
</file>